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bf-cldstrg-001\30東海支店\1010名古屋中央第一・第二\04SE\平八重　貴裕\お客様情報\HT_株式会社ソワール\"/>
    </mc:Choice>
  </mc:AlternateContent>
  <xr:revisionPtr revIDLastSave="0" documentId="13_ncr:1_{E078D0A5-7539-4C6B-B44F-568E48D621E9}" xr6:coauthVersionLast="47" xr6:coauthVersionMax="47" xr10:uidLastSave="{00000000-0000-0000-0000-000000000000}"/>
  <workbookProtection workbookAlgorithmName="SHA-512" workbookHashValue="evTnOMwHTeneFWHAnggnO5LRvyEuF0chNson3u3AmHhjCDE+Y4mVdbRUKwaJ8brERox4hWgdFL5y9SDpZvhT8A==" workbookSaltValue="fFpKn23o6a50Zy72/5E69Q==" workbookSpinCount="100000" lockStructure="1"/>
  <bookViews>
    <workbookView xWindow="-108" yWindow="-108" windowWidth="23256" windowHeight="12576" tabRatio="795" activeTab="5" xr2:uid="{00000000-000D-0000-FFFF-FFFF00000000}"/>
  </bookViews>
  <sheets>
    <sheet name="お客様表紙" sheetId="2" r:id="rId1"/>
    <sheet name="IPアドレス・ユニット構成" sheetId="4" r:id="rId2"/>
    <sheet name="外線情報" sheetId="38" r:id="rId3"/>
    <sheet name="内線情報" sheetId="39" r:id="rId4"/>
    <sheet name="ダイヤルイン" sheetId="40" r:id="rId5"/>
    <sheet name="NK･NKG" sheetId="41" r:id="rId6"/>
    <sheet name="番号" sheetId="34" r:id="rId7"/>
    <sheet name="キーパターン" sheetId="35" r:id="rId8"/>
    <sheet name="解説" sheetId="37" r:id="rId9"/>
    <sheet name="留守番電話" sheetId="19" r:id="rId10"/>
    <sheet name="自動通話録音" sheetId="32" r:id="rId11"/>
    <sheet name="転送電話" sheetId="29" r:id="rId12"/>
    <sheet name="モード切替" sheetId="5" r:id="rId13"/>
    <sheet name="FT切替" sheetId="31" r:id="rId14"/>
    <sheet name="その他" sheetId="43" r:id="rId15"/>
    <sheet name="【手書き】メモ" sheetId="42" r:id="rId16"/>
    <sheet name="平面図シート作成要領" sheetId="44" r:id="rId17"/>
    <sheet name="平面図（発注時）" sheetId="51" r:id="rId18"/>
    <sheet name="平面図（竣工時変更あり）" sheetId="52" r:id="rId19"/>
    <sheet name="施工必要工程記入" sheetId="53" r:id="rId20"/>
    <sheet name="遠隔機能（ZX）" sheetId="49" r:id="rId21"/>
    <sheet name="システム構成図" sheetId="50" r:id="rId22"/>
    <sheet name="隠しシート1" sheetId="15" state="hidden" r:id="rId23"/>
    <sheet name="隠しシート2" sheetId="16" state="hidden" r:id="rId24"/>
    <sheet name="隠しシート3" sheetId="17" state="hidden" r:id="rId25"/>
  </sheets>
  <definedNames>
    <definedName name="_DK">キーパターン!$BL$7:$BL$46</definedName>
    <definedName name="_IK">キーパターン!$BH$7:$BH$18</definedName>
    <definedName name="_NKG">キーパターン!$BM$7:$BM$18</definedName>
    <definedName name="_Order1">255</definedName>
    <definedName name="_SK">キーパターン!$BJ$7:$BJ$12</definedName>
    <definedName name="DK">内線情報!$B$5:$B$54</definedName>
    <definedName name="IK">外線情報!$B$5:$B$16</definedName>
    <definedName name="KTG">ダイヤルイン!$U$6:$U$17</definedName>
    <definedName name="NK">NK･NKG!$B$5:$B$52</definedName>
    <definedName name="NKG">NK･NKG!$C$4:$N$4</definedName>
    <definedName name="PH">キーパターン!$BK$7:$BK$48</definedName>
    <definedName name="_xlnm.Print_Area" localSheetId="15">【手書き】メモ!$A$3:$AX$33</definedName>
    <definedName name="_xlnm.Print_Area" localSheetId="13">FT切替!$A$3:$AH$45</definedName>
    <definedName name="_xlnm.Print_Area" localSheetId="1">IPアドレス・ユニット構成!$A$3:$U$30</definedName>
    <definedName name="_xlnm.Print_Area" localSheetId="5">NK･NKG!$A$3:$AQ$53</definedName>
    <definedName name="_xlnm.Print_Area" localSheetId="0">お客様表紙!$A$1:$R$30</definedName>
    <definedName name="_xlnm.Print_Area" localSheetId="7">キーパターン!$A$1:$BE$67</definedName>
    <definedName name="_xlnm.Print_Area" localSheetId="21">システム構成図!$A$1:$R$40</definedName>
    <definedName name="_xlnm.Print_Area" localSheetId="14">その他!$A$3:$J$5</definedName>
    <definedName name="_xlnm.Print_Area" localSheetId="4">ダイヤルイン!$A$3:$P$46</definedName>
    <definedName name="_xlnm.Print_Area" localSheetId="12">モード切替!$A$3:$W$35</definedName>
    <definedName name="_xlnm.Print_Area" localSheetId="2">外線情報!$A$3:$Z$17</definedName>
    <definedName name="_xlnm.Print_Area" localSheetId="10">自動通話録音!$A$3:$BC$45</definedName>
    <definedName name="_xlnm.Print_Area" localSheetId="11">転送電話!$A$3:$AF$53</definedName>
    <definedName name="_xlnm.Print_Area" localSheetId="3">内線情報!$A$3:$AF$55</definedName>
    <definedName name="_xlnm.Print_Area" localSheetId="6">番号!$A$3:$U$53</definedName>
    <definedName name="_xlnm.Print_Area" localSheetId="18">'平面図（竣工時変更あり）'!$A$1:$N$37</definedName>
    <definedName name="_xlnm.Print_Area" localSheetId="17">'平面図（発注時）'!$A$1:$N$37</definedName>
    <definedName name="_xlnm.Print_Area" localSheetId="9">留守番電話!$A$2:$Q$53</definedName>
    <definedName name="_xlnm.Print_Titles" localSheetId="5">NK･NKG!$A:$B,NK･NKG!$3:$4</definedName>
    <definedName name="_xlnm.Print_Titles" localSheetId="7">キーパターン!$2:$4</definedName>
    <definedName name="_xlnm.Print_Titles" localSheetId="4">ダイヤルイン!$A:$B,ダイヤルイン!$3:$5</definedName>
    <definedName name="_xlnm.Print_Titles" localSheetId="2">外線情報!$A:$B,外線情報!$3:$4</definedName>
    <definedName name="_xlnm.Print_Titles" localSheetId="10">自動通話録音!$3:$4</definedName>
    <definedName name="_xlnm.Print_Titles" localSheetId="3">内線情報!$A:$B,内線情報!$3:$4</definedName>
    <definedName name="_xlnm.Print_Titles" localSheetId="6">番号!$3:$4</definedName>
    <definedName name="_xlnm.Print_Titles" localSheetId="9">留守番電話!$2:$4</definedName>
    <definedName name="SK">外線情報!$L$4:$Q$4</definedName>
    <definedName name="TEN">内線情報!$B$5:$B$44</definedName>
    <definedName name="VoIP以外">外線情報!$AT$5</definedName>
    <definedName name="ボックスキー">キーパターン!$BO$7:$BO$73</definedName>
    <definedName name="ワンタッチ">キーパターン!$BI$7:$BI$30</definedName>
    <definedName name="外部トーキ">ダイヤルイン!$X$6:$X$7</definedName>
    <definedName name="自動応答">ダイヤルイン!$Y$6:$Y$7</definedName>
    <definedName name="転送電話">ダイヤルイン!$Z$6:$Z$25</definedName>
    <definedName name="留守番電話">ダイヤルイン!$AA$6:$AA$71</definedName>
  </definedNames>
  <calcPr calcId="191029" iterate="1" iterateDelta="0.0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S641" i="35" l="1"/>
  <c r="DS639" i="35"/>
  <c r="DS637" i="35"/>
  <c r="DS635" i="35"/>
  <c r="DS633" i="35"/>
  <c r="DS631" i="35"/>
  <c r="DS629" i="35"/>
  <c r="DS627" i="35"/>
  <c r="DS625" i="35"/>
  <c r="DS623" i="35"/>
  <c r="DS621" i="35"/>
  <c r="DS619" i="35"/>
  <c r="DS617" i="35"/>
  <c r="DS609" i="35"/>
  <c r="DS607" i="35"/>
  <c r="DS605" i="35"/>
  <c r="DS603" i="35"/>
  <c r="DS601" i="35"/>
  <c r="DS599" i="35"/>
  <c r="DS597" i="35"/>
  <c r="DS595" i="35"/>
  <c r="DS593" i="35"/>
  <c r="DS591" i="35"/>
  <c r="DS589" i="35"/>
  <c r="DS587" i="35"/>
  <c r="DS585" i="35"/>
  <c r="DS577" i="35"/>
  <c r="DS575" i="35"/>
  <c r="DS573" i="35"/>
  <c r="DS571" i="35"/>
  <c r="DS569" i="35"/>
  <c r="DS567" i="35"/>
  <c r="DS565" i="35"/>
  <c r="DS563" i="35"/>
  <c r="DS561" i="35"/>
  <c r="DS559" i="35"/>
  <c r="DS557" i="35"/>
  <c r="DS555" i="35"/>
  <c r="DS553" i="35"/>
  <c r="DS545" i="35"/>
  <c r="DS543" i="35"/>
  <c r="DS541" i="35"/>
  <c r="DS539" i="35"/>
  <c r="DS537" i="35"/>
  <c r="DS535" i="35"/>
  <c r="DS533" i="35"/>
  <c r="DS531" i="35"/>
  <c r="DS529" i="35"/>
  <c r="DS527" i="35"/>
  <c r="DS525" i="35"/>
  <c r="DS523" i="35"/>
  <c r="DS521" i="35"/>
  <c r="DS513" i="35"/>
  <c r="DS511" i="35"/>
  <c r="DS509" i="35"/>
  <c r="DS507" i="35"/>
  <c r="DS505" i="35"/>
  <c r="DS503" i="35"/>
  <c r="DS501" i="35"/>
  <c r="DS499" i="35"/>
  <c r="DS497" i="35"/>
  <c r="DS495" i="35"/>
  <c r="DS493" i="35"/>
  <c r="DS491" i="35"/>
  <c r="DS489" i="35"/>
  <c r="DS481" i="35"/>
  <c r="DS479" i="35"/>
  <c r="DS477" i="35"/>
  <c r="DS475" i="35"/>
  <c r="DS473" i="35"/>
  <c r="DS471" i="35"/>
  <c r="DS469" i="35"/>
  <c r="DS467" i="35"/>
  <c r="DS465" i="35"/>
  <c r="DS463" i="35"/>
  <c r="DS461" i="35"/>
  <c r="DS459" i="35"/>
  <c r="DS457" i="35"/>
  <c r="DS449" i="35"/>
  <c r="DS447" i="35"/>
  <c r="DS445" i="35"/>
  <c r="DS443" i="35"/>
  <c r="DS441" i="35"/>
  <c r="DS439" i="35"/>
  <c r="DS437" i="35"/>
  <c r="DS435" i="35"/>
  <c r="DS433" i="35"/>
  <c r="DS431" i="35"/>
  <c r="DS429" i="35"/>
  <c r="DS427" i="35"/>
  <c r="DS425" i="35"/>
  <c r="DS417" i="35"/>
  <c r="DS415" i="35"/>
  <c r="DS413" i="35"/>
  <c r="DS411" i="35"/>
  <c r="DS409" i="35"/>
  <c r="DS407" i="35"/>
  <c r="DS405" i="35"/>
  <c r="DS403" i="35"/>
  <c r="DS401" i="35"/>
  <c r="DS399" i="35"/>
  <c r="DS397" i="35"/>
  <c r="DS395" i="35"/>
  <c r="DS393" i="35"/>
  <c r="DS385" i="35"/>
  <c r="DS383" i="35"/>
  <c r="DS381" i="35"/>
  <c r="DS379" i="35"/>
  <c r="DS377" i="35"/>
  <c r="DS375" i="35"/>
  <c r="DS373" i="35"/>
  <c r="DS371" i="35"/>
  <c r="DS369" i="35"/>
  <c r="DS367" i="35"/>
  <c r="DS365" i="35"/>
  <c r="DS363" i="35"/>
  <c r="DS361" i="35"/>
  <c r="DS353" i="35"/>
  <c r="DS351" i="35"/>
  <c r="DS349" i="35"/>
  <c r="DS347" i="35"/>
  <c r="DS345" i="35"/>
  <c r="DS343" i="35"/>
  <c r="DS341" i="35"/>
  <c r="DS339" i="35"/>
  <c r="DS337" i="35"/>
  <c r="DS335" i="35"/>
  <c r="DS333" i="35"/>
  <c r="DS331" i="35"/>
  <c r="DS329" i="35"/>
  <c r="DS321" i="35"/>
  <c r="DS319" i="35"/>
  <c r="DS317" i="35"/>
  <c r="DS315" i="35"/>
  <c r="DS313" i="35"/>
  <c r="DS311" i="35"/>
  <c r="DS309" i="35"/>
  <c r="DS307" i="35"/>
  <c r="DS305" i="35"/>
  <c r="DS303" i="35"/>
  <c r="DS301" i="35"/>
  <c r="DS299" i="35"/>
  <c r="DS297" i="35"/>
  <c r="DS289" i="35"/>
  <c r="DS287" i="35"/>
  <c r="DS285" i="35"/>
  <c r="DS283" i="35"/>
  <c r="DS281" i="35"/>
  <c r="DS279" i="35"/>
  <c r="DS277" i="35"/>
  <c r="DS275" i="35"/>
  <c r="DS273" i="35"/>
  <c r="DS271" i="35"/>
  <c r="DS269" i="35"/>
  <c r="DS267" i="35"/>
  <c r="DS265" i="35"/>
  <c r="DS257" i="35"/>
  <c r="DS255" i="35"/>
  <c r="DS253" i="35"/>
  <c r="DS251" i="35"/>
  <c r="DS249" i="35"/>
  <c r="DS247" i="35"/>
  <c r="DS245" i="35"/>
  <c r="DS243" i="35"/>
  <c r="DS241" i="35"/>
  <c r="DS239" i="35"/>
  <c r="DS237" i="35"/>
  <c r="DS235" i="35"/>
  <c r="DS233" i="35"/>
  <c r="DS225" i="35"/>
  <c r="DS223" i="35"/>
  <c r="DS221" i="35"/>
  <c r="DS219" i="35"/>
  <c r="DS217" i="35"/>
  <c r="DS215" i="35"/>
  <c r="DS213" i="35"/>
  <c r="DS211" i="35"/>
  <c r="DS209" i="35"/>
  <c r="DS207" i="35"/>
  <c r="DS205" i="35"/>
  <c r="DS203" i="35"/>
  <c r="DS201" i="35"/>
  <c r="DS193" i="35"/>
  <c r="DS191" i="35"/>
  <c r="DS189" i="35"/>
  <c r="DS187" i="35"/>
  <c r="DS185" i="35"/>
  <c r="DS183" i="35"/>
  <c r="DS181" i="35"/>
  <c r="DS179" i="35"/>
  <c r="DS177" i="35"/>
  <c r="DS175" i="35"/>
  <c r="DS173" i="35"/>
  <c r="DS171" i="35"/>
  <c r="DS169" i="35"/>
  <c r="DS161" i="35"/>
  <c r="DS159" i="35"/>
  <c r="DS157" i="35"/>
  <c r="DS155" i="35"/>
  <c r="DS153" i="35"/>
  <c r="DS151" i="35"/>
  <c r="DS149" i="35"/>
  <c r="DS147" i="35"/>
  <c r="DS145" i="35"/>
  <c r="DS143" i="35"/>
  <c r="DS141" i="35"/>
  <c r="DS139" i="35"/>
  <c r="DS137" i="35"/>
  <c r="DS129" i="35"/>
  <c r="DS127" i="35"/>
  <c r="DS125" i="35"/>
  <c r="DS123" i="35"/>
  <c r="DS121" i="35"/>
  <c r="DS119" i="35"/>
  <c r="DS117" i="35"/>
  <c r="DS115" i="35"/>
  <c r="DS113" i="35"/>
  <c r="DS111" i="35"/>
  <c r="DS109" i="35"/>
  <c r="DS107" i="35"/>
  <c r="DS105" i="35"/>
  <c r="DS97" i="35"/>
  <c r="DS95" i="35"/>
  <c r="DS93" i="35"/>
  <c r="DS91" i="35"/>
  <c r="DS89" i="35"/>
  <c r="DS87" i="35"/>
  <c r="DS85" i="35"/>
  <c r="DS83" i="35"/>
  <c r="DS81" i="35"/>
  <c r="DS79" i="35"/>
  <c r="DS77" i="35"/>
  <c r="DS75" i="35"/>
  <c r="DS73" i="35"/>
  <c r="DS65" i="35"/>
  <c r="DS63" i="35"/>
  <c r="DS61" i="35"/>
  <c r="DS59" i="35"/>
  <c r="DS57" i="35"/>
  <c r="DS55" i="35"/>
  <c r="DS53" i="35"/>
  <c r="DS51" i="35"/>
  <c r="DS49" i="35"/>
  <c r="DS47" i="35"/>
  <c r="DS45" i="35"/>
  <c r="DS43" i="35"/>
  <c r="DS41" i="35"/>
  <c r="DS11" i="35"/>
  <c r="DS13" i="35"/>
  <c r="DS15" i="35"/>
  <c r="DS17" i="35"/>
  <c r="DS19" i="35"/>
  <c r="DS21" i="35"/>
  <c r="DS23" i="35"/>
  <c r="DS25" i="35"/>
  <c r="DS27" i="35"/>
  <c r="DS29" i="35"/>
  <c r="DS31" i="35"/>
  <c r="DS33" i="35"/>
  <c r="DS9" i="35"/>
  <c r="DM5" i="5" l="1"/>
  <c r="DI6" i="5"/>
  <c r="DJ6" i="5"/>
  <c r="DI7" i="5"/>
  <c r="DJ7" i="5"/>
  <c r="DI8" i="5"/>
  <c r="DJ8" i="5"/>
  <c r="DI9" i="5"/>
  <c r="DJ9" i="5"/>
  <c r="DI10" i="5"/>
  <c r="DJ10" i="5"/>
  <c r="DI11" i="5"/>
  <c r="DJ11" i="5"/>
  <c r="DI12" i="5"/>
  <c r="DJ12" i="5"/>
  <c r="DI13" i="5"/>
  <c r="DJ13" i="5"/>
  <c r="DI14" i="5"/>
  <c r="DJ14" i="5"/>
  <c r="DI15" i="5"/>
  <c r="DJ15" i="5"/>
  <c r="DI16" i="5"/>
  <c r="DJ16" i="5"/>
  <c r="DI17" i="5"/>
  <c r="DJ17" i="5"/>
  <c r="DI18" i="5"/>
  <c r="DJ18" i="5"/>
  <c r="DI19" i="5"/>
  <c r="DJ19" i="5"/>
  <c r="DI20" i="5"/>
  <c r="DJ20" i="5"/>
  <c r="DI21" i="5"/>
  <c r="DJ21" i="5"/>
  <c r="DI22" i="5"/>
  <c r="DJ22" i="5"/>
  <c r="DI23" i="5"/>
  <c r="DJ23" i="5"/>
  <c r="DI24" i="5"/>
  <c r="DJ24" i="5"/>
  <c r="DI25" i="5"/>
  <c r="DJ25" i="5"/>
  <c r="DI26" i="5"/>
  <c r="DJ26" i="5"/>
  <c r="DI27" i="5"/>
  <c r="DJ27" i="5"/>
  <c r="DI28" i="5"/>
  <c r="DJ28" i="5"/>
  <c r="DI29" i="5"/>
  <c r="DJ29" i="5"/>
  <c r="DI5" i="5"/>
  <c r="DJ5" i="5"/>
  <c r="DF5" i="5"/>
  <c r="CS5" i="5"/>
  <c r="CU5" i="5"/>
  <c r="CX5" i="5"/>
  <c r="CX6" i="5"/>
  <c r="CY6" i="5"/>
  <c r="CX7" i="5"/>
  <c r="CY7" i="5"/>
  <c r="CX8" i="5"/>
  <c r="CY8" i="5"/>
  <c r="CX9" i="5"/>
  <c r="CY9" i="5"/>
  <c r="CX10" i="5"/>
  <c r="CY10" i="5"/>
  <c r="CX11" i="5"/>
  <c r="CY11" i="5"/>
  <c r="CX12" i="5"/>
  <c r="CY12" i="5"/>
  <c r="CX13" i="5"/>
  <c r="CY13" i="5"/>
  <c r="CX14" i="5"/>
  <c r="CY14" i="5"/>
  <c r="CX15" i="5"/>
  <c r="CY15" i="5"/>
  <c r="CX16" i="5"/>
  <c r="CY16" i="5"/>
  <c r="CX17" i="5"/>
  <c r="CY17" i="5"/>
  <c r="CX18" i="5"/>
  <c r="CY18" i="5"/>
  <c r="CX19" i="5"/>
  <c r="CY19" i="5"/>
  <c r="CX20" i="5"/>
  <c r="CY20" i="5"/>
  <c r="CX21" i="5"/>
  <c r="CY21" i="5"/>
  <c r="CX22" i="5"/>
  <c r="CY22" i="5"/>
  <c r="CX23" i="5"/>
  <c r="CY23" i="5"/>
  <c r="CX24" i="5"/>
  <c r="CY24" i="5"/>
  <c r="CX25" i="5"/>
  <c r="CY25" i="5"/>
  <c r="CX26" i="5"/>
  <c r="CY26" i="5"/>
  <c r="CX27" i="5"/>
  <c r="CY27" i="5"/>
  <c r="CX28" i="5"/>
  <c r="CY28" i="5"/>
  <c r="CX29" i="5"/>
  <c r="CY29" i="5"/>
  <c r="CY5" i="5"/>
  <c r="CV5" i="5"/>
  <c r="BP178" i="34" l="1"/>
  <c r="BP179" i="34"/>
  <c r="BP180" i="34"/>
  <c r="BP181" i="34"/>
  <c r="BP182" i="34"/>
  <c r="BP183" i="34"/>
  <c r="BP184" i="34"/>
  <c r="BP185" i="34"/>
  <c r="BP186" i="34"/>
  <c r="BP187" i="34"/>
  <c r="BP188" i="34"/>
  <c r="BP189" i="34"/>
  <c r="BP190" i="34"/>
  <c r="BP191" i="34"/>
  <c r="BP192" i="34"/>
  <c r="BP193" i="34"/>
  <c r="BP194" i="34"/>
  <c r="BP195" i="34"/>
  <c r="BP196" i="34"/>
  <c r="BP197" i="34"/>
  <c r="BP198" i="34"/>
  <c r="BP199" i="34"/>
  <c r="BP200" i="34"/>
  <c r="BP201" i="34"/>
  <c r="BP202" i="34"/>
  <c r="BP203" i="34"/>
  <c r="BP204" i="34"/>
  <c r="BP205" i="34"/>
  <c r="BP206" i="34"/>
  <c r="BP207" i="34"/>
  <c r="BP208" i="34"/>
  <c r="BP209" i="34"/>
  <c r="BP210" i="34"/>
  <c r="BP211" i="34"/>
  <c r="BP212" i="34"/>
  <c r="BP213" i="34"/>
  <c r="BP214" i="34"/>
  <c r="BP215" i="34"/>
  <c r="BP216" i="34"/>
  <c r="BP217" i="34"/>
  <c r="BP218" i="34"/>
  <c r="BP219" i="34"/>
  <c r="BP220" i="34"/>
  <c r="BP221" i="34"/>
  <c r="BP222" i="34"/>
  <c r="BP223" i="34"/>
  <c r="BP224" i="34"/>
  <c r="BP177" i="34"/>
  <c r="BP138" i="34"/>
  <c r="BP139" i="34"/>
  <c r="BP140" i="34"/>
  <c r="BP141" i="34"/>
  <c r="BP142" i="34"/>
  <c r="BP143" i="34"/>
  <c r="BP144" i="34"/>
  <c r="BP145" i="34"/>
  <c r="BP146" i="34"/>
  <c r="BP147" i="34"/>
  <c r="BP148" i="34"/>
  <c r="BP149" i="34"/>
  <c r="BP150" i="34"/>
  <c r="BP151" i="34"/>
  <c r="BP152" i="34"/>
  <c r="BP153" i="34"/>
  <c r="BP154" i="34"/>
  <c r="BP155" i="34"/>
  <c r="BP156" i="34"/>
  <c r="BP157" i="34"/>
  <c r="BP158" i="34"/>
  <c r="BP159" i="34"/>
  <c r="BP160" i="34"/>
  <c r="BP161" i="34"/>
  <c r="BP162" i="34"/>
  <c r="BP163" i="34"/>
  <c r="BP164" i="34"/>
  <c r="BP165" i="34"/>
  <c r="BP166" i="34"/>
  <c r="BP167" i="34"/>
  <c r="BP168" i="34"/>
  <c r="BP169" i="34"/>
  <c r="BP170" i="34"/>
  <c r="BP171" i="34"/>
  <c r="BP172" i="34"/>
  <c r="BP173" i="34"/>
  <c r="BP174" i="34"/>
  <c r="BP175" i="34"/>
  <c r="BP176" i="34"/>
  <c r="BP137" i="34"/>
  <c r="BP98" i="34"/>
  <c r="BP99" i="34"/>
  <c r="BP100" i="34"/>
  <c r="BP101" i="34"/>
  <c r="BP102" i="34"/>
  <c r="BP103" i="34"/>
  <c r="BP104" i="34"/>
  <c r="BP105" i="34"/>
  <c r="BP106" i="34"/>
  <c r="BP107" i="34"/>
  <c r="BP108" i="34"/>
  <c r="BP109" i="34"/>
  <c r="BP110" i="34"/>
  <c r="BP111" i="34"/>
  <c r="BP112" i="34"/>
  <c r="BP113" i="34"/>
  <c r="BP114" i="34"/>
  <c r="BP115" i="34"/>
  <c r="BP116" i="34"/>
  <c r="BP117" i="34"/>
  <c r="BP118" i="34"/>
  <c r="BP119" i="34"/>
  <c r="BP120" i="34"/>
  <c r="BP121" i="34"/>
  <c r="BP122" i="34"/>
  <c r="BP123" i="34"/>
  <c r="BP124" i="34"/>
  <c r="BP125" i="34"/>
  <c r="BP126" i="34"/>
  <c r="BP127" i="34"/>
  <c r="BP128" i="34"/>
  <c r="BP129" i="34"/>
  <c r="BP130" i="34"/>
  <c r="BP131" i="34"/>
  <c r="BP132" i="34"/>
  <c r="BP133" i="34"/>
  <c r="BP134" i="34"/>
  <c r="BP135" i="34"/>
  <c r="BP136" i="34"/>
  <c r="BP97" i="34"/>
  <c r="BP52" i="34"/>
  <c r="BP53" i="34"/>
  <c r="BP54" i="34"/>
  <c r="BP55" i="34"/>
  <c r="BP56" i="34"/>
  <c r="BP57" i="34"/>
  <c r="BP58" i="34"/>
  <c r="BP59" i="34"/>
  <c r="BP60" i="34"/>
  <c r="BP61" i="34"/>
  <c r="BP62" i="34"/>
  <c r="BP63" i="34"/>
  <c r="BP64" i="34"/>
  <c r="BP65" i="34"/>
  <c r="BP66" i="34"/>
  <c r="BP67" i="34"/>
  <c r="BP68" i="34"/>
  <c r="BP69" i="34"/>
  <c r="BP70" i="34"/>
  <c r="BP71" i="34"/>
  <c r="BP72" i="34"/>
  <c r="BP73" i="34"/>
  <c r="BP74" i="34"/>
  <c r="BP75" i="34"/>
  <c r="BP76" i="34"/>
  <c r="BP77" i="34"/>
  <c r="BP78" i="34"/>
  <c r="BP79" i="34"/>
  <c r="BP80" i="34"/>
  <c r="BP81" i="34"/>
  <c r="BP82" i="34"/>
  <c r="BP83" i="34"/>
  <c r="BP84" i="34"/>
  <c r="BP85" i="34"/>
  <c r="BP86" i="34"/>
  <c r="BP87" i="34"/>
  <c r="BP88" i="34"/>
  <c r="BP89" i="34"/>
  <c r="BP90" i="34"/>
  <c r="BP91" i="34"/>
  <c r="BP92" i="34"/>
  <c r="BP93" i="34"/>
  <c r="BP94" i="34"/>
  <c r="BP95" i="34"/>
  <c r="BP96" i="34"/>
  <c r="BP51" i="34"/>
  <c r="BP45" i="34"/>
  <c r="BP46" i="34"/>
  <c r="BP47" i="34"/>
  <c r="BP48" i="34"/>
  <c r="BP49" i="34"/>
  <c r="BP50" i="34"/>
  <c r="E2" i="52" l="1"/>
  <c r="E2" i="51"/>
  <c r="O5" i="53"/>
  <c r="P5" i="53" s="1"/>
  <c r="Q5" i="53"/>
  <c r="R5" i="53" s="1"/>
  <c r="O6" i="53"/>
  <c r="P6" i="53" s="1"/>
  <c r="Q6" i="53"/>
  <c r="R6" i="53" s="1"/>
  <c r="O7" i="53"/>
  <c r="P7" i="53" s="1"/>
  <c r="Q7" i="53"/>
  <c r="R7" i="53" s="1"/>
  <c r="O8" i="53"/>
  <c r="P8" i="53" s="1"/>
  <c r="Q8" i="53"/>
  <c r="R8" i="53" s="1"/>
  <c r="O9" i="53"/>
  <c r="P9" i="53" s="1"/>
  <c r="Q9" i="53"/>
  <c r="R9" i="53" s="1"/>
  <c r="O10" i="53"/>
  <c r="P10" i="53" s="1"/>
  <c r="Q10" i="53"/>
  <c r="R10" i="53" s="1"/>
  <c r="O11" i="53"/>
  <c r="P11" i="53"/>
  <c r="Q11" i="53"/>
  <c r="R11" i="53" s="1"/>
  <c r="O12" i="53"/>
  <c r="P12" i="53" s="1"/>
  <c r="Q12" i="53"/>
  <c r="R12" i="53"/>
  <c r="O13" i="53"/>
  <c r="P13" i="53"/>
  <c r="Q13" i="53"/>
  <c r="R13" i="53" s="1"/>
  <c r="P21" i="53"/>
  <c r="R21" i="53"/>
  <c r="P22" i="53"/>
  <c r="R22" i="53"/>
  <c r="P23" i="53"/>
  <c r="R23" i="53"/>
  <c r="P24" i="53"/>
  <c r="R24" i="53"/>
  <c r="P25" i="53"/>
  <c r="R25" i="53"/>
  <c r="Q16" i="53" l="1"/>
  <c r="O16" i="53"/>
  <c r="G2" i="50"/>
  <c r="Y36" i="29" l="1"/>
  <c r="Y35" i="29"/>
  <c r="Y34" i="29"/>
  <c r="Y33" i="29"/>
  <c r="Y32" i="29"/>
  <c r="Y31" i="29"/>
  <c r="Y30" i="29"/>
  <c r="Y29" i="29"/>
  <c r="Y28" i="29"/>
  <c r="Y27" i="29"/>
  <c r="Y26" i="29"/>
  <c r="Y25" i="29"/>
  <c r="Y20" i="29"/>
  <c r="Y19" i="29"/>
  <c r="Y18" i="29"/>
  <c r="Y17" i="29"/>
  <c r="Y16" i="29"/>
  <c r="Y15" i="29"/>
  <c r="Y14" i="29"/>
  <c r="Y13" i="29"/>
  <c r="Y12" i="29"/>
  <c r="Y11" i="29"/>
  <c r="Y10" i="29"/>
  <c r="Y9" i="29"/>
  <c r="Y5" i="43" l="1"/>
  <c r="W5" i="43"/>
  <c r="AO5" i="43"/>
  <c r="EV6" i="39" l="1"/>
  <c r="EW6" i="39"/>
  <c r="EX6" i="39"/>
  <c r="EY6" i="39"/>
  <c r="EV7" i="39"/>
  <c r="EW7" i="39"/>
  <c r="EX7" i="39"/>
  <c r="EY7" i="39"/>
  <c r="EV8" i="39"/>
  <c r="EW8" i="39"/>
  <c r="EX8" i="39"/>
  <c r="EY8" i="39"/>
  <c r="EV9" i="39"/>
  <c r="EW9" i="39"/>
  <c r="EX9" i="39"/>
  <c r="EY9" i="39"/>
  <c r="EV10" i="39"/>
  <c r="EW10" i="39"/>
  <c r="EX10" i="39"/>
  <c r="EY10" i="39"/>
  <c r="EV11" i="39"/>
  <c r="EW11" i="39"/>
  <c r="EX11" i="39"/>
  <c r="EY11" i="39"/>
  <c r="EV12" i="39"/>
  <c r="EW12" i="39"/>
  <c r="EX12" i="39"/>
  <c r="EY12" i="39"/>
  <c r="EV13" i="39"/>
  <c r="EW13" i="39"/>
  <c r="EX13" i="39"/>
  <c r="EY13" i="39"/>
  <c r="EZ13" i="39" s="1"/>
  <c r="EV14" i="39"/>
  <c r="EW14" i="39"/>
  <c r="EX14" i="39"/>
  <c r="EY14" i="39"/>
  <c r="EV15" i="39"/>
  <c r="EW15" i="39"/>
  <c r="EX15" i="39"/>
  <c r="EZ15" i="39" s="1"/>
  <c r="EY15" i="39"/>
  <c r="EV16" i="39"/>
  <c r="EW16" i="39"/>
  <c r="EX16" i="39"/>
  <c r="EY16" i="39"/>
  <c r="EV17" i="39"/>
  <c r="EW17" i="39"/>
  <c r="EX17" i="39"/>
  <c r="EY17" i="39"/>
  <c r="EV18" i="39"/>
  <c r="EW18" i="39"/>
  <c r="EX18" i="39"/>
  <c r="EY18" i="39"/>
  <c r="EV19" i="39"/>
  <c r="EW19" i="39"/>
  <c r="EX19" i="39"/>
  <c r="EY19" i="39"/>
  <c r="EV20" i="39"/>
  <c r="EW20" i="39"/>
  <c r="EX20" i="39"/>
  <c r="EY20" i="39"/>
  <c r="EV21" i="39"/>
  <c r="EW21" i="39"/>
  <c r="EX21" i="39"/>
  <c r="EY21" i="39"/>
  <c r="EV22" i="39"/>
  <c r="EW22" i="39"/>
  <c r="EX22" i="39"/>
  <c r="EY22" i="39"/>
  <c r="EV23" i="39"/>
  <c r="EW23" i="39"/>
  <c r="EX23" i="39"/>
  <c r="EY23" i="39"/>
  <c r="EV24" i="39"/>
  <c r="EW24" i="39"/>
  <c r="EX24" i="39"/>
  <c r="EY24" i="39"/>
  <c r="EV25" i="39"/>
  <c r="EW25" i="39"/>
  <c r="EX25" i="39"/>
  <c r="EY25" i="39"/>
  <c r="EV26" i="39"/>
  <c r="EW26" i="39"/>
  <c r="EX26" i="39"/>
  <c r="EY26" i="39"/>
  <c r="EV27" i="39"/>
  <c r="EW27" i="39"/>
  <c r="EX27" i="39"/>
  <c r="EY27" i="39"/>
  <c r="EV28" i="39"/>
  <c r="EW28" i="39"/>
  <c r="EX28" i="39"/>
  <c r="EY28" i="39"/>
  <c r="EV29" i="39"/>
  <c r="EW29" i="39"/>
  <c r="EX29" i="39"/>
  <c r="EY29" i="39"/>
  <c r="EV30" i="39"/>
  <c r="EW30" i="39"/>
  <c r="EX30" i="39"/>
  <c r="EY30" i="39"/>
  <c r="EV31" i="39"/>
  <c r="EW31" i="39"/>
  <c r="EX31" i="39"/>
  <c r="EY31" i="39"/>
  <c r="EV32" i="39"/>
  <c r="EW32" i="39"/>
  <c r="EX32" i="39"/>
  <c r="EY32" i="39"/>
  <c r="EV33" i="39"/>
  <c r="EW33" i="39"/>
  <c r="EX33" i="39"/>
  <c r="EY33" i="39"/>
  <c r="EV34" i="39"/>
  <c r="EW34" i="39"/>
  <c r="EX34" i="39"/>
  <c r="EY34" i="39"/>
  <c r="EV35" i="39"/>
  <c r="EW35" i="39"/>
  <c r="EX35" i="39"/>
  <c r="EY35" i="39"/>
  <c r="EV36" i="39"/>
  <c r="EW36" i="39"/>
  <c r="EX36" i="39"/>
  <c r="EY36" i="39"/>
  <c r="EV37" i="39"/>
  <c r="EW37" i="39"/>
  <c r="EX37" i="39"/>
  <c r="EY37" i="39"/>
  <c r="EV38" i="39"/>
  <c r="EW38" i="39"/>
  <c r="EX38" i="39"/>
  <c r="EY38" i="39"/>
  <c r="EV39" i="39"/>
  <c r="EW39" i="39"/>
  <c r="EX39" i="39"/>
  <c r="EY39" i="39"/>
  <c r="EV40" i="39"/>
  <c r="EW40" i="39"/>
  <c r="EX40" i="39"/>
  <c r="EY40" i="39"/>
  <c r="EV41" i="39"/>
  <c r="EW41" i="39"/>
  <c r="EX41" i="39"/>
  <c r="EY41" i="39"/>
  <c r="EV42" i="39"/>
  <c r="EW42" i="39"/>
  <c r="EX42" i="39"/>
  <c r="EY42" i="39"/>
  <c r="EV43" i="39"/>
  <c r="EW43" i="39"/>
  <c r="EX43" i="39"/>
  <c r="EY43" i="39"/>
  <c r="EV44" i="39"/>
  <c r="EW44" i="39"/>
  <c r="EX44" i="39"/>
  <c r="EY44" i="39"/>
  <c r="EV5" i="39"/>
  <c r="EX5" i="39"/>
  <c r="EY5" i="39"/>
  <c r="EW5" i="39"/>
  <c r="BA27" i="4"/>
  <c r="AX28" i="4"/>
  <c r="AZ28" i="4" s="1"/>
  <c r="AX27" i="4"/>
  <c r="AZ27" i="4" s="1"/>
  <c r="AX26" i="4"/>
  <c r="AZ26" i="4" s="1"/>
  <c r="AV27" i="4"/>
  <c r="AU28" i="4"/>
  <c r="AW28" i="4" s="1"/>
  <c r="AU27" i="4"/>
  <c r="AW27" i="4" s="1"/>
  <c r="AU26" i="4"/>
  <c r="AW26" i="4" s="1"/>
  <c r="AT28" i="4"/>
  <c r="AT27" i="4"/>
  <c r="AT26" i="4"/>
  <c r="AS28" i="4"/>
  <c r="AS27" i="4"/>
  <c r="AS26" i="4"/>
  <c r="BB27" i="4"/>
  <c r="BA28" i="4"/>
  <c r="BC28" i="4" s="1"/>
  <c r="BA26" i="4"/>
  <c r="BC26" i="4" s="1"/>
  <c r="BC19" i="4"/>
  <c r="BA19" i="4"/>
  <c r="BB19" i="4" s="1"/>
  <c r="AX19" i="4"/>
  <c r="AZ19" i="4" s="1"/>
  <c r="AU19" i="4"/>
  <c r="BD19" i="4" s="1"/>
  <c r="AT19" i="4"/>
  <c r="AS20" i="4"/>
  <c r="AT20" i="4"/>
  <c r="AU20" i="4"/>
  <c r="AV20" i="4" s="1"/>
  <c r="AX20" i="4"/>
  <c r="AY20" i="4" s="1"/>
  <c r="BA20" i="4"/>
  <c r="BB20" i="4" s="1"/>
  <c r="AS21" i="4"/>
  <c r="AT21" i="4"/>
  <c r="AU21" i="4"/>
  <c r="AV21" i="4" s="1"/>
  <c r="AX21" i="4"/>
  <c r="AY21" i="4" s="1"/>
  <c r="AZ21" i="4"/>
  <c r="BA21" i="4"/>
  <c r="BB21" i="4" s="1"/>
  <c r="AS19" i="4"/>
  <c r="AS13" i="4"/>
  <c r="AT13" i="4"/>
  <c r="AU13" i="4"/>
  <c r="AV13" i="4" s="1"/>
  <c r="AX13" i="4"/>
  <c r="AY13" i="4" s="1"/>
  <c r="BA13" i="4"/>
  <c r="BB13" i="4" s="1"/>
  <c r="AS14" i="4"/>
  <c r="AT14" i="4"/>
  <c r="AU14" i="4"/>
  <c r="AV14" i="4" s="1"/>
  <c r="AX14" i="4"/>
  <c r="AY14" i="4" s="1"/>
  <c r="BA14" i="4"/>
  <c r="BC14" i="4" s="1"/>
  <c r="BA12" i="4"/>
  <c r="BC12" i="4" s="1"/>
  <c r="AX12" i="4"/>
  <c r="AU12" i="4"/>
  <c r="AW12" i="4" s="1"/>
  <c r="AT12" i="4"/>
  <c r="AS12" i="4"/>
  <c r="AC27" i="4"/>
  <c r="AD27" i="4"/>
  <c r="AE27" i="4"/>
  <c r="AF27" i="4" s="1"/>
  <c r="AH27" i="4"/>
  <c r="AI27" i="4" s="1"/>
  <c r="AK27" i="4"/>
  <c r="AL27" i="4" s="1"/>
  <c r="AC28" i="4"/>
  <c r="AD28" i="4"/>
  <c r="AE28" i="4"/>
  <c r="AG28" i="4" s="1"/>
  <c r="AH28" i="4"/>
  <c r="AI28" i="4" s="1"/>
  <c r="AK28" i="4"/>
  <c r="AL28" i="4" s="1"/>
  <c r="AC29" i="4"/>
  <c r="AD29" i="4"/>
  <c r="AE29" i="4"/>
  <c r="AF29" i="4" s="1"/>
  <c r="AH29" i="4"/>
  <c r="AJ29" i="4" s="1"/>
  <c r="AK29" i="4"/>
  <c r="AM29" i="4" s="1"/>
  <c r="AL29" i="4"/>
  <c r="AC26" i="4"/>
  <c r="AK26" i="4"/>
  <c r="AL26" i="4" s="1"/>
  <c r="AH26" i="4"/>
  <c r="AJ26" i="4" s="1"/>
  <c r="AE26" i="4"/>
  <c r="AD26" i="4"/>
  <c r="AD23" i="4"/>
  <c r="AE23" i="4"/>
  <c r="AF23" i="4" s="1"/>
  <c r="AH23" i="4"/>
  <c r="AJ23" i="4" s="1"/>
  <c r="AK23" i="4"/>
  <c r="AL23" i="4" s="1"/>
  <c r="AD20" i="4"/>
  <c r="AE20" i="4"/>
  <c r="AF20" i="4" s="1"/>
  <c r="AH20" i="4"/>
  <c r="AJ20" i="4" s="1"/>
  <c r="AK20" i="4"/>
  <c r="AM20" i="4" s="1"/>
  <c r="AL20" i="4"/>
  <c r="AD21" i="4"/>
  <c r="AE21" i="4"/>
  <c r="AG21" i="4" s="1"/>
  <c r="AH21" i="4"/>
  <c r="AI21" i="4" s="1"/>
  <c r="AK21" i="4"/>
  <c r="AL21" i="4" s="1"/>
  <c r="AD22" i="4"/>
  <c r="AE22" i="4"/>
  <c r="AF22" i="4" s="1"/>
  <c r="AH22" i="4"/>
  <c r="AI22" i="4" s="1"/>
  <c r="AK22" i="4"/>
  <c r="AL22" i="4" s="1"/>
  <c r="AK19" i="4"/>
  <c r="AL19" i="4" s="1"/>
  <c r="AH19" i="4"/>
  <c r="AJ19" i="4" s="1"/>
  <c r="AE19" i="4"/>
  <c r="AG19" i="4" s="1"/>
  <c r="AD19" i="4"/>
  <c r="AC19" i="4"/>
  <c r="AE13" i="4"/>
  <c r="AH13" i="4"/>
  <c r="AI13" i="4" s="1"/>
  <c r="AK13" i="4"/>
  <c r="AM13" i="4" s="1"/>
  <c r="AE14" i="4"/>
  <c r="AF14" i="4" s="1"/>
  <c r="AH14" i="4"/>
  <c r="AI14" i="4" s="1"/>
  <c r="AK14" i="4"/>
  <c r="AM14" i="4" s="1"/>
  <c r="AL14" i="4"/>
  <c r="AE15" i="4"/>
  <c r="AF15" i="4" s="1"/>
  <c r="AH15" i="4"/>
  <c r="AI15" i="4" s="1"/>
  <c r="AK15" i="4"/>
  <c r="AL15" i="4" s="1"/>
  <c r="AE16" i="4"/>
  <c r="AF16" i="4" s="1"/>
  <c r="AH16" i="4"/>
  <c r="AI16" i="4" s="1"/>
  <c r="AK16" i="4"/>
  <c r="AL16" i="4" s="1"/>
  <c r="AK12" i="4"/>
  <c r="AM12" i="4" s="1"/>
  <c r="AH12" i="4"/>
  <c r="AI12" i="4" s="1"/>
  <c r="AE12" i="4"/>
  <c r="AE6" i="4"/>
  <c r="AF6" i="4" s="1"/>
  <c r="AD13" i="4"/>
  <c r="AD14" i="4"/>
  <c r="AD15" i="4"/>
  <c r="AD16" i="4"/>
  <c r="AD12" i="4"/>
  <c r="AD6" i="4"/>
  <c r="AC16" i="4"/>
  <c r="AC13" i="4"/>
  <c r="AC14" i="4"/>
  <c r="AC15" i="4"/>
  <c r="AC12" i="4"/>
  <c r="AC6" i="4"/>
  <c r="AC7" i="4"/>
  <c r="AC8" i="4"/>
  <c r="BI6" i="4"/>
  <c r="CA7" i="4"/>
  <c r="CA6" i="4"/>
  <c r="CA5" i="4"/>
  <c r="BZ5" i="4"/>
  <c r="AJ15" i="4" l="1"/>
  <c r="AN13" i="4"/>
  <c r="AP13" i="4" s="1"/>
  <c r="AV12" i="4"/>
  <c r="EZ29" i="39"/>
  <c r="EZ20" i="39"/>
  <c r="AG15" i="4"/>
  <c r="BD12" i="4"/>
  <c r="EZ41" i="39"/>
  <c r="EZ35" i="39"/>
  <c r="EZ8" i="39"/>
  <c r="AY26" i="4"/>
  <c r="AL12" i="4"/>
  <c r="AW19" i="4"/>
  <c r="BB26" i="4"/>
  <c r="EZ34" i="39"/>
  <c r="AM16" i="4"/>
  <c r="AJ14" i="4"/>
  <c r="AI29" i="4"/>
  <c r="EZ43" i="39"/>
  <c r="EZ37" i="39"/>
  <c r="EZ22" i="39"/>
  <c r="EZ42" i="39"/>
  <c r="AG16" i="4"/>
  <c r="EZ36" i="39"/>
  <c r="EZ18" i="39"/>
  <c r="BB28" i="4"/>
  <c r="AV26" i="4"/>
  <c r="EZ33" i="39"/>
  <c r="EZ24" i="39"/>
  <c r="EZ21" i="39"/>
  <c r="EZ6" i="39"/>
  <c r="BE19" i="4"/>
  <c r="BF19" i="4"/>
  <c r="AY19" i="4"/>
  <c r="BG19" i="4"/>
  <c r="AV28" i="4"/>
  <c r="AY27" i="4"/>
  <c r="BD26" i="4"/>
  <c r="EZ27" i="39"/>
  <c r="EZ25" i="39"/>
  <c r="AI20" i="4"/>
  <c r="AZ12" i="4"/>
  <c r="AY28" i="4"/>
  <c r="EZ44" i="39"/>
  <c r="EZ19" i="39"/>
  <c r="EZ17" i="39"/>
  <c r="AN12" i="4"/>
  <c r="AP12" i="4" s="1"/>
  <c r="AN14" i="4"/>
  <c r="AP14" i="4" s="1"/>
  <c r="AN26" i="4"/>
  <c r="AP26" i="4" s="1"/>
  <c r="EZ40" i="39"/>
  <c r="EZ38" i="39"/>
  <c r="EZ11" i="39"/>
  <c r="EZ9" i="39"/>
  <c r="EZ7" i="39"/>
  <c r="AG12" i="4"/>
  <c r="AL13" i="4"/>
  <c r="AJ21" i="4"/>
  <c r="EZ32" i="39"/>
  <c r="EZ30" i="39"/>
  <c r="EZ28" i="39"/>
  <c r="EZ26" i="39"/>
  <c r="AM27" i="4"/>
  <c r="EZ39" i="39"/>
  <c r="AJ12" i="4"/>
  <c r="AM19" i="4"/>
  <c r="AV19" i="4"/>
  <c r="EZ31" i="39"/>
  <c r="EZ16" i="39"/>
  <c r="EZ14" i="39"/>
  <c r="EZ12" i="39"/>
  <c r="EZ10" i="39"/>
  <c r="AM15" i="4"/>
  <c r="AG13" i="4"/>
  <c r="AN29" i="4"/>
  <c r="AP29" i="4" s="1"/>
  <c r="AZ20" i="4"/>
  <c r="EZ23" i="39"/>
  <c r="EZ5" i="39"/>
  <c r="BD27" i="4"/>
  <c r="BD28" i="4"/>
  <c r="BC27" i="4"/>
  <c r="AW20" i="4"/>
  <c r="AW21" i="4"/>
  <c r="BD20" i="4"/>
  <c r="BD21" i="4"/>
  <c r="BC20" i="4"/>
  <c r="BC21" i="4"/>
  <c r="AQ29" i="4"/>
  <c r="AF19" i="4"/>
  <c r="AI23" i="4"/>
  <c r="AF26" i="4"/>
  <c r="AM26" i="4"/>
  <c r="AN19" i="4"/>
  <c r="AF12" i="4"/>
  <c r="AG26" i="4"/>
  <c r="AN23" i="4"/>
  <c r="AO23" i="4" s="1"/>
  <c r="AG23" i="4"/>
  <c r="AN22" i="4"/>
  <c r="AJ28" i="4"/>
  <c r="AZ13" i="4"/>
  <c r="AF13" i="4"/>
  <c r="AI19" i="4"/>
  <c r="AM22" i="4"/>
  <c r="AI26" i="4"/>
  <c r="AN16" i="4"/>
  <c r="AN21" i="4"/>
  <c r="AO21" i="4" s="1"/>
  <c r="AZ14" i="4"/>
  <c r="AG14" i="4"/>
  <c r="AF21" i="4"/>
  <c r="AN15" i="4"/>
  <c r="AN20" i="4"/>
  <c r="AG29" i="4"/>
  <c r="AJ27" i="4"/>
  <c r="AM23" i="4"/>
  <c r="AO29" i="4"/>
  <c r="AF28" i="4"/>
  <c r="AW13" i="4"/>
  <c r="AW14" i="4"/>
  <c r="BD13" i="4"/>
  <c r="BB14" i="4"/>
  <c r="BD14" i="4"/>
  <c r="BC13" i="4"/>
  <c r="BF12" i="4"/>
  <c r="AY12" i="4"/>
  <c r="BB12" i="4"/>
  <c r="AG27" i="4"/>
  <c r="AN27" i="4"/>
  <c r="AN28" i="4"/>
  <c r="AM28" i="4"/>
  <c r="AO13" i="4"/>
  <c r="AO26" i="4"/>
  <c r="AG22" i="4"/>
  <c r="AM21" i="4"/>
  <c r="AG20" i="4"/>
  <c r="AJ22" i="4"/>
  <c r="AJ16" i="4"/>
  <c r="AJ13" i="4"/>
  <c r="AQ13" i="4" s="1"/>
  <c r="AO14" i="4" l="1"/>
  <c r="AQ14" i="4" s="1"/>
  <c r="BF26" i="4"/>
  <c r="BE26" i="4"/>
  <c r="AQ26" i="4"/>
  <c r="AO12" i="4"/>
  <c r="AQ12" i="4" s="1"/>
  <c r="BE28" i="4"/>
  <c r="BG28" i="4" s="1"/>
  <c r="BF28" i="4"/>
  <c r="BF27" i="4"/>
  <c r="BE27" i="4"/>
  <c r="BG27" i="4" s="1"/>
  <c r="BG26" i="4"/>
  <c r="BE21" i="4"/>
  <c r="BF21" i="4"/>
  <c r="BF20" i="4"/>
  <c r="BE20" i="4"/>
  <c r="AP19" i="4"/>
  <c r="AO19" i="4"/>
  <c r="AQ19" i="4" s="1"/>
  <c r="AP21" i="4"/>
  <c r="AQ21" i="4" s="1"/>
  <c r="AP23" i="4"/>
  <c r="AQ23" i="4" s="1"/>
  <c r="BE14" i="4"/>
  <c r="BF14" i="4"/>
  <c r="BF13" i="4"/>
  <c r="BE13" i="4"/>
  <c r="BE12" i="4"/>
  <c r="BG12" i="4" s="1"/>
  <c r="AO27" i="4"/>
  <c r="AQ27" i="4" s="1"/>
  <c r="AP27" i="4"/>
  <c r="AO28" i="4"/>
  <c r="AP28" i="4"/>
  <c r="AO20" i="4"/>
  <c r="AQ20" i="4" s="1"/>
  <c r="AP20" i="4"/>
  <c r="AP22" i="4"/>
  <c r="AO22" i="4"/>
  <c r="AO16" i="4"/>
  <c r="AQ16" i="4" s="1"/>
  <c r="AP16" i="4"/>
  <c r="AP15" i="4"/>
  <c r="AO15" i="4"/>
  <c r="BG13" i="4" l="1"/>
  <c r="AQ22" i="4"/>
  <c r="AQ28" i="4"/>
  <c r="BG20" i="4"/>
  <c r="AQ15" i="4"/>
  <c r="BG21" i="4"/>
  <c r="BG14" i="4"/>
  <c r="BK38" i="40"/>
  <c r="BK24" i="40"/>
  <c r="BK25" i="40"/>
  <c r="BK26" i="40"/>
  <c r="BK27" i="40"/>
  <c r="BK28" i="40"/>
  <c r="BK29" i="40"/>
  <c r="BK30" i="40"/>
  <c r="BK31" i="40"/>
  <c r="BK32" i="40"/>
  <c r="BK33" i="40"/>
  <c r="BK34" i="40"/>
  <c r="BK35" i="40"/>
  <c r="BK36" i="40"/>
  <c r="BK37" i="40"/>
  <c r="BK39" i="40"/>
  <c r="BK40" i="40"/>
  <c r="BK41" i="40"/>
  <c r="BK42" i="40"/>
  <c r="BK43" i="40"/>
  <c r="BK44" i="40"/>
  <c r="BK45" i="40"/>
  <c r="BK9" i="40"/>
  <c r="BK10" i="40"/>
  <c r="BK11" i="40"/>
  <c r="BK12" i="40"/>
  <c r="BK13" i="40"/>
  <c r="BK14" i="40"/>
  <c r="BK15" i="40"/>
  <c r="BK16" i="40"/>
  <c r="BK17" i="40"/>
  <c r="BK18" i="40"/>
  <c r="BK19" i="40"/>
  <c r="BK20" i="40"/>
  <c r="BK21" i="40"/>
  <c r="BK22" i="40"/>
  <c r="BK23" i="40"/>
  <c r="BK8" i="40"/>
  <c r="BK7" i="40"/>
  <c r="BM54" i="39" l="1"/>
  <c r="BM45" i="39"/>
  <c r="BM46" i="39"/>
  <c r="BM47" i="39"/>
  <c r="BM48" i="39"/>
  <c r="BM49" i="39"/>
  <c r="BM50" i="39"/>
  <c r="BM51" i="39"/>
  <c r="BM52" i="39"/>
  <c r="BM53" i="39"/>
  <c r="BM44" i="39"/>
  <c r="BP46" i="39"/>
  <c r="BP47" i="39"/>
  <c r="BP48" i="39"/>
  <c r="BP49" i="39"/>
  <c r="BP50" i="39"/>
  <c r="BP51" i="39"/>
  <c r="BP52" i="39"/>
  <c r="BP53" i="39"/>
  <c r="BP54" i="39"/>
  <c r="BP45" i="39"/>
  <c r="BO54" i="39"/>
  <c r="BO45" i="39"/>
  <c r="BO46" i="39"/>
  <c r="BO47" i="39"/>
  <c r="BO48" i="39"/>
  <c r="BO49" i="39"/>
  <c r="BO50" i="39"/>
  <c r="BO51" i="39"/>
  <c r="BO52" i="39"/>
  <c r="BO53" i="39"/>
  <c r="HR582" i="35" l="1"/>
  <c r="HR608" i="35" s="1"/>
  <c r="HQ582" i="35"/>
  <c r="HQ591" i="35" s="1"/>
  <c r="HP582" i="35"/>
  <c r="HP589" i="35" s="1"/>
  <c r="HO582" i="35"/>
  <c r="HO599" i="35" s="1"/>
  <c r="HN582" i="35"/>
  <c r="HN605" i="35" s="1"/>
  <c r="HM582" i="35"/>
  <c r="HL582" i="35"/>
  <c r="HK582" i="35"/>
  <c r="HK610" i="35" s="1"/>
  <c r="HJ582" i="35"/>
  <c r="HJ610" i="35" s="1"/>
  <c r="HI582" i="35"/>
  <c r="HI591" i="35" s="1"/>
  <c r="HH582" i="35"/>
  <c r="HH589" i="35" s="1"/>
  <c r="HG582" i="35"/>
  <c r="HG603" i="35" s="1"/>
  <c r="HF582" i="35"/>
  <c r="HF607" i="35" s="1"/>
  <c r="HE582" i="35"/>
  <c r="HE591" i="35" s="1"/>
  <c r="HD582" i="35"/>
  <c r="HC582" i="35"/>
  <c r="HC604" i="35" s="1"/>
  <c r="HB582" i="35"/>
  <c r="HB604" i="35" s="1"/>
  <c r="HA582" i="35"/>
  <c r="HA591" i="35" s="1"/>
  <c r="GZ582" i="35"/>
  <c r="GZ591" i="35" s="1"/>
  <c r="GY582" i="35"/>
  <c r="GY597" i="35" s="1"/>
  <c r="GX582" i="35"/>
  <c r="GX609" i="35" s="1"/>
  <c r="GW582" i="35"/>
  <c r="GV582" i="35"/>
  <c r="GV591" i="35" s="1"/>
  <c r="GU582" i="35"/>
  <c r="GU606" i="35" s="1"/>
  <c r="GT582" i="35"/>
  <c r="GT606" i="35" s="1"/>
  <c r="GS582" i="35"/>
  <c r="GS591" i="35" s="1"/>
  <c r="GR582" i="35"/>
  <c r="GR591" i="35" s="1"/>
  <c r="GQ582" i="35"/>
  <c r="GQ607" i="35" s="1"/>
  <c r="GP582" i="35"/>
  <c r="GP603" i="35" s="1"/>
  <c r="GO582" i="35"/>
  <c r="GO585" i="35" s="1"/>
  <c r="GN582" i="35"/>
  <c r="GN591" i="35" s="1"/>
  <c r="GM582" i="35"/>
  <c r="GM608" i="35" s="1"/>
  <c r="GL582" i="35"/>
  <c r="GL608" i="35" s="1"/>
  <c r="GK582" i="35"/>
  <c r="GK591" i="35" s="1"/>
  <c r="GJ582" i="35"/>
  <c r="GJ585" i="35" s="1"/>
  <c r="GI582" i="35"/>
  <c r="GI587" i="35" s="1"/>
  <c r="HR550" i="35"/>
  <c r="HR566" i="35" s="1"/>
  <c r="HQ550" i="35"/>
  <c r="HQ572" i="35" s="1"/>
  <c r="HP550" i="35"/>
  <c r="HP559" i="35" s="1"/>
  <c r="HO550" i="35"/>
  <c r="HO557" i="35" s="1"/>
  <c r="HN550" i="35"/>
  <c r="HN565" i="35" s="1"/>
  <c r="HM550" i="35"/>
  <c r="HM578" i="35" s="1"/>
  <c r="HL550" i="35"/>
  <c r="HK550" i="35"/>
  <c r="HK559" i="35" s="1"/>
  <c r="HJ550" i="35"/>
  <c r="HJ568" i="35" s="1"/>
  <c r="HI550" i="35"/>
  <c r="HI574" i="35" s="1"/>
  <c r="HH550" i="35"/>
  <c r="HH559" i="35" s="1"/>
  <c r="HG550" i="35"/>
  <c r="HG559" i="35" s="1"/>
  <c r="HF550" i="35"/>
  <c r="HF569" i="35" s="1"/>
  <c r="HE550" i="35"/>
  <c r="HE567" i="35" s="1"/>
  <c r="HD550" i="35"/>
  <c r="HC550" i="35"/>
  <c r="HC559" i="35" s="1"/>
  <c r="HB550" i="35"/>
  <c r="HB570" i="35" s="1"/>
  <c r="HA550" i="35"/>
  <c r="HA576" i="35" s="1"/>
  <c r="GZ550" i="35"/>
  <c r="GZ559" i="35" s="1"/>
  <c r="GY550" i="35"/>
  <c r="GY553" i="35" s="1"/>
  <c r="GX550" i="35"/>
  <c r="GW550" i="35"/>
  <c r="GW569" i="35" s="1"/>
  <c r="GV550" i="35"/>
  <c r="GU550" i="35"/>
  <c r="GU559" i="35" s="1"/>
  <c r="GT550" i="35"/>
  <c r="GT572" i="35" s="1"/>
  <c r="GS550" i="35"/>
  <c r="GS578" i="35" s="1"/>
  <c r="GR550" i="35"/>
  <c r="GR560" i="35" s="1"/>
  <c r="GQ550" i="35"/>
  <c r="GQ555" i="35" s="1"/>
  <c r="GP550" i="35"/>
  <c r="GP567" i="35" s="1"/>
  <c r="GO550" i="35"/>
  <c r="GO571" i="35" s="1"/>
  <c r="GN550" i="35"/>
  <c r="GM550" i="35"/>
  <c r="GM559" i="35" s="1"/>
  <c r="GL550" i="35"/>
  <c r="GL574" i="35" s="1"/>
  <c r="GK550" i="35"/>
  <c r="GK577" i="35" s="1"/>
  <c r="GJ550" i="35"/>
  <c r="GJ559" i="35" s="1"/>
  <c r="GI550" i="35"/>
  <c r="HR518" i="35"/>
  <c r="HQ518" i="35"/>
  <c r="HQ527" i="35" s="1"/>
  <c r="HP518" i="35"/>
  <c r="HP527" i="35" s="1"/>
  <c r="HO518" i="35"/>
  <c r="HN518" i="35"/>
  <c r="HN523" i="35" s="1"/>
  <c r="HM518" i="35"/>
  <c r="HL518" i="35"/>
  <c r="HK518" i="35"/>
  <c r="HK544" i="35" s="1"/>
  <c r="HJ518" i="35"/>
  <c r="HJ522" i="35" s="1"/>
  <c r="HI518" i="35"/>
  <c r="HI527" i="35" s="1"/>
  <c r="HH518" i="35"/>
  <c r="HH527" i="35" s="1"/>
  <c r="HG518" i="35"/>
  <c r="HF518" i="35"/>
  <c r="HF527" i="35" s="1"/>
  <c r="HE518" i="35"/>
  <c r="HD518" i="35"/>
  <c r="HC518" i="35"/>
  <c r="HC542" i="35" s="1"/>
  <c r="HB518" i="35"/>
  <c r="HB527" i="35" s="1"/>
  <c r="HA518" i="35"/>
  <c r="HA527" i="35" s="1"/>
  <c r="GZ518" i="35"/>
  <c r="GZ527" i="35" s="1"/>
  <c r="GY518" i="35"/>
  <c r="GY521" i="35" s="1"/>
  <c r="GX518" i="35"/>
  <c r="GX521" i="35" s="1"/>
  <c r="GW518" i="35"/>
  <c r="GV518" i="35"/>
  <c r="GU518" i="35"/>
  <c r="GU542" i="35" s="1"/>
  <c r="GT518" i="35"/>
  <c r="GS518" i="35"/>
  <c r="GS527" i="35" s="1"/>
  <c r="GR518" i="35"/>
  <c r="GR527" i="35" s="1"/>
  <c r="GQ518" i="35"/>
  <c r="GQ529" i="35" s="1"/>
  <c r="GP518" i="35"/>
  <c r="GP528" i="35" s="1"/>
  <c r="GO518" i="35"/>
  <c r="GN518" i="35"/>
  <c r="GM518" i="35"/>
  <c r="GM538" i="35" s="1"/>
  <c r="GL518" i="35"/>
  <c r="GL527" i="35" s="1"/>
  <c r="GK518" i="35"/>
  <c r="GK527" i="35" s="1"/>
  <c r="GJ518" i="35"/>
  <c r="GJ527" i="35" s="1"/>
  <c r="GI518" i="35"/>
  <c r="HR486" i="35"/>
  <c r="HQ486" i="35"/>
  <c r="HQ508" i="35" s="1"/>
  <c r="HP486" i="35"/>
  <c r="HP508" i="35" s="1"/>
  <c r="HO486" i="35"/>
  <c r="HO499" i="35" s="1"/>
  <c r="HN486" i="35"/>
  <c r="HN493" i="35" s="1"/>
  <c r="HM486" i="35"/>
  <c r="HM509" i="35" s="1"/>
  <c r="HL486" i="35"/>
  <c r="HL509" i="35" s="1"/>
  <c r="HK486" i="35"/>
  <c r="HK489" i="35" s="1"/>
  <c r="HJ486" i="35"/>
  <c r="HJ494" i="35" s="1"/>
  <c r="HI486" i="35"/>
  <c r="HI510" i="35" s="1"/>
  <c r="HH486" i="35"/>
  <c r="HH510" i="35" s="1"/>
  <c r="HG486" i="35"/>
  <c r="HG501" i="35" s="1"/>
  <c r="HF486" i="35"/>
  <c r="HF495" i="35" s="1"/>
  <c r="HE486" i="35"/>
  <c r="HE511" i="35" s="1"/>
  <c r="HD486" i="35"/>
  <c r="HD511" i="35" s="1"/>
  <c r="HC486" i="35"/>
  <c r="HC489" i="35" s="1"/>
  <c r="HB486" i="35"/>
  <c r="HB495" i="35" s="1"/>
  <c r="HA486" i="35"/>
  <c r="HA512" i="35" s="1"/>
  <c r="GZ486" i="35"/>
  <c r="GZ512" i="35" s="1"/>
  <c r="GY486" i="35"/>
  <c r="GY503" i="35" s="1"/>
  <c r="GX486" i="35"/>
  <c r="GX493" i="35" s="1"/>
  <c r="GW486" i="35"/>
  <c r="GW513" i="35" s="1"/>
  <c r="GV486" i="35"/>
  <c r="GV513" i="35" s="1"/>
  <c r="GU486" i="35"/>
  <c r="GU489" i="35" s="1"/>
  <c r="GT486" i="35"/>
  <c r="GS486" i="35"/>
  <c r="GS514" i="35" s="1"/>
  <c r="GR486" i="35"/>
  <c r="GR514" i="35" s="1"/>
  <c r="GQ486" i="35"/>
  <c r="GQ505" i="35" s="1"/>
  <c r="GP486" i="35"/>
  <c r="GP491" i="35" s="1"/>
  <c r="GO486" i="35"/>
  <c r="GO499" i="35" s="1"/>
  <c r="GN486" i="35"/>
  <c r="GN499" i="35" s="1"/>
  <c r="GM486" i="35"/>
  <c r="GM506" i="35" s="1"/>
  <c r="GL486" i="35"/>
  <c r="GL496" i="35" s="1"/>
  <c r="GK486" i="35"/>
  <c r="GK500" i="35" s="1"/>
  <c r="GJ486" i="35"/>
  <c r="GJ500" i="35" s="1"/>
  <c r="GI486" i="35"/>
  <c r="GI507" i="35" s="1"/>
  <c r="HR454" i="35"/>
  <c r="HQ454" i="35"/>
  <c r="HQ465" i="35" s="1"/>
  <c r="HP454" i="35"/>
  <c r="HP476" i="35" s="1"/>
  <c r="HO454" i="35"/>
  <c r="HO457" i="35" s="1"/>
  <c r="HN454" i="35"/>
  <c r="HN478" i="35" s="1"/>
  <c r="HM454" i="35"/>
  <c r="HM457" i="35" s="1"/>
  <c r="HL454" i="35"/>
  <c r="HK454" i="35"/>
  <c r="HK457" i="35" s="1"/>
  <c r="HJ454" i="35"/>
  <c r="HJ474" i="35" s="1"/>
  <c r="HI454" i="35"/>
  <c r="HI474" i="35" s="1"/>
  <c r="HH454" i="35"/>
  <c r="HH472" i="35" s="1"/>
  <c r="HG454" i="35"/>
  <c r="HG469" i="35" s="1"/>
  <c r="HF454" i="35"/>
  <c r="HE454" i="35"/>
  <c r="HE481" i="35" s="1"/>
  <c r="HD454" i="35"/>
  <c r="HD479" i="35" s="1"/>
  <c r="HC454" i="35"/>
  <c r="HC478" i="35" s="1"/>
  <c r="HB454" i="35"/>
  <c r="HA454" i="35"/>
  <c r="GZ454" i="35"/>
  <c r="GZ474" i="35" s="1"/>
  <c r="GY454" i="35"/>
  <c r="GY459" i="35" s="1"/>
  <c r="GX454" i="35"/>
  <c r="GX467" i="35" s="1"/>
  <c r="GW454" i="35"/>
  <c r="GW477" i="35" s="1"/>
  <c r="GV454" i="35"/>
  <c r="GU454" i="35"/>
  <c r="GU460" i="35" s="1"/>
  <c r="GT454" i="35"/>
  <c r="GS454" i="35"/>
  <c r="GS462" i="35" s="1"/>
  <c r="GR454" i="35"/>
  <c r="GR468" i="35" s="1"/>
  <c r="GQ454" i="35"/>
  <c r="GQ461" i="35" s="1"/>
  <c r="GP454" i="35"/>
  <c r="GP469" i="35" s="1"/>
  <c r="GO454" i="35"/>
  <c r="GO471" i="35" s="1"/>
  <c r="GN454" i="35"/>
  <c r="GN462" i="35" s="1"/>
  <c r="GM454" i="35"/>
  <c r="GM474" i="35" s="1"/>
  <c r="GL454" i="35"/>
  <c r="GK454" i="35"/>
  <c r="GJ454" i="35"/>
  <c r="GJ463" i="35" s="1"/>
  <c r="GI454" i="35"/>
  <c r="GI457" i="35" s="1"/>
  <c r="HR422" i="35"/>
  <c r="HR444" i="35" s="1"/>
  <c r="HQ422" i="35"/>
  <c r="HQ426" i="35" s="1"/>
  <c r="HP422" i="35"/>
  <c r="HP438" i="35" s="1"/>
  <c r="HO422" i="35"/>
  <c r="HO425" i="35" s="1"/>
  <c r="HN422" i="35"/>
  <c r="HN439" i="35" s="1"/>
  <c r="HM422" i="35"/>
  <c r="HL422" i="35"/>
  <c r="HK422" i="35"/>
  <c r="HJ422" i="35"/>
  <c r="HI422" i="35"/>
  <c r="HI426" i="35" s="1"/>
  <c r="HH422" i="35"/>
  <c r="HH448" i="35" s="1"/>
  <c r="HG422" i="35"/>
  <c r="HG445" i="35" s="1"/>
  <c r="HF422" i="35"/>
  <c r="HF446" i="35" s="1"/>
  <c r="HE422" i="35"/>
  <c r="HD422" i="35"/>
  <c r="HC422" i="35"/>
  <c r="HB422" i="35"/>
  <c r="HB429" i="35" s="1"/>
  <c r="HA422" i="35"/>
  <c r="HA442" i="35" s="1"/>
  <c r="GZ422" i="35"/>
  <c r="GZ436" i="35" s="1"/>
  <c r="GY422" i="35"/>
  <c r="GY431" i="35" s="1"/>
  <c r="GX422" i="35"/>
  <c r="GX430" i="35" s="1"/>
  <c r="GW422" i="35"/>
  <c r="GV422" i="35"/>
  <c r="GU422" i="35"/>
  <c r="GU440" i="35" s="1"/>
  <c r="GT422" i="35"/>
  <c r="GT450" i="35" s="1"/>
  <c r="GS422" i="35"/>
  <c r="GS426" i="35" s="1"/>
  <c r="GR422" i="35"/>
  <c r="GR426" i="35" s="1"/>
  <c r="GQ422" i="35"/>
  <c r="GQ433" i="35" s="1"/>
  <c r="GP422" i="35"/>
  <c r="GO422" i="35"/>
  <c r="GN422" i="35"/>
  <c r="GN449" i="35" s="1"/>
  <c r="GM422" i="35"/>
  <c r="GM442" i="35" s="1"/>
  <c r="GL422" i="35"/>
  <c r="GL427" i="35" s="1"/>
  <c r="GK422" i="35"/>
  <c r="GK425" i="35" s="1"/>
  <c r="GJ422" i="35"/>
  <c r="GJ426" i="35" s="1"/>
  <c r="GI422" i="35"/>
  <c r="GI435" i="35" s="1"/>
  <c r="HR390" i="35"/>
  <c r="HR394" i="35" s="1"/>
  <c r="HQ390" i="35"/>
  <c r="HQ413" i="35" s="1"/>
  <c r="HP390" i="35"/>
  <c r="HP413" i="35" s="1"/>
  <c r="HO390" i="35"/>
  <c r="HO413" i="35" s="1"/>
  <c r="HN390" i="35"/>
  <c r="HN405" i="35" s="1"/>
  <c r="HM390" i="35"/>
  <c r="HM414" i="35" s="1"/>
  <c r="HL390" i="35"/>
  <c r="HL412" i="35" s="1"/>
  <c r="HK390" i="35"/>
  <c r="HK416" i="35" s="1"/>
  <c r="HJ390" i="35"/>
  <c r="HJ394" i="35" s="1"/>
  <c r="HI390" i="35"/>
  <c r="HI415" i="35" s="1"/>
  <c r="HH390" i="35"/>
  <c r="HH415" i="35" s="1"/>
  <c r="HG390" i="35"/>
  <c r="HG415" i="35" s="1"/>
  <c r="HF390" i="35"/>
  <c r="HF399" i="35" s="1"/>
  <c r="HE390" i="35"/>
  <c r="HE416" i="35" s="1"/>
  <c r="HD390" i="35"/>
  <c r="HD408" i="35" s="1"/>
  <c r="HC390" i="35"/>
  <c r="HC406" i="35" s="1"/>
  <c r="HB390" i="35"/>
  <c r="HB398" i="35" s="1"/>
  <c r="HA390" i="35"/>
  <c r="HA407" i="35" s="1"/>
  <c r="GZ390" i="35"/>
  <c r="GZ417" i="35" s="1"/>
  <c r="GY390" i="35"/>
  <c r="GY407" i="35" s="1"/>
  <c r="GX390" i="35"/>
  <c r="GX405" i="35" s="1"/>
  <c r="GW390" i="35"/>
  <c r="GW418" i="35" s="1"/>
  <c r="GV390" i="35"/>
  <c r="GV394" i="35" s="1"/>
  <c r="GU390" i="35"/>
  <c r="GU399" i="35" s="1"/>
  <c r="GT390" i="35"/>
  <c r="GS390" i="35"/>
  <c r="GS409" i="35" s="1"/>
  <c r="GR390" i="35"/>
  <c r="GR413" i="35" s="1"/>
  <c r="GQ390" i="35"/>
  <c r="GQ409" i="35" s="1"/>
  <c r="GP390" i="35"/>
  <c r="GP399" i="35" s="1"/>
  <c r="GO390" i="35"/>
  <c r="GO402" i="35" s="1"/>
  <c r="GN390" i="35"/>
  <c r="GN410" i="35" s="1"/>
  <c r="GM390" i="35"/>
  <c r="GL390" i="35"/>
  <c r="GL396" i="35" s="1"/>
  <c r="GK390" i="35"/>
  <c r="GK411" i="35" s="1"/>
  <c r="GJ390" i="35"/>
  <c r="GJ415" i="35" s="1"/>
  <c r="GI390" i="35"/>
  <c r="GI411" i="35" s="1"/>
  <c r="HR358" i="35"/>
  <c r="HR365" i="35" s="1"/>
  <c r="HQ358" i="35"/>
  <c r="HQ385" i="35" s="1"/>
  <c r="HP358" i="35"/>
  <c r="HP384" i="35" s="1"/>
  <c r="HO358" i="35"/>
  <c r="HO375" i="35" s="1"/>
  <c r="HN358" i="35"/>
  <c r="HN364" i="35" s="1"/>
  <c r="HM358" i="35"/>
  <c r="HM367" i="35" s="1"/>
  <c r="HL358" i="35"/>
  <c r="HK358" i="35"/>
  <c r="HK371" i="35" s="1"/>
  <c r="HJ358" i="35"/>
  <c r="HJ361" i="35" s="1"/>
  <c r="HI358" i="35"/>
  <c r="HI383" i="35" s="1"/>
  <c r="HH358" i="35"/>
  <c r="HH365" i="35" s="1"/>
  <c r="HG358" i="35"/>
  <c r="HG372" i="35" s="1"/>
  <c r="HF358" i="35"/>
  <c r="HF377" i="35" s="1"/>
  <c r="HE358" i="35"/>
  <c r="HE362" i="35" s="1"/>
  <c r="HD358" i="35"/>
  <c r="HD385" i="35" s="1"/>
  <c r="HC358" i="35"/>
  <c r="HC374" i="35" s="1"/>
  <c r="HB358" i="35"/>
  <c r="HB361" i="35" s="1"/>
  <c r="HA358" i="35"/>
  <c r="HA382" i="35" s="1"/>
  <c r="GZ358" i="35"/>
  <c r="GZ363" i="35" s="1"/>
  <c r="GY358" i="35"/>
  <c r="GY378" i="35" s="1"/>
  <c r="GX358" i="35"/>
  <c r="GX362" i="35" s="1"/>
  <c r="GW358" i="35"/>
  <c r="GW362" i="35" s="1"/>
  <c r="GV358" i="35"/>
  <c r="GU358" i="35"/>
  <c r="GU379" i="35" s="1"/>
  <c r="GT358" i="35"/>
  <c r="GS358" i="35"/>
  <c r="GS384" i="35" s="1"/>
  <c r="GR358" i="35"/>
  <c r="GR368" i="35" s="1"/>
  <c r="GQ358" i="35"/>
  <c r="GQ381" i="35" s="1"/>
  <c r="GP358" i="35"/>
  <c r="GP385" i="35" s="1"/>
  <c r="GO358" i="35"/>
  <c r="GO379" i="35" s="1"/>
  <c r="GN358" i="35"/>
  <c r="GN385" i="35" s="1"/>
  <c r="GM358" i="35"/>
  <c r="GM382" i="35" s="1"/>
  <c r="GL358" i="35"/>
  <c r="GL384" i="35" s="1"/>
  <c r="GK358" i="35"/>
  <c r="GK365" i="35" s="1"/>
  <c r="GJ358" i="35"/>
  <c r="GJ367" i="35" s="1"/>
  <c r="GI358" i="35"/>
  <c r="HR326" i="35"/>
  <c r="HR335" i="35" s="1"/>
  <c r="HQ326" i="35"/>
  <c r="HQ349" i="35" s="1"/>
  <c r="HP326" i="35"/>
  <c r="HP348" i="35" s="1"/>
  <c r="HO326" i="35"/>
  <c r="HN326" i="35"/>
  <c r="HM326" i="35"/>
  <c r="HM349" i="35" s="1"/>
  <c r="HL326" i="35"/>
  <c r="HL349" i="35" s="1"/>
  <c r="HK326" i="35"/>
  <c r="HK340" i="35" s="1"/>
  <c r="HJ326" i="35"/>
  <c r="HJ329" i="35" s="1"/>
  <c r="HI326" i="35"/>
  <c r="HI341" i="35" s="1"/>
  <c r="HH326" i="35"/>
  <c r="HH336" i="35" s="1"/>
  <c r="HG326" i="35"/>
  <c r="HF326" i="35"/>
  <c r="HE326" i="35"/>
  <c r="HE346" i="35" s="1"/>
  <c r="HD326" i="35"/>
  <c r="HD345" i="35" s="1"/>
  <c r="HC326" i="35"/>
  <c r="HC350" i="35" s="1"/>
  <c r="HB326" i="35"/>
  <c r="HB331" i="35" s="1"/>
  <c r="HA326" i="35"/>
  <c r="GZ326" i="35"/>
  <c r="GZ346" i="35" s="1"/>
  <c r="GY326" i="35"/>
  <c r="GY351" i="35" s="1"/>
  <c r="GX326" i="35"/>
  <c r="GW326" i="35"/>
  <c r="GW347" i="35" s="1"/>
  <c r="GV326" i="35"/>
  <c r="GV347" i="35" s="1"/>
  <c r="GU326" i="35"/>
  <c r="GU352" i="35" s="1"/>
  <c r="GT326" i="35"/>
  <c r="GT338" i="35" s="1"/>
  <c r="GS326" i="35"/>
  <c r="GR326" i="35"/>
  <c r="GR348" i="35" s="1"/>
  <c r="GQ326" i="35"/>
  <c r="GQ353" i="35" s="1"/>
  <c r="GP326" i="35"/>
  <c r="GO326" i="35"/>
  <c r="GO349" i="35" s="1"/>
  <c r="GN326" i="35"/>
  <c r="GN349" i="35" s="1"/>
  <c r="GM326" i="35"/>
  <c r="GM354" i="35" s="1"/>
  <c r="GL326" i="35"/>
  <c r="GL335" i="35" s="1"/>
  <c r="GK326" i="35"/>
  <c r="GK339" i="35" s="1"/>
  <c r="GJ326" i="35"/>
  <c r="GJ342" i="35" s="1"/>
  <c r="GI326" i="35"/>
  <c r="HR294" i="35"/>
  <c r="HQ294" i="35"/>
  <c r="HQ303" i="35" s="1"/>
  <c r="HP294" i="35"/>
  <c r="HP321" i="35" s="1"/>
  <c r="HO294" i="35"/>
  <c r="HO322" i="35" s="1"/>
  <c r="HN294" i="35"/>
  <c r="HN303" i="35" s="1"/>
  <c r="HM294" i="35"/>
  <c r="HL294" i="35"/>
  <c r="HL299" i="35" s="1"/>
  <c r="HK294" i="35"/>
  <c r="HK316" i="35" s="1"/>
  <c r="HJ294" i="35"/>
  <c r="HJ297" i="35" s="1"/>
  <c r="HI294" i="35"/>
  <c r="HI302" i="35" s="1"/>
  <c r="HH294" i="35"/>
  <c r="HG294" i="35"/>
  <c r="HG322" i="35" s="1"/>
  <c r="HF294" i="35"/>
  <c r="HF303" i="35" s="1"/>
  <c r="HE294" i="35"/>
  <c r="HE301" i="35" s="1"/>
  <c r="HD294" i="35"/>
  <c r="HD308" i="35" s="1"/>
  <c r="HC294" i="35"/>
  <c r="HC318" i="35" s="1"/>
  <c r="HB294" i="35"/>
  <c r="HA294" i="35"/>
  <c r="GZ294" i="35"/>
  <c r="GZ313" i="35" s="1"/>
  <c r="GY294" i="35"/>
  <c r="GY322" i="35" s="1"/>
  <c r="GX294" i="35"/>
  <c r="GX303" i="35" s="1"/>
  <c r="GW294" i="35"/>
  <c r="GW297" i="35" s="1"/>
  <c r="GV294" i="35"/>
  <c r="GV299" i="35" s="1"/>
  <c r="GU294" i="35"/>
  <c r="GU320" i="35" s="1"/>
  <c r="GT294" i="35"/>
  <c r="GS294" i="35"/>
  <c r="GS303" i="35" s="1"/>
  <c r="GR294" i="35"/>
  <c r="GR311" i="35" s="1"/>
  <c r="GQ294" i="35"/>
  <c r="GQ313" i="35" s="1"/>
  <c r="GP294" i="35"/>
  <c r="GP304" i="35" s="1"/>
  <c r="GO294" i="35"/>
  <c r="GO297" i="35" s="1"/>
  <c r="GN294" i="35"/>
  <c r="GN297" i="35" s="1"/>
  <c r="GM294" i="35"/>
  <c r="GM322" i="35" s="1"/>
  <c r="GL294" i="35"/>
  <c r="GL301" i="35" s="1"/>
  <c r="GK294" i="35"/>
  <c r="GJ294" i="35"/>
  <c r="GJ307" i="35" s="1"/>
  <c r="GI294" i="35"/>
  <c r="GI315" i="35" s="1"/>
  <c r="HR262" i="35"/>
  <c r="HR282" i="35" s="1"/>
  <c r="HQ262" i="35"/>
  <c r="HP262" i="35"/>
  <c r="HO262" i="35"/>
  <c r="HN262" i="35"/>
  <c r="HN287" i="35" s="1"/>
  <c r="HM262" i="35"/>
  <c r="HM285" i="35" s="1"/>
  <c r="HL262" i="35"/>
  <c r="HL271" i="35" s="1"/>
  <c r="HK262" i="35"/>
  <c r="HK271" i="35" s="1"/>
  <c r="HJ262" i="35"/>
  <c r="HJ272" i="35" s="1"/>
  <c r="HI262" i="35"/>
  <c r="HH262" i="35"/>
  <c r="HG262" i="35"/>
  <c r="HF262" i="35"/>
  <c r="HF289" i="35" s="1"/>
  <c r="HE262" i="35"/>
  <c r="HE275" i="35" s="1"/>
  <c r="HD262" i="35"/>
  <c r="HD271" i="35" s="1"/>
  <c r="HC262" i="35"/>
  <c r="HC271" i="35" s="1"/>
  <c r="HB262" i="35"/>
  <c r="HB286" i="35" s="1"/>
  <c r="HA262" i="35"/>
  <c r="HA266" i="35" s="1"/>
  <c r="GZ262" i="35"/>
  <c r="GY262" i="35"/>
  <c r="GX262" i="35"/>
  <c r="GW262" i="35"/>
  <c r="GW269" i="35" s="1"/>
  <c r="GV262" i="35"/>
  <c r="GV271" i="35" s="1"/>
  <c r="GU262" i="35"/>
  <c r="GU271" i="35" s="1"/>
  <c r="GT262" i="35"/>
  <c r="GT265" i="35" s="1"/>
  <c r="GS262" i="35"/>
  <c r="GS268" i="35" s="1"/>
  <c r="GR262" i="35"/>
  <c r="GQ262" i="35"/>
  <c r="GP262" i="35"/>
  <c r="GO262" i="35"/>
  <c r="GO283" i="35" s="1"/>
  <c r="GN262" i="35"/>
  <c r="GN271" i="35" s="1"/>
  <c r="GM262" i="35"/>
  <c r="GM271" i="35" s="1"/>
  <c r="GL262" i="35"/>
  <c r="GL269" i="35" s="1"/>
  <c r="GK262" i="35"/>
  <c r="GK266" i="35" s="1"/>
  <c r="GJ262" i="35"/>
  <c r="GI262" i="35"/>
  <c r="HR230" i="35"/>
  <c r="HR237" i="35" s="1"/>
  <c r="HQ230" i="35"/>
  <c r="HQ237" i="35" s="1"/>
  <c r="HP230" i="35"/>
  <c r="HP254" i="35" s="1"/>
  <c r="HO230" i="35"/>
  <c r="HN230" i="35"/>
  <c r="HN238" i="35" s="1"/>
  <c r="HM230" i="35"/>
  <c r="HM238" i="35" s="1"/>
  <c r="HL230" i="35"/>
  <c r="HL257" i="35" s="1"/>
  <c r="HK230" i="35"/>
  <c r="HK256" i="35" s="1"/>
  <c r="HJ230" i="35"/>
  <c r="HJ248" i="35" s="1"/>
  <c r="HI230" i="35"/>
  <c r="HI248" i="35" s="1"/>
  <c r="HH230" i="35"/>
  <c r="HH256" i="35" s="1"/>
  <c r="HG230" i="35"/>
  <c r="HF230" i="35"/>
  <c r="HF236" i="35" s="1"/>
  <c r="HE230" i="35"/>
  <c r="HE241" i="35" s="1"/>
  <c r="HD230" i="35"/>
  <c r="HD255" i="35" s="1"/>
  <c r="HC230" i="35"/>
  <c r="HC258" i="35" s="1"/>
  <c r="HB230" i="35"/>
  <c r="HB242" i="35" s="1"/>
  <c r="HA230" i="35"/>
  <c r="HA242" i="35" s="1"/>
  <c r="GZ230" i="35"/>
  <c r="GZ242" i="35" s="1"/>
  <c r="GY230" i="35"/>
  <c r="GX230" i="35"/>
  <c r="GX234" i="35" s="1"/>
  <c r="GW230" i="35"/>
  <c r="GW234" i="35" s="1"/>
  <c r="GV230" i="35"/>
  <c r="GV257" i="35" s="1"/>
  <c r="GU230" i="35"/>
  <c r="GU256" i="35" s="1"/>
  <c r="GT230" i="35"/>
  <c r="GT239" i="35" s="1"/>
  <c r="GS230" i="35"/>
  <c r="GS239" i="35" s="1"/>
  <c r="GR230" i="35"/>
  <c r="GR248" i="35" s="1"/>
  <c r="GQ230" i="35"/>
  <c r="GP230" i="35"/>
  <c r="GP234" i="35" s="1"/>
  <c r="GO230" i="35"/>
  <c r="GO234" i="35" s="1"/>
  <c r="GN230" i="35"/>
  <c r="GN255" i="35" s="1"/>
  <c r="GM230" i="35"/>
  <c r="GM258" i="35" s="1"/>
  <c r="GL230" i="35"/>
  <c r="GL254" i="35" s="1"/>
  <c r="GK230" i="35"/>
  <c r="GK254" i="35" s="1"/>
  <c r="GJ230" i="35"/>
  <c r="GJ246" i="35" s="1"/>
  <c r="GI230" i="35"/>
  <c r="HR198" i="35"/>
  <c r="HR206" i="35" s="1"/>
  <c r="HQ198" i="35"/>
  <c r="HQ206" i="35" s="1"/>
  <c r="HP198" i="35"/>
  <c r="HP211" i="35" s="1"/>
  <c r="HO198" i="35"/>
  <c r="HN198" i="35"/>
  <c r="HN201" i="35" s="1"/>
  <c r="HM198" i="35"/>
  <c r="HM205" i="35" s="1"/>
  <c r="HL198" i="35"/>
  <c r="HL225" i="35" s="1"/>
  <c r="HK198" i="35"/>
  <c r="HK219" i="35" s="1"/>
  <c r="HJ198" i="35"/>
  <c r="HJ218" i="35" s="1"/>
  <c r="HI198" i="35"/>
  <c r="HI206" i="35" s="1"/>
  <c r="HH198" i="35"/>
  <c r="HH203" i="35" s="1"/>
  <c r="HG198" i="35"/>
  <c r="HG210" i="35" s="1"/>
  <c r="HF198" i="35"/>
  <c r="HF203" i="35" s="1"/>
  <c r="HE198" i="35"/>
  <c r="HE203" i="35" s="1"/>
  <c r="HD198" i="35"/>
  <c r="HD204" i="35" s="1"/>
  <c r="HC198" i="35"/>
  <c r="HC221" i="35" s="1"/>
  <c r="HB198" i="35"/>
  <c r="HB220" i="35" s="1"/>
  <c r="HA198" i="35"/>
  <c r="GZ198" i="35"/>
  <c r="GZ213" i="35" s="1"/>
  <c r="GY198" i="35"/>
  <c r="GY225" i="35" s="1"/>
  <c r="GX198" i="35"/>
  <c r="GX205" i="35" s="1"/>
  <c r="GW198" i="35"/>
  <c r="GW207" i="35" s="1"/>
  <c r="GV198" i="35"/>
  <c r="GV213" i="35" s="1"/>
  <c r="GU198" i="35"/>
  <c r="GU216" i="35" s="1"/>
  <c r="GT198" i="35"/>
  <c r="GT226" i="35" s="1"/>
  <c r="GS198" i="35"/>
  <c r="GS202" i="35" s="1"/>
  <c r="GR198" i="35"/>
  <c r="GR216" i="35" s="1"/>
  <c r="GQ198" i="35"/>
  <c r="GQ226" i="35" s="1"/>
  <c r="GP198" i="35"/>
  <c r="GP215" i="35" s="1"/>
  <c r="GO198" i="35"/>
  <c r="GO203" i="35" s="1"/>
  <c r="GN198" i="35"/>
  <c r="GN215" i="35" s="1"/>
  <c r="GM198" i="35"/>
  <c r="GM214" i="35" s="1"/>
  <c r="GL198" i="35"/>
  <c r="GL214" i="35" s="1"/>
  <c r="GK198" i="35"/>
  <c r="GK204" i="35" s="1"/>
  <c r="GJ198" i="35"/>
  <c r="GJ222" i="35" s="1"/>
  <c r="GI198" i="35"/>
  <c r="GI218" i="35" s="1"/>
  <c r="HR166" i="35"/>
  <c r="HR182" i="35" s="1"/>
  <c r="HQ166" i="35"/>
  <c r="HP166" i="35"/>
  <c r="HP176" i="35" s="1"/>
  <c r="HO166" i="35"/>
  <c r="HO183" i="35" s="1"/>
  <c r="HN166" i="35"/>
  <c r="HN183" i="35" s="1"/>
  <c r="HM166" i="35"/>
  <c r="HM175" i="35" s="1"/>
  <c r="HL166" i="35"/>
  <c r="HL187" i="35" s="1"/>
  <c r="HK166" i="35"/>
  <c r="HK192" i="35" s="1"/>
  <c r="HJ166" i="35"/>
  <c r="HJ184" i="35" s="1"/>
  <c r="HI166" i="35"/>
  <c r="HH166" i="35"/>
  <c r="HH178" i="35" s="1"/>
  <c r="HG166" i="35"/>
  <c r="HG185" i="35" s="1"/>
  <c r="HF166" i="35"/>
  <c r="HF185" i="35" s="1"/>
  <c r="HE166" i="35"/>
  <c r="HE175" i="35" s="1"/>
  <c r="HD166" i="35"/>
  <c r="HD183" i="35" s="1"/>
  <c r="HC166" i="35"/>
  <c r="HC186" i="35" s="1"/>
  <c r="HB166" i="35"/>
  <c r="HB186" i="35" s="1"/>
  <c r="HA166" i="35"/>
  <c r="GZ166" i="35"/>
  <c r="GZ180" i="35" s="1"/>
  <c r="GY166" i="35"/>
  <c r="GY187" i="35" s="1"/>
  <c r="GX166" i="35"/>
  <c r="GX187" i="35" s="1"/>
  <c r="GW166" i="35"/>
  <c r="GW175" i="35" s="1"/>
  <c r="GV166" i="35"/>
  <c r="GV185" i="35" s="1"/>
  <c r="GU166" i="35"/>
  <c r="GU190" i="35" s="1"/>
  <c r="GT166" i="35"/>
  <c r="GT188" i="35" s="1"/>
  <c r="GS166" i="35"/>
  <c r="GR166" i="35"/>
  <c r="GR182" i="35" s="1"/>
  <c r="GQ166" i="35"/>
  <c r="GQ183" i="35" s="1"/>
  <c r="GP166" i="35"/>
  <c r="GP183" i="35" s="1"/>
  <c r="GO166" i="35"/>
  <c r="GO175" i="35" s="1"/>
  <c r="GN166" i="35"/>
  <c r="GN177" i="35" s="1"/>
  <c r="GM166" i="35"/>
  <c r="GM182" i="35" s="1"/>
  <c r="GL166" i="35"/>
  <c r="GL186" i="35" s="1"/>
  <c r="GK166" i="35"/>
  <c r="GJ166" i="35"/>
  <c r="GJ184" i="35" s="1"/>
  <c r="GI166" i="35"/>
  <c r="GI189" i="35" s="1"/>
  <c r="HR134" i="35"/>
  <c r="HQ134" i="35"/>
  <c r="HQ158" i="35" s="1"/>
  <c r="HP134" i="35"/>
  <c r="HP149" i="35" s="1"/>
  <c r="HO134" i="35"/>
  <c r="HO159" i="35" s="1"/>
  <c r="HN134" i="35"/>
  <c r="HN149" i="35" s="1"/>
  <c r="HM134" i="35"/>
  <c r="HM147" i="35" s="1"/>
  <c r="HL134" i="35"/>
  <c r="HL152" i="35" s="1"/>
  <c r="HK134" i="35"/>
  <c r="HK150" i="35" s="1"/>
  <c r="HJ134" i="35"/>
  <c r="HJ161" i="35" s="1"/>
  <c r="HI134" i="35"/>
  <c r="HI152" i="35" s="1"/>
  <c r="HH134" i="35"/>
  <c r="HH159" i="35" s="1"/>
  <c r="HG134" i="35"/>
  <c r="HG145" i="35" s="1"/>
  <c r="HF134" i="35"/>
  <c r="HF151" i="35" s="1"/>
  <c r="HE134" i="35"/>
  <c r="HE145" i="35" s="1"/>
  <c r="HD134" i="35"/>
  <c r="HD162" i="35" s="1"/>
  <c r="HC134" i="35"/>
  <c r="HC150" i="35" s="1"/>
  <c r="HB134" i="35"/>
  <c r="HB161" i="35" s="1"/>
  <c r="HA134" i="35"/>
  <c r="HA158" i="35" s="1"/>
  <c r="GZ134" i="35"/>
  <c r="GZ157" i="35" s="1"/>
  <c r="GY134" i="35"/>
  <c r="GY147" i="35" s="1"/>
  <c r="GX134" i="35"/>
  <c r="GX153" i="35" s="1"/>
  <c r="GW134" i="35"/>
  <c r="GW157" i="35" s="1"/>
  <c r="GV134" i="35"/>
  <c r="GV161" i="35" s="1"/>
  <c r="GU134" i="35"/>
  <c r="GU142" i="35" s="1"/>
  <c r="GT134" i="35"/>
  <c r="GT146" i="35" s="1"/>
  <c r="GS134" i="35"/>
  <c r="GS158" i="35" s="1"/>
  <c r="GR134" i="35"/>
  <c r="GR147" i="35" s="1"/>
  <c r="GQ134" i="35"/>
  <c r="GQ149" i="35" s="1"/>
  <c r="GP134" i="35"/>
  <c r="GP155" i="35" s="1"/>
  <c r="GO134" i="35"/>
  <c r="GO153" i="35" s="1"/>
  <c r="GN134" i="35"/>
  <c r="GN161" i="35" s="1"/>
  <c r="GM134" i="35"/>
  <c r="GM146" i="35" s="1"/>
  <c r="GL134" i="35"/>
  <c r="GK134" i="35"/>
  <c r="GJ134" i="35"/>
  <c r="GJ162" i="35" s="1"/>
  <c r="GI134" i="35"/>
  <c r="GI151" i="35" s="1"/>
  <c r="HR102" i="35"/>
  <c r="HQ102" i="35"/>
  <c r="HP102" i="35"/>
  <c r="HP110" i="35" s="1"/>
  <c r="HO102" i="35"/>
  <c r="HO119" i="35" s="1"/>
  <c r="HN102" i="35"/>
  <c r="HN111" i="35" s="1"/>
  <c r="HM102" i="35"/>
  <c r="HM111" i="35" s="1"/>
  <c r="HL102" i="35"/>
  <c r="HL111" i="35" s="1"/>
  <c r="HK102" i="35"/>
  <c r="HK120" i="35" s="1"/>
  <c r="HJ102" i="35"/>
  <c r="HI102" i="35"/>
  <c r="HH102" i="35"/>
  <c r="HH111" i="35" s="1"/>
  <c r="HG102" i="35"/>
  <c r="HG121" i="35" s="1"/>
  <c r="HF102" i="35"/>
  <c r="HF111" i="35" s="1"/>
  <c r="HE102" i="35"/>
  <c r="HE111" i="35" s="1"/>
  <c r="HD102" i="35"/>
  <c r="HD111" i="35" s="1"/>
  <c r="HC102" i="35"/>
  <c r="HC122" i="35" s="1"/>
  <c r="HB102" i="35"/>
  <c r="HA102" i="35"/>
  <c r="GZ102" i="35"/>
  <c r="GZ106" i="35" s="1"/>
  <c r="GY102" i="35"/>
  <c r="GY123" i="35" s="1"/>
  <c r="GX102" i="35"/>
  <c r="GX111" i="35" s="1"/>
  <c r="GW102" i="35"/>
  <c r="GW111" i="35" s="1"/>
  <c r="GV102" i="35"/>
  <c r="GV109" i="35" s="1"/>
  <c r="GU102" i="35"/>
  <c r="GU124" i="35" s="1"/>
  <c r="GT102" i="35"/>
  <c r="GS102" i="35"/>
  <c r="GR102" i="35"/>
  <c r="GR106" i="35" s="1"/>
  <c r="GQ102" i="35"/>
  <c r="GQ125" i="35" s="1"/>
  <c r="GP102" i="35"/>
  <c r="GP111" i="35" s="1"/>
  <c r="GO102" i="35"/>
  <c r="GO111" i="35" s="1"/>
  <c r="GN102" i="35"/>
  <c r="GN109" i="35" s="1"/>
  <c r="GM102" i="35"/>
  <c r="GM126" i="35" s="1"/>
  <c r="GL102" i="35"/>
  <c r="GK102" i="35"/>
  <c r="GJ102" i="35"/>
  <c r="GJ108" i="35" s="1"/>
  <c r="GI102" i="35"/>
  <c r="GI127" i="35" s="1"/>
  <c r="GG639" i="35"/>
  <c r="BD635" i="35"/>
  <c r="BD599" i="35"/>
  <c r="BD561" i="35"/>
  <c r="BD501" i="35"/>
  <c r="BD471" i="35"/>
  <c r="BD431" i="35"/>
  <c r="BD411" i="35"/>
  <c r="BD381" i="35"/>
  <c r="BD345" i="35"/>
  <c r="BD299" i="35"/>
  <c r="BD269" i="35"/>
  <c r="BD253" i="35"/>
  <c r="BD211" i="35"/>
  <c r="BD169" i="35"/>
  <c r="BD125" i="35"/>
  <c r="BD137" i="35"/>
  <c r="GO342" i="35" l="1"/>
  <c r="HP242" i="35"/>
  <c r="HL255" i="35"/>
  <c r="HJ555" i="35"/>
  <c r="HQ250" i="35"/>
  <c r="GJ587" i="35"/>
  <c r="GN143" i="35"/>
  <c r="HA237" i="35"/>
  <c r="GU310" i="35"/>
  <c r="HM336" i="35"/>
  <c r="GM367" i="35"/>
  <c r="GZ466" i="35"/>
  <c r="HA508" i="35"/>
  <c r="HF147" i="35"/>
  <c r="HH240" i="35"/>
  <c r="HL316" i="35"/>
  <c r="HM340" i="35"/>
  <c r="GK383" i="35"/>
  <c r="GJ476" i="35"/>
  <c r="HH585" i="35"/>
  <c r="GI115" i="35"/>
  <c r="HH205" i="35"/>
  <c r="GV247" i="35"/>
  <c r="HB290" i="35"/>
  <c r="GY347" i="35"/>
  <c r="GJ457" i="35"/>
  <c r="HR564" i="35"/>
  <c r="GN249" i="35"/>
  <c r="HP457" i="35"/>
  <c r="HQ575" i="35"/>
  <c r="HG459" i="35"/>
  <c r="GY185" i="35"/>
  <c r="GR331" i="35"/>
  <c r="GJ401" i="35"/>
  <c r="GJ442" i="35"/>
  <c r="HH459" i="35"/>
  <c r="GX489" i="35"/>
  <c r="GZ331" i="35"/>
  <c r="GQ413" i="35"/>
  <c r="HM465" i="35"/>
  <c r="GP495" i="35"/>
  <c r="HK116" i="35"/>
  <c r="HJ144" i="35"/>
  <c r="HF211" i="35"/>
  <c r="HI239" i="35"/>
  <c r="HP250" i="35"/>
  <c r="GM317" i="35"/>
  <c r="HP335" i="35"/>
  <c r="HG409" i="35"/>
  <c r="GL443" i="35"/>
  <c r="GI459" i="35"/>
  <c r="HG477" i="35"/>
  <c r="GX495" i="35"/>
  <c r="GP523" i="35"/>
  <c r="HB557" i="35"/>
  <c r="HB146" i="35"/>
  <c r="GI169" i="35"/>
  <c r="GZ214" i="35"/>
  <c r="HG321" i="35"/>
  <c r="GJ370" i="35"/>
  <c r="HR425" i="35"/>
  <c r="GZ450" i="35"/>
  <c r="HN525" i="35"/>
  <c r="GY171" i="35"/>
  <c r="GR217" i="35"/>
  <c r="GR252" i="35"/>
  <c r="GK337" i="35"/>
  <c r="GM370" i="35"/>
  <c r="HI413" i="35"/>
  <c r="HA430" i="35"/>
  <c r="GP527" i="35"/>
  <c r="GS565" i="35"/>
  <c r="GV159" i="35"/>
  <c r="HG171" i="35"/>
  <c r="HL243" i="35"/>
  <c r="GJ254" i="35"/>
  <c r="GW265" i="35"/>
  <c r="HD297" i="35"/>
  <c r="HL339" i="35"/>
  <c r="GN371" i="35"/>
  <c r="HP430" i="35"/>
  <c r="HP463" i="35"/>
  <c r="HQ568" i="35"/>
  <c r="GQ603" i="35"/>
  <c r="GX159" i="35"/>
  <c r="GP177" i="35"/>
  <c r="GJ201" i="35"/>
  <c r="GL246" i="35"/>
  <c r="HR265" i="35"/>
  <c r="GW301" i="35"/>
  <c r="GU375" i="35"/>
  <c r="GX393" i="35"/>
  <c r="GS571" i="35"/>
  <c r="GO139" i="35"/>
  <c r="GN183" i="35"/>
  <c r="GW201" i="35"/>
  <c r="HP246" i="35"/>
  <c r="GR256" i="35"/>
  <c r="GT272" i="35"/>
  <c r="GV303" i="35"/>
  <c r="HQ362" i="35"/>
  <c r="HK375" i="35"/>
  <c r="GZ393" i="35"/>
  <c r="GZ434" i="35"/>
  <c r="GK573" i="35"/>
  <c r="GY589" i="35"/>
  <c r="GP139" i="35"/>
  <c r="HP184" i="35"/>
  <c r="GS256" i="35"/>
  <c r="GK366" i="35"/>
  <c r="HH382" i="35"/>
  <c r="GP397" i="35"/>
  <c r="GZ438" i="35"/>
  <c r="GI475" i="35"/>
  <c r="GM491" i="35"/>
  <c r="GP521" i="35"/>
  <c r="GQ595" i="35"/>
  <c r="HC534" i="35"/>
  <c r="GL267" i="35"/>
  <c r="GT276" i="35"/>
  <c r="HM571" i="35"/>
  <c r="GI597" i="35"/>
  <c r="HD141" i="35"/>
  <c r="HD146" i="35"/>
  <c r="GN153" i="35"/>
  <c r="HD179" i="35"/>
  <c r="HP203" i="35"/>
  <c r="HP209" i="35"/>
  <c r="GZ220" i="35"/>
  <c r="GK233" i="35"/>
  <c r="GW236" i="35"/>
  <c r="GN241" i="35"/>
  <c r="GN245" i="35"/>
  <c r="HD249" i="35"/>
  <c r="GZ254" i="35"/>
  <c r="HB265" i="35"/>
  <c r="GT271" i="35"/>
  <c r="HR286" i="35"/>
  <c r="GQ308" i="35"/>
  <c r="GM315" i="35"/>
  <c r="HG320" i="35"/>
  <c r="HH329" i="35"/>
  <c r="GW340" i="35"/>
  <c r="GW346" i="35"/>
  <c r="GM361" i="35"/>
  <c r="GR365" i="35"/>
  <c r="HB368" i="35"/>
  <c r="GM373" i="35"/>
  <c r="HM395" i="35"/>
  <c r="GW400" i="35"/>
  <c r="GY411" i="35"/>
  <c r="HG427" i="35"/>
  <c r="HG458" i="35"/>
  <c r="GR463" i="35"/>
  <c r="GS471" i="35"/>
  <c r="HK491" i="35"/>
  <c r="GU504" i="35"/>
  <c r="HN527" i="35"/>
  <c r="GL553" i="35"/>
  <c r="HQ562" i="35"/>
  <c r="HI569" i="35"/>
  <c r="GS576" i="35"/>
  <c r="GQ589" i="35"/>
  <c r="GQ593" i="35"/>
  <c r="GI601" i="35"/>
  <c r="HE578" i="35"/>
  <c r="HD143" i="35"/>
  <c r="GN149" i="35"/>
  <c r="HO310" i="35"/>
  <c r="GW397" i="35"/>
  <c r="HO603" i="35"/>
  <c r="HD105" i="35"/>
  <c r="HE141" i="35"/>
  <c r="HE147" i="35"/>
  <c r="GN154" i="35"/>
  <c r="HJ180" i="35"/>
  <c r="HR204" i="35"/>
  <c r="HP210" i="35"/>
  <c r="HP221" i="35"/>
  <c r="HQ233" i="35"/>
  <c r="GX236" i="35"/>
  <c r="GO241" i="35"/>
  <c r="GK246" i="35"/>
  <c r="GZ250" i="35"/>
  <c r="HA254" i="35"/>
  <c r="HE265" i="35"/>
  <c r="HM271" i="35"/>
  <c r="GL290" i="35"/>
  <c r="GM309" i="35"/>
  <c r="GU315" i="35"/>
  <c r="HC321" i="35"/>
  <c r="HH335" i="35"/>
  <c r="HH340" i="35"/>
  <c r="GN347" i="35"/>
  <c r="HH361" i="35"/>
  <c r="HI365" i="35"/>
  <c r="HC369" i="35"/>
  <c r="GU373" i="35"/>
  <c r="GU380" i="35"/>
  <c r="GJ393" i="35"/>
  <c r="HN395" i="35"/>
  <c r="HM400" i="35"/>
  <c r="HO411" i="35"/>
  <c r="GJ425" i="35"/>
  <c r="GM428" i="35"/>
  <c r="GJ438" i="35"/>
  <c r="HI458" i="35"/>
  <c r="GZ463" i="35"/>
  <c r="GR474" i="35"/>
  <c r="GV489" i="35"/>
  <c r="HN491" i="35"/>
  <c r="HD505" i="35"/>
  <c r="HR553" i="35"/>
  <c r="HE563" i="35"/>
  <c r="HQ570" i="35"/>
  <c r="GK578" i="35"/>
  <c r="GZ585" i="35"/>
  <c r="GR589" i="35"/>
  <c r="GI595" i="35"/>
  <c r="GI603" i="35"/>
  <c r="HD109" i="35"/>
  <c r="HD489" i="35"/>
  <c r="HO589" i="35"/>
  <c r="HE139" i="35"/>
  <c r="HL149" i="35"/>
  <c r="HD161" i="35"/>
  <c r="GT206" i="35"/>
  <c r="HM243" i="35"/>
  <c r="GL265" i="35"/>
  <c r="GT267" i="35"/>
  <c r="HB278" i="35"/>
  <c r="HG304" i="35"/>
  <c r="GI311" i="35"/>
  <c r="GY317" i="35"/>
  <c r="GJ333" i="35"/>
  <c r="GU367" i="35"/>
  <c r="HN375" i="35"/>
  <c r="HK384" i="35"/>
  <c r="HN393" i="35"/>
  <c r="HF397" i="35"/>
  <c r="HM404" i="35"/>
  <c r="GO414" i="35"/>
  <c r="HN495" i="35"/>
  <c r="GS510" i="35"/>
  <c r="HE565" i="35"/>
  <c r="GR587" i="35"/>
  <c r="GI591" i="35"/>
  <c r="GQ597" i="35"/>
  <c r="HO605" i="35"/>
  <c r="HN362" i="35"/>
  <c r="HE402" i="35"/>
  <c r="GQ129" i="35"/>
  <c r="HF139" i="35"/>
  <c r="HD145" i="35"/>
  <c r="HL150" i="35"/>
  <c r="HL161" i="35"/>
  <c r="GI175" i="35"/>
  <c r="HN187" i="35"/>
  <c r="GX201" i="35"/>
  <c r="GR207" i="35"/>
  <c r="GU217" i="35"/>
  <c r="GS235" i="35"/>
  <c r="HQ239" i="35"/>
  <c r="GR244" i="35"/>
  <c r="HL247" i="35"/>
  <c r="HH252" i="35"/>
  <c r="HD257" i="35"/>
  <c r="GO265" i="35"/>
  <c r="GW267" i="35"/>
  <c r="HE279" i="35"/>
  <c r="GI305" i="35"/>
  <c r="HK312" i="35"/>
  <c r="HG318" i="35"/>
  <c r="GR333" i="35"/>
  <c r="GJ338" i="35"/>
  <c r="GZ342" i="35"/>
  <c r="HH363" i="35"/>
  <c r="GZ367" i="35"/>
  <c r="GJ372" i="35"/>
  <c r="GM377" i="35"/>
  <c r="HP393" i="35"/>
  <c r="HM397" i="35"/>
  <c r="GO406" i="35"/>
  <c r="GU426" i="35"/>
  <c r="GU457" i="35"/>
  <c r="GZ461" i="35"/>
  <c r="HO467" i="35"/>
  <c r="GN491" i="35"/>
  <c r="HE499" i="35"/>
  <c r="HM513" i="35"/>
  <c r="GX523" i="35"/>
  <c r="GT559" i="35"/>
  <c r="GK567" i="35"/>
  <c r="GS573" i="35"/>
  <c r="HG587" i="35"/>
  <c r="GY591" i="35"/>
  <c r="HO597" i="35"/>
  <c r="GY607" i="35"/>
  <c r="HR222" i="35"/>
  <c r="GL206" i="35"/>
  <c r="GU223" i="35"/>
  <c r="GN141" i="35"/>
  <c r="HF145" i="35"/>
  <c r="GN151" i="35"/>
  <c r="GQ175" i="35"/>
  <c r="HG193" i="35"/>
  <c r="HJ202" i="35"/>
  <c r="HP207" i="35"/>
  <c r="GZ218" i="35"/>
  <c r="HA235" i="35"/>
  <c r="HR239" i="35"/>
  <c r="GS244" i="35"/>
  <c r="HH248" i="35"/>
  <c r="HI252" i="35"/>
  <c r="GJ258" i="35"/>
  <c r="HB267" i="35"/>
  <c r="GL282" i="35"/>
  <c r="GQ306" i="35"/>
  <c r="GI313" i="35"/>
  <c r="GQ319" i="35"/>
  <c r="HP333" i="35"/>
  <c r="GR338" i="35"/>
  <c r="GV343" i="35"/>
  <c r="HK363" i="35"/>
  <c r="GK372" i="35"/>
  <c r="HC377" i="35"/>
  <c r="GW395" i="35"/>
  <c r="GO399" i="35"/>
  <c r="GO408" i="35"/>
  <c r="GR434" i="35"/>
  <c r="GL447" i="35"/>
  <c r="GZ457" i="35"/>
  <c r="HH461" i="35"/>
  <c r="GJ468" i="35"/>
  <c r="GU491" i="35"/>
  <c r="HK500" i="35"/>
  <c r="GS560" i="35"/>
  <c r="HI567" i="35"/>
  <c r="GO574" i="35"/>
  <c r="HH587" i="35"/>
  <c r="HG599" i="35"/>
  <c r="GY609" i="35"/>
  <c r="HE238" i="35"/>
  <c r="GN509" i="35"/>
  <c r="GO141" i="35"/>
  <c r="HE151" i="35"/>
  <c r="GL208" i="35"/>
  <c r="GM220" i="35"/>
  <c r="HB235" i="35"/>
  <c r="GT244" i="35"/>
  <c r="GK258" i="35"/>
  <c r="HR269" i="35"/>
  <c r="HK306" i="35"/>
  <c r="HC314" i="35"/>
  <c r="HK319" i="35"/>
  <c r="GZ329" i="35"/>
  <c r="GJ335" i="35"/>
  <c r="GR344" i="35"/>
  <c r="GJ361" i="35"/>
  <c r="GJ365" i="35"/>
  <c r="GU368" i="35"/>
  <c r="HP372" i="35"/>
  <c r="HC378" i="35"/>
  <c r="GX395" i="35"/>
  <c r="HE399" i="35"/>
  <c r="HC470" i="35"/>
  <c r="HF491" i="35"/>
  <c r="HL503" i="35"/>
  <c r="GO561" i="35"/>
  <c r="GI585" i="35"/>
  <c r="HO587" i="35"/>
  <c r="HP591" i="35"/>
  <c r="HN599" i="35"/>
  <c r="HO609" i="35"/>
  <c r="HG151" i="35"/>
  <c r="GY155" i="35"/>
  <c r="GU239" i="35"/>
  <c r="HL105" i="35"/>
  <c r="HL109" i="35"/>
  <c r="HC118" i="35"/>
  <c r="GV137" i="35"/>
  <c r="HL137" i="35"/>
  <c r="GQ139" i="35"/>
  <c r="HG139" i="35"/>
  <c r="GP141" i="35"/>
  <c r="HF141" i="35"/>
  <c r="GO143" i="35"/>
  <c r="HE143" i="35"/>
  <c r="HL144" i="35"/>
  <c r="HL145" i="35"/>
  <c r="HL146" i="35"/>
  <c r="HG147" i="35"/>
  <c r="GP149" i="35"/>
  <c r="HM149" i="35"/>
  <c r="GO151" i="35"/>
  <c r="HM151" i="35"/>
  <c r="GQ153" i="35"/>
  <c r="GV154" i="35"/>
  <c r="HL155" i="35"/>
  <c r="HD157" i="35"/>
  <c r="HF159" i="35"/>
  <c r="GV162" i="35"/>
  <c r="GQ169" i="35"/>
  <c r="HO171" i="35"/>
  <c r="GY175" i="35"/>
  <c r="GV181" i="35"/>
  <c r="HP201" i="35"/>
  <c r="GT204" i="35"/>
  <c r="HJ208" i="35"/>
  <c r="HK214" i="35"/>
  <c r="HF217" i="35"/>
  <c r="HR220" i="35"/>
  <c r="GJ224" i="35"/>
  <c r="GL233" i="35"/>
  <c r="HI233" i="35"/>
  <c r="GK235" i="35"/>
  <c r="HC235" i="35"/>
  <c r="HE236" i="35"/>
  <c r="HB237" i="35"/>
  <c r="HF238" i="35"/>
  <c r="HA239" i="35"/>
  <c r="GR240" i="35"/>
  <c r="HD241" i="35"/>
  <c r="HQ242" i="35"/>
  <c r="HH244" i="35"/>
  <c r="GZ246" i="35"/>
  <c r="GJ250" i="35"/>
  <c r="HR250" i="35"/>
  <c r="HJ252" i="35"/>
  <c r="HB254" i="35"/>
  <c r="GT256" i="35"/>
  <c r="GL258" i="35"/>
  <c r="HJ265" i="35"/>
  <c r="HL297" i="35"/>
  <c r="HD301" i="35"/>
  <c r="GQ349" i="35"/>
  <c r="GV362" i="35"/>
  <c r="GV385" i="35"/>
  <c r="GV375" i="35"/>
  <c r="HL371" i="35"/>
  <c r="HL366" i="35"/>
  <c r="GL361" i="35"/>
  <c r="GL363" i="35"/>
  <c r="GQ157" i="35"/>
  <c r="GN107" i="35"/>
  <c r="GN111" i="35"/>
  <c r="GU120" i="35"/>
  <c r="GW137" i="35"/>
  <c r="HM137" i="35"/>
  <c r="GV139" i="35"/>
  <c r="HL139" i="35"/>
  <c r="GQ141" i="35"/>
  <c r="HG141" i="35"/>
  <c r="GP143" i="35"/>
  <c r="HF143" i="35"/>
  <c r="GN145" i="35"/>
  <c r="HM145" i="35"/>
  <c r="GP147" i="35"/>
  <c r="HL147" i="35"/>
  <c r="GV149" i="35"/>
  <c r="HO149" i="35"/>
  <c r="GP151" i="35"/>
  <c r="HN151" i="35"/>
  <c r="GV153" i="35"/>
  <c r="GI155" i="35"/>
  <c r="HN155" i="35"/>
  <c r="HF157" i="35"/>
  <c r="HG159" i="35"/>
  <c r="GX162" i="35"/>
  <c r="GY169" i="35"/>
  <c r="GI173" i="35"/>
  <c r="HG175" i="35"/>
  <c r="HO181" i="35"/>
  <c r="HH186" i="35"/>
  <c r="GK202" i="35"/>
  <c r="HB204" i="35"/>
  <c r="HJ206" i="35"/>
  <c r="HK208" i="35"/>
  <c r="GY212" i="35"/>
  <c r="GR215" i="35"/>
  <c r="GM218" i="35"/>
  <c r="GP221" i="35"/>
  <c r="HK224" i="35"/>
  <c r="GM233" i="35"/>
  <c r="HJ233" i="35"/>
  <c r="GL235" i="35"/>
  <c r="HI235" i="35"/>
  <c r="GK237" i="35"/>
  <c r="HC237" i="35"/>
  <c r="HB239" i="35"/>
  <c r="GS240" i="35"/>
  <c r="GJ242" i="35"/>
  <c r="HR242" i="35"/>
  <c r="HI244" i="35"/>
  <c r="HA246" i="35"/>
  <c r="GS248" i="35"/>
  <c r="GK250" i="35"/>
  <c r="GV251" i="35"/>
  <c r="GN253" i="35"/>
  <c r="GZ258" i="35"/>
  <c r="GL289" i="35"/>
  <c r="GL286" i="35"/>
  <c r="GL271" i="35"/>
  <c r="GL278" i="35"/>
  <c r="GL274" i="35"/>
  <c r="GT287" i="35"/>
  <c r="GT288" i="35"/>
  <c r="GT284" i="35"/>
  <c r="GT280" i="35"/>
  <c r="HB289" i="35"/>
  <c r="HB282" i="35"/>
  <c r="HB274" i="35"/>
  <c r="HB271" i="35"/>
  <c r="HB269" i="35"/>
  <c r="HJ287" i="35"/>
  <c r="HJ288" i="35"/>
  <c r="HJ271" i="35"/>
  <c r="HJ284" i="35"/>
  <c r="HJ269" i="35"/>
  <c r="HJ280" i="35"/>
  <c r="HJ267" i="35"/>
  <c r="HJ276" i="35"/>
  <c r="HR289" i="35"/>
  <c r="HR278" i="35"/>
  <c r="HR271" i="35"/>
  <c r="HR267" i="35"/>
  <c r="HR290" i="35"/>
  <c r="HM265" i="35"/>
  <c r="GT269" i="35"/>
  <c r="HR274" i="35"/>
  <c r="GO299" i="35"/>
  <c r="GN312" i="35"/>
  <c r="GO385" i="35"/>
  <c r="GO369" i="35"/>
  <c r="GO384" i="35"/>
  <c r="HE385" i="35"/>
  <c r="HE370" i="35"/>
  <c r="HM382" i="35"/>
  <c r="HM380" i="35"/>
  <c r="HB363" i="35"/>
  <c r="GV381" i="35"/>
  <c r="GV107" i="35"/>
  <c r="GV111" i="35"/>
  <c r="GM122" i="35"/>
  <c r="GX137" i="35"/>
  <c r="HN137" i="35"/>
  <c r="GW139" i="35"/>
  <c r="HM139" i="35"/>
  <c r="GV141" i="35"/>
  <c r="HL141" i="35"/>
  <c r="GQ143" i="35"/>
  <c r="HG143" i="35"/>
  <c r="GO145" i="35"/>
  <c r="HN145" i="35"/>
  <c r="GQ147" i="35"/>
  <c r="HO147" i="35"/>
  <c r="GW149" i="35"/>
  <c r="GN150" i="35"/>
  <c r="GQ151" i="35"/>
  <c r="HO151" i="35"/>
  <c r="GW153" i="35"/>
  <c r="GN155" i="35"/>
  <c r="GN156" i="35"/>
  <c r="HN157" i="35"/>
  <c r="HL159" i="35"/>
  <c r="HN162" i="35"/>
  <c r="HG169" i="35"/>
  <c r="GQ173" i="35"/>
  <c r="HO175" i="35"/>
  <c r="HB182" i="35"/>
  <c r="GQ187" i="35"/>
  <c r="HB202" i="35"/>
  <c r="HQ204" i="35"/>
  <c r="GM209" i="35"/>
  <c r="HK212" i="35"/>
  <c r="GZ215" i="35"/>
  <c r="GU218" i="35"/>
  <c r="GU221" i="35"/>
  <c r="HN225" i="35"/>
  <c r="GS233" i="35"/>
  <c r="HK233" i="35"/>
  <c r="GM235" i="35"/>
  <c r="HJ235" i="35"/>
  <c r="GL237" i="35"/>
  <c r="HI237" i="35"/>
  <c r="GK239" i="35"/>
  <c r="HC239" i="35"/>
  <c r="GT240" i="35"/>
  <c r="GK242" i="35"/>
  <c r="GV243" i="35"/>
  <c r="HJ244" i="35"/>
  <c r="HB246" i="35"/>
  <c r="GT248" i="35"/>
  <c r="GL250" i="35"/>
  <c r="HL251" i="35"/>
  <c r="HD253" i="35"/>
  <c r="HQ254" i="35"/>
  <c r="HI256" i="35"/>
  <c r="HA258" i="35"/>
  <c r="GN303" i="35"/>
  <c r="HL306" i="35"/>
  <c r="GK341" i="35"/>
  <c r="GK346" i="35"/>
  <c r="GK343" i="35"/>
  <c r="GS348" i="35"/>
  <c r="GS341" i="35"/>
  <c r="GS337" i="35"/>
  <c r="HA346" i="35"/>
  <c r="HA339" i="35"/>
  <c r="HI343" i="35"/>
  <c r="HI345" i="35"/>
  <c r="HI337" i="35"/>
  <c r="HQ341" i="35"/>
  <c r="HQ343" i="35"/>
  <c r="HQ337" i="35"/>
  <c r="HQ339" i="35"/>
  <c r="HI339" i="35"/>
  <c r="GO449" i="35"/>
  <c r="GO439" i="35"/>
  <c r="GO435" i="35"/>
  <c r="GW447" i="35"/>
  <c r="GW449" i="35"/>
  <c r="GW441" i="35"/>
  <c r="GW425" i="35"/>
  <c r="HE435" i="35"/>
  <c r="HE425" i="35"/>
  <c r="HE431" i="35"/>
  <c r="HM449" i="35"/>
  <c r="HM433" i="35"/>
  <c r="HM429" i="35"/>
  <c r="HG137" i="35"/>
  <c r="HD107" i="35"/>
  <c r="HO123" i="35"/>
  <c r="GI137" i="35"/>
  <c r="GY137" i="35"/>
  <c r="HO137" i="35"/>
  <c r="GX139" i="35"/>
  <c r="HN139" i="35"/>
  <c r="GW141" i="35"/>
  <c r="HM141" i="35"/>
  <c r="GV143" i="35"/>
  <c r="HL143" i="35"/>
  <c r="GP145" i="35"/>
  <c r="HO145" i="35"/>
  <c r="GV147" i="35"/>
  <c r="GV148" i="35"/>
  <c r="GX149" i="35"/>
  <c r="GV150" i="35"/>
  <c r="GV151" i="35"/>
  <c r="GN152" i="35"/>
  <c r="GY153" i="35"/>
  <c r="GO155" i="35"/>
  <c r="HL156" i="35"/>
  <c r="HO157" i="35"/>
  <c r="HN159" i="35"/>
  <c r="HO169" i="35"/>
  <c r="GY173" i="35"/>
  <c r="GX213" i="35"/>
  <c r="HF215" i="35"/>
  <c r="GT233" i="35"/>
  <c r="HK235" i="35"/>
  <c r="GM237" i="35"/>
  <c r="HJ237" i="35"/>
  <c r="GL239" i="35"/>
  <c r="GL242" i="35"/>
  <c r="HR254" i="35"/>
  <c r="HJ256" i="35"/>
  <c r="HB258" i="35"/>
  <c r="GL297" i="35"/>
  <c r="GL299" i="35"/>
  <c r="GT299" i="35"/>
  <c r="GT301" i="35"/>
  <c r="GT297" i="35"/>
  <c r="HB301" i="35"/>
  <c r="HB297" i="35"/>
  <c r="HB299" i="35"/>
  <c r="HJ299" i="35"/>
  <c r="HJ301" i="35"/>
  <c r="HR301" i="35"/>
  <c r="HR297" i="35"/>
  <c r="GW299" i="35"/>
  <c r="GL341" i="35"/>
  <c r="GL333" i="35"/>
  <c r="GL331" i="35"/>
  <c r="GL340" i="35"/>
  <c r="GL329" i="35"/>
  <c r="GT348" i="35"/>
  <c r="GT331" i="35"/>
  <c r="GT329" i="35"/>
  <c r="GT335" i="35"/>
  <c r="HB346" i="35"/>
  <c r="HB329" i="35"/>
  <c r="HB335" i="35"/>
  <c r="HB348" i="35"/>
  <c r="HB333" i="35"/>
  <c r="HJ343" i="35"/>
  <c r="HJ346" i="35"/>
  <c r="HJ335" i="35"/>
  <c r="HJ333" i="35"/>
  <c r="HJ342" i="35"/>
  <c r="HJ331" i="35"/>
  <c r="HR341" i="35"/>
  <c r="HR333" i="35"/>
  <c r="HR331" i="35"/>
  <c r="HR340" i="35"/>
  <c r="HR329" i="35"/>
  <c r="HB336" i="35"/>
  <c r="GM408" i="35"/>
  <c r="GM406" i="35"/>
  <c r="GM402" i="35"/>
  <c r="GM399" i="35"/>
  <c r="GM397" i="35"/>
  <c r="GM395" i="35"/>
  <c r="GM410" i="35"/>
  <c r="GM393" i="35"/>
  <c r="GU397" i="35"/>
  <c r="GU418" i="35"/>
  <c r="GU395" i="35"/>
  <c r="GU404" i="35"/>
  <c r="GU393" i="35"/>
  <c r="GU400" i="35"/>
  <c r="GU408" i="35"/>
  <c r="HC418" i="35"/>
  <c r="HC416" i="35"/>
  <c r="HC402" i="35"/>
  <c r="HC399" i="35"/>
  <c r="HC397" i="35"/>
  <c r="HC395" i="35"/>
  <c r="HC393" i="35"/>
  <c r="HK404" i="35"/>
  <c r="HK397" i="35"/>
  <c r="HK400" i="35"/>
  <c r="HK395" i="35"/>
  <c r="HK393" i="35"/>
  <c r="HK414" i="35"/>
  <c r="HK399" i="35"/>
  <c r="HK418" i="35"/>
  <c r="HC233" i="35"/>
  <c r="HL107" i="35"/>
  <c r="HG125" i="35"/>
  <c r="GN137" i="35"/>
  <c r="HD137" i="35"/>
  <c r="GI139" i="35"/>
  <c r="GY139" i="35"/>
  <c r="HO139" i="35"/>
  <c r="GX141" i="35"/>
  <c r="HN141" i="35"/>
  <c r="GW143" i="35"/>
  <c r="HM143" i="35"/>
  <c r="GX145" i="35"/>
  <c r="GX147" i="35"/>
  <c r="HD148" i="35"/>
  <c r="GY149" i="35"/>
  <c r="HD150" i="35"/>
  <c r="GY151" i="35"/>
  <c r="GV152" i="35"/>
  <c r="HE153" i="35"/>
  <c r="GQ155" i="35"/>
  <c r="GI157" i="35"/>
  <c r="HD158" i="35"/>
  <c r="GV160" i="35"/>
  <c r="GI171" i="35"/>
  <c r="HG173" i="35"/>
  <c r="HL177" i="35"/>
  <c r="HG183" i="35"/>
  <c r="GZ188" i="35"/>
  <c r="GK201" i="35"/>
  <c r="GZ205" i="35"/>
  <c r="GZ207" i="35"/>
  <c r="HC210" i="35"/>
  <c r="GM219" i="35"/>
  <c r="GU233" i="35"/>
  <c r="HR233" i="35"/>
  <c r="GT235" i="35"/>
  <c r="HQ235" i="35"/>
  <c r="GS237" i="35"/>
  <c r="HK237" i="35"/>
  <c r="GM239" i="35"/>
  <c r="HJ239" i="35"/>
  <c r="HI240" i="35"/>
  <c r="HD245" i="35"/>
  <c r="HQ246" i="35"/>
  <c r="HA250" i="35"/>
  <c r="GS252" i="35"/>
  <c r="GV255" i="35"/>
  <c r="GN257" i="35"/>
  <c r="HQ258" i="35"/>
  <c r="GO289" i="35"/>
  <c r="GO275" i="35"/>
  <c r="GO269" i="35"/>
  <c r="GO287" i="35"/>
  <c r="GW287" i="35"/>
  <c r="GW285" i="35"/>
  <c r="GW281" i="35"/>
  <c r="GW277" i="35"/>
  <c r="GW273" i="35"/>
  <c r="GW271" i="35"/>
  <c r="HE289" i="35"/>
  <c r="HE271" i="35"/>
  <c r="HE287" i="35"/>
  <c r="HE269" i="35"/>
  <c r="HE283" i="35"/>
  <c r="HE267" i="35"/>
  <c r="HM287" i="35"/>
  <c r="HM289" i="35"/>
  <c r="HM281" i="35"/>
  <c r="HM269" i="35"/>
  <c r="HM277" i="35"/>
  <c r="HM267" i="35"/>
  <c r="HM273" i="35"/>
  <c r="GO267" i="35"/>
  <c r="GO271" i="35"/>
  <c r="GW303" i="35"/>
  <c r="GT333" i="35"/>
  <c r="HB344" i="35"/>
  <c r="GQ137" i="35"/>
  <c r="GN105" i="35"/>
  <c r="GQ113" i="35"/>
  <c r="GY127" i="35"/>
  <c r="GO137" i="35"/>
  <c r="HE137" i="35"/>
  <c r="GN139" i="35"/>
  <c r="HD139" i="35"/>
  <c r="GI141" i="35"/>
  <c r="GY141" i="35"/>
  <c r="HO141" i="35"/>
  <c r="GX143" i="35"/>
  <c r="HN143" i="35"/>
  <c r="GY145" i="35"/>
  <c r="GN146" i="35"/>
  <c r="HD147" i="35"/>
  <c r="HL148" i="35"/>
  <c r="HD149" i="35"/>
  <c r="HD151" i="35"/>
  <c r="HD152" i="35"/>
  <c r="HF153" i="35"/>
  <c r="GW155" i="35"/>
  <c r="GO157" i="35"/>
  <c r="GI159" i="35"/>
  <c r="HL160" i="35"/>
  <c r="GQ171" i="35"/>
  <c r="HO173" i="35"/>
  <c r="HR178" i="35"/>
  <c r="GT184" i="35"/>
  <c r="HO191" i="35"/>
  <c r="GM201" i="35"/>
  <c r="GP203" i="35"/>
  <c r="HN207" i="35"/>
  <c r="HK213" i="35"/>
  <c r="GP219" i="35"/>
  <c r="GT222" i="35"/>
  <c r="HA233" i="35"/>
  <c r="GU235" i="35"/>
  <c r="HR235" i="35"/>
  <c r="GT237" i="35"/>
  <c r="HK239" i="35"/>
  <c r="HJ240" i="35"/>
  <c r="HR246" i="35"/>
  <c r="HB250" i="35"/>
  <c r="GT252" i="35"/>
  <c r="HR258" i="35"/>
  <c r="GO279" i="35"/>
  <c r="GW289" i="35"/>
  <c r="GN310" i="35"/>
  <c r="GN306" i="35"/>
  <c r="GN299" i="35"/>
  <c r="GN322" i="35"/>
  <c r="GN301" i="35"/>
  <c r="GV322" i="35"/>
  <c r="GV310" i="35"/>
  <c r="GV301" i="35"/>
  <c r="GV320" i="35"/>
  <c r="GV297" i="35"/>
  <c r="HD322" i="35"/>
  <c r="HD318" i="35"/>
  <c r="HD299" i="35"/>
  <c r="HD303" i="35"/>
  <c r="HL308" i="35"/>
  <c r="HL303" i="35"/>
  <c r="HL301" i="35"/>
  <c r="HR299" i="35"/>
  <c r="GV304" i="35"/>
  <c r="GV105" i="35"/>
  <c r="GP137" i="35"/>
  <c r="HF137" i="35"/>
  <c r="GI143" i="35"/>
  <c r="GY143" i="35"/>
  <c r="HO143" i="35"/>
  <c r="GI149" i="35"/>
  <c r="HG149" i="35"/>
  <c r="GI153" i="35"/>
  <c r="HG153" i="35"/>
  <c r="GX155" i="35"/>
  <c r="GP157" i="35"/>
  <c r="GY214" i="35"/>
  <c r="HB233" i="35"/>
  <c r="GU237" i="35"/>
  <c r="GO303" i="35"/>
  <c r="GO301" i="35"/>
  <c r="HE297" i="35"/>
  <c r="HE299" i="35"/>
  <c r="HE303" i="35"/>
  <c r="HM299" i="35"/>
  <c r="HM303" i="35"/>
  <c r="HM301" i="35"/>
  <c r="HM297" i="35"/>
  <c r="GL372" i="35"/>
  <c r="GL365" i="35"/>
  <c r="GL367" i="35"/>
  <c r="GL374" i="35"/>
  <c r="GT378" i="35"/>
  <c r="GT363" i="35"/>
  <c r="GT382" i="35"/>
  <c r="GT361" i="35"/>
  <c r="HB367" i="35"/>
  <c r="HB378" i="35"/>
  <c r="HB384" i="35"/>
  <c r="HB386" i="35"/>
  <c r="HB370" i="35"/>
  <c r="HJ365" i="35"/>
  <c r="HJ376" i="35"/>
  <c r="HJ384" i="35"/>
  <c r="HJ374" i="35"/>
  <c r="HJ367" i="35"/>
  <c r="HJ368" i="35"/>
  <c r="HR374" i="35"/>
  <c r="HR382" i="35"/>
  <c r="HR372" i="35"/>
  <c r="HR386" i="35"/>
  <c r="HR361" i="35"/>
  <c r="GT365" i="35"/>
  <c r="GT386" i="35"/>
  <c r="HC305" i="35"/>
  <c r="GU307" i="35"/>
  <c r="GQ309" i="35"/>
  <c r="GQ311" i="35"/>
  <c r="GU313" i="35"/>
  <c r="HG315" i="35"/>
  <c r="GI318" i="35"/>
  <c r="HO319" i="35"/>
  <c r="HO321" i="35"/>
  <c r="GJ329" i="35"/>
  <c r="HP329" i="35"/>
  <c r="HH331" i="35"/>
  <c r="GZ333" i="35"/>
  <c r="GR335" i="35"/>
  <c r="GO336" i="35"/>
  <c r="GN337" i="35"/>
  <c r="GZ338" i="35"/>
  <c r="HP340" i="35"/>
  <c r="HE342" i="35"/>
  <c r="HM344" i="35"/>
  <c r="HM347" i="35"/>
  <c r="GR361" i="35"/>
  <c r="HK361" i="35"/>
  <c r="GM363" i="35"/>
  <c r="HP363" i="35"/>
  <c r="GU365" i="35"/>
  <c r="GX366" i="35"/>
  <c r="HA367" i="35"/>
  <c r="HC368" i="35"/>
  <c r="GM372" i="35"/>
  <c r="HA373" i="35"/>
  <c r="GR376" i="35"/>
  <c r="HI377" i="35"/>
  <c r="HF379" i="35"/>
  <c r="HQ381" i="35"/>
  <c r="GM384" i="35"/>
  <c r="GJ395" i="35"/>
  <c r="GZ395" i="35"/>
  <c r="HP395" i="35"/>
  <c r="GX397" i="35"/>
  <c r="HN397" i="35"/>
  <c r="GW399" i="35"/>
  <c r="HM399" i="35"/>
  <c r="GX401" i="35"/>
  <c r="GP403" i="35"/>
  <c r="GJ405" i="35"/>
  <c r="HE406" i="35"/>
  <c r="HQ411" i="35"/>
  <c r="GQ417" i="35"/>
  <c r="HM418" i="35"/>
  <c r="GL425" i="35"/>
  <c r="HR426" i="35"/>
  <c r="HA428" i="35"/>
  <c r="GN443" i="35"/>
  <c r="HB448" i="35"/>
  <c r="GK473" i="35"/>
  <c r="GK460" i="35"/>
  <c r="GK480" i="35"/>
  <c r="GK467" i="35"/>
  <c r="GK475" i="35"/>
  <c r="GK472" i="35"/>
  <c r="GK464" i="35"/>
  <c r="GK457" i="35"/>
  <c r="GS479" i="35"/>
  <c r="GS470" i="35"/>
  <c r="HA471" i="35"/>
  <c r="HA458" i="35"/>
  <c r="HA469" i="35"/>
  <c r="HG305" i="35"/>
  <c r="GY307" i="35"/>
  <c r="GY309" i="35"/>
  <c r="HC311" i="35"/>
  <c r="HC313" i="35"/>
  <c r="GQ316" i="35"/>
  <c r="GM318" i="35"/>
  <c r="GM320" i="35"/>
  <c r="GR336" i="35"/>
  <c r="HE338" i="35"/>
  <c r="GJ340" i="35"/>
  <c r="GN345" i="35"/>
  <c r="GO348" i="35"/>
  <c r="HP361" i="35"/>
  <c r="GR363" i="35"/>
  <c r="HQ363" i="35"/>
  <c r="GZ365" i="35"/>
  <c r="HC367" i="35"/>
  <c r="HC370" i="35"/>
  <c r="GU372" i="35"/>
  <c r="GS376" i="35"/>
  <c r="GJ378" i="35"/>
  <c r="GJ380" i="35"/>
  <c r="HP386" i="35"/>
  <c r="GO393" i="35"/>
  <c r="HE393" i="35"/>
  <c r="GJ397" i="35"/>
  <c r="GZ397" i="35"/>
  <c r="HP397" i="35"/>
  <c r="GX399" i="35"/>
  <c r="HN399" i="35"/>
  <c r="GZ401" i="35"/>
  <c r="GR403" i="35"/>
  <c r="GP407" i="35"/>
  <c r="GW408" i="35"/>
  <c r="GO410" i="35"/>
  <c r="GO412" i="35"/>
  <c r="GI415" i="35"/>
  <c r="GS417" i="35"/>
  <c r="GI447" i="35"/>
  <c r="GI441" i="35"/>
  <c r="GQ431" i="35"/>
  <c r="GQ449" i="35"/>
  <c r="GY443" i="35"/>
  <c r="GY433" i="35"/>
  <c r="GY447" i="35"/>
  <c r="HG431" i="35"/>
  <c r="HG447" i="35"/>
  <c r="HG443" i="35"/>
  <c r="HO447" i="35"/>
  <c r="HO441" i="35"/>
  <c r="HO449" i="35"/>
  <c r="HO433" i="35"/>
  <c r="HO443" i="35"/>
  <c r="HO429" i="35"/>
  <c r="HO427" i="35"/>
  <c r="HO445" i="35"/>
  <c r="GS425" i="35"/>
  <c r="GI427" i="35"/>
  <c r="GY429" i="35"/>
  <c r="HO431" i="35"/>
  <c r="HB439" i="35"/>
  <c r="HB443" i="35"/>
  <c r="GL477" i="35"/>
  <c r="GL472" i="35"/>
  <c r="GL457" i="35"/>
  <c r="GT476" i="35"/>
  <c r="GT475" i="35"/>
  <c r="HB462" i="35"/>
  <c r="HB458" i="35"/>
  <c r="HB466" i="35"/>
  <c r="HR477" i="35"/>
  <c r="HR464" i="35"/>
  <c r="HR462" i="35"/>
  <c r="HO305" i="35"/>
  <c r="HG307" i="35"/>
  <c r="HK309" i="35"/>
  <c r="HK311" i="35"/>
  <c r="HO313" i="35"/>
  <c r="GU316" i="35"/>
  <c r="GU318" i="35"/>
  <c r="GQ322" i="35"/>
  <c r="GR329" i="35"/>
  <c r="GJ331" i="35"/>
  <c r="HP331" i="35"/>
  <c r="HH333" i="35"/>
  <c r="GZ335" i="35"/>
  <c r="GW336" i="35"/>
  <c r="HM338" i="35"/>
  <c r="HP342" i="35"/>
  <c r="GU361" i="35"/>
  <c r="GS364" i="35"/>
  <c r="HC365" i="35"/>
  <c r="GM369" i="35"/>
  <c r="HA372" i="35"/>
  <c r="GZ376" i="35"/>
  <c r="GM378" i="35"/>
  <c r="GM380" i="35"/>
  <c r="GU382" i="35"/>
  <c r="GP393" i="35"/>
  <c r="HF393" i="35"/>
  <c r="GO395" i="35"/>
  <c r="HE395" i="35"/>
  <c r="GJ399" i="35"/>
  <c r="GZ399" i="35"/>
  <c r="HP399" i="35"/>
  <c r="HN401" i="35"/>
  <c r="HF403" i="35"/>
  <c r="GZ405" i="35"/>
  <c r="GR407" i="35"/>
  <c r="HE408" i="35"/>
  <c r="GW410" i="35"/>
  <c r="GW412" i="35"/>
  <c r="GY415" i="35"/>
  <c r="HH417" i="35"/>
  <c r="GJ446" i="35"/>
  <c r="GJ440" i="35"/>
  <c r="GJ428" i="35"/>
  <c r="GJ432" i="35"/>
  <c r="GR436" i="35"/>
  <c r="GR444" i="35"/>
  <c r="GR430" i="35"/>
  <c r="GZ428" i="35"/>
  <c r="GZ448" i="35"/>
  <c r="GZ442" i="35"/>
  <c r="HH430" i="35"/>
  <c r="HH436" i="35"/>
  <c r="HH440" i="35"/>
  <c r="HP444" i="35"/>
  <c r="HP450" i="35"/>
  <c r="GT425" i="35"/>
  <c r="HA432" i="35"/>
  <c r="HG435" i="35"/>
  <c r="HO439" i="35"/>
  <c r="GI449" i="35"/>
  <c r="GI308" i="35"/>
  <c r="GI310" i="35"/>
  <c r="GM312" i="35"/>
  <c r="GY314" i="35"/>
  <c r="HC316" i="35"/>
  <c r="GY320" i="35"/>
  <c r="HC322" i="35"/>
  <c r="GZ336" i="35"/>
  <c r="HP338" i="35"/>
  <c r="GR340" i="35"/>
  <c r="HD341" i="35"/>
  <c r="GZ361" i="35"/>
  <c r="HA362" i="35"/>
  <c r="HF364" i="35"/>
  <c r="HK367" i="35"/>
  <c r="HP370" i="35"/>
  <c r="HK372" i="35"/>
  <c r="HK374" i="35"/>
  <c r="HC376" i="35"/>
  <c r="GR378" i="35"/>
  <c r="GR380" i="35"/>
  <c r="GR393" i="35"/>
  <c r="HH393" i="35"/>
  <c r="GP395" i="35"/>
  <c r="HF395" i="35"/>
  <c r="GO397" i="35"/>
  <c r="HE397" i="35"/>
  <c r="HP401" i="35"/>
  <c r="HH403" i="35"/>
  <c r="GZ407" i="35"/>
  <c r="HM408" i="35"/>
  <c r="HE410" i="35"/>
  <c r="GJ413" i="35"/>
  <c r="HA415" i="35"/>
  <c r="HI417" i="35"/>
  <c r="GK446" i="35"/>
  <c r="GK428" i="35"/>
  <c r="GK432" i="35"/>
  <c r="GK436" i="35"/>
  <c r="GS444" i="35"/>
  <c r="GS430" i="35"/>
  <c r="GS440" i="35"/>
  <c r="GS433" i="35"/>
  <c r="HI442" i="35"/>
  <c r="HI428" i="35"/>
  <c r="HQ444" i="35"/>
  <c r="HQ432" i="35"/>
  <c r="HQ434" i="35"/>
  <c r="HQ438" i="35"/>
  <c r="GT426" i="35"/>
  <c r="GT427" i="35"/>
  <c r="HG429" i="35"/>
  <c r="HP432" i="35"/>
  <c r="GT436" i="35"/>
  <c r="GR440" i="35"/>
  <c r="GQ445" i="35"/>
  <c r="GV473" i="35"/>
  <c r="GV467" i="35"/>
  <c r="GV462" i="35"/>
  <c r="HL471" i="35"/>
  <c r="HL458" i="35"/>
  <c r="HA460" i="35"/>
  <c r="GR395" i="35"/>
  <c r="HH395" i="35"/>
  <c r="HP405" i="35"/>
  <c r="HH407" i="35"/>
  <c r="GJ409" i="35"/>
  <c r="GJ411" i="35"/>
  <c r="HP415" i="35"/>
  <c r="HP417" i="35"/>
  <c r="GL450" i="35"/>
  <c r="GL429" i="35"/>
  <c r="GL448" i="35"/>
  <c r="GL437" i="35"/>
  <c r="GL436" i="35"/>
  <c r="GL439" i="35"/>
  <c r="GT435" i="35"/>
  <c r="GT445" i="35"/>
  <c r="GT434" i="35"/>
  <c r="GT441" i="35"/>
  <c r="GT439" i="35"/>
  <c r="GT437" i="35"/>
  <c r="GT432" i="35"/>
  <c r="GT446" i="35"/>
  <c r="GT431" i="35"/>
  <c r="HB449" i="35"/>
  <c r="HB450" i="35"/>
  <c r="HB438" i="35"/>
  <c r="HB435" i="35"/>
  <c r="HB446" i="35"/>
  <c r="HB434" i="35"/>
  <c r="HJ425" i="35"/>
  <c r="HJ448" i="35"/>
  <c r="HJ430" i="35"/>
  <c r="HJ444" i="35"/>
  <c r="HJ449" i="35"/>
  <c r="HJ442" i="35"/>
  <c r="HJ428" i="35"/>
  <c r="HJ436" i="35"/>
  <c r="HR440" i="35"/>
  <c r="HR442" i="35"/>
  <c r="HR434" i="35"/>
  <c r="HR428" i="35"/>
  <c r="HR450" i="35"/>
  <c r="HR445" i="35"/>
  <c r="HR435" i="35"/>
  <c r="HR431" i="35"/>
  <c r="HR430" i="35"/>
  <c r="GI555" i="35"/>
  <c r="GI553" i="35"/>
  <c r="GI559" i="35"/>
  <c r="GQ553" i="35"/>
  <c r="GQ559" i="35"/>
  <c r="GQ557" i="35"/>
  <c r="GY559" i="35"/>
  <c r="GY557" i="35"/>
  <c r="GY555" i="35"/>
  <c r="HG557" i="35"/>
  <c r="HG555" i="35"/>
  <c r="HG553" i="35"/>
  <c r="HO555" i="35"/>
  <c r="HO553" i="35"/>
  <c r="HO559" i="35"/>
  <c r="GY304" i="35"/>
  <c r="GY306" i="35"/>
  <c r="HC308" i="35"/>
  <c r="HG312" i="35"/>
  <c r="HK314" i="35"/>
  <c r="HO316" i="35"/>
  <c r="HO318" i="35"/>
  <c r="GI321" i="35"/>
  <c r="GO338" i="35"/>
  <c r="HE340" i="35"/>
  <c r="HE349" i="35"/>
  <c r="HC361" i="35"/>
  <c r="HC363" i="35"/>
  <c r="HK365" i="35"/>
  <c r="GR367" i="35"/>
  <c r="HK369" i="35"/>
  <c r="HC371" i="35"/>
  <c r="HK376" i="35"/>
  <c r="HC380" i="35"/>
  <c r="GW393" i="35"/>
  <c r="HM393" i="35"/>
  <c r="GR397" i="35"/>
  <c r="HH397" i="35"/>
  <c r="GW404" i="35"/>
  <c r="HO407" i="35"/>
  <c r="GR409" i="35"/>
  <c r="GR411" i="35"/>
  <c r="HG413" i="35"/>
  <c r="HQ415" i="35"/>
  <c r="HC440" i="35"/>
  <c r="HC434" i="35"/>
  <c r="HK450" i="35"/>
  <c r="HK436" i="35"/>
  <c r="GI425" i="35"/>
  <c r="HG425" i="35"/>
  <c r="HH426" i="35"/>
  <c r="HJ427" i="35"/>
  <c r="HB430" i="35"/>
  <c r="HR433" i="35"/>
  <c r="HI436" i="35"/>
  <c r="HJ441" i="35"/>
  <c r="HP446" i="35"/>
  <c r="HH450" i="35"/>
  <c r="GI539" i="35"/>
  <c r="GI527" i="35"/>
  <c r="GI525" i="35"/>
  <c r="GI533" i="35"/>
  <c r="GI523" i="35"/>
  <c r="GI521" i="35"/>
  <c r="GI531" i="35"/>
  <c r="GQ537" i="35"/>
  <c r="GQ523" i="35"/>
  <c r="GQ545" i="35"/>
  <c r="GQ521" i="35"/>
  <c r="GQ531" i="35"/>
  <c r="GQ527" i="35"/>
  <c r="GY535" i="35"/>
  <c r="GY545" i="35"/>
  <c r="GY543" i="35"/>
  <c r="GY527" i="35"/>
  <c r="GY525" i="35"/>
  <c r="GY529" i="35"/>
  <c r="GY523" i="35"/>
  <c r="HG533" i="35"/>
  <c r="HG543" i="35"/>
  <c r="HG527" i="35"/>
  <c r="HG525" i="35"/>
  <c r="HG523" i="35"/>
  <c r="HG541" i="35"/>
  <c r="HG521" i="35"/>
  <c r="HO531" i="35"/>
  <c r="HO527" i="35"/>
  <c r="HO525" i="35"/>
  <c r="HO523" i="35"/>
  <c r="HO521" i="35"/>
  <c r="HO541" i="35"/>
  <c r="HO539" i="35"/>
  <c r="GQ525" i="35"/>
  <c r="GI557" i="35"/>
  <c r="GO592" i="35"/>
  <c r="GO587" i="35"/>
  <c r="GO589" i="35"/>
  <c r="GO591" i="35"/>
  <c r="GW589" i="35"/>
  <c r="GW591" i="35"/>
  <c r="GW585" i="35"/>
  <c r="GW587" i="35"/>
  <c r="HE585" i="35"/>
  <c r="HE587" i="35"/>
  <c r="HE589" i="35"/>
  <c r="HM587" i="35"/>
  <c r="HM589" i="35"/>
  <c r="HM591" i="35"/>
  <c r="HM585" i="35"/>
  <c r="GR399" i="35"/>
  <c r="HH399" i="35"/>
  <c r="GZ409" i="35"/>
  <c r="GV447" i="35"/>
  <c r="GV431" i="35"/>
  <c r="HD431" i="35"/>
  <c r="HD429" i="35"/>
  <c r="HL437" i="35"/>
  <c r="HL427" i="35"/>
  <c r="GL428" i="35"/>
  <c r="HR446" i="35"/>
  <c r="GQ458" i="35"/>
  <c r="GJ459" i="35"/>
  <c r="HC460" i="35"/>
  <c r="HP468" i="35"/>
  <c r="GW478" i="35"/>
  <c r="GM489" i="35"/>
  <c r="HF489" i="35"/>
  <c r="GV491" i="35"/>
  <c r="GP493" i="35"/>
  <c r="HH496" i="35"/>
  <c r="GW501" i="35"/>
  <c r="HP510" i="35"/>
  <c r="HF521" i="35"/>
  <c r="GX525" i="35"/>
  <c r="HB553" i="35"/>
  <c r="GT555" i="35"/>
  <c r="GL557" i="35"/>
  <c r="HR557" i="35"/>
  <c r="HJ559" i="35"/>
  <c r="HI561" i="35"/>
  <c r="HM563" i="35"/>
  <c r="HQ565" i="35"/>
  <c r="HQ567" i="35"/>
  <c r="GK570" i="35"/>
  <c r="GL572" i="35"/>
  <c r="GS574" i="35"/>
  <c r="HE576" i="35"/>
  <c r="HQ578" i="35"/>
  <c r="GQ585" i="35"/>
  <c r="HP587" i="35"/>
  <c r="GZ589" i="35"/>
  <c r="GJ591" i="35"/>
  <c r="HG591" i="35"/>
  <c r="GT593" i="35"/>
  <c r="GY595" i="35"/>
  <c r="GL598" i="35"/>
  <c r="GQ601" i="35"/>
  <c r="HK604" i="35"/>
  <c r="HG607" i="35"/>
  <c r="GY458" i="35"/>
  <c r="GO459" i="35"/>
  <c r="HQ460" i="35"/>
  <c r="HI462" i="35"/>
  <c r="GO464" i="35"/>
  <c r="GI467" i="35"/>
  <c r="HP478" i="35"/>
  <c r="GN489" i="35"/>
  <c r="GX491" i="35"/>
  <c r="GQ497" i="35"/>
  <c r="GJ502" i="35"/>
  <c r="HI506" i="35"/>
  <c r="GY511" i="35"/>
  <c r="HF523" i="35"/>
  <c r="GX527" i="35"/>
  <c r="HM561" i="35"/>
  <c r="GO564" i="35"/>
  <c r="GO566" i="35"/>
  <c r="GS568" i="35"/>
  <c r="GT570" i="35"/>
  <c r="GW572" i="35"/>
  <c r="HA574" i="35"/>
  <c r="HM576" i="35"/>
  <c r="GR585" i="35"/>
  <c r="HO585" i="35"/>
  <c r="GY587" i="35"/>
  <c r="GI589" i="35"/>
  <c r="HH591" i="35"/>
  <c r="GY593" i="35"/>
  <c r="HG595" i="35"/>
  <c r="HF598" i="35"/>
  <c r="GY601" i="35"/>
  <c r="GI605" i="35"/>
  <c r="GU608" i="35"/>
  <c r="GQ457" i="35"/>
  <c r="HQ462" i="35"/>
  <c r="HH464" i="35"/>
  <c r="GZ472" i="35"/>
  <c r="HI475" i="35"/>
  <c r="GP489" i="35"/>
  <c r="HL489" i="35"/>
  <c r="HC491" i="35"/>
  <c r="HF493" i="35"/>
  <c r="HM497" i="35"/>
  <c r="HC502" i="35"/>
  <c r="GV507" i="35"/>
  <c r="GK512" i="35"/>
  <c r="HN521" i="35"/>
  <c r="HF525" i="35"/>
  <c r="HJ553" i="35"/>
  <c r="HB555" i="35"/>
  <c r="GT557" i="35"/>
  <c r="GL559" i="35"/>
  <c r="HR559" i="35"/>
  <c r="GK562" i="35"/>
  <c r="GW564" i="35"/>
  <c r="HA566" i="35"/>
  <c r="HB568" i="35"/>
  <c r="HE570" i="35"/>
  <c r="HA572" i="35"/>
  <c r="HM574" i="35"/>
  <c r="GO577" i="35"/>
  <c r="HP585" i="35"/>
  <c r="GZ587" i="35"/>
  <c r="GJ589" i="35"/>
  <c r="HG589" i="35"/>
  <c r="GQ591" i="35"/>
  <c r="HG593" i="35"/>
  <c r="GT596" i="35"/>
  <c r="GI599" i="35"/>
  <c r="HO601" i="35"/>
  <c r="GY605" i="35"/>
  <c r="GI609" i="35"/>
  <c r="GR457" i="35"/>
  <c r="GZ459" i="35"/>
  <c r="GR461" i="35"/>
  <c r="HQ464" i="35"/>
  <c r="HI469" i="35"/>
  <c r="HO475" i="35"/>
  <c r="HP480" i="35"/>
  <c r="HN489" i="35"/>
  <c r="HD491" i="35"/>
  <c r="GZ498" i="35"/>
  <c r="GO503" i="35"/>
  <c r="HO507" i="35"/>
  <c r="HH512" i="35"/>
  <c r="HK532" i="35"/>
  <c r="GO560" i="35"/>
  <c r="GW562" i="35"/>
  <c r="HI564" i="35"/>
  <c r="HJ566" i="35"/>
  <c r="HM568" i="35"/>
  <c r="HI570" i="35"/>
  <c r="HI572" i="35"/>
  <c r="GK575" i="35"/>
  <c r="HI577" i="35"/>
  <c r="GY585" i="35"/>
  <c r="HO591" i="35"/>
  <c r="HO593" i="35"/>
  <c r="HN596" i="35"/>
  <c r="GQ599" i="35"/>
  <c r="GM602" i="35"/>
  <c r="HG605" i="35"/>
  <c r="GQ609" i="35"/>
  <c r="HI467" i="35"/>
  <c r="HQ472" i="35"/>
  <c r="HQ475" i="35"/>
  <c r="GI499" i="35"/>
  <c r="GQ513" i="35"/>
  <c r="HE562" i="35"/>
  <c r="GW575" i="35"/>
  <c r="HM577" i="35"/>
  <c r="HB594" i="35"/>
  <c r="HE560" i="35"/>
  <c r="GO567" i="35"/>
  <c r="GO569" i="35"/>
  <c r="HC606" i="35"/>
  <c r="HM461" i="35"/>
  <c r="HE463" i="35"/>
  <c r="GR466" i="35"/>
  <c r="HQ467" i="35"/>
  <c r="HP470" i="35"/>
  <c r="HM476" i="35"/>
  <c r="HL491" i="35"/>
  <c r="GR500" i="35"/>
  <c r="HQ504" i="35"/>
  <c r="HG509" i="35"/>
  <c r="GZ514" i="35"/>
  <c r="GP525" i="35"/>
  <c r="GU536" i="35"/>
  <c r="GT553" i="35"/>
  <c r="GL555" i="35"/>
  <c r="HR555" i="35"/>
  <c r="HJ557" i="35"/>
  <c r="HB559" i="35"/>
  <c r="HM560" i="35"/>
  <c r="HA563" i="35"/>
  <c r="GW565" i="35"/>
  <c r="GW567" i="35"/>
  <c r="HA569" i="35"/>
  <c r="HA571" i="35"/>
  <c r="HE573" i="35"/>
  <c r="GK576" i="35"/>
  <c r="GW578" i="35"/>
  <c r="HG585" i="35"/>
  <c r="GQ587" i="35"/>
  <c r="HJ592" i="35"/>
  <c r="GL595" i="35"/>
  <c r="GX600" i="35"/>
  <c r="GM610" i="35"/>
  <c r="HD609" i="35"/>
  <c r="HD607" i="35"/>
  <c r="HD605" i="35"/>
  <c r="HD603" i="35"/>
  <c r="HD601" i="35"/>
  <c r="HD599" i="35"/>
  <c r="HD597" i="35"/>
  <c r="HD595" i="35"/>
  <c r="HD593" i="35"/>
  <c r="HD610" i="35"/>
  <c r="HD608" i="35"/>
  <c r="HD606" i="35"/>
  <c r="HD604" i="35"/>
  <c r="HD602" i="35"/>
  <c r="HD600" i="35"/>
  <c r="HD598" i="35"/>
  <c r="HD596" i="35"/>
  <c r="HD594" i="35"/>
  <c r="HD592" i="35"/>
  <c r="GN586" i="35"/>
  <c r="GO609" i="35"/>
  <c r="GO607" i="35"/>
  <c r="GO605" i="35"/>
  <c r="GO603" i="35"/>
  <c r="GO601" i="35"/>
  <c r="GO599" i="35"/>
  <c r="GO597" i="35"/>
  <c r="GO595" i="35"/>
  <c r="GO593" i="35"/>
  <c r="GO610" i="35"/>
  <c r="GO608" i="35"/>
  <c r="GO606" i="35"/>
  <c r="GO604" i="35"/>
  <c r="GO602" i="35"/>
  <c r="GO600" i="35"/>
  <c r="GO598" i="35"/>
  <c r="GO596" i="35"/>
  <c r="GO594" i="35"/>
  <c r="GW609" i="35"/>
  <c r="GW607" i="35"/>
  <c r="GW605" i="35"/>
  <c r="GW603" i="35"/>
  <c r="GW601" i="35"/>
  <c r="GW599" i="35"/>
  <c r="GW597" i="35"/>
  <c r="GW595" i="35"/>
  <c r="GW593" i="35"/>
  <c r="GW610" i="35"/>
  <c r="GW608" i="35"/>
  <c r="GW606" i="35"/>
  <c r="GW604" i="35"/>
  <c r="GW602" i="35"/>
  <c r="GW600" i="35"/>
  <c r="GW598" i="35"/>
  <c r="GW596" i="35"/>
  <c r="GW594" i="35"/>
  <c r="GW592" i="35"/>
  <c r="HE609" i="35"/>
  <c r="HE607" i="35"/>
  <c r="HE605" i="35"/>
  <c r="HE603" i="35"/>
  <c r="HE601" i="35"/>
  <c r="HE599" i="35"/>
  <c r="HE597" i="35"/>
  <c r="HE595" i="35"/>
  <c r="HE593" i="35"/>
  <c r="HE610" i="35"/>
  <c r="HE608" i="35"/>
  <c r="HE606" i="35"/>
  <c r="HE604" i="35"/>
  <c r="HE602" i="35"/>
  <c r="HE600" i="35"/>
  <c r="HE598" i="35"/>
  <c r="HE596" i="35"/>
  <c r="HE594" i="35"/>
  <c r="HE592" i="35"/>
  <c r="HM609" i="35"/>
  <c r="HM607" i="35"/>
  <c r="HM605" i="35"/>
  <c r="HM603" i="35"/>
  <c r="HM601" i="35"/>
  <c r="HM599" i="35"/>
  <c r="HM597" i="35"/>
  <c r="HM595" i="35"/>
  <c r="HM593" i="35"/>
  <c r="HM610" i="35"/>
  <c r="HM608" i="35"/>
  <c r="HM606" i="35"/>
  <c r="HM604" i="35"/>
  <c r="HM602" i="35"/>
  <c r="HM600" i="35"/>
  <c r="HM598" i="35"/>
  <c r="HM596" i="35"/>
  <c r="HM594" i="35"/>
  <c r="HM592" i="35"/>
  <c r="GK585" i="35"/>
  <c r="GS585" i="35"/>
  <c r="HA585" i="35"/>
  <c r="HI585" i="35"/>
  <c r="HQ585" i="35"/>
  <c r="GO586" i="35"/>
  <c r="GW586" i="35"/>
  <c r="HE586" i="35"/>
  <c r="HM586" i="35"/>
  <c r="GK587" i="35"/>
  <c r="GS587" i="35"/>
  <c r="HA587" i="35"/>
  <c r="HI587" i="35"/>
  <c r="HQ587" i="35"/>
  <c r="GO588" i="35"/>
  <c r="GW588" i="35"/>
  <c r="HE588" i="35"/>
  <c r="HM588" i="35"/>
  <c r="GK589" i="35"/>
  <c r="GS589" i="35"/>
  <c r="HA589" i="35"/>
  <c r="HI589" i="35"/>
  <c r="HQ589" i="35"/>
  <c r="GO590" i="35"/>
  <c r="GW590" i="35"/>
  <c r="HE590" i="35"/>
  <c r="HM590" i="35"/>
  <c r="GP592" i="35"/>
  <c r="HK592" i="35"/>
  <c r="GX593" i="35"/>
  <c r="HR593" i="35"/>
  <c r="HC594" i="35"/>
  <c r="GP595" i="35"/>
  <c r="HJ595" i="35"/>
  <c r="GU596" i="35"/>
  <c r="HR596" i="35"/>
  <c r="HB597" i="35"/>
  <c r="GM598" i="35"/>
  <c r="HJ598" i="35"/>
  <c r="GT599" i="35"/>
  <c r="HB600" i="35"/>
  <c r="GX601" i="35"/>
  <c r="GT602" i="35"/>
  <c r="GL604" i="35"/>
  <c r="HR604" i="35"/>
  <c r="HJ606" i="35"/>
  <c r="HB608" i="35"/>
  <c r="GT610" i="35"/>
  <c r="HL609" i="35"/>
  <c r="HL607" i="35"/>
  <c r="HL605" i="35"/>
  <c r="HL603" i="35"/>
  <c r="HL601" i="35"/>
  <c r="HL599" i="35"/>
  <c r="HL597" i="35"/>
  <c r="HL595" i="35"/>
  <c r="HL593" i="35"/>
  <c r="HL610" i="35"/>
  <c r="HL608" i="35"/>
  <c r="HL606" i="35"/>
  <c r="HL604" i="35"/>
  <c r="HL602" i="35"/>
  <c r="HL600" i="35"/>
  <c r="HL598" i="35"/>
  <c r="HL596" i="35"/>
  <c r="HL594" i="35"/>
  <c r="HL592" i="35"/>
  <c r="GV586" i="35"/>
  <c r="HD590" i="35"/>
  <c r="GP610" i="35"/>
  <c r="GP608" i="35"/>
  <c r="GP606" i="35"/>
  <c r="GP604" i="35"/>
  <c r="GP602" i="35"/>
  <c r="GX610" i="35"/>
  <c r="GX608" i="35"/>
  <c r="GX606" i="35"/>
  <c r="GX604" i="35"/>
  <c r="GX602" i="35"/>
  <c r="HF610" i="35"/>
  <c r="HF608" i="35"/>
  <c r="HF606" i="35"/>
  <c r="HF604" i="35"/>
  <c r="HF602" i="35"/>
  <c r="HF600" i="35"/>
  <c r="HN610" i="35"/>
  <c r="HN608" i="35"/>
  <c r="HN606" i="35"/>
  <c r="HN604" i="35"/>
  <c r="HN602" i="35"/>
  <c r="HN600" i="35"/>
  <c r="GL585" i="35"/>
  <c r="GT585" i="35"/>
  <c r="HB585" i="35"/>
  <c r="HJ585" i="35"/>
  <c r="HR585" i="35"/>
  <c r="GP586" i="35"/>
  <c r="GX586" i="35"/>
  <c r="HF586" i="35"/>
  <c r="HN586" i="35"/>
  <c r="GL587" i="35"/>
  <c r="GT587" i="35"/>
  <c r="HB587" i="35"/>
  <c r="HJ587" i="35"/>
  <c r="HR587" i="35"/>
  <c r="GP588" i="35"/>
  <c r="GX588" i="35"/>
  <c r="HF588" i="35"/>
  <c r="HN588" i="35"/>
  <c r="GL589" i="35"/>
  <c r="GT589" i="35"/>
  <c r="HB589" i="35"/>
  <c r="HJ589" i="35"/>
  <c r="HR589" i="35"/>
  <c r="GP590" i="35"/>
  <c r="GX590" i="35"/>
  <c r="HF590" i="35"/>
  <c r="HN590" i="35"/>
  <c r="GL591" i="35"/>
  <c r="GT591" i="35"/>
  <c r="HB591" i="35"/>
  <c r="HJ591" i="35"/>
  <c r="HR591" i="35"/>
  <c r="GT592" i="35"/>
  <c r="HN592" i="35"/>
  <c r="GL594" i="35"/>
  <c r="HF594" i="35"/>
  <c r="HN595" i="35"/>
  <c r="GX596" i="35"/>
  <c r="HF597" i="35"/>
  <c r="GP598" i="35"/>
  <c r="HK598" i="35"/>
  <c r="GX599" i="35"/>
  <c r="HR599" i="35"/>
  <c r="HC600" i="35"/>
  <c r="GU602" i="35"/>
  <c r="GM604" i="35"/>
  <c r="HK606" i="35"/>
  <c r="HC608" i="35"/>
  <c r="GU610" i="35"/>
  <c r="GI610" i="35"/>
  <c r="GI608" i="35"/>
  <c r="GI606" i="35"/>
  <c r="GI604" i="35"/>
  <c r="GI602" i="35"/>
  <c r="GI600" i="35"/>
  <c r="GI598" i="35"/>
  <c r="GI596" i="35"/>
  <c r="GI594" i="35"/>
  <c r="GQ610" i="35"/>
  <c r="GQ608" i="35"/>
  <c r="GQ606" i="35"/>
  <c r="GQ604" i="35"/>
  <c r="GQ602" i="35"/>
  <c r="GQ600" i="35"/>
  <c r="GQ598" i="35"/>
  <c r="GQ596" i="35"/>
  <c r="GQ594" i="35"/>
  <c r="GQ592" i="35"/>
  <c r="GY610" i="35"/>
  <c r="GY608" i="35"/>
  <c r="GY606" i="35"/>
  <c r="GY604" i="35"/>
  <c r="GY602" i="35"/>
  <c r="GY600" i="35"/>
  <c r="GY598" i="35"/>
  <c r="GY596" i="35"/>
  <c r="GY594" i="35"/>
  <c r="GY592" i="35"/>
  <c r="HG610" i="35"/>
  <c r="HG608" i="35"/>
  <c r="HG606" i="35"/>
  <c r="HG604" i="35"/>
  <c r="HG602" i="35"/>
  <c r="HG600" i="35"/>
  <c r="HG598" i="35"/>
  <c r="HG596" i="35"/>
  <c r="HG594" i="35"/>
  <c r="HG592" i="35"/>
  <c r="HO610" i="35"/>
  <c r="HO608" i="35"/>
  <c r="HO606" i="35"/>
  <c r="HO604" i="35"/>
  <c r="HO602" i="35"/>
  <c r="HO600" i="35"/>
  <c r="HO598" i="35"/>
  <c r="HO596" i="35"/>
  <c r="HO594" i="35"/>
  <c r="HO592" i="35"/>
  <c r="GM585" i="35"/>
  <c r="GU585" i="35"/>
  <c r="HC585" i="35"/>
  <c r="HK585" i="35"/>
  <c r="GI586" i="35"/>
  <c r="GQ586" i="35"/>
  <c r="GY586" i="35"/>
  <c r="HG586" i="35"/>
  <c r="HO586" i="35"/>
  <c r="GM587" i="35"/>
  <c r="GU587" i="35"/>
  <c r="HC587" i="35"/>
  <c r="HK587" i="35"/>
  <c r="GI588" i="35"/>
  <c r="GQ588" i="35"/>
  <c r="GY588" i="35"/>
  <c r="HG588" i="35"/>
  <c r="HO588" i="35"/>
  <c r="GM589" i="35"/>
  <c r="GU589" i="35"/>
  <c r="HC589" i="35"/>
  <c r="HK589" i="35"/>
  <c r="GI590" i="35"/>
  <c r="GQ590" i="35"/>
  <c r="GY590" i="35"/>
  <c r="HG590" i="35"/>
  <c r="HO590" i="35"/>
  <c r="GM591" i="35"/>
  <c r="GU591" i="35"/>
  <c r="HC591" i="35"/>
  <c r="HK591" i="35"/>
  <c r="GI592" i="35"/>
  <c r="GU592" i="35"/>
  <c r="HR592" i="35"/>
  <c r="HB593" i="35"/>
  <c r="GM594" i="35"/>
  <c r="HJ594" i="35"/>
  <c r="GT595" i="35"/>
  <c r="HO595" i="35"/>
  <c r="HB596" i="35"/>
  <c r="GL597" i="35"/>
  <c r="HG597" i="35"/>
  <c r="GT598" i="35"/>
  <c r="HN598" i="35"/>
  <c r="GY599" i="35"/>
  <c r="GL600" i="35"/>
  <c r="HJ600" i="35"/>
  <c r="HF601" i="35"/>
  <c r="HB602" i="35"/>
  <c r="GX603" i="35"/>
  <c r="GT604" i="35"/>
  <c r="GP605" i="35"/>
  <c r="GL606" i="35"/>
  <c r="HR606" i="35"/>
  <c r="HN607" i="35"/>
  <c r="HJ608" i="35"/>
  <c r="HF609" i="35"/>
  <c r="HB610" i="35"/>
  <c r="HL586" i="35"/>
  <c r="GJ610" i="35"/>
  <c r="GJ608" i="35"/>
  <c r="GJ606" i="35"/>
  <c r="GJ604" i="35"/>
  <c r="GJ602" i="35"/>
  <c r="GJ600" i="35"/>
  <c r="GJ598" i="35"/>
  <c r="GJ596" i="35"/>
  <c r="GJ594" i="35"/>
  <c r="GJ609" i="35"/>
  <c r="GJ607" i="35"/>
  <c r="GJ605" i="35"/>
  <c r="GJ603" i="35"/>
  <c r="GJ601" i="35"/>
  <c r="GJ599" i="35"/>
  <c r="GJ597" i="35"/>
  <c r="GJ595" i="35"/>
  <c r="GJ593" i="35"/>
  <c r="GR610" i="35"/>
  <c r="GR608" i="35"/>
  <c r="GR606" i="35"/>
  <c r="GR604" i="35"/>
  <c r="GR602" i="35"/>
  <c r="GR600" i="35"/>
  <c r="GR598" i="35"/>
  <c r="GR596" i="35"/>
  <c r="GR594" i="35"/>
  <c r="GR592" i="35"/>
  <c r="GR609" i="35"/>
  <c r="GR607" i="35"/>
  <c r="GR605" i="35"/>
  <c r="GR603" i="35"/>
  <c r="GR601" i="35"/>
  <c r="GR599" i="35"/>
  <c r="GR597" i="35"/>
  <c r="GR595" i="35"/>
  <c r="GR593" i="35"/>
  <c r="GZ610" i="35"/>
  <c r="GZ608" i="35"/>
  <c r="GZ606" i="35"/>
  <c r="GZ604" i="35"/>
  <c r="GZ602" i="35"/>
  <c r="GZ600" i="35"/>
  <c r="GZ598" i="35"/>
  <c r="GZ596" i="35"/>
  <c r="GZ594" i="35"/>
  <c r="GZ592" i="35"/>
  <c r="GZ609" i="35"/>
  <c r="GZ607" i="35"/>
  <c r="GZ605" i="35"/>
  <c r="GZ603" i="35"/>
  <c r="GZ601" i="35"/>
  <c r="GZ599" i="35"/>
  <c r="GZ597" i="35"/>
  <c r="GZ595" i="35"/>
  <c r="GZ593" i="35"/>
  <c r="HH610" i="35"/>
  <c r="HH608" i="35"/>
  <c r="HH606" i="35"/>
  <c r="HH604" i="35"/>
  <c r="HH602" i="35"/>
  <c r="HH600" i="35"/>
  <c r="HH598" i="35"/>
  <c r="HH596" i="35"/>
  <c r="HH594" i="35"/>
  <c r="HH592" i="35"/>
  <c r="HH609" i="35"/>
  <c r="HH607" i="35"/>
  <c r="HH605" i="35"/>
  <c r="HH603" i="35"/>
  <c r="HH601" i="35"/>
  <c r="HH599" i="35"/>
  <c r="HH597" i="35"/>
  <c r="HH595" i="35"/>
  <c r="HH593" i="35"/>
  <c r="HP610" i="35"/>
  <c r="HP608" i="35"/>
  <c r="HP606" i="35"/>
  <c r="HP604" i="35"/>
  <c r="HP602" i="35"/>
  <c r="HP600" i="35"/>
  <c r="HP598" i="35"/>
  <c r="HP596" i="35"/>
  <c r="HP594" i="35"/>
  <c r="HP592" i="35"/>
  <c r="HP609" i="35"/>
  <c r="HP607" i="35"/>
  <c r="HP605" i="35"/>
  <c r="HP603" i="35"/>
  <c r="HP601" i="35"/>
  <c r="HP599" i="35"/>
  <c r="HP597" i="35"/>
  <c r="HP595" i="35"/>
  <c r="HP593" i="35"/>
  <c r="GN585" i="35"/>
  <c r="GV585" i="35"/>
  <c r="HD585" i="35"/>
  <c r="HL585" i="35"/>
  <c r="GJ586" i="35"/>
  <c r="GR586" i="35"/>
  <c r="GZ586" i="35"/>
  <c r="HH586" i="35"/>
  <c r="HP586" i="35"/>
  <c r="GN587" i="35"/>
  <c r="GV587" i="35"/>
  <c r="HD587" i="35"/>
  <c r="HL587" i="35"/>
  <c r="GJ588" i="35"/>
  <c r="GR588" i="35"/>
  <c r="GZ588" i="35"/>
  <c r="HH588" i="35"/>
  <c r="HP588" i="35"/>
  <c r="GN589" i="35"/>
  <c r="GV589" i="35"/>
  <c r="HD589" i="35"/>
  <c r="HL589" i="35"/>
  <c r="GJ590" i="35"/>
  <c r="GR590" i="35"/>
  <c r="GZ590" i="35"/>
  <c r="HH590" i="35"/>
  <c r="HP590" i="35"/>
  <c r="HD591" i="35"/>
  <c r="HL591" i="35"/>
  <c r="GJ592" i="35"/>
  <c r="GX592" i="35"/>
  <c r="GI593" i="35"/>
  <c r="HF593" i="35"/>
  <c r="GP594" i="35"/>
  <c r="HK594" i="35"/>
  <c r="GX595" i="35"/>
  <c r="HR595" i="35"/>
  <c r="HC596" i="35"/>
  <c r="GP597" i="35"/>
  <c r="HJ597" i="35"/>
  <c r="GU598" i="35"/>
  <c r="HR598" i="35"/>
  <c r="HB599" i="35"/>
  <c r="GM600" i="35"/>
  <c r="HK600" i="35"/>
  <c r="HG601" i="35"/>
  <c r="HC602" i="35"/>
  <c r="GY603" i="35"/>
  <c r="GU604" i="35"/>
  <c r="GQ605" i="35"/>
  <c r="GM606" i="35"/>
  <c r="GI607" i="35"/>
  <c r="HO607" i="35"/>
  <c r="HK608" i="35"/>
  <c r="HG609" i="35"/>
  <c r="HC610" i="35"/>
  <c r="GN609" i="35"/>
  <c r="GN607" i="35"/>
  <c r="GN605" i="35"/>
  <c r="GN603" i="35"/>
  <c r="GN601" i="35"/>
  <c r="GN599" i="35"/>
  <c r="GN597" i="35"/>
  <c r="GN595" i="35"/>
  <c r="GN593" i="35"/>
  <c r="GN610" i="35"/>
  <c r="GN608" i="35"/>
  <c r="GN606" i="35"/>
  <c r="GN604" i="35"/>
  <c r="GN602" i="35"/>
  <c r="GN600" i="35"/>
  <c r="GN598" i="35"/>
  <c r="GN596" i="35"/>
  <c r="GN594" i="35"/>
  <c r="GN592" i="35"/>
  <c r="GN590" i="35"/>
  <c r="GK610" i="35"/>
  <c r="GK608" i="35"/>
  <c r="GK606" i="35"/>
  <c r="GK604" i="35"/>
  <c r="GK602" i="35"/>
  <c r="GK600" i="35"/>
  <c r="GK598" i="35"/>
  <c r="GK596" i="35"/>
  <c r="GK594" i="35"/>
  <c r="GK609" i="35"/>
  <c r="GK607" i="35"/>
  <c r="GK605" i="35"/>
  <c r="GK603" i="35"/>
  <c r="GK601" i="35"/>
  <c r="GK599" i="35"/>
  <c r="GK597" i="35"/>
  <c r="GK595" i="35"/>
  <c r="GK593" i="35"/>
  <c r="GS610" i="35"/>
  <c r="GS608" i="35"/>
  <c r="GS606" i="35"/>
  <c r="GS604" i="35"/>
  <c r="GS602" i="35"/>
  <c r="GS600" i="35"/>
  <c r="GS598" i="35"/>
  <c r="GS596" i="35"/>
  <c r="GS594" i="35"/>
  <c r="GS592" i="35"/>
  <c r="GS609" i="35"/>
  <c r="GS607" i="35"/>
  <c r="GS605" i="35"/>
  <c r="GS603" i="35"/>
  <c r="GS601" i="35"/>
  <c r="GS599" i="35"/>
  <c r="GS597" i="35"/>
  <c r="GS595" i="35"/>
  <c r="GS593" i="35"/>
  <c r="HA610" i="35"/>
  <c r="HA608" i="35"/>
  <c r="HA606" i="35"/>
  <c r="HA604" i="35"/>
  <c r="HA602" i="35"/>
  <c r="HA600" i="35"/>
  <c r="HA598" i="35"/>
  <c r="HA596" i="35"/>
  <c r="HA594" i="35"/>
  <c r="HA592" i="35"/>
  <c r="HA609" i="35"/>
  <c r="HA607" i="35"/>
  <c r="HA605" i="35"/>
  <c r="HA603" i="35"/>
  <c r="HA601" i="35"/>
  <c r="HA599" i="35"/>
  <c r="HA597" i="35"/>
  <c r="HA595" i="35"/>
  <c r="HA593" i="35"/>
  <c r="HI610" i="35"/>
  <c r="HI608" i="35"/>
  <c r="HI606" i="35"/>
  <c r="HI604" i="35"/>
  <c r="HI602" i="35"/>
  <c r="HI600" i="35"/>
  <c r="HI598" i="35"/>
  <c r="HI596" i="35"/>
  <c r="HI594" i="35"/>
  <c r="HI592" i="35"/>
  <c r="HI609" i="35"/>
  <c r="HI607" i="35"/>
  <c r="HI605" i="35"/>
  <c r="HI603" i="35"/>
  <c r="HI601" i="35"/>
  <c r="HI599" i="35"/>
  <c r="HI597" i="35"/>
  <c r="HI595" i="35"/>
  <c r="HI593" i="35"/>
  <c r="HQ610" i="35"/>
  <c r="HQ608" i="35"/>
  <c r="HQ606" i="35"/>
  <c r="HQ604" i="35"/>
  <c r="HQ602" i="35"/>
  <c r="HQ600" i="35"/>
  <c r="HQ598" i="35"/>
  <c r="HQ596" i="35"/>
  <c r="HQ594" i="35"/>
  <c r="HQ592" i="35"/>
  <c r="HQ609" i="35"/>
  <c r="HQ607" i="35"/>
  <c r="HQ605" i="35"/>
  <c r="HQ603" i="35"/>
  <c r="HQ601" i="35"/>
  <c r="HQ599" i="35"/>
  <c r="HQ597" i="35"/>
  <c r="HQ595" i="35"/>
  <c r="HQ593" i="35"/>
  <c r="GK586" i="35"/>
  <c r="GS586" i="35"/>
  <c r="HA586" i="35"/>
  <c r="HI586" i="35"/>
  <c r="HQ586" i="35"/>
  <c r="GK588" i="35"/>
  <c r="GS588" i="35"/>
  <c r="HA588" i="35"/>
  <c r="HI588" i="35"/>
  <c r="HQ588" i="35"/>
  <c r="GK590" i="35"/>
  <c r="GS590" i="35"/>
  <c r="HA590" i="35"/>
  <c r="HI590" i="35"/>
  <c r="HQ590" i="35"/>
  <c r="GK592" i="35"/>
  <c r="HB592" i="35"/>
  <c r="GL593" i="35"/>
  <c r="GT594" i="35"/>
  <c r="HN594" i="35"/>
  <c r="GL596" i="35"/>
  <c r="HF596" i="35"/>
  <c r="HN597" i="35"/>
  <c r="GX598" i="35"/>
  <c r="HF599" i="35"/>
  <c r="GP600" i="35"/>
  <c r="HR600" i="35"/>
  <c r="HN601" i="35"/>
  <c r="HJ602" i="35"/>
  <c r="HF603" i="35"/>
  <c r="GX605" i="35"/>
  <c r="GP607" i="35"/>
  <c r="HN609" i="35"/>
  <c r="GV609" i="35"/>
  <c r="GV607" i="35"/>
  <c r="GV605" i="35"/>
  <c r="GV603" i="35"/>
  <c r="GV601" i="35"/>
  <c r="GV599" i="35"/>
  <c r="GV597" i="35"/>
  <c r="GV595" i="35"/>
  <c r="GV593" i="35"/>
  <c r="GV610" i="35"/>
  <c r="GV608" i="35"/>
  <c r="GV606" i="35"/>
  <c r="GV604" i="35"/>
  <c r="GV602" i="35"/>
  <c r="GV600" i="35"/>
  <c r="GV598" i="35"/>
  <c r="GV596" i="35"/>
  <c r="GV594" i="35"/>
  <c r="GV592" i="35"/>
  <c r="HD586" i="35"/>
  <c r="GV588" i="35"/>
  <c r="HD588" i="35"/>
  <c r="HL588" i="35"/>
  <c r="GV590" i="35"/>
  <c r="GL609" i="35"/>
  <c r="GL607" i="35"/>
  <c r="GL605" i="35"/>
  <c r="GL603" i="35"/>
  <c r="GL601" i="35"/>
  <c r="GT609" i="35"/>
  <c r="GT607" i="35"/>
  <c r="GT605" i="35"/>
  <c r="GT603" i="35"/>
  <c r="GT601" i="35"/>
  <c r="HB609" i="35"/>
  <c r="HB607" i="35"/>
  <c r="HB605" i="35"/>
  <c r="HB603" i="35"/>
  <c r="HB601" i="35"/>
  <c r="HJ609" i="35"/>
  <c r="HJ607" i="35"/>
  <c r="HJ605" i="35"/>
  <c r="HJ603" i="35"/>
  <c r="HJ601" i="35"/>
  <c r="HR609" i="35"/>
  <c r="HR607" i="35"/>
  <c r="HR605" i="35"/>
  <c r="HR603" i="35"/>
  <c r="HR601" i="35"/>
  <c r="GP585" i="35"/>
  <c r="GX585" i="35"/>
  <c r="HF585" i="35"/>
  <c r="HN585" i="35"/>
  <c r="GL586" i="35"/>
  <c r="GT586" i="35"/>
  <c r="HB586" i="35"/>
  <c r="HJ586" i="35"/>
  <c r="HR586" i="35"/>
  <c r="GP587" i="35"/>
  <c r="GX587" i="35"/>
  <c r="HF587" i="35"/>
  <c r="HN587" i="35"/>
  <c r="GL588" i="35"/>
  <c r="GT588" i="35"/>
  <c r="HB588" i="35"/>
  <c r="HJ588" i="35"/>
  <c r="HR588" i="35"/>
  <c r="GP589" i="35"/>
  <c r="GX589" i="35"/>
  <c r="HF589" i="35"/>
  <c r="HN589" i="35"/>
  <c r="GL590" i="35"/>
  <c r="GT590" i="35"/>
  <c r="HB590" i="35"/>
  <c r="HJ590" i="35"/>
  <c r="HR590" i="35"/>
  <c r="GP591" i="35"/>
  <c r="GX591" i="35"/>
  <c r="HF591" i="35"/>
  <c r="HN591" i="35"/>
  <c r="GL592" i="35"/>
  <c r="HC592" i="35"/>
  <c r="GP593" i="35"/>
  <c r="HJ593" i="35"/>
  <c r="GU594" i="35"/>
  <c r="HR594" i="35"/>
  <c r="HB595" i="35"/>
  <c r="GM596" i="35"/>
  <c r="HJ596" i="35"/>
  <c r="GT597" i="35"/>
  <c r="HB598" i="35"/>
  <c r="GL599" i="35"/>
  <c r="GT600" i="35"/>
  <c r="HK602" i="35"/>
  <c r="GN588" i="35"/>
  <c r="HL590" i="35"/>
  <c r="GM609" i="35"/>
  <c r="GM607" i="35"/>
  <c r="GM605" i="35"/>
  <c r="GM603" i="35"/>
  <c r="GM601" i="35"/>
  <c r="GM599" i="35"/>
  <c r="GM597" i="35"/>
  <c r="GM595" i="35"/>
  <c r="GM593" i="35"/>
  <c r="GU609" i="35"/>
  <c r="GU607" i="35"/>
  <c r="GU605" i="35"/>
  <c r="GU603" i="35"/>
  <c r="GU601" i="35"/>
  <c r="GU599" i="35"/>
  <c r="GU597" i="35"/>
  <c r="GU595" i="35"/>
  <c r="GU593" i="35"/>
  <c r="HC609" i="35"/>
  <c r="HC607" i="35"/>
  <c r="HC605" i="35"/>
  <c r="HC603" i="35"/>
  <c r="HC601" i="35"/>
  <c r="HC599" i="35"/>
  <c r="HC597" i="35"/>
  <c r="HC595" i="35"/>
  <c r="HC593" i="35"/>
  <c r="HK609" i="35"/>
  <c r="HK607" i="35"/>
  <c r="HK605" i="35"/>
  <c r="HK603" i="35"/>
  <c r="HK601" i="35"/>
  <c r="HK599" i="35"/>
  <c r="HK597" i="35"/>
  <c r="HK595" i="35"/>
  <c r="HK593" i="35"/>
  <c r="GM586" i="35"/>
  <c r="GU586" i="35"/>
  <c r="HC586" i="35"/>
  <c r="HK586" i="35"/>
  <c r="GM588" i="35"/>
  <c r="GU588" i="35"/>
  <c r="HC588" i="35"/>
  <c r="HK588" i="35"/>
  <c r="GM590" i="35"/>
  <c r="GU590" i="35"/>
  <c r="HC590" i="35"/>
  <c r="HK590" i="35"/>
  <c r="GM592" i="35"/>
  <c r="HF592" i="35"/>
  <c r="HN593" i="35"/>
  <c r="GX594" i="35"/>
  <c r="HF595" i="35"/>
  <c r="GP596" i="35"/>
  <c r="HK596" i="35"/>
  <c r="GX597" i="35"/>
  <c r="HR597" i="35"/>
  <c r="HC598" i="35"/>
  <c r="GP599" i="35"/>
  <c r="HJ599" i="35"/>
  <c r="GU600" i="35"/>
  <c r="GP601" i="35"/>
  <c r="GL602" i="35"/>
  <c r="HR602" i="35"/>
  <c r="HN603" i="35"/>
  <c r="HJ604" i="35"/>
  <c r="HF605" i="35"/>
  <c r="HB606" i="35"/>
  <c r="GX607" i="35"/>
  <c r="GT608" i="35"/>
  <c r="GP609" i="35"/>
  <c r="GL610" i="35"/>
  <c r="HR610" i="35"/>
  <c r="GX578" i="35"/>
  <c r="GX576" i="35"/>
  <c r="GX574" i="35"/>
  <c r="GX572" i="35"/>
  <c r="GX570" i="35"/>
  <c r="GX568" i="35"/>
  <c r="GX566" i="35"/>
  <c r="GX564" i="35"/>
  <c r="GX562" i="35"/>
  <c r="GX560" i="35"/>
  <c r="GX554" i="35"/>
  <c r="HN554" i="35"/>
  <c r="GX556" i="35"/>
  <c r="GP558" i="35"/>
  <c r="HF558" i="35"/>
  <c r="GP563" i="35"/>
  <c r="HF575" i="35"/>
  <c r="GN577" i="35"/>
  <c r="GN575" i="35"/>
  <c r="GN573" i="35"/>
  <c r="GN571" i="35"/>
  <c r="GN569" i="35"/>
  <c r="GN567" i="35"/>
  <c r="GN565" i="35"/>
  <c r="GN563" i="35"/>
  <c r="GN561" i="35"/>
  <c r="GN578" i="35"/>
  <c r="GN576" i="35"/>
  <c r="GN574" i="35"/>
  <c r="GN572" i="35"/>
  <c r="GN570" i="35"/>
  <c r="GN568" i="35"/>
  <c r="GN566" i="35"/>
  <c r="GN564" i="35"/>
  <c r="GN562" i="35"/>
  <c r="GN560" i="35"/>
  <c r="GV577" i="35"/>
  <c r="GV575" i="35"/>
  <c r="GV573" i="35"/>
  <c r="GV571" i="35"/>
  <c r="GV569" i="35"/>
  <c r="GV567" i="35"/>
  <c r="GV565" i="35"/>
  <c r="GV563" i="35"/>
  <c r="GV561" i="35"/>
  <c r="GV578" i="35"/>
  <c r="GV576" i="35"/>
  <c r="GV574" i="35"/>
  <c r="GV572" i="35"/>
  <c r="GV570" i="35"/>
  <c r="GV568" i="35"/>
  <c r="GV566" i="35"/>
  <c r="GV564" i="35"/>
  <c r="GV562" i="35"/>
  <c r="GV560" i="35"/>
  <c r="HD577" i="35"/>
  <c r="HD575" i="35"/>
  <c r="HD573" i="35"/>
  <c r="HD571" i="35"/>
  <c r="HD569" i="35"/>
  <c r="HD567" i="35"/>
  <c r="HD565" i="35"/>
  <c r="HD563" i="35"/>
  <c r="HD561" i="35"/>
  <c r="HD578" i="35"/>
  <c r="HD576" i="35"/>
  <c r="HD574" i="35"/>
  <c r="HD572" i="35"/>
  <c r="HD570" i="35"/>
  <c r="HD568" i="35"/>
  <c r="HD566" i="35"/>
  <c r="HD564" i="35"/>
  <c r="HD562" i="35"/>
  <c r="HD560" i="35"/>
  <c r="HL577" i="35"/>
  <c r="HL575" i="35"/>
  <c r="HL573" i="35"/>
  <c r="HL571" i="35"/>
  <c r="HL569" i="35"/>
  <c r="HL567" i="35"/>
  <c r="HL565" i="35"/>
  <c r="HL563" i="35"/>
  <c r="HL561" i="35"/>
  <c r="HL578" i="35"/>
  <c r="HL576" i="35"/>
  <c r="HL574" i="35"/>
  <c r="HL572" i="35"/>
  <c r="HL570" i="35"/>
  <c r="HL568" i="35"/>
  <c r="HL566" i="35"/>
  <c r="HL564" i="35"/>
  <c r="HL562" i="35"/>
  <c r="HL560" i="35"/>
  <c r="GJ553" i="35"/>
  <c r="GR553" i="35"/>
  <c r="GZ553" i="35"/>
  <c r="HH553" i="35"/>
  <c r="HP553" i="35"/>
  <c r="GN554" i="35"/>
  <c r="GV554" i="35"/>
  <c r="HD554" i="35"/>
  <c r="HL554" i="35"/>
  <c r="GJ555" i="35"/>
  <c r="GR555" i="35"/>
  <c r="GZ555" i="35"/>
  <c r="HH555" i="35"/>
  <c r="HP555" i="35"/>
  <c r="GN556" i="35"/>
  <c r="GV556" i="35"/>
  <c r="HD556" i="35"/>
  <c r="HL556" i="35"/>
  <c r="GJ557" i="35"/>
  <c r="GR557" i="35"/>
  <c r="GZ557" i="35"/>
  <c r="HH557" i="35"/>
  <c r="HP557" i="35"/>
  <c r="GN558" i="35"/>
  <c r="GV558" i="35"/>
  <c r="HD558" i="35"/>
  <c r="HL558" i="35"/>
  <c r="GR559" i="35"/>
  <c r="GP560" i="35"/>
  <c r="HI560" i="35"/>
  <c r="GS561" i="35"/>
  <c r="HN561" i="35"/>
  <c r="HA562" i="35"/>
  <c r="GK563" i="35"/>
  <c r="HF563" i="35"/>
  <c r="GS564" i="35"/>
  <c r="HM564" i="35"/>
  <c r="GX565" i="35"/>
  <c r="GK566" i="35"/>
  <c r="HE566" i="35"/>
  <c r="HM567" i="35"/>
  <c r="GW568" i="35"/>
  <c r="HR568" i="35"/>
  <c r="HE569" i="35"/>
  <c r="GO570" i="35"/>
  <c r="HJ570" i="35"/>
  <c r="GW571" i="35"/>
  <c r="HQ571" i="35"/>
  <c r="HB572" i="35"/>
  <c r="GO573" i="35"/>
  <c r="HI573" i="35"/>
  <c r="GT574" i="35"/>
  <c r="HQ574" i="35"/>
  <c r="HA575" i="35"/>
  <c r="GL576" i="35"/>
  <c r="HI576" i="35"/>
  <c r="GS577" i="35"/>
  <c r="HN577" i="35"/>
  <c r="HA578" i="35"/>
  <c r="GP578" i="35"/>
  <c r="GP576" i="35"/>
  <c r="GP574" i="35"/>
  <c r="GP572" i="35"/>
  <c r="GP570" i="35"/>
  <c r="GP568" i="35"/>
  <c r="GP566" i="35"/>
  <c r="GP564" i="35"/>
  <c r="GP562" i="35"/>
  <c r="GP556" i="35"/>
  <c r="HF556" i="35"/>
  <c r="HN556" i="35"/>
  <c r="GK553" i="35"/>
  <c r="GS553" i="35"/>
  <c r="HA553" i="35"/>
  <c r="HI553" i="35"/>
  <c r="HQ553" i="35"/>
  <c r="GO554" i="35"/>
  <c r="GW554" i="35"/>
  <c r="HE554" i="35"/>
  <c r="HM554" i="35"/>
  <c r="GK555" i="35"/>
  <c r="GS555" i="35"/>
  <c r="HA555" i="35"/>
  <c r="HI555" i="35"/>
  <c r="HQ555" i="35"/>
  <c r="GO556" i="35"/>
  <c r="GW556" i="35"/>
  <c r="HE556" i="35"/>
  <c r="HM556" i="35"/>
  <c r="GK557" i="35"/>
  <c r="GS557" i="35"/>
  <c r="HA557" i="35"/>
  <c r="HI557" i="35"/>
  <c r="HQ557" i="35"/>
  <c r="GO558" i="35"/>
  <c r="GW558" i="35"/>
  <c r="HE558" i="35"/>
  <c r="HM558" i="35"/>
  <c r="GK559" i="35"/>
  <c r="GS559" i="35"/>
  <c r="HA559" i="35"/>
  <c r="HI559" i="35"/>
  <c r="HQ559" i="35"/>
  <c r="HJ560" i="35"/>
  <c r="GW561" i="35"/>
  <c r="HQ561" i="35"/>
  <c r="HB562" i="35"/>
  <c r="GO563" i="35"/>
  <c r="HI563" i="35"/>
  <c r="GT564" i="35"/>
  <c r="HQ564" i="35"/>
  <c r="HA565" i="35"/>
  <c r="GL566" i="35"/>
  <c r="HI566" i="35"/>
  <c r="GS567" i="35"/>
  <c r="HN567" i="35"/>
  <c r="HA568" i="35"/>
  <c r="GK569" i="35"/>
  <c r="GS570" i="35"/>
  <c r="HM570" i="35"/>
  <c r="GX571" i="35"/>
  <c r="GK572" i="35"/>
  <c r="HE572" i="35"/>
  <c r="GP573" i="35"/>
  <c r="HM573" i="35"/>
  <c r="GW574" i="35"/>
  <c r="HR574" i="35"/>
  <c r="HE575" i="35"/>
  <c r="GO576" i="35"/>
  <c r="HJ576" i="35"/>
  <c r="GW577" i="35"/>
  <c r="HQ577" i="35"/>
  <c r="HB578" i="35"/>
  <c r="HF578" i="35"/>
  <c r="HF576" i="35"/>
  <c r="HF574" i="35"/>
  <c r="HF572" i="35"/>
  <c r="HF570" i="35"/>
  <c r="HF568" i="35"/>
  <c r="HF566" i="35"/>
  <c r="HF564" i="35"/>
  <c r="HF562" i="35"/>
  <c r="HF560" i="35"/>
  <c r="HF554" i="35"/>
  <c r="GI578" i="35"/>
  <c r="GI576" i="35"/>
  <c r="GI574" i="35"/>
  <c r="GI572" i="35"/>
  <c r="GI570" i="35"/>
  <c r="GI568" i="35"/>
  <c r="GI566" i="35"/>
  <c r="GI564" i="35"/>
  <c r="GI562" i="35"/>
  <c r="GI577" i="35"/>
  <c r="GI575" i="35"/>
  <c r="GI573" i="35"/>
  <c r="GI571" i="35"/>
  <c r="GI569" i="35"/>
  <c r="GI567" i="35"/>
  <c r="GI565" i="35"/>
  <c r="GI563" i="35"/>
  <c r="GI561" i="35"/>
  <c r="GQ578" i="35"/>
  <c r="GQ576" i="35"/>
  <c r="GQ574" i="35"/>
  <c r="GQ572" i="35"/>
  <c r="GQ570" i="35"/>
  <c r="GQ568" i="35"/>
  <c r="GQ566" i="35"/>
  <c r="GQ564" i="35"/>
  <c r="GQ562" i="35"/>
  <c r="GQ560" i="35"/>
  <c r="GQ577" i="35"/>
  <c r="GQ575" i="35"/>
  <c r="GQ573" i="35"/>
  <c r="GQ571" i="35"/>
  <c r="GQ569" i="35"/>
  <c r="GQ567" i="35"/>
  <c r="GQ565" i="35"/>
  <c r="GQ563" i="35"/>
  <c r="GQ561" i="35"/>
  <c r="GY578" i="35"/>
  <c r="GY576" i="35"/>
  <c r="GY574" i="35"/>
  <c r="GY572" i="35"/>
  <c r="GY570" i="35"/>
  <c r="GY568" i="35"/>
  <c r="GY566" i="35"/>
  <c r="GY564" i="35"/>
  <c r="GY562" i="35"/>
  <c r="GY560" i="35"/>
  <c r="GY577" i="35"/>
  <c r="GY575" i="35"/>
  <c r="GY573" i="35"/>
  <c r="GY571" i="35"/>
  <c r="GY569" i="35"/>
  <c r="GY567" i="35"/>
  <c r="GY565" i="35"/>
  <c r="GY563" i="35"/>
  <c r="GY561" i="35"/>
  <c r="HG578" i="35"/>
  <c r="HG576" i="35"/>
  <c r="HG574" i="35"/>
  <c r="HG572" i="35"/>
  <c r="HG570" i="35"/>
  <c r="HG568" i="35"/>
  <c r="HG566" i="35"/>
  <c r="HG564" i="35"/>
  <c r="HG562" i="35"/>
  <c r="HG560" i="35"/>
  <c r="HG577" i="35"/>
  <c r="HG575" i="35"/>
  <c r="HG573" i="35"/>
  <c r="HG571" i="35"/>
  <c r="HG569" i="35"/>
  <c r="HG567" i="35"/>
  <c r="HG565" i="35"/>
  <c r="HG563" i="35"/>
  <c r="HG561" i="35"/>
  <c r="HO578" i="35"/>
  <c r="HO576" i="35"/>
  <c r="HO574" i="35"/>
  <c r="HO572" i="35"/>
  <c r="HO570" i="35"/>
  <c r="HO568" i="35"/>
  <c r="HO566" i="35"/>
  <c r="HO564" i="35"/>
  <c r="HO562" i="35"/>
  <c r="HO560" i="35"/>
  <c r="HO577" i="35"/>
  <c r="HO575" i="35"/>
  <c r="HO573" i="35"/>
  <c r="HO571" i="35"/>
  <c r="HO569" i="35"/>
  <c r="HO567" i="35"/>
  <c r="HO565" i="35"/>
  <c r="HO563" i="35"/>
  <c r="HO561" i="35"/>
  <c r="GM553" i="35"/>
  <c r="GU553" i="35"/>
  <c r="HC553" i="35"/>
  <c r="HK553" i="35"/>
  <c r="GI554" i="35"/>
  <c r="GQ554" i="35"/>
  <c r="GY554" i="35"/>
  <c r="HG554" i="35"/>
  <c r="HO554" i="35"/>
  <c r="GM555" i="35"/>
  <c r="GU555" i="35"/>
  <c r="HC555" i="35"/>
  <c r="HK555" i="35"/>
  <c r="GI556" i="35"/>
  <c r="GQ556" i="35"/>
  <c r="GY556" i="35"/>
  <c r="HG556" i="35"/>
  <c r="HO556" i="35"/>
  <c r="GM557" i="35"/>
  <c r="GU557" i="35"/>
  <c r="HC557" i="35"/>
  <c r="HK557" i="35"/>
  <c r="GI558" i="35"/>
  <c r="GQ558" i="35"/>
  <c r="GY558" i="35"/>
  <c r="HG558" i="35"/>
  <c r="HO558" i="35"/>
  <c r="GI560" i="35"/>
  <c r="GT560" i="35"/>
  <c r="HQ560" i="35"/>
  <c r="HA561" i="35"/>
  <c r="GL562" i="35"/>
  <c r="HI562" i="35"/>
  <c r="GS563" i="35"/>
  <c r="HN563" i="35"/>
  <c r="HA564" i="35"/>
  <c r="GK565" i="35"/>
  <c r="HF565" i="35"/>
  <c r="GS566" i="35"/>
  <c r="HM566" i="35"/>
  <c r="GX567" i="35"/>
  <c r="GK568" i="35"/>
  <c r="HE568" i="35"/>
  <c r="GP569" i="35"/>
  <c r="HM569" i="35"/>
  <c r="GW570" i="35"/>
  <c r="HR570" i="35"/>
  <c r="HE571" i="35"/>
  <c r="GO572" i="35"/>
  <c r="HJ572" i="35"/>
  <c r="GW573" i="35"/>
  <c r="HQ573" i="35"/>
  <c r="HB574" i="35"/>
  <c r="GO575" i="35"/>
  <c r="HI575" i="35"/>
  <c r="GT576" i="35"/>
  <c r="HQ576" i="35"/>
  <c r="HA577" i="35"/>
  <c r="GL578" i="35"/>
  <c r="HI578" i="35"/>
  <c r="GJ578" i="35"/>
  <c r="GJ576" i="35"/>
  <c r="GJ574" i="35"/>
  <c r="GJ572" i="35"/>
  <c r="GJ570" i="35"/>
  <c r="GJ568" i="35"/>
  <c r="GJ566" i="35"/>
  <c r="GJ564" i="35"/>
  <c r="GJ562" i="35"/>
  <c r="GJ577" i="35"/>
  <c r="GJ575" i="35"/>
  <c r="GJ573" i="35"/>
  <c r="GJ571" i="35"/>
  <c r="GJ569" i="35"/>
  <c r="GJ567" i="35"/>
  <c r="GJ565" i="35"/>
  <c r="GJ563" i="35"/>
  <c r="GJ561" i="35"/>
  <c r="GR578" i="35"/>
  <c r="GR576" i="35"/>
  <c r="GR574" i="35"/>
  <c r="GR572" i="35"/>
  <c r="GR570" i="35"/>
  <c r="GR568" i="35"/>
  <c r="GR566" i="35"/>
  <c r="GR564" i="35"/>
  <c r="GR562" i="35"/>
  <c r="GR577" i="35"/>
  <c r="GR575" i="35"/>
  <c r="GR573" i="35"/>
  <c r="GR571" i="35"/>
  <c r="GR569" i="35"/>
  <c r="GR567" i="35"/>
  <c r="GR565" i="35"/>
  <c r="GR563" i="35"/>
  <c r="GR561" i="35"/>
  <c r="GZ578" i="35"/>
  <c r="GZ576" i="35"/>
  <c r="GZ574" i="35"/>
  <c r="GZ572" i="35"/>
  <c r="GZ570" i="35"/>
  <c r="GZ568" i="35"/>
  <c r="GZ566" i="35"/>
  <c r="GZ564" i="35"/>
  <c r="GZ562" i="35"/>
  <c r="GZ560" i="35"/>
  <c r="GZ577" i="35"/>
  <c r="GZ575" i="35"/>
  <c r="GZ573" i="35"/>
  <c r="GZ571" i="35"/>
  <c r="GZ569" i="35"/>
  <c r="GZ567" i="35"/>
  <c r="GZ565" i="35"/>
  <c r="GZ563" i="35"/>
  <c r="GZ561" i="35"/>
  <c r="HH578" i="35"/>
  <c r="HH576" i="35"/>
  <c r="HH574" i="35"/>
  <c r="HH572" i="35"/>
  <c r="HH570" i="35"/>
  <c r="HH568" i="35"/>
  <c r="HH566" i="35"/>
  <c r="HH564" i="35"/>
  <c r="HH562" i="35"/>
  <c r="HH560" i="35"/>
  <c r="HH577" i="35"/>
  <c r="HH575" i="35"/>
  <c r="HH573" i="35"/>
  <c r="HH571" i="35"/>
  <c r="HH569" i="35"/>
  <c r="HH567" i="35"/>
  <c r="HH565" i="35"/>
  <c r="HH563" i="35"/>
  <c r="HH561" i="35"/>
  <c r="HP578" i="35"/>
  <c r="HP576" i="35"/>
  <c r="HP574" i="35"/>
  <c r="HP572" i="35"/>
  <c r="HP570" i="35"/>
  <c r="HP568" i="35"/>
  <c r="HP566" i="35"/>
  <c r="HP564" i="35"/>
  <c r="HP562" i="35"/>
  <c r="HP560" i="35"/>
  <c r="HP577" i="35"/>
  <c r="HP575" i="35"/>
  <c r="HP573" i="35"/>
  <c r="HP571" i="35"/>
  <c r="HP569" i="35"/>
  <c r="HP567" i="35"/>
  <c r="HP565" i="35"/>
  <c r="HP563" i="35"/>
  <c r="HP561" i="35"/>
  <c r="GN553" i="35"/>
  <c r="GV553" i="35"/>
  <c r="HD553" i="35"/>
  <c r="HL553" i="35"/>
  <c r="GJ554" i="35"/>
  <c r="GR554" i="35"/>
  <c r="GZ554" i="35"/>
  <c r="HH554" i="35"/>
  <c r="HP554" i="35"/>
  <c r="GN555" i="35"/>
  <c r="GV555" i="35"/>
  <c r="HD555" i="35"/>
  <c r="HL555" i="35"/>
  <c r="GJ556" i="35"/>
  <c r="GR556" i="35"/>
  <c r="GZ556" i="35"/>
  <c r="HH556" i="35"/>
  <c r="HP556" i="35"/>
  <c r="GN557" i="35"/>
  <c r="GV557" i="35"/>
  <c r="HD557" i="35"/>
  <c r="HL557" i="35"/>
  <c r="GJ558" i="35"/>
  <c r="GR558" i="35"/>
  <c r="GZ558" i="35"/>
  <c r="HH558" i="35"/>
  <c r="HP558" i="35"/>
  <c r="GN559" i="35"/>
  <c r="GV559" i="35"/>
  <c r="HD559" i="35"/>
  <c r="HL559" i="35"/>
  <c r="GJ560" i="35"/>
  <c r="GW560" i="35"/>
  <c r="HR560" i="35"/>
  <c r="HE561" i="35"/>
  <c r="GO562" i="35"/>
  <c r="HJ562" i="35"/>
  <c r="GW563" i="35"/>
  <c r="HQ563" i="35"/>
  <c r="HB564" i="35"/>
  <c r="GO565" i="35"/>
  <c r="HI565" i="35"/>
  <c r="GT566" i="35"/>
  <c r="HQ566" i="35"/>
  <c r="HA567" i="35"/>
  <c r="GL568" i="35"/>
  <c r="HI568" i="35"/>
  <c r="GS569" i="35"/>
  <c r="HN569" i="35"/>
  <c r="HA570" i="35"/>
  <c r="GK571" i="35"/>
  <c r="HF571" i="35"/>
  <c r="GS572" i="35"/>
  <c r="HM572" i="35"/>
  <c r="GX573" i="35"/>
  <c r="GK574" i="35"/>
  <c r="HE574" i="35"/>
  <c r="GP575" i="35"/>
  <c r="HM575" i="35"/>
  <c r="GW576" i="35"/>
  <c r="HR576" i="35"/>
  <c r="HE577" i="35"/>
  <c r="GO578" i="35"/>
  <c r="HJ578" i="35"/>
  <c r="GP554" i="35"/>
  <c r="HN573" i="35"/>
  <c r="GX577" i="35"/>
  <c r="GO553" i="35"/>
  <c r="GW553" i="35"/>
  <c r="HE553" i="35"/>
  <c r="HM553" i="35"/>
  <c r="GK554" i="35"/>
  <c r="GS554" i="35"/>
  <c r="HA554" i="35"/>
  <c r="HI554" i="35"/>
  <c r="HQ554" i="35"/>
  <c r="GO555" i="35"/>
  <c r="GW555" i="35"/>
  <c r="HE555" i="35"/>
  <c r="HM555" i="35"/>
  <c r="GK556" i="35"/>
  <c r="GS556" i="35"/>
  <c r="HA556" i="35"/>
  <c r="HI556" i="35"/>
  <c r="HQ556" i="35"/>
  <c r="GO557" i="35"/>
  <c r="GW557" i="35"/>
  <c r="HE557" i="35"/>
  <c r="HM557" i="35"/>
  <c r="GK558" i="35"/>
  <c r="GS558" i="35"/>
  <c r="HA558" i="35"/>
  <c r="HI558" i="35"/>
  <c r="HQ558" i="35"/>
  <c r="GO559" i="35"/>
  <c r="GW559" i="35"/>
  <c r="HE559" i="35"/>
  <c r="HM559" i="35"/>
  <c r="GK560" i="35"/>
  <c r="HA560" i="35"/>
  <c r="GK561" i="35"/>
  <c r="HF561" i="35"/>
  <c r="GS562" i="35"/>
  <c r="HM562" i="35"/>
  <c r="GX563" i="35"/>
  <c r="GK564" i="35"/>
  <c r="HE564" i="35"/>
  <c r="GP565" i="35"/>
  <c r="HM565" i="35"/>
  <c r="GW566" i="35"/>
  <c r="GO568" i="35"/>
  <c r="HQ569" i="35"/>
  <c r="HI571" i="35"/>
  <c r="HA573" i="35"/>
  <c r="GS575" i="35"/>
  <c r="HN575" i="35"/>
  <c r="HF577" i="35"/>
  <c r="GL577" i="35"/>
  <c r="GL575" i="35"/>
  <c r="GL573" i="35"/>
  <c r="GL571" i="35"/>
  <c r="GL569" i="35"/>
  <c r="GL567" i="35"/>
  <c r="GL565" i="35"/>
  <c r="GL563" i="35"/>
  <c r="GL561" i="35"/>
  <c r="GT577" i="35"/>
  <c r="GT575" i="35"/>
  <c r="GT573" i="35"/>
  <c r="GT571" i="35"/>
  <c r="GT569" i="35"/>
  <c r="GT567" i="35"/>
  <c r="GT565" i="35"/>
  <c r="GT563" i="35"/>
  <c r="GT561" i="35"/>
  <c r="HB577" i="35"/>
  <c r="HB575" i="35"/>
  <c r="HB573" i="35"/>
  <c r="HB571" i="35"/>
  <c r="HB569" i="35"/>
  <c r="HB567" i="35"/>
  <c r="HB565" i="35"/>
  <c r="HB563" i="35"/>
  <c r="HB561" i="35"/>
  <c r="HJ577" i="35"/>
  <c r="HJ575" i="35"/>
  <c r="HJ573" i="35"/>
  <c r="HJ571" i="35"/>
  <c r="HJ569" i="35"/>
  <c r="HJ567" i="35"/>
  <c r="HJ565" i="35"/>
  <c r="HJ563" i="35"/>
  <c r="HJ561" i="35"/>
  <c r="HR577" i="35"/>
  <c r="HR575" i="35"/>
  <c r="HR573" i="35"/>
  <c r="HR571" i="35"/>
  <c r="HR569" i="35"/>
  <c r="HR567" i="35"/>
  <c r="HR565" i="35"/>
  <c r="HR563" i="35"/>
  <c r="HR561" i="35"/>
  <c r="GP553" i="35"/>
  <c r="GX553" i="35"/>
  <c r="HF553" i="35"/>
  <c r="HN553" i="35"/>
  <c r="GL554" i="35"/>
  <c r="GT554" i="35"/>
  <c r="HB554" i="35"/>
  <c r="HJ554" i="35"/>
  <c r="HR554" i="35"/>
  <c r="GP555" i="35"/>
  <c r="GX555" i="35"/>
  <c r="HF555" i="35"/>
  <c r="HN555" i="35"/>
  <c r="GL556" i="35"/>
  <c r="GT556" i="35"/>
  <c r="HB556" i="35"/>
  <c r="HJ556" i="35"/>
  <c r="HR556" i="35"/>
  <c r="GP557" i="35"/>
  <c r="GX557" i="35"/>
  <c r="HF557" i="35"/>
  <c r="HN557" i="35"/>
  <c r="GL558" i="35"/>
  <c r="GT558" i="35"/>
  <c r="HB558" i="35"/>
  <c r="HJ558" i="35"/>
  <c r="HR558" i="35"/>
  <c r="GP559" i="35"/>
  <c r="GX559" i="35"/>
  <c r="HF559" i="35"/>
  <c r="HN559" i="35"/>
  <c r="GL560" i="35"/>
  <c r="HB560" i="35"/>
  <c r="GT562" i="35"/>
  <c r="GL564" i="35"/>
  <c r="HF567" i="35"/>
  <c r="GX569" i="35"/>
  <c r="GP571" i="35"/>
  <c r="HR572" i="35"/>
  <c r="HJ574" i="35"/>
  <c r="HB576" i="35"/>
  <c r="GT578" i="35"/>
  <c r="HN578" i="35"/>
  <c r="HN576" i="35"/>
  <c r="HN574" i="35"/>
  <c r="HN572" i="35"/>
  <c r="HN570" i="35"/>
  <c r="HN568" i="35"/>
  <c r="HN566" i="35"/>
  <c r="HN564" i="35"/>
  <c r="HN562" i="35"/>
  <c r="HN560" i="35"/>
  <c r="GX558" i="35"/>
  <c r="HN558" i="35"/>
  <c r="GX561" i="35"/>
  <c r="GM577" i="35"/>
  <c r="GM575" i="35"/>
  <c r="GM573" i="35"/>
  <c r="GM571" i="35"/>
  <c r="GM569" i="35"/>
  <c r="GM567" i="35"/>
  <c r="GM565" i="35"/>
  <c r="GM563" i="35"/>
  <c r="GM561" i="35"/>
  <c r="GM578" i="35"/>
  <c r="GM576" i="35"/>
  <c r="GM574" i="35"/>
  <c r="GM572" i="35"/>
  <c r="GM570" i="35"/>
  <c r="GM568" i="35"/>
  <c r="GM566" i="35"/>
  <c r="GM564" i="35"/>
  <c r="GM562" i="35"/>
  <c r="GM560" i="35"/>
  <c r="GU577" i="35"/>
  <c r="GU575" i="35"/>
  <c r="GU573" i="35"/>
  <c r="GU571" i="35"/>
  <c r="GU569" i="35"/>
  <c r="GU567" i="35"/>
  <c r="GU565" i="35"/>
  <c r="GU563" i="35"/>
  <c r="GU561" i="35"/>
  <c r="GU578" i="35"/>
  <c r="GU576" i="35"/>
  <c r="GU574" i="35"/>
  <c r="GU572" i="35"/>
  <c r="GU570" i="35"/>
  <c r="GU568" i="35"/>
  <c r="GU566" i="35"/>
  <c r="GU564" i="35"/>
  <c r="GU562" i="35"/>
  <c r="GU560" i="35"/>
  <c r="HC577" i="35"/>
  <c r="HC575" i="35"/>
  <c r="HC573" i="35"/>
  <c r="HC571" i="35"/>
  <c r="HC569" i="35"/>
  <c r="HC567" i="35"/>
  <c r="HC565" i="35"/>
  <c r="HC563" i="35"/>
  <c r="HC561" i="35"/>
  <c r="HC578" i="35"/>
  <c r="HC576" i="35"/>
  <c r="HC574" i="35"/>
  <c r="HC572" i="35"/>
  <c r="HC570" i="35"/>
  <c r="HC568" i="35"/>
  <c r="HC566" i="35"/>
  <c r="HC564" i="35"/>
  <c r="HC562" i="35"/>
  <c r="HC560" i="35"/>
  <c r="HK577" i="35"/>
  <c r="HK575" i="35"/>
  <c r="HK573" i="35"/>
  <c r="HK571" i="35"/>
  <c r="HK569" i="35"/>
  <c r="HK567" i="35"/>
  <c r="HK565" i="35"/>
  <c r="HK563" i="35"/>
  <c r="HK561" i="35"/>
  <c r="HK578" i="35"/>
  <c r="HK576" i="35"/>
  <c r="HK574" i="35"/>
  <c r="HK572" i="35"/>
  <c r="HK570" i="35"/>
  <c r="HK568" i="35"/>
  <c r="HK566" i="35"/>
  <c r="HK564" i="35"/>
  <c r="HK562" i="35"/>
  <c r="HK560" i="35"/>
  <c r="GM554" i="35"/>
  <c r="GU554" i="35"/>
  <c r="HC554" i="35"/>
  <c r="HK554" i="35"/>
  <c r="GM556" i="35"/>
  <c r="GU556" i="35"/>
  <c r="HC556" i="35"/>
  <c r="HK556" i="35"/>
  <c r="GM558" i="35"/>
  <c r="GU558" i="35"/>
  <c r="HC558" i="35"/>
  <c r="HK558" i="35"/>
  <c r="GP561" i="35"/>
  <c r="HR562" i="35"/>
  <c r="HJ564" i="35"/>
  <c r="HB566" i="35"/>
  <c r="GT568" i="35"/>
  <c r="GL570" i="35"/>
  <c r="HN571" i="35"/>
  <c r="HF573" i="35"/>
  <c r="GX575" i="35"/>
  <c r="GP577" i="35"/>
  <c r="HR578" i="35"/>
  <c r="GL526" i="35"/>
  <c r="GL528" i="35"/>
  <c r="GM545" i="35"/>
  <c r="GM543" i="35"/>
  <c r="GM541" i="35"/>
  <c r="GM539" i="35"/>
  <c r="GM537" i="35"/>
  <c r="GM535" i="35"/>
  <c r="GM533" i="35"/>
  <c r="GM531" i="35"/>
  <c r="GM529" i="35"/>
  <c r="GM522" i="35"/>
  <c r="HC522" i="35"/>
  <c r="HK522" i="35"/>
  <c r="GU524" i="35"/>
  <c r="GU526" i="35"/>
  <c r="HC526" i="35"/>
  <c r="HK526" i="35"/>
  <c r="GM528" i="35"/>
  <c r="GN545" i="35"/>
  <c r="GN543" i="35"/>
  <c r="GN541" i="35"/>
  <c r="GN539" i="35"/>
  <c r="GN537" i="35"/>
  <c r="GN535" i="35"/>
  <c r="GN533" i="35"/>
  <c r="GN531" i="35"/>
  <c r="GN529" i="35"/>
  <c r="GN546" i="35"/>
  <c r="GN544" i="35"/>
  <c r="GN542" i="35"/>
  <c r="GN540" i="35"/>
  <c r="GN538" i="35"/>
  <c r="GN536" i="35"/>
  <c r="GN534" i="35"/>
  <c r="GN532" i="35"/>
  <c r="GN530" i="35"/>
  <c r="GN528" i="35"/>
  <c r="GV545" i="35"/>
  <c r="GV543" i="35"/>
  <c r="GV541" i="35"/>
  <c r="GV539" i="35"/>
  <c r="GV537" i="35"/>
  <c r="GV535" i="35"/>
  <c r="GV533" i="35"/>
  <c r="GV531" i="35"/>
  <c r="GV529" i="35"/>
  <c r="GV546" i="35"/>
  <c r="GV544" i="35"/>
  <c r="GV542" i="35"/>
  <c r="GV540" i="35"/>
  <c r="GV538" i="35"/>
  <c r="GV536" i="35"/>
  <c r="GV534" i="35"/>
  <c r="GV532" i="35"/>
  <c r="GV530" i="35"/>
  <c r="GV528" i="35"/>
  <c r="HD545" i="35"/>
  <c r="HD543" i="35"/>
  <c r="HD541" i="35"/>
  <c r="HD539" i="35"/>
  <c r="HD537" i="35"/>
  <c r="HD535" i="35"/>
  <c r="HD533" i="35"/>
  <c r="HD531" i="35"/>
  <c r="HD529" i="35"/>
  <c r="HD546" i="35"/>
  <c r="HD544" i="35"/>
  <c r="HD542" i="35"/>
  <c r="HD540" i="35"/>
  <c r="HD538" i="35"/>
  <c r="HD536" i="35"/>
  <c r="HD534" i="35"/>
  <c r="HD532" i="35"/>
  <c r="HD530" i="35"/>
  <c r="HD528" i="35"/>
  <c r="HL545" i="35"/>
  <c r="HL543" i="35"/>
  <c r="HL541" i="35"/>
  <c r="HL539" i="35"/>
  <c r="HL537" i="35"/>
  <c r="HL535" i="35"/>
  <c r="HL533" i="35"/>
  <c r="HL531" i="35"/>
  <c r="HL529" i="35"/>
  <c r="HL546" i="35"/>
  <c r="HL544" i="35"/>
  <c r="HL542" i="35"/>
  <c r="HL540" i="35"/>
  <c r="HL538" i="35"/>
  <c r="HL536" i="35"/>
  <c r="HL534" i="35"/>
  <c r="HL532" i="35"/>
  <c r="HL530" i="35"/>
  <c r="HL528" i="35"/>
  <c r="GJ521" i="35"/>
  <c r="GR521" i="35"/>
  <c r="GZ521" i="35"/>
  <c r="HH521" i="35"/>
  <c r="HP521" i="35"/>
  <c r="GN522" i="35"/>
  <c r="GV522" i="35"/>
  <c r="HD522" i="35"/>
  <c r="HL522" i="35"/>
  <c r="GJ523" i="35"/>
  <c r="GR523" i="35"/>
  <c r="GZ523" i="35"/>
  <c r="HH523" i="35"/>
  <c r="HP523" i="35"/>
  <c r="GN524" i="35"/>
  <c r="GV524" i="35"/>
  <c r="HD524" i="35"/>
  <c r="HL524" i="35"/>
  <c r="GJ525" i="35"/>
  <c r="GR525" i="35"/>
  <c r="GZ525" i="35"/>
  <c r="HH525" i="35"/>
  <c r="HP525" i="35"/>
  <c r="GN526" i="35"/>
  <c r="GV526" i="35"/>
  <c r="HD526" i="35"/>
  <c r="HL526" i="35"/>
  <c r="HG529" i="35"/>
  <c r="GY531" i="35"/>
  <c r="GQ533" i="35"/>
  <c r="GI535" i="35"/>
  <c r="HK536" i="35"/>
  <c r="HC538" i="35"/>
  <c r="GU540" i="35"/>
  <c r="GM542" i="35"/>
  <c r="HO543" i="35"/>
  <c r="HG545" i="35"/>
  <c r="GT546" i="35"/>
  <c r="GT544" i="35"/>
  <c r="GT542" i="35"/>
  <c r="GT540" i="35"/>
  <c r="GT538" i="35"/>
  <c r="GT536" i="35"/>
  <c r="GT534" i="35"/>
  <c r="GT532" i="35"/>
  <c r="GT530" i="35"/>
  <c r="GT528" i="35"/>
  <c r="GT545" i="35"/>
  <c r="GT543" i="35"/>
  <c r="GT541" i="35"/>
  <c r="GT539" i="35"/>
  <c r="GT537" i="35"/>
  <c r="GT535" i="35"/>
  <c r="GT533" i="35"/>
  <c r="GT531" i="35"/>
  <c r="GT529" i="35"/>
  <c r="GT526" i="35"/>
  <c r="GU522" i="35"/>
  <c r="GM524" i="35"/>
  <c r="HC524" i="35"/>
  <c r="HK524" i="35"/>
  <c r="GO545" i="35"/>
  <c r="GO543" i="35"/>
  <c r="GO541" i="35"/>
  <c r="GO539" i="35"/>
  <c r="GO537" i="35"/>
  <c r="GO535" i="35"/>
  <c r="GO533" i="35"/>
  <c r="GO531" i="35"/>
  <c r="GO529" i="35"/>
  <c r="GO546" i="35"/>
  <c r="GO544" i="35"/>
  <c r="GO542" i="35"/>
  <c r="GO540" i="35"/>
  <c r="GO538" i="35"/>
  <c r="GO536" i="35"/>
  <c r="GO534" i="35"/>
  <c r="GO532" i="35"/>
  <c r="GO530" i="35"/>
  <c r="GO528" i="35"/>
  <c r="GW545" i="35"/>
  <c r="GW543" i="35"/>
  <c r="GW541" i="35"/>
  <c r="GW539" i="35"/>
  <c r="GW537" i="35"/>
  <c r="GW535" i="35"/>
  <c r="GW533" i="35"/>
  <c r="GW531" i="35"/>
  <c r="GW529" i="35"/>
  <c r="GW546" i="35"/>
  <c r="GW544" i="35"/>
  <c r="GW542" i="35"/>
  <c r="GW540" i="35"/>
  <c r="GW538" i="35"/>
  <c r="GW536" i="35"/>
  <c r="GW534" i="35"/>
  <c r="GW532" i="35"/>
  <c r="GW530" i="35"/>
  <c r="GW528" i="35"/>
  <c r="HE545" i="35"/>
  <c r="HE543" i="35"/>
  <c r="HE541" i="35"/>
  <c r="HE539" i="35"/>
  <c r="HE537" i="35"/>
  <c r="HE535" i="35"/>
  <c r="HE533" i="35"/>
  <c r="HE531" i="35"/>
  <c r="HE529" i="35"/>
  <c r="HE546" i="35"/>
  <c r="HE544" i="35"/>
  <c r="HE542" i="35"/>
  <c r="HE540" i="35"/>
  <c r="HE538" i="35"/>
  <c r="HE536" i="35"/>
  <c r="HE534" i="35"/>
  <c r="HE532" i="35"/>
  <c r="HE530" i="35"/>
  <c r="HE528" i="35"/>
  <c r="HM545" i="35"/>
  <c r="HM543" i="35"/>
  <c r="HM541" i="35"/>
  <c r="HM539" i="35"/>
  <c r="HM537" i="35"/>
  <c r="HM535" i="35"/>
  <c r="HM533" i="35"/>
  <c r="HM531" i="35"/>
  <c r="HM529" i="35"/>
  <c r="HM546" i="35"/>
  <c r="HM544" i="35"/>
  <c r="HM542" i="35"/>
  <c r="HM540" i="35"/>
  <c r="HM538" i="35"/>
  <c r="HM536" i="35"/>
  <c r="HM534" i="35"/>
  <c r="HM532" i="35"/>
  <c r="HM530" i="35"/>
  <c r="HM528" i="35"/>
  <c r="GK521" i="35"/>
  <c r="GS521" i="35"/>
  <c r="HA521" i="35"/>
  <c r="HI521" i="35"/>
  <c r="HQ521" i="35"/>
  <c r="GO522" i="35"/>
  <c r="GW522" i="35"/>
  <c r="HE522" i="35"/>
  <c r="HM522" i="35"/>
  <c r="GK523" i="35"/>
  <c r="GS523" i="35"/>
  <c r="HA523" i="35"/>
  <c r="HI523" i="35"/>
  <c r="HQ523" i="35"/>
  <c r="GO524" i="35"/>
  <c r="GW524" i="35"/>
  <c r="HE524" i="35"/>
  <c r="HM524" i="35"/>
  <c r="GK525" i="35"/>
  <c r="GS525" i="35"/>
  <c r="HA525" i="35"/>
  <c r="HI525" i="35"/>
  <c r="HQ525" i="35"/>
  <c r="GO526" i="35"/>
  <c r="GW526" i="35"/>
  <c r="HE526" i="35"/>
  <c r="HM526" i="35"/>
  <c r="GQ528" i="35"/>
  <c r="HO529" i="35"/>
  <c r="HG531" i="35"/>
  <c r="GY533" i="35"/>
  <c r="GQ535" i="35"/>
  <c r="GI537" i="35"/>
  <c r="HK538" i="35"/>
  <c r="HC540" i="35"/>
  <c r="GM544" i="35"/>
  <c r="HO545" i="35"/>
  <c r="HR546" i="35"/>
  <c r="HR544" i="35"/>
  <c r="HR542" i="35"/>
  <c r="HR540" i="35"/>
  <c r="HR538" i="35"/>
  <c r="HR536" i="35"/>
  <c r="HR534" i="35"/>
  <c r="HR532" i="35"/>
  <c r="HR530" i="35"/>
  <c r="HR528" i="35"/>
  <c r="HR545" i="35"/>
  <c r="HR543" i="35"/>
  <c r="HR541" i="35"/>
  <c r="HR539" i="35"/>
  <c r="HR537" i="35"/>
  <c r="HR535" i="35"/>
  <c r="HR533" i="35"/>
  <c r="HR531" i="35"/>
  <c r="HR529" i="35"/>
  <c r="HB524" i="35"/>
  <c r="HB526" i="35"/>
  <c r="GU545" i="35"/>
  <c r="GU543" i="35"/>
  <c r="GU541" i="35"/>
  <c r="GU539" i="35"/>
  <c r="GU537" i="35"/>
  <c r="GU535" i="35"/>
  <c r="GU533" i="35"/>
  <c r="GU531" i="35"/>
  <c r="GU529" i="35"/>
  <c r="GP545" i="35"/>
  <c r="GP543" i="35"/>
  <c r="GP541" i="35"/>
  <c r="GP539" i="35"/>
  <c r="GP537" i="35"/>
  <c r="GP535" i="35"/>
  <c r="GP533" i="35"/>
  <c r="GP531" i="35"/>
  <c r="GP529" i="35"/>
  <c r="GP546" i="35"/>
  <c r="GP544" i="35"/>
  <c r="GP542" i="35"/>
  <c r="GP540" i="35"/>
  <c r="GP538" i="35"/>
  <c r="GP536" i="35"/>
  <c r="GP534" i="35"/>
  <c r="GP532" i="35"/>
  <c r="GP530" i="35"/>
  <c r="GX545" i="35"/>
  <c r="GX543" i="35"/>
  <c r="GX541" i="35"/>
  <c r="GX539" i="35"/>
  <c r="GX537" i="35"/>
  <c r="GX535" i="35"/>
  <c r="GX533" i="35"/>
  <c r="GX531" i="35"/>
  <c r="GX529" i="35"/>
  <c r="GX546" i="35"/>
  <c r="GX544" i="35"/>
  <c r="GX542" i="35"/>
  <c r="GX540" i="35"/>
  <c r="GX538" i="35"/>
  <c r="GX536" i="35"/>
  <c r="GX534" i="35"/>
  <c r="GX532" i="35"/>
  <c r="GX530" i="35"/>
  <c r="GX528" i="35"/>
  <c r="HF545" i="35"/>
  <c r="HF543" i="35"/>
  <c r="HF541" i="35"/>
  <c r="HF539" i="35"/>
  <c r="HF537" i="35"/>
  <c r="HF535" i="35"/>
  <c r="HF533" i="35"/>
  <c r="HF531" i="35"/>
  <c r="HF529" i="35"/>
  <c r="HF546" i="35"/>
  <c r="HF544" i="35"/>
  <c r="HF542" i="35"/>
  <c r="HF540" i="35"/>
  <c r="HF538" i="35"/>
  <c r="HF536" i="35"/>
  <c r="HF534" i="35"/>
  <c r="HF532" i="35"/>
  <c r="HF530" i="35"/>
  <c r="HF528" i="35"/>
  <c r="HN545" i="35"/>
  <c r="HN543" i="35"/>
  <c r="HN541" i="35"/>
  <c r="HN539" i="35"/>
  <c r="HN537" i="35"/>
  <c r="HN535" i="35"/>
  <c r="HN533" i="35"/>
  <c r="HN531" i="35"/>
  <c r="HN529" i="35"/>
  <c r="HN546" i="35"/>
  <c r="HN544" i="35"/>
  <c r="HN542" i="35"/>
  <c r="HN540" i="35"/>
  <c r="HN538" i="35"/>
  <c r="HN536" i="35"/>
  <c r="HN534" i="35"/>
  <c r="HN532" i="35"/>
  <c r="HN530" i="35"/>
  <c r="HN528" i="35"/>
  <c r="GL521" i="35"/>
  <c r="GT521" i="35"/>
  <c r="HB521" i="35"/>
  <c r="HJ521" i="35"/>
  <c r="HR521" i="35"/>
  <c r="GP522" i="35"/>
  <c r="GX522" i="35"/>
  <c r="HF522" i="35"/>
  <c r="HN522" i="35"/>
  <c r="GL523" i="35"/>
  <c r="GT523" i="35"/>
  <c r="HB523" i="35"/>
  <c r="HJ523" i="35"/>
  <c r="HR523" i="35"/>
  <c r="GP524" i="35"/>
  <c r="GX524" i="35"/>
  <c r="HF524" i="35"/>
  <c r="HN524" i="35"/>
  <c r="GL525" i="35"/>
  <c r="GT525" i="35"/>
  <c r="HB525" i="35"/>
  <c r="HJ525" i="35"/>
  <c r="HR525" i="35"/>
  <c r="GP526" i="35"/>
  <c r="GX526" i="35"/>
  <c r="HF526" i="35"/>
  <c r="HN526" i="35"/>
  <c r="GT527" i="35"/>
  <c r="HJ527" i="35"/>
  <c r="HR527" i="35"/>
  <c r="GU528" i="35"/>
  <c r="GM530" i="35"/>
  <c r="HK540" i="35"/>
  <c r="GU544" i="35"/>
  <c r="GM546" i="35"/>
  <c r="HB546" i="35"/>
  <c r="HB544" i="35"/>
  <c r="HB542" i="35"/>
  <c r="HB540" i="35"/>
  <c r="HB538" i="35"/>
  <c r="HB536" i="35"/>
  <c r="HB534" i="35"/>
  <c r="HB532" i="35"/>
  <c r="HB530" i="35"/>
  <c r="HB528" i="35"/>
  <c r="HB545" i="35"/>
  <c r="HB543" i="35"/>
  <c r="HB541" i="35"/>
  <c r="HB539" i="35"/>
  <c r="HB537" i="35"/>
  <c r="HB535" i="35"/>
  <c r="HB533" i="35"/>
  <c r="HB531" i="35"/>
  <c r="HB529" i="35"/>
  <c r="GT524" i="35"/>
  <c r="HR524" i="35"/>
  <c r="HJ526" i="35"/>
  <c r="HC545" i="35"/>
  <c r="HC543" i="35"/>
  <c r="HC541" i="35"/>
  <c r="HC539" i="35"/>
  <c r="HC537" i="35"/>
  <c r="HC535" i="35"/>
  <c r="HC533" i="35"/>
  <c r="HC531" i="35"/>
  <c r="HC529" i="35"/>
  <c r="GM526" i="35"/>
  <c r="GU538" i="35"/>
  <c r="GI546" i="35"/>
  <c r="GI544" i="35"/>
  <c r="GI542" i="35"/>
  <c r="GI540" i="35"/>
  <c r="GI538" i="35"/>
  <c r="GI536" i="35"/>
  <c r="GI534" i="35"/>
  <c r="GI532" i="35"/>
  <c r="GI530" i="35"/>
  <c r="GQ546" i="35"/>
  <c r="GQ544" i="35"/>
  <c r="GQ542" i="35"/>
  <c r="GQ540" i="35"/>
  <c r="GQ538" i="35"/>
  <c r="GQ536" i="35"/>
  <c r="GQ534" i="35"/>
  <c r="GQ532" i="35"/>
  <c r="GQ530" i="35"/>
  <c r="GY546" i="35"/>
  <c r="GY544" i="35"/>
  <c r="GY542" i="35"/>
  <c r="GY540" i="35"/>
  <c r="GY538" i="35"/>
  <c r="GY536" i="35"/>
  <c r="GY534" i="35"/>
  <c r="GY532" i="35"/>
  <c r="GY530" i="35"/>
  <c r="GY528" i="35"/>
  <c r="HG546" i="35"/>
  <c r="HG544" i="35"/>
  <c r="HG542" i="35"/>
  <c r="HG540" i="35"/>
  <c r="HG538" i="35"/>
  <c r="HG536" i="35"/>
  <c r="HG534" i="35"/>
  <c r="HG532" i="35"/>
  <c r="HG530" i="35"/>
  <c r="HG528" i="35"/>
  <c r="HO546" i="35"/>
  <c r="HO544" i="35"/>
  <c r="HO542" i="35"/>
  <c r="HO540" i="35"/>
  <c r="HO538" i="35"/>
  <c r="HO536" i="35"/>
  <c r="HO534" i="35"/>
  <c r="HO532" i="35"/>
  <c r="HO530" i="35"/>
  <c r="HO528" i="35"/>
  <c r="GM521" i="35"/>
  <c r="GU521" i="35"/>
  <c r="HC521" i="35"/>
  <c r="HK521" i="35"/>
  <c r="GI522" i="35"/>
  <c r="GQ522" i="35"/>
  <c r="GY522" i="35"/>
  <c r="HG522" i="35"/>
  <c r="HO522" i="35"/>
  <c r="GM523" i="35"/>
  <c r="GU523" i="35"/>
  <c r="HC523" i="35"/>
  <c r="HK523" i="35"/>
  <c r="GI524" i="35"/>
  <c r="GQ524" i="35"/>
  <c r="GY524" i="35"/>
  <c r="HG524" i="35"/>
  <c r="HO524" i="35"/>
  <c r="GM525" i="35"/>
  <c r="GU525" i="35"/>
  <c r="HC525" i="35"/>
  <c r="HK525" i="35"/>
  <c r="GI526" i="35"/>
  <c r="GQ526" i="35"/>
  <c r="GY526" i="35"/>
  <c r="HG526" i="35"/>
  <c r="HO526" i="35"/>
  <c r="GM527" i="35"/>
  <c r="GU527" i="35"/>
  <c r="HC527" i="35"/>
  <c r="HK527" i="35"/>
  <c r="GI528" i="35"/>
  <c r="HC528" i="35"/>
  <c r="GU530" i="35"/>
  <c r="GM532" i="35"/>
  <c r="HO533" i="35"/>
  <c r="HG535" i="35"/>
  <c r="GY537" i="35"/>
  <c r="GQ539" i="35"/>
  <c r="GI541" i="35"/>
  <c r="HK542" i="35"/>
  <c r="HC544" i="35"/>
  <c r="GU546" i="35"/>
  <c r="GL546" i="35"/>
  <c r="GL544" i="35"/>
  <c r="GL542" i="35"/>
  <c r="GL540" i="35"/>
  <c r="GL538" i="35"/>
  <c r="GL536" i="35"/>
  <c r="GL534" i="35"/>
  <c r="GL532" i="35"/>
  <c r="GL530" i="35"/>
  <c r="GL545" i="35"/>
  <c r="GL543" i="35"/>
  <c r="GL541" i="35"/>
  <c r="GL539" i="35"/>
  <c r="GL537" i="35"/>
  <c r="GL535" i="35"/>
  <c r="GL533" i="35"/>
  <c r="GL531" i="35"/>
  <c r="GL529" i="35"/>
  <c r="GT522" i="35"/>
  <c r="HR522" i="35"/>
  <c r="GL524" i="35"/>
  <c r="HR526" i="35"/>
  <c r="HK534" i="35"/>
  <c r="GM540" i="35"/>
  <c r="GJ546" i="35"/>
  <c r="GJ544" i="35"/>
  <c r="GJ542" i="35"/>
  <c r="GJ540" i="35"/>
  <c r="GJ538" i="35"/>
  <c r="GJ536" i="35"/>
  <c r="GJ534" i="35"/>
  <c r="GJ532" i="35"/>
  <c r="GJ530" i="35"/>
  <c r="GJ545" i="35"/>
  <c r="GJ543" i="35"/>
  <c r="GJ541" i="35"/>
  <c r="GJ539" i="35"/>
  <c r="GJ537" i="35"/>
  <c r="GJ535" i="35"/>
  <c r="GJ533" i="35"/>
  <c r="GJ531" i="35"/>
  <c r="GJ529" i="35"/>
  <c r="GR546" i="35"/>
  <c r="GR544" i="35"/>
  <c r="GR542" i="35"/>
  <c r="GR540" i="35"/>
  <c r="GR538" i="35"/>
  <c r="GR536" i="35"/>
  <c r="GR534" i="35"/>
  <c r="GR532" i="35"/>
  <c r="GR530" i="35"/>
  <c r="GR528" i="35"/>
  <c r="GR545" i="35"/>
  <c r="GR543" i="35"/>
  <c r="GR541" i="35"/>
  <c r="GR539" i="35"/>
  <c r="GR537" i="35"/>
  <c r="GR535" i="35"/>
  <c r="GR533" i="35"/>
  <c r="GR531" i="35"/>
  <c r="GR529" i="35"/>
  <c r="GZ546" i="35"/>
  <c r="GZ544" i="35"/>
  <c r="GZ542" i="35"/>
  <c r="GZ540" i="35"/>
  <c r="GZ538" i="35"/>
  <c r="GZ536" i="35"/>
  <c r="GZ534" i="35"/>
  <c r="GZ532" i="35"/>
  <c r="GZ530" i="35"/>
  <c r="GZ528" i="35"/>
  <c r="GZ545" i="35"/>
  <c r="GZ543" i="35"/>
  <c r="GZ541" i="35"/>
  <c r="GZ539" i="35"/>
  <c r="GZ537" i="35"/>
  <c r="GZ535" i="35"/>
  <c r="GZ533" i="35"/>
  <c r="GZ531" i="35"/>
  <c r="GZ529" i="35"/>
  <c r="HH546" i="35"/>
  <c r="HH544" i="35"/>
  <c r="HH542" i="35"/>
  <c r="HH540" i="35"/>
  <c r="HH538" i="35"/>
  <c r="HH536" i="35"/>
  <c r="HH534" i="35"/>
  <c r="HH532" i="35"/>
  <c r="HH530" i="35"/>
  <c r="HH528" i="35"/>
  <c r="HH545" i="35"/>
  <c r="HH543" i="35"/>
  <c r="HH541" i="35"/>
  <c r="HH539" i="35"/>
  <c r="HH537" i="35"/>
  <c r="HH535" i="35"/>
  <c r="HH533" i="35"/>
  <c r="HH531" i="35"/>
  <c r="HH529" i="35"/>
  <c r="HP546" i="35"/>
  <c r="HP544" i="35"/>
  <c r="HP542" i="35"/>
  <c r="HP540" i="35"/>
  <c r="HP538" i="35"/>
  <c r="HP536" i="35"/>
  <c r="HP534" i="35"/>
  <c r="HP532" i="35"/>
  <c r="HP530" i="35"/>
  <c r="HP528" i="35"/>
  <c r="HP545" i="35"/>
  <c r="HP543" i="35"/>
  <c r="HP541" i="35"/>
  <c r="HP539" i="35"/>
  <c r="HP537" i="35"/>
  <c r="HP535" i="35"/>
  <c r="HP533" i="35"/>
  <c r="HP531" i="35"/>
  <c r="HP529" i="35"/>
  <c r="GN521" i="35"/>
  <c r="GV521" i="35"/>
  <c r="HD521" i="35"/>
  <c r="HL521" i="35"/>
  <c r="GJ522" i="35"/>
  <c r="GR522" i="35"/>
  <c r="GZ522" i="35"/>
  <c r="HH522" i="35"/>
  <c r="HP522" i="35"/>
  <c r="GN523" i="35"/>
  <c r="GV523" i="35"/>
  <c r="HD523" i="35"/>
  <c r="HL523" i="35"/>
  <c r="GJ524" i="35"/>
  <c r="GR524" i="35"/>
  <c r="GZ524" i="35"/>
  <c r="HH524" i="35"/>
  <c r="HP524" i="35"/>
  <c r="GN525" i="35"/>
  <c r="GV525" i="35"/>
  <c r="HD525" i="35"/>
  <c r="HL525" i="35"/>
  <c r="GJ526" i="35"/>
  <c r="GR526" i="35"/>
  <c r="GZ526" i="35"/>
  <c r="HH526" i="35"/>
  <c r="HP526" i="35"/>
  <c r="GN527" i="35"/>
  <c r="GV527" i="35"/>
  <c r="HD527" i="35"/>
  <c r="HL527" i="35"/>
  <c r="GJ528" i="35"/>
  <c r="HK528" i="35"/>
  <c r="HC530" i="35"/>
  <c r="GU532" i="35"/>
  <c r="GM534" i="35"/>
  <c r="HO535" i="35"/>
  <c r="HG537" i="35"/>
  <c r="GY539" i="35"/>
  <c r="GQ541" i="35"/>
  <c r="GI543" i="35"/>
  <c r="HC546" i="35"/>
  <c r="HJ546" i="35"/>
  <c r="HJ544" i="35"/>
  <c r="HJ542" i="35"/>
  <c r="HJ540" i="35"/>
  <c r="HJ538" i="35"/>
  <c r="HJ536" i="35"/>
  <c r="HJ534" i="35"/>
  <c r="HJ532" i="35"/>
  <c r="HJ530" i="35"/>
  <c r="HJ528" i="35"/>
  <c r="HJ545" i="35"/>
  <c r="HJ543" i="35"/>
  <c r="HJ541" i="35"/>
  <c r="HJ539" i="35"/>
  <c r="HJ537" i="35"/>
  <c r="HJ535" i="35"/>
  <c r="HJ533" i="35"/>
  <c r="HJ531" i="35"/>
  <c r="HJ529" i="35"/>
  <c r="GL522" i="35"/>
  <c r="HB522" i="35"/>
  <c r="HJ524" i="35"/>
  <c r="HK545" i="35"/>
  <c r="HK543" i="35"/>
  <c r="HK541" i="35"/>
  <c r="HK539" i="35"/>
  <c r="HK537" i="35"/>
  <c r="HK535" i="35"/>
  <c r="HK533" i="35"/>
  <c r="HK531" i="35"/>
  <c r="HK529" i="35"/>
  <c r="HC536" i="35"/>
  <c r="GK546" i="35"/>
  <c r="GK544" i="35"/>
  <c r="GK542" i="35"/>
  <c r="GK540" i="35"/>
  <c r="GK538" i="35"/>
  <c r="GK536" i="35"/>
  <c r="GK534" i="35"/>
  <c r="GK532" i="35"/>
  <c r="GK530" i="35"/>
  <c r="GK545" i="35"/>
  <c r="GK543" i="35"/>
  <c r="GK541" i="35"/>
  <c r="GK539" i="35"/>
  <c r="GK537" i="35"/>
  <c r="GK535" i="35"/>
  <c r="GK533" i="35"/>
  <c r="GK531" i="35"/>
  <c r="GK529" i="35"/>
  <c r="GS546" i="35"/>
  <c r="GS544" i="35"/>
  <c r="GS542" i="35"/>
  <c r="GS540" i="35"/>
  <c r="GS538" i="35"/>
  <c r="GS536" i="35"/>
  <c r="GS534" i="35"/>
  <c r="GS532" i="35"/>
  <c r="GS530" i="35"/>
  <c r="GS528" i="35"/>
  <c r="GS545" i="35"/>
  <c r="GS543" i="35"/>
  <c r="GS541" i="35"/>
  <c r="GS539" i="35"/>
  <c r="GS537" i="35"/>
  <c r="GS535" i="35"/>
  <c r="GS533" i="35"/>
  <c r="GS531" i="35"/>
  <c r="GS529" i="35"/>
  <c r="HA546" i="35"/>
  <c r="HA544" i="35"/>
  <c r="HA542" i="35"/>
  <c r="HA540" i="35"/>
  <c r="HA538" i="35"/>
  <c r="HA536" i="35"/>
  <c r="HA534" i="35"/>
  <c r="HA532" i="35"/>
  <c r="HA530" i="35"/>
  <c r="HA528" i="35"/>
  <c r="HA545" i="35"/>
  <c r="HA543" i="35"/>
  <c r="HA541" i="35"/>
  <c r="HA539" i="35"/>
  <c r="HA537" i="35"/>
  <c r="HA535" i="35"/>
  <c r="HA533" i="35"/>
  <c r="HA531" i="35"/>
  <c r="HA529" i="35"/>
  <c r="HI546" i="35"/>
  <c r="HI544" i="35"/>
  <c r="HI542" i="35"/>
  <c r="HI540" i="35"/>
  <c r="HI538" i="35"/>
  <c r="HI536" i="35"/>
  <c r="HI534" i="35"/>
  <c r="HI532" i="35"/>
  <c r="HI530" i="35"/>
  <c r="HI528" i="35"/>
  <c r="HI545" i="35"/>
  <c r="HI543" i="35"/>
  <c r="HI541" i="35"/>
  <c r="HI539" i="35"/>
  <c r="HI537" i="35"/>
  <c r="HI535" i="35"/>
  <c r="HI533" i="35"/>
  <c r="HI531" i="35"/>
  <c r="HI529" i="35"/>
  <c r="HQ546" i="35"/>
  <c r="HQ544" i="35"/>
  <c r="HQ542" i="35"/>
  <c r="HQ540" i="35"/>
  <c r="HQ538" i="35"/>
  <c r="HQ536" i="35"/>
  <c r="HQ534" i="35"/>
  <c r="HQ532" i="35"/>
  <c r="HQ530" i="35"/>
  <c r="HQ528" i="35"/>
  <c r="HQ545" i="35"/>
  <c r="HQ543" i="35"/>
  <c r="HQ541" i="35"/>
  <c r="HQ539" i="35"/>
  <c r="HQ537" i="35"/>
  <c r="HQ535" i="35"/>
  <c r="HQ533" i="35"/>
  <c r="HQ531" i="35"/>
  <c r="HQ529" i="35"/>
  <c r="GO521" i="35"/>
  <c r="GW521" i="35"/>
  <c r="HE521" i="35"/>
  <c r="HM521" i="35"/>
  <c r="GK522" i="35"/>
  <c r="GS522" i="35"/>
  <c r="HA522" i="35"/>
  <c r="HI522" i="35"/>
  <c r="HQ522" i="35"/>
  <c r="GO523" i="35"/>
  <c r="GW523" i="35"/>
  <c r="HE523" i="35"/>
  <c r="HM523" i="35"/>
  <c r="GK524" i="35"/>
  <c r="GS524" i="35"/>
  <c r="HA524" i="35"/>
  <c r="HI524" i="35"/>
  <c r="HQ524" i="35"/>
  <c r="GO525" i="35"/>
  <c r="GW525" i="35"/>
  <c r="HE525" i="35"/>
  <c r="HM525" i="35"/>
  <c r="GK526" i="35"/>
  <c r="GS526" i="35"/>
  <c r="HA526" i="35"/>
  <c r="HI526" i="35"/>
  <c r="HQ526" i="35"/>
  <c r="GO527" i="35"/>
  <c r="GW527" i="35"/>
  <c r="HE527" i="35"/>
  <c r="HM527" i="35"/>
  <c r="GK528" i="35"/>
  <c r="GI529" i="35"/>
  <c r="HK530" i="35"/>
  <c r="HC532" i="35"/>
  <c r="GU534" i="35"/>
  <c r="GM536" i="35"/>
  <c r="HO537" i="35"/>
  <c r="HG539" i="35"/>
  <c r="GY541" i="35"/>
  <c r="GQ543" i="35"/>
  <c r="GI545" i="35"/>
  <c r="HK546" i="35"/>
  <c r="GT514" i="35"/>
  <c r="GT512" i="35"/>
  <c r="GT510" i="35"/>
  <c r="GT508" i="35"/>
  <c r="GT506" i="35"/>
  <c r="GT504" i="35"/>
  <c r="GT502" i="35"/>
  <c r="GT500" i="35"/>
  <c r="GT498" i="35"/>
  <c r="GT496" i="35"/>
  <c r="GT513" i="35"/>
  <c r="GT511" i="35"/>
  <c r="GT509" i="35"/>
  <c r="GT507" i="35"/>
  <c r="GT505" i="35"/>
  <c r="GT503" i="35"/>
  <c r="GT501" i="35"/>
  <c r="GT499" i="35"/>
  <c r="GT497" i="35"/>
  <c r="HB490" i="35"/>
  <c r="GM513" i="35"/>
  <c r="GM511" i="35"/>
  <c r="GM509" i="35"/>
  <c r="GM507" i="35"/>
  <c r="GM505" i="35"/>
  <c r="GM503" i="35"/>
  <c r="GM501" i="35"/>
  <c r="GM499" i="35"/>
  <c r="GM497" i="35"/>
  <c r="GU513" i="35"/>
  <c r="GU511" i="35"/>
  <c r="GU509" i="35"/>
  <c r="GU507" i="35"/>
  <c r="GU505" i="35"/>
  <c r="GU503" i="35"/>
  <c r="GU501" i="35"/>
  <c r="GU499" i="35"/>
  <c r="GU497" i="35"/>
  <c r="HC513" i="35"/>
  <c r="HC511" i="35"/>
  <c r="HC509" i="35"/>
  <c r="HC507" i="35"/>
  <c r="HC505" i="35"/>
  <c r="HC503" i="35"/>
  <c r="HC501" i="35"/>
  <c r="HC499" i="35"/>
  <c r="HC497" i="35"/>
  <c r="HK513" i="35"/>
  <c r="HK511" i="35"/>
  <c r="HK509" i="35"/>
  <c r="HK507" i="35"/>
  <c r="HK505" i="35"/>
  <c r="HK503" i="35"/>
  <c r="HK501" i="35"/>
  <c r="HK499" i="35"/>
  <c r="HK497" i="35"/>
  <c r="GI489" i="35"/>
  <c r="GQ489" i="35"/>
  <c r="GY489" i="35"/>
  <c r="HG489" i="35"/>
  <c r="HO489" i="35"/>
  <c r="GM490" i="35"/>
  <c r="GU490" i="35"/>
  <c r="HC490" i="35"/>
  <c r="HK490" i="35"/>
  <c r="GI491" i="35"/>
  <c r="GQ491" i="35"/>
  <c r="GY491" i="35"/>
  <c r="HG491" i="35"/>
  <c r="HO491" i="35"/>
  <c r="GM492" i="35"/>
  <c r="GU492" i="35"/>
  <c r="HC492" i="35"/>
  <c r="HK492" i="35"/>
  <c r="GI493" i="35"/>
  <c r="GQ493" i="35"/>
  <c r="GY493" i="35"/>
  <c r="HG493" i="35"/>
  <c r="HO493" i="35"/>
  <c r="GM494" i="35"/>
  <c r="GU494" i="35"/>
  <c r="HC494" i="35"/>
  <c r="HK494" i="35"/>
  <c r="GI495" i="35"/>
  <c r="GQ495" i="35"/>
  <c r="GY495" i="35"/>
  <c r="HG495" i="35"/>
  <c r="HO495" i="35"/>
  <c r="GM496" i="35"/>
  <c r="HI496" i="35"/>
  <c r="GV497" i="35"/>
  <c r="HO497" i="35"/>
  <c r="HA498" i="35"/>
  <c r="HG499" i="35"/>
  <c r="GS500" i="35"/>
  <c r="HP500" i="35"/>
  <c r="GY501" i="35"/>
  <c r="GK502" i="35"/>
  <c r="HH502" i="35"/>
  <c r="GQ503" i="35"/>
  <c r="HM503" i="35"/>
  <c r="GZ504" i="35"/>
  <c r="GI505" i="35"/>
  <c r="HE505" i="35"/>
  <c r="GR506" i="35"/>
  <c r="HK506" i="35"/>
  <c r="GW507" i="35"/>
  <c r="GJ508" i="35"/>
  <c r="HC508" i="35"/>
  <c r="GO509" i="35"/>
  <c r="GU510" i="35"/>
  <c r="HQ510" i="35"/>
  <c r="GM512" i="35"/>
  <c r="HI512" i="35"/>
  <c r="HO513" i="35"/>
  <c r="HA514" i="35"/>
  <c r="GL494" i="35"/>
  <c r="GN514" i="35"/>
  <c r="GN512" i="35"/>
  <c r="GN510" i="35"/>
  <c r="GN508" i="35"/>
  <c r="GN506" i="35"/>
  <c r="GN504" i="35"/>
  <c r="GN502" i="35"/>
  <c r="GN500" i="35"/>
  <c r="GN498" i="35"/>
  <c r="GN496" i="35"/>
  <c r="GV514" i="35"/>
  <c r="GV512" i="35"/>
  <c r="GV510" i="35"/>
  <c r="GV508" i="35"/>
  <c r="GV506" i="35"/>
  <c r="GV504" i="35"/>
  <c r="GV502" i="35"/>
  <c r="GV500" i="35"/>
  <c r="GV498" i="35"/>
  <c r="GV496" i="35"/>
  <c r="HD514" i="35"/>
  <c r="HD512" i="35"/>
  <c r="HD510" i="35"/>
  <c r="HD508" i="35"/>
  <c r="HD506" i="35"/>
  <c r="HD504" i="35"/>
  <c r="HD502" i="35"/>
  <c r="HD500" i="35"/>
  <c r="HD498" i="35"/>
  <c r="HD496" i="35"/>
  <c r="HL514" i="35"/>
  <c r="HL512" i="35"/>
  <c r="HL510" i="35"/>
  <c r="HL508" i="35"/>
  <c r="HL506" i="35"/>
  <c r="HL504" i="35"/>
  <c r="HL502" i="35"/>
  <c r="HL500" i="35"/>
  <c r="HL498" i="35"/>
  <c r="HL496" i="35"/>
  <c r="GJ489" i="35"/>
  <c r="GR489" i="35"/>
  <c r="GZ489" i="35"/>
  <c r="HH489" i="35"/>
  <c r="HP489" i="35"/>
  <c r="GN490" i="35"/>
  <c r="GV490" i="35"/>
  <c r="HD490" i="35"/>
  <c r="HL490" i="35"/>
  <c r="GJ491" i="35"/>
  <c r="GR491" i="35"/>
  <c r="GZ491" i="35"/>
  <c r="HH491" i="35"/>
  <c r="HP491" i="35"/>
  <c r="GN492" i="35"/>
  <c r="GV492" i="35"/>
  <c r="HD492" i="35"/>
  <c r="HL492" i="35"/>
  <c r="GJ493" i="35"/>
  <c r="GR493" i="35"/>
  <c r="GZ493" i="35"/>
  <c r="HH493" i="35"/>
  <c r="HP493" i="35"/>
  <c r="GN494" i="35"/>
  <c r="GV494" i="35"/>
  <c r="HD494" i="35"/>
  <c r="HL494" i="35"/>
  <c r="GJ495" i="35"/>
  <c r="GR495" i="35"/>
  <c r="GZ495" i="35"/>
  <c r="HH495" i="35"/>
  <c r="HP495" i="35"/>
  <c r="GR496" i="35"/>
  <c r="HK496" i="35"/>
  <c r="GW497" i="35"/>
  <c r="GJ498" i="35"/>
  <c r="HC498" i="35"/>
  <c r="HL499" i="35"/>
  <c r="GU500" i="35"/>
  <c r="HQ500" i="35"/>
  <c r="HD501" i="35"/>
  <c r="GM502" i="35"/>
  <c r="HI502" i="35"/>
  <c r="GV503" i="35"/>
  <c r="HO503" i="35"/>
  <c r="HA504" i="35"/>
  <c r="GN505" i="35"/>
  <c r="HG505" i="35"/>
  <c r="GS506" i="35"/>
  <c r="HP506" i="35"/>
  <c r="GY507" i="35"/>
  <c r="GK508" i="35"/>
  <c r="HH508" i="35"/>
  <c r="GQ509" i="35"/>
  <c r="GZ510" i="35"/>
  <c r="GI511" i="35"/>
  <c r="GR512" i="35"/>
  <c r="HK512" i="35"/>
  <c r="GJ514" i="35"/>
  <c r="HC514" i="35"/>
  <c r="HJ514" i="35"/>
  <c r="HJ512" i="35"/>
  <c r="HJ510" i="35"/>
  <c r="HJ508" i="35"/>
  <c r="HJ506" i="35"/>
  <c r="HJ504" i="35"/>
  <c r="HJ502" i="35"/>
  <c r="HJ500" i="35"/>
  <c r="HJ498" i="35"/>
  <c r="HJ496" i="35"/>
  <c r="HJ513" i="35"/>
  <c r="HJ511" i="35"/>
  <c r="HJ509" i="35"/>
  <c r="HJ507" i="35"/>
  <c r="HJ505" i="35"/>
  <c r="HJ503" i="35"/>
  <c r="HJ501" i="35"/>
  <c r="HJ499" i="35"/>
  <c r="HJ497" i="35"/>
  <c r="HB492" i="35"/>
  <c r="GO514" i="35"/>
  <c r="GO512" i="35"/>
  <c r="GO510" i="35"/>
  <c r="GO508" i="35"/>
  <c r="GO506" i="35"/>
  <c r="GO504" i="35"/>
  <c r="GO502" i="35"/>
  <c r="GO500" i="35"/>
  <c r="GO498" i="35"/>
  <c r="GO496" i="35"/>
  <c r="GW514" i="35"/>
  <c r="GW512" i="35"/>
  <c r="GW510" i="35"/>
  <c r="GW508" i="35"/>
  <c r="GW506" i="35"/>
  <c r="GW504" i="35"/>
  <c r="GW502" i="35"/>
  <c r="GW500" i="35"/>
  <c r="GW498" i="35"/>
  <c r="GW496" i="35"/>
  <c r="HE514" i="35"/>
  <c r="HE512" i="35"/>
  <c r="HE510" i="35"/>
  <c r="HE508" i="35"/>
  <c r="HE506" i="35"/>
  <c r="HE504" i="35"/>
  <c r="HE502" i="35"/>
  <c r="HE500" i="35"/>
  <c r="HE498" i="35"/>
  <c r="HE496" i="35"/>
  <c r="HM514" i="35"/>
  <c r="HM512" i="35"/>
  <c r="HM510" i="35"/>
  <c r="HM508" i="35"/>
  <c r="HM506" i="35"/>
  <c r="HM504" i="35"/>
  <c r="HM502" i="35"/>
  <c r="HM500" i="35"/>
  <c r="HM498" i="35"/>
  <c r="HM496" i="35"/>
  <c r="GK489" i="35"/>
  <c r="GS489" i="35"/>
  <c r="HA489" i="35"/>
  <c r="HI489" i="35"/>
  <c r="HQ489" i="35"/>
  <c r="GO490" i="35"/>
  <c r="GW490" i="35"/>
  <c r="HE490" i="35"/>
  <c r="HM490" i="35"/>
  <c r="GK491" i="35"/>
  <c r="GS491" i="35"/>
  <c r="HA491" i="35"/>
  <c r="HI491" i="35"/>
  <c r="HQ491" i="35"/>
  <c r="GO492" i="35"/>
  <c r="GW492" i="35"/>
  <c r="HE492" i="35"/>
  <c r="HM492" i="35"/>
  <c r="GK493" i="35"/>
  <c r="GS493" i="35"/>
  <c r="HA493" i="35"/>
  <c r="HI493" i="35"/>
  <c r="HQ493" i="35"/>
  <c r="GO494" i="35"/>
  <c r="GW494" i="35"/>
  <c r="HE494" i="35"/>
  <c r="HM494" i="35"/>
  <c r="GK495" i="35"/>
  <c r="GS495" i="35"/>
  <c r="HA495" i="35"/>
  <c r="HI495" i="35"/>
  <c r="HQ495" i="35"/>
  <c r="GS496" i="35"/>
  <c r="HP496" i="35"/>
  <c r="GY497" i="35"/>
  <c r="GK498" i="35"/>
  <c r="HH498" i="35"/>
  <c r="GQ499" i="35"/>
  <c r="HM499" i="35"/>
  <c r="GZ500" i="35"/>
  <c r="GI501" i="35"/>
  <c r="HE501" i="35"/>
  <c r="GR502" i="35"/>
  <c r="HK502" i="35"/>
  <c r="GW503" i="35"/>
  <c r="GJ504" i="35"/>
  <c r="HC504" i="35"/>
  <c r="GO505" i="35"/>
  <c r="HL505" i="35"/>
  <c r="GU506" i="35"/>
  <c r="HQ506" i="35"/>
  <c r="HD507" i="35"/>
  <c r="GM508" i="35"/>
  <c r="HI508" i="35"/>
  <c r="GV509" i="35"/>
  <c r="HO509" i="35"/>
  <c r="HA510" i="35"/>
  <c r="GN511" i="35"/>
  <c r="HG511" i="35"/>
  <c r="GS512" i="35"/>
  <c r="HP512" i="35"/>
  <c r="GY513" i="35"/>
  <c r="GK514" i="35"/>
  <c r="HH514" i="35"/>
  <c r="HR514" i="35"/>
  <c r="HR512" i="35"/>
  <c r="HR510" i="35"/>
  <c r="HR508" i="35"/>
  <c r="HR506" i="35"/>
  <c r="HR504" i="35"/>
  <c r="HR502" i="35"/>
  <c r="HR500" i="35"/>
  <c r="HR498" i="35"/>
  <c r="HR496" i="35"/>
  <c r="HR513" i="35"/>
  <c r="HR511" i="35"/>
  <c r="HR509" i="35"/>
  <c r="HR507" i="35"/>
  <c r="HR505" i="35"/>
  <c r="HR503" i="35"/>
  <c r="HR501" i="35"/>
  <c r="HR499" i="35"/>
  <c r="HR497" i="35"/>
  <c r="GL490" i="35"/>
  <c r="HR490" i="35"/>
  <c r="HR492" i="35"/>
  <c r="GP513" i="35"/>
  <c r="GP511" i="35"/>
  <c r="GP509" i="35"/>
  <c r="GP507" i="35"/>
  <c r="GP505" i="35"/>
  <c r="GP503" i="35"/>
  <c r="GP501" i="35"/>
  <c r="GP499" i="35"/>
  <c r="GP497" i="35"/>
  <c r="GP514" i="35"/>
  <c r="GP512" i="35"/>
  <c r="GP510" i="35"/>
  <c r="GP508" i="35"/>
  <c r="GP506" i="35"/>
  <c r="GP504" i="35"/>
  <c r="GP502" i="35"/>
  <c r="GP500" i="35"/>
  <c r="GP498" i="35"/>
  <c r="GP496" i="35"/>
  <c r="GX513" i="35"/>
  <c r="GX511" i="35"/>
  <c r="GX509" i="35"/>
  <c r="GX507" i="35"/>
  <c r="GX505" i="35"/>
  <c r="GX503" i="35"/>
  <c r="GX501" i="35"/>
  <c r="GX499" i="35"/>
  <c r="GX497" i="35"/>
  <c r="GX514" i="35"/>
  <c r="GX512" i="35"/>
  <c r="GX510" i="35"/>
  <c r="GX508" i="35"/>
  <c r="GX506" i="35"/>
  <c r="GX504" i="35"/>
  <c r="GX502" i="35"/>
  <c r="GX500" i="35"/>
  <c r="GX498" i="35"/>
  <c r="GX496" i="35"/>
  <c r="HF513" i="35"/>
  <c r="HF511" i="35"/>
  <c r="HF509" i="35"/>
  <c r="HF507" i="35"/>
  <c r="HF505" i="35"/>
  <c r="HF503" i="35"/>
  <c r="HF501" i="35"/>
  <c r="HF499" i="35"/>
  <c r="HF497" i="35"/>
  <c r="HF514" i="35"/>
  <c r="HF512" i="35"/>
  <c r="HF510" i="35"/>
  <c r="HF508" i="35"/>
  <c r="HF506" i="35"/>
  <c r="HF504" i="35"/>
  <c r="HF502" i="35"/>
  <c r="HF500" i="35"/>
  <c r="HF498" i="35"/>
  <c r="HF496" i="35"/>
  <c r="HN513" i="35"/>
  <c r="HN511" i="35"/>
  <c r="HN509" i="35"/>
  <c r="HN507" i="35"/>
  <c r="HN505" i="35"/>
  <c r="HN503" i="35"/>
  <c r="HN501" i="35"/>
  <c r="HN499" i="35"/>
  <c r="HN497" i="35"/>
  <c r="HN514" i="35"/>
  <c r="HN512" i="35"/>
  <c r="HN510" i="35"/>
  <c r="HN508" i="35"/>
  <c r="HN506" i="35"/>
  <c r="HN504" i="35"/>
  <c r="HN502" i="35"/>
  <c r="HN500" i="35"/>
  <c r="HN498" i="35"/>
  <c r="HN496" i="35"/>
  <c r="GL489" i="35"/>
  <c r="GT489" i="35"/>
  <c r="HB489" i="35"/>
  <c r="HJ489" i="35"/>
  <c r="HR489" i="35"/>
  <c r="GP490" i="35"/>
  <c r="GX490" i="35"/>
  <c r="HF490" i="35"/>
  <c r="HN490" i="35"/>
  <c r="GL491" i="35"/>
  <c r="GT491" i="35"/>
  <c r="HB491" i="35"/>
  <c r="HJ491" i="35"/>
  <c r="HR491" i="35"/>
  <c r="GP492" i="35"/>
  <c r="GX492" i="35"/>
  <c r="HF492" i="35"/>
  <c r="HN492" i="35"/>
  <c r="GL493" i="35"/>
  <c r="GT493" i="35"/>
  <c r="HB493" i="35"/>
  <c r="HJ493" i="35"/>
  <c r="HR493" i="35"/>
  <c r="GP494" i="35"/>
  <c r="GX494" i="35"/>
  <c r="HF494" i="35"/>
  <c r="HN494" i="35"/>
  <c r="GL495" i="35"/>
  <c r="GT495" i="35"/>
  <c r="HJ495" i="35"/>
  <c r="HR495" i="35"/>
  <c r="GU496" i="35"/>
  <c r="HQ496" i="35"/>
  <c r="HD497" i="35"/>
  <c r="GM498" i="35"/>
  <c r="HI498" i="35"/>
  <c r="GV499" i="35"/>
  <c r="HA500" i="35"/>
  <c r="GN501" i="35"/>
  <c r="GS502" i="35"/>
  <c r="HP502" i="35"/>
  <c r="GK504" i="35"/>
  <c r="HH504" i="35"/>
  <c r="HM505" i="35"/>
  <c r="GZ506" i="35"/>
  <c r="HE507" i="35"/>
  <c r="GR508" i="35"/>
  <c r="HK508" i="35"/>
  <c r="GW509" i="35"/>
  <c r="GJ510" i="35"/>
  <c r="HC510" i="35"/>
  <c r="GO511" i="35"/>
  <c r="HL511" i="35"/>
  <c r="GU512" i="35"/>
  <c r="HQ512" i="35"/>
  <c r="HD513" i="35"/>
  <c r="GM514" i="35"/>
  <c r="HI514" i="35"/>
  <c r="HB514" i="35"/>
  <c r="HB512" i="35"/>
  <c r="HB510" i="35"/>
  <c r="HB508" i="35"/>
  <c r="HB506" i="35"/>
  <c r="HB504" i="35"/>
  <c r="HB502" i="35"/>
  <c r="HB500" i="35"/>
  <c r="HB498" i="35"/>
  <c r="HB496" i="35"/>
  <c r="HB513" i="35"/>
  <c r="HB511" i="35"/>
  <c r="HB509" i="35"/>
  <c r="HB507" i="35"/>
  <c r="HB505" i="35"/>
  <c r="HB503" i="35"/>
  <c r="HB501" i="35"/>
  <c r="HB499" i="35"/>
  <c r="HB497" i="35"/>
  <c r="GT490" i="35"/>
  <c r="HJ490" i="35"/>
  <c r="GT492" i="35"/>
  <c r="HB494" i="35"/>
  <c r="HR494" i="35"/>
  <c r="GI514" i="35"/>
  <c r="GI512" i="35"/>
  <c r="GI510" i="35"/>
  <c r="GI508" i="35"/>
  <c r="GI506" i="35"/>
  <c r="GI504" i="35"/>
  <c r="GI502" i="35"/>
  <c r="GI500" i="35"/>
  <c r="GI498" i="35"/>
  <c r="GQ514" i="35"/>
  <c r="GQ512" i="35"/>
  <c r="GQ510" i="35"/>
  <c r="GQ508" i="35"/>
  <c r="GQ506" i="35"/>
  <c r="GQ504" i="35"/>
  <c r="GQ502" i="35"/>
  <c r="GQ500" i="35"/>
  <c r="GQ498" i="35"/>
  <c r="GQ496" i="35"/>
  <c r="GY514" i="35"/>
  <c r="GY512" i="35"/>
  <c r="GY510" i="35"/>
  <c r="GY508" i="35"/>
  <c r="GY506" i="35"/>
  <c r="GY504" i="35"/>
  <c r="GY502" i="35"/>
  <c r="GY500" i="35"/>
  <c r="GY498" i="35"/>
  <c r="GY496" i="35"/>
  <c r="HG514" i="35"/>
  <c r="HG512" i="35"/>
  <c r="HG510" i="35"/>
  <c r="HG508" i="35"/>
  <c r="HG506" i="35"/>
  <c r="HG504" i="35"/>
  <c r="HG502" i="35"/>
  <c r="HG500" i="35"/>
  <c r="HG498" i="35"/>
  <c r="HG496" i="35"/>
  <c r="HO514" i="35"/>
  <c r="HO512" i="35"/>
  <c r="HO510" i="35"/>
  <c r="HO508" i="35"/>
  <c r="HO506" i="35"/>
  <c r="HO504" i="35"/>
  <c r="HO502" i="35"/>
  <c r="HO500" i="35"/>
  <c r="HO498" i="35"/>
  <c r="HO496" i="35"/>
  <c r="GI490" i="35"/>
  <c r="GQ490" i="35"/>
  <c r="GY490" i="35"/>
  <c r="HG490" i="35"/>
  <c r="HO490" i="35"/>
  <c r="GI492" i="35"/>
  <c r="GQ492" i="35"/>
  <c r="GY492" i="35"/>
  <c r="HG492" i="35"/>
  <c r="HO492" i="35"/>
  <c r="GM493" i="35"/>
  <c r="GU493" i="35"/>
  <c r="HC493" i="35"/>
  <c r="HK493" i="35"/>
  <c r="GI494" i="35"/>
  <c r="GQ494" i="35"/>
  <c r="GY494" i="35"/>
  <c r="HG494" i="35"/>
  <c r="HO494" i="35"/>
  <c r="GM495" i="35"/>
  <c r="GU495" i="35"/>
  <c r="HC495" i="35"/>
  <c r="HK495" i="35"/>
  <c r="GI496" i="35"/>
  <c r="GZ496" i="35"/>
  <c r="GI497" i="35"/>
  <c r="HE497" i="35"/>
  <c r="GR498" i="35"/>
  <c r="HK498" i="35"/>
  <c r="GW499" i="35"/>
  <c r="HC500" i="35"/>
  <c r="GO501" i="35"/>
  <c r="HL501" i="35"/>
  <c r="GU502" i="35"/>
  <c r="HQ502" i="35"/>
  <c r="HD503" i="35"/>
  <c r="GM504" i="35"/>
  <c r="HI504" i="35"/>
  <c r="GV505" i="35"/>
  <c r="HO505" i="35"/>
  <c r="HA506" i="35"/>
  <c r="GN507" i="35"/>
  <c r="HG507" i="35"/>
  <c r="GS508" i="35"/>
  <c r="GY509" i="35"/>
  <c r="GK510" i="35"/>
  <c r="GQ511" i="35"/>
  <c r="HM511" i="35"/>
  <c r="GI513" i="35"/>
  <c r="HE513" i="35"/>
  <c r="HK514" i="35"/>
  <c r="GT494" i="35"/>
  <c r="GJ513" i="35"/>
  <c r="GJ511" i="35"/>
  <c r="GJ509" i="35"/>
  <c r="GJ507" i="35"/>
  <c r="GJ505" i="35"/>
  <c r="GJ503" i="35"/>
  <c r="GJ501" i="35"/>
  <c r="GJ499" i="35"/>
  <c r="GJ497" i="35"/>
  <c r="GR513" i="35"/>
  <c r="GR511" i="35"/>
  <c r="GR509" i="35"/>
  <c r="GR507" i="35"/>
  <c r="GR505" i="35"/>
  <c r="GR503" i="35"/>
  <c r="GR501" i="35"/>
  <c r="GR499" i="35"/>
  <c r="GR497" i="35"/>
  <c r="GZ513" i="35"/>
  <c r="GZ511" i="35"/>
  <c r="GZ509" i="35"/>
  <c r="GZ507" i="35"/>
  <c r="GZ505" i="35"/>
  <c r="GZ503" i="35"/>
  <c r="GZ501" i="35"/>
  <c r="GZ499" i="35"/>
  <c r="GZ497" i="35"/>
  <c r="HH513" i="35"/>
  <c r="HH511" i="35"/>
  <c r="HH509" i="35"/>
  <c r="HH507" i="35"/>
  <c r="HH505" i="35"/>
  <c r="HH503" i="35"/>
  <c r="HH501" i="35"/>
  <c r="HH499" i="35"/>
  <c r="HH497" i="35"/>
  <c r="HP513" i="35"/>
  <c r="HP511" i="35"/>
  <c r="HP509" i="35"/>
  <c r="HP507" i="35"/>
  <c r="HP505" i="35"/>
  <c r="HP503" i="35"/>
  <c r="HP501" i="35"/>
  <c r="HP499" i="35"/>
  <c r="HP497" i="35"/>
  <c r="GJ490" i="35"/>
  <c r="GR490" i="35"/>
  <c r="GZ490" i="35"/>
  <c r="HH490" i="35"/>
  <c r="HP490" i="35"/>
  <c r="GJ492" i="35"/>
  <c r="GR492" i="35"/>
  <c r="GZ492" i="35"/>
  <c r="HH492" i="35"/>
  <c r="HP492" i="35"/>
  <c r="GN493" i="35"/>
  <c r="GV493" i="35"/>
  <c r="HD493" i="35"/>
  <c r="HL493" i="35"/>
  <c r="GJ494" i="35"/>
  <c r="GR494" i="35"/>
  <c r="GZ494" i="35"/>
  <c r="HH494" i="35"/>
  <c r="HP494" i="35"/>
  <c r="GN495" i="35"/>
  <c r="GV495" i="35"/>
  <c r="HD495" i="35"/>
  <c r="HL495" i="35"/>
  <c r="GJ496" i="35"/>
  <c r="HA496" i="35"/>
  <c r="GN497" i="35"/>
  <c r="HG497" i="35"/>
  <c r="GS498" i="35"/>
  <c r="HP498" i="35"/>
  <c r="GY499" i="35"/>
  <c r="HH500" i="35"/>
  <c r="GQ501" i="35"/>
  <c r="HM501" i="35"/>
  <c r="GZ502" i="35"/>
  <c r="GI503" i="35"/>
  <c r="HE503" i="35"/>
  <c r="GR504" i="35"/>
  <c r="HK504" i="35"/>
  <c r="GW505" i="35"/>
  <c r="GJ506" i="35"/>
  <c r="HC506" i="35"/>
  <c r="GO507" i="35"/>
  <c r="HL507" i="35"/>
  <c r="GU508" i="35"/>
  <c r="HD509" i="35"/>
  <c r="GM510" i="35"/>
  <c r="GV511" i="35"/>
  <c r="HO511" i="35"/>
  <c r="GN513" i="35"/>
  <c r="HG513" i="35"/>
  <c r="HP514" i="35"/>
  <c r="GL514" i="35"/>
  <c r="GL512" i="35"/>
  <c r="GL510" i="35"/>
  <c r="GL508" i="35"/>
  <c r="GL506" i="35"/>
  <c r="GL504" i="35"/>
  <c r="GL502" i="35"/>
  <c r="GL500" i="35"/>
  <c r="GL498" i="35"/>
  <c r="GL513" i="35"/>
  <c r="GL511" i="35"/>
  <c r="GL509" i="35"/>
  <c r="GL507" i="35"/>
  <c r="GL505" i="35"/>
  <c r="GL503" i="35"/>
  <c r="GL501" i="35"/>
  <c r="GL499" i="35"/>
  <c r="GL497" i="35"/>
  <c r="GL492" i="35"/>
  <c r="HJ492" i="35"/>
  <c r="GK513" i="35"/>
  <c r="GK511" i="35"/>
  <c r="GK509" i="35"/>
  <c r="GK507" i="35"/>
  <c r="GK505" i="35"/>
  <c r="GK503" i="35"/>
  <c r="GK501" i="35"/>
  <c r="GK499" i="35"/>
  <c r="GK497" i="35"/>
  <c r="GS513" i="35"/>
  <c r="GS511" i="35"/>
  <c r="GS509" i="35"/>
  <c r="GS507" i="35"/>
  <c r="GS505" i="35"/>
  <c r="GS503" i="35"/>
  <c r="GS501" i="35"/>
  <c r="GS499" i="35"/>
  <c r="GS497" i="35"/>
  <c r="HA513" i="35"/>
  <c r="HA511" i="35"/>
  <c r="HA509" i="35"/>
  <c r="HA507" i="35"/>
  <c r="HA505" i="35"/>
  <c r="HA503" i="35"/>
  <c r="HA501" i="35"/>
  <c r="HA499" i="35"/>
  <c r="HA497" i="35"/>
  <c r="HI513" i="35"/>
  <c r="HI511" i="35"/>
  <c r="HI509" i="35"/>
  <c r="HI507" i="35"/>
  <c r="HI505" i="35"/>
  <c r="HI503" i="35"/>
  <c r="HI501" i="35"/>
  <c r="HI499" i="35"/>
  <c r="HI497" i="35"/>
  <c r="HQ513" i="35"/>
  <c r="HQ511" i="35"/>
  <c r="HQ509" i="35"/>
  <c r="HQ507" i="35"/>
  <c r="HQ505" i="35"/>
  <c r="HQ503" i="35"/>
  <c r="HQ501" i="35"/>
  <c r="HQ499" i="35"/>
  <c r="HQ497" i="35"/>
  <c r="GO489" i="35"/>
  <c r="GW489" i="35"/>
  <c r="HE489" i="35"/>
  <c r="HM489" i="35"/>
  <c r="GK490" i="35"/>
  <c r="GS490" i="35"/>
  <c r="HA490" i="35"/>
  <c r="HI490" i="35"/>
  <c r="HQ490" i="35"/>
  <c r="GO491" i="35"/>
  <c r="GW491" i="35"/>
  <c r="HE491" i="35"/>
  <c r="HM491" i="35"/>
  <c r="GK492" i="35"/>
  <c r="GS492" i="35"/>
  <c r="HA492" i="35"/>
  <c r="HI492" i="35"/>
  <c r="HQ492" i="35"/>
  <c r="GO493" i="35"/>
  <c r="GW493" i="35"/>
  <c r="HE493" i="35"/>
  <c r="HM493" i="35"/>
  <c r="GK494" i="35"/>
  <c r="GS494" i="35"/>
  <c r="HA494" i="35"/>
  <c r="HI494" i="35"/>
  <c r="HQ494" i="35"/>
  <c r="GO495" i="35"/>
  <c r="GW495" i="35"/>
  <c r="HE495" i="35"/>
  <c r="HM495" i="35"/>
  <c r="GK496" i="35"/>
  <c r="HC496" i="35"/>
  <c r="GO497" i="35"/>
  <c r="HL497" i="35"/>
  <c r="GU498" i="35"/>
  <c r="HQ498" i="35"/>
  <c r="HD499" i="35"/>
  <c r="GM500" i="35"/>
  <c r="HI500" i="35"/>
  <c r="GV501" i="35"/>
  <c r="HO501" i="35"/>
  <c r="HA502" i="35"/>
  <c r="GN503" i="35"/>
  <c r="HG503" i="35"/>
  <c r="GS504" i="35"/>
  <c r="HP504" i="35"/>
  <c r="GY505" i="35"/>
  <c r="GK506" i="35"/>
  <c r="HH506" i="35"/>
  <c r="GQ507" i="35"/>
  <c r="HM507" i="35"/>
  <c r="GZ508" i="35"/>
  <c r="GI509" i="35"/>
  <c r="HE509" i="35"/>
  <c r="GR510" i="35"/>
  <c r="HK510" i="35"/>
  <c r="GW511" i="35"/>
  <c r="GJ512" i="35"/>
  <c r="HC512" i="35"/>
  <c r="GO513" i="35"/>
  <c r="HL513" i="35"/>
  <c r="GU514" i="35"/>
  <c r="HQ514" i="35"/>
  <c r="HF482" i="35"/>
  <c r="HF480" i="35"/>
  <c r="HF478" i="35"/>
  <c r="HF470" i="35"/>
  <c r="HF477" i="35"/>
  <c r="HF469" i="35"/>
  <c r="HF474" i="35"/>
  <c r="HF466" i="35"/>
  <c r="HF479" i="35"/>
  <c r="HF471" i="35"/>
  <c r="HF462" i="35"/>
  <c r="HF481" i="35"/>
  <c r="HF476" i="35"/>
  <c r="HF468" i="35"/>
  <c r="HN459" i="35"/>
  <c r="HN481" i="35"/>
  <c r="GI482" i="35"/>
  <c r="GI480" i="35"/>
  <c r="GI478" i="35"/>
  <c r="GI476" i="35"/>
  <c r="GI474" i="35"/>
  <c r="GI472" i="35"/>
  <c r="GI470" i="35"/>
  <c r="GI468" i="35"/>
  <c r="GI466" i="35"/>
  <c r="GI473" i="35"/>
  <c r="GI465" i="35"/>
  <c r="GI463" i="35"/>
  <c r="GI481" i="35"/>
  <c r="GI477" i="35"/>
  <c r="GI469" i="35"/>
  <c r="GI464" i="35"/>
  <c r="GI462" i="35"/>
  <c r="GI460" i="35"/>
  <c r="GI479" i="35"/>
  <c r="GI471" i="35"/>
  <c r="GQ482" i="35"/>
  <c r="GQ480" i="35"/>
  <c r="GQ478" i="35"/>
  <c r="GQ476" i="35"/>
  <c r="GQ474" i="35"/>
  <c r="GQ472" i="35"/>
  <c r="GQ470" i="35"/>
  <c r="GQ468" i="35"/>
  <c r="GQ466" i="35"/>
  <c r="GQ464" i="35"/>
  <c r="GQ479" i="35"/>
  <c r="GQ471" i="35"/>
  <c r="GQ463" i="35"/>
  <c r="GQ475" i="35"/>
  <c r="GQ467" i="35"/>
  <c r="GQ462" i="35"/>
  <c r="GQ460" i="35"/>
  <c r="GQ477" i="35"/>
  <c r="GQ469" i="35"/>
  <c r="GY482" i="35"/>
  <c r="GY480" i="35"/>
  <c r="GY478" i="35"/>
  <c r="GY476" i="35"/>
  <c r="GY474" i="35"/>
  <c r="GY472" i="35"/>
  <c r="GY470" i="35"/>
  <c r="GY468" i="35"/>
  <c r="GY466" i="35"/>
  <c r="GY464" i="35"/>
  <c r="GY477" i="35"/>
  <c r="GY469" i="35"/>
  <c r="GY463" i="35"/>
  <c r="GY461" i="35"/>
  <c r="GY473" i="35"/>
  <c r="GY465" i="35"/>
  <c r="GY462" i="35"/>
  <c r="GY460" i="35"/>
  <c r="GY475" i="35"/>
  <c r="GY467" i="35"/>
  <c r="HG482" i="35"/>
  <c r="HG480" i="35"/>
  <c r="HG478" i="35"/>
  <c r="HG476" i="35"/>
  <c r="HG474" i="35"/>
  <c r="HG472" i="35"/>
  <c r="HG470" i="35"/>
  <c r="HG468" i="35"/>
  <c r="HG466" i="35"/>
  <c r="HG464" i="35"/>
  <c r="HG475" i="35"/>
  <c r="HG467" i="35"/>
  <c r="HG463" i="35"/>
  <c r="HG461" i="35"/>
  <c r="HG479" i="35"/>
  <c r="HG471" i="35"/>
  <c r="HG462" i="35"/>
  <c r="HG460" i="35"/>
  <c r="HG481" i="35"/>
  <c r="HG473" i="35"/>
  <c r="HG465" i="35"/>
  <c r="HO482" i="35"/>
  <c r="HO480" i="35"/>
  <c r="HO478" i="35"/>
  <c r="HO476" i="35"/>
  <c r="HO474" i="35"/>
  <c r="HO472" i="35"/>
  <c r="HO470" i="35"/>
  <c r="HO468" i="35"/>
  <c r="HO466" i="35"/>
  <c r="HO464" i="35"/>
  <c r="HO481" i="35"/>
  <c r="HO473" i="35"/>
  <c r="HO465" i="35"/>
  <c r="HO463" i="35"/>
  <c r="HO461" i="35"/>
  <c r="HO477" i="35"/>
  <c r="HO469" i="35"/>
  <c r="HO462" i="35"/>
  <c r="HO460" i="35"/>
  <c r="HO479" i="35"/>
  <c r="HO471" i="35"/>
  <c r="GM457" i="35"/>
  <c r="GW457" i="35"/>
  <c r="HG457" i="35"/>
  <c r="HR457" i="35"/>
  <c r="GS458" i="35"/>
  <c r="HC458" i="35"/>
  <c r="HN458" i="35"/>
  <c r="GP459" i="35"/>
  <c r="HB459" i="35"/>
  <c r="HO459" i="35"/>
  <c r="GS460" i="35"/>
  <c r="HD460" i="35"/>
  <c r="HR460" i="35"/>
  <c r="GT461" i="35"/>
  <c r="HN461" i="35"/>
  <c r="HA462" i="35"/>
  <c r="HF463" i="35"/>
  <c r="GU464" i="35"/>
  <c r="GK465" i="35"/>
  <c r="HN465" i="35"/>
  <c r="HI466" i="35"/>
  <c r="GL469" i="35"/>
  <c r="HL469" i="35"/>
  <c r="HE470" i="35"/>
  <c r="GY471" i="35"/>
  <c r="GO472" i="35"/>
  <c r="HR472" i="35"/>
  <c r="HM473" i="35"/>
  <c r="HB474" i="35"/>
  <c r="GV475" i="35"/>
  <c r="GP476" i="35"/>
  <c r="HI477" i="35"/>
  <c r="GL480" i="35"/>
  <c r="GN481" i="35"/>
  <c r="HQ481" i="35"/>
  <c r="GX482" i="35"/>
  <c r="GX480" i="35"/>
  <c r="GX472" i="35"/>
  <c r="GX464" i="35"/>
  <c r="GX481" i="35"/>
  <c r="GX479" i="35"/>
  <c r="GX471" i="35"/>
  <c r="GX476" i="35"/>
  <c r="GX468" i="35"/>
  <c r="GX473" i="35"/>
  <c r="GX465" i="35"/>
  <c r="GX462" i="35"/>
  <c r="GX478" i="35"/>
  <c r="GX470" i="35"/>
  <c r="GP460" i="35"/>
  <c r="GJ481" i="35"/>
  <c r="GJ479" i="35"/>
  <c r="GJ477" i="35"/>
  <c r="GJ475" i="35"/>
  <c r="GJ473" i="35"/>
  <c r="GJ471" i="35"/>
  <c r="GJ469" i="35"/>
  <c r="GJ467" i="35"/>
  <c r="GJ465" i="35"/>
  <c r="GJ480" i="35"/>
  <c r="GJ472" i="35"/>
  <c r="GJ464" i="35"/>
  <c r="GJ462" i="35"/>
  <c r="GJ460" i="35"/>
  <c r="GJ458" i="35"/>
  <c r="GJ474" i="35"/>
  <c r="GJ466" i="35"/>
  <c r="GJ482" i="35"/>
  <c r="GR481" i="35"/>
  <c r="GR479" i="35"/>
  <c r="GR477" i="35"/>
  <c r="GR475" i="35"/>
  <c r="GR473" i="35"/>
  <c r="GR471" i="35"/>
  <c r="GR469" i="35"/>
  <c r="GR467" i="35"/>
  <c r="GR465" i="35"/>
  <c r="GR478" i="35"/>
  <c r="GR470" i="35"/>
  <c r="GR462" i="35"/>
  <c r="GR460" i="35"/>
  <c r="GR458" i="35"/>
  <c r="GR472" i="35"/>
  <c r="GR464" i="35"/>
  <c r="GR480" i="35"/>
  <c r="GZ481" i="35"/>
  <c r="GZ479" i="35"/>
  <c r="GZ477" i="35"/>
  <c r="GZ475" i="35"/>
  <c r="GZ473" i="35"/>
  <c r="GZ471" i="35"/>
  <c r="GZ469" i="35"/>
  <c r="GZ467" i="35"/>
  <c r="GZ465" i="35"/>
  <c r="GZ476" i="35"/>
  <c r="GZ468" i="35"/>
  <c r="GZ462" i="35"/>
  <c r="GZ460" i="35"/>
  <c r="GZ458" i="35"/>
  <c r="GZ482" i="35"/>
  <c r="GZ478" i="35"/>
  <c r="GZ470" i="35"/>
  <c r="HH481" i="35"/>
  <c r="HH479" i="35"/>
  <c r="HH477" i="35"/>
  <c r="HH475" i="35"/>
  <c r="HH473" i="35"/>
  <c r="HH471" i="35"/>
  <c r="HH469" i="35"/>
  <c r="HH467" i="35"/>
  <c r="HH465" i="35"/>
  <c r="HH474" i="35"/>
  <c r="HH466" i="35"/>
  <c r="HH462" i="35"/>
  <c r="HH460" i="35"/>
  <c r="HH458" i="35"/>
  <c r="HH480" i="35"/>
  <c r="HH476" i="35"/>
  <c r="HH468" i="35"/>
  <c r="HP481" i="35"/>
  <c r="HP479" i="35"/>
  <c r="HP477" i="35"/>
  <c r="HP475" i="35"/>
  <c r="HP473" i="35"/>
  <c r="HP471" i="35"/>
  <c r="HP469" i="35"/>
  <c r="HP467" i="35"/>
  <c r="HP465" i="35"/>
  <c r="HP482" i="35"/>
  <c r="HP472" i="35"/>
  <c r="HP464" i="35"/>
  <c r="HP462" i="35"/>
  <c r="HP460" i="35"/>
  <c r="HP458" i="35"/>
  <c r="HP474" i="35"/>
  <c r="HP466" i="35"/>
  <c r="GN457" i="35"/>
  <c r="GX457" i="35"/>
  <c r="HH457" i="35"/>
  <c r="GI458" i="35"/>
  <c r="GT458" i="35"/>
  <c r="HD458" i="35"/>
  <c r="HO458" i="35"/>
  <c r="GQ459" i="35"/>
  <c r="HE459" i="35"/>
  <c r="HP459" i="35"/>
  <c r="GT460" i="35"/>
  <c r="HF460" i="35"/>
  <c r="GI461" i="35"/>
  <c r="GW461" i="35"/>
  <c r="HP461" i="35"/>
  <c r="GO463" i="35"/>
  <c r="HH463" i="35"/>
  <c r="GW464" i="35"/>
  <c r="GQ465" i="35"/>
  <c r="HJ466" i="35"/>
  <c r="HE467" i="35"/>
  <c r="GT468" i="35"/>
  <c r="GN469" i="35"/>
  <c r="HR469" i="35"/>
  <c r="HH470" i="35"/>
  <c r="GU472" i="35"/>
  <c r="HN473" i="35"/>
  <c r="GX475" i="35"/>
  <c r="GR476" i="35"/>
  <c r="HL477" i="35"/>
  <c r="HE478" i="35"/>
  <c r="GY479" i="35"/>
  <c r="GO480" i="35"/>
  <c r="GO481" i="35"/>
  <c r="GO482" i="35"/>
  <c r="GP479" i="35"/>
  <c r="GK478" i="35"/>
  <c r="GK470" i="35"/>
  <c r="GK481" i="35"/>
  <c r="GK477" i="35"/>
  <c r="GK469" i="35"/>
  <c r="GK474" i="35"/>
  <c r="GK466" i="35"/>
  <c r="GK482" i="35"/>
  <c r="GK479" i="35"/>
  <c r="GK471" i="35"/>
  <c r="GK476" i="35"/>
  <c r="GK468" i="35"/>
  <c r="GK463" i="35"/>
  <c r="GK461" i="35"/>
  <c r="GK459" i="35"/>
  <c r="GS482" i="35"/>
  <c r="GS476" i="35"/>
  <c r="GS468" i="35"/>
  <c r="GS475" i="35"/>
  <c r="GS467" i="35"/>
  <c r="GS472" i="35"/>
  <c r="GS464" i="35"/>
  <c r="GS480" i="35"/>
  <c r="GS477" i="35"/>
  <c r="GS469" i="35"/>
  <c r="GS481" i="35"/>
  <c r="GS474" i="35"/>
  <c r="GS466" i="35"/>
  <c r="GS463" i="35"/>
  <c r="GS461" i="35"/>
  <c r="GS459" i="35"/>
  <c r="GS457" i="35"/>
  <c r="HA480" i="35"/>
  <c r="HA474" i="35"/>
  <c r="HA466" i="35"/>
  <c r="HA482" i="35"/>
  <c r="HA473" i="35"/>
  <c r="HA465" i="35"/>
  <c r="HA478" i="35"/>
  <c r="HA470" i="35"/>
  <c r="HA475" i="35"/>
  <c r="HA467" i="35"/>
  <c r="HA472" i="35"/>
  <c r="HA464" i="35"/>
  <c r="HA463" i="35"/>
  <c r="HA461" i="35"/>
  <c r="HA459" i="35"/>
  <c r="HA457" i="35"/>
  <c r="HI472" i="35"/>
  <c r="HI464" i="35"/>
  <c r="HI480" i="35"/>
  <c r="HI479" i="35"/>
  <c r="HI471" i="35"/>
  <c r="HI481" i="35"/>
  <c r="HI476" i="35"/>
  <c r="HI468" i="35"/>
  <c r="HI473" i="35"/>
  <c r="HI465" i="35"/>
  <c r="HI482" i="35"/>
  <c r="HI478" i="35"/>
  <c r="HI470" i="35"/>
  <c r="HI463" i="35"/>
  <c r="HI461" i="35"/>
  <c r="HI459" i="35"/>
  <c r="HI457" i="35"/>
  <c r="HQ478" i="35"/>
  <c r="HQ470" i="35"/>
  <c r="HQ482" i="35"/>
  <c r="HQ477" i="35"/>
  <c r="HQ469" i="35"/>
  <c r="HQ474" i="35"/>
  <c r="HQ466" i="35"/>
  <c r="HQ479" i="35"/>
  <c r="HQ471" i="35"/>
  <c r="HQ480" i="35"/>
  <c r="HQ476" i="35"/>
  <c r="HQ468" i="35"/>
  <c r="HQ463" i="35"/>
  <c r="HQ461" i="35"/>
  <c r="HQ459" i="35"/>
  <c r="HQ457" i="35"/>
  <c r="GO457" i="35"/>
  <c r="GY457" i="35"/>
  <c r="HJ457" i="35"/>
  <c r="GK458" i="35"/>
  <c r="GU458" i="35"/>
  <c r="HF458" i="35"/>
  <c r="HQ458" i="35"/>
  <c r="GR459" i="35"/>
  <c r="HF459" i="35"/>
  <c r="HR459" i="35"/>
  <c r="HI460" i="35"/>
  <c r="GJ461" i="35"/>
  <c r="GX461" i="35"/>
  <c r="GK462" i="35"/>
  <c r="HD462" i="35"/>
  <c r="GP463" i="35"/>
  <c r="HM463" i="35"/>
  <c r="GZ464" i="35"/>
  <c r="GS465" i="35"/>
  <c r="GM466" i="35"/>
  <c r="HM466" i="35"/>
  <c r="HF467" i="35"/>
  <c r="HA468" i="35"/>
  <c r="GJ470" i="35"/>
  <c r="HN470" i="35"/>
  <c r="HD471" i="35"/>
  <c r="GW472" i="35"/>
  <c r="GQ473" i="35"/>
  <c r="HQ473" i="35"/>
  <c r="HE475" i="35"/>
  <c r="GN477" i="35"/>
  <c r="HH478" i="35"/>
  <c r="HA479" i="35"/>
  <c r="GW480" i="35"/>
  <c r="GQ481" i="35"/>
  <c r="GR482" i="35"/>
  <c r="GP482" i="35"/>
  <c r="GP480" i="35"/>
  <c r="GP481" i="35"/>
  <c r="GP474" i="35"/>
  <c r="GP466" i="35"/>
  <c r="GP473" i="35"/>
  <c r="GP465" i="35"/>
  <c r="GP478" i="35"/>
  <c r="GP470" i="35"/>
  <c r="GP475" i="35"/>
  <c r="GP467" i="35"/>
  <c r="GP462" i="35"/>
  <c r="GP472" i="35"/>
  <c r="GP464" i="35"/>
  <c r="GL481" i="35"/>
  <c r="GL475" i="35"/>
  <c r="GL467" i="35"/>
  <c r="GL474" i="35"/>
  <c r="GL466" i="35"/>
  <c r="GL482" i="35"/>
  <c r="GL479" i="35"/>
  <c r="GL471" i="35"/>
  <c r="GL476" i="35"/>
  <c r="GL468" i="35"/>
  <c r="GL463" i="35"/>
  <c r="GL473" i="35"/>
  <c r="GL465" i="35"/>
  <c r="GT481" i="35"/>
  <c r="GT473" i="35"/>
  <c r="GT465" i="35"/>
  <c r="GT472" i="35"/>
  <c r="GT464" i="35"/>
  <c r="GT480" i="35"/>
  <c r="GT477" i="35"/>
  <c r="GT469" i="35"/>
  <c r="GT474" i="35"/>
  <c r="GT466" i="35"/>
  <c r="GT463" i="35"/>
  <c r="GT479" i="35"/>
  <c r="GT471" i="35"/>
  <c r="HB481" i="35"/>
  <c r="HB479" i="35"/>
  <c r="HB471" i="35"/>
  <c r="HB478" i="35"/>
  <c r="HB470" i="35"/>
  <c r="HB475" i="35"/>
  <c r="HB467" i="35"/>
  <c r="HB472" i="35"/>
  <c r="HB464" i="35"/>
  <c r="HB463" i="35"/>
  <c r="HB461" i="35"/>
  <c r="HB477" i="35"/>
  <c r="HB469" i="35"/>
  <c r="HJ481" i="35"/>
  <c r="HJ477" i="35"/>
  <c r="HJ469" i="35"/>
  <c r="HJ476" i="35"/>
  <c r="HJ468" i="35"/>
  <c r="HJ473" i="35"/>
  <c r="HJ465" i="35"/>
  <c r="HJ482" i="35"/>
  <c r="HJ478" i="35"/>
  <c r="HJ470" i="35"/>
  <c r="HJ463" i="35"/>
  <c r="HJ461" i="35"/>
  <c r="HJ475" i="35"/>
  <c r="HJ467" i="35"/>
  <c r="HR481" i="35"/>
  <c r="HR482" i="35"/>
  <c r="HR475" i="35"/>
  <c r="HR467" i="35"/>
  <c r="HR474" i="35"/>
  <c r="HR466" i="35"/>
  <c r="HR479" i="35"/>
  <c r="HR471" i="35"/>
  <c r="HR480" i="35"/>
  <c r="HR476" i="35"/>
  <c r="HR468" i="35"/>
  <c r="HR463" i="35"/>
  <c r="HR461" i="35"/>
  <c r="HR473" i="35"/>
  <c r="HR465" i="35"/>
  <c r="GP457" i="35"/>
  <c r="GL458" i="35"/>
  <c r="GV458" i="35"/>
  <c r="HR458" i="35"/>
  <c r="GT459" i="35"/>
  <c r="GV460" i="35"/>
  <c r="HJ460" i="35"/>
  <c r="GL461" i="35"/>
  <c r="GL462" i="35"/>
  <c r="HN463" i="35"/>
  <c r="HF464" i="35"/>
  <c r="GV465" i="35"/>
  <c r="GO466" i="35"/>
  <c r="HB468" i="35"/>
  <c r="GW469" i="35"/>
  <c r="GL470" i="35"/>
  <c r="HJ471" i="35"/>
  <c r="GS473" i="35"/>
  <c r="HM474" i="35"/>
  <c r="HF475" i="35"/>
  <c r="HA476" i="35"/>
  <c r="GP477" i="35"/>
  <c r="GJ478" i="35"/>
  <c r="GZ480" i="35"/>
  <c r="GY481" i="35"/>
  <c r="GT482" i="35"/>
  <c r="GM481" i="35"/>
  <c r="GM479" i="35"/>
  <c r="GM477" i="35"/>
  <c r="GM475" i="35"/>
  <c r="GM473" i="35"/>
  <c r="GM471" i="35"/>
  <c r="GM469" i="35"/>
  <c r="GM467" i="35"/>
  <c r="GM465" i="35"/>
  <c r="GM480" i="35"/>
  <c r="GM472" i="35"/>
  <c r="GM464" i="35"/>
  <c r="GM462" i="35"/>
  <c r="GM482" i="35"/>
  <c r="GM476" i="35"/>
  <c r="GM468" i="35"/>
  <c r="GM463" i="35"/>
  <c r="GM461" i="35"/>
  <c r="GM459" i="35"/>
  <c r="GM478" i="35"/>
  <c r="GM470" i="35"/>
  <c r="GU481" i="35"/>
  <c r="GU479" i="35"/>
  <c r="GU477" i="35"/>
  <c r="GU475" i="35"/>
  <c r="GU473" i="35"/>
  <c r="GU471" i="35"/>
  <c r="GU469" i="35"/>
  <c r="GU467" i="35"/>
  <c r="GU465" i="35"/>
  <c r="GU478" i="35"/>
  <c r="GU470" i="35"/>
  <c r="GU462" i="35"/>
  <c r="GU480" i="35"/>
  <c r="GU474" i="35"/>
  <c r="GU466" i="35"/>
  <c r="GU463" i="35"/>
  <c r="GU461" i="35"/>
  <c r="GU459" i="35"/>
  <c r="GU482" i="35"/>
  <c r="GU476" i="35"/>
  <c r="GU468" i="35"/>
  <c r="HC481" i="35"/>
  <c r="HC479" i="35"/>
  <c r="HC477" i="35"/>
  <c r="HC475" i="35"/>
  <c r="HC473" i="35"/>
  <c r="HC471" i="35"/>
  <c r="HC469" i="35"/>
  <c r="HC467" i="35"/>
  <c r="HC465" i="35"/>
  <c r="HC476" i="35"/>
  <c r="HC468" i="35"/>
  <c r="HC462" i="35"/>
  <c r="HC472" i="35"/>
  <c r="HC464" i="35"/>
  <c r="HC463" i="35"/>
  <c r="HC461" i="35"/>
  <c r="HC459" i="35"/>
  <c r="HC480" i="35"/>
  <c r="HC474" i="35"/>
  <c r="HC466" i="35"/>
  <c r="HK481" i="35"/>
  <c r="HK479" i="35"/>
  <c r="HK477" i="35"/>
  <c r="HK475" i="35"/>
  <c r="HK473" i="35"/>
  <c r="HK471" i="35"/>
  <c r="HK469" i="35"/>
  <c r="HK467" i="35"/>
  <c r="HK465" i="35"/>
  <c r="HK474" i="35"/>
  <c r="HK466" i="35"/>
  <c r="HK462" i="35"/>
  <c r="HK482" i="35"/>
  <c r="HK478" i="35"/>
  <c r="HK470" i="35"/>
  <c r="HK463" i="35"/>
  <c r="HK461" i="35"/>
  <c r="HK459" i="35"/>
  <c r="HK472" i="35"/>
  <c r="HK464" i="35"/>
  <c r="HB457" i="35"/>
  <c r="GM458" i="35"/>
  <c r="GX458" i="35"/>
  <c r="GW459" i="35"/>
  <c r="GL460" i="35"/>
  <c r="GX460" i="35"/>
  <c r="HK460" i="35"/>
  <c r="GO461" i="35"/>
  <c r="HE461" i="35"/>
  <c r="HJ462" i="35"/>
  <c r="GW463" i="35"/>
  <c r="HB465" i="35"/>
  <c r="HE468" i="35"/>
  <c r="GX469" i="35"/>
  <c r="HR470" i="35"/>
  <c r="HF472" i="35"/>
  <c r="GO474" i="35"/>
  <c r="HB476" i="35"/>
  <c r="GL478" i="35"/>
  <c r="HJ479" i="35"/>
  <c r="HB480" i="35"/>
  <c r="HA481" i="35"/>
  <c r="HB482" i="35"/>
  <c r="HN482" i="35"/>
  <c r="HN480" i="35"/>
  <c r="HN476" i="35"/>
  <c r="HN468" i="35"/>
  <c r="HN475" i="35"/>
  <c r="HN467" i="35"/>
  <c r="HN472" i="35"/>
  <c r="HN464" i="35"/>
  <c r="HN477" i="35"/>
  <c r="HN469" i="35"/>
  <c r="HN462" i="35"/>
  <c r="HN474" i="35"/>
  <c r="HN466" i="35"/>
  <c r="HF457" i="35"/>
  <c r="GP468" i="35"/>
  <c r="HF473" i="35"/>
  <c r="GN482" i="35"/>
  <c r="GN480" i="35"/>
  <c r="GN478" i="35"/>
  <c r="GN476" i="35"/>
  <c r="GN474" i="35"/>
  <c r="GN472" i="35"/>
  <c r="GN470" i="35"/>
  <c r="GN468" i="35"/>
  <c r="GN466" i="35"/>
  <c r="GN464" i="35"/>
  <c r="GN479" i="35"/>
  <c r="GN471" i="35"/>
  <c r="GN463" i="35"/>
  <c r="GN461" i="35"/>
  <c r="GN459" i="35"/>
  <c r="GN473" i="35"/>
  <c r="GN465" i="35"/>
  <c r="GV482" i="35"/>
  <c r="GV480" i="35"/>
  <c r="GV478" i="35"/>
  <c r="GV476" i="35"/>
  <c r="GV474" i="35"/>
  <c r="GV472" i="35"/>
  <c r="GV470" i="35"/>
  <c r="GV468" i="35"/>
  <c r="GV466" i="35"/>
  <c r="GV464" i="35"/>
  <c r="GV477" i="35"/>
  <c r="GV469" i="35"/>
  <c r="GV463" i="35"/>
  <c r="GV461" i="35"/>
  <c r="GV459" i="35"/>
  <c r="GV457" i="35"/>
  <c r="GV481" i="35"/>
  <c r="GV479" i="35"/>
  <c r="GV471" i="35"/>
  <c r="HD482" i="35"/>
  <c r="HD480" i="35"/>
  <c r="HD478" i="35"/>
  <c r="HD476" i="35"/>
  <c r="HD474" i="35"/>
  <c r="HD472" i="35"/>
  <c r="HD470" i="35"/>
  <c r="HD468" i="35"/>
  <c r="HD466" i="35"/>
  <c r="HD464" i="35"/>
  <c r="HD481" i="35"/>
  <c r="HD475" i="35"/>
  <c r="HD467" i="35"/>
  <c r="HD463" i="35"/>
  <c r="HD461" i="35"/>
  <c r="HD459" i="35"/>
  <c r="HD457" i="35"/>
  <c r="HD477" i="35"/>
  <c r="HD469" i="35"/>
  <c r="HL482" i="35"/>
  <c r="HL480" i="35"/>
  <c r="HL478" i="35"/>
  <c r="HL476" i="35"/>
  <c r="HL474" i="35"/>
  <c r="HL472" i="35"/>
  <c r="HL470" i="35"/>
  <c r="HL468" i="35"/>
  <c r="HL466" i="35"/>
  <c r="HL464" i="35"/>
  <c r="HL481" i="35"/>
  <c r="HL473" i="35"/>
  <c r="HL465" i="35"/>
  <c r="HL463" i="35"/>
  <c r="HL461" i="35"/>
  <c r="HL459" i="35"/>
  <c r="HL457" i="35"/>
  <c r="HL475" i="35"/>
  <c r="HL467" i="35"/>
  <c r="HC457" i="35"/>
  <c r="HN457" i="35"/>
  <c r="GN458" i="35"/>
  <c r="HJ458" i="35"/>
  <c r="GX459" i="35"/>
  <c r="HJ459" i="35"/>
  <c r="GM460" i="35"/>
  <c r="HL460" i="35"/>
  <c r="GP461" i="35"/>
  <c r="HF461" i="35"/>
  <c r="HL462" i="35"/>
  <c r="GX463" i="35"/>
  <c r="HJ464" i="35"/>
  <c r="HD465" i="35"/>
  <c r="GX466" i="35"/>
  <c r="GN467" i="35"/>
  <c r="HK468" i="35"/>
  <c r="GT470" i="35"/>
  <c r="HN471" i="35"/>
  <c r="HB473" i="35"/>
  <c r="HE476" i="35"/>
  <c r="GX477" i="35"/>
  <c r="GS478" i="35"/>
  <c r="HR478" i="35"/>
  <c r="HL479" i="35"/>
  <c r="HJ480" i="35"/>
  <c r="HC482" i="35"/>
  <c r="GO477" i="35"/>
  <c r="GO469" i="35"/>
  <c r="GO476" i="35"/>
  <c r="GO468" i="35"/>
  <c r="GO473" i="35"/>
  <c r="GO465" i="35"/>
  <c r="GO478" i="35"/>
  <c r="GO470" i="35"/>
  <c r="GO475" i="35"/>
  <c r="GO467" i="35"/>
  <c r="GO462" i="35"/>
  <c r="GO460" i="35"/>
  <c r="GO458" i="35"/>
  <c r="GW475" i="35"/>
  <c r="GW467" i="35"/>
  <c r="GW474" i="35"/>
  <c r="GW466" i="35"/>
  <c r="GW481" i="35"/>
  <c r="GW479" i="35"/>
  <c r="GW471" i="35"/>
  <c r="GW482" i="35"/>
  <c r="GW476" i="35"/>
  <c r="GW468" i="35"/>
  <c r="GW473" i="35"/>
  <c r="GW465" i="35"/>
  <c r="GW462" i="35"/>
  <c r="GW460" i="35"/>
  <c r="GW458" i="35"/>
  <c r="HE482" i="35"/>
  <c r="HE473" i="35"/>
  <c r="HE465" i="35"/>
  <c r="HE472" i="35"/>
  <c r="HE464" i="35"/>
  <c r="HE477" i="35"/>
  <c r="HE469" i="35"/>
  <c r="HE480" i="35"/>
  <c r="HE474" i="35"/>
  <c r="HE466" i="35"/>
  <c r="HE479" i="35"/>
  <c r="HE471" i="35"/>
  <c r="HE462" i="35"/>
  <c r="HE460" i="35"/>
  <c r="HE458" i="35"/>
  <c r="HM480" i="35"/>
  <c r="HM479" i="35"/>
  <c r="HM471" i="35"/>
  <c r="HM482" i="35"/>
  <c r="HM478" i="35"/>
  <c r="HM470" i="35"/>
  <c r="HM475" i="35"/>
  <c r="HM467" i="35"/>
  <c r="HM472" i="35"/>
  <c r="HM464" i="35"/>
  <c r="HM477" i="35"/>
  <c r="HM469" i="35"/>
  <c r="HM462" i="35"/>
  <c r="HM460" i="35"/>
  <c r="HM458" i="35"/>
  <c r="GT457" i="35"/>
  <c r="HE457" i="35"/>
  <c r="GP458" i="35"/>
  <c r="HK458" i="35"/>
  <c r="GL459" i="35"/>
  <c r="HM459" i="35"/>
  <c r="GN460" i="35"/>
  <c r="HB460" i="35"/>
  <c r="HN460" i="35"/>
  <c r="GT462" i="35"/>
  <c r="GL464" i="35"/>
  <c r="HF465" i="35"/>
  <c r="GT467" i="35"/>
  <c r="HM468" i="35"/>
  <c r="GW470" i="35"/>
  <c r="GP471" i="35"/>
  <c r="HJ472" i="35"/>
  <c r="HD473" i="35"/>
  <c r="GX474" i="35"/>
  <c r="GN475" i="35"/>
  <c r="HK476" i="35"/>
  <c r="HA477" i="35"/>
  <c r="GT478" i="35"/>
  <c r="GO479" i="35"/>
  <c r="HN479" i="35"/>
  <c r="HK480" i="35"/>
  <c r="HM481" i="35"/>
  <c r="HH482" i="35"/>
  <c r="GP440" i="35"/>
  <c r="GP435" i="35"/>
  <c r="GP447" i="35"/>
  <c r="GP436" i="35"/>
  <c r="GP442" i="35"/>
  <c r="GP437" i="35"/>
  <c r="GX427" i="35"/>
  <c r="HN428" i="35"/>
  <c r="GP429" i="35"/>
  <c r="HF430" i="35"/>
  <c r="HF439" i="35"/>
  <c r="HN444" i="35"/>
  <c r="GV445" i="35"/>
  <c r="GP448" i="35"/>
  <c r="HK448" i="35"/>
  <c r="GI450" i="35"/>
  <c r="GI448" i="35"/>
  <c r="GI446" i="35"/>
  <c r="GI444" i="35"/>
  <c r="GI442" i="35"/>
  <c r="GI440" i="35"/>
  <c r="GI438" i="35"/>
  <c r="GI436" i="35"/>
  <c r="GI434" i="35"/>
  <c r="GI443" i="35"/>
  <c r="GI432" i="35"/>
  <c r="GI430" i="35"/>
  <c r="GI428" i="35"/>
  <c r="GI426" i="35"/>
  <c r="GI439" i="35"/>
  <c r="GI445" i="35"/>
  <c r="GI433" i="35"/>
  <c r="GQ450" i="35"/>
  <c r="GQ448" i="35"/>
  <c r="GQ446" i="35"/>
  <c r="GQ444" i="35"/>
  <c r="GQ442" i="35"/>
  <c r="GQ440" i="35"/>
  <c r="GQ438" i="35"/>
  <c r="GQ436" i="35"/>
  <c r="GQ434" i="35"/>
  <c r="GQ432" i="35"/>
  <c r="GQ441" i="35"/>
  <c r="GQ430" i="35"/>
  <c r="GQ428" i="35"/>
  <c r="GQ426" i="35"/>
  <c r="GQ437" i="35"/>
  <c r="GQ443" i="35"/>
  <c r="GY450" i="35"/>
  <c r="GY448" i="35"/>
  <c r="GY446" i="35"/>
  <c r="GY444" i="35"/>
  <c r="GY442" i="35"/>
  <c r="GY440" i="35"/>
  <c r="GY438" i="35"/>
  <c r="GY436" i="35"/>
  <c r="GY434" i="35"/>
  <c r="GY432" i="35"/>
  <c r="GY439" i="35"/>
  <c r="GY430" i="35"/>
  <c r="GY428" i="35"/>
  <c r="GY426" i="35"/>
  <c r="GY435" i="35"/>
  <c r="GY441" i="35"/>
  <c r="HG450" i="35"/>
  <c r="HG448" i="35"/>
  <c r="HG446" i="35"/>
  <c r="HG444" i="35"/>
  <c r="HG442" i="35"/>
  <c r="HG440" i="35"/>
  <c r="HG438" i="35"/>
  <c r="HG436" i="35"/>
  <c r="HG434" i="35"/>
  <c r="HG432" i="35"/>
  <c r="HG437" i="35"/>
  <c r="HG430" i="35"/>
  <c r="HG428" i="35"/>
  <c r="HG426" i="35"/>
  <c r="HG449" i="35"/>
  <c r="HG433" i="35"/>
  <c r="HG439" i="35"/>
  <c r="GN425" i="35"/>
  <c r="GX425" i="35"/>
  <c r="HI425" i="35"/>
  <c r="GK426" i="35"/>
  <c r="GX426" i="35"/>
  <c r="HJ426" i="35"/>
  <c r="GN427" i="35"/>
  <c r="GY427" i="35"/>
  <c r="HM427" i="35"/>
  <c r="GP428" i="35"/>
  <c r="HB428" i="35"/>
  <c r="HP428" i="35"/>
  <c r="GQ429" i="35"/>
  <c r="HE429" i="35"/>
  <c r="HR429" i="35"/>
  <c r="GT430" i="35"/>
  <c r="GI431" i="35"/>
  <c r="GW431" i="35"/>
  <c r="HJ431" i="35"/>
  <c r="GL432" i="35"/>
  <c r="HC432" i="35"/>
  <c r="HR432" i="35"/>
  <c r="HB433" i="35"/>
  <c r="GL434" i="35"/>
  <c r="HF434" i="35"/>
  <c r="GQ435" i="35"/>
  <c r="HJ435" i="35"/>
  <c r="GU436" i="35"/>
  <c r="HQ436" i="35"/>
  <c r="GY437" i="35"/>
  <c r="GL438" i="35"/>
  <c r="HC438" i="35"/>
  <c r="GP439" i="35"/>
  <c r="HL439" i="35"/>
  <c r="GT440" i="35"/>
  <c r="HQ440" i="35"/>
  <c r="GX441" i="35"/>
  <c r="GK442" i="35"/>
  <c r="HF442" i="35"/>
  <c r="GO443" i="35"/>
  <c r="HL443" i="35"/>
  <c r="GY445" i="35"/>
  <c r="GN447" i="35"/>
  <c r="HJ447" i="35"/>
  <c r="GT448" i="35"/>
  <c r="HN448" i="35"/>
  <c r="GY449" i="35"/>
  <c r="HR449" i="35"/>
  <c r="HC450" i="35"/>
  <c r="HF447" i="35"/>
  <c r="HF436" i="35"/>
  <c r="HF448" i="35"/>
  <c r="HF443" i="35"/>
  <c r="HF449" i="35"/>
  <c r="HF438" i="35"/>
  <c r="HF433" i="35"/>
  <c r="GX437" i="35"/>
  <c r="HN440" i="35"/>
  <c r="GJ449" i="35"/>
  <c r="GJ447" i="35"/>
  <c r="GJ445" i="35"/>
  <c r="GJ443" i="35"/>
  <c r="GJ441" i="35"/>
  <c r="GJ439" i="35"/>
  <c r="GJ437" i="35"/>
  <c r="GJ435" i="35"/>
  <c r="GJ433" i="35"/>
  <c r="GJ448" i="35"/>
  <c r="GJ444" i="35"/>
  <c r="GJ450" i="35"/>
  <c r="GJ434" i="35"/>
  <c r="GJ431" i="35"/>
  <c r="GJ429" i="35"/>
  <c r="GJ427" i="35"/>
  <c r="GR449" i="35"/>
  <c r="GR447" i="35"/>
  <c r="GR445" i="35"/>
  <c r="GR443" i="35"/>
  <c r="GR441" i="35"/>
  <c r="GR439" i="35"/>
  <c r="GR437" i="35"/>
  <c r="GR435" i="35"/>
  <c r="GR433" i="35"/>
  <c r="GR446" i="35"/>
  <c r="GR432" i="35"/>
  <c r="GR442" i="35"/>
  <c r="GR448" i="35"/>
  <c r="GR431" i="35"/>
  <c r="GR429" i="35"/>
  <c r="GR427" i="35"/>
  <c r="GR425" i="35"/>
  <c r="GZ449" i="35"/>
  <c r="GZ447" i="35"/>
  <c r="GZ445" i="35"/>
  <c r="GZ443" i="35"/>
  <c r="GZ441" i="35"/>
  <c r="GZ439" i="35"/>
  <c r="GZ437" i="35"/>
  <c r="GZ435" i="35"/>
  <c r="GZ433" i="35"/>
  <c r="GZ444" i="35"/>
  <c r="GZ440" i="35"/>
  <c r="GZ432" i="35"/>
  <c r="GZ446" i="35"/>
  <c r="GZ431" i="35"/>
  <c r="GZ429" i="35"/>
  <c r="GZ427" i="35"/>
  <c r="GZ425" i="35"/>
  <c r="HH449" i="35"/>
  <c r="HH447" i="35"/>
  <c r="HH445" i="35"/>
  <c r="HH443" i="35"/>
  <c r="HH441" i="35"/>
  <c r="HH439" i="35"/>
  <c r="HH437" i="35"/>
  <c r="HH435" i="35"/>
  <c r="HH433" i="35"/>
  <c r="HH442" i="35"/>
  <c r="HH438" i="35"/>
  <c r="HH444" i="35"/>
  <c r="HH431" i="35"/>
  <c r="HH429" i="35"/>
  <c r="HH427" i="35"/>
  <c r="HH425" i="35"/>
  <c r="HP449" i="35"/>
  <c r="HP447" i="35"/>
  <c r="HP445" i="35"/>
  <c r="HP443" i="35"/>
  <c r="HP441" i="35"/>
  <c r="HP439" i="35"/>
  <c r="HP437" i="35"/>
  <c r="HP435" i="35"/>
  <c r="HP433" i="35"/>
  <c r="HP440" i="35"/>
  <c r="HP436" i="35"/>
  <c r="HP442" i="35"/>
  <c r="HP431" i="35"/>
  <c r="HP429" i="35"/>
  <c r="HP427" i="35"/>
  <c r="HP425" i="35"/>
  <c r="GO425" i="35"/>
  <c r="GY425" i="35"/>
  <c r="GL426" i="35"/>
  <c r="GZ426" i="35"/>
  <c r="HK426" i="35"/>
  <c r="GO427" i="35"/>
  <c r="HB427" i="35"/>
  <c r="HN427" i="35"/>
  <c r="GR428" i="35"/>
  <c r="HC428" i="35"/>
  <c r="HQ428" i="35"/>
  <c r="GT429" i="35"/>
  <c r="HF429" i="35"/>
  <c r="GJ430" i="35"/>
  <c r="GU430" i="35"/>
  <c r="HI430" i="35"/>
  <c r="GL431" i="35"/>
  <c r="GX431" i="35"/>
  <c r="HL431" i="35"/>
  <c r="GM432" i="35"/>
  <c r="HE432" i="35"/>
  <c r="GL433" i="35"/>
  <c r="HD433" i="35"/>
  <c r="GP434" i="35"/>
  <c r="HH434" i="35"/>
  <c r="HN435" i="35"/>
  <c r="GX436" i="35"/>
  <c r="GI437" i="35"/>
  <c r="HB437" i="35"/>
  <c r="GM438" i="35"/>
  <c r="HI438" i="35"/>
  <c r="GQ439" i="35"/>
  <c r="HD441" i="35"/>
  <c r="GL442" i="35"/>
  <c r="GP443" i="35"/>
  <c r="HM443" i="35"/>
  <c r="GX444" i="35"/>
  <c r="HD445" i="35"/>
  <c r="HH446" i="35"/>
  <c r="GQ447" i="35"/>
  <c r="HL447" i="35"/>
  <c r="GX448" i="35"/>
  <c r="HP448" i="35"/>
  <c r="HF450" i="35"/>
  <c r="HN450" i="35"/>
  <c r="HN445" i="35"/>
  <c r="HN434" i="35"/>
  <c r="HN446" i="35"/>
  <c r="HN441" i="35"/>
  <c r="HN447" i="35"/>
  <c r="HN436" i="35"/>
  <c r="GK449" i="35"/>
  <c r="GK447" i="35"/>
  <c r="GK445" i="35"/>
  <c r="GK443" i="35"/>
  <c r="GK441" i="35"/>
  <c r="GK439" i="35"/>
  <c r="GK437" i="35"/>
  <c r="GK435" i="35"/>
  <c r="GK438" i="35"/>
  <c r="GK450" i="35"/>
  <c r="GK434" i="35"/>
  <c r="GK433" i="35"/>
  <c r="GK431" i="35"/>
  <c r="GK429" i="35"/>
  <c r="GK427" i="35"/>
  <c r="GK440" i="35"/>
  <c r="GS449" i="35"/>
  <c r="GS447" i="35"/>
  <c r="GS445" i="35"/>
  <c r="GS443" i="35"/>
  <c r="GS441" i="35"/>
  <c r="GS439" i="35"/>
  <c r="GS437" i="35"/>
  <c r="GS435" i="35"/>
  <c r="GS436" i="35"/>
  <c r="GS448" i="35"/>
  <c r="GS431" i="35"/>
  <c r="GS429" i="35"/>
  <c r="GS427" i="35"/>
  <c r="GS438" i="35"/>
  <c r="HA449" i="35"/>
  <c r="HA447" i="35"/>
  <c r="HA445" i="35"/>
  <c r="HA443" i="35"/>
  <c r="HA441" i="35"/>
  <c r="HA439" i="35"/>
  <c r="HA437" i="35"/>
  <c r="HA435" i="35"/>
  <c r="HA433" i="35"/>
  <c r="HA450" i="35"/>
  <c r="HA434" i="35"/>
  <c r="HA446" i="35"/>
  <c r="HA431" i="35"/>
  <c r="HA429" i="35"/>
  <c r="HA427" i="35"/>
  <c r="HA436" i="35"/>
  <c r="HI449" i="35"/>
  <c r="HI447" i="35"/>
  <c r="HI445" i="35"/>
  <c r="HI443" i="35"/>
  <c r="HI441" i="35"/>
  <c r="HI439" i="35"/>
  <c r="HI437" i="35"/>
  <c r="HI435" i="35"/>
  <c r="HI433" i="35"/>
  <c r="HI448" i="35"/>
  <c r="HI444" i="35"/>
  <c r="HI431" i="35"/>
  <c r="HI429" i="35"/>
  <c r="HI427" i="35"/>
  <c r="HI450" i="35"/>
  <c r="HI434" i="35"/>
  <c r="HI432" i="35"/>
  <c r="HQ449" i="35"/>
  <c r="HQ447" i="35"/>
  <c r="HQ445" i="35"/>
  <c r="HQ443" i="35"/>
  <c r="HQ441" i="35"/>
  <c r="HQ439" i="35"/>
  <c r="HQ437" i="35"/>
  <c r="HQ435" i="35"/>
  <c r="HQ433" i="35"/>
  <c r="HQ446" i="35"/>
  <c r="HQ442" i="35"/>
  <c r="HQ431" i="35"/>
  <c r="HQ429" i="35"/>
  <c r="HQ427" i="35"/>
  <c r="HQ425" i="35"/>
  <c r="HQ448" i="35"/>
  <c r="GP425" i="35"/>
  <c r="HA425" i="35"/>
  <c r="HL425" i="35"/>
  <c r="GM426" i="35"/>
  <c r="HA426" i="35"/>
  <c r="HN426" i="35"/>
  <c r="GP427" i="35"/>
  <c r="HD427" i="35"/>
  <c r="GS428" i="35"/>
  <c r="HF428" i="35"/>
  <c r="GV429" i="35"/>
  <c r="GK430" i="35"/>
  <c r="GN431" i="35"/>
  <c r="HM431" i="35"/>
  <c r="GP432" i="35"/>
  <c r="HF432" i="35"/>
  <c r="GO433" i="35"/>
  <c r="HE433" i="35"/>
  <c r="HK434" i="35"/>
  <c r="GV435" i="35"/>
  <c r="HF437" i="35"/>
  <c r="GP438" i="35"/>
  <c r="HK438" i="35"/>
  <c r="HA440" i="35"/>
  <c r="HF441" i="35"/>
  <c r="GV443" i="35"/>
  <c r="HN443" i="35"/>
  <c r="HA444" i="35"/>
  <c r="HE445" i="35"/>
  <c r="GP446" i="35"/>
  <c r="HI446" i="35"/>
  <c r="HM447" i="35"/>
  <c r="HD449" i="35"/>
  <c r="GP450" i="35"/>
  <c r="GX449" i="35"/>
  <c r="GX438" i="35"/>
  <c r="GX433" i="35"/>
  <c r="GX450" i="35"/>
  <c r="GX445" i="35"/>
  <c r="GX434" i="35"/>
  <c r="GX440" i="35"/>
  <c r="GX435" i="35"/>
  <c r="GX432" i="35"/>
  <c r="GL449" i="35"/>
  <c r="GL444" i="35"/>
  <c r="GL445" i="35"/>
  <c r="GL440" i="35"/>
  <c r="GL446" i="35"/>
  <c r="GL435" i="35"/>
  <c r="GT447" i="35"/>
  <c r="GT442" i="35"/>
  <c r="GT443" i="35"/>
  <c r="GT438" i="35"/>
  <c r="GT449" i="35"/>
  <c r="GT444" i="35"/>
  <c r="GT433" i="35"/>
  <c r="HB445" i="35"/>
  <c r="HB440" i="35"/>
  <c r="HB432" i="35"/>
  <c r="HB441" i="35"/>
  <c r="HB436" i="35"/>
  <c r="HB447" i="35"/>
  <c r="HB442" i="35"/>
  <c r="HJ443" i="35"/>
  <c r="HJ438" i="35"/>
  <c r="HJ450" i="35"/>
  <c r="HJ439" i="35"/>
  <c r="HJ434" i="35"/>
  <c r="HJ432" i="35"/>
  <c r="HJ445" i="35"/>
  <c r="HJ440" i="35"/>
  <c r="HR441" i="35"/>
  <c r="HR436" i="35"/>
  <c r="HR448" i="35"/>
  <c r="HR437" i="35"/>
  <c r="HR443" i="35"/>
  <c r="HR438" i="35"/>
  <c r="GQ425" i="35"/>
  <c r="HB425" i="35"/>
  <c r="HM425" i="35"/>
  <c r="GP426" i="35"/>
  <c r="HB426" i="35"/>
  <c r="HP426" i="35"/>
  <c r="GQ427" i="35"/>
  <c r="HE427" i="35"/>
  <c r="HR427" i="35"/>
  <c r="GT428" i="35"/>
  <c r="HH428" i="35"/>
  <c r="GI429" i="35"/>
  <c r="GW429" i="35"/>
  <c r="HJ429" i="35"/>
  <c r="GL430" i="35"/>
  <c r="GZ430" i="35"/>
  <c r="HK430" i="35"/>
  <c r="GO431" i="35"/>
  <c r="HB431" i="35"/>
  <c r="HN431" i="35"/>
  <c r="GS432" i="35"/>
  <c r="HH432" i="35"/>
  <c r="GP433" i="35"/>
  <c r="HJ433" i="35"/>
  <c r="GS434" i="35"/>
  <c r="HP434" i="35"/>
  <c r="GW435" i="35"/>
  <c r="GJ436" i="35"/>
  <c r="HC436" i="35"/>
  <c r="GN437" i="35"/>
  <c r="HJ437" i="35"/>
  <c r="GR438" i="35"/>
  <c r="HN438" i="35"/>
  <c r="GX439" i="35"/>
  <c r="HR439" i="35"/>
  <c r="GL441" i="35"/>
  <c r="HG441" i="35"/>
  <c r="GS442" i="35"/>
  <c r="HK442" i="35"/>
  <c r="GX443" i="35"/>
  <c r="HB444" i="35"/>
  <c r="GN445" i="35"/>
  <c r="HF445" i="35"/>
  <c r="GS446" i="35"/>
  <c r="HJ446" i="35"/>
  <c r="HR447" i="35"/>
  <c r="HA448" i="35"/>
  <c r="HE449" i="35"/>
  <c r="GR450" i="35"/>
  <c r="GM449" i="35"/>
  <c r="GM447" i="35"/>
  <c r="GM445" i="35"/>
  <c r="GM443" i="35"/>
  <c r="GM441" i="35"/>
  <c r="GM439" i="35"/>
  <c r="GM437" i="35"/>
  <c r="GM435" i="35"/>
  <c r="GM433" i="35"/>
  <c r="GM450" i="35"/>
  <c r="GM434" i="35"/>
  <c r="GM431" i="35"/>
  <c r="GM429" i="35"/>
  <c r="GM427" i="35"/>
  <c r="GM425" i="35"/>
  <c r="GM446" i="35"/>
  <c r="GM436" i="35"/>
  <c r="GU449" i="35"/>
  <c r="GU447" i="35"/>
  <c r="GU445" i="35"/>
  <c r="GU443" i="35"/>
  <c r="GU441" i="35"/>
  <c r="GU439" i="35"/>
  <c r="GU437" i="35"/>
  <c r="GU435" i="35"/>
  <c r="GU433" i="35"/>
  <c r="GU448" i="35"/>
  <c r="GU431" i="35"/>
  <c r="GU429" i="35"/>
  <c r="GU427" i="35"/>
  <c r="GU425" i="35"/>
  <c r="GU444" i="35"/>
  <c r="GU450" i="35"/>
  <c r="GU434" i="35"/>
  <c r="HC449" i="35"/>
  <c r="HC447" i="35"/>
  <c r="HC445" i="35"/>
  <c r="HC443" i="35"/>
  <c r="HC441" i="35"/>
  <c r="HC439" i="35"/>
  <c r="HC437" i="35"/>
  <c r="HC435" i="35"/>
  <c r="HC433" i="35"/>
  <c r="HC446" i="35"/>
  <c r="HC431" i="35"/>
  <c r="HC429" i="35"/>
  <c r="HC427" i="35"/>
  <c r="HC425" i="35"/>
  <c r="HC442" i="35"/>
  <c r="HC448" i="35"/>
  <c r="HK449" i="35"/>
  <c r="HK447" i="35"/>
  <c r="HK445" i="35"/>
  <c r="HK443" i="35"/>
  <c r="HK441" i="35"/>
  <c r="HK439" i="35"/>
  <c r="HK437" i="35"/>
  <c r="HK435" i="35"/>
  <c r="HK433" i="35"/>
  <c r="HK444" i="35"/>
  <c r="HK431" i="35"/>
  <c r="HK429" i="35"/>
  <c r="HK427" i="35"/>
  <c r="HK425" i="35"/>
  <c r="HK440" i="35"/>
  <c r="HK446" i="35"/>
  <c r="HD425" i="35"/>
  <c r="HN425" i="35"/>
  <c r="HC426" i="35"/>
  <c r="HF427" i="35"/>
  <c r="GU428" i="35"/>
  <c r="GX429" i="35"/>
  <c r="HL429" i="35"/>
  <c r="GM430" i="35"/>
  <c r="HN430" i="35"/>
  <c r="GP431" i="35"/>
  <c r="HK432" i="35"/>
  <c r="GO437" i="35"/>
  <c r="GU438" i="35"/>
  <c r="HF440" i="35"/>
  <c r="GP441" i="35"/>
  <c r="GU442" i="35"/>
  <c r="HN442" i="35"/>
  <c r="GK444" i="35"/>
  <c r="HC444" i="35"/>
  <c r="GP445" i="35"/>
  <c r="GX447" i="35"/>
  <c r="GK448" i="35"/>
  <c r="GS450" i="35"/>
  <c r="GN450" i="35"/>
  <c r="GN448" i="35"/>
  <c r="GN446" i="35"/>
  <c r="GN444" i="35"/>
  <c r="GN442" i="35"/>
  <c r="GN440" i="35"/>
  <c r="GN438" i="35"/>
  <c r="GN436" i="35"/>
  <c r="GN434" i="35"/>
  <c r="GN439" i="35"/>
  <c r="GN433" i="35"/>
  <c r="GN435" i="35"/>
  <c r="GN441" i="35"/>
  <c r="GN432" i="35"/>
  <c r="GN430" i="35"/>
  <c r="GN428" i="35"/>
  <c r="GN426" i="35"/>
  <c r="GV450" i="35"/>
  <c r="GV448" i="35"/>
  <c r="GV446" i="35"/>
  <c r="GV444" i="35"/>
  <c r="GV442" i="35"/>
  <c r="GV440" i="35"/>
  <c r="GV438" i="35"/>
  <c r="GV436" i="35"/>
  <c r="GV434" i="35"/>
  <c r="GV432" i="35"/>
  <c r="GV437" i="35"/>
  <c r="GV449" i="35"/>
  <c r="GV433" i="35"/>
  <c r="GV439" i="35"/>
  <c r="GV430" i="35"/>
  <c r="GV428" i="35"/>
  <c r="GV426" i="35"/>
  <c r="HD450" i="35"/>
  <c r="HD448" i="35"/>
  <c r="HD446" i="35"/>
  <c r="HD444" i="35"/>
  <c r="HD442" i="35"/>
  <c r="HD440" i="35"/>
  <c r="HD438" i="35"/>
  <c r="HD436" i="35"/>
  <c r="HD434" i="35"/>
  <c r="HD432" i="35"/>
  <c r="HD435" i="35"/>
  <c r="HD447" i="35"/>
  <c r="HD437" i="35"/>
  <c r="HD430" i="35"/>
  <c r="HD428" i="35"/>
  <c r="HD426" i="35"/>
  <c r="HL450" i="35"/>
  <c r="HL448" i="35"/>
  <c r="HL446" i="35"/>
  <c r="HL444" i="35"/>
  <c r="HL442" i="35"/>
  <c r="HL440" i="35"/>
  <c r="HL438" i="35"/>
  <c r="HL436" i="35"/>
  <c r="HL434" i="35"/>
  <c r="HL432" i="35"/>
  <c r="HL449" i="35"/>
  <c r="HL433" i="35"/>
  <c r="HL445" i="35"/>
  <c r="HL435" i="35"/>
  <c r="HL430" i="35"/>
  <c r="HL428" i="35"/>
  <c r="HL426" i="35"/>
  <c r="HF426" i="35"/>
  <c r="GV427" i="35"/>
  <c r="GX428" i="35"/>
  <c r="GN429" i="35"/>
  <c r="GP430" i="35"/>
  <c r="GU432" i="35"/>
  <c r="HN432" i="35"/>
  <c r="HN433" i="35"/>
  <c r="HM437" i="35"/>
  <c r="HD439" i="35"/>
  <c r="GM440" i="35"/>
  <c r="HL441" i="35"/>
  <c r="GX442" i="35"/>
  <c r="GM444" i="35"/>
  <c r="HF444" i="35"/>
  <c r="HM445" i="35"/>
  <c r="GU446" i="35"/>
  <c r="GP449" i="35"/>
  <c r="HQ450" i="35"/>
  <c r="GO450" i="35"/>
  <c r="GO448" i="35"/>
  <c r="GO446" i="35"/>
  <c r="GO444" i="35"/>
  <c r="GO442" i="35"/>
  <c r="GO440" i="35"/>
  <c r="GO438" i="35"/>
  <c r="GO436" i="35"/>
  <c r="GO434" i="35"/>
  <c r="GO445" i="35"/>
  <c r="GO441" i="35"/>
  <c r="GO432" i="35"/>
  <c r="GO430" i="35"/>
  <c r="GO428" i="35"/>
  <c r="GO426" i="35"/>
  <c r="GO447" i="35"/>
  <c r="GW450" i="35"/>
  <c r="GW448" i="35"/>
  <c r="GW446" i="35"/>
  <c r="GW444" i="35"/>
  <c r="GW442" i="35"/>
  <c r="GW440" i="35"/>
  <c r="GW438" i="35"/>
  <c r="GW436" i="35"/>
  <c r="GW434" i="35"/>
  <c r="GW443" i="35"/>
  <c r="GW439" i="35"/>
  <c r="GW430" i="35"/>
  <c r="GW428" i="35"/>
  <c r="GW426" i="35"/>
  <c r="GW445" i="35"/>
  <c r="HE450" i="35"/>
  <c r="HE448" i="35"/>
  <c r="HE446" i="35"/>
  <c r="HE444" i="35"/>
  <c r="HE442" i="35"/>
  <c r="HE440" i="35"/>
  <c r="HE438" i="35"/>
  <c r="HE436" i="35"/>
  <c r="HE434" i="35"/>
  <c r="HE441" i="35"/>
  <c r="HE437" i="35"/>
  <c r="HE430" i="35"/>
  <c r="HE428" i="35"/>
  <c r="HE426" i="35"/>
  <c r="HE443" i="35"/>
  <c r="HM450" i="35"/>
  <c r="HM448" i="35"/>
  <c r="HM446" i="35"/>
  <c r="HM444" i="35"/>
  <c r="HM442" i="35"/>
  <c r="HM440" i="35"/>
  <c r="HM438" i="35"/>
  <c r="HM436" i="35"/>
  <c r="HM434" i="35"/>
  <c r="HM439" i="35"/>
  <c r="HM432" i="35"/>
  <c r="HM435" i="35"/>
  <c r="HM430" i="35"/>
  <c r="HM428" i="35"/>
  <c r="HM426" i="35"/>
  <c r="HM441" i="35"/>
  <c r="GV425" i="35"/>
  <c r="HF425" i="35"/>
  <c r="GW427" i="35"/>
  <c r="HK428" i="35"/>
  <c r="GO429" i="35"/>
  <c r="HN429" i="35"/>
  <c r="HC430" i="35"/>
  <c r="HQ430" i="35"/>
  <c r="HF431" i="35"/>
  <c r="GW432" i="35"/>
  <c r="GW433" i="35"/>
  <c r="HF435" i="35"/>
  <c r="GW437" i="35"/>
  <c r="HN437" i="35"/>
  <c r="HA438" i="35"/>
  <c r="HE439" i="35"/>
  <c r="HI440" i="35"/>
  <c r="GV441" i="35"/>
  <c r="HD443" i="35"/>
  <c r="GP444" i="35"/>
  <c r="GX446" i="35"/>
  <c r="HE447" i="35"/>
  <c r="GM448" i="35"/>
  <c r="HN449" i="35"/>
  <c r="HO437" i="35"/>
  <c r="HO450" i="35"/>
  <c r="HO448" i="35"/>
  <c r="HO446" i="35"/>
  <c r="HO444" i="35"/>
  <c r="HO442" i="35"/>
  <c r="HO440" i="35"/>
  <c r="HO438" i="35"/>
  <c r="HO436" i="35"/>
  <c r="HO434" i="35"/>
  <c r="HO432" i="35"/>
  <c r="HO426" i="35"/>
  <c r="HO428" i="35"/>
  <c r="HO430" i="35"/>
  <c r="HO435" i="35"/>
  <c r="GT418" i="35"/>
  <c r="GT416" i="35"/>
  <c r="GT414" i="35"/>
  <c r="GT412" i="35"/>
  <c r="GT410" i="35"/>
  <c r="GT408" i="35"/>
  <c r="GT417" i="35"/>
  <c r="GT415" i="35"/>
  <c r="GT413" i="35"/>
  <c r="GT411" i="35"/>
  <c r="GT409" i="35"/>
  <c r="GT407" i="35"/>
  <c r="GT405" i="35"/>
  <c r="GT403" i="35"/>
  <c r="GT401" i="35"/>
  <c r="GT404" i="35"/>
  <c r="GT400" i="35"/>
  <c r="GT399" i="35"/>
  <c r="GT397" i="35"/>
  <c r="GT395" i="35"/>
  <c r="GT393" i="35"/>
  <c r="GT406" i="35"/>
  <c r="GT402" i="35"/>
  <c r="GT398" i="35"/>
  <c r="HJ418" i="35"/>
  <c r="HJ416" i="35"/>
  <c r="HJ414" i="35"/>
  <c r="HJ412" i="35"/>
  <c r="HJ410" i="35"/>
  <c r="HJ408" i="35"/>
  <c r="HJ417" i="35"/>
  <c r="HJ415" i="35"/>
  <c r="HJ413" i="35"/>
  <c r="HJ411" i="35"/>
  <c r="HJ409" i="35"/>
  <c r="HJ407" i="35"/>
  <c r="HJ405" i="35"/>
  <c r="HJ403" i="35"/>
  <c r="HJ401" i="35"/>
  <c r="HJ404" i="35"/>
  <c r="HJ400" i="35"/>
  <c r="HJ399" i="35"/>
  <c r="HJ397" i="35"/>
  <c r="HJ395" i="35"/>
  <c r="HJ393" i="35"/>
  <c r="HJ406" i="35"/>
  <c r="HJ402" i="35"/>
  <c r="HJ398" i="35"/>
  <c r="GT396" i="35"/>
  <c r="GL418" i="35"/>
  <c r="GL416" i="35"/>
  <c r="GL414" i="35"/>
  <c r="GL412" i="35"/>
  <c r="GL410" i="35"/>
  <c r="GL408" i="35"/>
  <c r="GL417" i="35"/>
  <c r="GL415" i="35"/>
  <c r="GL413" i="35"/>
  <c r="GL411" i="35"/>
  <c r="GL409" i="35"/>
  <c r="GL407" i="35"/>
  <c r="GL405" i="35"/>
  <c r="GL403" i="35"/>
  <c r="GL401" i="35"/>
  <c r="GL406" i="35"/>
  <c r="GL402" i="35"/>
  <c r="GL399" i="35"/>
  <c r="GL397" i="35"/>
  <c r="GL395" i="35"/>
  <c r="GL393" i="35"/>
  <c r="GL404" i="35"/>
  <c r="GL400" i="35"/>
  <c r="GL398" i="35"/>
  <c r="HB418" i="35"/>
  <c r="HB416" i="35"/>
  <c r="HB414" i="35"/>
  <c r="HB412" i="35"/>
  <c r="HB410" i="35"/>
  <c r="HB408" i="35"/>
  <c r="HB417" i="35"/>
  <c r="HB415" i="35"/>
  <c r="HB413" i="35"/>
  <c r="HB411" i="35"/>
  <c r="HB409" i="35"/>
  <c r="HB407" i="35"/>
  <c r="HB405" i="35"/>
  <c r="HB403" i="35"/>
  <c r="HB401" i="35"/>
  <c r="HB400" i="35"/>
  <c r="HB406" i="35"/>
  <c r="HB402" i="35"/>
  <c r="HB399" i="35"/>
  <c r="HB397" i="35"/>
  <c r="HB395" i="35"/>
  <c r="HB393" i="35"/>
  <c r="HB404" i="35"/>
  <c r="HR418" i="35"/>
  <c r="HR416" i="35"/>
  <c r="HR414" i="35"/>
  <c r="HR412" i="35"/>
  <c r="HR410" i="35"/>
  <c r="HR408" i="35"/>
  <c r="HR417" i="35"/>
  <c r="HR415" i="35"/>
  <c r="HR413" i="35"/>
  <c r="HR411" i="35"/>
  <c r="HR409" i="35"/>
  <c r="HR407" i="35"/>
  <c r="HR405" i="35"/>
  <c r="HR403" i="35"/>
  <c r="HR401" i="35"/>
  <c r="HR400" i="35"/>
  <c r="HR406" i="35"/>
  <c r="HR402" i="35"/>
  <c r="HR399" i="35"/>
  <c r="HR397" i="35"/>
  <c r="HR395" i="35"/>
  <c r="HR393" i="35"/>
  <c r="HR404" i="35"/>
  <c r="HR398" i="35"/>
  <c r="HR396" i="35"/>
  <c r="GL394" i="35"/>
  <c r="HB396" i="35"/>
  <c r="GT394" i="35"/>
  <c r="HJ396" i="35"/>
  <c r="HB394" i="35"/>
  <c r="HL414" i="35"/>
  <c r="HD416" i="35"/>
  <c r="GV418" i="35"/>
  <c r="GM417" i="35"/>
  <c r="GM415" i="35"/>
  <c r="GM413" i="35"/>
  <c r="GM411" i="35"/>
  <c r="GM409" i="35"/>
  <c r="GM407" i="35"/>
  <c r="GM405" i="35"/>
  <c r="GM403" i="35"/>
  <c r="GM401" i="35"/>
  <c r="GU417" i="35"/>
  <c r="GU415" i="35"/>
  <c r="GU413" i="35"/>
  <c r="GU411" i="35"/>
  <c r="GU409" i="35"/>
  <c r="GU407" i="35"/>
  <c r="GU405" i="35"/>
  <c r="GU403" i="35"/>
  <c r="GU401" i="35"/>
  <c r="HC417" i="35"/>
  <c r="HC415" i="35"/>
  <c r="HC413" i="35"/>
  <c r="HC411" i="35"/>
  <c r="HC409" i="35"/>
  <c r="HC407" i="35"/>
  <c r="HC405" i="35"/>
  <c r="HC403" i="35"/>
  <c r="HC401" i="35"/>
  <c r="HK417" i="35"/>
  <c r="HK415" i="35"/>
  <c r="HK413" i="35"/>
  <c r="HK411" i="35"/>
  <c r="HK409" i="35"/>
  <c r="HK407" i="35"/>
  <c r="HK405" i="35"/>
  <c r="HK403" i="35"/>
  <c r="HK401" i="35"/>
  <c r="GI393" i="35"/>
  <c r="GQ393" i="35"/>
  <c r="GY393" i="35"/>
  <c r="HG393" i="35"/>
  <c r="HO393" i="35"/>
  <c r="GM394" i="35"/>
  <c r="GU394" i="35"/>
  <c r="HC394" i="35"/>
  <c r="HK394" i="35"/>
  <c r="GI395" i="35"/>
  <c r="GQ395" i="35"/>
  <c r="GY395" i="35"/>
  <c r="HG395" i="35"/>
  <c r="HO395" i="35"/>
  <c r="GM396" i="35"/>
  <c r="GU396" i="35"/>
  <c r="HC396" i="35"/>
  <c r="HK396" i="35"/>
  <c r="GI397" i="35"/>
  <c r="GQ397" i="35"/>
  <c r="GY397" i="35"/>
  <c r="HG397" i="35"/>
  <c r="HO397" i="35"/>
  <c r="GM398" i="35"/>
  <c r="GU398" i="35"/>
  <c r="HC398" i="35"/>
  <c r="HK398" i="35"/>
  <c r="GI399" i="35"/>
  <c r="GQ399" i="35"/>
  <c r="GY399" i="35"/>
  <c r="HG399" i="35"/>
  <c r="HO399" i="35"/>
  <c r="GM400" i="35"/>
  <c r="HC400" i="35"/>
  <c r="GI401" i="35"/>
  <c r="GY401" i="35"/>
  <c r="HO401" i="35"/>
  <c r="GU402" i="35"/>
  <c r="HK402" i="35"/>
  <c r="GQ403" i="35"/>
  <c r="HG403" i="35"/>
  <c r="GM404" i="35"/>
  <c r="HC404" i="35"/>
  <c r="GI405" i="35"/>
  <c r="GY405" i="35"/>
  <c r="HO405" i="35"/>
  <c r="GU406" i="35"/>
  <c r="HK406" i="35"/>
  <c r="GQ407" i="35"/>
  <c r="HI407" i="35"/>
  <c r="GV408" i="35"/>
  <c r="GI409" i="35"/>
  <c r="HA409" i="35"/>
  <c r="HK410" i="35"/>
  <c r="GS411" i="35"/>
  <c r="HP411" i="35"/>
  <c r="HC412" i="35"/>
  <c r="GK413" i="35"/>
  <c r="HH413" i="35"/>
  <c r="GU414" i="35"/>
  <c r="GZ415" i="35"/>
  <c r="GM416" i="35"/>
  <c r="GR417" i="35"/>
  <c r="HO417" i="35"/>
  <c r="GN417" i="35"/>
  <c r="GN415" i="35"/>
  <c r="GN413" i="35"/>
  <c r="GN411" i="35"/>
  <c r="GN409" i="35"/>
  <c r="GN407" i="35"/>
  <c r="GN405" i="35"/>
  <c r="GN403" i="35"/>
  <c r="GN401" i="35"/>
  <c r="HD396" i="35"/>
  <c r="GN400" i="35"/>
  <c r="GO417" i="35"/>
  <c r="GO415" i="35"/>
  <c r="GO413" i="35"/>
  <c r="GO411" i="35"/>
  <c r="GO409" i="35"/>
  <c r="GO407" i="35"/>
  <c r="GO405" i="35"/>
  <c r="GO403" i="35"/>
  <c r="GO401" i="35"/>
  <c r="GW417" i="35"/>
  <c r="GW415" i="35"/>
  <c r="GW413" i="35"/>
  <c r="GW411" i="35"/>
  <c r="GW409" i="35"/>
  <c r="GW407" i="35"/>
  <c r="GW405" i="35"/>
  <c r="GW403" i="35"/>
  <c r="GW401" i="35"/>
  <c r="HE417" i="35"/>
  <c r="HE415" i="35"/>
  <c r="HE413" i="35"/>
  <c r="HE411" i="35"/>
  <c r="HE409" i="35"/>
  <c r="HE407" i="35"/>
  <c r="HE405" i="35"/>
  <c r="HE403" i="35"/>
  <c r="HE401" i="35"/>
  <c r="HM417" i="35"/>
  <c r="HM415" i="35"/>
  <c r="HM413" i="35"/>
  <c r="HM411" i="35"/>
  <c r="HM409" i="35"/>
  <c r="HM407" i="35"/>
  <c r="HM405" i="35"/>
  <c r="HM403" i="35"/>
  <c r="HM401" i="35"/>
  <c r="GK393" i="35"/>
  <c r="GS393" i="35"/>
  <c r="HA393" i="35"/>
  <c r="HI393" i="35"/>
  <c r="HQ393" i="35"/>
  <c r="GO394" i="35"/>
  <c r="GW394" i="35"/>
  <c r="HE394" i="35"/>
  <c r="HM394" i="35"/>
  <c r="GK395" i="35"/>
  <c r="GS395" i="35"/>
  <c r="HA395" i="35"/>
  <c r="HI395" i="35"/>
  <c r="HQ395" i="35"/>
  <c r="GO396" i="35"/>
  <c r="GW396" i="35"/>
  <c r="HE396" i="35"/>
  <c r="HM396" i="35"/>
  <c r="GK397" i="35"/>
  <c r="GS397" i="35"/>
  <c r="HA397" i="35"/>
  <c r="HI397" i="35"/>
  <c r="HQ397" i="35"/>
  <c r="GO398" i="35"/>
  <c r="GW398" i="35"/>
  <c r="HE398" i="35"/>
  <c r="HM398" i="35"/>
  <c r="GK399" i="35"/>
  <c r="GS399" i="35"/>
  <c r="HA399" i="35"/>
  <c r="HI399" i="35"/>
  <c r="HQ399" i="35"/>
  <c r="GO400" i="35"/>
  <c r="HE400" i="35"/>
  <c r="GK401" i="35"/>
  <c r="HA401" i="35"/>
  <c r="HQ401" i="35"/>
  <c r="GW402" i="35"/>
  <c r="HM402" i="35"/>
  <c r="GS403" i="35"/>
  <c r="HI403" i="35"/>
  <c r="GO404" i="35"/>
  <c r="HE404" i="35"/>
  <c r="GK405" i="35"/>
  <c r="HA405" i="35"/>
  <c r="HQ405" i="35"/>
  <c r="GW406" i="35"/>
  <c r="HM406" i="35"/>
  <c r="GS407" i="35"/>
  <c r="HP407" i="35"/>
  <c r="HC408" i="35"/>
  <c r="GK409" i="35"/>
  <c r="HH409" i="35"/>
  <c r="GU410" i="35"/>
  <c r="HM410" i="35"/>
  <c r="GZ411" i="35"/>
  <c r="GM412" i="35"/>
  <c r="HE412" i="35"/>
  <c r="GW414" i="35"/>
  <c r="GO416" i="35"/>
  <c r="HL416" i="35"/>
  <c r="GY417" i="35"/>
  <c r="HQ417" i="35"/>
  <c r="HD418" i="35"/>
  <c r="GV417" i="35"/>
  <c r="GV415" i="35"/>
  <c r="GV413" i="35"/>
  <c r="GV411" i="35"/>
  <c r="GV409" i="35"/>
  <c r="GV407" i="35"/>
  <c r="GV405" i="35"/>
  <c r="GV403" i="35"/>
  <c r="GV401" i="35"/>
  <c r="HD394" i="35"/>
  <c r="GN396" i="35"/>
  <c r="HL396" i="35"/>
  <c r="HL398" i="35"/>
  <c r="GV402" i="35"/>
  <c r="GV406" i="35"/>
  <c r="HL410" i="35"/>
  <c r="GP417" i="35"/>
  <c r="GP415" i="35"/>
  <c r="GP413" i="35"/>
  <c r="GP411" i="35"/>
  <c r="GP409" i="35"/>
  <c r="GP418" i="35"/>
  <c r="GP416" i="35"/>
  <c r="GP414" i="35"/>
  <c r="GP412" i="35"/>
  <c r="GP410" i="35"/>
  <c r="GP408" i="35"/>
  <c r="GP406" i="35"/>
  <c r="GP404" i="35"/>
  <c r="GP402" i="35"/>
  <c r="GP400" i="35"/>
  <c r="GX417" i="35"/>
  <c r="GX415" i="35"/>
  <c r="GX413" i="35"/>
  <c r="GX411" i="35"/>
  <c r="GX409" i="35"/>
  <c r="GX407" i="35"/>
  <c r="GX418" i="35"/>
  <c r="GX416" i="35"/>
  <c r="GX414" i="35"/>
  <c r="GX412" i="35"/>
  <c r="GX410" i="35"/>
  <c r="GX408" i="35"/>
  <c r="GX406" i="35"/>
  <c r="GX404" i="35"/>
  <c r="GX402" i="35"/>
  <c r="GX400" i="35"/>
  <c r="HF417" i="35"/>
  <c r="HF415" i="35"/>
  <c r="HF413" i="35"/>
  <c r="HF411" i="35"/>
  <c r="HF409" i="35"/>
  <c r="HF407" i="35"/>
  <c r="HF418" i="35"/>
  <c r="HF416" i="35"/>
  <c r="HF414" i="35"/>
  <c r="HF412" i="35"/>
  <c r="HF410" i="35"/>
  <c r="HF408" i="35"/>
  <c r="HF406" i="35"/>
  <c r="HF404" i="35"/>
  <c r="HF402" i="35"/>
  <c r="HF400" i="35"/>
  <c r="HN417" i="35"/>
  <c r="HN415" i="35"/>
  <c r="HN413" i="35"/>
  <c r="HN411" i="35"/>
  <c r="HN409" i="35"/>
  <c r="HN407" i="35"/>
  <c r="HN418" i="35"/>
  <c r="HN416" i="35"/>
  <c r="HN414" i="35"/>
  <c r="HN412" i="35"/>
  <c r="HN410" i="35"/>
  <c r="HN408" i="35"/>
  <c r="HN406" i="35"/>
  <c r="HN404" i="35"/>
  <c r="HN402" i="35"/>
  <c r="HN400" i="35"/>
  <c r="GP394" i="35"/>
  <c r="GX394" i="35"/>
  <c r="HF394" i="35"/>
  <c r="HN394" i="35"/>
  <c r="GP396" i="35"/>
  <c r="GX396" i="35"/>
  <c r="HF396" i="35"/>
  <c r="HN396" i="35"/>
  <c r="GP398" i="35"/>
  <c r="GX398" i="35"/>
  <c r="HF398" i="35"/>
  <c r="HN398" i="35"/>
  <c r="GP401" i="35"/>
  <c r="HF401" i="35"/>
  <c r="GX403" i="35"/>
  <c r="HN403" i="35"/>
  <c r="GP405" i="35"/>
  <c r="HF405" i="35"/>
  <c r="HQ407" i="35"/>
  <c r="HI409" i="35"/>
  <c r="GV410" i="35"/>
  <c r="HA411" i="35"/>
  <c r="GN412" i="35"/>
  <c r="HK412" i="35"/>
  <c r="GS413" i="35"/>
  <c r="HC414" i="35"/>
  <c r="GK415" i="35"/>
  <c r="GU416" i="35"/>
  <c r="HM416" i="35"/>
  <c r="GM418" i="35"/>
  <c r="HE418" i="35"/>
  <c r="HD417" i="35"/>
  <c r="HD415" i="35"/>
  <c r="HD413" i="35"/>
  <c r="HD411" i="35"/>
  <c r="HD409" i="35"/>
  <c r="HD407" i="35"/>
  <c r="HD405" i="35"/>
  <c r="HD403" i="35"/>
  <c r="HD401" i="35"/>
  <c r="GV398" i="35"/>
  <c r="HD404" i="35"/>
  <c r="HD412" i="35"/>
  <c r="GV414" i="35"/>
  <c r="GI418" i="35"/>
  <c r="GI416" i="35"/>
  <c r="GI414" i="35"/>
  <c r="GI412" i="35"/>
  <c r="GI410" i="35"/>
  <c r="GI408" i="35"/>
  <c r="GI406" i="35"/>
  <c r="GI404" i="35"/>
  <c r="GI402" i="35"/>
  <c r="GQ418" i="35"/>
  <c r="GQ416" i="35"/>
  <c r="GQ414" i="35"/>
  <c r="GQ412" i="35"/>
  <c r="GQ410" i="35"/>
  <c r="GQ408" i="35"/>
  <c r="GQ406" i="35"/>
  <c r="GQ404" i="35"/>
  <c r="GQ402" i="35"/>
  <c r="GQ400" i="35"/>
  <c r="GY418" i="35"/>
  <c r="GY416" i="35"/>
  <c r="GY414" i="35"/>
  <c r="GY412" i="35"/>
  <c r="GY410" i="35"/>
  <c r="GY408" i="35"/>
  <c r="GY406" i="35"/>
  <c r="GY404" i="35"/>
  <c r="GY402" i="35"/>
  <c r="GY400" i="35"/>
  <c r="HG418" i="35"/>
  <c r="HG416" i="35"/>
  <c r="HG414" i="35"/>
  <c r="HG412" i="35"/>
  <c r="HG410" i="35"/>
  <c r="HG408" i="35"/>
  <c r="HG406" i="35"/>
  <c r="HG404" i="35"/>
  <c r="HG402" i="35"/>
  <c r="HG400" i="35"/>
  <c r="HO418" i="35"/>
  <c r="HO416" i="35"/>
  <c r="HO414" i="35"/>
  <c r="HO412" i="35"/>
  <c r="HO410" i="35"/>
  <c r="HO408" i="35"/>
  <c r="HO406" i="35"/>
  <c r="HO404" i="35"/>
  <c r="HO402" i="35"/>
  <c r="HO400" i="35"/>
  <c r="GI394" i="35"/>
  <c r="GQ394" i="35"/>
  <c r="GY394" i="35"/>
  <c r="HG394" i="35"/>
  <c r="HO394" i="35"/>
  <c r="GI396" i="35"/>
  <c r="GQ396" i="35"/>
  <c r="GY396" i="35"/>
  <c r="HG396" i="35"/>
  <c r="HO396" i="35"/>
  <c r="GI398" i="35"/>
  <c r="GQ398" i="35"/>
  <c r="GY398" i="35"/>
  <c r="HG398" i="35"/>
  <c r="HO398" i="35"/>
  <c r="GI400" i="35"/>
  <c r="GQ401" i="35"/>
  <c r="HG401" i="35"/>
  <c r="GI403" i="35"/>
  <c r="GY403" i="35"/>
  <c r="HO403" i="35"/>
  <c r="GQ405" i="35"/>
  <c r="HG405" i="35"/>
  <c r="GI407" i="35"/>
  <c r="HO409" i="35"/>
  <c r="HG411" i="35"/>
  <c r="GY413" i="35"/>
  <c r="HD414" i="35"/>
  <c r="GQ415" i="35"/>
  <c r="GV416" i="35"/>
  <c r="GI417" i="35"/>
  <c r="HA417" i="35"/>
  <c r="GN418" i="35"/>
  <c r="HL417" i="35"/>
  <c r="HL415" i="35"/>
  <c r="HL413" i="35"/>
  <c r="HL411" i="35"/>
  <c r="HL409" i="35"/>
  <c r="HL407" i="35"/>
  <c r="HL405" i="35"/>
  <c r="HL403" i="35"/>
  <c r="HL401" i="35"/>
  <c r="HL394" i="35"/>
  <c r="GN398" i="35"/>
  <c r="HD400" i="35"/>
  <c r="GJ418" i="35"/>
  <c r="GJ416" i="35"/>
  <c r="GJ414" i="35"/>
  <c r="GJ412" i="35"/>
  <c r="GJ410" i="35"/>
  <c r="GJ408" i="35"/>
  <c r="GJ406" i="35"/>
  <c r="GJ404" i="35"/>
  <c r="GJ402" i="35"/>
  <c r="GR418" i="35"/>
  <c r="GR416" i="35"/>
  <c r="GR414" i="35"/>
  <c r="GR412" i="35"/>
  <c r="GR410" i="35"/>
  <c r="GR408" i="35"/>
  <c r="GR406" i="35"/>
  <c r="GR404" i="35"/>
  <c r="GR402" i="35"/>
  <c r="GR400" i="35"/>
  <c r="GZ418" i="35"/>
  <c r="GZ416" i="35"/>
  <c r="GZ414" i="35"/>
  <c r="GZ412" i="35"/>
  <c r="GZ410" i="35"/>
  <c r="GZ408" i="35"/>
  <c r="GZ406" i="35"/>
  <c r="GZ404" i="35"/>
  <c r="GZ402" i="35"/>
  <c r="GZ400" i="35"/>
  <c r="HH418" i="35"/>
  <c r="HH416" i="35"/>
  <c r="HH414" i="35"/>
  <c r="HH412" i="35"/>
  <c r="HH410" i="35"/>
  <c r="HH408" i="35"/>
  <c r="HH406" i="35"/>
  <c r="HH404" i="35"/>
  <c r="HH402" i="35"/>
  <c r="HH400" i="35"/>
  <c r="HP418" i="35"/>
  <c r="HP416" i="35"/>
  <c r="HP414" i="35"/>
  <c r="HP412" i="35"/>
  <c r="HP410" i="35"/>
  <c r="HP408" i="35"/>
  <c r="HP406" i="35"/>
  <c r="HP404" i="35"/>
  <c r="HP402" i="35"/>
  <c r="HP400" i="35"/>
  <c r="GN393" i="35"/>
  <c r="GV393" i="35"/>
  <c r="HD393" i="35"/>
  <c r="HL393" i="35"/>
  <c r="GJ394" i="35"/>
  <c r="GR394" i="35"/>
  <c r="GZ394" i="35"/>
  <c r="HH394" i="35"/>
  <c r="HP394" i="35"/>
  <c r="GN395" i="35"/>
  <c r="GV395" i="35"/>
  <c r="HD395" i="35"/>
  <c r="HL395" i="35"/>
  <c r="GJ396" i="35"/>
  <c r="GR396" i="35"/>
  <c r="GZ396" i="35"/>
  <c r="HH396" i="35"/>
  <c r="HP396" i="35"/>
  <c r="GN397" i="35"/>
  <c r="GV397" i="35"/>
  <c r="HD397" i="35"/>
  <c r="HL397" i="35"/>
  <c r="GJ398" i="35"/>
  <c r="GR398" i="35"/>
  <c r="GZ398" i="35"/>
  <c r="HH398" i="35"/>
  <c r="HP398" i="35"/>
  <c r="GN399" i="35"/>
  <c r="GV399" i="35"/>
  <c r="HD399" i="35"/>
  <c r="HL399" i="35"/>
  <c r="GJ400" i="35"/>
  <c r="GV400" i="35"/>
  <c r="HL400" i="35"/>
  <c r="GR401" i="35"/>
  <c r="HH401" i="35"/>
  <c r="GN402" i="35"/>
  <c r="HD402" i="35"/>
  <c r="GJ403" i="35"/>
  <c r="GZ403" i="35"/>
  <c r="HP403" i="35"/>
  <c r="GV404" i="35"/>
  <c r="HL404" i="35"/>
  <c r="GR405" i="35"/>
  <c r="HH405" i="35"/>
  <c r="GN406" i="35"/>
  <c r="HD406" i="35"/>
  <c r="GJ407" i="35"/>
  <c r="GN408" i="35"/>
  <c r="HK408" i="35"/>
  <c r="HP409" i="35"/>
  <c r="HC410" i="35"/>
  <c r="HH411" i="35"/>
  <c r="GU412" i="35"/>
  <c r="HM412" i="35"/>
  <c r="GZ413" i="35"/>
  <c r="GM414" i="35"/>
  <c r="HE414" i="35"/>
  <c r="GR415" i="35"/>
  <c r="HO415" i="35"/>
  <c r="GW416" i="35"/>
  <c r="GJ417" i="35"/>
  <c r="HG417" i="35"/>
  <c r="GO418" i="35"/>
  <c r="HL418" i="35"/>
  <c r="GN394" i="35"/>
  <c r="GV396" i="35"/>
  <c r="HD398" i="35"/>
  <c r="HL402" i="35"/>
  <c r="GN404" i="35"/>
  <c r="HL406" i="35"/>
  <c r="GN416" i="35"/>
  <c r="GK418" i="35"/>
  <c r="GK416" i="35"/>
  <c r="GK414" i="35"/>
  <c r="GK412" i="35"/>
  <c r="GK410" i="35"/>
  <c r="GK408" i="35"/>
  <c r="GK406" i="35"/>
  <c r="GK404" i="35"/>
  <c r="GK402" i="35"/>
  <c r="GS418" i="35"/>
  <c r="GS416" i="35"/>
  <c r="GS414" i="35"/>
  <c r="GS412" i="35"/>
  <c r="GS410" i="35"/>
  <c r="GS408" i="35"/>
  <c r="GS406" i="35"/>
  <c r="GS404" i="35"/>
  <c r="GS402" i="35"/>
  <c r="GS400" i="35"/>
  <c r="HA418" i="35"/>
  <c r="HA416" i="35"/>
  <c r="HA414" i="35"/>
  <c r="HA412" i="35"/>
  <c r="HA410" i="35"/>
  <c r="HA408" i="35"/>
  <c r="HA406" i="35"/>
  <c r="HA404" i="35"/>
  <c r="HA402" i="35"/>
  <c r="HA400" i="35"/>
  <c r="HI418" i="35"/>
  <c r="HI416" i="35"/>
  <c r="HI414" i="35"/>
  <c r="HI412" i="35"/>
  <c r="HI410" i="35"/>
  <c r="HI408" i="35"/>
  <c r="HI406" i="35"/>
  <c r="HI404" i="35"/>
  <c r="HI402" i="35"/>
  <c r="HI400" i="35"/>
  <c r="HQ418" i="35"/>
  <c r="HQ416" i="35"/>
  <c r="HQ414" i="35"/>
  <c r="HQ412" i="35"/>
  <c r="HQ410" i="35"/>
  <c r="HQ408" i="35"/>
  <c r="HQ406" i="35"/>
  <c r="HQ404" i="35"/>
  <c r="HQ402" i="35"/>
  <c r="HQ400" i="35"/>
  <c r="GK394" i="35"/>
  <c r="GS394" i="35"/>
  <c r="HA394" i="35"/>
  <c r="HI394" i="35"/>
  <c r="HQ394" i="35"/>
  <c r="GK396" i="35"/>
  <c r="GS396" i="35"/>
  <c r="HA396" i="35"/>
  <c r="HI396" i="35"/>
  <c r="HQ396" i="35"/>
  <c r="GK398" i="35"/>
  <c r="GS398" i="35"/>
  <c r="HA398" i="35"/>
  <c r="HI398" i="35"/>
  <c r="HQ398" i="35"/>
  <c r="GK400" i="35"/>
  <c r="GS401" i="35"/>
  <c r="HI401" i="35"/>
  <c r="GK403" i="35"/>
  <c r="HA403" i="35"/>
  <c r="HQ403" i="35"/>
  <c r="GS405" i="35"/>
  <c r="HI405" i="35"/>
  <c r="GK407" i="35"/>
  <c r="HG407" i="35"/>
  <c r="HL408" i="35"/>
  <c r="GY409" i="35"/>
  <c r="HQ409" i="35"/>
  <c r="HD410" i="35"/>
  <c r="GQ411" i="35"/>
  <c r="HI411" i="35"/>
  <c r="GV412" i="35"/>
  <c r="GI413" i="35"/>
  <c r="HA413" i="35"/>
  <c r="GN414" i="35"/>
  <c r="GS415" i="35"/>
  <c r="GK417" i="35"/>
  <c r="GI386" i="35"/>
  <c r="GI384" i="35"/>
  <c r="GI382" i="35"/>
  <c r="GI380" i="35"/>
  <c r="GI377" i="35"/>
  <c r="GI372" i="35"/>
  <c r="GI369" i="35"/>
  <c r="GI367" i="35"/>
  <c r="GI365" i="35"/>
  <c r="GI363" i="35"/>
  <c r="GI385" i="35"/>
  <c r="GI381" i="35"/>
  <c r="GQ362" i="35"/>
  <c r="HO373" i="35"/>
  <c r="GQ377" i="35"/>
  <c r="HG378" i="35"/>
  <c r="HG383" i="35"/>
  <c r="HO385" i="35"/>
  <c r="GJ385" i="35"/>
  <c r="GJ383" i="35"/>
  <c r="GJ381" i="35"/>
  <c r="GJ379" i="35"/>
  <c r="GJ377" i="35"/>
  <c r="GJ375" i="35"/>
  <c r="GJ373" i="35"/>
  <c r="GJ371" i="35"/>
  <c r="GJ369" i="35"/>
  <c r="GJ384" i="35"/>
  <c r="GJ374" i="35"/>
  <c r="GJ386" i="35"/>
  <c r="GJ376" i="35"/>
  <c r="GJ368" i="35"/>
  <c r="GJ366" i="35"/>
  <c r="GJ364" i="35"/>
  <c r="GR385" i="35"/>
  <c r="GR383" i="35"/>
  <c r="GR381" i="35"/>
  <c r="GR379" i="35"/>
  <c r="GR377" i="35"/>
  <c r="GR375" i="35"/>
  <c r="GR373" i="35"/>
  <c r="GR371" i="35"/>
  <c r="GR369" i="35"/>
  <c r="GR382" i="35"/>
  <c r="GR372" i="35"/>
  <c r="GR384" i="35"/>
  <c r="GR374" i="35"/>
  <c r="GR366" i="35"/>
  <c r="GR364" i="35"/>
  <c r="GZ385" i="35"/>
  <c r="GZ383" i="35"/>
  <c r="GZ381" i="35"/>
  <c r="GZ379" i="35"/>
  <c r="GZ377" i="35"/>
  <c r="GZ375" i="35"/>
  <c r="GZ373" i="35"/>
  <c r="GZ371" i="35"/>
  <c r="GZ369" i="35"/>
  <c r="GZ380" i="35"/>
  <c r="GZ386" i="35"/>
  <c r="GZ378" i="35"/>
  <c r="GZ370" i="35"/>
  <c r="GZ382" i="35"/>
  <c r="GZ372" i="35"/>
  <c r="GZ366" i="35"/>
  <c r="GZ364" i="35"/>
  <c r="GZ362" i="35"/>
  <c r="HH385" i="35"/>
  <c r="HH383" i="35"/>
  <c r="HH381" i="35"/>
  <c r="HH379" i="35"/>
  <c r="HH377" i="35"/>
  <c r="HH375" i="35"/>
  <c r="HH373" i="35"/>
  <c r="HH371" i="35"/>
  <c r="HH369" i="35"/>
  <c r="HH384" i="35"/>
  <c r="HH376" i="35"/>
  <c r="HH368" i="35"/>
  <c r="HH380" i="35"/>
  <c r="HH378" i="35"/>
  <c r="HH370" i="35"/>
  <c r="HH366" i="35"/>
  <c r="HH364" i="35"/>
  <c r="HH362" i="35"/>
  <c r="HP385" i="35"/>
  <c r="HP383" i="35"/>
  <c r="HP381" i="35"/>
  <c r="HP379" i="35"/>
  <c r="HP377" i="35"/>
  <c r="HP375" i="35"/>
  <c r="HP373" i="35"/>
  <c r="HP371" i="35"/>
  <c r="HP369" i="35"/>
  <c r="HP382" i="35"/>
  <c r="HP374" i="35"/>
  <c r="HP376" i="35"/>
  <c r="HP368" i="35"/>
  <c r="HP366" i="35"/>
  <c r="HP364" i="35"/>
  <c r="HP362" i="35"/>
  <c r="GN361" i="35"/>
  <c r="GV361" i="35"/>
  <c r="HD361" i="35"/>
  <c r="HL361" i="35"/>
  <c r="GJ362" i="35"/>
  <c r="GR362" i="35"/>
  <c r="HD362" i="35"/>
  <c r="HO362" i="35"/>
  <c r="GS363" i="35"/>
  <c r="HE363" i="35"/>
  <c r="HR363" i="35"/>
  <c r="GV364" i="35"/>
  <c r="HG364" i="35"/>
  <c r="GW365" i="35"/>
  <c r="GN366" i="35"/>
  <c r="GY366" i="35"/>
  <c r="HM366" i="35"/>
  <c r="GO367" i="35"/>
  <c r="HP367" i="35"/>
  <c r="GS368" i="35"/>
  <c r="HK368" i="35"/>
  <c r="GQ369" i="35"/>
  <c r="HI369" i="35"/>
  <c r="GR370" i="35"/>
  <c r="HG370" i="35"/>
  <c r="GO371" i="35"/>
  <c r="HE371" i="35"/>
  <c r="HE372" i="35"/>
  <c r="GI373" i="35"/>
  <c r="HC373" i="35"/>
  <c r="GI374" i="35"/>
  <c r="GZ374" i="35"/>
  <c r="GW375" i="35"/>
  <c r="GU376" i="35"/>
  <c r="HM376" i="35"/>
  <c r="GV377" i="35"/>
  <c r="HK377" i="35"/>
  <c r="GS378" i="35"/>
  <c r="HI378" i="35"/>
  <c r="GP379" i="35"/>
  <c r="HL379" i="35"/>
  <c r="GS380" i="35"/>
  <c r="HP380" i="35"/>
  <c r="GX381" i="35"/>
  <c r="GJ382" i="35"/>
  <c r="HE382" i="35"/>
  <c r="GN383" i="35"/>
  <c r="HM384" i="35"/>
  <c r="GY385" i="35"/>
  <c r="HC386" i="35"/>
  <c r="HO386" i="35"/>
  <c r="HO384" i="35"/>
  <c r="HO382" i="35"/>
  <c r="HO380" i="35"/>
  <c r="HO377" i="35"/>
  <c r="HO372" i="35"/>
  <c r="HO369" i="35"/>
  <c r="HO367" i="35"/>
  <c r="HO365" i="35"/>
  <c r="HO363" i="35"/>
  <c r="GI362" i="35"/>
  <c r="GK385" i="35"/>
  <c r="GK374" i="35"/>
  <c r="GK380" i="35"/>
  <c r="GK379" i="35"/>
  <c r="GK371" i="35"/>
  <c r="GK373" i="35"/>
  <c r="GS383" i="35"/>
  <c r="GS372" i="35"/>
  <c r="GS377" i="35"/>
  <c r="GS369" i="35"/>
  <c r="GS385" i="35"/>
  <c r="GS379" i="35"/>
  <c r="GS371" i="35"/>
  <c r="HA386" i="35"/>
  <c r="HA381" i="35"/>
  <c r="HA378" i="35"/>
  <c r="HA370" i="35"/>
  <c r="HA375" i="35"/>
  <c r="HA383" i="35"/>
  <c r="HA377" i="35"/>
  <c r="HA369" i="35"/>
  <c r="HI384" i="35"/>
  <c r="HI379" i="35"/>
  <c r="HI376" i="35"/>
  <c r="HI368" i="35"/>
  <c r="HI385" i="35"/>
  <c r="HI373" i="35"/>
  <c r="HI386" i="35"/>
  <c r="HI381" i="35"/>
  <c r="HI375" i="35"/>
  <c r="HQ382" i="35"/>
  <c r="HQ374" i="35"/>
  <c r="HQ383" i="35"/>
  <c r="HQ371" i="35"/>
  <c r="HQ384" i="35"/>
  <c r="HQ379" i="35"/>
  <c r="HQ373" i="35"/>
  <c r="GO361" i="35"/>
  <c r="GW361" i="35"/>
  <c r="HE361" i="35"/>
  <c r="HM361" i="35"/>
  <c r="GK362" i="35"/>
  <c r="GS362" i="35"/>
  <c r="GI364" i="35"/>
  <c r="GW364" i="35"/>
  <c r="HI364" i="35"/>
  <c r="GO366" i="35"/>
  <c r="HA366" i="35"/>
  <c r="HN366" i="35"/>
  <c r="HQ367" i="35"/>
  <c r="HM368" i="35"/>
  <c r="GV369" i="35"/>
  <c r="GS370" i="35"/>
  <c r="HI370" i="35"/>
  <c r="GP371" i="35"/>
  <c r="HI371" i="35"/>
  <c r="HD373" i="35"/>
  <c r="HA374" i="35"/>
  <c r="GI375" i="35"/>
  <c r="GY375" i="35"/>
  <c r="HQ375" i="35"/>
  <c r="HO376" i="35"/>
  <c r="GW377" i="35"/>
  <c r="HM377" i="35"/>
  <c r="HM378" i="35"/>
  <c r="GQ379" i="35"/>
  <c r="HM379" i="35"/>
  <c r="HQ380" i="35"/>
  <c r="HD381" i="35"/>
  <c r="GK382" i="35"/>
  <c r="GP383" i="35"/>
  <c r="HL383" i="35"/>
  <c r="GW384" i="35"/>
  <c r="HA385" i="35"/>
  <c r="GK386" i="35"/>
  <c r="HE386" i="35"/>
  <c r="GL385" i="35"/>
  <c r="GL383" i="35"/>
  <c r="GL381" i="35"/>
  <c r="GL379" i="35"/>
  <c r="GL377" i="35"/>
  <c r="GL375" i="35"/>
  <c r="GL373" i="35"/>
  <c r="GL371" i="35"/>
  <c r="GL369" i="35"/>
  <c r="GL380" i="35"/>
  <c r="GL386" i="35"/>
  <c r="GL376" i="35"/>
  <c r="GL368" i="35"/>
  <c r="GL366" i="35"/>
  <c r="GL364" i="35"/>
  <c r="GL382" i="35"/>
  <c r="GL378" i="35"/>
  <c r="GL370" i="35"/>
  <c r="GT385" i="35"/>
  <c r="GT383" i="35"/>
  <c r="GT381" i="35"/>
  <c r="GT379" i="35"/>
  <c r="GT377" i="35"/>
  <c r="GT375" i="35"/>
  <c r="GT373" i="35"/>
  <c r="GT371" i="35"/>
  <c r="GT369" i="35"/>
  <c r="GT384" i="35"/>
  <c r="GT374" i="35"/>
  <c r="GT366" i="35"/>
  <c r="GT364" i="35"/>
  <c r="GT362" i="35"/>
  <c r="GT380" i="35"/>
  <c r="GT376" i="35"/>
  <c r="GT368" i="35"/>
  <c r="HB385" i="35"/>
  <c r="HB383" i="35"/>
  <c r="HB381" i="35"/>
  <c r="HB379" i="35"/>
  <c r="HB377" i="35"/>
  <c r="HB375" i="35"/>
  <c r="HB373" i="35"/>
  <c r="HB371" i="35"/>
  <c r="HB369" i="35"/>
  <c r="HB382" i="35"/>
  <c r="HB372" i="35"/>
  <c r="HB366" i="35"/>
  <c r="HB364" i="35"/>
  <c r="HB362" i="35"/>
  <c r="HB374" i="35"/>
  <c r="HJ385" i="35"/>
  <c r="HJ383" i="35"/>
  <c r="HJ381" i="35"/>
  <c r="HJ379" i="35"/>
  <c r="HJ377" i="35"/>
  <c r="HJ375" i="35"/>
  <c r="HJ373" i="35"/>
  <c r="HJ371" i="35"/>
  <c r="HJ369" i="35"/>
  <c r="HJ380" i="35"/>
  <c r="HJ378" i="35"/>
  <c r="HJ370" i="35"/>
  <c r="HJ366" i="35"/>
  <c r="HJ364" i="35"/>
  <c r="HJ362" i="35"/>
  <c r="HJ372" i="35"/>
  <c r="HR385" i="35"/>
  <c r="HR383" i="35"/>
  <c r="HR381" i="35"/>
  <c r="HR379" i="35"/>
  <c r="HR377" i="35"/>
  <c r="HR375" i="35"/>
  <c r="HR373" i="35"/>
  <c r="HR371" i="35"/>
  <c r="HR369" i="35"/>
  <c r="HR376" i="35"/>
  <c r="HR368" i="35"/>
  <c r="HR366" i="35"/>
  <c r="HR364" i="35"/>
  <c r="HR362" i="35"/>
  <c r="HR378" i="35"/>
  <c r="HR370" i="35"/>
  <c r="GP361" i="35"/>
  <c r="GX361" i="35"/>
  <c r="HF361" i="35"/>
  <c r="HN361" i="35"/>
  <c r="GL362" i="35"/>
  <c r="GU362" i="35"/>
  <c r="HF362" i="35"/>
  <c r="GJ363" i="35"/>
  <c r="GU363" i="35"/>
  <c r="HI363" i="35"/>
  <c r="GK364" i="35"/>
  <c r="GX364" i="35"/>
  <c r="HL364" i="35"/>
  <c r="GM365" i="35"/>
  <c r="HA365" i="35"/>
  <c r="HM365" i="35"/>
  <c r="GP366" i="35"/>
  <c r="HD366" i="35"/>
  <c r="HO366" i="35"/>
  <c r="GS367" i="35"/>
  <c r="HE367" i="35"/>
  <c r="HR367" i="35"/>
  <c r="GZ368" i="35"/>
  <c r="HO368" i="35"/>
  <c r="GW369" i="35"/>
  <c r="HM369" i="35"/>
  <c r="GT370" i="35"/>
  <c r="HM370" i="35"/>
  <c r="GQ371" i="35"/>
  <c r="GQ372" i="35"/>
  <c r="HH372" i="35"/>
  <c r="GP373" i="35"/>
  <c r="HE373" i="35"/>
  <c r="GM374" i="35"/>
  <c r="GK375" i="35"/>
  <c r="HD375" i="35"/>
  <c r="GI376" i="35"/>
  <c r="HA376" i="35"/>
  <c r="HQ376" i="35"/>
  <c r="GX377" i="35"/>
  <c r="HQ377" i="35"/>
  <c r="GU378" i="35"/>
  <c r="HO378" i="35"/>
  <c r="HN379" i="35"/>
  <c r="HA380" i="35"/>
  <c r="HR380" i="35"/>
  <c r="HE381" i="35"/>
  <c r="HI382" i="35"/>
  <c r="GV383" i="35"/>
  <c r="HM383" i="35"/>
  <c r="GZ384" i="35"/>
  <c r="HR384" i="35"/>
  <c r="GO386" i="35"/>
  <c r="HH386" i="35"/>
  <c r="HG386" i="35"/>
  <c r="HG384" i="35"/>
  <c r="HG382" i="35"/>
  <c r="HG380" i="35"/>
  <c r="HG374" i="35"/>
  <c r="HG371" i="35"/>
  <c r="HG367" i="35"/>
  <c r="HG365" i="35"/>
  <c r="HG363" i="35"/>
  <c r="HG379" i="35"/>
  <c r="GM385" i="35"/>
  <c r="GM383" i="35"/>
  <c r="GM381" i="35"/>
  <c r="GM386" i="35"/>
  <c r="GM379" i="35"/>
  <c r="GM376" i="35"/>
  <c r="GM371" i="35"/>
  <c r="GM368" i="35"/>
  <c r="GM366" i="35"/>
  <c r="GM364" i="35"/>
  <c r="GU385" i="35"/>
  <c r="GU383" i="35"/>
  <c r="GU381" i="35"/>
  <c r="GU384" i="35"/>
  <c r="GU377" i="35"/>
  <c r="GU374" i="35"/>
  <c r="GU369" i="35"/>
  <c r="GU366" i="35"/>
  <c r="GU364" i="35"/>
  <c r="GU386" i="35"/>
  <c r="HC385" i="35"/>
  <c r="HC383" i="35"/>
  <c r="HC381" i="35"/>
  <c r="HC379" i="35"/>
  <c r="HC382" i="35"/>
  <c r="HC375" i="35"/>
  <c r="HC372" i="35"/>
  <c r="HC366" i="35"/>
  <c r="HC364" i="35"/>
  <c r="HC362" i="35"/>
  <c r="HC384" i="35"/>
  <c r="HK385" i="35"/>
  <c r="HK383" i="35"/>
  <c r="HK381" i="35"/>
  <c r="HK379" i="35"/>
  <c r="HK380" i="35"/>
  <c r="HK378" i="35"/>
  <c r="HK373" i="35"/>
  <c r="HK370" i="35"/>
  <c r="HK366" i="35"/>
  <c r="HK364" i="35"/>
  <c r="HK362" i="35"/>
  <c r="HK386" i="35"/>
  <c r="HK382" i="35"/>
  <c r="GI361" i="35"/>
  <c r="GQ361" i="35"/>
  <c r="GY361" i="35"/>
  <c r="HG361" i="35"/>
  <c r="HO361" i="35"/>
  <c r="GM362" i="35"/>
  <c r="HG362" i="35"/>
  <c r="GK363" i="35"/>
  <c r="GW363" i="35"/>
  <c r="HJ363" i="35"/>
  <c r="GN364" i="35"/>
  <c r="GY364" i="35"/>
  <c r="HM364" i="35"/>
  <c r="GO365" i="35"/>
  <c r="HB365" i="35"/>
  <c r="HP365" i="35"/>
  <c r="GQ366" i="35"/>
  <c r="HE366" i="35"/>
  <c r="HQ366" i="35"/>
  <c r="GT367" i="35"/>
  <c r="HH367" i="35"/>
  <c r="GI368" i="35"/>
  <c r="HA368" i="35"/>
  <c r="HQ368" i="35"/>
  <c r="GX369" i="35"/>
  <c r="HQ369" i="35"/>
  <c r="GU370" i="35"/>
  <c r="HO370" i="35"/>
  <c r="GU371" i="35"/>
  <c r="GT372" i="35"/>
  <c r="HI372" i="35"/>
  <c r="GQ373" i="35"/>
  <c r="HG373" i="35"/>
  <c r="GO374" i="35"/>
  <c r="HH374" i="35"/>
  <c r="GM375" i="35"/>
  <c r="HE375" i="35"/>
  <c r="GK376" i="35"/>
  <c r="HB376" i="35"/>
  <c r="GK377" i="35"/>
  <c r="GY377" i="35"/>
  <c r="GI378" i="35"/>
  <c r="HP378" i="35"/>
  <c r="GX379" i="35"/>
  <c r="HO379" i="35"/>
  <c r="HB380" i="35"/>
  <c r="GK381" i="35"/>
  <c r="HF381" i="35"/>
  <c r="GS382" i="35"/>
  <c r="HJ382" i="35"/>
  <c r="GW383" i="35"/>
  <c r="HO383" i="35"/>
  <c r="HA384" i="35"/>
  <c r="GR386" i="35"/>
  <c r="HJ386" i="35"/>
  <c r="GY386" i="35"/>
  <c r="GY384" i="35"/>
  <c r="GY382" i="35"/>
  <c r="GY380" i="35"/>
  <c r="GY376" i="35"/>
  <c r="GY373" i="35"/>
  <c r="GY368" i="35"/>
  <c r="GY367" i="35"/>
  <c r="GY365" i="35"/>
  <c r="GY363" i="35"/>
  <c r="GY381" i="35"/>
  <c r="GN386" i="35"/>
  <c r="GN384" i="35"/>
  <c r="GN382" i="35"/>
  <c r="GN380" i="35"/>
  <c r="GN378" i="35"/>
  <c r="GN376" i="35"/>
  <c r="GN374" i="35"/>
  <c r="GN372" i="35"/>
  <c r="GN370" i="35"/>
  <c r="GN368" i="35"/>
  <c r="GN381" i="35"/>
  <c r="GN373" i="35"/>
  <c r="GN375" i="35"/>
  <c r="GN367" i="35"/>
  <c r="GN365" i="35"/>
  <c r="GN363" i="35"/>
  <c r="GV386" i="35"/>
  <c r="GV384" i="35"/>
  <c r="GV382" i="35"/>
  <c r="GV380" i="35"/>
  <c r="GV378" i="35"/>
  <c r="GV376" i="35"/>
  <c r="GV374" i="35"/>
  <c r="GV372" i="35"/>
  <c r="GV370" i="35"/>
  <c r="GV368" i="35"/>
  <c r="GV379" i="35"/>
  <c r="GV371" i="35"/>
  <c r="GV373" i="35"/>
  <c r="GV367" i="35"/>
  <c r="GV365" i="35"/>
  <c r="GV363" i="35"/>
  <c r="HD386" i="35"/>
  <c r="HD384" i="35"/>
  <c r="HD382" i="35"/>
  <c r="HD380" i="35"/>
  <c r="HD378" i="35"/>
  <c r="HD376" i="35"/>
  <c r="HD374" i="35"/>
  <c r="HD372" i="35"/>
  <c r="HD370" i="35"/>
  <c r="HD368" i="35"/>
  <c r="HD377" i="35"/>
  <c r="HD369" i="35"/>
  <c r="HD371" i="35"/>
  <c r="HD367" i="35"/>
  <c r="HD365" i="35"/>
  <c r="HD363" i="35"/>
  <c r="HL386" i="35"/>
  <c r="HL384" i="35"/>
  <c r="HL382" i="35"/>
  <c r="HL380" i="35"/>
  <c r="HL378" i="35"/>
  <c r="HL376" i="35"/>
  <c r="HL374" i="35"/>
  <c r="HL372" i="35"/>
  <c r="HL370" i="35"/>
  <c r="HL368" i="35"/>
  <c r="HL385" i="35"/>
  <c r="HL375" i="35"/>
  <c r="HL377" i="35"/>
  <c r="HL369" i="35"/>
  <c r="HL367" i="35"/>
  <c r="HL365" i="35"/>
  <c r="HL363" i="35"/>
  <c r="GN362" i="35"/>
  <c r="HI362" i="35"/>
  <c r="GO364" i="35"/>
  <c r="HA364" i="35"/>
  <c r="HQ365" i="35"/>
  <c r="GS366" i="35"/>
  <c r="HF366" i="35"/>
  <c r="HI367" i="35"/>
  <c r="GK368" i="35"/>
  <c r="GK369" i="35"/>
  <c r="GY369" i="35"/>
  <c r="GI370" i="35"/>
  <c r="GY370" i="35"/>
  <c r="GX371" i="35"/>
  <c r="HM371" i="35"/>
  <c r="GS373" i="35"/>
  <c r="HL373" i="35"/>
  <c r="GQ374" i="35"/>
  <c r="HI374" i="35"/>
  <c r="GO375" i="35"/>
  <c r="HF375" i="35"/>
  <c r="GO376" i="35"/>
  <c r="HQ378" i="35"/>
  <c r="GY379" i="35"/>
  <c r="GP381" i="35"/>
  <c r="HG381" i="35"/>
  <c r="GX383" i="35"/>
  <c r="GK384" i="35"/>
  <c r="HG385" i="35"/>
  <c r="GS386" i="35"/>
  <c r="GY374" i="35"/>
  <c r="GO381" i="35"/>
  <c r="GO373" i="35"/>
  <c r="GO382" i="35"/>
  <c r="GO378" i="35"/>
  <c r="GO370" i="35"/>
  <c r="GO383" i="35"/>
  <c r="GO372" i="35"/>
  <c r="GW379" i="35"/>
  <c r="GW371" i="35"/>
  <c r="GW385" i="35"/>
  <c r="GW380" i="35"/>
  <c r="GW376" i="35"/>
  <c r="GW368" i="35"/>
  <c r="GW381" i="35"/>
  <c r="GW378" i="35"/>
  <c r="GW370" i="35"/>
  <c r="HE377" i="35"/>
  <c r="HE369" i="35"/>
  <c r="HE383" i="35"/>
  <c r="HE374" i="35"/>
  <c r="HE379" i="35"/>
  <c r="HE376" i="35"/>
  <c r="HE368" i="35"/>
  <c r="HM386" i="35"/>
  <c r="HM375" i="35"/>
  <c r="HM381" i="35"/>
  <c r="HM372" i="35"/>
  <c r="HM374" i="35"/>
  <c r="GK361" i="35"/>
  <c r="GS361" i="35"/>
  <c r="HA361" i="35"/>
  <c r="HI361" i="35"/>
  <c r="HQ361" i="35"/>
  <c r="GO362" i="35"/>
  <c r="HL362" i="35"/>
  <c r="HA363" i="35"/>
  <c r="HM363" i="35"/>
  <c r="GP364" i="35"/>
  <c r="HD364" i="35"/>
  <c r="HO364" i="35"/>
  <c r="GS365" i="35"/>
  <c r="HE365" i="35"/>
  <c r="GV366" i="35"/>
  <c r="HG366" i="35"/>
  <c r="GK367" i="35"/>
  <c r="GW367" i="35"/>
  <c r="GO368" i="35"/>
  <c r="HQ370" i="35"/>
  <c r="GY371" i="35"/>
  <c r="HO371" i="35"/>
  <c r="GW372" i="35"/>
  <c r="HM373" i="35"/>
  <c r="GS374" i="35"/>
  <c r="GS375" i="35"/>
  <c r="HG375" i="35"/>
  <c r="GQ376" i="35"/>
  <c r="HG376" i="35"/>
  <c r="GN377" i="35"/>
  <c r="GK378" i="35"/>
  <c r="GI379" i="35"/>
  <c r="HA379" i="35"/>
  <c r="HE380" i="35"/>
  <c r="HL381" i="35"/>
  <c r="GY383" i="35"/>
  <c r="HE384" i="35"/>
  <c r="HM385" i="35"/>
  <c r="HQ386" i="35"/>
  <c r="GQ386" i="35"/>
  <c r="GQ384" i="35"/>
  <c r="GQ382" i="35"/>
  <c r="GQ380" i="35"/>
  <c r="GQ378" i="35"/>
  <c r="GQ375" i="35"/>
  <c r="GQ370" i="35"/>
  <c r="GQ367" i="35"/>
  <c r="GQ365" i="35"/>
  <c r="GQ363" i="35"/>
  <c r="GQ383" i="35"/>
  <c r="HG369" i="35"/>
  <c r="HO374" i="35"/>
  <c r="GP386" i="35"/>
  <c r="GP384" i="35"/>
  <c r="GP382" i="35"/>
  <c r="GP380" i="35"/>
  <c r="GP378" i="35"/>
  <c r="GP376" i="35"/>
  <c r="GP374" i="35"/>
  <c r="GP372" i="35"/>
  <c r="GP370" i="35"/>
  <c r="GP368" i="35"/>
  <c r="GP375" i="35"/>
  <c r="GP367" i="35"/>
  <c r="GP365" i="35"/>
  <c r="GP363" i="35"/>
  <c r="GP377" i="35"/>
  <c r="GP369" i="35"/>
  <c r="GX386" i="35"/>
  <c r="GX384" i="35"/>
  <c r="GX382" i="35"/>
  <c r="GX380" i="35"/>
  <c r="GX378" i="35"/>
  <c r="GX376" i="35"/>
  <c r="GX374" i="35"/>
  <c r="GX372" i="35"/>
  <c r="GX370" i="35"/>
  <c r="GX368" i="35"/>
  <c r="GX385" i="35"/>
  <c r="GX373" i="35"/>
  <c r="GX367" i="35"/>
  <c r="GX365" i="35"/>
  <c r="GX363" i="35"/>
  <c r="GX375" i="35"/>
  <c r="HF386" i="35"/>
  <c r="HF384" i="35"/>
  <c r="HF382" i="35"/>
  <c r="HF380" i="35"/>
  <c r="HF378" i="35"/>
  <c r="HF376" i="35"/>
  <c r="HF374" i="35"/>
  <c r="HF372" i="35"/>
  <c r="HF370" i="35"/>
  <c r="HF368" i="35"/>
  <c r="HF383" i="35"/>
  <c r="HF371" i="35"/>
  <c r="HF367" i="35"/>
  <c r="HF365" i="35"/>
  <c r="HF363" i="35"/>
  <c r="HF385" i="35"/>
  <c r="HF373" i="35"/>
  <c r="HN386" i="35"/>
  <c r="HN384" i="35"/>
  <c r="HN382" i="35"/>
  <c r="HN380" i="35"/>
  <c r="HN378" i="35"/>
  <c r="HN376" i="35"/>
  <c r="HN374" i="35"/>
  <c r="HN372" i="35"/>
  <c r="HN370" i="35"/>
  <c r="HN368" i="35"/>
  <c r="HN381" i="35"/>
  <c r="HN377" i="35"/>
  <c r="HN369" i="35"/>
  <c r="HN367" i="35"/>
  <c r="HN365" i="35"/>
  <c r="HN363" i="35"/>
  <c r="HN383" i="35"/>
  <c r="HN371" i="35"/>
  <c r="GP362" i="35"/>
  <c r="GY362" i="35"/>
  <c r="HM362" i="35"/>
  <c r="GO363" i="35"/>
  <c r="GQ364" i="35"/>
  <c r="HE364" i="35"/>
  <c r="HQ364" i="35"/>
  <c r="GI366" i="35"/>
  <c r="GW366" i="35"/>
  <c r="HI366" i="35"/>
  <c r="GQ368" i="35"/>
  <c r="HG368" i="35"/>
  <c r="GN369" i="35"/>
  <c r="HF369" i="35"/>
  <c r="GK370" i="35"/>
  <c r="GI371" i="35"/>
  <c r="HA371" i="35"/>
  <c r="GY372" i="35"/>
  <c r="HQ372" i="35"/>
  <c r="GW373" i="35"/>
  <c r="HN373" i="35"/>
  <c r="GW374" i="35"/>
  <c r="GO377" i="35"/>
  <c r="HG377" i="35"/>
  <c r="HE378" i="35"/>
  <c r="GN379" i="35"/>
  <c r="HD379" i="35"/>
  <c r="GO380" i="35"/>
  <c r="HI380" i="35"/>
  <c r="GS381" i="35"/>
  <c r="HO381" i="35"/>
  <c r="GW382" i="35"/>
  <c r="GI383" i="35"/>
  <c r="HD383" i="35"/>
  <c r="GQ385" i="35"/>
  <c r="HN385" i="35"/>
  <c r="GW386" i="35"/>
  <c r="GX353" i="35"/>
  <c r="GX351" i="35"/>
  <c r="GX354" i="35"/>
  <c r="GX352" i="35"/>
  <c r="GX350" i="35"/>
  <c r="GX348" i="35"/>
  <c r="GX346" i="35"/>
  <c r="GX347" i="35"/>
  <c r="GX342" i="35"/>
  <c r="GX339" i="35"/>
  <c r="GX344" i="35"/>
  <c r="GX336" i="35"/>
  <c r="GX345" i="35"/>
  <c r="GX349" i="35"/>
  <c r="GX341" i="35"/>
  <c r="GX335" i="35"/>
  <c r="GX333" i="35"/>
  <c r="GX331" i="35"/>
  <c r="GX329" i="35"/>
  <c r="GX337" i="35"/>
  <c r="GX334" i="35"/>
  <c r="GX332" i="35"/>
  <c r="GX338" i="35"/>
  <c r="GX343" i="35"/>
  <c r="GX330" i="35"/>
  <c r="GX340" i="35"/>
  <c r="HN353" i="35"/>
  <c r="HN351" i="35"/>
  <c r="HN354" i="35"/>
  <c r="HN352" i="35"/>
  <c r="HN350" i="35"/>
  <c r="HN348" i="35"/>
  <c r="HN346" i="35"/>
  <c r="HN338" i="35"/>
  <c r="HN349" i="35"/>
  <c r="HN343" i="35"/>
  <c r="HN332" i="35"/>
  <c r="HN340" i="35"/>
  <c r="HN330" i="35"/>
  <c r="HN345" i="35"/>
  <c r="HN337" i="35"/>
  <c r="HN335" i="35"/>
  <c r="HN333" i="35"/>
  <c r="HN331" i="35"/>
  <c r="HN329" i="35"/>
  <c r="HN334" i="35"/>
  <c r="HN342" i="35"/>
  <c r="HN339" i="35"/>
  <c r="HN341" i="35"/>
  <c r="HN347" i="35"/>
  <c r="HN344" i="35"/>
  <c r="HN336" i="35"/>
  <c r="GP353" i="35"/>
  <c r="GP351" i="35"/>
  <c r="GP354" i="35"/>
  <c r="GP352" i="35"/>
  <c r="GP350" i="35"/>
  <c r="GP348" i="35"/>
  <c r="GP346" i="35"/>
  <c r="GP349" i="35"/>
  <c r="GP344" i="35"/>
  <c r="GP336" i="35"/>
  <c r="GP330" i="35"/>
  <c r="GP341" i="35"/>
  <c r="GP339" i="35"/>
  <c r="GP332" i="35"/>
  <c r="GP338" i="35"/>
  <c r="GP343" i="35"/>
  <c r="GP335" i="35"/>
  <c r="GP333" i="35"/>
  <c r="GP331" i="35"/>
  <c r="GP329" i="35"/>
  <c r="GP340" i="35"/>
  <c r="GP347" i="35"/>
  <c r="GP345" i="35"/>
  <c r="GP337" i="35"/>
  <c r="GP334" i="35"/>
  <c r="GP342" i="35"/>
  <c r="HF353" i="35"/>
  <c r="HF351" i="35"/>
  <c r="HF354" i="35"/>
  <c r="HF352" i="35"/>
  <c r="HF350" i="35"/>
  <c r="HF348" i="35"/>
  <c r="HF346" i="35"/>
  <c r="HF340" i="35"/>
  <c r="HF334" i="35"/>
  <c r="HF330" i="35"/>
  <c r="HF345" i="35"/>
  <c r="HF337" i="35"/>
  <c r="HF342" i="35"/>
  <c r="HF343" i="35"/>
  <c r="HF347" i="35"/>
  <c r="HF339" i="35"/>
  <c r="HF335" i="35"/>
  <c r="HF333" i="35"/>
  <c r="HF331" i="35"/>
  <c r="HF329" i="35"/>
  <c r="HF344" i="35"/>
  <c r="HF336" i="35"/>
  <c r="HF341" i="35"/>
  <c r="HF332" i="35"/>
  <c r="HF349" i="35"/>
  <c r="HF338" i="35"/>
  <c r="GI354" i="35"/>
  <c r="GI352" i="35"/>
  <c r="GI350" i="35"/>
  <c r="GI348" i="35"/>
  <c r="GI346" i="35"/>
  <c r="GI344" i="35"/>
  <c r="GI342" i="35"/>
  <c r="GI340" i="35"/>
  <c r="GI338" i="35"/>
  <c r="GQ354" i="35"/>
  <c r="GQ352" i="35"/>
  <c r="GQ350" i="35"/>
  <c r="GQ348" i="35"/>
  <c r="GQ346" i="35"/>
  <c r="GQ344" i="35"/>
  <c r="GQ342" i="35"/>
  <c r="GQ340" i="35"/>
  <c r="GQ338" i="35"/>
  <c r="GQ336" i="35"/>
  <c r="GY354" i="35"/>
  <c r="GY352" i="35"/>
  <c r="GY350" i="35"/>
  <c r="GY348" i="35"/>
  <c r="GY346" i="35"/>
  <c r="GY344" i="35"/>
  <c r="GY342" i="35"/>
  <c r="GY340" i="35"/>
  <c r="GY338" i="35"/>
  <c r="GY336" i="35"/>
  <c r="HG354" i="35"/>
  <c r="HG352" i="35"/>
  <c r="HG350" i="35"/>
  <c r="HG348" i="35"/>
  <c r="HG346" i="35"/>
  <c r="HG344" i="35"/>
  <c r="HG342" i="35"/>
  <c r="HG340" i="35"/>
  <c r="HG338" i="35"/>
  <c r="HG336" i="35"/>
  <c r="HO354" i="35"/>
  <c r="HO352" i="35"/>
  <c r="HO350" i="35"/>
  <c r="HO348" i="35"/>
  <c r="HO346" i="35"/>
  <c r="HO344" i="35"/>
  <c r="HO342" i="35"/>
  <c r="HO340" i="35"/>
  <c r="HO338" i="35"/>
  <c r="HO336" i="35"/>
  <c r="GM329" i="35"/>
  <c r="GU329" i="35"/>
  <c r="HC329" i="35"/>
  <c r="HK329" i="35"/>
  <c r="GI330" i="35"/>
  <c r="GQ330" i="35"/>
  <c r="GY330" i="35"/>
  <c r="HG330" i="35"/>
  <c r="HO330" i="35"/>
  <c r="GM331" i="35"/>
  <c r="GU331" i="35"/>
  <c r="HC331" i="35"/>
  <c r="HK331" i="35"/>
  <c r="GI332" i="35"/>
  <c r="GQ332" i="35"/>
  <c r="GY332" i="35"/>
  <c r="HG332" i="35"/>
  <c r="HO332" i="35"/>
  <c r="GM333" i="35"/>
  <c r="GU333" i="35"/>
  <c r="HC333" i="35"/>
  <c r="HK333" i="35"/>
  <c r="GI334" i="35"/>
  <c r="GQ334" i="35"/>
  <c r="GY334" i="35"/>
  <c r="HG334" i="35"/>
  <c r="HO334" i="35"/>
  <c r="GM335" i="35"/>
  <c r="GU335" i="35"/>
  <c r="HC335" i="35"/>
  <c r="HK335" i="35"/>
  <c r="GI336" i="35"/>
  <c r="GS336" i="35"/>
  <c r="HC336" i="35"/>
  <c r="GO337" i="35"/>
  <c r="GY337" i="35"/>
  <c r="HJ337" i="35"/>
  <c r="GK338" i="35"/>
  <c r="GU338" i="35"/>
  <c r="HQ338" i="35"/>
  <c r="GQ339" i="35"/>
  <c r="HB339" i="35"/>
  <c r="HM339" i="35"/>
  <c r="GM340" i="35"/>
  <c r="HI340" i="35"/>
  <c r="GI341" i="35"/>
  <c r="GT341" i="35"/>
  <c r="HE341" i="35"/>
  <c r="HO341" i="35"/>
  <c r="HA342" i="35"/>
  <c r="HK342" i="35"/>
  <c r="GL343" i="35"/>
  <c r="GW343" i="35"/>
  <c r="HG343" i="35"/>
  <c r="HR343" i="35"/>
  <c r="GS344" i="35"/>
  <c r="HC344" i="35"/>
  <c r="GO345" i="35"/>
  <c r="GY345" i="35"/>
  <c r="HJ345" i="35"/>
  <c r="GL346" i="35"/>
  <c r="HK346" i="35"/>
  <c r="GO347" i="35"/>
  <c r="HA347" i="35"/>
  <c r="HC348" i="35"/>
  <c r="HQ348" i="35"/>
  <c r="GS349" i="35"/>
  <c r="GM350" i="35"/>
  <c r="HG351" i="35"/>
  <c r="GY353" i="35"/>
  <c r="GJ354" i="35"/>
  <c r="GJ352" i="35"/>
  <c r="GJ350" i="35"/>
  <c r="GJ353" i="35"/>
  <c r="GJ351" i="35"/>
  <c r="GJ349" i="35"/>
  <c r="GJ347" i="35"/>
  <c r="GJ345" i="35"/>
  <c r="GJ343" i="35"/>
  <c r="GJ341" i="35"/>
  <c r="GJ339" i="35"/>
  <c r="GJ337" i="35"/>
  <c r="GR354" i="35"/>
  <c r="GR352" i="35"/>
  <c r="GR350" i="35"/>
  <c r="GR353" i="35"/>
  <c r="GR351" i="35"/>
  <c r="GR349" i="35"/>
  <c r="GR347" i="35"/>
  <c r="GR345" i="35"/>
  <c r="GR343" i="35"/>
  <c r="GR341" i="35"/>
  <c r="GR339" i="35"/>
  <c r="GR337" i="35"/>
  <c r="GZ354" i="35"/>
  <c r="GZ352" i="35"/>
  <c r="GZ350" i="35"/>
  <c r="GZ353" i="35"/>
  <c r="GZ351" i="35"/>
  <c r="GZ349" i="35"/>
  <c r="GZ347" i="35"/>
  <c r="GZ345" i="35"/>
  <c r="GZ343" i="35"/>
  <c r="GZ341" i="35"/>
  <c r="GZ339" i="35"/>
  <c r="GZ337" i="35"/>
  <c r="HH354" i="35"/>
  <c r="HH352" i="35"/>
  <c r="HH350" i="35"/>
  <c r="HH353" i="35"/>
  <c r="HH351" i="35"/>
  <c r="HH349" i="35"/>
  <c r="HH347" i="35"/>
  <c r="HH345" i="35"/>
  <c r="HH343" i="35"/>
  <c r="HH341" i="35"/>
  <c r="HH339" i="35"/>
  <c r="HH337" i="35"/>
  <c r="HP354" i="35"/>
  <c r="HP352" i="35"/>
  <c r="HP350" i="35"/>
  <c r="HP353" i="35"/>
  <c r="HP351" i="35"/>
  <c r="HP349" i="35"/>
  <c r="HP347" i="35"/>
  <c r="HP345" i="35"/>
  <c r="HP343" i="35"/>
  <c r="HP341" i="35"/>
  <c r="HP339" i="35"/>
  <c r="HP337" i="35"/>
  <c r="GN329" i="35"/>
  <c r="GV329" i="35"/>
  <c r="HD329" i="35"/>
  <c r="HL329" i="35"/>
  <c r="GJ330" i="35"/>
  <c r="GR330" i="35"/>
  <c r="GZ330" i="35"/>
  <c r="HH330" i="35"/>
  <c r="HP330" i="35"/>
  <c r="GN331" i="35"/>
  <c r="GV331" i="35"/>
  <c r="HD331" i="35"/>
  <c r="HL331" i="35"/>
  <c r="GJ332" i="35"/>
  <c r="GR332" i="35"/>
  <c r="GZ332" i="35"/>
  <c r="HH332" i="35"/>
  <c r="HP332" i="35"/>
  <c r="GN333" i="35"/>
  <c r="GV333" i="35"/>
  <c r="HD333" i="35"/>
  <c r="HL333" i="35"/>
  <c r="GJ334" i="35"/>
  <c r="GR334" i="35"/>
  <c r="GZ334" i="35"/>
  <c r="HH334" i="35"/>
  <c r="HP334" i="35"/>
  <c r="GN335" i="35"/>
  <c r="GV335" i="35"/>
  <c r="HD335" i="35"/>
  <c r="HL335" i="35"/>
  <c r="GJ336" i="35"/>
  <c r="GT336" i="35"/>
  <c r="HE336" i="35"/>
  <c r="HP336" i="35"/>
  <c r="HA337" i="35"/>
  <c r="HL337" i="35"/>
  <c r="GL338" i="35"/>
  <c r="GW338" i="35"/>
  <c r="HH338" i="35"/>
  <c r="HR338" i="35"/>
  <c r="GS339" i="35"/>
  <c r="HD339" i="35"/>
  <c r="GO340" i="35"/>
  <c r="GZ340" i="35"/>
  <c r="HJ340" i="35"/>
  <c r="GV341" i="35"/>
  <c r="GR342" i="35"/>
  <c r="HB342" i="35"/>
  <c r="HM342" i="35"/>
  <c r="GN343" i="35"/>
  <c r="GJ344" i="35"/>
  <c r="GT344" i="35"/>
  <c r="HE344" i="35"/>
  <c r="HP344" i="35"/>
  <c r="HA345" i="35"/>
  <c r="HL345" i="35"/>
  <c r="GM346" i="35"/>
  <c r="HM346" i="35"/>
  <c r="HD347" i="35"/>
  <c r="HO347" i="35"/>
  <c r="HE348" i="35"/>
  <c r="HR348" i="35"/>
  <c r="GV349" i="35"/>
  <c r="HG349" i="35"/>
  <c r="GO350" i="35"/>
  <c r="HO351" i="35"/>
  <c r="HG353" i="35"/>
  <c r="GK354" i="35"/>
  <c r="GK352" i="35"/>
  <c r="GK350" i="35"/>
  <c r="GK353" i="35"/>
  <c r="GK351" i="35"/>
  <c r="GS354" i="35"/>
  <c r="GS352" i="35"/>
  <c r="GS350" i="35"/>
  <c r="GS353" i="35"/>
  <c r="GS351" i="35"/>
  <c r="HA354" i="35"/>
  <c r="HA352" i="35"/>
  <c r="HA350" i="35"/>
  <c r="HA353" i="35"/>
  <c r="HA351" i="35"/>
  <c r="HI354" i="35"/>
  <c r="HI352" i="35"/>
  <c r="HI350" i="35"/>
  <c r="HI353" i="35"/>
  <c r="HI351" i="35"/>
  <c r="HQ354" i="35"/>
  <c r="HQ352" i="35"/>
  <c r="HQ350" i="35"/>
  <c r="HQ353" i="35"/>
  <c r="HQ351" i="35"/>
  <c r="GO329" i="35"/>
  <c r="GW329" i="35"/>
  <c r="HE329" i="35"/>
  <c r="HM329" i="35"/>
  <c r="GK330" i="35"/>
  <c r="GS330" i="35"/>
  <c r="HA330" i="35"/>
  <c r="HI330" i="35"/>
  <c r="HQ330" i="35"/>
  <c r="GO331" i="35"/>
  <c r="GW331" i="35"/>
  <c r="HE331" i="35"/>
  <c r="HM331" i="35"/>
  <c r="GK332" i="35"/>
  <c r="GS332" i="35"/>
  <c r="HA332" i="35"/>
  <c r="HI332" i="35"/>
  <c r="HQ332" i="35"/>
  <c r="GO333" i="35"/>
  <c r="GW333" i="35"/>
  <c r="HE333" i="35"/>
  <c r="HM333" i="35"/>
  <c r="GK334" i="35"/>
  <c r="GS334" i="35"/>
  <c r="HA334" i="35"/>
  <c r="HI334" i="35"/>
  <c r="HQ334" i="35"/>
  <c r="GO335" i="35"/>
  <c r="GW335" i="35"/>
  <c r="HE335" i="35"/>
  <c r="HM335" i="35"/>
  <c r="GK336" i="35"/>
  <c r="GU336" i="35"/>
  <c r="HQ336" i="35"/>
  <c r="GQ337" i="35"/>
  <c r="HB337" i="35"/>
  <c r="HM337" i="35"/>
  <c r="GM338" i="35"/>
  <c r="HI338" i="35"/>
  <c r="GI339" i="35"/>
  <c r="GT339" i="35"/>
  <c r="HE339" i="35"/>
  <c r="HO339" i="35"/>
  <c r="HA340" i="35"/>
  <c r="GW341" i="35"/>
  <c r="HG341" i="35"/>
  <c r="GS342" i="35"/>
  <c r="HC342" i="35"/>
  <c r="GO343" i="35"/>
  <c r="GY343" i="35"/>
  <c r="GK344" i="35"/>
  <c r="GU344" i="35"/>
  <c r="HQ344" i="35"/>
  <c r="GQ345" i="35"/>
  <c r="HB345" i="35"/>
  <c r="HM345" i="35"/>
  <c r="GO346" i="35"/>
  <c r="HP346" i="35"/>
  <c r="GQ347" i="35"/>
  <c r="HE347" i="35"/>
  <c r="HQ347" i="35"/>
  <c r="HH348" i="35"/>
  <c r="GI349" i="35"/>
  <c r="GW349" i="35"/>
  <c r="HI349" i="35"/>
  <c r="GU350" i="35"/>
  <c r="GM352" i="35"/>
  <c r="HO353" i="35"/>
  <c r="GL354" i="35"/>
  <c r="GL352" i="35"/>
  <c r="GL350" i="35"/>
  <c r="GL353" i="35"/>
  <c r="GL351" i="35"/>
  <c r="GL349" i="35"/>
  <c r="GL347" i="35"/>
  <c r="GT354" i="35"/>
  <c r="GT352" i="35"/>
  <c r="GT350" i="35"/>
  <c r="GT353" i="35"/>
  <c r="GT351" i="35"/>
  <c r="GT349" i="35"/>
  <c r="GT347" i="35"/>
  <c r="HB354" i="35"/>
  <c r="HB352" i="35"/>
  <c r="HB350" i="35"/>
  <c r="HB353" i="35"/>
  <c r="HB351" i="35"/>
  <c r="HB349" i="35"/>
  <c r="HB347" i="35"/>
  <c r="HJ354" i="35"/>
  <c r="HJ352" i="35"/>
  <c r="HJ350" i="35"/>
  <c r="HJ353" i="35"/>
  <c r="HJ351" i="35"/>
  <c r="HJ349" i="35"/>
  <c r="HJ347" i="35"/>
  <c r="HR354" i="35"/>
  <c r="HR352" i="35"/>
  <c r="HR350" i="35"/>
  <c r="HR353" i="35"/>
  <c r="HR351" i="35"/>
  <c r="HR349" i="35"/>
  <c r="HR347" i="35"/>
  <c r="HR345" i="35"/>
  <c r="GL330" i="35"/>
  <c r="GT330" i="35"/>
  <c r="HB330" i="35"/>
  <c r="HJ330" i="35"/>
  <c r="HR330" i="35"/>
  <c r="GL332" i="35"/>
  <c r="GT332" i="35"/>
  <c r="HB332" i="35"/>
  <c r="HJ332" i="35"/>
  <c r="HR332" i="35"/>
  <c r="GL334" i="35"/>
  <c r="GT334" i="35"/>
  <c r="HB334" i="35"/>
  <c r="HJ334" i="35"/>
  <c r="HR334" i="35"/>
  <c r="GL336" i="35"/>
  <c r="HR336" i="35"/>
  <c r="HD337" i="35"/>
  <c r="HJ338" i="35"/>
  <c r="GV339" i="35"/>
  <c r="HB340" i="35"/>
  <c r="GN341" i="35"/>
  <c r="GT342" i="35"/>
  <c r="HA343" i="35"/>
  <c r="HL343" i="35"/>
  <c r="GL344" i="35"/>
  <c r="GW344" i="35"/>
  <c r="HH344" i="35"/>
  <c r="HR344" i="35"/>
  <c r="GS345" i="35"/>
  <c r="GR346" i="35"/>
  <c r="HC346" i="35"/>
  <c r="HQ346" i="35"/>
  <c r="GS347" i="35"/>
  <c r="GJ348" i="35"/>
  <c r="GU348" i="35"/>
  <c r="HI348" i="35"/>
  <c r="GK349" i="35"/>
  <c r="GM353" i="35"/>
  <c r="GM351" i="35"/>
  <c r="GM349" i="35"/>
  <c r="GM347" i="35"/>
  <c r="GM345" i="35"/>
  <c r="GM343" i="35"/>
  <c r="GM341" i="35"/>
  <c r="GM339" i="35"/>
  <c r="GM337" i="35"/>
  <c r="GU353" i="35"/>
  <c r="GU351" i="35"/>
  <c r="GU349" i="35"/>
  <c r="GU347" i="35"/>
  <c r="GU345" i="35"/>
  <c r="GU343" i="35"/>
  <c r="GU341" i="35"/>
  <c r="GU339" i="35"/>
  <c r="GU337" i="35"/>
  <c r="HC353" i="35"/>
  <c r="HC351" i="35"/>
  <c r="HC349" i="35"/>
  <c r="HC347" i="35"/>
  <c r="HC345" i="35"/>
  <c r="HC343" i="35"/>
  <c r="HC341" i="35"/>
  <c r="HC339" i="35"/>
  <c r="HC337" i="35"/>
  <c r="HK353" i="35"/>
  <c r="HK351" i="35"/>
  <c r="HK349" i="35"/>
  <c r="HK347" i="35"/>
  <c r="HK345" i="35"/>
  <c r="HK343" i="35"/>
  <c r="HK341" i="35"/>
  <c r="HK339" i="35"/>
  <c r="HK337" i="35"/>
  <c r="GI329" i="35"/>
  <c r="GQ329" i="35"/>
  <c r="GY329" i="35"/>
  <c r="HG329" i="35"/>
  <c r="HO329" i="35"/>
  <c r="GM330" i="35"/>
  <c r="GU330" i="35"/>
  <c r="HC330" i="35"/>
  <c r="HK330" i="35"/>
  <c r="GI331" i="35"/>
  <c r="GQ331" i="35"/>
  <c r="GY331" i="35"/>
  <c r="HG331" i="35"/>
  <c r="HO331" i="35"/>
  <c r="GM332" i="35"/>
  <c r="GU332" i="35"/>
  <c r="HC332" i="35"/>
  <c r="HK332" i="35"/>
  <c r="GI333" i="35"/>
  <c r="GQ333" i="35"/>
  <c r="GY333" i="35"/>
  <c r="HG333" i="35"/>
  <c r="HO333" i="35"/>
  <c r="GM334" i="35"/>
  <c r="GU334" i="35"/>
  <c r="HC334" i="35"/>
  <c r="HK334" i="35"/>
  <c r="GI335" i="35"/>
  <c r="GQ335" i="35"/>
  <c r="GY335" i="35"/>
  <c r="HG335" i="35"/>
  <c r="HO335" i="35"/>
  <c r="GM336" i="35"/>
  <c r="HI336" i="35"/>
  <c r="GI337" i="35"/>
  <c r="GT337" i="35"/>
  <c r="HE337" i="35"/>
  <c r="HO337" i="35"/>
  <c r="HA338" i="35"/>
  <c r="HK338" i="35"/>
  <c r="GL339" i="35"/>
  <c r="GW339" i="35"/>
  <c r="HG339" i="35"/>
  <c r="HR339" i="35"/>
  <c r="GS340" i="35"/>
  <c r="HC340" i="35"/>
  <c r="GO341" i="35"/>
  <c r="GY341" i="35"/>
  <c r="HJ341" i="35"/>
  <c r="GK342" i="35"/>
  <c r="GU342" i="35"/>
  <c r="HQ342" i="35"/>
  <c r="GQ343" i="35"/>
  <c r="HB343" i="35"/>
  <c r="HM343" i="35"/>
  <c r="GM344" i="35"/>
  <c r="HI344" i="35"/>
  <c r="GI345" i="35"/>
  <c r="GT345" i="35"/>
  <c r="HE345" i="35"/>
  <c r="HO345" i="35"/>
  <c r="GS346" i="35"/>
  <c r="HR346" i="35"/>
  <c r="HG347" i="35"/>
  <c r="GK348" i="35"/>
  <c r="GW348" i="35"/>
  <c r="HJ348" i="35"/>
  <c r="GY349" i="35"/>
  <c r="HK350" i="35"/>
  <c r="HC352" i="35"/>
  <c r="GU354" i="35"/>
  <c r="GN353" i="35"/>
  <c r="GN351" i="35"/>
  <c r="GN354" i="35"/>
  <c r="GN352" i="35"/>
  <c r="GN350" i="35"/>
  <c r="GN348" i="35"/>
  <c r="GN346" i="35"/>
  <c r="GN344" i="35"/>
  <c r="GN342" i="35"/>
  <c r="GN340" i="35"/>
  <c r="GN338" i="35"/>
  <c r="GN336" i="35"/>
  <c r="GV353" i="35"/>
  <c r="GV351" i="35"/>
  <c r="GV354" i="35"/>
  <c r="GV352" i="35"/>
  <c r="GV350" i="35"/>
  <c r="GV348" i="35"/>
  <c r="GV346" i="35"/>
  <c r="GV344" i="35"/>
  <c r="GV342" i="35"/>
  <c r="GV340" i="35"/>
  <c r="GV338" i="35"/>
  <c r="GV336" i="35"/>
  <c r="HD353" i="35"/>
  <c r="HD351" i="35"/>
  <c r="HD354" i="35"/>
  <c r="HD352" i="35"/>
  <c r="HD350" i="35"/>
  <c r="HD348" i="35"/>
  <c r="HD346" i="35"/>
  <c r="HD344" i="35"/>
  <c r="HD342" i="35"/>
  <c r="HD340" i="35"/>
  <c r="HD338" i="35"/>
  <c r="HD336" i="35"/>
  <c r="HL353" i="35"/>
  <c r="HL351" i="35"/>
  <c r="HL354" i="35"/>
  <c r="HL352" i="35"/>
  <c r="HL350" i="35"/>
  <c r="HL348" i="35"/>
  <c r="HL346" i="35"/>
  <c r="HL344" i="35"/>
  <c r="HL342" i="35"/>
  <c r="HL340" i="35"/>
  <c r="HL338" i="35"/>
  <c r="HL336" i="35"/>
  <c r="GN330" i="35"/>
  <c r="GV330" i="35"/>
  <c r="HD330" i="35"/>
  <c r="HL330" i="35"/>
  <c r="GN332" i="35"/>
  <c r="GV332" i="35"/>
  <c r="HD332" i="35"/>
  <c r="HL332" i="35"/>
  <c r="GN334" i="35"/>
  <c r="GV334" i="35"/>
  <c r="HD334" i="35"/>
  <c r="HL334" i="35"/>
  <c r="HJ336" i="35"/>
  <c r="GV337" i="35"/>
  <c r="HB338" i="35"/>
  <c r="GN339" i="35"/>
  <c r="GT340" i="35"/>
  <c r="HA341" i="35"/>
  <c r="HL341" i="35"/>
  <c r="GL342" i="35"/>
  <c r="GW342" i="35"/>
  <c r="HH342" i="35"/>
  <c r="HR342" i="35"/>
  <c r="GS343" i="35"/>
  <c r="HD343" i="35"/>
  <c r="GO344" i="35"/>
  <c r="GZ344" i="35"/>
  <c r="HJ344" i="35"/>
  <c r="GK345" i="35"/>
  <c r="GV345" i="35"/>
  <c r="HQ345" i="35"/>
  <c r="GT346" i="35"/>
  <c r="HH346" i="35"/>
  <c r="GI347" i="35"/>
  <c r="HI347" i="35"/>
  <c r="GL348" i="35"/>
  <c r="GZ348" i="35"/>
  <c r="HK348" i="35"/>
  <c r="HA349" i="35"/>
  <c r="GI351" i="35"/>
  <c r="HK352" i="35"/>
  <c r="HC354" i="35"/>
  <c r="GO353" i="35"/>
  <c r="GO351" i="35"/>
  <c r="GO354" i="35"/>
  <c r="GO352" i="35"/>
  <c r="GW353" i="35"/>
  <c r="GW351" i="35"/>
  <c r="GW354" i="35"/>
  <c r="GW352" i="35"/>
  <c r="GW350" i="35"/>
  <c r="HE353" i="35"/>
  <c r="HE351" i="35"/>
  <c r="HE354" i="35"/>
  <c r="HE352" i="35"/>
  <c r="HE350" i="35"/>
  <c r="HM353" i="35"/>
  <c r="HM351" i="35"/>
  <c r="HM354" i="35"/>
  <c r="HM352" i="35"/>
  <c r="HM350" i="35"/>
  <c r="GK329" i="35"/>
  <c r="GS329" i="35"/>
  <c r="HA329" i="35"/>
  <c r="HI329" i="35"/>
  <c r="HQ329" i="35"/>
  <c r="GO330" i="35"/>
  <c r="GW330" i="35"/>
  <c r="HE330" i="35"/>
  <c r="HM330" i="35"/>
  <c r="GK331" i="35"/>
  <c r="GS331" i="35"/>
  <c r="HA331" i="35"/>
  <c r="HI331" i="35"/>
  <c r="HQ331" i="35"/>
  <c r="GO332" i="35"/>
  <c r="GW332" i="35"/>
  <c r="HE332" i="35"/>
  <c r="HM332" i="35"/>
  <c r="GK333" i="35"/>
  <c r="GS333" i="35"/>
  <c r="HA333" i="35"/>
  <c r="HI333" i="35"/>
  <c r="HQ333" i="35"/>
  <c r="GO334" i="35"/>
  <c r="GW334" i="35"/>
  <c r="HE334" i="35"/>
  <c r="HM334" i="35"/>
  <c r="GK335" i="35"/>
  <c r="GS335" i="35"/>
  <c r="HA335" i="35"/>
  <c r="HI335" i="35"/>
  <c r="HQ335" i="35"/>
  <c r="HA336" i="35"/>
  <c r="HK336" i="35"/>
  <c r="GL337" i="35"/>
  <c r="GW337" i="35"/>
  <c r="HG337" i="35"/>
  <c r="HR337" i="35"/>
  <c r="GS338" i="35"/>
  <c r="HC338" i="35"/>
  <c r="GO339" i="35"/>
  <c r="GY339" i="35"/>
  <c r="HJ339" i="35"/>
  <c r="GK340" i="35"/>
  <c r="GU340" i="35"/>
  <c r="HQ340" i="35"/>
  <c r="GQ341" i="35"/>
  <c r="HB341" i="35"/>
  <c r="HM341" i="35"/>
  <c r="GM342" i="35"/>
  <c r="HI342" i="35"/>
  <c r="GI343" i="35"/>
  <c r="GT343" i="35"/>
  <c r="HE343" i="35"/>
  <c r="HO343" i="35"/>
  <c r="HA344" i="35"/>
  <c r="HK344" i="35"/>
  <c r="GL345" i="35"/>
  <c r="GW345" i="35"/>
  <c r="HG345" i="35"/>
  <c r="GJ346" i="35"/>
  <c r="GU346" i="35"/>
  <c r="HI346" i="35"/>
  <c r="GK347" i="35"/>
  <c r="HL347" i="35"/>
  <c r="GM348" i="35"/>
  <c r="HA348" i="35"/>
  <c r="HM348" i="35"/>
  <c r="HD349" i="35"/>
  <c r="HO349" i="35"/>
  <c r="GQ351" i="35"/>
  <c r="GI353" i="35"/>
  <c r="HK354" i="35"/>
  <c r="HH322" i="35"/>
  <c r="HH320" i="35"/>
  <c r="HH318" i="35"/>
  <c r="HH316" i="35"/>
  <c r="HH314" i="35"/>
  <c r="HH312" i="35"/>
  <c r="HH310" i="35"/>
  <c r="HH308" i="35"/>
  <c r="HH306" i="35"/>
  <c r="HH304" i="35"/>
  <c r="GJ304" i="35"/>
  <c r="GK322" i="35"/>
  <c r="GK320" i="35"/>
  <c r="GK318" i="35"/>
  <c r="GK316" i="35"/>
  <c r="GK314" i="35"/>
  <c r="GK312" i="35"/>
  <c r="GK310" i="35"/>
  <c r="GK308" i="35"/>
  <c r="GK306" i="35"/>
  <c r="GK321" i="35"/>
  <c r="GK319" i="35"/>
  <c r="GK317" i="35"/>
  <c r="GK315" i="35"/>
  <c r="GK313" i="35"/>
  <c r="GK311" i="35"/>
  <c r="GK309" i="35"/>
  <c r="GK307" i="35"/>
  <c r="GK305" i="35"/>
  <c r="GS302" i="35"/>
  <c r="GZ317" i="35"/>
  <c r="GR319" i="35"/>
  <c r="GJ321" i="35"/>
  <c r="GL322" i="35"/>
  <c r="GL320" i="35"/>
  <c r="GL318" i="35"/>
  <c r="GL316" i="35"/>
  <c r="GL314" i="35"/>
  <c r="GL312" i="35"/>
  <c r="GL310" i="35"/>
  <c r="GL308" i="35"/>
  <c r="GL306" i="35"/>
  <c r="GL321" i="35"/>
  <c r="GL319" i="35"/>
  <c r="GL317" i="35"/>
  <c r="GL315" i="35"/>
  <c r="GL313" i="35"/>
  <c r="GL311" i="35"/>
  <c r="GL309" i="35"/>
  <c r="GL307" i="35"/>
  <c r="GL305" i="35"/>
  <c r="GT322" i="35"/>
  <c r="GT320" i="35"/>
  <c r="GT318" i="35"/>
  <c r="GT316" i="35"/>
  <c r="GT314" i="35"/>
  <c r="GT312" i="35"/>
  <c r="GT310" i="35"/>
  <c r="GT308" i="35"/>
  <c r="GT306" i="35"/>
  <c r="GT304" i="35"/>
  <c r="GT321" i="35"/>
  <c r="GT319" i="35"/>
  <c r="GT317" i="35"/>
  <c r="GT315" i="35"/>
  <c r="GT313" i="35"/>
  <c r="GT311" i="35"/>
  <c r="GT309" i="35"/>
  <c r="GT307" i="35"/>
  <c r="GT305" i="35"/>
  <c r="HB322" i="35"/>
  <c r="HB320" i="35"/>
  <c r="HB318" i="35"/>
  <c r="HB316" i="35"/>
  <c r="HB314" i="35"/>
  <c r="HB312" i="35"/>
  <c r="HB310" i="35"/>
  <c r="HB308" i="35"/>
  <c r="HB306" i="35"/>
  <c r="HB304" i="35"/>
  <c r="HB321" i="35"/>
  <c r="HB319" i="35"/>
  <c r="HB317" i="35"/>
  <c r="HB315" i="35"/>
  <c r="HB313" i="35"/>
  <c r="HB311" i="35"/>
  <c r="HB309" i="35"/>
  <c r="HB307" i="35"/>
  <c r="HB305" i="35"/>
  <c r="HJ322" i="35"/>
  <c r="HJ320" i="35"/>
  <c r="HJ318" i="35"/>
  <c r="HJ316" i="35"/>
  <c r="HJ314" i="35"/>
  <c r="HJ312" i="35"/>
  <c r="HJ310" i="35"/>
  <c r="HJ308" i="35"/>
  <c r="HJ306" i="35"/>
  <c r="HJ304" i="35"/>
  <c r="HJ321" i="35"/>
  <c r="HJ319" i="35"/>
  <c r="HJ317" i="35"/>
  <c r="HJ315" i="35"/>
  <c r="HJ313" i="35"/>
  <c r="HJ311" i="35"/>
  <c r="HJ309" i="35"/>
  <c r="HJ307" i="35"/>
  <c r="HJ305" i="35"/>
  <c r="HR322" i="35"/>
  <c r="HR320" i="35"/>
  <c r="HR318" i="35"/>
  <c r="HR316" i="35"/>
  <c r="HR314" i="35"/>
  <c r="HR312" i="35"/>
  <c r="HR310" i="35"/>
  <c r="HR308" i="35"/>
  <c r="HR306" i="35"/>
  <c r="HR304" i="35"/>
  <c r="HR321" i="35"/>
  <c r="HR319" i="35"/>
  <c r="HR317" i="35"/>
  <c r="HR315" i="35"/>
  <c r="HR313" i="35"/>
  <c r="HR311" i="35"/>
  <c r="HR309" i="35"/>
  <c r="HR307" i="35"/>
  <c r="HR305" i="35"/>
  <c r="GP297" i="35"/>
  <c r="GX297" i="35"/>
  <c r="HF297" i="35"/>
  <c r="HN297" i="35"/>
  <c r="GL298" i="35"/>
  <c r="GT298" i="35"/>
  <c r="HB298" i="35"/>
  <c r="HJ298" i="35"/>
  <c r="HR298" i="35"/>
  <c r="GP299" i="35"/>
  <c r="GX299" i="35"/>
  <c r="HF299" i="35"/>
  <c r="HN299" i="35"/>
  <c r="GL300" i="35"/>
  <c r="GT300" i="35"/>
  <c r="HB300" i="35"/>
  <c r="HJ300" i="35"/>
  <c r="HR300" i="35"/>
  <c r="GP301" i="35"/>
  <c r="GX301" i="35"/>
  <c r="HF301" i="35"/>
  <c r="HN301" i="35"/>
  <c r="GL302" i="35"/>
  <c r="GT302" i="35"/>
  <c r="HB302" i="35"/>
  <c r="HJ302" i="35"/>
  <c r="HR302" i="35"/>
  <c r="GP303" i="35"/>
  <c r="GL304" i="35"/>
  <c r="HC304" i="35"/>
  <c r="GM305" i="35"/>
  <c r="HH305" i="35"/>
  <c r="GU306" i="35"/>
  <c r="HO306" i="35"/>
  <c r="GZ307" i="35"/>
  <c r="GM308" i="35"/>
  <c r="HG308" i="35"/>
  <c r="GR309" i="35"/>
  <c r="HO309" i="35"/>
  <c r="GY310" i="35"/>
  <c r="GJ311" i="35"/>
  <c r="HG311" i="35"/>
  <c r="GQ312" i="35"/>
  <c r="HL312" i="35"/>
  <c r="GY313" i="35"/>
  <c r="GI314" i="35"/>
  <c r="HD314" i="35"/>
  <c r="GQ315" i="35"/>
  <c r="HK315" i="35"/>
  <c r="GV316" i="35"/>
  <c r="GI317" i="35"/>
  <c r="HC317" i="35"/>
  <c r="GN318" i="35"/>
  <c r="HK318" i="35"/>
  <c r="GU319" i="35"/>
  <c r="HP319" i="35"/>
  <c r="HC320" i="35"/>
  <c r="GM321" i="35"/>
  <c r="HH321" i="35"/>
  <c r="GU322" i="35"/>
  <c r="GJ300" i="35"/>
  <c r="HH300" i="35"/>
  <c r="HP302" i="35"/>
  <c r="GI297" i="35"/>
  <c r="GQ297" i="35"/>
  <c r="GY297" i="35"/>
  <c r="HG297" i="35"/>
  <c r="HO297" i="35"/>
  <c r="GM298" i="35"/>
  <c r="GU298" i="35"/>
  <c r="HC298" i="35"/>
  <c r="HK298" i="35"/>
  <c r="GI299" i="35"/>
  <c r="GQ299" i="35"/>
  <c r="GY299" i="35"/>
  <c r="HG299" i="35"/>
  <c r="HO299" i="35"/>
  <c r="GM300" i="35"/>
  <c r="GU300" i="35"/>
  <c r="HC300" i="35"/>
  <c r="HK300" i="35"/>
  <c r="GI301" i="35"/>
  <c r="GQ301" i="35"/>
  <c r="GY301" i="35"/>
  <c r="HG301" i="35"/>
  <c r="HO301" i="35"/>
  <c r="GM302" i="35"/>
  <c r="GU302" i="35"/>
  <c r="HC302" i="35"/>
  <c r="HK302" i="35"/>
  <c r="GI303" i="35"/>
  <c r="GQ303" i="35"/>
  <c r="GY303" i="35"/>
  <c r="HG303" i="35"/>
  <c r="HO303" i="35"/>
  <c r="GM304" i="35"/>
  <c r="HD304" i="35"/>
  <c r="GQ305" i="35"/>
  <c r="HK305" i="35"/>
  <c r="GV306" i="35"/>
  <c r="GI307" i="35"/>
  <c r="HC307" i="35"/>
  <c r="GN308" i="35"/>
  <c r="HK308" i="35"/>
  <c r="GU309" i="35"/>
  <c r="HP309" i="35"/>
  <c r="HC310" i="35"/>
  <c r="GM311" i="35"/>
  <c r="HH311" i="35"/>
  <c r="GU312" i="35"/>
  <c r="HO312" i="35"/>
  <c r="GM314" i="35"/>
  <c r="HG314" i="35"/>
  <c r="GR315" i="35"/>
  <c r="HO315" i="35"/>
  <c r="GY316" i="35"/>
  <c r="GJ317" i="35"/>
  <c r="HG317" i="35"/>
  <c r="GQ318" i="35"/>
  <c r="HL318" i="35"/>
  <c r="GY319" i="35"/>
  <c r="GI320" i="35"/>
  <c r="HD320" i="35"/>
  <c r="GQ321" i="35"/>
  <c r="HK321" i="35"/>
  <c r="GZ322" i="35"/>
  <c r="GZ320" i="35"/>
  <c r="GZ318" i="35"/>
  <c r="GZ316" i="35"/>
  <c r="GZ314" i="35"/>
  <c r="GZ312" i="35"/>
  <c r="GZ310" i="35"/>
  <c r="GZ308" i="35"/>
  <c r="GZ306" i="35"/>
  <c r="GZ304" i="35"/>
  <c r="GR298" i="35"/>
  <c r="HH298" i="35"/>
  <c r="GR300" i="35"/>
  <c r="GZ302" i="35"/>
  <c r="HA322" i="35"/>
  <c r="HA320" i="35"/>
  <c r="HA318" i="35"/>
  <c r="HA316" i="35"/>
  <c r="HA314" i="35"/>
  <c r="HA312" i="35"/>
  <c r="HA310" i="35"/>
  <c r="HA308" i="35"/>
  <c r="HA306" i="35"/>
  <c r="HA304" i="35"/>
  <c r="HA321" i="35"/>
  <c r="HA319" i="35"/>
  <c r="HA317" i="35"/>
  <c r="HA315" i="35"/>
  <c r="HA313" i="35"/>
  <c r="HA311" i="35"/>
  <c r="HA309" i="35"/>
  <c r="HA307" i="35"/>
  <c r="HA305" i="35"/>
  <c r="GS300" i="35"/>
  <c r="HA302" i="35"/>
  <c r="GJ305" i="35"/>
  <c r="HH315" i="35"/>
  <c r="GV321" i="35"/>
  <c r="GV319" i="35"/>
  <c r="GV317" i="35"/>
  <c r="GV315" i="35"/>
  <c r="GV313" i="35"/>
  <c r="GV311" i="35"/>
  <c r="GV309" i="35"/>
  <c r="GV307" i="35"/>
  <c r="GV305" i="35"/>
  <c r="GR297" i="35"/>
  <c r="GN298" i="35"/>
  <c r="HL298" i="35"/>
  <c r="HH299" i="35"/>
  <c r="GN300" i="35"/>
  <c r="GV300" i="35"/>
  <c r="HD300" i="35"/>
  <c r="HL300" i="35"/>
  <c r="GJ301" i="35"/>
  <c r="GR301" i="35"/>
  <c r="GZ301" i="35"/>
  <c r="HH301" i="35"/>
  <c r="HP301" i="35"/>
  <c r="GN302" i="35"/>
  <c r="GV302" i="35"/>
  <c r="HD302" i="35"/>
  <c r="HL302" i="35"/>
  <c r="GJ303" i="35"/>
  <c r="GR303" i="35"/>
  <c r="HH303" i="35"/>
  <c r="GR305" i="35"/>
  <c r="HD310" i="35"/>
  <c r="GV312" i="35"/>
  <c r="GN314" i="35"/>
  <c r="HP315" i="35"/>
  <c r="HH317" i="35"/>
  <c r="GZ319" i="35"/>
  <c r="GR321" i="35"/>
  <c r="GJ322" i="35"/>
  <c r="GJ320" i="35"/>
  <c r="GJ318" i="35"/>
  <c r="GJ316" i="35"/>
  <c r="GJ314" i="35"/>
  <c r="GJ312" i="35"/>
  <c r="GJ310" i="35"/>
  <c r="GJ308" i="35"/>
  <c r="GJ306" i="35"/>
  <c r="HH302" i="35"/>
  <c r="HI322" i="35"/>
  <c r="HI320" i="35"/>
  <c r="HI318" i="35"/>
  <c r="HI316" i="35"/>
  <c r="HI314" i="35"/>
  <c r="HI312" i="35"/>
  <c r="HI310" i="35"/>
  <c r="HI308" i="35"/>
  <c r="HI306" i="35"/>
  <c r="HI304" i="35"/>
  <c r="HI321" i="35"/>
  <c r="HI319" i="35"/>
  <c r="HI317" i="35"/>
  <c r="HI315" i="35"/>
  <c r="HI313" i="35"/>
  <c r="HI311" i="35"/>
  <c r="HI309" i="35"/>
  <c r="HI307" i="35"/>
  <c r="HI305" i="35"/>
  <c r="HA298" i="35"/>
  <c r="HQ300" i="35"/>
  <c r="HL321" i="35"/>
  <c r="HL319" i="35"/>
  <c r="HL317" i="35"/>
  <c r="HL315" i="35"/>
  <c r="HL313" i="35"/>
  <c r="HL311" i="35"/>
  <c r="HL309" i="35"/>
  <c r="HL307" i="35"/>
  <c r="HL305" i="35"/>
  <c r="HH297" i="35"/>
  <c r="GR299" i="35"/>
  <c r="GN304" i="35"/>
  <c r="GO321" i="35"/>
  <c r="GO319" i="35"/>
  <c r="GO317" i="35"/>
  <c r="GO315" i="35"/>
  <c r="GO313" i="35"/>
  <c r="GO311" i="35"/>
  <c r="GO309" i="35"/>
  <c r="GO307" i="35"/>
  <c r="GO305" i="35"/>
  <c r="GO322" i="35"/>
  <c r="GO320" i="35"/>
  <c r="GO318" i="35"/>
  <c r="GO316" i="35"/>
  <c r="GO314" i="35"/>
  <c r="GO312" i="35"/>
  <c r="GO310" i="35"/>
  <c r="GO308" i="35"/>
  <c r="GO306" i="35"/>
  <c r="GO304" i="35"/>
  <c r="GW321" i="35"/>
  <c r="GW319" i="35"/>
  <c r="GW317" i="35"/>
  <c r="GW315" i="35"/>
  <c r="GW313" i="35"/>
  <c r="GW311" i="35"/>
  <c r="GW309" i="35"/>
  <c r="GW307" i="35"/>
  <c r="GW305" i="35"/>
  <c r="GW322" i="35"/>
  <c r="GW320" i="35"/>
  <c r="GW318" i="35"/>
  <c r="GW316" i="35"/>
  <c r="GW314" i="35"/>
  <c r="GW312" i="35"/>
  <c r="GW310" i="35"/>
  <c r="GW308" i="35"/>
  <c r="GW306" i="35"/>
  <c r="GW304" i="35"/>
  <c r="HE321" i="35"/>
  <c r="HE319" i="35"/>
  <c r="HE317" i="35"/>
  <c r="HE315" i="35"/>
  <c r="HE313" i="35"/>
  <c r="HE311" i="35"/>
  <c r="HE309" i="35"/>
  <c r="HE307" i="35"/>
  <c r="HE305" i="35"/>
  <c r="HE322" i="35"/>
  <c r="HE320" i="35"/>
  <c r="HE318" i="35"/>
  <c r="HE316" i="35"/>
  <c r="HE314" i="35"/>
  <c r="HE312" i="35"/>
  <c r="HE310" i="35"/>
  <c r="HE308" i="35"/>
  <c r="HE306" i="35"/>
  <c r="HE304" i="35"/>
  <c r="HM321" i="35"/>
  <c r="HM319" i="35"/>
  <c r="HM317" i="35"/>
  <c r="HM315" i="35"/>
  <c r="HM313" i="35"/>
  <c r="HM311" i="35"/>
  <c r="HM309" i="35"/>
  <c r="HM307" i="35"/>
  <c r="HM305" i="35"/>
  <c r="HM322" i="35"/>
  <c r="HM320" i="35"/>
  <c r="HM318" i="35"/>
  <c r="HM316" i="35"/>
  <c r="HM314" i="35"/>
  <c r="HM312" i="35"/>
  <c r="HM310" i="35"/>
  <c r="HM308" i="35"/>
  <c r="HM306" i="35"/>
  <c r="HM304" i="35"/>
  <c r="GK297" i="35"/>
  <c r="GS297" i="35"/>
  <c r="HA297" i="35"/>
  <c r="HI297" i="35"/>
  <c r="HQ297" i="35"/>
  <c r="GO298" i="35"/>
  <c r="GW298" i="35"/>
  <c r="HE298" i="35"/>
  <c r="HM298" i="35"/>
  <c r="GK299" i="35"/>
  <c r="GS299" i="35"/>
  <c r="HA299" i="35"/>
  <c r="HI299" i="35"/>
  <c r="HQ299" i="35"/>
  <c r="GO300" i="35"/>
  <c r="GW300" i="35"/>
  <c r="HE300" i="35"/>
  <c r="HM300" i="35"/>
  <c r="GK301" i="35"/>
  <c r="GS301" i="35"/>
  <c r="HA301" i="35"/>
  <c r="HI301" i="35"/>
  <c r="HQ301" i="35"/>
  <c r="GO302" i="35"/>
  <c r="GW302" i="35"/>
  <c r="HE302" i="35"/>
  <c r="HM302" i="35"/>
  <c r="GK303" i="35"/>
  <c r="HA303" i="35"/>
  <c r="HI303" i="35"/>
  <c r="HK304" i="35"/>
  <c r="GU305" i="35"/>
  <c r="HP305" i="35"/>
  <c r="HC306" i="35"/>
  <c r="GM307" i="35"/>
  <c r="HH307" i="35"/>
  <c r="GU308" i="35"/>
  <c r="HO308" i="35"/>
  <c r="GZ309" i="35"/>
  <c r="GM310" i="35"/>
  <c r="HG310" i="35"/>
  <c r="HO311" i="35"/>
  <c r="GY312" i="35"/>
  <c r="GJ313" i="35"/>
  <c r="HG313" i="35"/>
  <c r="GQ314" i="35"/>
  <c r="HL314" i="35"/>
  <c r="GY315" i="35"/>
  <c r="GI316" i="35"/>
  <c r="HD316" i="35"/>
  <c r="GQ317" i="35"/>
  <c r="HK317" i="35"/>
  <c r="GV318" i="35"/>
  <c r="GI319" i="35"/>
  <c r="HC319" i="35"/>
  <c r="GN320" i="35"/>
  <c r="HK320" i="35"/>
  <c r="GU321" i="35"/>
  <c r="GR322" i="35"/>
  <c r="GR320" i="35"/>
  <c r="GR318" i="35"/>
  <c r="GR316" i="35"/>
  <c r="GR314" i="35"/>
  <c r="GR312" i="35"/>
  <c r="GR310" i="35"/>
  <c r="GR308" i="35"/>
  <c r="GR306" i="35"/>
  <c r="GR304" i="35"/>
  <c r="HP322" i="35"/>
  <c r="HP320" i="35"/>
  <c r="HP318" i="35"/>
  <c r="HP316" i="35"/>
  <c r="HP314" i="35"/>
  <c r="HP312" i="35"/>
  <c r="HP310" i="35"/>
  <c r="HP308" i="35"/>
  <c r="HP306" i="35"/>
  <c r="HP304" i="35"/>
  <c r="GJ298" i="35"/>
  <c r="GZ298" i="35"/>
  <c r="HP298" i="35"/>
  <c r="GR302" i="35"/>
  <c r="HP307" i="35"/>
  <c r="HQ322" i="35"/>
  <c r="HQ320" i="35"/>
  <c r="HQ318" i="35"/>
  <c r="HQ316" i="35"/>
  <c r="HQ314" i="35"/>
  <c r="HQ312" i="35"/>
  <c r="HQ310" i="35"/>
  <c r="HQ308" i="35"/>
  <c r="HQ306" i="35"/>
  <c r="HQ304" i="35"/>
  <c r="HQ321" i="35"/>
  <c r="HQ319" i="35"/>
  <c r="HQ317" i="35"/>
  <c r="HQ315" i="35"/>
  <c r="HQ313" i="35"/>
  <c r="HQ311" i="35"/>
  <c r="HQ309" i="35"/>
  <c r="HQ307" i="35"/>
  <c r="HQ305" i="35"/>
  <c r="GK298" i="35"/>
  <c r="GK300" i="35"/>
  <c r="HA300" i="35"/>
  <c r="HI300" i="35"/>
  <c r="GK302" i="35"/>
  <c r="HQ302" i="35"/>
  <c r="HD321" i="35"/>
  <c r="HD319" i="35"/>
  <c r="HD317" i="35"/>
  <c r="HD315" i="35"/>
  <c r="HD313" i="35"/>
  <c r="HD311" i="35"/>
  <c r="HD309" i="35"/>
  <c r="HD307" i="35"/>
  <c r="HD305" i="35"/>
  <c r="GZ297" i="35"/>
  <c r="GV298" i="35"/>
  <c r="GZ299" i="35"/>
  <c r="HP303" i="35"/>
  <c r="GP321" i="35"/>
  <c r="GP319" i="35"/>
  <c r="GP317" i="35"/>
  <c r="GP315" i="35"/>
  <c r="GP313" i="35"/>
  <c r="GP311" i="35"/>
  <c r="GP309" i="35"/>
  <c r="GP307" i="35"/>
  <c r="GP305" i="35"/>
  <c r="GP322" i="35"/>
  <c r="GP320" i="35"/>
  <c r="GP318" i="35"/>
  <c r="GP316" i="35"/>
  <c r="GP314" i="35"/>
  <c r="GP312" i="35"/>
  <c r="GP310" i="35"/>
  <c r="GP308" i="35"/>
  <c r="GP306" i="35"/>
  <c r="GX321" i="35"/>
  <c r="GX319" i="35"/>
  <c r="GX317" i="35"/>
  <c r="GX315" i="35"/>
  <c r="GX313" i="35"/>
  <c r="GX311" i="35"/>
  <c r="GX309" i="35"/>
  <c r="GX307" i="35"/>
  <c r="GX305" i="35"/>
  <c r="GX322" i="35"/>
  <c r="GX320" i="35"/>
  <c r="GX318" i="35"/>
  <c r="GX316" i="35"/>
  <c r="GX314" i="35"/>
  <c r="GX312" i="35"/>
  <c r="GX310" i="35"/>
  <c r="GX308" i="35"/>
  <c r="GX306" i="35"/>
  <c r="GX304" i="35"/>
  <c r="HF321" i="35"/>
  <c r="HF319" i="35"/>
  <c r="HF317" i="35"/>
  <c r="HF315" i="35"/>
  <c r="HF313" i="35"/>
  <c r="HF311" i="35"/>
  <c r="HF309" i="35"/>
  <c r="HF307" i="35"/>
  <c r="HF305" i="35"/>
  <c r="HF322" i="35"/>
  <c r="HF320" i="35"/>
  <c r="HF318" i="35"/>
  <c r="HF316" i="35"/>
  <c r="HF314" i="35"/>
  <c r="HF312" i="35"/>
  <c r="HF310" i="35"/>
  <c r="HF308" i="35"/>
  <c r="HF306" i="35"/>
  <c r="HF304" i="35"/>
  <c r="HN321" i="35"/>
  <c r="HN319" i="35"/>
  <c r="HN317" i="35"/>
  <c r="HN315" i="35"/>
  <c r="HN313" i="35"/>
  <c r="HN311" i="35"/>
  <c r="HN309" i="35"/>
  <c r="HN307" i="35"/>
  <c r="HN305" i="35"/>
  <c r="HN322" i="35"/>
  <c r="HN320" i="35"/>
  <c r="HN318" i="35"/>
  <c r="HN316" i="35"/>
  <c r="HN314" i="35"/>
  <c r="HN312" i="35"/>
  <c r="HN310" i="35"/>
  <c r="HN308" i="35"/>
  <c r="HN306" i="35"/>
  <c r="HN304" i="35"/>
  <c r="GP298" i="35"/>
  <c r="GX298" i="35"/>
  <c r="HF298" i="35"/>
  <c r="HN298" i="35"/>
  <c r="GP300" i="35"/>
  <c r="GX300" i="35"/>
  <c r="HF300" i="35"/>
  <c r="HN300" i="35"/>
  <c r="GP302" i="35"/>
  <c r="GX302" i="35"/>
  <c r="HF302" i="35"/>
  <c r="HN302" i="35"/>
  <c r="GL303" i="35"/>
  <c r="GT303" i="35"/>
  <c r="HB303" i="35"/>
  <c r="HJ303" i="35"/>
  <c r="HR303" i="35"/>
  <c r="GQ304" i="35"/>
  <c r="HL304" i="35"/>
  <c r="GY305" i="35"/>
  <c r="GI306" i="35"/>
  <c r="HD306" i="35"/>
  <c r="GQ307" i="35"/>
  <c r="HK307" i="35"/>
  <c r="GV308" i="35"/>
  <c r="GI309" i="35"/>
  <c r="HC309" i="35"/>
  <c r="HK310" i="35"/>
  <c r="GU311" i="35"/>
  <c r="HP311" i="35"/>
  <c r="HC312" i="35"/>
  <c r="GM313" i="35"/>
  <c r="HH313" i="35"/>
  <c r="GU314" i="35"/>
  <c r="HO314" i="35"/>
  <c r="GZ315" i="35"/>
  <c r="GM316" i="35"/>
  <c r="HG316" i="35"/>
  <c r="GR317" i="35"/>
  <c r="HO317" i="35"/>
  <c r="GY318" i="35"/>
  <c r="GJ319" i="35"/>
  <c r="HG319" i="35"/>
  <c r="GQ320" i="35"/>
  <c r="HL320" i="35"/>
  <c r="GY321" i="35"/>
  <c r="GI322" i="35"/>
  <c r="HK322" i="35"/>
  <c r="GZ300" i="35"/>
  <c r="HP300" i="35"/>
  <c r="GJ302" i="35"/>
  <c r="HH309" i="35"/>
  <c r="GZ311" i="35"/>
  <c r="GR313" i="35"/>
  <c r="GJ315" i="35"/>
  <c r="GS322" i="35"/>
  <c r="GS320" i="35"/>
  <c r="GS318" i="35"/>
  <c r="GS316" i="35"/>
  <c r="GS314" i="35"/>
  <c r="GS312" i="35"/>
  <c r="GS310" i="35"/>
  <c r="GS308" i="35"/>
  <c r="GS306" i="35"/>
  <c r="GS304" i="35"/>
  <c r="GS321" i="35"/>
  <c r="GS319" i="35"/>
  <c r="GS317" i="35"/>
  <c r="GS315" i="35"/>
  <c r="GS313" i="35"/>
  <c r="GS311" i="35"/>
  <c r="GS309" i="35"/>
  <c r="GS307" i="35"/>
  <c r="GS305" i="35"/>
  <c r="GS298" i="35"/>
  <c r="HI298" i="35"/>
  <c r="HQ298" i="35"/>
  <c r="GK304" i="35"/>
  <c r="HP313" i="35"/>
  <c r="GN321" i="35"/>
  <c r="GN319" i="35"/>
  <c r="GN317" i="35"/>
  <c r="GN315" i="35"/>
  <c r="GN313" i="35"/>
  <c r="GN311" i="35"/>
  <c r="GN309" i="35"/>
  <c r="GN307" i="35"/>
  <c r="GN305" i="35"/>
  <c r="GJ297" i="35"/>
  <c r="HP297" i="35"/>
  <c r="HD298" i="35"/>
  <c r="GJ299" i="35"/>
  <c r="HP299" i="35"/>
  <c r="GZ303" i="35"/>
  <c r="GM297" i="35"/>
  <c r="GU297" i="35"/>
  <c r="HC297" i="35"/>
  <c r="HK297" i="35"/>
  <c r="GI298" i="35"/>
  <c r="GQ298" i="35"/>
  <c r="GY298" i="35"/>
  <c r="HG298" i="35"/>
  <c r="HO298" i="35"/>
  <c r="GM299" i="35"/>
  <c r="GU299" i="35"/>
  <c r="HC299" i="35"/>
  <c r="HK299" i="35"/>
  <c r="GI300" i="35"/>
  <c r="GQ300" i="35"/>
  <c r="GY300" i="35"/>
  <c r="HG300" i="35"/>
  <c r="HO300" i="35"/>
  <c r="GM301" i="35"/>
  <c r="GU301" i="35"/>
  <c r="HC301" i="35"/>
  <c r="HK301" i="35"/>
  <c r="GI302" i="35"/>
  <c r="GQ302" i="35"/>
  <c r="GY302" i="35"/>
  <c r="HG302" i="35"/>
  <c r="HO302" i="35"/>
  <c r="GM303" i="35"/>
  <c r="GU303" i="35"/>
  <c r="HC303" i="35"/>
  <c r="HK303" i="35"/>
  <c r="GI304" i="35"/>
  <c r="GU304" i="35"/>
  <c r="HO304" i="35"/>
  <c r="GZ305" i="35"/>
  <c r="GM306" i="35"/>
  <c r="HG306" i="35"/>
  <c r="GR307" i="35"/>
  <c r="HO307" i="35"/>
  <c r="GY308" i="35"/>
  <c r="GJ309" i="35"/>
  <c r="HG309" i="35"/>
  <c r="GQ310" i="35"/>
  <c r="HL310" i="35"/>
  <c r="GY311" i="35"/>
  <c r="GI312" i="35"/>
  <c r="HD312" i="35"/>
  <c r="HK313" i="35"/>
  <c r="GV314" i="35"/>
  <c r="HC315" i="35"/>
  <c r="GN316" i="35"/>
  <c r="GU317" i="35"/>
  <c r="HP317" i="35"/>
  <c r="GM319" i="35"/>
  <c r="HH319" i="35"/>
  <c r="HO320" i="35"/>
  <c r="GZ321" i="35"/>
  <c r="HL322" i="35"/>
  <c r="HQ290" i="35"/>
  <c r="HQ286" i="35"/>
  <c r="HQ282" i="35"/>
  <c r="HQ278" i="35"/>
  <c r="HQ274" i="35"/>
  <c r="HQ271" i="35"/>
  <c r="HQ269" i="35"/>
  <c r="HQ267" i="35"/>
  <c r="HQ265" i="35"/>
  <c r="HQ280" i="35"/>
  <c r="HQ284" i="35"/>
  <c r="HQ272" i="35"/>
  <c r="HQ289" i="35"/>
  <c r="HQ285" i="35"/>
  <c r="HQ281" i="35"/>
  <c r="HQ277" i="35"/>
  <c r="HQ273" i="35"/>
  <c r="HQ276" i="35"/>
  <c r="HQ288" i="35"/>
  <c r="HQ287" i="35"/>
  <c r="HQ283" i="35"/>
  <c r="HQ279" i="35"/>
  <c r="HQ275" i="35"/>
  <c r="GS270" i="35"/>
  <c r="GK268" i="35"/>
  <c r="HA270" i="35"/>
  <c r="HI288" i="35"/>
  <c r="HI284" i="35"/>
  <c r="HI280" i="35"/>
  <c r="HI276" i="35"/>
  <c r="HI272" i="35"/>
  <c r="HI271" i="35"/>
  <c r="HI269" i="35"/>
  <c r="HI267" i="35"/>
  <c r="HI265" i="35"/>
  <c r="HI286" i="35"/>
  <c r="HI282" i="35"/>
  <c r="HI287" i="35"/>
  <c r="HI283" i="35"/>
  <c r="HI279" i="35"/>
  <c r="HI275" i="35"/>
  <c r="HI274" i="35"/>
  <c r="HI290" i="35"/>
  <c r="HI278" i="35"/>
  <c r="HI289" i="35"/>
  <c r="HI285" i="35"/>
  <c r="HI281" i="35"/>
  <c r="HI277" i="35"/>
  <c r="HI273" i="35"/>
  <c r="HI270" i="35"/>
  <c r="HA268" i="35"/>
  <c r="HQ270" i="35"/>
  <c r="GS288" i="35"/>
  <c r="GS284" i="35"/>
  <c r="GS280" i="35"/>
  <c r="GS276" i="35"/>
  <c r="GS272" i="35"/>
  <c r="GS271" i="35"/>
  <c r="GS269" i="35"/>
  <c r="GS267" i="35"/>
  <c r="GS265" i="35"/>
  <c r="GS282" i="35"/>
  <c r="GS287" i="35"/>
  <c r="GS283" i="35"/>
  <c r="GS279" i="35"/>
  <c r="GS275" i="35"/>
  <c r="GS290" i="35"/>
  <c r="GS286" i="35"/>
  <c r="GS274" i="35"/>
  <c r="GS278" i="35"/>
  <c r="GS289" i="35"/>
  <c r="GS285" i="35"/>
  <c r="GS281" i="35"/>
  <c r="GS277" i="35"/>
  <c r="GS273" i="35"/>
  <c r="GS266" i="35"/>
  <c r="HI268" i="35"/>
  <c r="GX287" i="35"/>
  <c r="GX283" i="35"/>
  <c r="GX279" i="35"/>
  <c r="GX275" i="35"/>
  <c r="GX270" i="35"/>
  <c r="GX266" i="35"/>
  <c r="GX290" i="35"/>
  <c r="GX286" i="35"/>
  <c r="GX282" i="35"/>
  <c r="GX278" i="35"/>
  <c r="GX274" i="35"/>
  <c r="GX289" i="35"/>
  <c r="GX285" i="35"/>
  <c r="GX281" i="35"/>
  <c r="GX277" i="35"/>
  <c r="GX273" i="35"/>
  <c r="GX271" i="35"/>
  <c r="GX269" i="35"/>
  <c r="GX267" i="35"/>
  <c r="GX265" i="35"/>
  <c r="GX288" i="35"/>
  <c r="GX284" i="35"/>
  <c r="GX280" i="35"/>
  <c r="GX276" i="35"/>
  <c r="GX272" i="35"/>
  <c r="GX268" i="35"/>
  <c r="HQ268" i="35"/>
  <c r="HA290" i="35"/>
  <c r="HA286" i="35"/>
  <c r="HA282" i="35"/>
  <c r="HA278" i="35"/>
  <c r="HA274" i="35"/>
  <c r="HA271" i="35"/>
  <c r="HA269" i="35"/>
  <c r="HA267" i="35"/>
  <c r="HA265" i="35"/>
  <c r="HA284" i="35"/>
  <c r="HA280" i="35"/>
  <c r="HA289" i="35"/>
  <c r="HA285" i="35"/>
  <c r="HA281" i="35"/>
  <c r="HA277" i="35"/>
  <c r="HA273" i="35"/>
  <c r="HA276" i="35"/>
  <c r="HA272" i="35"/>
  <c r="HA288" i="35"/>
  <c r="HA287" i="35"/>
  <c r="HA283" i="35"/>
  <c r="HA279" i="35"/>
  <c r="HA275" i="35"/>
  <c r="GP289" i="35"/>
  <c r="GP285" i="35"/>
  <c r="GP281" i="35"/>
  <c r="GP277" i="35"/>
  <c r="GP273" i="35"/>
  <c r="GP288" i="35"/>
  <c r="GP284" i="35"/>
  <c r="GP280" i="35"/>
  <c r="GP276" i="35"/>
  <c r="GP272" i="35"/>
  <c r="GP287" i="35"/>
  <c r="GP283" i="35"/>
  <c r="GP279" i="35"/>
  <c r="GP275" i="35"/>
  <c r="GP271" i="35"/>
  <c r="GP269" i="35"/>
  <c r="GP267" i="35"/>
  <c r="GP265" i="35"/>
  <c r="GP290" i="35"/>
  <c r="GP286" i="35"/>
  <c r="GP282" i="35"/>
  <c r="GP278" i="35"/>
  <c r="GP274" i="35"/>
  <c r="GP268" i="35"/>
  <c r="GP266" i="35"/>
  <c r="GP270" i="35"/>
  <c r="HI266" i="35"/>
  <c r="GK290" i="35"/>
  <c r="GK286" i="35"/>
  <c r="GK282" i="35"/>
  <c r="GK278" i="35"/>
  <c r="GK274" i="35"/>
  <c r="GK271" i="35"/>
  <c r="GK269" i="35"/>
  <c r="GK267" i="35"/>
  <c r="GK265" i="35"/>
  <c r="GK284" i="35"/>
  <c r="GK272" i="35"/>
  <c r="GK289" i="35"/>
  <c r="GK285" i="35"/>
  <c r="GK281" i="35"/>
  <c r="GK277" i="35"/>
  <c r="GK273" i="35"/>
  <c r="GK276" i="35"/>
  <c r="GK288" i="35"/>
  <c r="GK280" i="35"/>
  <c r="GK287" i="35"/>
  <c r="GK283" i="35"/>
  <c r="GK279" i="35"/>
  <c r="GK275" i="35"/>
  <c r="HQ266" i="35"/>
  <c r="GK270" i="35"/>
  <c r="HF266" i="35"/>
  <c r="GI290" i="35"/>
  <c r="GI288" i="35"/>
  <c r="GI286" i="35"/>
  <c r="GI284" i="35"/>
  <c r="GI282" i="35"/>
  <c r="GI280" i="35"/>
  <c r="GI278" i="35"/>
  <c r="GI276" i="35"/>
  <c r="GI274" i="35"/>
  <c r="GI289" i="35"/>
  <c r="GI287" i="35"/>
  <c r="GI285" i="35"/>
  <c r="GI283" i="35"/>
  <c r="GI281" i="35"/>
  <c r="GI279" i="35"/>
  <c r="GI277" i="35"/>
  <c r="GI275" i="35"/>
  <c r="GI273" i="35"/>
  <c r="GQ290" i="35"/>
  <c r="GQ288" i="35"/>
  <c r="GQ286" i="35"/>
  <c r="GQ284" i="35"/>
  <c r="GQ282" i="35"/>
  <c r="GQ280" i="35"/>
  <c r="GQ278" i="35"/>
  <c r="GQ276" i="35"/>
  <c r="GQ274" i="35"/>
  <c r="GQ272" i="35"/>
  <c r="GQ289" i="35"/>
  <c r="GQ287" i="35"/>
  <c r="GQ285" i="35"/>
  <c r="GQ283" i="35"/>
  <c r="GQ281" i="35"/>
  <c r="GQ279" i="35"/>
  <c r="GQ277" i="35"/>
  <c r="GQ275" i="35"/>
  <c r="GQ273" i="35"/>
  <c r="GY290" i="35"/>
  <c r="GY288" i="35"/>
  <c r="GY286" i="35"/>
  <c r="GY284" i="35"/>
  <c r="GY282" i="35"/>
  <c r="GY280" i="35"/>
  <c r="GY278" i="35"/>
  <c r="GY276" i="35"/>
  <c r="GY274" i="35"/>
  <c r="GY272" i="35"/>
  <c r="GY289" i="35"/>
  <c r="GY287" i="35"/>
  <c r="GY285" i="35"/>
  <c r="GY283" i="35"/>
  <c r="GY281" i="35"/>
  <c r="GY279" i="35"/>
  <c r="GY277" i="35"/>
  <c r="GY275" i="35"/>
  <c r="GY273" i="35"/>
  <c r="HG290" i="35"/>
  <c r="HG288" i="35"/>
  <c r="HG286" i="35"/>
  <c r="HG284" i="35"/>
  <c r="HG282" i="35"/>
  <c r="HG280" i="35"/>
  <c r="HG278" i="35"/>
  <c r="HG276" i="35"/>
  <c r="HG274" i="35"/>
  <c r="HG272" i="35"/>
  <c r="HG289" i="35"/>
  <c r="HG287" i="35"/>
  <c r="HG285" i="35"/>
  <c r="HG283" i="35"/>
  <c r="HG281" i="35"/>
  <c r="HG279" i="35"/>
  <c r="HG277" i="35"/>
  <c r="HG275" i="35"/>
  <c r="HG273" i="35"/>
  <c r="HO290" i="35"/>
  <c r="HO288" i="35"/>
  <c r="HO286" i="35"/>
  <c r="HO284" i="35"/>
  <c r="HO282" i="35"/>
  <c r="HO280" i="35"/>
  <c r="HO278" i="35"/>
  <c r="HO276" i="35"/>
  <c r="HO274" i="35"/>
  <c r="HO272" i="35"/>
  <c r="HO289" i="35"/>
  <c r="HO287" i="35"/>
  <c r="HO285" i="35"/>
  <c r="HO283" i="35"/>
  <c r="HO281" i="35"/>
  <c r="HO279" i="35"/>
  <c r="HO277" i="35"/>
  <c r="HO275" i="35"/>
  <c r="HO273" i="35"/>
  <c r="GM265" i="35"/>
  <c r="GU265" i="35"/>
  <c r="HC265" i="35"/>
  <c r="HK265" i="35"/>
  <c r="GI266" i="35"/>
  <c r="GQ266" i="35"/>
  <c r="GY266" i="35"/>
  <c r="HG266" i="35"/>
  <c r="HO266" i="35"/>
  <c r="GM267" i="35"/>
  <c r="GU267" i="35"/>
  <c r="HC267" i="35"/>
  <c r="HK267" i="35"/>
  <c r="GI268" i="35"/>
  <c r="GQ268" i="35"/>
  <c r="GY268" i="35"/>
  <c r="HG268" i="35"/>
  <c r="HO268" i="35"/>
  <c r="GM269" i="35"/>
  <c r="GU269" i="35"/>
  <c r="HC269" i="35"/>
  <c r="HK269" i="35"/>
  <c r="GI270" i="35"/>
  <c r="GQ270" i="35"/>
  <c r="GY270" i="35"/>
  <c r="HG270" i="35"/>
  <c r="HO270" i="35"/>
  <c r="GI272" i="35"/>
  <c r="GW272" i="35"/>
  <c r="HM272" i="35"/>
  <c r="GO274" i="35"/>
  <c r="HE274" i="35"/>
  <c r="GW276" i="35"/>
  <c r="HM276" i="35"/>
  <c r="GO278" i="35"/>
  <c r="HE278" i="35"/>
  <c r="GW280" i="35"/>
  <c r="HM280" i="35"/>
  <c r="GO282" i="35"/>
  <c r="HE282" i="35"/>
  <c r="GW284" i="35"/>
  <c r="HM284" i="35"/>
  <c r="GO286" i="35"/>
  <c r="HE286" i="35"/>
  <c r="GW288" i="35"/>
  <c r="HM288" i="35"/>
  <c r="GO290" i="35"/>
  <c r="HE290" i="35"/>
  <c r="HF268" i="35"/>
  <c r="HN268" i="35"/>
  <c r="GJ290" i="35"/>
  <c r="GJ288" i="35"/>
  <c r="GJ286" i="35"/>
  <c r="GJ284" i="35"/>
  <c r="GJ282" i="35"/>
  <c r="GJ280" i="35"/>
  <c r="GJ278" i="35"/>
  <c r="GJ276" i="35"/>
  <c r="GJ274" i="35"/>
  <c r="GJ289" i="35"/>
  <c r="GJ287" i="35"/>
  <c r="GJ285" i="35"/>
  <c r="GJ283" i="35"/>
  <c r="GJ281" i="35"/>
  <c r="GJ279" i="35"/>
  <c r="GJ277" i="35"/>
  <c r="GJ275" i="35"/>
  <c r="GJ273" i="35"/>
  <c r="GR290" i="35"/>
  <c r="GR288" i="35"/>
  <c r="GR286" i="35"/>
  <c r="GR284" i="35"/>
  <c r="GR282" i="35"/>
  <c r="GR280" i="35"/>
  <c r="GR278" i="35"/>
  <c r="GR276" i="35"/>
  <c r="GR274" i="35"/>
  <c r="GR272" i="35"/>
  <c r="GR289" i="35"/>
  <c r="GR287" i="35"/>
  <c r="GR285" i="35"/>
  <c r="GR283" i="35"/>
  <c r="GR281" i="35"/>
  <c r="GR279" i="35"/>
  <c r="GR277" i="35"/>
  <c r="GR275" i="35"/>
  <c r="GR273" i="35"/>
  <c r="GZ290" i="35"/>
  <c r="GZ288" i="35"/>
  <c r="GZ286" i="35"/>
  <c r="GZ284" i="35"/>
  <c r="GZ282" i="35"/>
  <c r="GZ280" i="35"/>
  <c r="GZ278" i="35"/>
  <c r="GZ276" i="35"/>
  <c r="GZ274" i="35"/>
  <c r="GZ272" i="35"/>
  <c r="GZ289" i="35"/>
  <c r="GZ287" i="35"/>
  <c r="GZ285" i="35"/>
  <c r="GZ283" i="35"/>
  <c r="GZ281" i="35"/>
  <c r="GZ279" i="35"/>
  <c r="GZ277" i="35"/>
  <c r="GZ275" i="35"/>
  <c r="GZ273" i="35"/>
  <c r="HH290" i="35"/>
  <c r="HH288" i="35"/>
  <c r="HH286" i="35"/>
  <c r="HH284" i="35"/>
  <c r="HH282" i="35"/>
  <c r="HH280" i="35"/>
  <c r="HH278" i="35"/>
  <c r="HH276" i="35"/>
  <c r="HH274" i="35"/>
  <c r="HH272" i="35"/>
  <c r="HH289" i="35"/>
  <c r="HH287" i="35"/>
  <c r="HH285" i="35"/>
  <c r="HH283" i="35"/>
  <c r="HH281" i="35"/>
  <c r="HH279" i="35"/>
  <c r="HH277" i="35"/>
  <c r="HH275" i="35"/>
  <c r="HH273" i="35"/>
  <c r="HP290" i="35"/>
  <c r="HP288" i="35"/>
  <c r="HP286" i="35"/>
  <c r="HP284" i="35"/>
  <c r="HP282" i="35"/>
  <c r="HP280" i="35"/>
  <c r="HP278" i="35"/>
  <c r="HP276" i="35"/>
  <c r="HP274" i="35"/>
  <c r="HP272" i="35"/>
  <c r="HP289" i="35"/>
  <c r="HP287" i="35"/>
  <c r="HP285" i="35"/>
  <c r="HP283" i="35"/>
  <c r="HP281" i="35"/>
  <c r="HP279" i="35"/>
  <c r="HP277" i="35"/>
  <c r="HP275" i="35"/>
  <c r="HP273" i="35"/>
  <c r="GN265" i="35"/>
  <c r="GV265" i="35"/>
  <c r="HD265" i="35"/>
  <c r="HL265" i="35"/>
  <c r="GJ266" i="35"/>
  <c r="GR266" i="35"/>
  <c r="GZ266" i="35"/>
  <c r="HH266" i="35"/>
  <c r="HP266" i="35"/>
  <c r="GN267" i="35"/>
  <c r="GV267" i="35"/>
  <c r="HD267" i="35"/>
  <c r="HL267" i="35"/>
  <c r="GJ268" i="35"/>
  <c r="GR268" i="35"/>
  <c r="GZ268" i="35"/>
  <c r="HH268" i="35"/>
  <c r="HP268" i="35"/>
  <c r="GN269" i="35"/>
  <c r="GV269" i="35"/>
  <c r="HD269" i="35"/>
  <c r="HL269" i="35"/>
  <c r="GJ270" i="35"/>
  <c r="GR270" i="35"/>
  <c r="GZ270" i="35"/>
  <c r="HH270" i="35"/>
  <c r="HP270" i="35"/>
  <c r="GJ272" i="35"/>
  <c r="HN272" i="35"/>
  <c r="GT273" i="35"/>
  <c r="HJ273" i="35"/>
  <c r="HF274" i="35"/>
  <c r="GL275" i="35"/>
  <c r="HB275" i="35"/>
  <c r="HR275" i="35"/>
  <c r="HN276" i="35"/>
  <c r="GT277" i="35"/>
  <c r="HJ277" i="35"/>
  <c r="HF278" i="35"/>
  <c r="GL279" i="35"/>
  <c r="HB279" i="35"/>
  <c r="HR279" i="35"/>
  <c r="HN280" i="35"/>
  <c r="GT281" i="35"/>
  <c r="HJ281" i="35"/>
  <c r="HF282" i="35"/>
  <c r="GL283" i="35"/>
  <c r="HB283" i="35"/>
  <c r="HR283" i="35"/>
  <c r="HN284" i="35"/>
  <c r="GT285" i="35"/>
  <c r="HJ285" i="35"/>
  <c r="HF286" i="35"/>
  <c r="GL287" i="35"/>
  <c r="HB287" i="35"/>
  <c r="HR287" i="35"/>
  <c r="HN288" i="35"/>
  <c r="GT289" i="35"/>
  <c r="HJ289" i="35"/>
  <c r="HF290" i="35"/>
  <c r="HF265" i="35"/>
  <c r="HN265" i="35"/>
  <c r="GL266" i="35"/>
  <c r="GT266" i="35"/>
  <c r="HB266" i="35"/>
  <c r="HJ266" i="35"/>
  <c r="HR266" i="35"/>
  <c r="HF267" i="35"/>
  <c r="HN267" i="35"/>
  <c r="GL268" i="35"/>
  <c r="GT268" i="35"/>
  <c r="HB268" i="35"/>
  <c r="HJ268" i="35"/>
  <c r="HR268" i="35"/>
  <c r="HF269" i="35"/>
  <c r="HN269" i="35"/>
  <c r="GL270" i="35"/>
  <c r="GT270" i="35"/>
  <c r="HB270" i="35"/>
  <c r="HJ270" i="35"/>
  <c r="HR270" i="35"/>
  <c r="HF271" i="35"/>
  <c r="HN271" i="35"/>
  <c r="GL272" i="35"/>
  <c r="HB272" i="35"/>
  <c r="HR272" i="35"/>
  <c r="HN273" i="35"/>
  <c r="GT274" i="35"/>
  <c r="HJ274" i="35"/>
  <c r="HF275" i="35"/>
  <c r="GL276" i="35"/>
  <c r="HB276" i="35"/>
  <c r="HR276" i="35"/>
  <c r="HN277" i="35"/>
  <c r="GT278" i="35"/>
  <c r="HJ278" i="35"/>
  <c r="HF279" i="35"/>
  <c r="GL280" i="35"/>
  <c r="HB280" i="35"/>
  <c r="HR280" i="35"/>
  <c r="HN281" i="35"/>
  <c r="GT282" i="35"/>
  <c r="HJ282" i="35"/>
  <c r="HF283" i="35"/>
  <c r="GL284" i="35"/>
  <c r="HB284" i="35"/>
  <c r="HR284" i="35"/>
  <c r="HN285" i="35"/>
  <c r="GT286" i="35"/>
  <c r="HJ286" i="35"/>
  <c r="HF287" i="35"/>
  <c r="GL288" i="35"/>
  <c r="HB288" i="35"/>
  <c r="HR288" i="35"/>
  <c r="HN289" i="35"/>
  <c r="GT290" i="35"/>
  <c r="HJ290" i="35"/>
  <c r="GM289" i="35"/>
  <c r="GM287" i="35"/>
  <c r="GM285" i="35"/>
  <c r="GM283" i="35"/>
  <c r="GM281" i="35"/>
  <c r="GM279" i="35"/>
  <c r="GM277" i="35"/>
  <c r="GM275" i="35"/>
  <c r="GM273" i="35"/>
  <c r="GM290" i="35"/>
  <c r="GM288" i="35"/>
  <c r="GM286" i="35"/>
  <c r="GM284" i="35"/>
  <c r="GM282" i="35"/>
  <c r="GM280" i="35"/>
  <c r="GM278" i="35"/>
  <c r="GM276" i="35"/>
  <c r="GM274" i="35"/>
  <c r="GM272" i="35"/>
  <c r="GU289" i="35"/>
  <c r="GU287" i="35"/>
  <c r="GU285" i="35"/>
  <c r="GU283" i="35"/>
  <c r="GU281" i="35"/>
  <c r="GU279" i="35"/>
  <c r="GU277" i="35"/>
  <c r="GU275" i="35"/>
  <c r="GU273" i="35"/>
  <c r="GU290" i="35"/>
  <c r="GU288" i="35"/>
  <c r="GU286" i="35"/>
  <c r="GU284" i="35"/>
  <c r="GU282" i="35"/>
  <c r="GU280" i="35"/>
  <c r="GU278" i="35"/>
  <c r="GU276" i="35"/>
  <c r="GU274" i="35"/>
  <c r="GU272" i="35"/>
  <c r="HC289" i="35"/>
  <c r="HC287" i="35"/>
  <c r="HC285" i="35"/>
  <c r="HC283" i="35"/>
  <c r="HC281" i="35"/>
  <c r="HC279" i="35"/>
  <c r="HC277" i="35"/>
  <c r="HC275" i="35"/>
  <c r="HC273" i="35"/>
  <c r="HC290" i="35"/>
  <c r="HC288" i="35"/>
  <c r="HC286" i="35"/>
  <c r="HC284" i="35"/>
  <c r="HC282" i="35"/>
  <c r="HC280" i="35"/>
  <c r="HC278" i="35"/>
  <c r="HC276" i="35"/>
  <c r="HC274" i="35"/>
  <c r="HC272" i="35"/>
  <c r="HK289" i="35"/>
  <c r="HK287" i="35"/>
  <c r="HK285" i="35"/>
  <c r="HK283" i="35"/>
  <c r="HK281" i="35"/>
  <c r="HK279" i="35"/>
  <c r="HK277" i="35"/>
  <c r="HK275" i="35"/>
  <c r="HK273" i="35"/>
  <c r="HK290" i="35"/>
  <c r="HK288" i="35"/>
  <c r="HK286" i="35"/>
  <c r="HK284" i="35"/>
  <c r="HK282" i="35"/>
  <c r="HK280" i="35"/>
  <c r="HK278" i="35"/>
  <c r="HK276" i="35"/>
  <c r="HK274" i="35"/>
  <c r="HK272" i="35"/>
  <c r="GI265" i="35"/>
  <c r="GQ265" i="35"/>
  <c r="GY265" i="35"/>
  <c r="HG265" i="35"/>
  <c r="HO265" i="35"/>
  <c r="GM266" i="35"/>
  <c r="GU266" i="35"/>
  <c r="HC266" i="35"/>
  <c r="HK266" i="35"/>
  <c r="GI267" i="35"/>
  <c r="GQ267" i="35"/>
  <c r="GY267" i="35"/>
  <c r="HG267" i="35"/>
  <c r="HO267" i="35"/>
  <c r="GM268" i="35"/>
  <c r="GU268" i="35"/>
  <c r="HC268" i="35"/>
  <c r="HK268" i="35"/>
  <c r="GI269" i="35"/>
  <c r="GQ269" i="35"/>
  <c r="GY269" i="35"/>
  <c r="HG269" i="35"/>
  <c r="HO269" i="35"/>
  <c r="GM270" i="35"/>
  <c r="GU270" i="35"/>
  <c r="HC270" i="35"/>
  <c r="HK270" i="35"/>
  <c r="GI271" i="35"/>
  <c r="GQ271" i="35"/>
  <c r="GY271" i="35"/>
  <c r="HG271" i="35"/>
  <c r="HO271" i="35"/>
  <c r="GO272" i="35"/>
  <c r="HE272" i="35"/>
  <c r="GW274" i="35"/>
  <c r="HM274" i="35"/>
  <c r="GO276" i="35"/>
  <c r="HE276" i="35"/>
  <c r="GW278" i="35"/>
  <c r="HM278" i="35"/>
  <c r="GO280" i="35"/>
  <c r="HE280" i="35"/>
  <c r="GW282" i="35"/>
  <c r="HM282" i="35"/>
  <c r="GO284" i="35"/>
  <c r="HE284" i="35"/>
  <c r="GW286" i="35"/>
  <c r="HM286" i="35"/>
  <c r="GO288" i="35"/>
  <c r="HE288" i="35"/>
  <c r="GW290" i="35"/>
  <c r="HM290" i="35"/>
  <c r="GN289" i="35"/>
  <c r="GN287" i="35"/>
  <c r="GN285" i="35"/>
  <c r="GN283" i="35"/>
  <c r="GN281" i="35"/>
  <c r="GN279" i="35"/>
  <c r="GN277" i="35"/>
  <c r="GN275" i="35"/>
  <c r="GN273" i="35"/>
  <c r="GN290" i="35"/>
  <c r="GN288" i="35"/>
  <c r="GN286" i="35"/>
  <c r="GN284" i="35"/>
  <c r="GN282" i="35"/>
  <c r="GN280" i="35"/>
  <c r="GN278" i="35"/>
  <c r="GN276" i="35"/>
  <c r="GN274" i="35"/>
  <c r="GN272" i="35"/>
  <c r="GV289" i="35"/>
  <c r="GV287" i="35"/>
  <c r="GV285" i="35"/>
  <c r="GV283" i="35"/>
  <c r="GV281" i="35"/>
  <c r="GV279" i="35"/>
  <c r="GV277" i="35"/>
  <c r="GV275" i="35"/>
  <c r="GV273" i="35"/>
  <c r="GV290" i="35"/>
  <c r="GV288" i="35"/>
  <c r="GV286" i="35"/>
  <c r="GV284" i="35"/>
  <c r="GV282" i="35"/>
  <c r="GV280" i="35"/>
  <c r="GV278" i="35"/>
  <c r="GV276" i="35"/>
  <c r="GV274" i="35"/>
  <c r="GV272" i="35"/>
  <c r="HD289" i="35"/>
  <c r="HD287" i="35"/>
  <c r="HD285" i="35"/>
  <c r="HD283" i="35"/>
  <c r="HD281" i="35"/>
  <c r="HD279" i="35"/>
  <c r="HD277" i="35"/>
  <c r="HD275" i="35"/>
  <c r="HD273" i="35"/>
  <c r="HD290" i="35"/>
  <c r="HD288" i="35"/>
  <c r="HD286" i="35"/>
  <c r="HD284" i="35"/>
  <c r="HD282" i="35"/>
  <c r="HD280" i="35"/>
  <c r="HD278" i="35"/>
  <c r="HD276" i="35"/>
  <c r="HD274" i="35"/>
  <c r="HD272" i="35"/>
  <c r="HL289" i="35"/>
  <c r="HL287" i="35"/>
  <c r="HL285" i="35"/>
  <c r="HL283" i="35"/>
  <c r="HL281" i="35"/>
  <c r="HL279" i="35"/>
  <c r="HL277" i="35"/>
  <c r="HL275" i="35"/>
  <c r="HL273" i="35"/>
  <c r="HL290" i="35"/>
  <c r="HL288" i="35"/>
  <c r="HL286" i="35"/>
  <c r="HL284" i="35"/>
  <c r="HL282" i="35"/>
  <c r="HL280" i="35"/>
  <c r="HL278" i="35"/>
  <c r="HL276" i="35"/>
  <c r="HL274" i="35"/>
  <c r="HL272" i="35"/>
  <c r="GJ265" i="35"/>
  <c r="GR265" i="35"/>
  <c r="GZ265" i="35"/>
  <c r="HH265" i="35"/>
  <c r="HP265" i="35"/>
  <c r="GN266" i="35"/>
  <c r="GV266" i="35"/>
  <c r="HD266" i="35"/>
  <c r="HL266" i="35"/>
  <c r="GJ267" i="35"/>
  <c r="GR267" i="35"/>
  <c r="GZ267" i="35"/>
  <c r="HH267" i="35"/>
  <c r="HP267" i="35"/>
  <c r="GN268" i="35"/>
  <c r="GV268" i="35"/>
  <c r="HD268" i="35"/>
  <c r="HL268" i="35"/>
  <c r="GJ269" i="35"/>
  <c r="GR269" i="35"/>
  <c r="GZ269" i="35"/>
  <c r="HH269" i="35"/>
  <c r="HP269" i="35"/>
  <c r="GN270" i="35"/>
  <c r="GV270" i="35"/>
  <c r="HD270" i="35"/>
  <c r="HL270" i="35"/>
  <c r="GJ271" i="35"/>
  <c r="GR271" i="35"/>
  <c r="GZ271" i="35"/>
  <c r="HH271" i="35"/>
  <c r="HP271" i="35"/>
  <c r="HF272" i="35"/>
  <c r="GL273" i="35"/>
  <c r="HB273" i="35"/>
  <c r="HR273" i="35"/>
  <c r="HN274" i="35"/>
  <c r="GT275" i="35"/>
  <c r="HJ275" i="35"/>
  <c r="HF276" i="35"/>
  <c r="GL277" i="35"/>
  <c r="HB277" i="35"/>
  <c r="HR277" i="35"/>
  <c r="HN278" i="35"/>
  <c r="GT279" i="35"/>
  <c r="HJ279" i="35"/>
  <c r="HF280" i="35"/>
  <c r="GL281" i="35"/>
  <c r="HB281" i="35"/>
  <c r="HR281" i="35"/>
  <c r="HN282" i="35"/>
  <c r="GT283" i="35"/>
  <c r="HJ283" i="35"/>
  <c r="HF284" i="35"/>
  <c r="GL285" i="35"/>
  <c r="HB285" i="35"/>
  <c r="HR285" i="35"/>
  <c r="HN286" i="35"/>
  <c r="HF288" i="35"/>
  <c r="HN290" i="35"/>
  <c r="GO266" i="35"/>
  <c r="GW266" i="35"/>
  <c r="HE266" i="35"/>
  <c r="HM266" i="35"/>
  <c r="GO268" i="35"/>
  <c r="GW268" i="35"/>
  <c r="HE268" i="35"/>
  <c r="HM268" i="35"/>
  <c r="GO270" i="35"/>
  <c r="GW270" i="35"/>
  <c r="HE270" i="35"/>
  <c r="HM270" i="35"/>
  <c r="GO273" i="35"/>
  <c r="HE273" i="35"/>
  <c r="GW275" i="35"/>
  <c r="HM275" i="35"/>
  <c r="GO277" i="35"/>
  <c r="HE277" i="35"/>
  <c r="GW279" i="35"/>
  <c r="HM279" i="35"/>
  <c r="GO281" i="35"/>
  <c r="HE281" i="35"/>
  <c r="GW283" i="35"/>
  <c r="HM283" i="35"/>
  <c r="GO285" i="35"/>
  <c r="HE285" i="35"/>
  <c r="HN266" i="35"/>
  <c r="HF270" i="35"/>
  <c r="HN270" i="35"/>
  <c r="HF273" i="35"/>
  <c r="HN275" i="35"/>
  <c r="HF277" i="35"/>
  <c r="HN279" i="35"/>
  <c r="HF281" i="35"/>
  <c r="HN283" i="35"/>
  <c r="HF285" i="35"/>
  <c r="GO258" i="35"/>
  <c r="GO256" i="35"/>
  <c r="GO254" i="35"/>
  <c r="GO252" i="35"/>
  <c r="GO250" i="35"/>
  <c r="GO248" i="35"/>
  <c r="GO246" i="35"/>
  <c r="GO244" i="35"/>
  <c r="GO242" i="35"/>
  <c r="GO257" i="35"/>
  <c r="GO253" i="35"/>
  <c r="GO249" i="35"/>
  <c r="GO245" i="35"/>
  <c r="GO240" i="35"/>
  <c r="GO255" i="35"/>
  <c r="GO251" i="35"/>
  <c r="GO247" i="35"/>
  <c r="GO243" i="35"/>
  <c r="GO239" i="35"/>
  <c r="GO237" i="35"/>
  <c r="GO235" i="35"/>
  <c r="GO233" i="35"/>
  <c r="GW258" i="35"/>
  <c r="GW256" i="35"/>
  <c r="GW254" i="35"/>
  <c r="GW252" i="35"/>
  <c r="GW250" i="35"/>
  <c r="GW248" i="35"/>
  <c r="GW246" i="35"/>
  <c r="GW244" i="35"/>
  <c r="GW242" i="35"/>
  <c r="GW240" i="35"/>
  <c r="GW255" i="35"/>
  <c r="GW251" i="35"/>
  <c r="GW247" i="35"/>
  <c r="GW257" i="35"/>
  <c r="GW253" i="35"/>
  <c r="GW249" i="35"/>
  <c r="GW245" i="35"/>
  <c r="GW241" i="35"/>
  <c r="GW239" i="35"/>
  <c r="GW237" i="35"/>
  <c r="GW235" i="35"/>
  <c r="GW233" i="35"/>
  <c r="HE258" i="35"/>
  <c r="HE256" i="35"/>
  <c r="HE254" i="35"/>
  <c r="HE252" i="35"/>
  <c r="HE250" i="35"/>
  <c r="HE248" i="35"/>
  <c r="HE246" i="35"/>
  <c r="HE244" i="35"/>
  <c r="HE242" i="35"/>
  <c r="HE240" i="35"/>
  <c r="HE257" i="35"/>
  <c r="HE253" i="35"/>
  <c r="HE249" i="35"/>
  <c r="HE245" i="35"/>
  <c r="HE255" i="35"/>
  <c r="HE251" i="35"/>
  <c r="HE247" i="35"/>
  <c r="HE243" i="35"/>
  <c r="HE239" i="35"/>
  <c r="HE237" i="35"/>
  <c r="HE235" i="35"/>
  <c r="HE233" i="35"/>
  <c r="HM258" i="35"/>
  <c r="HM256" i="35"/>
  <c r="HM254" i="35"/>
  <c r="HM252" i="35"/>
  <c r="HM250" i="35"/>
  <c r="HM248" i="35"/>
  <c r="HM246" i="35"/>
  <c r="HM244" i="35"/>
  <c r="HM242" i="35"/>
  <c r="HM240" i="35"/>
  <c r="HM255" i="35"/>
  <c r="HM251" i="35"/>
  <c r="HM247" i="35"/>
  <c r="HM257" i="35"/>
  <c r="HM253" i="35"/>
  <c r="HM249" i="35"/>
  <c r="HM245" i="35"/>
  <c r="HM241" i="35"/>
  <c r="HM239" i="35"/>
  <c r="HM237" i="35"/>
  <c r="HM235" i="35"/>
  <c r="HM233" i="35"/>
  <c r="HE234" i="35"/>
  <c r="HM236" i="35"/>
  <c r="GO238" i="35"/>
  <c r="GP258" i="35"/>
  <c r="GP256" i="35"/>
  <c r="GP254" i="35"/>
  <c r="GP252" i="35"/>
  <c r="GP250" i="35"/>
  <c r="GP248" i="35"/>
  <c r="GP246" i="35"/>
  <c r="GP244" i="35"/>
  <c r="GP242" i="35"/>
  <c r="GP240" i="35"/>
  <c r="GP249" i="35"/>
  <c r="GP245" i="35"/>
  <c r="GP255" i="35"/>
  <c r="GP251" i="35"/>
  <c r="GP247" i="35"/>
  <c r="GP243" i="35"/>
  <c r="GP257" i="35"/>
  <c r="GP239" i="35"/>
  <c r="GP237" i="35"/>
  <c r="GP235" i="35"/>
  <c r="GP233" i="35"/>
  <c r="GP241" i="35"/>
  <c r="GP253" i="35"/>
  <c r="GX258" i="35"/>
  <c r="GX256" i="35"/>
  <c r="GX254" i="35"/>
  <c r="GX252" i="35"/>
  <c r="GX250" i="35"/>
  <c r="GX248" i="35"/>
  <c r="GX246" i="35"/>
  <c r="GX244" i="35"/>
  <c r="GX242" i="35"/>
  <c r="GX240" i="35"/>
  <c r="GX243" i="35"/>
  <c r="GX257" i="35"/>
  <c r="GX253" i="35"/>
  <c r="GX249" i="35"/>
  <c r="GX245" i="35"/>
  <c r="GX241" i="35"/>
  <c r="GX247" i="35"/>
  <c r="GX239" i="35"/>
  <c r="GX237" i="35"/>
  <c r="GX235" i="35"/>
  <c r="GX233" i="35"/>
  <c r="GX255" i="35"/>
  <c r="GX251" i="35"/>
  <c r="HF258" i="35"/>
  <c r="HF256" i="35"/>
  <c r="HF254" i="35"/>
  <c r="HF252" i="35"/>
  <c r="HF250" i="35"/>
  <c r="HF248" i="35"/>
  <c r="HF246" i="35"/>
  <c r="HF244" i="35"/>
  <c r="HF242" i="35"/>
  <c r="HF240" i="35"/>
  <c r="HF255" i="35"/>
  <c r="HF251" i="35"/>
  <c r="HF247" i="35"/>
  <c r="HF243" i="35"/>
  <c r="HF245" i="35"/>
  <c r="HF239" i="35"/>
  <c r="HF237" i="35"/>
  <c r="HF235" i="35"/>
  <c r="HF233" i="35"/>
  <c r="HF257" i="35"/>
  <c r="HF253" i="35"/>
  <c r="HF249" i="35"/>
  <c r="HF241" i="35"/>
  <c r="HN258" i="35"/>
  <c r="HN256" i="35"/>
  <c r="HN254" i="35"/>
  <c r="HN252" i="35"/>
  <c r="HN250" i="35"/>
  <c r="HN248" i="35"/>
  <c r="HN246" i="35"/>
  <c r="HN244" i="35"/>
  <c r="HN242" i="35"/>
  <c r="HN240" i="35"/>
  <c r="HN257" i="35"/>
  <c r="HN253" i="35"/>
  <c r="HN249" i="35"/>
  <c r="HN245" i="35"/>
  <c r="HN241" i="35"/>
  <c r="HN239" i="35"/>
  <c r="HN237" i="35"/>
  <c r="HN235" i="35"/>
  <c r="HN233" i="35"/>
  <c r="HN255" i="35"/>
  <c r="HN251" i="35"/>
  <c r="HN247" i="35"/>
  <c r="HN243" i="35"/>
  <c r="HF234" i="35"/>
  <c r="HN236" i="35"/>
  <c r="GP238" i="35"/>
  <c r="GI258" i="35"/>
  <c r="GI256" i="35"/>
  <c r="GI254" i="35"/>
  <c r="GI252" i="35"/>
  <c r="GI250" i="35"/>
  <c r="GI248" i="35"/>
  <c r="GI246" i="35"/>
  <c r="GI244" i="35"/>
  <c r="GI242" i="35"/>
  <c r="GI257" i="35"/>
  <c r="GI253" i="35"/>
  <c r="GI249" i="35"/>
  <c r="GI245" i="35"/>
  <c r="GI241" i="35"/>
  <c r="GI238" i="35"/>
  <c r="GI239" i="35"/>
  <c r="GI237" i="35"/>
  <c r="GI235" i="35"/>
  <c r="GI233" i="35"/>
  <c r="GI240" i="35"/>
  <c r="GI234" i="35"/>
  <c r="GI255" i="35"/>
  <c r="GI251" i="35"/>
  <c r="GI247" i="35"/>
  <c r="GI243" i="35"/>
  <c r="GI236" i="35"/>
  <c r="GQ258" i="35"/>
  <c r="GQ256" i="35"/>
  <c r="GQ254" i="35"/>
  <c r="GQ252" i="35"/>
  <c r="GQ250" i="35"/>
  <c r="GQ248" i="35"/>
  <c r="GQ246" i="35"/>
  <c r="GQ244" i="35"/>
  <c r="GQ242" i="35"/>
  <c r="GQ240" i="35"/>
  <c r="GQ255" i="35"/>
  <c r="GQ251" i="35"/>
  <c r="GQ247" i="35"/>
  <c r="GQ243" i="35"/>
  <c r="GQ239" i="35"/>
  <c r="GQ237" i="35"/>
  <c r="GQ235" i="35"/>
  <c r="GQ233" i="35"/>
  <c r="GQ236" i="35"/>
  <c r="GQ238" i="35"/>
  <c r="GQ257" i="35"/>
  <c r="GQ253" i="35"/>
  <c r="GQ249" i="35"/>
  <c r="GQ245" i="35"/>
  <c r="GQ241" i="35"/>
  <c r="GQ234" i="35"/>
  <c r="GY258" i="35"/>
  <c r="GY256" i="35"/>
  <c r="GY254" i="35"/>
  <c r="GY252" i="35"/>
  <c r="GY250" i="35"/>
  <c r="GY248" i="35"/>
  <c r="GY246" i="35"/>
  <c r="GY244" i="35"/>
  <c r="GY242" i="35"/>
  <c r="GY240" i="35"/>
  <c r="GY257" i="35"/>
  <c r="GY253" i="35"/>
  <c r="GY249" i="35"/>
  <c r="GY245" i="35"/>
  <c r="GY241" i="35"/>
  <c r="GY236" i="35"/>
  <c r="GY239" i="35"/>
  <c r="GY237" i="35"/>
  <c r="GY235" i="35"/>
  <c r="GY233" i="35"/>
  <c r="GY238" i="35"/>
  <c r="GY255" i="35"/>
  <c r="GY251" i="35"/>
  <c r="GY247" i="35"/>
  <c r="GY243" i="35"/>
  <c r="GY234" i="35"/>
  <c r="HG258" i="35"/>
  <c r="HG256" i="35"/>
  <c r="HG254" i="35"/>
  <c r="HG252" i="35"/>
  <c r="HG250" i="35"/>
  <c r="HG248" i="35"/>
  <c r="HG246" i="35"/>
  <c r="HG244" i="35"/>
  <c r="HG242" i="35"/>
  <c r="HG240" i="35"/>
  <c r="HG255" i="35"/>
  <c r="HG251" i="35"/>
  <c r="HG247" i="35"/>
  <c r="HG243" i="35"/>
  <c r="HG236" i="35"/>
  <c r="HG239" i="35"/>
  <c r="HG237" i="35"/>
  <c r="HG235" i="35"/>
  <c r="HG233" i="35"/>
  <c r="HG257" i="35"/>
  <c r="HG253" i="35"/>
  <c r="HG249" i="35"/>
  <c r="HG245" i="35"/>
  <c r="HG241" i="35"/>
  <c r="HG238" i="35"/>
  <c r="HG234" i="35"/>
  <c r="HO258" i="35"/>
  <c r="HO256" i="35"/>
  <c r="HO254" i="35"/>
  <c r="HO252" i="35"/>
  <c r="HO250" i="35"/>
  <c r="HO248" i="35"/>
  <c r="HO246" i="35"/>
  <c r="HO244" i="35"/>
  <c r="HO242" i="35"/>
  <c r="HO240" i="35"/>
  <c r="HO257" i="35"/>
  <c r="HO253" i="35"/>
  <c r="HO249" i="35"/>
  <c r="HO245" i="35"/>
  <c r="HO241" i="35"/>
  <c r="HO238" i="35"/>
  <c r="HO236" i="35"/>
  <c r="HO239" i="35"/>
  <c r="HO237" i="35"/>
  <c r="HO235" i="35"/>
  <c r="HO233" i="35"/>
  <c r="HO255" i="35"/>
  <c r="HO251" i="35"/>
  <c r="HO247" i="35"/>
  <c r="HO243" i="35"/>
  <c r="HO234" i="35"/>
  <c r="HM234" i="35"/>
  <c r="GO236" i="35"/>
  <c r="GW238" i="35"/>
  <c r="GW243" i="35"/>
  <c r="HN234" i="35"/>
  <c r="GP236" i="35"/>
  <c r="GX238" i="35"/>
  <c r="GJ257" i="35"/>
  <c r="GJ255" i="35"/>
  <c r="GJ253" i="35"/>
  <c r="GJ251" i="35"/>
  <c r="GJ249" i="35"/>
  <c r="GJ247" i="35"/>
  <c r="GJ245" i="35"/>
  <c r="GJ243" i="35"/>
  <c r="GJ241" i="35"/>
  <c r="GR257" i="35"/>
  <c r="GR255" i="35"/>
  <c r="GR253" i="35"/>
  <c r="GR251" i="35"/>
  <c r="GR249" i="35"/>
  <c r="GR247" i="35"/>
  <c r="GR245" i="35"/>
  <c r="GR243" i="35"/>
  <c r="GR241" i="35"/>
  <c r="GZ257" i="35"/>
  <c r="GZ255" i="35"/>
  <c r="GZ253" i="35"/>
  <c r="GZ251" i="35"/>
  <c r="GZ249" i="35"/>
  <c r="GZ247" i="35"/>
  <c r="GZ245" i="35"/>
  <c r="GZ243" i="35"/>
  <c r="GZ241" i="35"/>
  <c r="HH257" i="35"/>
  <c r="HH255" i="35"/>
  <c r="HH253" i="35"/>
  <c r="HH251" i="35"/>
  <c r="HH249" i="35"/>
  <c r="HH247" i="35"/>
  <c r="HH245" i="35"/>
  <c r="HH243" i="35"/>
  <c r="HH241" i="35"/>
  <c r="HP258" i="35"/>
  <c r="HP257" i="35"/>
  <c r="HP255" i="35"/>
  <c r="HP253" i="35"/>
  <c r="HP251" i="35"/>
  <c r="HP249" i="35"/>
  <c r="HP247" i="35"/>
  <c r="HP245" i="35"/>
  <c r="HP243" i="35"/>
  <c r="HP241" i="35"/>
  <c r="GN233" i="35"/>
  <c r="GV233" i="35"/>
  <c r="HD233" i="35"/>
  <c r="HL233" i="35"/>
  <c r="GJ234" i="35"/>
  <c r="GR234" i="35"/>
  <c r="GZ234" i="35"/>
  <c r="HH234" i="35"/>
  <c r="HP234" i="35"/>
  <c r="GN235" i="35"/>
  <c r="GV235" i="35"/>
  <c r="HD235" i="35"/>
  <c r="HL235" i="35"/>
  <c r="GJ236" i="35"/>
  <c r="GR236" i="35"/>
  <c r="GZ236" i="35"/>
  <c r="HH236" i="35"/>
  <c r="HP236" i="35"/>
  <c r="GN237" i="35"/>
  <c r="GV237" i="35"/>
  <c r="HD237" i="35"/>
  <c r="HL237" i="35"/>
  <c r="GJ238" i="35"/>
  <c r="GR238" i="35"/>
  <c r="GZ238" i="35"/>
  <c r="HH238" i="35"/>
  <c r="HP238" i="35"/>
  <c r="GN239" i="35"/>
  <c r="GV239" i="35"/>
  <c r="HD239" i="35"/>
  <c r="HL239" i="35"/>
  <c r="GJ240" i="35"/>
  <c r="GU240" i="35"/>
  <c r="HK240" i="35"/>
  <c r="GM242" i="35"/>
  <c r="HC242" i="35"/>
  <c r="GU244" i="35"/>
  <c r="HK244" i="35"/>
  <c r="GM246" i="35"/>
  <c r="HC246" i="35"/>
  <c r="GU248" i="35"/>
  <c r="HK248" i="35"/>
  <c r="GM250" i="35"/>
  <c r="HC250" i="35"/>
  <c r="GU252" i="35"/>
  <c r="HK252" i="35"/>
  <c r="GM254" i="35"/>
  <c r="HC254" i="35"/>
  <c r="GK257" i="35"/>
  <c r="GK255" i="35"/>
  <c r="GK253" i="35"/>
  <c r="GK251" i="35"/>
  <c r="GK249" i="35"/>
  <c r="GK247" i="35"/>
  <c r="GK245" i="35"/>
  <c r="GK243" i="35"/>
  <c r="GK241" i="35"/>
  <c r="GS257" i="35"/>
  <c r="GS255" i="35"/>
  <c r="GS253" i="35"/>
  <c r="GS251" i="35"/>
  <c r="GS249" i="35"/>
  <c r="GS247" i="35"/>
  <c r="GS245" i="35"/>
  <c r="GS243" i="35"/>
  <c r="GS241" i="35"/>
  <c r="HA257" i="35"/>
  <c r="HA255" i="35"/>
  <c r="HA253" i="35"/>
  <c r="HA251" i="35"/>
  <c r="HA249" i="35"/>
  <c r="HA247" i="35"/>
  <c r="HA245" i="35"/>
  <c r="HA243" i="35"/>
  <c r="HA241" i="35"/>
  <c r="HI257" i="35"/>
  <c r="HI255" i="35"/>
  <c r="HI253" i="35"/>
  <c r="HI251" i="35"/>
  <c r="HI249" i="35"/>
  <c r="HI247" i="35"/>
  <c r="HI245" i="35"/>
  <c r="HI243" i="35"/>
  <c r="HI241" i="35"/>
  <c r="HQ257" i="35"/>
  <c r="HQ255" i="35"/>
  <c r="HQ253" i="35"/>
  <c r="HQ251" i="35"/>
  <c r="HQ249" i="35"/>
  <c r="HQ247" i="35"/>
  <c r="HQ245" i="35"/>
  <c r="HQ243" i="35"/>
  <c r="HQ241" i="35"/>
  <c r="GK234" i="35"/>
  <c r="GS234" i="35"/>
  <c r="HA234" i="35"/>
  <c r="HI234" i="35"/>
  <c r="HQ234" i="35"/>
  <c r="GK236" i="35"/>
  <c r="GS236" i="35"/>
  <c r="HA236" i="35"/>
  <c r="HI236" i="35"/>
  <c r="HQ236" i="35"/>
  <c r="GK238" i="35"/>
  <c r="GS238" i="35"/>
  <c r="HA238" i="35"/>
  <c r="HI238" i="35"/>
  <c r="HQ238" i="35"/>
  <c r="GK240" i="35"/>
  <c r="GZ240" i="35"/>
  <c r="HP240" i="35"/>
  <c r="GV241" i="35"/>
  <c r="HL241" i="35"/>
  <c r="GR242" i="35"/>
  <c r="HH242" i="35"/>
  <c r="GN243" i="35"/>
  <c r="HD243" i="35"/>
  <c r="GJ244" i="35"/>
  <c r="GZ244" i="35"/>
  <c r="HP244" i="35"/>
  <c r="GV245" i="35"/>
  <c r="HL245" i="35"/>
  <c r="GR246" i="35"/>
  <c r="HH246" i="35"/>
  <c r="GN247" i="35"/>
  <c r="HD247" i="35"/>
  <c r="GJ248" i="35"/>
  <c r="GZ248" i="35"/>
  <c r="HP248" i="35"/>
  <c r="GV249" i="35"/>
  <c r="HL249" i="35"/>
  <c r="GR250" i="35"/>
  <c r="HH250" i="35"/>
  <c r="GN251" i="35"/>
  <c r="HD251" i="35"/>
  <c r="GJ252" i="35"/>
  <c r="GZ252" i="35"/>
  <c r="HP252" i="35"/>
  <c r="GV253" i="35"/>
  <c r="HL253" i="35"/>
  <c r="GR254" i="35"/>
  <c r="HH254" i="35"/>
  <c r="GJ256" i="35"/>
  <c r="GZ256" i="35"/>
  <c r="HP256" i="35"/>
  <c r="GR258" i="35"/>
  <c r="HH258" i="35"/>
  <c r="GL257" i="35"/>
  <c r="GL255" i="35"/>
  <c r="GL253" i="35"/>
  <c r="GL251" i="35"/>
  <c r="GL249" i="35"/>
  <c r="GL247" i="35"/>
  <c r="GL245" i="35"/>
  <c r="GL243" i="35"/>
  <c r="GL241" i="35"/>
  <c r="GT257" i="35"/>
  <c r="GT255" i="35"/>
  <c r="GT253" i="35"/>
  <c r="GT251" i="35"/>
  <c r="GT249" i="35"/>
  <c r="GT247" i="35"/>
  <c r="GT245" i="35"/>
  <c r="GT243" i="35"/>
  <c r="GT241" i="35"/>
  <c r="HB257" i="35"/>
  <c r="HB255" i="35"/>
  <c r="HB253" i="35"/>
  <c r="HB251" i="35"/>
  <c r="HB249" i="35"/>
  <c r="HB247" i="35"/>
  <c r="HB245" i="35"/>
  <c r="HB243" i="35"/>
  <c r="HB241" i="35"/>
  <c r="HJ257" i="35"/>
  <c r="HJ255" i="35"/>
  <c r="HJ253" i="35"/>
  <c r="HJ251" i="35"/>
  <c r="HJ249" i="35"/>
  <c r="HJ247" i="35"/>
  <c r="HJ245" i="35"/>
  <c r="HJ243" i="35"/>
  <c r="HJ241" i="35"/>
  <c r="HR257" i="35"/>
  <c r="HR255" i="35"/>
  <c r="HR253" i="35"/>
  <c r="HR251" i="35"/>
  <c r="HR249" i="35"/>
  <c r="HR247" i="35"/>
  <c r="HR245" i="35"/>
  <c r="HR243" i="35"/>
  <c r="HR241" i="35"/>
  <c r="GL234" i="35"/>
  <c r="GT234" i="35"/>
  <c r="HB234" i="35"/>
  <c r="HJ234" i="35"/>
  <c r="HR234" i="35"/>
  <c r="GL236" i="35"/>
  <c r="GT236" i="35"/>
  <c r="HB236" i="35"/>
  <c r="HJ236" i="35"/>
  <c r="HR236" i="35"/>
  <c r="GL238" i="35"/>
  <c r="GT238" i="35"/>
  <c r="HB238" i="35"/>
  <c r="HJ238" i="35"/>
  <c r="HR238" i="35"/>
  <c r="GL240" i="35"/>
  <c r="HA240" i="35"/>
  <c r="HQ240" i="35"/>
  <c r="GS242" i="35"/>
  <c r="HI242" i="35"/>
  <c r="GK244" i="35"/>
  <c r="HA244" i="35"/>
  <c r="HQ244" i="35"/>
  <c r="GS246" i="35"/>
  <c r="HI246" i="35"/>
  <c r="GK248" i="35"/>
  <c r="HA248" i="35"/>
  <c r="HQ248" i="35"/>
  <c r="GS250" i="35"/>
  <c r="HI250" i="35"/>
  <c r="GK252" i="35"/>
  <c r="HA252" i="35"/>
  <c r="HQ252" i="35"/>
  <c r="GS254" i="35"/>
  <c r="HI254" i="35"/>
  <c r="GK256" i="35"/>
  <c r="HA256" i="35"/>
  <c r="HQ256" i="35"/>
  <c r="GS258" i="35"/>
  <c r="HI258" i="35"/>
  <c r="GM257" i="35"/>
  <c r="GM255" i="35"/>
  <c r="GM253" i="35"/>
  <c r="GM251" i="35"/>
  <c r="GM249" i="35"/>
  <c r="GM247" i="35"/>
  <c r="GM245" i="35"/>
  <c r="GM243" i="35"/>
  <c r="GM241" i="35"/>
  <c r="GU257" i="35"/>
  <c r="GU255" i="35"/>
  <c r="GU253" i="35"/>
  <c r="GU251" i="35"/>
  <c r="GU249" i="35"/>
  <c r="GU247" i="35"/>
  <c r="GU245" i="35"/>
  <c r="GU243" i="35"/>
  <c r="GU241" i="35"/>
  <c r="HC257" i="35"/>
  <c r="HC255" i="35"/>
  <c r="HC253" i="35"/>
  <c r="HC251" i="35"/>
  <c r="HC249" i="35"/>
  <c r="HC247" i="35"/>
  <c r="HC245" i="35"/>
  <c r="HC243" i="35"/>
  <c r="HC241" i="35"/>
  <c r="HK257" i="35"/>
  <c r="HK255" i="35"/>
  <c r="HK253" i="35"/>
  <c r="HK251" i="35"/>
  <c r="HK249" i="35"/>
  <c r="HK247" i="35"/>
  <c r="HK245" i="35"/>
  <c r="HK243" i="35"/>
  <c r="HK241" i="35"/>
  <c r="GM234" i="35"/>
  <c r="GU234" i="35"/>
  <c r="HC234" i="35"/>
  <c r="HK234" i="35"/>
  <c r="GM236" i="35"/>
  <c r="GU236" i="35"/>
  <c r="HC236" i="35"/>
  <c r="HK236" i="35"/>
  <c r="GM238" i="35"/>
  <c r="GU238" i="35"/>
  <c r="HC238" i="35"/>
  <c r="HK238" i="35"/>
  <c r="GM240" i="35"/>
  <c r="HB240" i="35"/>
  <c r="HR240" i="35"/>
  <c r="GT242" i="35"/>
  <c r="HJ242" i="35"/>
  <c r="GL244" i="35"/>
  <c r="HB244" i="35"/>
  <c r="HR244" i="35"/>
  <c r="GT246" i="35"/>
  <c r="HJ246" i="35"/>
  <c r="GL248" i="35"/>
  <c r="HB248" i="35"/>
  <c r="HR248" i="35"/>
  <c r="GT250" i="35"/>
  <c r="HJ250" i="35"/>
  <c r="GL252" i="35"/>
  <c r="HB252" i="35"/>
  <c r="HR252" i="35"/>
  <c r="GT254" i="35"/>
  <c r="HJ254" i="35"/>
  <c r="GL256" i="35"/>
  <c r="HB256" i="35"/>
  <c r="HR256" i="35"/>
  <c r="GT258" i="35"/>
  <c r="HJ258" i="35"/>
  <c r="GN258" i="35"/>
  <c r="GN256" i="35"/>
  <c r="GN254" i="35"/>
  <c r="GN252" i="35"/>
  <c r="GN250" i="35"/>
  <c r="GN248" i="35"/>
  <c r="GN246" i="35"/>
  <c r="GN244" i="35"/>
  <c r="GN242" i="35"/>
  <c r="GN240" i="35"/>
  <c r="GV258" i="35"/>
  <c r="GV256" i="35"/>
  <c r="GV254" i="35"/>
  <c r="GV252" i="35"/>
  <c r="GV250" i="35"/>
  <c r="GV248" i="35"/>
  <c r="GV246" i="35"/>
  <c r="GV244" i="35"/>
  <c r="GV242" i="35"/>
  <c r="GV240" i="35"/>
  <c r="HD258" i="35"/>
  <c r="HD256" i="35"/>
  <c r="HD254" i="35"/>
  <c r="HD252" i="35"/>
  <c r="HD250" i="35"/>
  <c r="HD248" i="35"/>
  <c r="HD246" i="35"/>
  <c r="HD244" i="35"/>
  <c r="HD242" i="35"/>
  <c r="HD240" i="35"/>
  <c r="HL258" i="35"/>
  <c r="HL256" i="35"/>
  <c r="HL254" i="35"/>
  <c r="HL252" i="35"/>
  <c r="HL250" i="35"/>
  <c r="HL248" i="35"/>
  <c r="HL246" i="35"/>
  <c r="HL244" i="35"/>
  <c r="HL242" i="35"/>
  <c r="HL240" i="35"/>
  <c r="GJ233" i="35"/>
  <c r="GR233" i="35"/>
  <c r="GZ233" i="35"/>
  <c r="HH233" i="35"/>
  <c r="HP233" i="35"/>
  <c r="GN234" i="35"/>
  <c r="GV234" i="35"/>
  <c r="HD234" i="35"/>
  <c r="HL234" i="35"/>
  <c r="GJ235" i="35"/>
  <c r="GR235" i="35"/>
  <c r="GZ235" i="35"/>
  <c r="HH235" i="35"/>
  <c r="HP235" i="35"/>
  <c r="GN236" i="35"/>
  <c r="GV236" i="35"/>
  <c r="HD236" i="35"/>
  <c r="HL236" i="35"/>
  <c r="GJ237" i="35"/>
  <c r="GR237" i="35"/>
  <c r="GZ237" i="35"/>
  <c r="HH237" i="35"/>
  <c r="HP237" i="35"/>
  <c r="GN238" i="35"/>
  <c r="GV238" i="35"/>
  <c r="HD238" i="35"/>
  <c r="HL238" i="35"/>
  <c r="GJ239" i="35"/>
  <c r="GR239" i="35"/>
  <c r="GZ239" i="35"/>
  <c r="HH239" i="35"/>
  <c r="HP239" i="35"/>
  <c r="HC240" i="35"/>
  <c r="GU242" i="35"/>
  <c r="HK242" i="35"/>
  <c r="GM244" i="35"/>
  <c r="HC244" i="35"/>
  <c r="GU246" i="35"/>
  <c r="HK246" i="35"/>
  <c r="GM248" i="35"/>
  <c r="HC248" i="35"/>
  <c r="GU250" i="35"/>
  <c r="HK250" i="35"/>
  <c r="GM252" i="35"/>
  <c r="HC252" i="35"/>
  <c r="GU254" i="35"/>
  <c r="HK254" i="35"/>
  <c r="GM256" i="35"/>
  <c r="HC256" i="35"/>
  <c r="GU258" i="35"/>
  <c r="HK258" i="35"/>
  <c r="GO225" i="35"/>
  <c r="GO223" i="35"/>
  <c r="GO221" i="35"/>
  <c r="GO219" i="35"/>
  <c r="GO217" i="35"/>
  <c r="GO215" i="35"/>
  <c r="GO213" i="35"/>
  <c r="GO211" i="35"/>
  <c r="GO209" i="35"/>
  <c r="GO226" i="35"/>
  <c r="GO224" i="35"/>
  <c r="GO222" i="35"/>
  <c r="GO220" i="35"/>
  <c r="GO218" i="35"/>
  <c r="GO216" i="35"/>
  <c r="GO214" i="35"/>
  <c r="GO212" i="35"/>
  <c r="GO210" i="35"/>
  <c r="GO208" i="35"/>
  <c r="GO206" i="35"/>
  <c r="GO204" i="35"/>
  <c r="GO202" i="35"/>
  <c r="HD202" i="35"/>
  <c r="HG216" i="35"/>
  <c r="HG211" i="35"/>
  <c r="HG207" i="35"/>
  <c r="HG205" i="35"/>
  <c r="HG203" i="35"/>
  <c r="HG201" i="35"/>
  <c r="HG218" i="35"/>
  <c r="HG213" i="35"/>
  <c r="HG224" i="35"/>
  <c r="HG219" i="35"/>
  <c r="HG208" i="35"/>
  <c r="HG206" i="35"/>
  <c r="HG204" i="35"/>
  <c r="HG202" i="35"/>
  <c r="HG225" i="35"/>
  <c r="HG214" i="35"/>
  <c r="HG209" i="35"/>
  <c r="HG220" i="35"/>
  <c r="HG215" i="35"/>
  <c r="GN226" i="35"/>
  <c r="GJ223" i="35"/>
  <c r="GJ212" i="35"/>
  <c r="GJ225" i="35"/>
  <c r="GJ214" i="35"/>
  <c r="GJ209" i="35"/>
  <c r="GJ208" i="35"/>
  <c r="GJ206" i="35"/>
  <c r="GJ204" i="35"/>
  <c r="GJ202" i="35"/>
  <c r="GJ220" i="35"/>
  <c r="GJ215" i="35"/>
  <c r="GJ226" i="35"/>
  <c r="GJ221" i="35"/>
  <c r="GJ210" i="35"/>
  <c r="GJ216" i="35"/>
  <c r="GJ211" i="35"/>
  <c r="GR226" i="35"/>
  <c r="GR221" i="35"/>
  <c r="GR210" i="35"/>
  <c r="GR223" i="35"/>
  <c r="GR212" i="35"/>
  <c r="GR206" i="35"/>
  <c r="GR204" i="35"/>
  <c r="GR202" i="35"/>
  <c r="GR218" i="35"/>
  <c r="GR213" i="35"/>
  <c r="GR224" i="35"/>
  <c r="GR219" i="35"/>
  <c r="GR208" i="35"/>
  <c r="GR225" i="35"/>
  <c r="GR214" i="35"/>
  <c r="GR209" i="35"/>
  <c r="GZ224" i="35"/>
  <c r="GZ219" i="35"/>
  <c r="GZ208" i="35"/>
  <c r="GZ226" i="35"/>
  <c r="GZ221" i="35"/>
  <c r="GZ210" i="35"/>
  <c r="GZ206" i="35"/>
  <c r="GZ204" i="35"/>
  <c r="GZ202" i="35"/>
  <c r="GZ216" i="35"/>
  <c r="GZ211" i="35"/>
  <c r="GZ222" i="35"/>
  <c r="GZ217" i="35"/>
  <c r="GZ223" i="35"/>
  <c r="GZ212" i="35"/>
  <c r="HH222" i="35"/>
  <c r="HH217" i="35"/>
  <c r="HH224" i="35"/>
  <c r="HH219" i="35"/>
  <c r="HH208" i="35"/>
  <c r="HH206" i="35"/>
  <c r="HH204" i="35"/>
  <c r="HH202" i="35"/>
  <c r="HH225" i="35"/>
  <c r="HH214" i="35"/>
  <c r="HH209" i="35"/>
  <c r="HH220" i="35"/>
  <c r="HH215" i="35"/>
  <c r="HH226" i="35"/>
  <c r="HH221" i="35"/>
  <c r="HH210" i="35"/>
  <c r="HP220" i="35"/>
  <c r="HP215" i="35"/>
  <c r="HP222" i="35"/>
  <c r="HP217" i="35"/>
  <c r="HP206" i="35"/>
  <c r="HP204" i="35"/>
  <c r="HP202" i="35"/>
  <c r="HP223" i="35"/>
  <c r="HP212" i="35"/>
  <c r="HP218" i="35"/>
  <c r="HP213" i="35"/>
  <c r="HP224" i="35"/>
  <c r="HP219" i="35"/>
  <c r="HP208" i="35"/>
  <c r="GO201" i="35"/>
  <c r="HF201" i="35"/>
  <c r="HL202" i="35"/>
  <c r="GX203" i="35"/>
  <c r="GP205" i="35"/>
  <c r="GV206" i="35"/>
  <c r="HE207" i="35"/>
  <c r="GN208" i="35"/>
  <c r="GN209" i="35"/>
  <c r="GN210" i="35"/>
  <c r="GI211" i="35"/>
  <c r="GI212" i="35"/>
  <c r="GI213" i="35"/>
  <c r="HN213" i="35"/>
  <c r="HL214" i="35"/>
  <c r="HN215" i="35"/>
  <c r="HH216" i="35"/>
  <c r="HG217" i="35"/>
  <c r="HH218" i="35"/>
  <c r="HC219" i="35"/>
  <c r="GV222" i="35"/>
  <c r="GV223" i="35"/>
  <c r="GV224" i="35"/>
  <c r="GQ225" i="35"/>
  <c r="HD226" i="35"/>
  <c r="HD215" i="35"/>
  <c r="HD210" i="35"/>
  <c r="HD217" i="35"/>
  <c r="HD212" i="35"/>
  <c r="HD207" i="35"/>
  <c r="HD205" i="35"/>
  <c r="HD203" i="35"/>
  <c r="HD201" i="35"/>
  <c r="HD223" i="35"/>
  <c r="HD218" i="35"/>
  <c r="HD224" i="35"/>
  <c r="HD213" i="35"/>
  <c r="HD208" i="35"/>
  <c r="HD219" i="35"/>
  <c r="HD214" i="35"/>
  <c r="GQ220" i="35"/>
  <c r="GQ215" i="35"/>
  <c r="GQ207" i="35"/>
  <c r="GQ205" i="35"/>
  <c r="GQ203" i="35"/>
  <c r="GQ201" i="35"/>
  <c r="GQ222" i="35"/>
  <c r="GQ217" i="35"/>
  <c r="GQ223" i="35"/>
  <c r="GQ212" i="35"/>
  <c r="GQ206" i="35"/>
  <c r="GQ204" i="35"/>
  <c r="GQ202" i="35"/>
  <c r="GQ218" i="35"/>
  <c r="GQ213" i="35"/>
  <c r="GQ224" i="35"/>
  <c r="GQ219" i="35"/>
  <c r="GQ208" i="35"/>
  <c r="HO225" i="35"/>
  <c r="HO214" i="35"/>
  <c r="HO209" i="35"/>
  <c r="HO207" i="35"/>
  <c r="HO205" i="35"/>
  <c r="HO203" i="35"/>
  <c r="HO201" i="35"/>
  <c r="HO216" i="35"/>
  <c r="HO211" i="35"/>
  <c r="HO222" i="35"/>
  <c r="HO217" i="35"/>
  <c r="HO206" i="35"/>
  <c r="HO204" i="35"/>
  <c r="HO202" i="35"/>
  <c r="HO223" i="35"/>
  <c r="HO212" i="35"/>
  <c r="HO218" i="35"/>
  <c r="HO213" i="35"/>
  <c r="HE201" i="35"/>
  <c r="GN202" i="35"/>
  <c r="GW203" i="35"/>
  <c r="GO205" i="35"/>
  <c r="HD216" i="35"/>
  <c r="GN225" i="35"/>
  <c r="GK226" i="35"/>
  <c r="GK224" i="35"/>
  <c r="GK222" i="35"/>
  <c r="GK220" i="35"/>
  <c r="GK218" i="35"/>
  <c r="GK216" i="35"/>
  <c r="GK214" i="35"/>
  <c r="GK212" i="35"/>
  <c r="GK210" i="35"/>
  <c r="GK225" i="35"/>
  <c r="GK223" i="35"/>
  <c r="GK221" i="35"/>
  <c r="GK219" i="35"/>
  <c r="GK217" i="35"/>
  <c r="GK215" i="35"/>
  <c r="GK213" i="35"/>
  <c r="GK211" i="35"/>
  <c r="GK209" i="35"/>
  <c r="GK207" i="35"/>
  <c r="GK205" i="35"/>
  <c r="GK203" i="35"/>
  <c r="GS226" i="35"/>
  <c r="GS224" i="35"/>
  <c r="GS222" i="35"/>
  <c r="GS220" i="35"/>
  <c r="GS218" i="35"/>
  <c r="GS216" i="35"/>
  <c r="GS214" i="35"/>
  <c r="GS212" i="35"/>
  <c r="GS210" i="35"/>
  <c r="GS208" i="35"/>
  <c r="GS225" i="35"/>
  <c r="GS223" i="35"/>
  <c r="GS221" i="35"/>
  <c r="GS219" i="35"/>
  <c r="GS217" i="35"/>
  <c r="GS215" i="35"/>
  <c r="GS213" i="35"/>
  <c r="GS211" i="35"/>
  <c r="GS209" i="35"/>
  <c r="GS207" i="35"/>
  <c r="GS205" i="35"/>
  <c r="GS203" i="35"/>
  <c r="GS201" i="35"/>
  <c r="HA226" i="35"/>
  <c r="HA224" i="35"/>
  <c r="HA222" i="35"/>
  <c r="HA220" i="35"/>
  <c r="HA218" i="35"/>
  <c r="HA216" i="35"/>
  <c r="HA214" i="35"/>
  <c r="HA212" i="35"/>
  <c r="HA210" i="35"/>
  <c r="HA208" i="35"/>
  <c r="HA225" i="35"/>
  <c r="HA223" i="35"/>
  <c r="HA221" i="35"/>
  <c r="HA219" i="35"/>
  <c r="HA217" i="35"/>
  <c r="HA215" i="35"/>
  <c r="HA213" i="35"/>
  <c r="HA211" i="35"/>
  <c r="HA209" i="35"/>
  <c r="HA207" i="35"/>
  <c r="HA205" i="35"/>
  <c r="HA203" i="35"/>
  <c r="HA201" i="35"/>
  <c r="HI226" i="35"/>
  <c r="HI224" i="35"/>
  <c r="HI222" i="35"/>
  <c r="HI220" i="35"/>
  <c r="HI218" i="35"/>
  <c r="HI216" i="35"/>
  <c r="HI214" i="35"/>
  <c r="HI212" i="35"/>
  <c r="HI210" i="35"/>
  <c r="HI208" i="35"/>
  <c r="HI225" i="35"/>
  <c r="HI223" i="35"/>
  <c r="HI221" i="35"/>
  <c r="HI219" i="35"/>
  <c r="HI217" i="35"/>
  <c r="HI215" i="35"/>
  <c r="HI213" i="35"/>
  <c r="HI211" i="35"/>
  <c r="HI209" i="35"/>
  <c r="HI207" i="35"/>
  <c r="HI205" i="35"/>
  <c r="HI203" i="35"/>
  <c r="HI201" i="35"/>
  <c r="HQ226" i="35"/>
  <c r="HQ224" i="35"/>
  <c r="HQ222" i="35"/>
  <c r="HQ220" i="35"/>
  <c r="HQ218" i="35"/>
  <c r="HQ216" i="35"/>
  <c r="HQ214" i="35"/>
  <c r="HQ212" i="35"/>
  <c r="HQ210" i="35"/>
  <c r="HQ208" i="35"/>
  <c r="HQ225" i="35"/>
  <c r="HQ223" i="35"/>
  <c r="HQ221" i="35"/>
  <c r="HQ219" i="35"/>
  <c r="HQ217" i="35"/>
  <c r="HQ215" i="35"/>
  <c r="HQ213" i="35"/>
  <c r="HQ211" i="35"/>
  <c r="HQ209" i="35"/>
  <c r="HQ207" i="35"/>
  <c r="HQ205" i="35"/>
  <c r="HQ203" i="35"/>
  <c r="HQ201" i="35"/>
  <c r="GP201" i="35"/>
  <c r="HH201" i="35"/>
  <c r="GT202" i="35"/>
  <c r="HQ202" i="35"/>
  <c r="GZ203" i="35"/>
  <c r="GL204" i="35"/>
  <c r="HI204" i="35"/>
  <c r="GR205" i="35"/>
  <c r="HN205" i="35"/>
  <c r="HA206" i="35"/>
  <c r="GJ207" i="35"/>
  <c r="HF207" i="35"/>
  <c r="GV208" i="35"/>
  <c r="GQ209" i="35"/>
  <c r="GQ210" i="35"/>
  <c r="GQ211" i="35"/>
  <c r="GL212" i="35"/>
  <c r="GJ213" i="35"/>
  <c r="HP214" i="35"/>
  <c r="HO215" i="35"/>
  <c r="HP216" i="35"/>
  <c r="HK217" i="35"/>
  <c r="HD220" i="35"/>
  <c r="HD221" i="35"/>
  <c r="HD222" i="35"/>
  <c r="GY223" i="35"/>
  <c r="GY224" i="35"/>
  <c r="HM225" i="35"/>
  <c r="HM223" i="35"/>
  <c r="HM221" i="35"/>
  <c r="HM219" i="35"/>
  <c r="HM217" i="35"/>
  <c r="HM215" i="35"/>
  <c r="HM213" i="35"/>
  <c r="HM211" i="35"/>
  <c r="HM209" i="35"/>
  <c r="HM226" i="35"/>
  <c r="HM224" i="35"/>
  <c r="HM222" i="35"/>
  <c r="HM220" i="35"/>
  <c r="HM218" i="35"/>
  <c r="HM216" i="35"/>
  <c r="HM214" i="35"/>
  <c r="HM212" i="35"/>
  <c r="HM210" i="35"/>
  <c r="HM208" i="35"/>
  <c r="HM206" i="35"/>
  <c r="HM204" i="35"/>
  <c r="HM202" i="35"/>
  <c r="GY218" i="35"/>
  <c r="GY213" i="35"/>
  <c r="GY207" i="35"/>
  <c r="GY205" i="35"/>
  <c r="GY203" i="35"/>
  <c r="GY201" i="35"/>
  <c r="GY220" i="35"/>
  <c r="GY215" i="35"/>
  <c r="GY226" i="35"/>
  <c r="GY221" i="35"/>
  <c r="GY210" i="35"/>
  <c r="GY206" i="35"/>
  <c r="GY204" i="35"/>
  <c r="GY202" i="35"/>
  <c r="GY216" i="35"/>
  <c r="GY211" i="35"/>
  <c r="GY222" i="35"/>
  <c r="GY217" i="35"/>
  <c r="GN224" i="35"/>
  <c r="GL225" i="35"/>
  <c r="GL223" i="35"/>
  <c r="GL221" i="35"/>
  <c r="GL219" i="35"/>
  <c r="GL217" i="35"/>
  <c r="GL215" i="35"/>
  <c r="GL213" i="35"/>
  <c r="GL211" i="35"/>
  <c r="GL209" i="35"/>
  <c r="GL218" i="35"/>
  <c r="GL220" i="35"/>
  <c r="GL226" i="35"/>
  <c r="GL210" i="35"/>
  <c r="GL216" i="35"/>
  <c r="GL207" i="35"/>
  <c r="GL205" i="35"/>
  <c r="GL203" i="35"/>
  <c r="GL222" i="35"/>
  <c r="GT225" i="35"/>
  <c r="GT223" i="35"/>
  <c r="GT221" i="35"/>
  <c r="GT219" i="35"/>
  <c r="GT217" i="35"/>
  <c r="GT215" i="35"/>
  <c r="GT213" i="35"/>
  <c r="GT211" i="35"/>
  <c r="GT209" i="35"/>
  <c r="GT216" i="35"/>
  <c r="GT218" i="35"/>
  <c r="GT224" i="35"/>
  <c r="GT208" i="35"/>
  <c r="GT214" i="35"/>
  <c r="GT207" i="35"/>
  <c r="GT205" i="35"/>
  <c r="GT203" i="35"/>
  <c r="GT220" i="35"/>
  <c r="HB225" i="35"/>
  <c r="HB223" i="35"/>
  <c r="HB221" i="35"/>
  <c r="HB219" i="35"/>
  <c r="HB217" i="35"/>
  <c r="HB215" i="35"/>
  <c r="HB213" i="35"/>
  <c r="HB211" i="35"/>
  <c r="HB209" i="35"/>
  <c r="HB214" i="35"/>
  <c r="HB216" i="35"/>
  <c r="HB222" i="35"/>
  <c r="HB212" i="35"/>
  <c r="HB207" i="35"/>
  <c r="HB205" i="35"/>
  <c r="HB203" i="35"/>
  <c r="HB201" i="35"/>
  <c r="HB218" i="35"/>
  <c r="HJ225" i="35"/>
  <c r="HJ223" i="35"/>
  <c r="HJ221" i="35"/>
  <c r="HJ219" i="35"/>
  <c r="HJ217" i="35"/>
  <c r="HJ215" i="35"/>
  <c r="HJ213" i="35"/>
  <c r="HJ211" i="35"/>
  <c r="HJ209" i="35"/>
  <c r="HJ212" i="35"/>
  <c r="HJ214" i="35"/>
  <c r="HJ220" i="35"/>
  <c r="HJ226" i="35"/>
  <c r="HJ210" i="35"/>
  <c r="HJ207" i="35"/>
  <c r="HJ205" i="35"/>
  <c r="HJ203" i="35"/>
  <c r="HJ201" i="35"/>
  <c r="HJ216" i="35"/>
  <c r="HR225" i="35"/>
  <c r="HR223" i="35"/>
  <c r="HR221" i="35"/>
  <c r="HR219" i="35"/>
  <c r="HR217" i="35"/>
  <c r="HR215" i="35"/>
  <c r="HR213" i="35"/>
  <c r="HR211" i="35"/>
  <c r="HR209" i="35"/>
  <c r="HR226" i="35"/>
  <c r="HR210" i="35"/>
  <c r="HR212" i="35"/>
  <c r="HR218" i="35"/>
  <c r="HR224" i="35"/>
  <c r="HR208" i="35"/>
  <c r="HR207" i="35"/>
  <c r="HR205" i="35"/>
  <c r="HR203" i="35"/>
  <c r="HR201" i="35"/>
  <c r="HR214" i="35"/>
  <c r="GR201" i="35"/>
  <c r="HM201" i="35"/>
  <c r="GV202" i="35"/>
  <c r="HR202" i="35"/>
  <c r="GN204" i="35"/>
  <c r="HJ204" i="35"/>
  <c r="GW205" i="35"/>
  <c r="HP205" i="35"/>
  <c r="HB206" i="35"/>
  <c r="GO207" i="35"/>
  <c r="HH207" i="35"/>
  <c r="GY208" i="35"/>
  <c r="GY209" i="35"/>
  <c r="GT210" i="35"/>
  <c r="GR211" i="35"/>
  <c r="GT212" i="35"/>
  <c r="GN213" i="35"/>
  <c r="GI216" i="35"/>
  <c r="HR216" i="35"/>
  <c r="HL218" i="35"/>
  <c r="HL219" i="35"/>
  <c r="HL220" i="35"/>
  <c r="HG221" i="35"/>
  <c r="HG222" i="35"/>
  <c r="HG223" i="35"/>
  <c r="HB224" i="35"/>
  <c r="GZ225" i="35"/>
  <c r="HB226" i="35"/>
  <c r="GI222" i="35"/>
  <c r="GI217" i="35"/>
  <c r="GI207" i="35"/>
  <c r="GI205" i="35"/>
  <c r="GI203" i="35"/>
  <c r="GI224" i="35"/>
  <c r="GI219" i="35"/>
  <c r="GI225" i="35"/>
  <c r="GI214" i="35"/>
  <c r="GI209" i="35"/>
  <c r="GI208" i="35"/>
  <c r="GI206" i="35"/>
  <c r="GI204" i="35"/>
  <c r="GI202" i="35"/>
  <c r="GI220" i="35"/>
  <c r="GI215" i="35"/>
  <c r="GI226" i="35"/>
  <c r="GI221" i="35"/>
  <c r="GI210" i="35"/>
  <c r="GY219" i="35"/>
  <c r="GM224" i="35"/>
  <c r="GM213" i="35"/>
  <c r="GM208" i="35"/>
  <c r="GM206" i="35"/>
  <c r="GM204" i="35"/>
  <c r="GM202" i="35"/>
  <c r="GM226" i="35"/>
  <c r="GM215" i="35"/>
  <c r="GM210" i="35"/>
  <c r="GM221" i="35"/>
  <c r="GM216" i="35"/>
  <c r="GM207" i="35"/>
  <c r="GM205" i="35"/>
  <c r="GM203" i="35"/>
  <c r="GM222" i="35"/>
  <c r="GM211" i="35"/>
  <c r="GM217" i="35"/>
  <c r="GM212" i="35"/>
  <c r="GU222" i="35"/>
  <c r="GU211" i="35"/>
  <c r="GU206" i="35"/>
  <c r="GU204" i="35"/>
  <c r="GU202" i="35"/>
  <c r="GU224" i="35"/>
  <c r="GU213" i="35"/>
  <c r="GU208" i="35"/>
  <c r="GU219" i="35"/>
  <c r="GU214" i="35"/>
  <c r="GU207" i="35"/>
  <c r="GU205" i="35"/>
  <c r="GU203" i="35"/>
  <c r="GU201" i="35"/>
  <c r="GU225" i="35"/>
  <c r="GU220" i="35"/>
  <c r="GU209" i="35"/>
  <c r="GU226" i="35"/>
  <c r="GU215" i="35"/>
  <c r="GU210" i="35"/>
  <c r="HC225" i="35"/>
  <c r="HC220" i="35"/>
  <c r="HC209" i="35"/>
  <c r="HC206" i="35"/>
  <c r="HC204" i="35"/>
  <c r="HC202" i="35"/>
  <c r="HC222" i="35"/>
  <c r="HC211" i="35"/>
  <c r="HC217" i="35"/>
  <c r="HC212" i="35"/>
  <c r="HC207" i="35"/>
  <c r="HC205" i="35"/>
  <c r="HC203" i="35"/>
  <c r="HC201" i="35"/>
  <c r="HC223" i="35"/>
  <c r="HC218" i="35"/>
  <c r="HC224" i="35"/>
  <c r="HC213" i="35"/>
  <c r="HC208" i="35"/>
  <c r="HK223" i="35"/>
  <c r="HK218" i="35"/>
  <c r="HK206" i="35"/>
  <c r="HK204" i="35"/>
  <c r="HK202" i="35"/>
  <c r="HK225" i="35"/>
  <c r="HK220" i="35"/>
  <c r="HK209" i="35"/>
  <c r="HK226" i="35"/>
  <c r="HK215" i="35"/>
  <c r="HK210" i="35"/>
  <c r="HK207" i="35"/>
  <c r="HK205" i="35"/>
  <c r="HK203" i="35"/>
  <c r="HK201" i="35"/>
  <c r="HK221" i="35"/>
  <c r="HK216" i="35"/>
  <c r="HK222" i="35"/>
  <c r="HK211" i="35"/>
  <c r="GI201" i="35"/>
  <c r="GT201" i="35"/>
  <c r="HA202" i="35"/>
  <c r="GJ203" i="35"/>
  <c r="GS204" i="35"/>
  <c r="HL204" i="35"/>
  <c r="GK206" i="35"/>
  <c r="HD206" i="35"/>
  <c r="GP207" i="35"/>
  <c r="HM207" i="35"/>
  <c r="HB208" i="35"/>
  <c r="GZ209" i="35"/>
  <c r="HB210" i="35"/>
  <c r="GV211" i="35"/>
  <c r="GU212" i="35"/>
  <c r="GQ214" i="35"/>
  <c r="GQ216" i="35"/>
  <c r="GJ217" i="35"/>
  <c r="GJ218" i="35"/>
  <c r="GJ219" i="35"/>
  <c r="HO219" i="35"/>
  <c r="HO220" i="35"/>
  <c r="HO221" i="35"/>
  <c r="HJ222" i="35"/>
  <c r="HH223" i="35"/>
  <c r="HJ224" i="35"/>
  <c r="HD225" i="35"/>
  <c r="HC226" i="35"/>
  <c r="GN219" i="35"/>
  <c r="GN214" i="35"/>
  <c r="GN221" i="35"/>
  <c r="GN216" i="35"/>
  <c r="GN207" i="35"/>
  <c r="GN205" i="35"/>
  <c r="GN203" i="35"/>
  <c r="GN201" i="35"/>
  <c r="GN222" i="35"/>
  <c r="GN211" i="35"/>
  <c r="GN217" i="35"/>
  <c r="GN212" i="35"/>
  <c r="GN223" i="35"/>
  <c r="GN218" i="35"/>
  <c r="HD209" i="35"/>
  <c r="HD211" i="35"/>
  <c r="HL223" i="35"/>
  <c r="HG226" i="35"/>
  <c r="GV217" i="35"/>
  <c r="GV212" i="35"/>
  <c r="GV219" i="35"/>
  <c r="GV214" i="35"/>
  <c r="GV207" i="35"/>
  <c r="GV205" i="35"/>
  <c r="GV203" i="35"/>
  <c r="GV201" i="35"/>
  <c r="GV225" i="35"/>
  <c r="GV220" i="35"/>
  <c r="GV209" i="35"/>
  <c r="GV226" i="35"/>
  <c r="GV215" i="35"/>
  <c r="GV210" i="35"/>
  <c r="GV221" i="35"/>
  <c r="GV216" i="35"/>
  <c r="HE225" i="35"/>
  <c r="HE223" i="35"/>
  <c r="HE221" i="35"/>
  <c r="HE219" i="35"/>
  <c r="HE217" i="35"/>
  <c r="HE215" i="35"/>
  <c r="HE213" i="35"/>
  <c r="HE211" i="35"/>
  <c r="HE209" i="35"/>
  <c r="HE226" i="35"/>
  <c r="HE224" i="35"/>
  <c r="HE222" i="35"/>
  <c r="HE220" i="35"/>
  <c r="HE218" i="35"/>
  <c r="HE216" i="35"/>
  <c r="HE214" i="35"/>
  <c r="HE212" i="35"/>
  <c r="HE210" i="35"/>
  <c r="HE208" i="35"/>
  <c r="HE206" i="35"/>
  <c r="HE204" i="35"/>
  <c r="HE202" i="35"/>
  <c r="GV204" i="35"/>
  <c r="HG212" i="35"/>
  <c r="HL224" i="35"/>
  <c r="HL213" i="35"/>
  <c r="HL208" i="35"/>
  <c r="HL226" i="35"/>
  <c r="HL215" i="35"/>
  <c r="HL210" i="35"/>
  <c r="HL207" i="35"/>
  <c r="HL205" i="35"/>
  <c r="HL203" i="35"/>
  <c r="HL201" i="35"/>
  <c r="HL221" i="35"/>
  <c r="HL216" i="35"/>
  <c r="HL222" i="35"/>
  <c r="HL211" i="35"/>
  <c r="HL217" i="35"/>
  <c r="HL212" i="35"/>
  <c r="GW225" i="35"/>
  <c r="GW223" i="35"/>
  <c r="GW221" i="35"/>
  <c r="GW219" i="35"/>
  <c r="GW217" i="35"/>
  <c r="GW215" i="35"/>
  <c r="GW213" i="35"/>
  <c r="GW211" i="35"/>
  <c r="GW209" i="35"/>
  <c r="GW226" i="35"/>
  <c r="GW224" i="35"/>
  <c r="GW222" i="35"/>
  <c r="GW220" i="35"/>
  <c r="GW218" i="35"/>
  <c r="GW216" i="35"/>
  <c r="GW214" i="35"/>
  <c r="GW212" i="35"/>
  <c r="GW210" i="35"/>
  <c r="GW208" i="35"/>
  <c r="GW206" i="35"/>
  <c r="GW204" i="35"/>
  <c r="GW202" i="35"/>
  <c r="HM203" i="35"/>
  <c r="HE205" i="35"/>
  <c r="GN206" i="35"/>
  <c r="HL209" i="35"/>
  <c r="GN220" i="35"/>
  <c r="GI223" i="35"/>
  <c r="HO224" i="35"/>
  <c r="HO226" i="35"/>
  <c r="GP226" i="35"/>
  <c r="GP224" i="35"/>
  <c r="GP222" i="35"/>
  <c r="GP220" i="35"/>
  <c r="GP218" i="35"/>
  <c r="GP216" i="35"/>
  <c r="GP214" i="35"/>
  <c r="GP212" i="35"/>
  <c r="GP210" i="35"/>
  <c r="GP208" i="35"/>
  <c r="GP225" i="35"/>
  <c r="GP209" i="35"/>
  <c r="GP211" i="35"/>
  <c r="GP217" i="35"/>
  <c r="GP223" i="35"/>
  <c r="GP206" i="35"/>
  <c r="GP204" i="35"/>
  <c r="GP202" i="35"/>
  <c r="GP213" i="35"/>
  <c r="GX226" i="35"/>
  <c r="GX224" i="35"/>
  <c r="GX222" i="35"/>
  <c r="GX220" i="35"/>
  <c r="GX218" i="35"/>
  <c r="GX216" i="35"/>
  <c r="GX214" i="35"/>
  <c r="GX212" i="35"/>
  <c r="GX210" i="35"/>
  <c r="GX208" i="35"/>
  <c r="GX223" i="35"/>
  <c r="GX225" i="35"/>
  <c r="GX209" i="35"/>
  <c r="GX215" i="35"/>
  <c r="GX221" i="35"/>
  <c r="GX206" i="35"/>
  <c r="GX204" i="35"/>
  <c r="GX202" i="35"/>
  <c r="GX211" i="35"/>
  <c r="HF226" i="35"/>
  <c r="HF224" i="35"/>
  <c r="HF222" i="35"/>
  <c r="HF220" i="35"/>
  <c r="HF218" i="35"/>
  <c r="HF216" i="35"/>
  <c r="HF214" i="35"/>
  <c r="HF212" i="35"/>
  <c r="HF210" i="35"/>
  <c r="HF208" i="35"/>
  <c r="HF221" i="35"/>
  <c r="HF223" i="35"/>
  <c r="HF213" i="35"/>
  <c r="HF219" i="35"/>
  <c r="HF206" i="35"/>
  <c r="HF204" i="35"/>
  <c r="HF202" i="35"/>
  <c r="HF225" i="35"/>
  <c r="HF209" i="35"/>
  <c r="HN226" i="35"/>
  <c r="HN224" i="35"/>
  <c r="HN222" i="35"/>
  <c r="HN220" i="35"/>
  <c r="HN218" i="35"/>
  <c r="HN216" i="35"/>
  <c r="HN214" i="35"/>
  <c r="HN212" i="35"/>
  <c r="HN210" i="35"/>
  <c r="HN208" i="35"/>
  <c r="HN219" i="35"/>
  <c r="HN221" i="35"/>
  <c r="HN211" i="35"/>
  <c r="HN217" i="35"/>
  <c r="HN206" i="35"/>
  <c r="HN204" i="35"/>
  <c r="HN202" i="35"/>
  <c r="HN223" i="35"/>
  <c r="GL201" i="35"/>
  <c r="GZ201" i="35"/>
  <c r="GL202" i="35"/>
  <c r="HI202" i="35"/>
  <c r="GR203" i="35"/>
  <c r="HN203" i="35"/>
  <c r="HA204" i="35"/>
  <c r="GJ205" i="35"/>
  <c r="HF205" i="35"/>
  <c r="GS206" i="35"/>
  <c r="HL206" i="35"/>
  <c r="GX207" i="35"/>
  <c r="GK208" i="35"/>
  <c r="HO208" i="35"/>
  <c r="HN209" i="35"/>
  <c r="HO210" i="35"/>
  <c r="HH211" i="35"/>
  <c r="HH212" i="35"/>
  <c r="HH213" i="35"/>
  <c r="HC214" i="35"/>
  <c r="HC215" i="35"/>
  <c r="HC216" i="35"/>
  <c r="GX217" i="35"/>
  <c r="GV218" i="35"/>
  <c r="GX219" i="35"/>
  <c r="GR220" i="35"/>
  <c r="GQ221" i="35"/>
  <c r="GR222" i="35"/>
  <c r="GM223" i="35"/>
  <c r="GL224" i="35"/>
  <c r="GM225" i="35"/>
  <c r="HP225" i="35"/>
  <c r="HP226" i="35"/>
  <c r="GU170" i="35"/>
  <c r="GM172" i="35"/>
  <c r="GK194" i="35"/>
  <c r="GK192" i="35"/>
  <c r="GK190" i="35"/>
  <c r="GK188" i="35"/>
  <c r="GK186" i="35"/>
  <c r="GK184" i="35"/>
  <c r="GK182" i="35"/>
  <c r="GK180" i="35"/>
  <c r="GK178" i="35"/>
  <c r="GK193" i="35"/>
  <c r="GK191" i="35"/>
  <c r="GK189" i="35"/>
  <c r="GK187" i="35"/>
  <c r="GK185" i="35"/>
  <c r="GK183" i="35"/>
  <c r="GK181" i="35"/>
  <c r="GK179" i="35"/>
  <c r="GK177" i="35"/>
  <c r="GS194" i="35"/>
  <c r="GS192" i="35"/>
  <c r="GS190" i="35"/>
  <c r="GS188" i="35"/>
  <c r="GS186" i="35"/>
  <c r="GS184" i="35"/>
  <c r="GS182" i="35"/>
  <c r="GS180" i="35"/>
  <c r="GS178" i="35"/>
  <c r="GS176" i="35"/>
  <c r="GS193" i="35"/>
  <c r="GS191" i="35"/>
  <c r="GS189" i="35"/>
  <c r="GS187" i="35"/>
  <c r="GS185" i="35"/>
  <c r="GS183" i="35"/>
  <c r="GS181" i="35"/>
  <c r="GS179" i="35"/>
  <c r="GS177" i="35"/>
  <c r="HA194" i="35"/>
  <c r="HA192" i="35"/>
  <c r="HA190" i="35"/>
  <c r="HA188" i="35"/>
  <c r="HA186" i="35"/>
  <c r="HA184" i="35"/>
  <c r="HA182" i="35"/>
  <c r="HA180" i="35"/>
  <c r="HA178" i="35"/>
  <c r="HA176" i="35"/>
  <c r="HA193" i="35"/>
  <c r="HA191" i="35"/>
  <c r="HA189" i="35"/>
  <c r="HA187" i="35"/>
  <c r="HA185" i="35"/>
  <c r="HA183" i="35"/>
  <c r="HA181" i="35"/>
  <c r="HA179" i="35"/>
  <c r="HA177" i="35"/>
  <c r="HI194" i="35"/>
  <c r="HI192" i="35"/>
  <c r="HI190" i="35"/>
  <c r="HI188" i="35"/>
  <c r="HI186" i="35"/>
  <c r="HI184" i="35"/>
  <c r="HI182" i="35"/>
  <c r="HI180" i="35"/>
  <c r="HI178" i="35"/>
  <c r="HI176" i="35"/>
  <c r="HI193" i="35"/>
  <c r="HI191" i="35"/>
  <c r="HI189" i="35"/>
  <c r="HI187" i="35"/>
  <c r="HI185" i="35"/>
  <c r="HI183" i="35"/>
  <c r="HI181" i="35"/>
  <c r="HI179" i="35"/>
  <c r="HI177" i="35"/>
  <c r="HQ194" i="35"/>
  <c r="HQ192" i="35"/>
  <c r="HQ190" i="35"/>
  <c r="HQ188" i="35"/>
  <c r="HQ186" i="35"/>
  <c r="HQ184" i="35"/>
  <c r="HQ182" i="35"/>
  <c r="HQ180" i="35"/>
  <c r="HQ178" i="35"/>
  <c r="HQ176" i="35"/>
  <c r="HQ193" i="35"/>
  <c r="HQ191" i="35"/>
  <c r="HQ189" i="35"/>
  <c r="HQ187" i="35"/>
  <c r="HQ185" i="35"/>
  <c r="HQ183" i="35"/>
  <c r="HQ181" i="35"/>
  <c r="HQ179" i="35"/>
  <c r="HQ177" i="35"/>
  <c r="GO169" i="35"/>
  <c r="GW169" i="35"/>
  <c r="HE169" i="35"/>
  <c r="HM169" i="35"/>
  <c r="GK170" i="35"/>
  <c r="GS170" i="35"/>
  <c r="HA170" i="35"/>
  <c r="HI170" i="35"/>
  <c r="HQ170" i="35"/>
  <c r="GO171" i="35"/>
  <c r="GW171" i="35"/>
  <c r="HE171" i="35"/>
  <c r="HM171" i="35"/>
  <c r="GK172" i="35"/>
  <c r="GS172" i="35"/>
  <c r="HA172" i="35"/>
  <c r="HI172" i="35"/>
  <c r="HQ172" i="35"/>
  <c r="GO173" i="35"/>
  <c r="GW173" i="35"/>
  <c r="HE173" i="35"/>
  <c r="HM173" i="35"/>
  <c r="GK174" i="35"/>
  <c r="GS174" i="35"/>
  <c r="HA174" i="35"/>
  <c r="HI174" i="35"/>
  <c r="HQ174" i="35"/>
  <c r="GK176" i="35"/>
  <c r="GZ176" i="35"/>
  <c r="GI177" i="35"/>
  <c r="HF177" i="35"/>
  <c r="GR178" i="35"/>
  <c r="HK178" i="35"/>
  <c r="GX179" i="35"/>
  <c r="GJ180" i="35"/>
  <c r="HC180" i="35"/>
  <c r="GP181" i="35"/>
  <c r="HL181" i="35"/>
  <c r="GU182" i="35"/>
  <c r="GM184" i="35"/>
  <c r="HO185" i="35"/>
  <c r="GN187" i="35"/>
  <c r="HG187" i="35"/>
  <c r="HG189" i="35"/>
  <c r="GY191" i="35"/>
  <c r="GQ193" i="35"/>
  <c r="HK170" i="35"/>
  <c r="GL194" i="35"/>
  <c r="GL192" i="35"/>
  <c r="GL190" i="35"/>
  <c r="GL193" i="35"/>
  <c r="GL191" i="35"/>
  <c r="GL189" i="35"/>
  <c r="GL187" i="35"/>
  <c r="GL185" i="35"/>
  <c r="GL183" i="35"/>
  <c r="GL181" i="35"/>
  <c r="GL179" i="35"/>
  <c r="GL177" i="35"/>
  <c r="GT194" i="35"/>
  <c r="GT192" i="35"/>
  <c r="GT190" i="35"/>
  <c r="GT193" i="35"/>
  <c r="GT191" i="35"/>
  <c r="GT189" i="35"/>
  <c r="GT187" i="35"/>
  <c r="GT185" i="35"/>
  <c r="GT183" i="35"/>
  <c r="GT181" i="35"/>
  <c r="GT179" i="35"/>
  <c r="GT177" i="35"/>
  <c r="HB194" i="35"/>
  <c r="HB192" i="35"/>
  <c r="HB190" i="35"/>
  <c r="HB188" i="35"/>
  <c r="HB193" i="35"/>
  <c r="HB191" i="35"/>
  <c r="HB189" i="35"/>
  <c r="HB187" i="35"/>
  <c r="HB185" i="35"/>
  <c r="HB183" i="35"/>
  <c r="HB181" i="35"/>
  <c r="HB179" i="35"/>
  <c r="HB177" i="35"/>
  <c r="HJ194" i="35"/>
  <c r="HJ192" i="35"/>
  <c r="HJ190" i="35"/>
  <c r="HJ188" i="35"/>
  <c r="HJ193" i="35"/>
  <c r="HJ191" i="35"/>
  <c r="HJ189" i="35"/>
  <c r="HJ187" i="35"/>
  <c r="HJ185" i="35"/>
  <c r="HJ183" i="35"/>
  <c r="HJ181" i="35"/>
  <c r="HJ179" i="35"/>
  <c r="HJ177" i="35"/>
  <c r="HR194" i="35"/>
  <c r="HR192" i="35"/>
  <c r="HR190" i="35"/>
  <c r="HR188" i="35"/>
  <c r="HR193" i="35"/>
  <c r="HR191" i="35"/>
  <c r="HR189" i="35"/>
  <c r="HR187" i="35"/>
  <c r="HR185" i="35"/>
  <c r="HR183" i="35"/>
  <c r="HR181" i="35"/>
  <c r="HR179" i="35"/>
  <c r="HR177" i="35"/>
  <c r="GP169" i="35"/>
  <c r="GX169" i="35"/>
  <c r="HF169" i="35"/>
  <c r="HN169" i="35"/>
  <c r="GL170" i="35"/>
  <c r="GT170" i="35"/>
  <c r="HB170" i="35"/>
  <c r="HJ170" i="35"/>
  <c r="HR170" i="35"/>
  <c r="GP171" i="35"/>
  <c r="GX171" i="35"/>
  <c r="HF171" i="35"/>
  <c r="HN171" i="35"/>
  <c r="GL172" i="35"/>
  <c r="GT172" i="35"/>
  <c r="HB172" i="35"/>
  <c r="HJ172" i="35"/>
  <c r="HR172" i="35"/>
  <c r="GP173" i="35"/>
  <c r="GX173" i="35"/>
  <c r="HF173" i="35"/>
  <c r="HN173" i="35"/>
  <c r="GL174" i="35"/>
  <c r="GT174" i="35"/>
  <c r="HB174" i="35"/>
  <c r="HJ174" i="35"/>
  <c r="HR174" i="35"/>
  <c r="GP175" i="35"/>
  <c r="GX175" i="35"/>
  <c r="HF175" i="35"/>
  <c r="HN175" i="35"/>
  <c r="GL176" i="35"/>
  <c r="HB176" i="35"/>
  <c r="HG177" i="35"/>
  <c r="GT178" i="35"/>
  <c r="HP178" i="35"/>
  <c r="GY179" i="35"/>
  <c r="GL180" i="35"/>
  <c r="HH180" i="35"/>
  <c r="GQ181" i="35"/>
  <c r="HN181" i="35"/>
  <c r="GZ182" i="35"/>
  <c r="GI183" i="35"/>
  <c r="HF183" i="35"/>
  <c r="GR184" i="35"/>
  <c r="HK184" i="35"/>
  <c r="GX185" i="35"/>
  <c r="GJ186" i="35"/>
  <c r="GP187" i="35"/>
  <c r="GU188" i="35"/>
  <c r="HO189" i="35"/>
  <c r="HG191" i="35"/>
  <c r="GY193" i="35"/>
  <c r="HC193" i="35"/>
  <c r="HC191" i="35"/>
  <c r="HC189" i="35"/>
  <c r="HC187" i="35"/>
  <c r="HC185" i="35"/>
  <c r="HC183" i="35"/>
  <c r="HC181" i="35"/>
  <c r="HC179" i="35"/>
  <c r="HC177" i="35"/>
  <c r="HK174" i="35"/>
  <c r="GN193" i="35"/>
  <c r="GN191" i="35"/>
  <c r="GN189" i="35"/>
  <c r="GN194" i="35"/>
  <c r="GN192" i="35"/>
  <c r="GN190" i="35"/>
  <c r="GN188" i="35"/>
  <c r="GN186" i="35"/>
  <c r="GN184" i="35"/>
  <c r="GN182" i="35"/>
  <c r="GN180" i="35"/>
  <c r="GN178" i="35"/>
  <c r="GN176" i="35"/>
  <c r="GV193" i="35"/>
  <c r="GV191" i="35"/>
  <c r="GV189" i="35"/>
  <c r="GV194" i="35"/>
  <c r="GV192" i="35"/>
  <c r="GV190" i="35"/>
  <c r="GV188" i="35"/>
  <c r="GV186" i="35"/>
  <c r="GV184" i="35"/>
  <c r="GV182" i="35"/>
  <c r="GV180" i="35"/>
  <c r="GV178" i="35"/>
  <c r="GV176" i="35"/>
  <c r="HD193" i="35"/>
  <c r="HD191" i="35"/>
  <c r="HD189" i="35"/>
  <c r="HD194" i="35"/>
  <c r="HD192" i="35"/>
  <c r="HD190" i="35"/>
  <c r="HD188" i="35"/>
  <c r="HD186" i="35"/>
  <c r="HD184" i="35"/>
  <c r="HD182" i="35"/>
  <c r="HD180" i="35"/>
  <c r="HD178" i="35"/>
  <c r="HD176" i="35"/>
  <c r="HL193" i="35"/>
  <c r="HL191" i="35"/>
  <c r="HL189" i="35"/>
  <c r="HL194" i="35"/>
  <c r="HL192" i="35"/>
  <c r="HL190" i="35"/>
  <c r="HL188" i="35"/>
  <c r="HL186" i="35"/>
  <c r="HL184" i="35"/>
  <c r="HL182" i="35"/>
  <c r="HL180" i="35"/>
  <c r="HL178" i="35"/>
  <c r="HL176" i="35"/>
  <c r="GJ169" i="35"/>
  <c r="GR169" i="35"/>
  <c r="GZ169" i="35"/>
  <c r="HH169" i="35"/>
  <c r="HP169" i="35"/>
  <c r="GN170" i="35"/>
  <c r="GV170" i="35"/>
  <c r="HD170" i="35"/>
  <c r="HL170" i="35"/>
  <c r="GJ171" i="35"/>
  <c r="GR171" i="35"/>
  <c r="GZ171" i="35"/>
  <c r="HH171" i="35"/>
  <c r="HP171" i="35"/>
  <c r="GN172" i="35"/>
  <c r="GV172" i="35"/>
  <c r="HD172" i="35"/>
  <c r="HL172" i="35"/>
  <c r="GJ173" i="35"/>
  <c r="GR173" i="35"/>
  <c r="GZ173" i="35"/>
  <c r="HH173" i="35"/>
  <c r="HP173" i="35"/>
  <c r="GN174" i="35"/>
  <c r="GV174" i="35"/>
  <c r="HD174" i="35"/>
  <c r="HL174" i="35"/>
  <c r="GJ175" i="35"/>
  <c r="GR175" i="35"/>
  <c r="GZ175" i="35"/>
  <c r="HH175" i="35"/>
  <c r="HP175" i="35"/>
  <c r="GP176" i="35"/>
  <c r="HH176" i="35"/>
  <c r="GQ177" i="35"/>
  <c r="HN177" i="35"/>
  <c r="GZ178" i="35"/>
  <c r="GI179" i="35"/>
  <c r="HF179" i="35"/>
  <c r="GR180" i="35"/>
  <c r="HK180" i="35"/>
  <c r="GX181" i="35"/>
  <c r="GJ182" i="35"/>
  <c r="HC182" i="35"/>
  <c r="HL183" i="35"/>
  <c r="GU184" i="35"/>
  <c r="HR184" i="35"/>
  <c r="HD185" i="35"/>
  <c r="GM186" i="35"/>
  <c r="HJ186" i="35"/>
  <c r="GV187" i="35"/>
  <c r="HO187" i="35"/>
  <c r="HC188" i="35"/>
  <c r="GM192" i="35"/>
  <c r="HO193" i="35"/>
  <c r="GU193" i="35"/>
  <c r="GU191" i="35"/>
  <c r="GU189" i="35"/>
  <c r="GU187" i="35"/>
  <c r="GU185" i="35"/>
  <c r="GU183" i="35"/>
  <c r="GU181" i="35"/>
  <c r="GU179" i="35"/>
  <c r="GU177" i="35"/>
  <c r="GO193" i="35"/>
  <c r="GO191" i="35"/>
  <c r="GO189" i="35"/>
  <c r="GO187" i="35"/>
  <c r="GO185" i="35"/>
  <c r="GO183" i="35"/>
  <c r="GO181" i="35"/>
  <c r="GO179" i="35"/>
  <c r="GO177" i="35"/>
  <c r="GO194" i="35"/>
  <c r="GO192" i="35"/>
  <c r="GO190" i="35"/>
  <c r="GO188" i="35"/>
  <c r="GO186" i="35"/>
  <c r="GO184" i="35"/>
  <c r="GO182" i="35"/>
  <c r="GO180" i="35"/>
  <c r="GO178" i="35"/>
  <c r="GO176" i="35"/>
  <c r="GW193" i="35"/>
  <c r="GW191" i="35"/>
  <c r="GW189" i="35"/>
  <c r="GW187" i="35"/>
  <c r="GW185" i="35"/>
  <c r="GW183" i="35"/>
  <c r="GW181" i="35"/>
  <c r="GW179" i="35"/>
  <c r="GW177" i="35"/>
  <c r="GW194" i="35"/>
  <c r="GW192" i="35"/>
  <c r="GW190" i="35"/>
  <c r="GW188" i="35"/>
  <c r="GW186" i="35"/>
  <c r="GW184" i="35"/>
  <c r="GW182" i="35"/>
  <c r="GW180" i="35"/>
  <c r="GW178" i="35"/>
  <c r="GW176" i="35"/>
  <c r="HE193" i="35"/>
  <c r="HE191" i="35"/>
  <c r="HE189" i="35"/>
  <c r="HE187" i="35"/>
  <c r="HE185" i="35"/>
  <c r="HE183" i="35"/>
  <c r="HE181" i="35"/>
  <c r="HE179" i="35"/>
  <c r="HE177" i="35"/>
  <c r="HE194" i="35"/>
  <c r="HE192" i="35"/>
  <c r="HE190" i="35"/>
  <c r="HE188" i="35"/>
  <c r="HE186" i="35"/>
  <c r="HE184" i="35"/>
  <c r="HE182" i="35"/>
  <c r="HE180" i="35"/>
  <c r="HE178" i="35"/>
  <c r="HE176" i="35"/>
  <c r="HM193" i="35"/>
  <c r="HM191" i="35"/>
  <c r="HM189" i="35"/>
  <c r="HM187" i="35"/>
  <c r="HM185" i="35"/>
  <c r="HM183" i="35"/>
  <c r="HM181" i="35"/>
  <c r="HM179" i="35"/>
  <c r="HM177" i="35"/>
  <c r="HM194" i="35"/>
  <c r="HM192" i="35"/>
  <c r="HM190" i="35"/>
  <c r="HM188" i="35"/>
  <c r="HM186" i="35"/>
  <c r="HM184" i="35"/>
  <c r="HM182" i="35"/>
  <c r="HM180" i="35"/>
  <c r="HM178" i="35"/>
  <c r="HM176" i="35"/>
  <c r="GK169" i="35"/>
  <c r="GS169" i="35"/>
  <c r="HA169" i="35"/>
  <c r="HI169" i="35"/>
  <c r="HQ169" i="35"/>
  <c r="GO170" i="35"/>
  <c r="GW170" i="35"/>
  <c r="HE170" i="35"/>
  <c r="HM170" i="35"/>
  <c r="GK171" i="35"/>
  <c r="GS171" i="35"/>
  <c r="HA171" i="35"/>
  <c r="HI171" i="35"/>
  <c r="HQ171" i="35"/>
  <c r="GO172" i="35"/>
  <c r="GW172" i="35"/>
  <c r="HE172" i="35"/>
  <c r="HM172" i="35"/>
  <c r="GK173" i="35"/>
  <c r="GS173" i="35"/>
  <c r="HA173" i="35"/>
  <c r="HI173" i="35"/>
  <c r="HQ173" i="35"/>
  <c r="GO174" i="35"/>
  <c r="GW174" i="35"/>
  <c r="HE174" i="35"/>
  <c r="HM174" i="35"/>
  <c r="GK175" i="35"/>
  <c r="GS175" i="35"/>
  <c r="HA175" i="35"/>
  <c r="HI175" i="35"/>
  <c r="HQ175" i="35"/>
  <c r="GQ176" i="35"/>
  <c r="HJ176" i="35"/>
  <c r="GV177" i="35"/>
  <c r="HO177" i="35"/>
  <c r="HB178" i="35"/>
  <c r="GN179" i="35"/>
  <c r="HG179" i="35"/>
  <c r="GT180" i="35"/>
  <c r="HP180" i="35"/>
  <c r="GY181" i="35"/>
  <c r="GL182" i="35"/>
  <c r="HH182" i="35"/>
  <c r="GZ184" i="35"/>
  <c r="GI185" i="35"/>
  <c r="GR186" i="35"/>
  <c r="HK186" i="35"/>
  <c r="GJ188" i="35"/>
  <c r="HK188" i="35"/>
  <c r="HC190" i="35"/>
  <c r="GU192" i="35"/>
  <c r="GM194" i="35"/>
  <c r="GM170" i="35"/>
  <c r="GU172" i="35"/>
  <c r="HK172" i="35"/>
  <c r="GM174" i="35"/>
  <c r="GM176" i="35"/>
  <c r="HC176" i="35"/>
  <c r="GM190" i="35"/>
  <c r="GP193" i="35"/>
  <c r="GP191" i="35"/>
  <c r="GP189" i="35"/>
  <c r="GP194" i="35"/>
  <c r="GP192" i="35"/>
  <c r="GP190" i="35"/>
  <c r="GP188" i="35"/>
  <c r="GP186" i="35"/>
  <c r="GP184" i="35"/>
  <c r="GP182" i="35"/>
  <c r="GP180" i="35"/>
  <c r="GP178" i="35"/>
  <c r="GX193" i="35"/>
  <c r="GX191" i="35"/>
  <c r="GX189" i="35"/>
  <c r="GX194" i="35"/>
  <c r="GX192" i="35"/>
  <c r="GX190" i="35"/>
  <c r="GX188" i="35"/>
  <c r="GX186" i="35"/>
  <c r="GX184" i="35"/>
  <c r="GX182" i="35"/>
  <c r="GX180" i="35"/>
  <c r="GX178" i="35"/>
  <c r="GX176" i="35"/>
  <c r="HF193" i="35"/>
  <c r="HF191" i="35"/>
  <c r="HF189" i="35"/>
  <c r="HF194" i="35"/>
  <c r="HF192" i="35"/>
  <c r="HF190" i="35"/>
  <c r="HF188" i="35"/>
  <c r="HF186" i="35"/>
  <c r="HF184" i="35"/>
  <c r="HF182" i="35"/>
  <c r="HF180" i="35"/>
  <c r="HF178" i="35"/>
  <c r="HF176" i="35"/>
  <c r="HN193" i="35"/>
  <c r="HN191" i="35"/>
  <c r="HN189" i="35"/>
  <c r="HN194" i="35"/>
  <c r="HN192" i="35"/>
  <c r="HN190" i="35"/>
  <c r="HN188" i="35"/>
  <c r="HN186" i="35"/>
  <c r="HN184" i="35"/>
  <c r="HN182" i="35"/>
  <c r="HN180" i="35"/>
  <c r="HN178" i="35"/>
  <c r="HN176" i="35"/>
  <c r="GL169" i="35"/>
  <c r="GT169" i="35"/>
  <c r="HB169" i="35"/>
  <c r="HJ169" i="35"/>
  <c r="HR169" i="35"/>
  <c r="GP170" i="35"/>
  <c r="GX170" i="35"/>
  <c r="HF170" i="35"/>
  <c r="HN170" i="35"/>
  <c r="GL171" i="35"/>
  <c r="GT171" i="35"/>
  <c r="HB171" i="35"/>
  <c r="HJ171" i="35"/>
  <c r="HR171" i="35"/>
  <c r="GP172" i="35"/>
  <c r="GX172" i="35"/>
  <c r="HF172" i="35"/>
  <c r="HN172" i="35"/>
  <c r="GL173" i="35"/>
  <c r="GT173" i="35"/>
  <c r="HB173" i="35"/>
  <c r="HJ173" i="35"/>
  <c r="HR173" i="35"/>
  <c r="GP174" i="35"/>
  <c r="GX174" i="35"/>
  <c r="HF174" i="35"/>
  <c r="HN174" i="35"/>
  <c r="GL175" i="35"/>
  <c r="GT175" i="35"/>
  <c r="HB175" i="35"/>
  <c r="HJ175" i="35"/>
  <c r="HR175" i="35"/>
  <c r="GR176" i="35"/>
  <c r="HK176" i="35"/>
  <c r="GX177" i="35"/>
  <c r="GJ178" i="35"/>
  <c r="HC178" i="35"/>
  <c r="GP179" i="35"/>
  <c r="HL179" i="35"/>
  <c r="GU180" i="35"/>
  <c r="HR180" i="35"/>
  <c r="HD181" i="35"/>
  <c r="HJ182" i="35"/>
  <c r="GV183" i="35"/>
  <c r="HB184" i="35"/>
  <c r="GN185" i="35"/>
  <c r="GT186" i="35"/>
  <c r="HP186" i="35"/>
  <c r="GL188" i="35"/>
  <c r="HK190" i="35"/>
  <c r="HC192" i="35"/>
  <c r="GU194" i="35"/>
  <c r="GM193" i="35"/>
  <c r="GM191" i="35"/>
  <c r="GM189" i="35"/>
  <c r="GM187" i="35"/>
  <c r="GM185" i="35"/>
  <c r="GM183" i="35"/>
  <c r="GM181" i="35"/>
  <c r="GM179" i="35"/>
  <c r="GM177" i="35"/>
  <c r="HC172" i="35"/>
  <c r="GU174" i="35"/>
  <c r="GI194" i="35"/>
  <c r="GI192" i="35"/>
  <c r="GI190" i="35"/>
  <c r="GI188" i="35"/>
  <c r="GI186" i="35"/>
  <c r="GI184" i="35"/>
  <c r="GI182" i="35"/>
  <c r="GI180" i="35"/>
  <c r="GI178" i="35"/>
  <c r="GQ194" i="35"/>
  <c r="GQ192" i="35"/>
  <c r="GQ190" i="35"/>
  <c r="GQ188" i="35"/>
  <c r="GQ186" i="35"/>
  <c r="GQ184" i="35"/>
  <c r="GQ182" i="35"/>
  <c r="GQ180" i="35"/>
  <c r="GQ178" i="35"/>
  <c r="GY194" i="35"/>
  <c r="GY192" i="35"/>
  <c r="GY190" i="35"/>
  <c r="GY188" i="35"/>
  <c r="GY186" i="35"/>
  <c r="GY184" i="35"/>
  <c r="GY182" i="35"/>
  <c r="GY180" i="35"/>
  <c r="GY178" i="35"/>
  <c r="GY176" i="35"/>
  <c r="HG194" i="35"/>
  <c r="HG192" i="35"/>
  <c r="HG190" i="35"/>
  <c r="HG188" i="35"/>
  <c r="HG186" i="35"/>
  <c r="HG184" i="35"/>
  <c r="HG182" i="35"/>
  <c r="HG180" i="35"/>
  <c r="HG178" i="35"/>
  <c r="HG176" i="35"/>
  <c r="HO194" i="35"/>
  <c r="HO192" i="35"/>
  <c r="HO190" i="35"/>
  <c r="HO188" i="35"/>
  <c r="HO186" i="35"/>
  <c r="HO184" i="35"/>
  <c r="HO182" i="35"/>
  <c r="HO180" i="35"/>
  <c r="HO178" i="35"/>
  <c r="HO176" i="35"/>
  <c r="GM169" i="35"/>
  <c r="GU169" i="35"/>
  <c r="HC169" i="35"/>
  <c r="HK169" i="35"/>
  <c r="GI170" i="35"/>
  <c r="GQ170" i="35"/>
  <c r="GY170" i="35"/>
  <c r="HG170" i="35"/>
  <c r="HO170" i="35"/>
  <c r="GM171" i="35"/>
  <c r="GU171" i="35"/>
  <c r="HC171" i="35"/>
  <c r="HK171" i="35"/>
  <c r="GI172" i="35"/>
  <c r="GQ172" i="35"/>
  <c r="GY172" i="35"/>
  <c r="HG172" i="35"/>
  <c r="HO172" i="35"/>
  <c r="GM173" i="35"/>
  <c r="GU173" i="35"/>
  <c r="HC173" i="35"/>
  <c r="HK173" i="35"/>
  <c r="GI174" i="35"/>
  <c r="GQ174" i="35"/>
  <c r="GY174" i="35"/>
  <c r="HG174" i="35"/>
  <c r="HO174" i="35"/>
  <c r="GM175" i="35"/>
  <c r="GU175" i="35"/>
  <c r="HC175" i="35"/>
  <c r="HK175" i="35"/>
  <c r="GI176" i="35"/>
  <c r="GT176" i="35"/>
  <c r="GY177" i="35"/>
  <c r="GL178" i="35"/>
  <c r="GQ179" i="35"/>
  <c r="HN179" i="35"/>
  <c r="GI181" i="35"/>
  <c r="HF181" i="35"/>
  <c r="HK182" i="35"/>
  <c r="GX183" i="35"/>
  <c r="HC184" i="35"/>
  <c r="GP185" i="35"/>
  <c r="HL185" i="35"/>
  <c r="GU186" i="35"/>
  <c r="HR186" i="35"/>
  <c r="HD187" i="35"/>
  <c r="GM188" i="35"/>
  <c r="GQ189" i="35"/>
  <c r="GI191" i="35"/>
  <c r="HC194" i="35"/>
  <c r="HK193" i="35"/>
  <c r="HK191" i="35"/>
  <c r="HK189" i="35"/>
  <c r="HK187" i="35"/>
  <c r="HK185" i="35"/>
  <c r="HK183" i="35"/>
  <c r="HK181" i="35"/>
  <c r="HK179" i="35"/>
  <c r="HK177" i="35"/>
  <c r="HC170" i="35"/>
  <c r="HC174" i="35"/>
  <c r="GU178" i="35"/>
  <c r="GM180" i="35"/>
  <c r="GJ194" i="35"/>
  <c r="GJ192" i="35"/>
  <c r="GJ190" i="35"/>
  <c r="GJ193" i="35"/>
  <c r="GJ191" i="35"/>
  <c r="GJ189" i="35"/>
  <c r="GJ187" i="35"/>
  <c r="GJ185" i="35"/>
  <c r="GJ183" i="35"/>
  <c r="GJ181" i="35"/>
  <c r="GJ179" i="35"/>
  <c r="GJ177" i="35"/>
  <c r="GR194" i="35"/>
  <c r="GR192" i="35"/>
  <c r="GR190" i="35"/>
  <c r="GR193" i="35"/>
  <c r="GR191" i="35"/>
  <c r="GR189" i="35"/>
  <c r="GR187" i="35"/>
  <c r="GR185" i="35"/>
  <c r="GR183" i="35"/>
  <c r="GR181" i="35"/>
  <c r="GR179" i="35"/>
  <c r="GR177" i="35"/>
  <c r="GZ194" i="35"/>
  <c r="GZ192" i="35"/>
  <c r="GZ190" i="35"/>
  <c r="GZ193" i="35"/>
  <c r="GZ191" i="35"/>
  <c r="GZ189" i="35"/>
  <c r="GZ187" i="35"/>
  <c r="GZ185" i="35"/>
  <c r="GZ183" i="35"/>
  <c r="GZ181" i="35"/>
  <c r="GZ179" i="35"/>
  <c r="GZ177" i="35"/>
  <c r="HH194" i="35"/>
  <c r="HH192" i="35"/>
  <c r="HH190" i="35"/>
  <c r="HH188" i="35"/>
  <c r="HH193" i="35"/>
  <c r="HH191" i="35"/>
  <c r="HH189" i="35"/>
  <c r="HH187" i="35"/>
  <c r="HH185" i="35"/>
  <c r="HH183" i="35"/>
  <c r="HH181" i="35"/>
  <c r="HH179" i="35"/>
  <c r="HH177" i="35"/>
  <c r="HP194" i="35"/>
  <c r="HP192" i="35"/>
  <c r="HP190" i="35"/>
  <c r="HP188" i="35"/>
  <c r="HP193" i="35"/>
  <c r="HP191" i="35"/>
  <c r="HP189" i="35"/>
  <c r="HP187" i="35"/>
  <c r="HP185" i="35"/>
  <c r="HP183" i="35"/>
  <c r="HP181" i="35"/>
  <c r="HP179" i="35"/>
  <c r="HP177" i="35"/>
  <c r="GN169" i="35"/>
  <c r="GV169" i="35"/>
  <c r="HD169" i="35"/>
  <c r="HL169" i="35"/>
  <c r="GJ170" i="35"/>
  <c r="GR170" i="35"/>
  <c r="GZ170" i="35"/>
  <c r="HH170" i="35"/>
  <c r="HP170" i="35"/>
  <c r="GN171" i="35"/>
  <c r="GV171" i="35"/>
  <c r="HD171" i="35"/>
  <c r="HL171" i="35"/>
  <c r="GJ172" i="35"/>
  <c r="GR172" i="35"/>
  <c r="GZ172" i="35"/>
  <c r="HH172" i="35"/>
  <c r="HP172" i="35"/>
  <c r="GN173" i="35"/>
  <c r="GV173" i="35"/>
  <c r="HD173" i="35"/>
  <c r="HL173" i="35"/>
  <c r="GJ174" i="35"/>
  <c r="GR174" i="35"/>
  <c r="GZ174" i="35"/>
  <c r="HH174" i="35"/>
  <c r="HP174" i="35"/>
  <c r="GN175" i="35"/>
  <c r="GV175" i="35"/>
  <c r="HD175" i="35"/>
  <c r="HL175" i="35"/>
  <c r="GJ176" i="35"/>
  <c r="GU176" i="35"/>
  <c r="HR176" i="35"/>
  <c r="HD177" i="35"/>
  <c r="GM178" i="35"/>
  <c r="HJ178" i="35"/>
  <c r="GV179" i="35"/>
  <c r="HO179" i="35"/>
  <c r="HB180" i="35"/>
  <c r="GN181" i="35"/>
  <c r="HG181" i="35"/>
  <c r="GT182" i="35"/>
  <c r="HP182" i="35"/>
  <c r="GY183" i="35"/>
  <c r="GL184" i="35"/>
  <c r="HH184" i="35"/>
  <c r="GQ185" i="35"/>
  <c r="HN185" i="35"/>
  <c r="GZ186" i="35"/>
  <c r="GI187" i="35"/>
  <c r="HF187" i="35"/>
  <c r="GR188" i="35"/>
  <c r="GY189" i="35"/>
  <c r="GQ191" i="35"/>
  <c r="GI193" i="35"/>
  <c r="HK194" i="35"/>
  <c r="GJ140" i="35"/>
  <c r="HP140" i="35"/>
  <c r="GK161" i="35"/>
  <c r="GK162" i="35"/>
  <c r="GK159" i="35"/>
  <c r="GK157" i="35"/>
  <c r="GK155" i="35"/>
  <c r="GK153" i="35"/>
  <c r="GK151" i="35"/>
  <c r="GK149" i="35"/>
  <c r="GK147" i="35"/>
  <c r="GK145" i="35"/>
  <c r="GK138" i="35"/>
  <c r="HA140" i="35"/>
  <c r="HQ140" i="35"/>
  <c r="GL162" i="35"/>
  <c r="GL159" i="35"/>
  <c r="GL157" i="35"/>
  <c r="GL155" i="35"/>
  <c r="GL153" i="35"/>
  <c r="GL151" i="35"/>
  <c r="GL149" i="35"/>
  <c r="GL147" i="35"/>
  <c r="GL145" i="35"/>
  <c r="HR162" i="35"/>
  <c r="HR160" i="35"/>
  <c r="HR161" i="35"/>
  <c r="HR159" i="35"/>
  <c r="HR157" i="35"/>
  <c r="HR155" i="35"/>
  <c r="HR153" i="35"/>
  <c r="HR151" i="35"/>
  <c r="HR149" i="35"/>
  <c r="HR147" i="35"/>
  <c r="HR145" i="35"/>
  <c r="GM161" i="35"/>
  <c r="GM162" i="35"/>
  <c r="GM159" i="35"/>
  <c r="GM157" i="35"/>
  <c r="GM155" i="35"/>
  <c r="GM153" i="35"/>
  <c r="GM151" i="35"/>
  <c r="GM149" i="35"/>
  <c r="GM147" i="35"/>
  <c r="GM145" i="35"/>
  <c r="HK161" i="35"/>
  <c r="HK162" i="35"/>
  <c r="HK159" i="35"/>
  <c r="HK157" i="35"/>
  <c r="HK155" i="35"/>
  <c r="HK153" i="35"/>
  <c r="HK151" i="35"/>
  <c r="HK149" i="35"/>
  <c r="HK147" i="35"/>
  <c r="HK145" i="35"/>
  <c r="GU138" i="35"/>
  <c r="GU140" i="35"/>
  <c r="GM144" i="35"/>
  <c r="GU144" i="35"/>
  <c r="GT152" i="35"/>
  <c r="HH153" i="35"/>
  <c r="GL154" i="35"/>
  <c r="GZ154" i="35"/>
  <c r="HK154" i="35"/>
  <c r="GZ155" i="35"/>
  <c r="GR156" i="35"/>
  <c r="GR157" i="35"/>
  <c r="GJ158" i="35"/>
  <c r="GU158" i="35"/>
  <c r="HI158" i="35"/>
  <c r="GJ159" i="35"/>
  <c r="GM160" i="35"/>
  <c r="HA160" i="35"/>
  <c r="HH161" i="35"/>
  <c r="HH162" i="35"/>
  <c r="GJ137" i="35"/>
  <c r="GR137" i="35"/>
  <c r="GZ137" i="35"/>
  <c r="HH137" i="35"/>
  <c r="HP137" i="35"/>
  <c r="GN138" i="35"/>
  <c r="GV138" i="35"/>
  <c r="HD138" i="35"/>
  <c r="HL138" i="35"/>
  <c r="GJ139" i="35"/>
  <c r="GR139" i="35"/>
  <c r="GZ139" i="35"/>
  <c r="HH139" i="35"/>
  <c r="HP139" i="35"/>
  <c r="GN140" i="35"/>
  <c r="GV140" i="35"/>
  <c r="HD140" i="35"/>
  <c r="HL140" i="35"/>
  <c r="GJ141" i="35"/>
  <c r="GR141" i="35"/>
  <c r="GZ141" i="35"/>
  <c r="HH141" i="35"/>
  <c r="HP141" i="35"/>
  <c r="GN142" i="35"/>
  <c r="GV142" i="35"/>
  <c r="HD142" i="35"/>
  <c r="HL142" i="35"/>
  <c r="GJ143" i="35"/>
  <c r="GR143" i="35"/>
  <c r="GZ143" i="35"/>
  <c r="HH143" i="35"/>
  <c r="HP143" i="35"/>
  <c r="GN144" i="35"/>
  <c r="GV144" i="35"/>
  <c r="HD144" i="35"/>
  <c r="HP144" i="35"/>
  <c r="GQ145" i="35"/>
  <c r="HP145" i="35"/>
  <c r="HH146" i="35"/>
  <c r="GI147" i="35"/>
  <c r="GW147" i="35"/>
  <c r="HH147" i="35"/>
  <c r="GL148" i="35"/>
  <c r="GZ148" i="35"/>
  <c r="HK148" i="35"/>
  <c r="GO149" i="35"/>
  <c r="GZ149" i="35"/>
  <c r="GR150" i="35"/>
  <c r="HQ150" i="35"/>
  <c r="GR151" i="35"/>
  <c r="GJ152" i="35"/>
  <c r="GU152" i="35"/>
  <c r="GJ153" i="35"/>
  <c r="HL153" i="35"/>
  <c r="GM154" i="35"/>
  <c r="HA154" i="35"/>
  <c r="HL154" i="35"/>
  <c r="HD155" i="35"/>
  <c r="HO155" i="35"/>
  <c r="GS156" i="35"/>
  <c r="HD156" i="35"/>
  <c r="HR156" i="35"/>
  <c r="GV157" i="35"/>
  <c r="HG157" i="35"/>
  <c r="GK158" i="35"/>
  <c r="GV158" i="35"/>
  <c r="HJ158" i="35"/>
  <c r="GN159" i="35"/>
  <c r="GY159" i="35"/>
  <c r="HM159" i="35"/>
  <c r="GN160" i="35"/>
  <c r="HB160" i="35"/>
  <c r="HP160" i="35"/>
  <c r="HL162" i="35"/>
  <c r="HH138" i="35"/>
  <c r="HI161" i="35"/>
  <c r="HI162" i="35"/>
  <c r="HI159" i="35"/>
  <c r="HI157" i="35"/>
  <c r="HI155" i="35"/>
  <c r="HI153" i="35"/>
  <c r="HI151" i="35"/>
  <c r="HI149" i="35"/>
  <c r="HI147" i="35"/>
  <c r="HI145" i="35"/>
  <c r="GS140" i="35"/>
  <c r="GS142" i="35"/>
  <c r="HQ142" i="35"/>
  <c r="GT162" i="35"/>
  <c r="GT159" i="35"/>
  <c r="GT157" i="35"/>
  <c r="GT155" i="35"/>
  <c r="GT153" i="35"/>
  <c r="GT151" i="35"/>
  <c r="GT149" i="35"/>
  <c r="GT147" i="35"/>
  <c r="GT145" i="35"/>
  <c r="GT161" i="35"/>
  <c r="HR138" i="35"/>
  <c r="HC161" i="35"/>
  <c r="HC162" i="35"/>
  <c r="HC159" i="35"/>
  <c r="HC157" i="35"/>
  <c r="HC155" i="35"/>
  <c r="HC153" i="35"/>
  <c r="HC151" i="35"/>
  <c r="HC149" i="35"/>
  <c r="HC147" i="35"/>
  <c r="HC145" i="35"/>
  <c r="HC138" i="35"/>
  <c r="HE162" i="35"/>
  <c r="HE161" i="35"/>
  <c r="HE160" i="35"/>
  <c r="HE158" i="35"/>
  <c r="HE156" i="35"/>
  <c r="HE154" i="35"/>
  <c r="HE152" i="35"/>
  <c r="HE150" i="35"/>
  <c r="HE148" i="35"/>
  <c r="HE146" i="35"/>
  <c r="GS137" i="35"/>
  <c r="HQ137" i="35"/>
  <c r="GK139" i="35"/>
  <c r="HI139" i="35"/>
  <c r="HM140" i="35"/>
  <c r="HI141" i="35"/>
  <c r="HE142" i="35"/>
  <c r="GS143" i="35"/>
  <c r="HQ143" i="35"/>
  <c r="HE144" i="35"/>
  <c r="GR145" i="35"/>
  <c r="HA148" i="35"/>
  <c r="GK152" i="35"/>
  <c r="GT156" i="35"/>
  <c r="HH157" i="35"/>
  <c r="GL158" i="35"/>
  <c r="GZ158" i="35"/>
  <c r="HK158" i="35"/>
  <c r="GR160" i="35"/>
  <c r="HC160" i="35"/>
  <c r="GJ161" i="35"/>
  <c r="GR138" i="35"/>
  <c r="HH140" i="35"/>
  <c r="GK142" i="35"/>
  <c r="HI142" i="35"/>
  <c r="HJ162" i="35"/>
  <c r="HJ159" i="35"/>
  <c r="HJ157" i="35"/>
  <c r="HJ155" i="35"/>
  <c r="HJ153" i="35"/>
  <c r="HJ151" i="35"/>
  <c r="HJ149" i="35"/>
  <c r="HJ147" i="35"/>
  <c r="HJ145" i="35"/>
  <c r="HJ138" i="35"/>
  <c r="GU161" i="35"/>
  <c r="GU162" i="35"/>
  <c r="GU159" i="35"/>
  <c r="GU157" i="35"/>
  <c r="GU155" i="35"/>
  <c r="GU153" i="35"/>
  <c r="GU151" i="35"/>
  <c r="GU149" i="35"/>
  <c r="GU147" i="35"/>
  <c r="GU145" i="35"/>
  <c r="HK140" i="35"/>
  <c r="GM142" i="35"/>
  <c r="HC144" i="35"/>
  <c r="GS146" i="35"/>
  <c r="HJ148" i="35"/>
  <c r="HB150" i="35"/>
  <c r="HP150" i="35"/>
  <c r="HP151" i="35"/>
  <c r="HH152" i="35"/>
  <c r="HC156" i="35"/>
  <c r="GW162" i="35"/>
  <c r="GW161" i="35"/>
  <c r="GW160" i="35"/>
  <c r="GW158" i="35"/>
  <c r="GW156" i="35"/>
  <c r="GW154" i="35"/>
  <c r="GW152" i="35"/>
  <c r="GW150" i="35"/>
  <c r="GW148" i="35"/>
  <c r="GW146" i="35"/>
  <c r="GK137" i="35"/>
  <c r="HI137" i="35"/>
  <c r="GO138" i="35"/>
  <c r="HE138" i="35"/>
  <c r="GS139" i="35"/>
  <c r="HQ139" i="35"/>
  <c r="GW140" i="35"/>
  <c r="GK141" i="35"/>
  <c r="HQ141" i="35"/>
  <c r="GW142" i="35"/>
  <c r="GK143" i="35"/>
  <c r="HI143" i="35"/>
  <c r="GW144" i="35"/>
  <c r="HQ144" i="35"/>
  <c r="GJ146" i="35"/>
  <c r="GS150" i="35"/>
  <c r="HM153" i="35"/>
  <c r="HP154" i="35"/>
  <c r="GZ159" i="35"/>
  <c r="GP161" i="35"/>
  <c r="GP160" i="35"/>
  <c r="GP158" i="35"/>
  <c r="GP156" i="35"/>
  <c r="GP154" i="35"/>
  <c r="GP152" i="35"/>
  <c r="GP150" i="35"/>
  <c r="GP148" i="35"/>
  <c r="GP146" i="35"/>
  <c r="GX161" i="35"/>
  <c r="GX160" i="35"/>
  <c r="GX158" i="35"/>
  <c r="GX156" i="35"/>
  <c r="GX154" i="35"/>
  <c r="GX152" i="35"/>
  <c r="GX150" i="35"/>
  <c r="GX148" i="35"/>
  <c r="GX146" i="35"/>
  <c r="HF161" i="35"/>
  <c r="HF162" i="35"/>
  <c r="HF160" i="35"/>
  <c r="HF158" i="35"/>
  <c r="HF156" i="35"/>
  <c r="HF154" i="35"/>
  <c r="HF152" i="35"/>
  <c r="HF150" i="35"/>
  <c r="HF148" i="35"/>
  <c r="HF146" i="35"/>
  <c r="HF144" i="35"/>
  <c r="HN161" i="35"/>
  <c r="HN160" i="35"/>
  <c r="HN158" i="35"/>
  <c r="HN156" i="35"/>
  <c r="HN154" i="35"/>
  <c r="HN152" i="35"/>
  <c r="HN150" i="35"/>
  <c r="HN148" i="35"/>
  <c r="HN146" i="35"/>
  <c r="HN144" i="35"/>
  <c r="GL137" i="35"/>
  <c r="GT137" i="35"/>
  <c r="HB137" i="35"/>
  <c r="HJ137" i="35"/>
  <c r="HR137" i="35"/>
  <c r="GP138" i="35"/>
  <c r="GX138" i="35"/>
  <c r="HF138" i="35"/>
  <c r="HN138" i="35"/>
  <c r="GL139" i="35"/>
  <c r="GT139" i="35"/>
  <c r="HB139" i="35"/>
  <c r="HJ139" i="35"/>
  <c r="HR139" i="35"/>
  <c r="GP140" i="35"/>
  <c r="GX140" i="35"/>
  <c r="HF140" i="35"/>
  <c r="HN140" i="35"/>
  <c r="GL141" i="35"/>
  <c r="GT141" i="35"/>
  <c r="HB141" i="35"/>
  <c r="HJ141" i="35"/>
  <c r="HR141" i="35"/>
  <c r="GP142" i="35"/>
  <c r="GX142" i="35"/>
  <c r="HF142" i="35"/>
  <c r="HN142" i="35"/>
  <c r="GL143" i="35"/>
  <c r="GT143" i="35"/>
  <c r="HB143" i="35"/>
  <c r="HJ143" i="35"/>
  <c r="HR143" i="35"/>
  <c r="GP144" i="35"/>
  <c r="GX144" i="35"/>
  <c r="HG144" i="35"/>
  <c r="HR144" i="35"/>
  <c r="GV145" i="35"/>
  <c r="GK146" i="35"/>
  <c r="GV146" i="35"/>
  <c r="HJ146" i="35"/>
  <c r="GN147" i="35"/>
  <c r="GN148" i="35"/>
  <c r="HB148" i="35"/>
  <c r="HP148" i="35"/>
  <c r="HE149" i="35"/>
  <c r="GT150" i="35"/>
  <c r="HH150" i="35"/>
  <c r="GW151" i="35"/>
  <c r="HH151" i="35"/>
  <c r="GL152" i="35"/>
  <c r="GZ152" i="35"/>
  <c r="HK152" i="35"/>
  <c r="GZ153" i="35"/>
  <c r="HN153" i="35"/>
  <c r="GR154" i="35"/>
  <c r="HC154" i="35"/>
  <c r="HQ154" i="35"/>
  <c r="GR155" i="35"/>
  <c r="HF155" i="35"/>
  <c r="GJ156" i="35"/>
  <c r="GU156" i="35"/>
  <c r="HI156" i="35"/>
  <c r="GJ157" i="35"/>
  <c r="GX157" i="35"/>
  <c r="HL157" i="35"/>
  <c r="GM158" i="35"/>
  <c r="HL158" i="35"/>
  <c r="GP159" i="35"/>
  <c r="HD159" i="35"/>
  <c r="GS160" i="35"/>
  <c r="HD160" i="35"/>
  <c r="GL161" i="35"/>
  <c r="GN162" i="35"/>
  <c r="HP162" i="35"/>
  <c r="HP161" i="35"/>
  <c r="HA161" i="35"/>
  <c r="HA162" i="35"/>
  <c r="HA159" i="35"/>
  <c r="HA157" i="35"/>
  <c r="HA155" i="35"/>
  <c r="HA153" i="35"/>
  <c r="HA151" i="35"/>
  <c r="HA149" i="35"/>
  <c r="HA147" i="35"/>
  <c r="HA145" i="35"/>
  <c r="GS138" i="35"/>
  <c r="HA138" i="35"/>
  <c r="HQ138" i="35"/>
  <c r="GK140" i="35"/>
  <c r="HI140" i="35"/>
  <c r="GM138" i="35"/>
  <c r="HK138" i="35"/>
  <c r="GM140" i="35"/>
  <c r="HC140" i="35"/>
  <c r="HC142" i="35"/>
  <c r="HK142" i="35"/>
  <c r="HR146" i="35"/>
  <c r="GK148" i="35"/>
  <c r="HQ156" i="35"/>
  <c r="GO162" i="35"/>
  <c r="GO161" i="35"/>
  <c r="GO160" i="35"/>
  <c r="GO158" i="35"/>
  <c r="GO156" i="35"/>
  <c r="GO154" i="35"/>
  <c r="GO152" i="35"/>
  <c r="GO150" i="35"/>
  <c r="GO148" i="35"/>
  <c r="GO146" i="35"/>
  <c r="HM162" i="35"/>
  <c r="HM161" i="35"/>
  <c r="HM160" i="35"/>
  <c r="HM158" i="35"/>
  <c r="HM156" i="35"/>
  <c r="HM154" i="35"/>
  <c r="HM152" i="35"/>
  <c r="HM150" i="35"/>
  <c r="HM148" i="35"/>
  <c r="HM146" i="35"/>
  <c r="HM144" i="35"/>
  <c r="HA137" i="35"/>
  <c r="GW138" i="35"/>
  <c r="HM138" i="35"/>
  <c r="HA139" i="35"/>
  <c r="GO140" i="35"/>
  <c r="HE140" i="35"/>
  <c r="GS141" i="35"/>
  <c r="HA141" i="35"/>
  <c r="GO142" i="35"/>
  <c r="HM142" i="35"/>
  <c r="HA143" i="35"/>
  <c r="GO144" i="35"/>
  <c r="GU146" i="35"/>
  <c r="HI146" i="35"/>
  <c r="GJ147" i="35"/>
  <c r="GM148" i="35"/>
  <c r="HR150" i="35"/>
  <c r="HJ152" i="35"/>
  <c r="HB154" i="35"/>
  <c r="HE155" i="35"/>
  <c r="HP155" i="35"/>
  <c r="HH156" i="35"/>
  <c r="GO159" i="35"/>
  <c r="GI162" i="35"/>
  <c r="GI161" i="35"/>
  <c r="GI160" i="35"/>
  <c r="GI158" i="35"/>
  <c r="GI156" i="35"/>
  <c r="GI154" i="35"/>
  <c r="GI152" i="35"/>
  <c r="GI150" i="35"/>
  <c r="GI148" i="35"/>
  <c r="GI146" i="35"/>
  <c r="GQ162" i="35"/>
  <c r="GQ161" i="35"/>
  <c r="GQ160" i="35"/>
  <c r="GQ158" i="35"/>
  <c r="GQ156" i="35"/>
  <c r="GQ154" i="35"/>
  <c r="GQ152" i="35"/>
  <c r="GQ150" i="35"/>
  <c r="GQ148" i="35"/>
  <c r="GQ146" i="35"/>
  <c r="GY162" i="35"/>
  <c r="GY161" i="35"/>
  <c r="GY160" i="35"/>
  <c r="GY158" i="35"/>
  <c r="GY156" i="35"/>
  <c r="GY154" i="35"/>
  <c r="GY152" i="35"/>
  <c r="GY150" i="35"/>
  <c r="GY148" i="35"/>
  <c r="GY146" i="35"/>
  <c r="HG162" i="35"/>
  <c r="HG161" i="35"/>
  <c r="HG160" i="35"/>
  <c r="HG158" i="35"/>
  <c r="HG156" i="35"/>
  <c r="HG154" i="35"/>
  <c r="HG152" i="35"/>
  <c r="HG150" i="35"/>
  <c r="HG148" i="35"/>
  <c r="HG146" i="35"/>
  <c r="HO162" i="35"/>
  <c r="HO161" i="35"/>
  <c r="HO160" i="35"/>
  <c r="HO158" i="35"/>
  <c r="HO156" i="35"/>
  <c r="HO154" i="35"/>
  <c r="HO152" i="35"/>
  <c r="HO150" i="35"/>
  <c r="HO148" i="35"/>
  <c r="HO146" i="35"/>
  <c r="HO144" i="35"/>
  <c r="GM137" i="35"/>
  <c r="GU137" i="35"/>
  <c r="HC137" i="35"/>
  <c r="HK137" i="35"/>
  <c r="GI138" i="35"/>
  <c r="GQ138" i="35"/>
  <c r="GY138" i="35"/>
  <c r="HG138" i="35"/>
  <c r="HO138" i="35"/>
  <c r="GM139" i="35"/>
  <c r="GU139" i="35"/>
  <c r="HC139" i="35"/>
  <c r="HK139" i="35"/>
  <c r="GI140" i="35"/>
  <c r="GQ140" i="35"/>
  <c r="GY140" i="35"/>
  <c r="HG140" i="35"/>
  <c r="HO140" i="35"/>
  <c r="GM141" i="35"/>
  <c r="GU141" i="35"/>
  <c r="HC141" i="35"/>
  <c r="HK141" i="35"/>
  <c r="GI142" i="35"/>
  <c r="GQ142" i="35"/>
  <c r="GY142" i="35"/>
  <c r="HG142" i="35"/>
  <c r="HO142" i="35"/>
  <c r="GM143" i="35"/>
  <c r="GU143" i="35"/>
  <c r="HC143" i="35"/>
  <c r="HK143" i="35"/>
  <c r="GI144" i="35"/>
  <c r="GQ144" i="35"/>
  <c r="GY144" i="35"/>
  <c r="HH144" i="35"/>
  <c r="GI145" i="35"/>
  <c r="GW145" i="35"/>
  <c r="HH145" i="35"/>
  <c r="GL146" i="35"/>
  <c r="GZ146" i="35"/>
  <c r="HK146" i="35"/>
  <c r="GO147" i="35"/>
  <c r="GZ147" i="35"/>
  <c r="HN147" i="35"/>
  <c r="GR148" i="35"/>
  <c r="HC148" i="35"/>
  <c r="HQ148" i="35"/>
  <c r="GR149" i="35"/>
  <c r="HF149" i="35"/>
  <c r="GJ150" i="35"/>
  <c r="GU150" i="35"/>
  <c r="HI150" i="35"/>
  <c r="GJ151" i="35"/>
  <c r="GX151" i="35"/>
  <c r="HL151" i="35"/>
  <c r="GM152" i="35"/>
  <c r="HA152" i="35"/>
  <c r="GP153" i="35"/>
  <c r="HD153" i="35"/>
  <c r="HO153" i="35"/>
  <c r="GS154" i="35"/>
  <c r="HD154" i="35"/>
  <c r="HR154" i="35"/>
  <c r="GV155" i="35"/>
  <c r="HG155" i="35"/>
  <c r="GK156" i="35"/>
  <c r="GV156" i="35"/>
  <c r="HJ156" i="35"/>
  <c r="GN157" i="35"/>
  <c r="GY157" i="35"/>
  <c r="HM157" i="35"/>
  <c r="GN158" i="35"/>
  <c r="HB158" i="35"/>
  <c r="HP158" i="35"/>
  <c r="GQ159" i="35"/>
  <c r="HE159" i="35"/>
  <c r="HP159" i="35"/>
  <c r="GT160" i="35"/>
  <c r="HH160" i="35"/>
  <c r="GP162" i="35"/>
  <c r="GZ138" i="35"/>
  <c r="GR140" i="35"/>
  <c r="GZ140" i="35"/>
  <c r="GJ142" i="35"/>
  <c r="GR142" i="35"/>
  <c r="GZ142" i="35"/>
  <c r="HH142" i="35"/>
  <c r="HP142" i="35"/>
  <c r="GJ144" i="35"/>
  <c r="GR144" i="35"/>
  <c r="GZ144" i="35"/>
  <c r="HI144" i="35"/>
  <c r="GJ145" i="35"/>
  <c r="HA146" i="35"/>
  <c r="GS148" i="35"/>
  <c r="HR148" i="35"/>
  <c r="GK150" i="35"/>
  <c r="HJ150" i="35"/>
  <c r="HB152" i="35"/>
  <c r="HP152" i="35"/>
  <c r="HP153" i="35"/>
  <c r="GT154" i="35"/>
  <c r="HH154" i="35"/>
  <c r="HH155" i="35"/>
  <c r="GL156" i="35"/>
  <c r="GZ156" i="35"/>
  <c r="HK156" i="35"/>
  <c r="GR158" i="35"/>
  <c r="HC158" i="35"/>
  <c r="GR159" i="35"/>
  <c r="GJ160" i="35"/>
  <c r="GU160" i="35"/>
  <c r="HI160" i="35"/>
  <c r="GR161" i="35"/>
  <c r="GR162" i="35"/>
  <c r="GZ161" i="35"/>
  <c r="GZ162" i="35"/>
  <c r="HQ161" i="35"/>
  <c r="HQ162" i="35"/>
  <c r="HQ160" i="35"/>
  <c r="HQ159" i="35"/>
  <c r="HQ157" i="35"/>
  <c r="HQ155" i="35"/>
  <c r="HQ153" i="35"/>
  <c r="HQ151" i="35"/>
  <c r="HQ149" i="35"/>
  <c r="HQ147" i="35"/>
  <c r="HQ145" i="35"/>
  <c r="HA142" i="35"/>
  <c r="GK144" i="35"/>
  <c r="GS144" i="35"/>
  <c r="HA144" i="35"/>
  <c r="HP146" i="35"/>
  <c r="HP147" i="35"/>
  <c r="GT148" i="35"/>
  <c r="HH148" i="35"/>
  <c r="HH149" i="35"/>
  <c r="GL150" i="35"/>
  <c r="GZ150" i="35"/>
  <c r="GZ151" i="35"/>
  <c r="GR152" i="35"/>
  <c r="HC152" i="35"/>
  <c r="HQ152" i="35"/>
  <c r="GR153" i="35"/>
  <c r="GJ154" i="35"/>
  <c r="GU154" i="35"/>
  <c r="HI154" i="35"/>
  <c r="GJ155" i="35"/>
  <c r="GM156" i="35"/>
  <c r="HA156" i="35"/>
  <c r="HR158" i="35"/>
  <c r="GK160" i="35"/>
  <c r="HJ160" i="35"/>
  <c r="GJ138" i="35"/>
  <c r="HP138" i="35"/>
  <c r="GS161" i="35"/>
  <c r="GS162" i="35"/>
  <c r="GS159" i="35"/>
  <c r="GS157" i="35"/>
  <c r="GS155" i="35"/>
  <c r="GS153" i="35"/>
  <c r="GS151" i="35"/>
  <c r="GS149" i="35"/>
  <c r="GS147" i="35"/>
  <c r="GS145" i="35"/>
  <c r="HI138" i="35"/>
  <c r="HB162" i="35"/>
  <c r="HB159" i="35"/>
  <c r="HB157" i="35"/>
  <c r="HB155" i="35"/>
  <c r="HB153" i="35"/>
  <c r="HB151" i="35"/>
  <c r="HB149" i="35"/>
  <c r="HB147" i="35"/>
  <c r="HB145" i="35"/>
  <c r="GL138" i="35"/>
  <c r="GT138" i="35"/>
  <c r="HB138" i="35"/>
  <c r="GL140" i="35"/>
  <c r="GT140" i="35"/>
  <c r="HB140" i="35"/>
  <c r="HJ140" i="35"/>
  <c r="HR140" i="35"/>
  <c r="GL142" i="35"/>
  <c r="GT142" i="35"/>
  <c r="HB142" i="35"/>
  <c r="HJ142" i="35"/>
  <c r="HR142" i="35"/>
  <c r="GL144" i="35"/>
  <c r="GT144" i="35"/>
  <c r="HB144" i="35"/>
  <c r="HK144" i="35"/>
  <c r="GZ145" i="35"/>
  <c r="GR146" i="35"/>
  <c r="HC146" i="35"/>
  <c r="HQ146" i="35"/>
  <c r="GJ148" i="35"/>
  <c r="GU148" i="35"/>
  <c r="HI148" i="35"/>
  <c r="GJ149" i="35"/>
  <c r="GM150" i="35"/>
  <c r="HA150" i="35"/>
  <c r="GS152" i="35"/>
  <c r="HR152" i="35"/>
  <c r="GK154" i="35"/>
  <c r="HJ154" i="35"/>
  <c r="HM155" i="35"/>
  <c r="HB156" i="35"/>
  <c r="HP156" i="35"/>
  <c r="HE157" i="35"/>
  <c r="HP157" i="35"/>
  <c r="GT158" i="35"/>
  <c r="HH158" i="35"/>
  <c r="GW159" i="35"/>
  <c r="GL160" i="35"/>
  <c r="GZ160" i="35"/>
  <c r="HK160" i="35"/>
  <c r="GJ110" i="35"/>
  <c r="GJ112" i="35"/>
  <c r="GK130" i="35"/>
  <c r="GK128" i="35"/>
  <c r="GK126" i="35"/>
  <c r="GK124" i="35"/>
  <c r="GK122" i="35"/>
  <c r="GK120" i="35"/>
  <c r="GK118" i="35"/>
  <c r="GK116" i="35"/>
  <c r="GK114" i="35"/>
  <c r="GK129" i="35"/>
  <c r="GK127" i="35"/>
  <c r="GK125" i="35"/>
  <c r="GK123" i="35"/>
  <c r="GK121" i="35"/>
  <c r="GK119" i="35"/>
  <c r="GK117" i="35"/>
  <c r="GK115" i="35"/>
  <c r="GK113" i="35"/>
  <c r="GS130" i="35"/>
  <c r="GS128" i="35"/>
  <c r="GS126" i="35"/>
  <c r="GS124" i="35"/>
  <c r="GS122" i="35"/>
  <c r="GS120" i="35"/>
  <c r="GS118" i="35"/>
  <c r="GS116" i="35"/>
  <c r="GS114" i="35"/>
  <c r="GS112" i="35"/>
  <c r="GS129" i="35"/>
  <c r="GS127" i="35"/>
  <c r="GS125" i="35"/>
  <c r="GS123" i="35"/>
  <c r="GS121" i="35"/>
  <c r="GS119" i="35"/>
  <c r="GS117" i="35"/>
  <c r="GS115" i="35"/>
  <c r="GS113" i="35"/>
  <c r="HA130" i="35"/>
  <c r="HA128" i="35"/>
  <c r="HA126" i="35"/>
  <c r="HA124" i="35"/>
  <c r="HA122" i="35"/>
  <c r="HA120" i="35"/>
  <c r="HA118" i="35"/>
  <c r="HA116" i="35"/>
  <c r="HA114" i="35"/>
  <c r="HA112" i="35"/>
  <c r="HA129" i="35"/>
  <c r="HA127" i="35"/>
  <c r="HA125" i="35"/>
  <c r="HA123" i="35"/>
  <c r="HA121" i="35"/>
  <c r="HA119" i="35"/>
  <c r="HA117" i="35"/>
  <c r="HA115" i="35"/>
  <c r="HA113" i="35"/>
  <c r="HI130" i="35"/>
  <c r="HI128" i="35"/>
  <c r="HI126" i="35"/>
  <c r="HI124" i="35"/>
  <c r="HI122" i="35"/>
  <c r="HI120" i="35"/>
  <c r="HI118" i="35"/>
  <c r="HI116" i="35"/>
  <c r="HI114" i="35"/>
  <c r="HI112" i="35"/>
  <c r="HI129" i="35"/>
  <c r="HI127" i="35"/>
  <c r="HI125" i="35"/>
  <c r="HI123" i="35"/>
  <c r="HI121" i="35"/>
  <c r="HI119" i="35"/>
  <c r="HI117" i="35"/>
  <c r="HI115" i="35"/>
  <c r="HI113" i="35"/>
  <c r="HQ130" i="35"/>
  <c r="HQ128" i="35"/>
  <c r="HQ126" i="35"/>
  <c r="HQ124" i="35"/>
  <c r="HQ122" i="35"/>
  <c r="HQ120" i="35"/>
  <c r="HQ118" i="35"/>
  <c r="HQ116" i="35"/>
  <c r="HQ114" i="35"/>
  <c r="HQ112" i="35"/>
  <c r="HQ129" i="35"/>
  <c r="HQ127" i="35"/>
  <c r="HQ125" i="35"/>
  <c r="HQ123" i="35"/>
  <c r="HQ121" i="35"/>
  <c r="HQ119" i="35"/>
  <c r="HQ117" i="35"/>
  <c r="HQ115" i="35"/>
  <c r="HQ113" i="35"/>
  <c r="GO105" i="35"/>
  <c r="GW105" i="35"/>
  <c r="HE105" i="35"/>
  <c r="HM105" i="35"/>
  <c r="GK106" i="35"/>
  <c r="GS106" i="35"/>
  <c r="HA106" i="35"/>
  <c r="HI106" i="35"/>
  <c r="HQ106" i="35"/>
  <c r="GO107" i="35"/>
  <c r="GW107" i="35"/>
  <c r="HE107" i="35"/>
  <c r="HM107" i="35"/>
  <c r="GK108" i="35"/>
  <c r="GS108" i="35"/>
  <c r="HA108" i="35"/>
  <c r="HI108" i="35"/>
  <c r="HQ108" i="35"/>
  <c r="GO109" i="35"/>
  <c r="GW109" i="35"/>
  <c r="HE109" i="35"/>
  <c r="HM109" i="35"/>
  <c r="GK110" i="35"/>
  <c r="GS110" i="35"/>
  <c r="HA110" i="35"/>
  <c r="HI110" i="35"/>
  <c r="HQ110" i="35"/>
  <c r="GK112" i="35"/>
  <c r="GY113" i="35"/>
  <c r="GQ115" i="35"/>
  <c r="GI117" i="35"/>
  <c r="HK118" i="35"/>
  <c r="HC120" i="35"/>
  <c r="GU122" i="35"/>
  <c r="GM124" i="35"/>
  <c r="HO125" i="35"/>
  <c r="HG127" i="35"/>
  <c r="GY129" i="35"/>
  <c r="GR108" i="35"/>
  <c r="HP108" i="35"/>
  <c r="GR110" i="35"/>
  <c r="GL130" i="35"/>
  <c r="GL128" i="35"/>
  <c r="GL126" i="35"/>
  <c r="GL124" i="35"/>
  <c r="GL122" i="35"/>
  <c r="GL120" i="35"/>
  <c r="GL118" i="35"/>
  <c r="GL116" i="35"/>
  <c r="GL114" i="35"/>
  <c r="GL129" i="35"/>
  <c r="GL127" i="35"/>
  <c r="GL125" i="35"/>
  <c r="GL123" i="35"/>
  <c r="GL121" i="35"/>
  <c r="GL119" i="35"/>
  <c r="GL117" i="35"/>
  <c r="GL115" i="35"/>
  <c r="GL113" i="35"/>
  <c r="GT130" i="35"/>
  <c r="GT128" i="35"/>
  <c r="GT126" i="35"/>
  <c r="GT124" i="35"/>
  <c r="GT122" i="35"/>
  <c r="GT120" i="35"/>
  <c r="GT118" i="35"/>
  <c r="GT116" i="35"/>
  <c r="GT114" i="35"/>
  <c r="GT112" i="35"/>
  <c r="GT129" i="35"/>
  <c r="GT127" i="35"/>
  <c r="GT125" i="35"/>
  <c r="GT123" i="35"/>
  <c r="GT121" i="35"/>
  <c r="GT119" i="35"/>
  <c r="GT117" i="35"/>
  <c r="GT115" i="35"/>
  <c r="GT113" i="35"/>
  <c r="HB130" i="35"/>
  <c r="HB128" i="35"/>
  <c r="HB126" i="35"/>
  <c r="HB124" i="35"/>
  <c r="HB122" i="35"/>
  <c r="HB120" i="35"/>
  <c r="HB118" i="35"/>
  <c r="HB116" i="35"/>
  <c r="HB114" i="35"/>
  <c r="HB112" i="35"/>
  <c r="HB129" i="35"/>
  <c r="HB127" i="35"/>
  <c r="HB125" i="35"/>
  <c r="HB123" i="35"/>
  <c r="HB121" i="35"/>
  <c r="HB119" i="35"/>
  <c r="HB117" i="35"/>
  <c r="HB115" i="35"/>
  <c r="HB113" i="35"/>
  <c r="HJ130" i="35"/>
  <c r="HJ128" i="35"/>
  <c r="HJ126" i="35"/>
  <c r="HJ124" i="35"/>
  <c r="HJ122" i="35"/>
  <c r="HJ120" i="35"/>
  <c r="HJ118" i="35"/>
  <c r="HJ116" i="35"/>
  <c r="HJ114" i="35"/>
  <c r="HJ112" i="35"/>
  <c r="HJ129" i="35"/>
  <c r="HJ127" i="35"/>
  <c r="HJ125" i="35"/>
  <c r="HJ123" i="35"/>
  <c r="HJ121" i="35"/>
  <c r="HJ119" i="35"/>
  <c r="HJ117" i="35"/>
  <c r="HJ115" i="35"/>
  <c r="HJ113" i="35"/>
  <c r="HR130" i="35"/>
  <c r="HR128" i="35"/>
  <c r="HR126" i="35"/>
  <c r="HR124" i="35"/>
  <c r="HR122" i="35"/>
  <c r="HR120" i="35"/>
  <c r="HR118" i="35"/>
  <c r="HR116" i="35"/>
  <c r="HR114" i="35"/>
  <c r="HR112" i="35"/>
  <c r="HR129" i="35"/>
  <c r="HR127" i="35"/>
  <c r="HR125" i="35"/>
  <c r="HR123" i="35"/>
  <c r="HR121" i="35"/>
  <c r="HR119" i="35"/>
  <c r="HR117" i="35"/>
  <c r="HR115" i="35"/>
  <c r="HR113" i="35"/>
  <c r="GP105" i="35"/>
  <c r="GX105" i="35"/>
  <c r="HF105" i="35"/>
  <c r="HN105" i="35"/>
  <c r="GL106" i="35"/>
  <c r="GT106" i="35"/>
  <c r="HB106" i="35"/>
  <c r="HJ106" i="35"/>
  <c r="HR106" i="35"/>
  <c r="GP107" i="35"/>
  <c r="GX107" i="35"/>
  <c r="HF107" i="35"/>
  <c r="HN107" i="35"/>
  <c r="GL108" i="35"/>
  <c r="GT108" i="35"/>
  <c r="HB108" i="35"/>
  <c r="HJ108" i="35"/>
  <c r="HR108" i="35"/>
  <c r="GP109" i="35"/>
  <c r="GX109" i="35"/>
  <c r="HF109" i="35"/>
  <c r="HN109" i="35"/>
  <c r="GL110" i="35"/>
  <c r="GT110" i="35"/>
  <c r="HB110" i="35"/>
  <c r="HJ110" i="35"/>
  <c r="HR110" i="35"/>
  <c r="GL112" i="35"/>
  <c r="HG113" i="35"/>
  <c r="GY115" i="35"/>
  <c r="GQ117" i="35"/>
  <c r="GI119" i="35"/>
  <c r="HO127" i="35"/>
  <c r="HG129" i="35"/>
  <c r="GZ130" i="35"/>
  <c r="GZ128" i="35"/>
  <c r="GZ126" i="35"/>
  <c r="GZ124" i="35"/>
  <c r="GZ122" i="35"/>
  <c r="GZ120" i="35"/>
  <c r="GZ118" i="35"/>
  <c r="GZ116" i="35"/>
  <c r="GZ114" i="35"/>
  <c r="GZ112" i="35"/>
  <c r="GZ129" i="35"/>
  <c r="GZ127" i="35"/>
  <c r="GZ125" i="35"/>
  <c r="GZ123" i="35"/>
  <c r="GZ121" i="35"/>
  <c r="GZ119" i="35"/>
  <c r="GZ117" i="35"/>
  <c r="GZ115" i="35"/>
  <c r="GZ113" i="35"/>
  <c r="HH108" i="35"/>
  <c r="HH110" i="35"/>
  <c r="GM129" i="35"/>
  <c r="GM127" i="35"/>
  <c r="GM125" i="35"/>
  <c r="GM123" i="35"/>
  <c r="GM121" i="35"/>
  <c r="GM119" i="35"/>
  <c r="GM117" i="35"/>
  <c r="GM115" i="35"/>
  <c r="GM113" i="35"/>
  <c r="GU129" i="35"/>
  <c r="GU127" i="35"/>
  <c r="GU125" i="35"/>
  <c r="GU123" i="35"/>
  <c r="GU121" i="35"/>
  <c r="GU119" i="35"/>
  <c r="GU117" i="35"/>
  <c r="GU115" i="35"/>
  <c r="GU113" i="35"/>
  <c r="HC129" i="35"/>
  <c r="HC127" i="35"/>
  <c r="HC125" i="35"/>
  <c r="HC123" i="35"/>
  <c r="HC121" i="35"/>
  <c r="HC119" i="35"/>
  <c r="HC117" i="35"/>
  <c r="HC115" i="35"/>
  <c r="HC113" i="35"/>
  <c r="HK129" i="35"/>
  <c r="HK127" i="35"/>
  <c r="HK125" i="35"/>
  <c r="HK123" i="35"/>
  <c r="HK121" i="35"/>
  <c r="HK119" i="35"/>
  <c r="HK117" i="35"/>
  <c r="HK115" i="35"/>
  <c r="HK113" i="35"/>
  <c r="GI105" i="35"/>
  <c r="GQ105" i="35"/>
  <c r="GY105" i="35"/>
  <c r="HG105" i="35"/>
  <c r="HO105" i="35"/>
  <c r="GM106" i="35"/>
  <c r="GU106" i="35"/>
  <c r="HC106" i="35"/>
  <c r="HK106" i="35"/>
  <c r="GI107" i="35"/>
  <c r="GQ107" i="35"/>
  <c r="GY107" i="35"/>
  <c r="HG107" i="35"/>
  <c r="HO107" i="35"/>
  <c r="GM108" i="35"/>
  <c r="GU108" i="35"/>
  <c r="HC108" i="35"/>
  <c r="HK108" i="35"/>
  <c r="GI109" i="35"/>
  <c r="GQ109" i="35"/>
  <c r="GY109" i="35"/>
  <c r="HG109" i="35"/>
  <c r="HO109" i="35"/>
  <c r="GM110" i="35"/>
  <c r="GU110" i="35"/>
  <c r="HC110" i="35"/>
  <c r="HK110" i="35"/>
  <c r="GI111" i="35"/>
  <c r="GQ111" i="35"/>
  <c r="GY111" i="35"/>
  <c r="HG111" i="35"/>
  <c r="HO111" i="35"/>
  <c r="GM112" i="35"/>
  <c r="HO113" i="35"/>
  <c r="HG115" i="35"/>
  <c r="GY117" i="35"/>
  <c r="GQ119" i="35"/>
  <c r="GI121" i="35"/>
  <c r="HK122" i="35"/>
  <c r="HC124" i="35"/>
  <c r="GU126" i="35"/>
  <c r="GM128" i="35"/>
  <c r="HO129" i="35"/>
  <c r="GR130" i="35"/>
  <c r="GR128" i="35"/>
  <c r="GR126" i="35"/>
  <c r="GR124" i="35"/>
  <c r="GR122" i="35"/>
  <c r="GR120" i="35"/>
  <c r="GR118" i="35"/>
  <c r="GR116" i="35"/>
  <c r="GR114" i="35"/>
  <c r="GR112" i="35"/>
  <c r="GR129" i="35"/>
  <c r="GR127" i="35"/>
  <c r="GR125" i="35"/>
  <c r="GR123" i="35"/>
  <c r="GR121" i="35"/>
  <c r="GR119" i="35"/>
  <c r="GR117" i="35"/>
  <c r="GR115" i="35"/>
  <c r="GR113" i="35"/>
  <c r="HP106" i="35"/>
  <c r="GN129" i="35"/>
  <c r="GN127" i="35"/>
  <c r="GN125" i="35"/>
  <c r="GN123" i="35"/>
  <c r="GN121" i="35"/>
  <c r="GN119" i="35"/>
  <c r="GN117" i="35"/>
  <c r="GN115" i="35"/>
  <c r="GN113" i="35"/>
  <c r="GN130" i="35"/>
  <c r="GN128" i="35"/>
  <c r="GN126" i="35"/>
  <c r="GN124" i="35"/>
  <c r="GN122" i="35"/>
  <c r="GN120" i="35"/>
  <c r="GN118" i="35"/>
  <c r="GN116" i="35"/>
  <c r="GN114" i="35"/>
  <c r="GN112" i="35"/>
  <c r="GV129" i="35"/>
  <c r="GV127" i="35"/>
  <c r="GV125" i="35"/>
  <c r="GV123" i="35"/>
  <c r="GV121" i="35"/>
  <c r="GV119" i="35"/>
  <c r="GV117" i="35"/>
  <c r="GV115" i="35"/>
  <c r="GV113" i="35"/>
  <c r="GV130" i="35"/>
  <c r="GV128" i="35"/>
  <c r="GV126" i="35"/>
  <c r="GV124" i="35"/>
  <c r="GV122" i="35"/>
  <c r="GV120" i="35"/>
  <c r="GV118" i="35"/>
  <c r="GV116" i="35"/>
  <c r="GV114" i="35"/>
  <c r="GV112" i="35"/>
  <c r="HD129" i="35"/>
  <c r="HD127" i="35"/>
  <c r="HD125" i="35"/>
  <c r="HD123" i="35"/>
  <c r="HD121" i="35"/>
  <c r="HD119" i="35"/>
  <c r="HD117" i="35"/>
  <c r="HD115" i="35"/>
  <c r="HD113" i="35"/>
  <c r="HD130" i="35"/>
  <c r="HD128" i="35"/>
  <c r="HD126" i="35"/>
  <c r="HD124" i="35"/>
  <c r="HD122" i="35"/>
  <c r="HD120" i="35"/>
  <c r="HD118" i="35"/>
  <c r="HD116" i="35"/>
  <c r="HD114" i="35"/>
  <c r="HD112" i="35"/>
  <c r="HL129" i="35"/>
  <c r="HL127" i="35"/>
  <c r="HL125" i="35"/>
  <c r="HL123" i="35"/>
  <c r="HL121" i="35"/>
  <c r="HL119" i="35"/>
  <c r="HL117" i="35"/>
  <c r="HL115" i="35"/>
  <c r="HL113" i="35"/>
  <c r="HL130" i="35"/>
  <c r="HL128" i="35"/>
  <c r="HL126" i="35"/>
  <c r="HL124" i="35"/>
  <c r="HL122" i="35"/>
  <c r="HL120" i="35"/>
  <c r="HL118" i="35"/>
  <c r="HL116" i="35"/>
  <c r="HL114" i="35"/>
  <c r="HL112" i="35"/>
  <c r="GJ105" i="35"/>
  <c r="GR105" i="35"/>
  <c r="GZ105" i="35"/>
  <c r="HH105" i="35"/>
  <c r="HP105" i="35"/>
  <c r="GN106" i="35"/>
  <c r="GV106" i="35"/>
  <c r="HD106" i="35"/>
  <c r="HL106" i="35"/>
  <c r="GJ107" i="35"/>
  <c r="GR107" i="35"/>
  <c r="GZ107" i="35"/>
  <c r="HH107" i="35"/>
  <c r="HP107" i="35"/>
  <c r="GN108" i="35"/>
  <c r="GV108" i="35"/>
  <c r="HD108" i="35"/>
  <c r="HL108" i="35"/>
  <c r="GJ109" i="35"/>
  <c r="GR109" i="35"/>
  <c r="GZ109" i="35"/>
  <c r="HH109" i="35"/>
  <c r="HP109" i="35"/>
  <c r="GN110" i="35"/>
  <c r="GV110" i="35"/>
  <c r="HD110" i="35"/>
  <c r="HL110" i="35"/>
  <c r="GJ111" i="35"/>
  <c r="GR111" i="35"/>
  <c r="GZ111" i="35"/>
  <c r="HP111" i="35"/>
  <c r="GU112" i="35"/>
  <c r="GM114" i="35"/>
  <c r="HO115" i="35"/>
  <c r="HG117" i="35"/>
  <c r="GY119" i="35"/>
  <c r="GQ121" i="35"/>
  <c r="GI123" i="35"/>
  <c r="HK124" i="35"/>
  <c r="HC126" i="35"/>
  <c r="GU128" i="35"/>
  <c r="GM130" i="35"/>
  <c r="GO129" i="35"/>
  <c r="GO127" i="35"/>
  <c r="GO125" i="35"/>
  <c r="GO123" i="35"/>
  <c r="GO121" i="35"/>
  <c r="GO119" i="35"/>
  <c r="GO117" i="35"/>
  <c r="GO115" i="35"/>
  <c r="GO113" i="35"/>
  <c r="GO130" i="35"/>
  <c r="GO128" i="35"/>
  <c r="GO126" i="35"/>
  <c r="GO124" i="35"/>
  <c r="GO122" i="35"/>
  <c r="GO120" i="35"/>
  <c r="GO118" i="35"/>
  <c r="GO116" i="35"/>
  <c r="GO114" i="35"/>
  <c r="GO112" i="35"/>
  <c r="GW129" i="35"/>
  <c r="GW127" i="35"/>
  <c r="GW125" i="35"/>
  <c r="GW123" i="35"/>
  <c r="GW121" i="35"/>
  <c r="GW119" i="35"/>
  <c r="GW117" i="35"/>
  <c r="GW115" i="35"/>
  <c r="GW113" i="35"/>
  <c r="GW130" i="35"/>
  <c r="GW128" i="35"/>
  <c r="GW126" i="35"/>
  <c r="GW124" i="35"/>
  <c r="GW122" i="35"/>
  <c r="GW120" i="35"/>
  <c r="GW118" i="35"/>
  <c r="GW116" i="35"/>
  <c r="GW114" i="35"/>
  <c r="GW112" i="35"/>
  <c r="HE129" i="35"/>
  <c r="HE127" i="35"/>
  <c r="HE125" i="35"/>
  <c r="HE123" i="35"/>
  <c r="HE121" i="35"/>
  <c r="HE119" i="35"/>
  <c r="HE117" i="35"/>
  <c r="HE115" i="35"/>
  <c r="HE113" i="35"/>
  <c r="HE130" i="35"/>
  <c r="HE128" i="35"/>
  <c r="HE126" i="35"/>
  <c r="HE124" i="35"/>
  <c r="HE122" i="35"/>
  <c r="HE120" i="35"/>
  <c r="HE118" i="35"/>
  <c r="HE116" i="35"/>
  <c r="HE114" i="35"/>
  <c r="HE112" i="35"/>
  <c r="HM129" i="35"/>
  <c r="HM127" i="35"/>
  <c r="HM125" i="35"/>
  <c r="HM123" i="35"/>
  <c r="HM121" i="35"/>
  <c r="HM119" i="35"/>
  <c r="HM117" i="35"/>
  <c r="HM115" i="35"/>
  <c r="HM113" i="35"/>
  <c r="HM130" i="35"/>
  <c r="HM128" i="35"/>
  <c r="HM126" i="35"/>
  <c r="HM124" i="35"/>
  <c r="HM122" i="35"/>
  <c r="HM120" i="35"/>
  <c r="HM118" i="35"/>
  <c r="HM116" i="35"/>
  <c r="HM114" i="35"/>
  <c r="HM112" i="35"/>
  <c r="GK105" i="35"/>
  <c r="GS105" i="35"/>
  <c r="HA105" i="35"/>
  <c r="HI105" i="35"/>
  <c r="HQ105" i="35"/>
  <c r="GO106" i="35"/>
  <c r="GW106" i="35"/>
  <c r="HE106" i="35"/>
  <c r="HM106" i="35"/>
  <c r="GK107" i="35"/>
  <c r="GS107" i="35"/>
  <c r="HA107" i="35"/>
  <c r="HI107" i="35"/>
  <c r="HQ107" i="35"/>
  <c r="GO108" i="35"/>
  <c r="GW108" i="35"/>
  <c r="HE108" i="35"/>
  <c r="HM108" i="35"/>
  <c r="GK109" i="35"/>
  <c r="GS109" i="35"/>
  <c r="HA109" i="35"/>
  <c r="HI109" i="35"/>
  <c r="HQ109" i="35"/>
  <c r="GO110" i="35"/>
  <c r="GW110" i="35"/>
  <c r="HE110" i="35"/>
  <c r="HM110" i="35"/>
  <c r="GK111" i="35"/>
  <c r="GS111" i="35"/>
  <c r="HA111" i="35"/>
  <c r="HI111" i="35"/>
  <c r="HQ111" i="35"/>
  <c r="HC112" i="35"/>
  <c r="GU114" i="35"/>
  <c r="GM116" i="35"/>
  <c r="HO117" i="35"/>
  <c r="HG119" i="35"/>
  <c r="GY121" i="35"/>
  <c r="GQ123" i="35"/>
  <c r="GI125" i="35"/>
  <c r="HK126" i="35"/>
  <c r="HC128" i="35"/>
  <c r="GU130" i="35"/>
  <c r="HP130" i="35"/>
  <c r="HP128" i="35"/>
  <c r="HP126" i="35"/>
  <c r="HP124" i="35"/>
  <c r="HP122" i="35"/>
  <c r="HP120" i="35"/>
  <c r="HP118" i="35"/>
  <c r="HP116" i="35"/>
  <c r="HP114" i="35"/>
  <c r="HP112" i="35"/>
  <c r="HP129" i="35"/>
  <c r="HP127" i="35"/>
  <c r="HP125" i="35"/>
  <c r="HP123" i="35"/>
  <c r="HP121" i="35"/>
  <c r="HP119" i="35"/>
  <c r="HP117" i="35"/>
  <c r="HP115" i="35"/>
  <c r="HP113" i="35"/>
  <c r="GZ108" i="35"/>
  <c r="GZ110" i="35"/>
  <c r="GP129" i="35"/>
  <c r="GP127" i="35"/>
  <c r="GP125" i="35"/>
  <c r="GP123" i="35"/>
  <c r="GP121" i="35"/>
  <c r="GP119" i="35"/>
  <c r="GP117" i="35"/>
  <c r="GP115" i="35"/>
  <c r="GP113" i="35"/>
  <c r="GP130" i="35"/>
  <c r="GP128" i="35"/>
  <c r="GP126" i="35"/>
  <c r="GP124" i="35"/>
  <c r="GP122" i="35"/>
  <c r="GP120" i="35"/>
  <c r="GP118" i="35"/>
  <c r="GP116" i="35"/>
  <c r="GP114" i="35"/>
  <c r="GP112" i="35"/>
  <c r="GX129" i="35"/>
  <c r="GX127" i="35"/>
  <c r="GX125" i="35"/>
  <c r="GX123" i="35"/>
  <c r="GX121" i="35"/>
  <c r="GX119" i="35"/>
  <c r="GX117" i="35"/>
  <c r="GX115" i="35"/>
  <c r="GX113" i="35"/>
  <c r="GX130" i="35"/>
  <c r="GX128" i="35"/>
  <c r="GX126" i="35"/>
  <c r="GX124" i="35"/>
  <c r="GX122" i="35"/>
  <c r="GX120" i="35"/>
  <c r="GX118" i="35"/>
  <c r="GX116" i="35"/>
  <c r="GX114" i="35"/>
  <c r="GX112" i="35"/>
  <c r="HF129" i="35"/>
  <c r="HF127" i="35"/>
  <c r="HF125" i="35"/>
  <c r="HF123" i="35"/>
  <c r="HF121" i="35"/>
  <c r="HF119" i="35"/>
  <c r="HF117" i="35"/>
  <c r="HF115" i="35"/>
  <c r="HF113" i="35"/>
  <c r="HF130" i="35"/>
  <c r="HF128" i="35"/>
  <c r="HF126" i="35"/>
  <c r="HF124" i="35"/>
  <c r="HF122" i="35"/>
  <c r="HF120" i="35"/>
  <c r="HF118" i="35"/>
  <c r="HF116" i="35"/>
  <c r="HF114" i="35"/>
  <c r="HF112" i="35"/>
  <c r="HN129" i="35"/>
  <c r="HN127" i="35"/>
  <c r="HN125" i="35"/>
  <c r="HN123" i="35"/>
  <c r="HN121" i="35"/>
  <c r="HN119" i="35"/>
  <c r="HN117" i="35"/>
  <c r="HN115" i="35"/>
  <c r="HN113" i="35"/>
  <c r="HN130" i="35"/>
  <c r="HN128" i="35"/>
  <c r="HN126" i="35"/>
  <c r="HN124" i="35"/>
  <c r="HN122" i="35"/>
  <c r="HN120" i="35"/>
  <c r="HN118" i="35"/>
  <c r="HN116" i="35"/>
  <c r="HN114" i="35"/>
  <c r="HN112" i="35"/>
  <c r="GL105" i="35"/>
  <c r="GT105" i="35"/>
  <c r="HB105" i="35"/>
  <c r="HJ105" i="35"/>
  <c r="HR105" i="35"/>
  <c r="GP106" i="35"/>
  <c r="GX106" i="35"/>
  <c r="HF106" i="35"/>
  <c r="HN106" i="35"/>
  <c r="GL107" i="35"/>
  <c r="GT107" i="35"/>
  <c r="HB107" i="35"/>
  <c r="HJ107" i="35"/>
  <c r="HR107" i="35"/>
  <c r="GP108" i="35"/>
  <c r="GX108" i="35"/>
  <c r="HF108" i="35"/>
  <c r="HN108" i="35"/>
  <c r="GL109" i="35"/>
  <c r="GT109" i="35"/>
  <c r="HB109" i="35"/>
  <c r="HJ109" i="35"/>
  <c r="HR109" i="35"/>
  <c r="GP110" i="35"/>
  <c r="GX110" i="35"/>
  <c r="HF110" i="35"/>
  <c r="HN110" i="35"/>
  <c r="GL111" i="35"/>
  <c r="GT111" i="35"/>
  <c r="HB111" i="35"/>
  <c r="HJ111" i="35"/>
  <c r="HR111" i="35"/>
  <c r="HK112" i="35"/>
  <c r="HC114" i="35"/>
  <c r="GU116" i="35"/>
  <c r="GM118" i="35"/>
  <c r="HK128" i="35"/>
  <c r="HC130" i="35"/>
  <c r="GJ130" i="35"/>
  <c r="GJ128" i="35"/>
  <c r="GJ126" i="35"/>
  <c r="GJ124" i="35"/>
  <c r="GJ122" i="35"/>
  <c r="GJ120" i="35"/>
  <c r="GJ118" i="35"/>
  <c r="GJ116" i="35"/>
  <c r="GJ114" i="35"/>
  <c r="GJ129" i="35"/>
  <c r="GJ127" i="35"/>
  <c r="GJ125" i="35"/>
  <c r="GJ123" i="35"/>
  <c r="GJ121" i="35"/>
  <c r="GJ119" i="35"/>
  <c r="GJ117" i="35"/>
  <c r="GJ115" i="35"/>
  <c r="GJ113" i="35"/>
  <c r="HH130" i="35"/>
  <c r="HH128" i="35"/>
  <c r="HH126" i="35"/>
  <c r="HH124" i="35"/>
  <c r="HH122" i="35"/>
  <c r="HH120" i="35"/>
  <c r="HH118" i="35"/>
  <c r="HH116" i="35"/>
  <c r="HH114" i="35"/>
  <c r="HH112" i="35"/>
  <c r="HH129" i="35"/>
  <c r="HH127" i="35"/>
  <c r="HH125" i="35"/>
  <c r="HH123" i="35"/>
  <c r="HH121" i="35"/>
  <c r="HH119" i="35"/>
  <c r="HH117" i="35"/>
  <c r="HH115" i="35"/>
  <c r="HH113" i="35"/>
  <c r="GJ106" i="35"/>
  <c r="HH106" i="35"/>
  <c r="GI130" i="35"/>
  <c r="GI128" i="35"/>
  <c r="GI126" i="35"/>
  <c r="GI124" i="35"/>
  <c r="GI122" i="35"/>
  <c r="GI120" i="35"/>
  <c r="GI118" i="35"/>
  <c r="GI116" i="35"/>
  <c r="GI114" i="35"/>
  <c r="GQ130" i="35"/>
  <c r="GQ128" i="35"/>
  <c r="GQ126" i="35"/>
  <c r="GQ124" i="35"/>
  <c r="GQ122" i="35"/>
  <c r="GQ120" i="35"/>
  <c r="GQ118" i="35"/>
  <c r="GQ116" i="35"/>
  <c r="GQ114" i="35"/>
  <c r="GQ112" i="35"/>
  <c r="GY130" i="35"/>
  <c r="GY128" i="35"/>
  <c r="GY126" i="35"/>
  <c r="GY124" i="35"/>
  <c r="GY122" i="35"/>
  <c r="GY120" i="35"/>
  <c r="GY118" i="35"/>
  <c r="GY116" i="35"/>
  <c r="GY114" i="35"/>
  <c r="GY112" i="35"/>
  <c r="HG130" i="35"/>
  <c r="HG128" i="35"/>
  <c r="HG126" i="35"/>
  <c r="HG124" i="35"/>
  <c r="HG122" i="35"/>
  <c r="HG120" i="35"/>
  <c r="HG118" i="35"/>
  <c r="HG116" i="35"/>
  <c r="HG114" i="35"/>
  <c r="HG112" i="35"/>
  <c r="HO130" i="35"/>
  <c r="HO128" i="35"/>
  <c r="HO126" i="35"/>
  <c r="HO124" i="35"/>
  <c r="HO122" i="35"/>
  <c r="HO120" i="35"/>
  <c r="HO118" i="35"/>
  <c r="HO116" i="35"/>
  <c r="HO114" i="35"/>
  <c r="HO112" i="35"/>
  <c r="GM105" i="35"/>
  <c r="GU105" i="35"/>
  <c r="HC105" i="35"/>
  <c r="HK105" i="35"/>
  <c r="GI106" i="35"/>
  <c r="GQ106" i="35"/>
  <c r="GY106" i="35"/>
  <c r="HG106" i="35"/>
  <c r="HO106" i="35"/>
  <c r="GM107" i="35"/>
  <c r="GU107" i="35"/>
  <c r="HC107" i="35"/>
  <c r="HK107" i="35"/>
  <c r="GI108" i="35"/>
  <c r="GQ108" i="35"/>
  <c r="GY108" i="35"/>
  <c r="HG108" i="35"/>
  <c r="HO108" i="35"/>
  <c r="GM109" i="35"/>
  <c r="GU109" i="35"/>
  <c r="HC109" i="35"/>
  <c r="HK109" i="35"/>
  <c r="GI110" i="35"/>
  <c r="GQ110" i="35"/>
  <c r="GY110" i="35"/>
  <c r="HG110" i="35"/>
  <c r="HO110" i="35"/>
  <c r="GM111" i="35"/>
  <c r="GU111" i="35"/>
  <c r="HC111" i="35"/>
  <c r="HK111" i="35"/>
  <c r="GI112" i="35"/>
  <c r="GI113" i="35"/>
  <c r="HK114" i="35"/>
  <c r="HC116" i="35"/>
  <c r="GU118" i="35"/>
  <c r="GM120" i="35"/>
  <c r="HO121" i="35"/>
  <c r="HG123" i="35"/>
  <c r="GY125" i="35"/>
  <c r="GQ127" i="35"/>
  <c r="GI129" i="35"/>
  <c r="HK130" i="35"/>
  <c r="DK158" i="35"/>
  <c r="DK159" i="35" s="1"/>
  <c r="DI158" i="35"/>
  <c r="DI162" i="35" s="1"/>
  <c r="DG158" i="35"/>
  <c r="DG161" i="35" s="1"/>
  <c r="DE158" i="35"/>
  <c r="DF159" i="35" s="1"/>
  <c r="DC158" i="35"/>
  <c r="DC160" i="35" s="1"/>
  <c r="DA158" i="35"/>
  <c r="DA161" i="35" s="1"/>
  <c r="DK153" i="35"/>
  <c r="DK155" i="35" s="1"/>
  <c r="DI153" i="35"/>
  <c r="DI156" i="35" s="1"/>
  <c r="DG153" i="35"/>
  <c r="DG154" i="35" s="1"/>
  <c r="DE153" i="35"/>
  <c r="DE155" i="35" s="1"/>
  <c r="DC153" i="35"/>
  <c r="DC156" i="35" s="1"/>
  <c r="DA153" i="35"/>
  <c r="DB154" i="35" s="1"/>
  <c r="DK148" i="35"/>
  <c r="DK149" i="35" s="1"/>
  <c r="DI148" i="35"/>
  <c r="DI152" i="35" s="1"/>
  <c r="DG148" i="35"/>
  <c r="DG151" i="35" s="1"/>
  <c r="DE148" i="35"/>
  <c r="DE151" i="35" s="1"/>
  <c r="DC148" i="35"/>
  <c r="DC151" i="35" s="1"/>
  <c r="DA148" i="35"/>
  <c r="DA151" i="35" s="1"/>
  <c r="DK143" i="35"/>
  <c r="DK146" i="35" s="1"/>
  <c r="DI143" i="35"/>
  <c r="DI146" i="35" s="1"/>
  <c r="DG143" i="35"/>
  <c r="DG144" i="35" s="1"/>
  <c r="DE143" i="35"/>
  <c r="DE145" i="35" s="1"/>
  <c r="DC143" i="35"/>
  <c r="DC146" i="35" s="1"/>
  <c r="DA143" i="35"/>
  <c r="DB144" i="35" s="1"/>
  <c r="DK138" i="35"/>
  <c r="DK139" i="35" s="1"/>
  <c r="DI138" i="35"/>
  <c r="DI142" i="35" s="1"/>
  <c r="DG138" i="35"/>
  <c r="DG141" i="35" s="1"/>
  <c r="DE138" i="35"/>
  <c r="DE141" i="35" s="1"/>
  <c r="DC138" i="35"/>
  <c r="DC141" i="35" s="1"/>
  <c r="DA138" i="35"/>
  <c r="DA141" i="35" s="1"/>
  <c r="DK133" i="35"/>
  <c r="DI133" i="35"/>
  <c r="DG133" i="35"/>
  <c r="DE133" i="35"/>
  <c r="DC133" i="35"/>
  <c r="DA133" i="35"/>
  <c r="DK254" i="35"/>
  <c r="DK255" i="35" s="1"/>
  <c r="DI254" i="35"/>
  <c r="DI258" i="35" s="1"/>
  <c r="DG254" i="35"/>
  <c r="DG257" i="35" s="1"/>
  <c r="DE254" i="35"/>
  <c r="DF255" i="35" s="1"/>
  <c r="DC254" i="35"/>
  <c r="DC256" i="35" s="1"/>
  <c r="DA254" i="35"/>
  <c r="DA257" i="35" s="1"/>
  <c r="DK249" i="35"/>
  <c r="DK251" i="35" s="1"/>
  <c r="DI249" i="35"/>
  <c r="DI252" i="35" s="1"/>
  <c r="DG249" i="35"/>
  <c r="DG250" i="35" s="1"/>
  <c r="DE249" i="35"/>
  <c r="DE251" i="35" s="1"/>
  <c r="DC249" i="35"/>
  <c r="DC252" i="35" s="1"/>
  <c r="DA249" i="35"/>
  <c r="DB250" i="35" s="1"/>
  <c r="DK244" i="35"/>
  <c r="DK245" i="35" s="1"/>
  <c r="DI244" i="35"/>
  <c r="DI248" i="35" s="1"/>
  <c r="DG244" i="35"/>
  <c r="DG247" i="35" s="1"/>
  <c r="DE244" i="35"/>
  <c r="DE247" i="35" s="1"/>
  <c r="DC244" i="35"/>
  <c r="DC246" i="35" s="1"/>
  <c r="DA244" i="35"/>
  <c r="DA247" i="35" s="1"/>
  <c r="DK239" i="35"/>
  <c r="DK242" i="35" s="1"/>
  <c r="DI239" i="35"/>
  <c r="DI242" i="35" s="1"/>
  <c r="DG239" i="35"/>
  <c r="DG240" i="35" s="1"/>
  <c r="DE239" i="35"/>
  <c r="DE241" i="35" s="1"/>
  <c r="DC239" i="35"/>
  <c r="DC242" i="35" s="1"/>
  <c r="DA239" i="35"/>
  <c r="DB240" i="35" s="1"/>
  <c r="DK234" i="35"/>
  <c r="DK235" i="35" s="1"/>
  <c r="DI234" i="35"/>
  <c r="DI238" i="35" s="1"/>
  <c r="DG234" i="35"/>
  <c r="DG237" i="35" s="1"/>
  <c r="DE234" i="35"/>
  <c r="DE237" i="35" s="1"/>
  <c r="DC234" i="35"/>
  <c r="DC237" i="35" s="1"/>
  <c r="DA234" i="35"/>
  <c r="DA237" i="35" s="1"/>
  <c r="DK229" i="35"/>
  <c r="DI229" i="35"/>
  <c r="DG229" i="35"/>
  <c r="DE229" i="35"/>
  <c r="DC229" i="35"/>
  <c r="DA229" i="35"/>
  <c r="DK286" i="35"/>
  <c r="DL287" i="35" s="1"/>
  <c r="DI286" i="35"/>
  <c r="DI290" i="35" s="1"/>
  <c r="DG286" i="35"/>
  <c r="DG289" i="35" s="1"/>
  <c r="DE286" i="35"/>
  <c r="DF287" i="35" s="1"/>
  <c r="DC286" i="35"/>
  <c r="DC289" i="35" s="1"/>
  <c r="DA286" i="35"/>
  <c r="DA289" i="35" s="1"/>
  <c r="DK281" i="35"/>
  <c r="DK284" i="35" s="1"/>
  <c r="DI281" i="35"/>
  <c r="DI284" i="35" s="1"/>
  <c r="DG281" i="35"/>
  <c r="DG283" i="35" s="1"/>
  <c r="DE281" i="35"/>
  <c r="DE283" i="35" s="1"/>
  <c r="DC281" i="35"/>
  <c r="DC284" i="35" s="1"/>
  <c r="DA281" i="35"/>
  <c r="DB282" i="35" s="1"/>
  <c r="DK276" i="35"/>
  <c r="DL277" i="35" s="1"/>
  <c r="DI276" i="35"/>
  <c r="DI280" i="35" s="1"/>
  <c r="DG276" i="35"/>
  <c r="DG279" i="35" s="1"/>
  <c r="DE276" i="35"/>
  <c r="DF277" i="35" s="1"/>
  <c r="DC276" i="35"/>
  <c r="DC279" i="35" s="1"/>
  <c r="DA276" i="35"/>
  <c r="DA279" i="35" s="1"/>
  <c r="DK271" i="35"/>
  <c r="DK274" i="35" s="1"/>
  <c r="DI271" i="35"/>
  <c r="DI274" i="35" s="1"/>
  <c r="DG271" i="35"/>
  <c r="DG273" i="35" s="1"/>
  <c r="DE271" i="35"/>
  <c r="DE273" i="35" s="1"/>
  <c r="DC271" i="35"/>
  <c r="DC274" i="35" s="1"/>
  <c r="DA271" i="35"/>
  <c r="DB272" i="35" s="1"/>
  <c r="DK266" i="35"/>
  <c r="DL267" i="35" s="1"/>
  <c r="DI266" i="35"/>
  <c r="DI270" i="35" s="1"/>
  <c r="DG266" i="35"/>
  <c r="DG269" i="35" s="1"/>
  <c r="DE266" i="35"/>
  <c r="DF267" i="35" s="1"/>
  <c r="DC266" i="35"/>
  <c r="DC269" i="35" s="1"/>
  <c r="DA266" i="35"/>
  <c r="DA269" i="35" s="1"/>
  <c r="DK261" i="35"/>
  <c r="DI261" i="35"/>
  <c r="DG261" i="35"/>
  <c r="DE261" i="35"/>
  <c r="DC261" i="35"/>
  <c r="DA261" i="35"/>
  <c r="DK318" i="35"/>
  <c r="DK322" i="35" s="1"/>
  <c r="DI318" i="35"/>
  <c r="DI322" i="35" s="1"/>
  <c r="DG318" i="35"/>
  <c r="DG321" i="35" s="1"/>
  <c r="DE318" i="35"/>
  <c r="DF319" i="35" s="1"/>
  <c r="DC318" i="35"/>
  <c r="DC320" i="35" s="1"/>
  <c r="DA318" i="35"/>
  <c r="DA321" i="35" s="1"/>
  <c r="DK313" i="35"/>
  <c r="DK315" i="35" s="1"/>
  <c r="DI313" i="35"/>
  <c r="DJ314" i="35" s="1"/>
  <c r="DG313" i="35"/>
  <c r="DG316" i="35" s="1"/>
  <c r="DE313" i="35"/>
  <c r="DF314" i="35" s="1"/>
  <c r="DC313" i="35"/>
  <c r="DC315" i="35" s="1"/>
  <c r="DA313" i="35"/>
  <c r="DB314" i="35" s="1"/>
  <c r="DK308" i="35"/>
  <c r="DK310" i="35" s="1"/>
  <c r="DI308" i="35"/>
  <c r="DI312" i="35" s="1"/>
  <c r="DG308" i="35"/>
  <c r="DG311" i="35" s="1"/>
  <c r="DE308" i="35"/>
  <c r="DF309" i="35" s="1"/>
  <c r="DC308" i="35"/>
  <c r="DC310" i="35" s="1"/>
  <c r="DA308" i="35"/>
  <c r="DA311" i="35" s="1"/>
  <c r="DK303" i="35"/>
  <c r="DK305" i="35" s="1"/>
  <c r="DI303" i="35"/>
  <c r="DJ304" i="35" s="1"/>
  <c r="DG303" i="35"/>
  <c r="DG306" i="35" s="1"/>
  <c r="DE303" i="35"/>
  <c r="DE306" i="35" s="1"/>
  <c r="DC303" i="35"/>
  <c r="DC305" i="35" s="1"/>
  <c r="DA303" i="35"/>
  <c r="DB304" i="35" s="1"/>
  <c r="DK298" i="35"/>
  <c r="DK301" i="35" s="1"/>
  <c r="DI298" i="35"/>
  <c r="DI302" i="35" s="1"/>
  <c r="DG298" i="35"/>
  <c r="DG301" i="35" s="1"/>
  <c r="DE298" i="35"/>
  <c r="DF299" i="35" s="1"/>
  <c r="DC298" i="35"/>
  <c r="DC300" i="35" s="1"/>
  <c r="DA298" i="35"/>
  <c r="DA301" i="35" s="1"/>
  <c r="DK293" i="35"/>
  <c r="DI293" i="35"/>
  <c r="DG293" i="35"/>
  <c r="DE293" i="35"/>
  <c r="DC293" i="35"/>
  <c r="DA293" i="35"/>
  <c r="DK382" i="35"/>
  <c r="DK383" i="35" s="1"/>
  <c r="DI382" i="35"/>
  <c r="DI386" i="35" s="1"/>
  <c r="DG382" i="35"/>
  <c r="DG385" i="35" s="1"/>
  <c r="DE382" i="35"/>
  <c r="DE385" i="35" s="1"/>
  <c r="DC382" i="35"/>
  <c r="DC385" i="35" s="1"/>
  <c r="DA382" i="35"/>
  <c r="DA384" i="35" s="1"/>
  <c r="DK377" i="35"/>
  <c r="DK380" i="35" s="1"/>
  <c r="DI377" i="35"/>
  <c r="DI379" i="35" s="1"/>
  <c r="DG377" i="35"/>
  <c r="DG379" i="35" s="1"/>
  <c r="DE377" i="35"/>
  <c r="DE379" i="35" s="1"/>
  <c r="DC377" i="35"/>
  <c r="DC380" i="35" s="1"/>
  <c r="DA377" i="35"/>
  <c r="DA381" i="35" s="1"/>
  <c r="DK372" i="35"/>
  <c r="DK373" i="35" s="1"/>
  <c r="DI372" i="35"/>
  <c r="DI376" i="35" s="1"/>
  <c r="DG372" i="35"/>
  <c r="DG375" i="35" s="1"/>
  <c r="DE372" i="35"/>
  <c r="DE375" i="35" s="1"/>
  <c r="DC372" i="35"/>
  <c r="DC375" i="35" s="1"/>
  <c r="DA372" i="35"/>
  <c r="DA374" i="35" s="1"/>
  <c r="DK367" i="35"/>
  <c r="DK370" i="35" s="1"/>
  <c r="DI367" i="35"/>
  <c r="DI369" i="35" s="1"/>
  <c r="DG367" i="35"/>
  <c r="DH368" i="35" s="1"/>
  <c r="DE367" i="35"/>
  <c r="DE369" i="35" s="1"/>
  <c r="DC367" i="35"/>
  <c r="DC370" i="35" s="1"/>
  <c r="DA367" i="35"/>
  <c r="DA371" i="35" s="1"/>
  <c r="DK362" i="35"/>
  <c r="DK363" i="35" s="1"/>
  <c r="DI362" i="35"/>
  <c r="DI366" i="35" s="1"/>
  <c r="DG362" i="35"/>
  <c r="DG366" i="35" s="1"/>
  <c r="DE362" i="35"/>
  <c r="DE365" i="35" s="1"/>
  <c r="DC362" i="35"/>
  <c r="DC365" i="35" s="1"/>
  <c r="DA362" i="35"/>
  <c r="DA364" i="35" s="1"/>
  <c r="DK357" i="35"/>
  <c r="DI357" i="35"/>
  <c r="DG357" i="35"/>
  <c r="DE357" i="35"/>
  <c r="DC357" i="35"/>
  <c r="DA357" i="35"/>
  <c r="DA361" i="35" s="1"/>
  <c r="DK414" i="35"/>
  <c r="DK415" i="35" s="1"/>
  <c r="DI414" i="35"/>
  <c r="DJ415" i="35" s="1"/>
  <c r="DG414" i="35"/>
  <c r="DG417" i="35" s="1"/>
  <c r="DE414" i="35"/>
  <c r="DF415" i="35" s="1"/>
  <c r="DC414" i="35"/>
  <c r="DC416" i="35" s="1"/>
  <c r="DA414" i="35"/>
  <c r="DA417" i="35" s="1"/>
  <c r="DK409" i="35"/>
  <c r="DK411" i="35" s="1"/>
  <c r="DI409" i="35"/>
  <c r="DI412" i="35" s="1"/>
  <c r="DG409" i="35"/>
  <c r="DG410" i="35" s="1"/>
  <c r="DE409" i="35"/>
  <c r="DE411" i="35" s="1"/>
  <c r="DC409" i="35"/>
  <c r="DC412" i="35" s="1"/>
  <c r="DA409" i="35"/>
  <c r="DB410" i="35" s="1"/>
  <c r="DK404" i="35"/>
  <c r="DK405" i="35" s="1"/>
  <c r="DI404" i="35"/>
  <c r="DJ405" i="35" s="1"/>
  <c r="DG404" i="35"/>
  <c r="DG407" i="35" s="1"/>
  <c r="DE404" i="35"/>
  <c r="DF405" i="35" s="1"/>
  <c r="DC404" i="35"/>
  <c r="DC406" i="35" s="1"/>
  <c r="DA404" i="35"/>
  <c r="DA407" i="35" s="1"/>
  <c r="DK399" i="35"/>
  <c r="DK401" i="35" s="1"/>
  <c r="DI399" i="35"/>
  <c r="DI402" i="35" s="1"/>
  <c r="DG399" i="35"/>
  <c r="DG400" i="35" s="1"/>
  <c r="DE399" i="35"/>
  <c r="DE401" i="35" s="1"/>
  <c r="DC399" i="35"/>
  <c r="DC402" i="35" s="1"/>
  <c r="DA399" i="35"/>
  <c r="DB400" i="35" s="1"/>
  <c r="DK394" i="35"/>
  <c r="DK395" i="35" s="1"/>
  <c r="DI394" i="35"/>
  <c r="DJ395" i="35" s="1"/>
  <c r="DG394" i="35"/>
  <c r="DG397" i="35" s="1"/>
  <c r="DE394" i="35"/>
  <c r="DF395" i="35" s="1"/>
  <c r="DC394" i="35"/>
  <c r="DC396" i="35" s="1"/>
  <c r="DA394" i="35"/>
  <c r="DA397" i="35" s="1"/>
  <c r="DK389" i="35"/>
  <c r="DI389" i="35"/>
  <c r="DG389" i="35"/>
  <c r="DE389" i="35"/>
  <c r="DC389" i="35"/>
  <c r="DA389" i="35"/>
  <c r="R9" i="35"/>
  <c r="DE391" i="35" l="1"/>
  <c r="DE393" i="35"/>
  <c r="DE296" i="35"/>
  <c r="DE297" i="35"/>
  <c r="DE231" i="35"/>
  <c r="DE233" i="35"/>
  <c r="DG230" i="35"/>
  <c r="DG233" i="35"/>
  <c r="DG390" i="35"/>
  <c r="DG393" i="35"/>
  <c r="DI392" i="35"/>
  <c r="DI393" i="35"/>
  <c r="DJ294" i="35"/>
  <c r="DI297" i="35"/>
  <c r="DB262" i="35"/>
  <c r="DA265" i="35"/>
  <c r="DI232" i="35"/>
  <c r="DI233" i="35"/>
  <c r="DB134" i="35"/>
  <c r="DA137" i="35"/>
  <c r="DE135" i="35"/>
  <c r="DE137" i="35"/>
  <c r="DG296" i="35"/>
  <c r="DG297" i="35"/>
  <c r="DK391" i="35"/>
  <c r="DK393" i="35"/>
  <c r="DC360" i="35"/>
  <c r="DC361" i="35"/>
  <c r="DK295" i="35"/>
  <c r="DK297" i="35"/>
  <c r="DC264" i="35"/>
  <c r="DC265" i="35"/>
  <c r="DK232" i="35"/>
  <c r="DK233" i="35"/>
  <c r="DC136" i="35"/>
  <c r="DC137" i="35"/>
  <c r="DE359" i="35"/>
  <c r="DE361" i="35"/>
  <c r="DE263" i="35"/>
  <c r="DE265" i="35"/>
  <c r="DG358" i="35"/>
  <c r="DG361" i="35"/>
  <c r="DG263" i="35"/>
  <c r="DG265" i="35"/>
  <c r="DG134" i="35"/>
  <c r="DG137" i="35"/>
  <c r="DB294" i="35"/>
  <c r="DA297" i="35"/>
  <c r="DB230" i="35"/>
  <c r="DA233" i="35"/>
  <c r="DI136" i="35"/>
  <c r="DI137" i="35"/>
  <c r="DB390" i="35"/>
  <c r="DA393" i="35"/>
  <c r="DI359" i="35"/>
  <c r="DI361" i="35"/>
  <c r="DI264" i="35"/>
  <c r="DI265" i="35"/>
  <c r="DC392" i="35"/>
  <c r="DC393" i="35"/>
  <c r="DK360" i="35"/>
  <c r="DK361" i="35"/>
  <c r="DC296" i="35"/>
  <c r="DC297" i="35"/>
  <c r="DK264" i="35"/>
  <c r="DK265" i="35"/>
  <c r="DC232" i="35"/>
  <c r="DC233" i="35"/>
  <c r="DK136" i="35"/>
  <c r="DK137" i="35"/>
  <c r="DL245" i="35"/>
  <c r="DK369" i="35"/>
  <c r="DL319" i="35"/>
  <c r="DC400" i="35"/>
  <c r="DE307" i="35"/>
  <c r="DK250" i="35"/>
  <c r="DI294" i="35"/>
  <c r="DB383" i="35"/>
  <c r="DA267" i="35"/>
  <c r="DJ272" i="35"/>
  <c r="DA235" i="35"/>
  <c r="DH240" i="35"/>
  <c r="DI157" i="35"/>
  <c r="DI155" i="35"/>
  <c r="DC263" i="35"/>
  <c r="DB267" i="35"/>
  <c r="DF235" i="35"/>
  <c r="DE315" i="35"/>
  <c r="DA139" i="35"/>
  <c r="DI411" i="35"/>
  <c r="DF304" i="35"/>
  <c r="DK312" i="35"/>
  <c r="DE140" i="35"/>
  <c r="DA390" i="35"/>
  <c r="DA395" i="35"/>
  <c r="DI315" i="35"/>
  <c r="DA270" i="35"/>
  <c r="DI273" i="35"/>
  <c r="DB277" i="35"/>
  <c r="DK282" i="35"/>
  <c r="DB287" i="35"/>
  <c r="DE236" i="35"/>
  <c r="DC243" i="35"/>
  <c r="DI253" i="35"/>
  <c r="DC391" i="35"/>
  <c r="DB395" i="35"/>
  <c r="DK275" i="35"/>
  <c r="DA280" i="35"/>
  <c r="DK283" i="35"/>
  <c r="DK396" i="35"/>
  <c r="DI154" i="35"/>
  <c r="DA398" i="35"/>
  <c r="DC134" i="35"/>
  <c r="DJ154" i="35"/>
  <c r="DK398" i="35"/>
  <c r="DH400" i="35"/>
  <c r="DL363" i="35"/>
  <c r="DL383" i="35"/>
  <c r="DI295" i="35"/>
  <c r="DK299" i="35"/>
  <c r="DC401" i="35"/>
  <c r="DB405" i="35"/>
  <c r="DH410" i="35"/>
  <c r="DG359" i="35"/>
  <c r="DK364" i="35"/>
  <c r="DC368" i="35"/>
  <c r="DA300" i="35"/>
  <c r="DI304" i="35"/>
  <c r="DG309" i="35"/>
  <c r="DB139" i="35"/>
  <c r="DK144" i="35"/>
  <c r="DC403" i="35"/>
  <c r="DA408" i="35"/>
  <c r="DJ410" i="35"/>
  <c r="DI418" i="35"/>
  <c r="DK366" i="35"/>
  <c r="DF368" i="35"/>
  <c r="DF373" i="35"/>
  <c r="DL309" i="35"/>
  <c r="DI314" i="35"/>
  <c r="DC262" i="35"/>
  <c r="DI250" i="35"/>
  <c r="DE285" i="35"/>
  <c r="DC251" i="35"/>
  <c r="DH390" i="35"/>
  <c r="DG401" i="35"/>
  <c r="DA405" i="35"/>
  <c r="DC411" i="35"/>
  <c r="DJ368" i="35"/>
  <c r="DF378" i="35"/>
  <c r="DK300" i="35"/>
  <c r="DH304" i="35"/>
  <c r="DE317" i="35"/>
  <c r="DK263" i="35"/>
  <c r="DC275" i="35"/>
  <c r="DA277" i="35"/>
  <c r="DK285" i="35"/>
  <c r="DE288" i="35"/>
  <c r="DA236" i="35"/>
  <c r="DC240" i="35"/>
  <c r="DC253" i="35"/>
  <c r="DB255" i="35"/>
  <c r="DA140" i="35"/>
  <c r="DE157" i="35"/>
  <c r="DG159" i="35"/>
  <c r="DK379" i="35"/>
  <c r="DA290" i="35"/>
  <c r="DH230" i="35"/>
  <c r="DL255" i="35"/>
  <c r="DK160" i="35"/>
  <c r="DI391" i="35"/>
  <c r="DL405" i="35"/>
  <c r="DC413" i="35"/>
  <c r="DB415" i="35"/>
  <c r="DE371" i="35"/>
  <c r="DC381" i="35"/>
  <c r="DF294" i="35"/>
  <c r="DG305" i="35"/>
  <c r="DA278" i="35"/>
  <c r="DK290" i="35"/>
  <c r="DI230" i="35"/>
  <c r="DK240" i="35"/>
  <c r="DA256" i="35"/>
  <c r="DH134" i="35"/>
  <c r="DA142" i="35"/>
  <c r="DC145" i="35"/>
  <c r="DA149" i="35"/>
  <c r="DK162" i="35"/>
  <c r="DL395" i="35"/>
  <c r="DA406" i="35"/>
  <c r="DI413" i="35"/>
  <c r="DK416" i="35"/>
  <c r="DF358" i="35"/>
  <c r="DK384" i="35"/>
  <c r="DH294" i="35"/>
  <c r="DI305" i="35"/>
  <c r="DC268" i="35"/>
  <c r="DI279" i="35"/>
  <c r="DC282" i="35"/>
  <c r="DJ230" i="35"/>
  <c r="DC241" i="35"/>
  <c r="DA258" i="35"/>
  <c r="DI134" i="35"/>
  <c r="DG145" i="35"/>
  <c r="DL149" i="35"/>
  <c r="DA410" i="35"/>
  <c r="DG314" i="35"/>
  <c r="DE268" i="35"/>
  <c r="DC272" i="35"/>
  <c r="DJ282" i="35"/>
  <c r="DC231" i="35"/>
  <c r="DG241" i="35"/>
  <c r="DA245" i="35"/>
  <c r="DC250" i="35"/>
  <c r="DC135" i="35"/>
  <c r="DK150" i="35"/>
  <c r="DH154" i="35"/>
  <c r="DI408" i="35"/>
  <c r="DC410" i="35"/>
  <c r="DB368" i="35"/>
  <c r="DE295" i="35"/>
  <c r="DI231" i="35"/>
  <c r="DI135" i="35"/>
  <c r="DK152" i="35"/>
  <c r="DC273" i="35"/>
  <c r="DE384" i="35"/>
  <c r="DC390" i="35"/>
  <c r="DK410" i="35"/>
  <c r="DG415" i="35"/>
  <c r="DH358" i="35"/>
  <c r="DC364" i="35"/>
  <c r="DC371" i="35"/>
  <c r="DB373" i="35"/>
  <c r="DJ378" i="35"/>
  <c r="DC294" i="35"/>
  <c r="DG295" i="35"/>
  <c r="DG302" i="35"/>
  <c r="DC304" i="35"/>
  <c r="DH314" i="35"/>
  <c r="DA320" i="35"/>
  <c r="DC278" i="35"/>
  <c r="DG287" i="35"/>
  <c r="DK236" i="35"/>
  <c r="DI241" i="35"/>
  <c r="DA246" i="35"/>
  <c r="DK140" i="35"/>
  <c r="DI145" i="35"/>
  <c r="DA150" i="35"/>
  <c r="DK154" i="35"/>
  <c r="DL159" i="35"/>
  <c r="DI398" i="35"/>
  <c r="DA400" i="35"/>
  <c r="DI401" i="35"/>
  <c r="DK406" i="35"/>
  <c r="DL415" i="35"/>
  <c r="DJ358" i="35"/>
  <c r="DE364" i="35"/>
  <c r="DC379" i="35"/>
  <c r="DK386" i="35"/>
  <c r="DK302" i="35"/>
  <c r="DC307" i="35"/>
  <c r="DE320" i="35"/>
  <c r="DK268" i="35"/>
  <c r="DK273" i="35"/>
  <c r="DE278" i="35"/>
  <c r="DC283" i="35"/>
  <c r="DA288" i="35"/>
  <c r="DB235" i="35"/>
  <c r="DA238" i="35"/>
  <c r="DK241" i="35"/>
  <c r="DE246" i="35"/>
  <c r="DG251" i="35"/>
  <c r="DE256" i="35"/>
  <c r="DJ134" i="35"/>
  <c r="DC144" i="35"/>
  <c r="DK145" i="35"/>
  <c r="DC150" i="35"/>
  <c r="DC155" i="35"/>
  <c r="DA160" i="35"/>
  <c r="DI390" i="35"/>
  <c r="DA403" i="35"/>
  <c r="DG411" i="35"/>
  <c r="DA416" i="35"/>
  <c r="DC359" i="35"/>
  <c r="DL373" i="35"/>
  <c r="DG294" i="35"/>
  <c r="DG299" i="35"/>
  <c r="DG304" i="35"/>
  <c r="DK309" i="35"/>
  <c r="DK314" i="35"/>
  <c r="DG322" i="35"/>
  <c r="DI262" i="35"/>
  <c r="DK278" i="35"/>
  <c r="DI283" i="35"/>
  <c r="DC288" i="35"/>
  <c r="DK230" i="35"/>
  <c r="DK238" i="35"/>
  <c r="DK246" i="35"/>
  <c r="DI251" i="35"/>
  <c r="DK256" i="35"/>
  <c r="DK134" i="35"/>
  <c r="DF139" i="35"/>
  <c r="DK142" i="35"/>
  <c r="DH144" i="35"/>
  <c r="DC147" i="35"/>
  <c r="DE150" i="35"/>
  <c r="DG155" i="35"/>
  <c r="DE160" i="35"/>
  <c r="DJ390" i="35"/>
  <c r="DC374" i="35"/>
  <c r="DJ262" i="35"/>
  <c r="DC270" i="35"/>
  <c r="DE275" i="35"/>
  <c r="DG235" i="35"/>
  <c r="DI240" i="35"/>
  <c r="DE243" i="35"/>
  <c r="DA248" i="35"/>
  <c r="DG139" i="35"/>
  <c r="DI144" i="35"/>
  <c r="DE147" i="35"/>
  <c r="DK390" i="35"/>
  <c r="DG395" i="35"/>
  <c r="DI400" i="35"/>
  <c r="DE403" i="35"/>
  <c r="DK408" i="35"/>
  <c r="DA413" i="35"/>
  <c r="DA418" i="35"/>
  <c r="DK359" i="35"/>
  <c r="DE374" i="35"/>
  <c r="DE381" i="35"/>
  <c r="DF383" i="35"/>
  <c r="DL299" i="35"/>
  <c r="DA310" i="35"/>
  <c r="DG315" i="35"/>
  <c r="DK262" i="35"/>
  <c r="DC267" i="35"/>
  <c r="DK270" i="35"/>
  <c r="DI272" i="35"/>
  <c r="DI275" i="35"/>
  <c r="DC285" i="35"/>
  <c r="DK288" i="35"/>
  <c r="DG231" i="35"/>
  <c r="DL235" i="35"/>
  <c r="DJ240" i="35"/>
  <c r="DI243" i="35"/>
  <c r="DB245" i="35"/>
  <c r="DK248" i="35"/>
  <c r="DH250" i="35"/>
  <c r="DE253" i="35"/>
  <c r="DA255" i="35"/>
  <c r="DK258" i="35"/>
  <c r="DG135" i="35"/>
  <c r="DL139" i="35"/>
  <c r="DJ144" i="35"/>
  <c r="DI147" i="35"/>
  <c r="DB149" i="35"/>
  <c r="DA152" i="35"/>
  <c r="DC154" i="35"/>
  <c r="DC157" i="35"/>
  <c r="DA162" i="35"/>
  <c r="DJ400" i="35"/>
  <c r="DI403" i="35"/>
  <c r="DB358" i="35"/>
  <c r="DB363" i="35"/>
  <c r="DK374" i="35"/>
  <c r="DB378" i="35"/>
  <c r="DK294" i="35"/>
  <c r="DK304" i="35"/>
  <c r="DE310" i="35"/>
  <c r="DG267" i="35"/>
  <c r="DC280" i="35"/>
  <c r="DF245" i="35"/>
  <c r="DF149" i="35"/>
  <c r="DA159" i="35"/>
  <c r="DG391" i="35"/>
  <c r="DA396" i="35"/>
  <c r="DK400" i="35"/>
  <c r="DG405" i="35"/>
  <c r="DI410" i="35"/>
  <c r="DE413" i="35"/>
  <c r="DA415" i="35"/>
  <c r="DK418" i="35"/>
  <c r="DC358" i="35"/>
  <c r="DF363" i="35"/>
  <c r="DC369" i="35"/>
  <c r="DK376" i="35"/>
  <c r="DC378" i="35"/>
  <c r="DC384" i="35"/>
  <c r="DC295" i="35"/>
  <c r="DE300" i="35"/>
  <c r="DE305" i="35"/>
  <c r="DG312" i="35"/>
  <c r="DC314" i="35"/>
  <c r="DC317" i="35"/>
  <c r="DG319" i="35"/>
  <c r="DI263" i="35"/>
  <c r="DA268" i="35"/>
  <c r="DK272" i="35"/>
  <c r="DG277" i="35"/>
  <c r="DK280" i="35"/>
  <c r="DI282" i="35"/>
  <c r="DI285" i="35"/>
  <c r="DA287" i="35"/>
  <c r="DC290" i="35"/>
  <c r="DC230" i="35"/>
  <c r="DK231" i="35"/>
  <c r="DC236" i="35"/>
  <c r="DG245" i="35"/>
  <c r="DJ250" i="35"/>
  <c r="DG255" i="35"/>
  <c r="DK135" i="35"/>
  <c r="DC140" i="35"/>
  <c r="DG149" i="35"/>
  <c r="DB159" i="35"/>
  <c r="DI141" i="35"/>
  <c r="DA146" i="35"/>
  <c r="DA156" i="35"/>
  <c r="DI161" i="35"/>
  <c r="DD134" i="35"/>
  <c r="DL134" i="35"/>
  <c r="DH139" i="35"/>
  <c r="DG140" i="35"/>
  <c r="DK141" i="35"/>
  <c r="DD144" i="35"/>
  <c r="DL144" i="35"/>
  <c r="DG147" i="35"/>
  <c r="DH149" i="35"/>
  <c r="DG150" i="35"/>
  <c r="DK151" i="35"/>
  <c r="DD154" i="35"/>
  <c r="DL154" i="35"/>
  <c r="DG157" i="35"/>
  <c r="DH159" i="35"/>
  <c r="DG160" i="35"/>
  <c r="DK161" i="35"/>
  <c r="DE134" i="35"/>
  <c r="DA135" i="35"/>
  <c r="DE136" i="35"/>
  <c r="DI139" i="35"/>
  <c r="DI140" i="35"/>
  <c r="DE144" i="35"/>
  <c r="DA145" i="35"/>
  <c r="DE146" i="35"/>
  <c r="DI149" i="35"/>
  <c r="DI150" i="35"/>
  <c r="DE154" i="35"/>
  <c r="DA155" i="35"/>
  <c r="DE156" i="35"/>
  <c r="DI159" i="35"/>
  <c r="DI160" i="35"/>
  <c r="DA136" i="35"/>
  <c r="DI151" i="35"/>
  <c r="DF134" i="35"/>
  <c r="DG136" i="35"/>
  <c r="DJ139" i="35"/>
  <c r="DC142" i="35"/>
  <c r="DF144" i="35"/>
  <c r="DG146" i="35"/>
  <c r="DK147" i="35"/>
  <c r="DJ149" i="35"/>
  <c r="DC152" i="35"/>
  <c r="DF154" i="35"/>
  <c r="DG156" i="35"/>
  <c r="DK157" i="35"/>
  <c r="DJ159" i="35"/>
  <c r="DC162" i="35"/>
  <c r="DC139" i="35"/>
  <c r="DE142" i="35"/>
  <c r="DC149" i="35"/>
  <c r="DE152" i="35"/>
  <c r="DC159" i="35"/>
  <c r="DE162" i="35"/>
  <c r="DD139" i="35"/>
  <c r="DG142" i="35"/>
  <c r="DD149" i="35"/>
  <c r="DG152" i="35"/>
  <c r="DK156" i="35"/>
  <c r="DD159" i="35"/>
  <c r="DC161" i="35"/>
  <c r="DG162" i="35"/>
  <c r="DA134" i="35"/>
  <c r="DE139" i="35"/>
  <c r="DA144" i="35"/>
  <c r="DA147" i="35"/>
  <c r="DE149" i="35"/>
  <c r="DA154" i="35"/>
  <c r="DA157" i="35"/>
  <c r="DE159" i="35"/>
  <c r="DE161" i="35"/>
  <c r="DA232" i="35"/>
  <c r="DI237" i="35"/>
  <c r="DA242" i="35"/>
  <c r="DI247" i="35"/>
  <c r="DA252" i="35"/>
  <c r="DI257" i="35"/>
  <c r="DD230" i="35"/>
  <c r="DL230" i="35"/>
  <c r="DH235" i="35"/>
  <c r="DG236" i="35"/>
  <c r="DK237" i="35"/>
  <c r="DD240" i="35"/>
  <c r="DL240" i="35"/>
  <c r="DG243" i="35"/>
  <c r="DH245" i="35"/>
  <c r="DG246" i="35"/>
  <c r="DK247" i="35"/>
  <c r="DD250" i="35"/>
  <c r="DL250" i="35"/>
  <c r="DG253" i="35"/>
  <c r="DH255" i="35"/>
  <c r="DG256" i="35"/>
  <c r="DK257" i="35"/>
  <c r="DE230" i="35"/>
  <c r="DA231" i="35"/>
  <c r="DE232" i="35"/>
  <c r="DI235" i="35"/>
  <c r="DI236" i="35"/>
  <c r="DE240" i="35"/>
  <c r="DA241" i="35"/>
  <c r="DE242" i="35"/>
  <c r="DI245" i="35"/>
  <c r="DI246" i="35"/>
  <c r="DE250" i="35"/>
  <c r="DA251" i="35"/>
  <c r="DE252" i="35"/>
  <c r="DI255" i="35"/>
  <c r="DI256" i="35"/>
  <c r="DF230" i="35"/>
  <c r="DG232" i="35"/>
  <c r="DJ235" i="35"/>
  <c r="DC238" i="35"/>
  <c r="DF240" i="35"/>
  <c r="DG242" i="35"/>
  <c r="DK243" i="35"/>
  <c r="DJ245" i="35"/>
  <c r="DC248" i="35"/>
  <c r="DF250" i="35"/>
  <c r="DG252" i="35"/>
  <c r="DK253" i="35"/>
  <c r="DJ255" i="35"/>
  <c r="DC258" i="35"/>
  <c r="DC235" i="35"/>
  <c r="DE238" i="35"/>
  <c r="DC245" i="35"/>
  <c r="DE248" i="35"/>
  <c r="DC255" i="35"/>
  <c r="DE258" i="35"/>
  <c r="DD235" i="35"/>
  <c r="DG238" i="35"/>
  <c r="DD245" i="35"/>
  <c r="DC247" i="35"/>
  <c r="DG248" i="35"/>
  <c r="DK252" i="35"/>
  <c r="DD255" i="35"/>
  <c r="DC257" i="35"/>
  <c r="DG258" i="35"/>
  <c r="DA230" i="35"/>
  <c r="DE235" i="35"/>
  <c r="DA240" i="35"/>
  <c r="DA243" i="35"/>
  <c r="DE245" i="35"/>
  <c r="DA250" i="35"/>
  <c r="DA253" i="35"/>
  <c r="DE255" i="35"/>
  <c r="DE257" i="35"/>
  <c r="DA264" i="35"/>
  <c r="DI269" i="35"/>
  <c r="DA274" i="35"/>
  <c r="DA284" i="35"/>
  <c r="DI289" i="35"/>
  <c r="DD262" i="35"/>
  <c r="DL262" i="35"/>
  <c r="DH267" i="35"/>
  <c r="DG268" i="35"/>
  <c r="DK269" i="35"/>
  <c r="DD272" i="35"/>
  <c r="DL272" i="35"/>
  <c r="DG275" i="35"/>
  <c r="DH277" i="35"/>
  <c r="DG278" i="35"/>
  <c r="DK279" i="35"/>
  <c r="DD282" i="35"/>
  <c r="DL282" i="35"/>
  <c r="DG285" i="35"/>
  <c r="DH287" i="35"/>
  <c r="DG288" i="35"/>
  <c r="DK289" i="35"/>
  <c r="DE262" i="35"/>
  <c r="DA263" i="35"/>
  <c r="DE264" i="35"/>
  <c r="DI267" i="35"/>
  <c r="DI268" i="35"/>
  <c r="DE272" i="35"/>
  <c r="DA273" i="35"/>
  <c r="DE274" i="35"/>
  <c r="DI277" i="35"/>
  <c r="DI278" i="35"/>
  <c r="DE282" i="35"/>
  <c r="DA283" i="35"/>
  <c r="DE284" i="35"/>
  <c r="DI287" i="35"/>
  <c r="DI288" i="35"/>
  <c r="DF262" i="35"/>
  <c r="DG264" i="35"/>
  <c r="DJ267" i="35"/>
  <c r="DF272" i="35"/>
  <c r="DG274" i="35"/>
  <c r="DJ277" i="35"/>
  <c r="DF282" i="35"/>
  <c r="DG284" i="35"/>
  <c r="DJ287" i="35"/>
  <c r="DG262" i="35"/>
  <c r="DK267" i="35"/>
  <c r="DE270" i="35"/>
  <c r="DG272" i="35"/>
  <c r="DC277" i="35"/>
  <c r="DK277" i="35"/>
  <c r="DE280" i="35"/>
  <c r="DG282" i="35"/>
  <c r="DC287" i="35"/>
  <c r="DK287" i="35"/>
  <c r="DE290" i="35"/>
  <c r="DH262" i="35"/>
  <c r="DD267" i="35"/>
  <c r="DG270" i="35"/>
  <c r="DH272" i="35"/>
  <c r="DD277" i="35"/>
  <c r="DG280" i="35"/>
  <c r="DH282" i="35"/>
  <c r="DD287" i="35"/>
  <c r="DG290" i="35"/>
  <c r="DA262" i="35"/>
  <c r="DE267" i="35"/>
  <c r="DE269" i="35"/>
  <c r="DA272" i="35"/>
  <c r="DA275" i="35"/>
  <c r="DE277" i="35"/>
  <c r="DE279" i="35"/>
  <c r="DA282" i="35"/>
  <c r="DA285" i="35"/>
  <c r="DE287" i="35"/>
  <c r="DE289" i="35"/>
  <c r="DA296" i="35"/>
  <c r="DA306" i="35"/>
  <c r="DI321" i="35"/>
  <c r="DD294" i="35"/>
  <c r="DL294" i="35"/>
  <c r="DH299" i="35"/>
  <c r="DG300" i="35"/>
  <c r="DD304" i="35"/>
  <c r="DL304" i="35"/>
  <c r="DC306" i="35"/>
  <c r="DG307" i="35"/>
  <c r="DH309" i="35"/>
  <c r="DG310" i="35"/>
  <c r="DK311" i="35"/>
  <c r="DD314" i="35"/>
  <c r="DL314" i="35"/>
  <c r="DC316" i="35"/>
  <c r="DG317" i="35"/>
  <c r="DH319" i="35"/>
  <c r="DG320" i="35"/>
  <c r="DK321" i="35"/>
  <c r="DI301" i="35"/>
  <c r="DI311" i="35"/>
  <c r="DE294" i="35"/>
  <c r="DA295" i="35"/>
  <c r="DA299" i="35"/>
  <c r="DI299" i="35"/>
  <c r="DI300" i="35"/>
  <c r="DA302" i="35"/>
  <c r="DE304" i="35"/>
  <c r="DA305" i="35"/>
  <c r="DI307" i="35"/>
  <c r="DA309" i="35"/>
  <c r="DI309" i="35"/>
  <c r="DI310" i="35"/>
  <c r="DA312" i="35"/>
  <c r="DE314" i="35"/>
  <c r="DA315" i="35"/>
  <c r="DE316" i="35"/>
  <c r="DI317" i="35"/>
  <c r="DA319" i="35"/>
  <c r="DI319" i="35"/>
  <c r="DI320" i="35"/>
  <c r="DA322" i="35"/>
  <c r="DA316" i="35"/>
  <c r="DB299" i="35"/>
  <c r="DJ299" i="35"/>
  <c r="DC302" i="35"/>
  <c r="DK307" i="35"/>
  <c r="DB309" i="35"/>
  <c r="DJ309" i="35"/>
  <c r="DC312" i="35"/>
  <c r="DK317" i="35"/>
  <c r="DB319" i="35"/>
  <c r="DJ319" i="35"/>
  <c r="DK320" i="35"/>
  <c r="DC322" i="35"/>
  <c r="DI296" i="35"/>
  <c r="DC299" i="35"/>
  <c r="DE302" i="35"/>
  <c r="DI306" i="35"/>
  <c r="DC309" i="35"/>
  <c r="DE312" i="35"/>
  <c r="DI316" i="35"/>
  <c r="DC319" i="35"/>
  <c r="DK319" i="35"/>
  <c r="DE322" i="35"/>
  <c r="DK296" i="35"/>
  <c r="DD299" i="35"/>
  <c r="DC301" i="35"/>
  <c r="DK306" i="35"/>
  <c r="DD309" i="35"/>
  <c r="DC311" i="35"/>
  <c r="DK316" i="35"/>
  <c r="DD319" i="35"/>
  <c r="DC321" i="35"/>
  <c r="DA294" i="35"/>
  <c r="DE299" i="35"/>
  <c r="DE301" i="35"/>
  <c r="DA304" i="35"/>
  <c r="DA307" i="35"/>
  <c r="DE309" i="35"/>
  <c r="DE311" i="35"/>
  <c r="DA314" i="35"/>
  <c r="DA317" i="35"/>
  <c r="DE319" i="35"/>
  <c r="DE321" i="35"/>
  <c r="DK358" i="35"/>
  <c r="DA360" i="35"/>
  <c r="DG363" i="35"/>
  <c r="DI365" i="35"/>
  <c r="DK368" i="35"/>
  <c r="DA370" i="35"/>
  <c r="DG373" i="35"/>
  <c r="DI375" i="35"/>
  <c r="DK378" i="35"/>
  <c r="DA380" i="35"/>
  <c r="DG383" i="35"/>
  <c r="DI385" i="35"/>
  <c r="DD358" i="35"/>
  <c r="DL358" i="35"/>
  <c r="DH363" i="35"/>
  <c r="DG364" i="35"/>
  <c r="DK365" i="35"/>
  <c r="DD368" i="35"/>
  <c r="DL368" i="35"/>
  <c r="DG371" i="35"/>
  <c r="DH373" i="35"/>
  <c r="DG374" i="35"/>
  <c r="DK375" i="35"/>
  <c r="DD378" i="35"/>
  <c r="DL378" i="35"/>
  <c r="DG381" i="35"/>
  <c r="DH383" i="35"/>
  <c r="DG384" i="35"/>
  <c r="DK385" i="35"/>
  <c r="DG365" i="35"/>
  <c r="DE358" i="35"/>
  <c r="DA359" i="35"/>
  <c r="DE360" i="35"/>
  <c r="DA363" i="35"/>
  <c r="DI363" i="35"/>
  <c r="DI364" i="35"/>
  <c r="DA366" i="35"/>
  <c r="DE368" i="35"/>
  <c r="DA369" i="35"/>
  <c r="DE370" i="35"/>
  <c r="DI371" i="35"/>
  <c r="DA373" i="35"/>
  <c r="DI373" i="35"/>
  <c r="DI374" i="35"/>
  <c r="DA376" i="35"/>
  <c r="DE378" i="35"/>
  <c r="DA379" i="35"/>
  <c r="DE380" i="35"/>
  <c r="DI381" i="35"/>
  <c r="DA383" i="35"/>
  <c r="DI383" i="35"/>
  <c r="DI384" i="35"/>
  <c r="DA386" i="35"/>
  <c r="DJ363" i="35"/>
  <c r="DC366" i="35"/>
  <c r="DJ373" i="35"/>
  <c r="DC376" i="35"/>
  <c r="DG380" i="35"/>
  <c r="DC386" i="35"/>
  <c r="DG360" i="35"/>
  <c r="DG370" i="35"/>
  <c r="DK371" i="35"/>
  <c r="DK381" i="35"/>
  <c r="DJ383" i="35"/>
  <c r="DI360" i="35"/>
  <c r="DC363" i="35"/>
  <c r="DA365" i="35"/>
  <c r="DE366" i="35"/>
  <c r="DG368" i="35"/>
  <c r="DI370" i="35"/>
  <c r="DC373" i="35"/>
  <c r="DA375" i="35"/>
  <c r="DE376" i="35"/>
  <c r="DG378" i="35"/>
  <c r="DI380" i="35"/>
  <c r="DC383" i="35"/>
  <c r="DA385" i="35"/>
  <c r="DE386" i="35"/>
  <c r="DG369" i="35"/>
  <c r="DD373" i="35"/>
  <c r="DD363" i="35"/>
  <c r="DG376" i="35"/>
  <c r="DH378" i="35"/>
  <c r="DD383" i="35"/>
  <c r="DG386" i="35"/>
  <c r="DA358" i="35"/>
  <c r="DI358" i="35"/>
  <c r="DE363" i="35"/>
  <c r="DA368" i="35"/>
  <c r="DI368" i="35"/>
  <c r="DE373" i="35"/>
  <c r="DA378" i="35"/>
  <c r="DI378" i="35"/>
  <c r="DE383" i="35"/>
  <c r="DE397" i="35"/>
  <c r="DA412" i="35"/>
  <c r="DE416" i="35"/>
  <c r="DI417" i="35"/>
  <c r="DD390" i="35"/>
  <c r="DL390" i="35"/>
  <c r="DH395" i="35"/>
  <c r="DG396" i="35"/>
  <c r="DK397" i="35"/>
  <c r="DD400" i="35"/>
  <c r="DL400" i="35"/>
  <c r="DG403" i="35"/>
  <c r="DH405" i="35"/>
  <c r="DG406" i="35"/>
  <c r="DK407" i="35"/>
  <c r="DD410" i="35"/>
  <c r="DL410" i="35"/>
  <c r="DG413" i="35"/>
  <c r="DH415" i="35"/>
  <c r="DG416" i="35"/>
  <c r="DK417" i="35"/>
  <c r="DA402" i="35"/>
  <c r="DE406" i="35"/>
  <c r="DE390" i="35"/>
  <c r="DA391" i="35"/>
  <c r="DE392" i="35"/>
  <c r="DI395" i="35"/>
  <c r="DI396" i="35"/>
  <c r="DE400" i="35"/>
  <c r="DA401" i="35"/>
  <c r="DE402" i="35"/>
  <c r="DI405" i="35"/>
  <c r="DI406" i="35"/>
  <c r="DE410" i="35"/>
  <c r="DA411" i="35"/>
  <c r="DE412" i="35"/>
  <c r="DI415" i="35"/>
  <c r="DI416" i="35"/>
  <c r="DE395" i="35"/>
  <c r="DI397" i="35"/>
  <c r="DI407" i="35"/>
  <c r="DF390" i="35"/>
  <c r="DG392" i="35"/>
  <c r="DC398" i="35"/>
  <c r="DF400" i="35"/>
  <c r="DG402" i="35"/>
  <c r="DK403" i="35"/>
  <c r="DC408" i="35"/>
  <c r="DF410" i="35"/>
  <c r="DG412" i="35"/>
  <c r="DK413" i="35"/>
  <c r="DC418" i="35"/>
  <c r="DE407" i="35"/>
  <c r="DA392" i="35"/>
  <c r="DC395" i="35"/>
  <c r="DE398" i="35"/>
  <c r="DC405" i="35"/>
  <c r="DE408" i="35"/>
  <c r="DC415" i="35"/>
  <c r="DE418" i="35"/>
  <c r="DE396" i="35"/>
  <c r="DK392" i="35"/>
  <c r="DD395" i="35"/>
  <c r="DC397" i="35"/>
  <c r="DG398" i="35"/>
  <c r="DK402" i="35"/>
  <c r="DD405" i="35"/>
  <c r="DC407" i="35"/>
  <c r="DG408" i="35"/>
  <c r="DK412" i="35"/>
  <c r="DD415" i="35"/>
  <c r="DC417" i="35"/>
  <c r="DG418" i="35"/>
  <c r="DE405" i="35"/>
  <c r="DE415" i="35"/>
  <c r="DE417" i="35"/>
  <c r="DM642" i="35"/>
  <c r="EF641" i="35"/>
  <c r="ED641" i="35"/>
  <c r="EB641" i="35"/>
  <c r="DZ641" i="35"/>
  <c r="DX641" i="35"/>
  <c r="D641" i="35" s="1"/>
  <c r="DV641" i="35"/>
  <c r="B641" i="35" s="1"/>
  <c r="CM641" i="35"/>
  <c r="CK641" i="35"/>
  <c r="CI641" i="35"/>
  <c r="CG641" i="35"/>
  <c r="CE641" i="35"/>
  <c r="CC641" i="35"/>
  <c r="CA641" i="35"/>
  <c r="BY641" i="35"/>
  <c r="BW641" i="35"/>
  <c r="BU641" i="35"/>
  <c r="BS641" i="35"/>
  <c r="BQ641" i="35"/>
  <c r="EF640" i="35"/>
  <c r="ED640" i="35"/>
  <c r="EB640" i="35"/>
  <c r="DZ640" i="35"/>
  <c r="DX640" i="35"/>
  <c r="DV640" i="35"/>
  <c r="DM640" i="35"/>
  <c r="CM640" i="35"/>
  <c r="CL640" i="35"/>
  <c r="CK640" i="35"/>
  <c r="CJ640" i="35"/>
  <c r="CI640" i="35"/>
  <c r="CH640" i="35"/>
  <c r="CG640" i="35"/>
  <c r="CF640" i="35"/>
  <c r="CE640" i="35"/>
  <c r="CD640" i="35"/>
  <c r="CC640" i="35"/>
  <c r="CB640" i="35"/>
  <c r="CA640" i="35"/>
  <c r="BZ640" i="35"/>
  <c r="BY640" i="35"/>
  <c r="BX640" i="35"/>
  <c r="BW640" i="35"/>
  <c r="BV640" i="35"/>
  <c r="BU640" i="35"/>
  <c r="BT640" i="35"/>
  <c r="BS640" i="35"/>
  <c r="BR640" i="35"/>
  <c r="BQ640" i="35"/>
  <c r="BP640" i="35"/>
  <c r="GC639" i="35"/>
  <c r="GA639" i="35"/>
  <c r="FY639" i="35"/>
  <c r="FW639" i="35"/>
  <c r="FU639" i="35"/>
  <c r="FS639" i="35"/>
  <c r="FE639" i="35"/>
  <c r="FC639" i="35"/>
  <c r="FA639" i="35"/>
  <c r="EY639" i="35"/>
  <c r="EW639" i="35"/>
  <c r="EU639" i="35"/>
  <c r="EF639" i="35"/>
  <c r="ED639" i="35"/>
  <c r="FB639" i="35" s="1"/>
  <c r="EB639" i="35"/>
  <c r="EZ639" i="35" s="1"/>
  <c r="DZ639" i="35"/>
  <c r="EX639" i="35" s="1"/>
  <c r="DX639" i="35"/>
  <c r="EV639" i="35" s="1"/>
  <c r="DV639" i="35"/>
  <c r="ET639" i="35" s="1"/>
  <c r="DM638" i="35"/>
  <c r="GG637" i="35"/>
  <c r="EF636" i="35"/>
  <c r="L636" i="35" s="1"/>
  <c r="ED636" i="35"/>
  <c r="J636" i="35" s="1"/>
  <c r="EB636" i="35"/>
  <c r="H636" i="35" s="1"/>
  <c r="DZ636" i="35"/>
  <c r="F636" i="35" s="1"/>
  <c r="DX636" i="35"/>
  <c r="DV636" i="35"/>
  <c r="B636" i="35" s="1"/>
  <c r="DM636" i="35"/>
  <c r="CM636" i="35"/>
  <c r="CK636" i="35"/>
  <c r="CI636" i="35"/>
  <c r="CG636" i="35"/>
  <c r="CE636" i="35"/>
  <c r="CC636" i="35"/>
  <c r="CA636" i="35"/>
  <c r="BY636" i="35"/>
  <c r="BW636" i="35"/>
  <c r="BU636" i="35"/>
  <c r="BS636" i="35"/>
  <c r="BQ636" i="35"/>
  <c r="GG635" i="35"/>
  <c r="EF635" i="35"/>
  <c r="ED635" i="35"/>
  <c r="EB635" i="35"/>
  <c r="DZ635" i="35"/>
  <c r="F635" i="35" s="1"/>
  <c r="DX635" i="35"/>
  <c r="D635" i="35" s="1"/>
  <c r="DV635" i="35"/>
  <c r="CM635" i="35"/>
  <c r="CL635" i="35"/>
  <c r="CK635" i="35"/>
  <c r="CJ635" i="35"/>
  <c r="CI635" i="35"/>
  <c r="CH635" i="35"/>
  <c r="CG635" i="35"/>
  <c r="CF635" i="35"/>
  <c r="CE635" i="35"/>
  <c r="CD635" i="35"/>
  <c r="CC635" i="35"/>
  <c r="CB635" i="35"/>
  <c r="CA635" i="35"/>
  <c r="BZ635" i="35"/>
  <c r="BY635" i="35"/>
  <c r="BX635" i="35"/>
  <c r="BW635" i="35"/>
  <c r="BV635" i="35"/>
  <c r="BU635" i="35"/>
  <c r="BT635" i="35"/>
  <c r="BS635" i="35"/>
  <c r="BR635" i="35"/>
  <c r="BQ635" i="35"/>
  <c r="BP635" i="35"/>
  <c r="GC634" i="35"/>
  <c r="GA634" i="35"/>
  <c r="FY634" i="35"/>
  <c r="FW634" i="35"/>
  <c r="FU634" i="35"/>
  <c r="FS634" i="35"/>
  <c r="FE634" i="35"/>
  <c r="FC634" i="35"/>
  <c r="FA634" i="35"/>
  <c r="EY634" i="35"/>
  <c r="EW634" i="35"/>
  <c r="EU634" i="35"/>
  <c r="EF634" i="35"/>
  <c r="FD634" i="35" s="1"/>
  <c r="ED634" i="35"/>
  <c r="EB634" i="35"/>
  <c r="DZ634" i="35"/>
  <c r="EX634" i="35" s="1"/>
  <c r="DX634" i="35"/>
  <c r="DV634" i="35"/>
  <c r="DM634" i="35"/>
  <c r="GG633" i="35"/>
  <c r="DM632" i="35"/>
  <c r="GG631" i="35"/>
  <c r="EF631" i="35"/>
  <c r="L631" i="35" s="1"/>
  <c r="ED631" i="35"/>
  <c r="EB631" i="35"/>
  <c r="H631" i="35" s="1"/>
  <c r="DZ631" i="35"/>
  <c r="DX631" i="35"/>
  <c r="DV631" i="35"/>
  <c r="CM631" i="35"/>
  <c r="CK631" i="35"/>
  <c r="CI631" i="35"/>
  <c r="CG631" i="35"/>
  <c r="CE631" i="35"/>
  <c r="CC631" i="35"/>
  <c r="CA631" i="35"/>
  <c r="BY631" i="35"/>
  <c r="BW631" i="35"/>
  <c r="BU631" i="35"/>
  <c r="BS631" i="35"/>
  <c r="BQ631" i="35"/>
  <c r="EF630" i="35"/>
  <c r="L630" i="35" s="1"/>
  <c r="ED630" i="35"/>
  <c r="J630" i="35" s="1"/>
  <c r="EB630" i="35"/>
  <c r="DZ630" i="35"/>
  <c r="F630" i="35" s="1"/>
  <c r="DX630" i="35"/>
  <c r="DV630" i="35"/>
  <c r="DM630" i="35"/>
  <c r="CM630" i="35"/>
  <c r="CL630" i="35"/>
  <c r="CK630" i="35"/>
  <c r="CJ630" i="35"/>
  <c r="CI630" i="35"/>
  <c r="CH630" i="35"/>
  <c r="CG630" i="35"/>
  <c r="CF630" i="35"/>
  <c r="CE630" i="35"/>
  <c r="CD630" i="35"/>
  <c r="CC630" i="35"/>
  <c r="CB630" i="35"/>
  <c r="CA630" i="35"/>
  <c r="BZ630" i="35"/>
  <c r="BY630" i="35"/>
  <c r="BX630" i="35"/>
  <c r="BW630" i="35"/>
  <c r="BV630" i="35"/>
  <c r="BU630" i="35"/>
  <c r="BT630" i="35"/>
  <c r="BS630" i="35"/>
  <c r="BR630" i="35"/>
  <c r="BQ630" i="35"/>
  <c r="BP630" i="35"/>
  <c r="GG629" i="35"/>
  <c r="GC629" i="35"/>
  <c r="GA629" i="35"/>
  <c r="FY629" i="35"/>
  <c r="FW629" i="35"/>
  <c r="FU629" i="35"/>
  <c r="FS629" i="35"/>
  <c r="FE629" i="35"/>
  <c r="FC629" i="35"/>
  <c r="FA629" i="35"/>
  <c r="EY629" i="35"/>
  <c r="EW629" i="35"/>
  <c r="EU629" i="35"/>
  <c r="EF629" i="35"/>
  <c r="FD629" i="35" s="1"/>
  <c r="ED629" i="35"/>
  <c r="FB629" i="35" s="1"/>
  <c r="EB629" i="35"/>
  <c r="EZ629" i="35" s="1"/>
  <c r="DZ629" i="35"/>
  <c r="EX629" i="35" s="1"/>
  <c r="DX629" i="35"/>
  <c r="DV629" i="35"/>
  <c r="BD629" i="35"/>
  <c r="DM628" i="35"/>
  <c r="GG627" i="35"/>
  <c r="EF626" i="35"/>
  <c r="L626" i="35" s="1"/>
  <c r="ED626" i="35"/>
  <c r="J626" i="35" s="1"/>
  <c r="EB626" i="35"/>
  <c r="DZ626" i="35"/>
  <c r="F626" i="35" s="1"/>
  <c r="DX626" i="35"/>
  <c r="DV626" i="35"/>
  <c r="DM626" i="35"/>
  <c r="CM626" i="35"/>
  <c r="CK626" i="35"/>
  <c r="CI626" i="35"/>
  <c r="CG626" i="35"/>
  <c r="CE626" i="35"/>
  <c r="CC626" i="35"/>
  <c r="CA626" i="35"/>
  <c r="BY626" i="35"/>
  <c r="BW626" i="35"/>
  <c r="BU626" i="35"/>
  <c r="BS626" i="35"/>
  <c r="BQ626" i="35"/>
  <c r="GG625" i="35"/>
  <c r="EF625" i="35"/>
  <c r="ED625" i="35"/>
  <c r="EB625" i="35"/>
  <c r="DZ625" i="35"/>
  <c r="F625" i="35" s="1"/>
  <c r="DX625" i="35"/>
  <c r="D625" i="35" s="1"/>
  <c r="DV625" i="35"/>
  <c r="CM625" i="35"/>
  <c r="CL625" i="35"/>
  <c r="CK625" i="35"/>
  <c r="CJ625" i="35"/>
  <c r="CI625" i="35"/>
  <c r="CH625" i="35"/>
  <c r="CG625" i="35"/>
  <c r="CF625" i="35"/>
  <c r="CE625" i="35"/>
  <c r="CD625" i="35"/>
  <c r="CC625" i="35"/>
  <c r="CB625" i="35"/>
  <c r="CA625" i="35"/>
  <c r="BZ625" i="35"/>
  <c r="BY625" i="35"/>
  <c r="BX625" i="35"/>
  <c r="BW625" i="35"/>
  <c r="BV625" i="35"/>
  <c r="BU625" i="35"/>
  <c r="BT625" i="35"/>
  <c r="BS625" i="35"/>
  <c r="BR625" i="35"/>
  <c r="BQ625" i="35"/>
  <c r="BP625" i="35"/>
  <c r="GC624" i="35"/>
  <c r="GA624" i="35"/>
  <c r="FY624" i="35"/>
  <c r="FW624" i="35"/>
  <c r="FU624" i="35"/>
  <c r="FS624" i="35"/>
  <c r="FE624" i="35"/>
  <c r="FC624" i="35"/>
  <c r="FA624" i="35"/>
  <c r="EY624" i="35"/>
  <c r="EW624" i="35"/>
  <c r="EU624" i="35"/>
  <c r="EF624" i="35"/>
  <c r="FD624" i="35" s="1"/>
  <c r="ED624" i="35"/>
  <c r="FB624" i="35" s="1"/>
  <c r="EB624" i="35"/>
  <c r="EZ624" i="35" s="1"/>
  <c r="DZ624" i="35"/>
  <c r="EX624" i="35" s="1"/>
  <c r="DX624" i="35"/>
  <c r="EV624" i="35" s="1"/>
  <c r="DV624" i="35"/>
  <c r="ET624" i="35" s="1"/>
  <c r="DM624" i="35"/>
  <c r="GG623" i="35"/>
  <c r="DM622" i="35"/>
  <c r="GG621" i="35"/>
  <c r="EF621" i="35"/>
  <c r="L621" i="35" s="1"/>
  <c r="ED621" i="35"/>
  <c r="J621" i="35" s="1"/>
  <c r="EB621" i="35"/>
  <c r="H621" i="35" s="1"/>
  <c r="DZ621" i="35"/>
  <c r="F621" i="35" s="1"/>
  <c r="DX621" i="35"/>
  <c r="DV621" i="35"/>
  <c r="CM621" i="35"/>
  <c r="CK621" i="35"/>
  <c r="CI621" i="35"/>
  <c r="CG621" i="35"/>
  <c r="CE621" i="35"/>
  <c r="CC621" i="35"/>
  <c r="CA621" i="35"/>
  <c r="BY621" i="35"/>
  <c r="BW621" i="35"/>
  <c r="BU621" i="35"/>
  <c r="BS621" i="35"/>
  <c r="BQ621" i="35"/>
  <c r="EF620" i="35"/>
  <c r="L620" i="35" s="1"/>
  <c r="ED620" i="35"/>
  <c r="J620" i="35" s="1"/>
  <c r="EB620" i="35"/>
  <c r="DZ620" i="35"/>
  <c r="DX620" i="35"/>
  <c r="DV620" i="35"/>
  <c r="DM620" i="35"/>
  <c r="CM620" i="35"/>
  <c r="CL620" i="35"/>
  <c r="CK620" i="35"/>
  <c r="CJ620" i="35"/>
  <c r="CI620" i="35"/>
  <c r="CH620" i="35"/>
  <c r="CG620" i="35"/>
  <c r="CF620" i="35"/>
  <c r="CE620" i="35"/>
  <c r="CD620" i="35"/>
  <c r="CC620" i="35"/>
  <c r="CB620" i="35"/>
  <c r="CA620" i="35"/>
  <c r="BZ620" i="35"/>
  <c r="BY620" i="35"/>
  <c r="BX620" i="35"/>
  <c r="BW620" i="35"/>
  <c r="BV620" i="35"/>
  <c r="BU620" i="35"/>
  <c r="BT620" i="35"/>
  <c r="BS620" i="35"/>
  <c r="BR620" i="35"/>
  <c r="BQ620" i="35"/>
  <c r="BP620" i="35"/>
  <c r="GG619" i="35"/>
  <c r="GC619" i="35"/>
  <c r="GA619" i="35"/>
  <c r="FY619" i="35"/>
  <c r="FW619" i="35"/>
  <c r="FU619" i="35"/>
  <c r="FS619" i="35"/>
  <c r="FE619" i="35"/>
  <c r="FC619" i="35"/>
  <c r="FA619" i="35"/>
  <c r="EY619" i="35"/>
  <c r="EW619" i="35"/>
  <c r="EU619" i="35"/>
  <c r="EF619" i="35"/>
  <c r="FD619" i="35" s="1"/>
  <c r="ED619" i="35"/>
  <c r="EB619" i="35"/>
  <c r="DZ619" i="35"/>
  <c r="EX619" i="35" s="1"/>
  <c r="DX619" i="35"/>
  <c r="DV619" i="35"/>
  <c r="DM618" i="35"/>
  <c r="GG617" i="35"/>
  <c r="EF616" i="35"/>
  <c r="L616" i="35" s="1"/>
  <c r="ED616" i="35"/>
  <c r="J616" i="35" s="1"/>
  <c r="EB616" i="35"/>
  <c r="H616" i="35" s="1"/>
  <c r="DZ616" i="35"/>
  <c r="F616" i="35" s="1"/>
  <c r="DX616" i="35"/>
  <c r="D616" i="35" s="1"/>
  <c r="DV616" i="35"/>
  <c r="B616" i="35" s="1"/>
  <c r="DM616" i="35"/>
  <c r="CM616" i="35"/>
  <c r="CK616" i="35"/>
  <c r="CI616" i="35"/>
  <c r="CG616" i="35"/>
  <c r="CE616" i="35"/>
  <c r="CC616" i="35"/>
  <c r="CA616" i="35"/>
  <c r="BY616" i="35"/>
  <c r="BW616" i="35"/>
  <c r="BU616" i="35"/>
  <c r="BS616" i="35"/>
  <c r="BQ616" i="35"/>
  <c r="EF615" i="35"/>
  <c r="ED615" i="35"/>
  <c r="EB615" i="35"/>
  <c r="DZ615" i="35"/>
  <c r="DX615" i="35"/>
  <c r="D615" i="35" s="1"/>
  <c r="DV615" i="35"/>
  <c r="B615" i="35" s="1"/>
  <c r="CM615" i="35"/>
  <c r="CL615" i="35"/>
  <c r="CK615" i="35"/>
  <c r="CJ615" i="35"/>
  <c r="CI615" i="35"/>
  <c r="CH615" i="35"/>
  <c r="CG615" i="35"/>
  <c r="CF615" i="35"/>
  <c r="CE615" i="35"/>
  <c r="CD615" i="35"/>
  <c r="CC615" i="35"/>
  <c r="CB615" i="35"/>
  <c r="CA615" i="35"/>
  <c r="BZ615" i="35"/>
  <c r="BY615" i="35"/>
  <c r="BX615" i="35"/>
  <c r="BW615" i="35"/>
  <c r="BV615" i="35"/>
  <c r="BU615" i="35"/>
  <c r="BT615" i="35"/>
  <c r="BS615" i="35"/>
  <c r="BR615" i="35"/>
  <c r="BQ615" i="35"/>
  <c r="BP615" i="35"/>
  <c r="GC614" i="35"/>
  <c r="GA614" i="35"/>
  <c r="FY614" i="35"/>
  <c r="FW614" i="35"/>
  <c r="FU614" i="35"/>
  <c r="FS614" i="35"/>
  <c r="FE614" i="35"/>
  <c r="FC614" i="35"/>
  <c r="FA614" i="35"/>
  <c r="EY614" i="35"/>
  <c r="EW614" i="35"/>
  <c r="EU614" i="35"/>
  <c r="EF614" i="35"/>
  <c r="FD614" i="35" s="1"/>
  <c r="ED614" i="35"/>
  <c r="EB614" i="35"/>
  <c r="DZ614" i="35"/>
  <c r="EX614" i="35" s="1"/>
  <c r="DX614" i="35"/>
  <c r="EV614" i="35" s="1"/>
  <c r="DV614" i="35"/>
  <c r="DM610" i="35"/>
  <c r="GG609" i="35"/>
  <c r="EF609" i="35"/>
  <c r="ED609" i="35"/>
  <c r="J609" i="35" s="1"/>
  <c r="EB609" i="35"/>
  <c r="H609" i="35" s="1"/>
  <c r="DZ609" i="35"/>
  <c r="F609" i="35" s="1"/>
  <c r="DX609" i="35"/>
  <c r="D609" i="35" s="1"/>
  <c r="DV609" i="35"/>
  <c r="B609" i="35" s="1"/>
  <c r="CM609" i="35"/>
  <c r="CK609" i="35"/>
  <c r="CI609" i="35"/>
  <c r="CG609" i="35"/>
  <c r="CE609" i="35"/>
  <c r="CC609" i="35"/>
  <c r="CA609" i="35"/>
  <c r="BY609" i="35"/>
  <c r="BW609" i="35"/>
  <c r="BU609" i="35"/>
  <c r="BS609" i="35"/>
  <c r="BQ609" i="35"/>
  <c r="EF608" i="35"/>
  <c r="ED608" i="35"/>
  <c r="J608" i="35" s="1"/>
  <c r="EB608" i="35"/>
  <c r="DZ608" i="35"/>
  <c r="DX608" i="35"/>
  <c r="DV608" i="35"/>
  <c r="DM608" i="35"/>
  <c r="CM608" i="35"/>
  <c r="CL608" i="35"/>
  <c r="CK608" i="35"/>
  <c r="CJ608" i="35"/>
  <c r="CI608" i="35"/>
  <c r="CH608" i="35"/>
  <c r="CG608" i="35"/>
  <c r="CF608" i="35"/>
  <c r="CE608" i="35"/>
  <c r="CD608" i="35"/>
  <c r="CC608" i="35"/>
  <c r="CB608" i="35"/>
  <c r="CA608" i="35"/>
  <c r="BZ608" i="35"/>
  <c r="BY608" i="35"/>
  <c r="BX608" i="35"/>
  <c r="BW608" i="35"/>
  <c r="BV608" i="35"/>
  <c r="BU608" i="35"/>
  <c r="BT608" i="35"/>
  <c r="BS608" i="35"/>
  <c r="BR608" i="35"/>
  <c r="BQ608" i="35"/>
  <c r="BP608" i="35"/>
  <c r="GG607" i="35"/>
  <c r="GC607" i="35"/>
  <c r="GA607" i="35"/>
  <c r="FY607" i="35"/>
  <c r="FW607" i="35"/>
  <c r="FU607" i="35"/>
  <c r="FS607" i="35"/>
  <c r="FE607" i="35"/>
  <c r="FC607" i="35"/>
  <c r="FA607" i="35"/>
  <c r="EY607" i="35"/>
  <c r="EW607" i="35"/>
  <c r="EU607" i="35"/>
  <c r="EF607" i="35"/>
  <c r="FD607" i="35" s="1"/>
  <c r="ED607" i="35"/>
  <c r="EB607" i="35"/>
  <c r="DZ607" i="35"/>
  <c r="EX607" i="35" s="1"/>
  <c r="DX607" i="35"/>
  <c r="EV607" i="35" s="1"/>
  <c r="DV607" i="35"/>
  <c r="DM606" i="35"/>
  <c r="GG605" i="35"/>
  <c r="EF604" i="35"/>
  <c r="ED604" i="35"/>
  <c r="J604" i="35" s="1"/>
  <c r="EB604" i="35"/>
  <c r="DZ604" i="35"/>
  <c r="F604" i="35" s="1"/>
  <c r="DX604" i="35"/>
  <c r="D604" i="35" s="1"/>
  <c r="DV604" i="35"/>
  <c r="B604" i="35" s="1"/>
  <c r="DM604" i="35"/>
  <c r="CM604" i="35"/>
  <c r="CK604" i="35"/>
  <c r="CI604" i="35"/>
  <c r="CG604" i="35"/>
  <c r="CE604" i="35"/>
  <c r="CC604" i="35"/>
  <c r="CA604" i="35"/>
  <c r="BY604" i="35"/>
  <c r="BW604" i="35"/>
  <c r="BU604" i="35"/>
  <c r="BS604" i="35"/>
  <c r="BQ604" i="35"/>
  <c r="GG603" i="35"/>
  <c r="EF603" i="35"/>
  <c r="ED603" i="35"/>
  <c r="J603" i="35" s="1"/>
  <c r="EB603" i="35"/>
  <c r="H603" i="35" s="1"/>
  <c r="DZ603" i="35"/>
  <c r="DX603" i="35"/>
  <c r="D603" i="35" s="1"/>
  <c r="DV603" i="35"/>
  <c r="CM603" i="35"/>
  <c r="CL603" i="35"/>
  <c r="CK603" i="35"/>
  <c r="CJ603" i="35"/>
  <c r="CI603" i="35"/>
  <c r="CH603" i="35"/>
  <c r="CG603" i="35"/>
  <c r="CF603" i="35"/>
  <c r="CE603" i="35"/>
  <c r="CD603" i="35"/>
  <c r="CC603" i="35"/>
  <c r="CB603" i="35"/>
  <c r="CA603" i="35"/>
  <c r="BZ603" i="35"/>
  <c r="BY603" i="35"/>
  <c r="BX603" i="35"/>
  <c r="BW603" i="35"/>
  <c r="BV603" i="35"/>
  <c r="BU603" i="35"/>
  <c r="BT603" i="35"/>
  <c r="BS603" i="35"/>
  <c r="BR603" i="35"/>
  <c r="BQ603" i="35"/>
  <c r="BP603" i="35"/>
  <c r="GC602" i="35"/>
  <c r="GA602" i="35"/>
  <c r="FY602" i="35"/>
  <c r="FW602" i="35"/>
  <c r="FU602" i="35"/>
  <c r="FS602" i="35"/>
  <c r="FE602" i="35"/>
  <c r="FC602" i="35"/>
  <c r="FA602" i="35"/>
  <c r="EY602" i="35"/>
  <c r="EW602" i="35"/>
  <c r="EU602" i="35"/>
  <c r="EF602" i="35"/>
  <c r="FD602" i="35" s="1"/>
  <c r="ED602" i="35"/>
  <c r="FB602" i="35" s="1"/>
  <c r="EB602" i="35"/>
  <c r="EZ602" i="35" s="1"/>
  <c r="DZ602" i="35"/>
  <c r="EX602" i="35" s="1"/>
  <c r="DX602" i="35"/>
  <c r="EV602" i="35" s="1"/>
  <c r="DV602" i="35"/>
  <c r="ET602" i="35" s="1"/>
  <c r="DM602" i="35"/>
  <c r="GG601" i="35"/>
  <c r="DM600" i="35"/>
  <c r="GG599" i="35"/>
  <c r="EF599" i="35"/>
  <c r="ED599" i="35"/>
  <c r="J599" i="35" s="1"/>
  <c r="EB599" i="35"/>
  <c r="H599" i="35" s="1"/>
  <c r="DZ599" i="35"/>
  <c r="F599" i="35" s="1"/>
  <c r="DX599" i="35"/>
  <c r="D599" i="35" s="1"/>
  <c r="DV599" i="35"/>
  <c r="B599" i="35" s="1"/>
  <c r="CM599" i="35"/>
  <c r="CK599" i="35"/>
  <c r="CI599" i="35"/>
  <c r="CG599" i="35"/>
  <c r="CE599" i="35"/>
  <c r="CC599" i="35"/>
  <c r="CA599" i="35"/>
  <c r="BY599" i="35"/>
  <c r="BW599" i="35"/>
  <c r="BU599" i="35"/>
  <c r="BS599" i="35"/>
  <c r="BQ599" i="35"/>
  <c r="EF598" i="35"/>
  <c r="ED598" i="35"/>
  <c r="J598" i="35" s="1"/>
  <c r="EB598" i="35"/>
  <c r="DZ598" i="35"/>
  <c r="DX598" i="35"/>
  <c r="DV598" i="35"/>
  <c r="DM598" i="35"/>
  <c r="CM598" i="35"/>
  <c r="CL598" i="35"/>
  <c r="CK598" i="35"/>
  <c r="CJ598" i="35"/>
  <c r="CI598" i="35"/>
  <c r="CH598" i="35"/>
  <c r="CG598" i="35"/>
  <c r="CF598" i="35"/>
  <c r="CE598" i="35"/>
  <c r="CD598" i="35"/>
  <c r="CC598" i="35"/>
  <c r="CB598" i="35"/>
  <c r="CA598" i="35"/>
  <c r="BZ598" i="35"/>
  <c r="BY598" i="35"/>
  <c r="BX598" i="35"/>
  <c r="BW598" i="35"/>
  <c r="BV598" i="35"/>
  <c r="BU598" i="35"/>
  <c r="BT598" i="35"/>
  <c r="BS598" i="35"/>
  <c r="BR598" i="35"/>
  <c r="BQ598" i="35"/>
  <c r="BP598" i="35"/>
  <c r="GG597" i="35"/>
  <c r="GC597" i="35"/>
  <c r="GA597" i="35"/>
  <c r="FY597" i="35"/>
  <c r="FW597" i="35"/>
  <c r="FU597" i="35"/>
  <c r="FS597" i="35"/>
  <c r="FE597" i="35"/>
  <c r="FC597" i="35"/>
  <c r="FA597" i="35"/>
  <c r="EY597" i="35"/>
  <c r="EW597" i="35"/>
  <c r="EU597" i="35"/>
  <c r="EF597" i="35"/>
  <c r="FD597" i="35" s="1"/>
  <c r="ED597" i="35"/>
  <c r="FB597" i="35" s="1"/>
  <c r="EB597" i="35"/>
  <c r="EZ597" i="35" s="1"/>
  <c r="DZ597" i="35"/>
  <c r="EX597" i="35" s="1"/>
  <c r="DX597" i="35"/>
  <c r="EV597" i="35" s="1"/>
  <c r="DV597" i="35"/>
  <c r="ET597" i="35" s="1"/>
  <c r="DM596" i="35"/>
  <c r="GG595" i="35"/>
  <c r="EF594" i="35"/>
  <c r="L594" i="35" s="1"/>
  <c r="ED594" i="35"/>
  <c r="J594" i="35" s="1"/>
  <c r="EB594" i="35"/>
  <c r="DZ594" i="35"/>
  <c r="DX594" i="35"/>
  <c r="DV594" i="35"/>
  <c r="B594" i="35" s="1"/>
  <c r="DM594" i="35"/>
  <c r="CM594" i="35"/>
  <c r="CK594" i="35"/>
  <c r="CI594" i="35"/>
  <c r="CG594" i="35"/>
  <c r="CE594" i="35"/>
  <c r="CC594" i="35"/>
  <c r="CA594" i="35"/>
  <c r="BY594" i="35"/>
  <c r="BW594" i="35"/>
  <c r="BU594" i="35"/>
  <c r="BS594" i="35"/>
  <c r="BQ594" i="35"/>
  <c r="GG593" i="35"/>
  <c r="EF593" i="35"/>
  <c r="ED593" i="35"/>
  <c r="J593" i="35" s="1"/>
  <c r="EB593" i="35"/>
  <c r="H593" i="35" s="1"/>
  <c r="DZ593" i="35"/>
  <c r="DX593" i="35"/>
  <c r="D593" i="35" s="1"/>
  <c r="DV593" i="35"/>
  <c r="CM593" i="35"/>
  <c r="CL593" i="35"/>
  <c r="CK593" i="35"/>
  <c r="CJ593" i="35"/>
  <c r="CI593" i="35"/>
  <c r="CH593" i="35"/>
  <c r="CG593" i="35"/>
  <c r="CF593" i="35"/>
  <c r="CE593" i="35"/>
  <c r="CD593" i="35"/>
  <c r="CC593" i="35"/>
  <c r="CB593" i="35"/>
  <c r="CA593" i="35"/>
  <c r="BZ593" i="35"/>
  <c r="BY593" i="35"/>
  <c r="BX593" i="35"/>
  <c r="BW593" i="35"/>
  <c r="BV593" i="35"/>
  <c r="BU593" i="35"/>
  <c r="BT593" i="35"/>
  <c r="BS593" i="35"/>
  <c r="BR593" i="35"/>
  <c r="BQ593" i="35"/>
  <c r="BP593" i="35"/>
  <c r="GC592" i="35"/>
  <c r="GA592" i="35"/>
  <c r="FY592" i="35"/>
  <c r="FW592" i="35"/>
  <c r="FU592" i="35"/>
  <c r="FS592" i="35"/>
  <c r="FE592" i="35"/>
  <c r="FC592" i="35"/>
  <c r="FA592" i="35"/>
  <c r="EY592" i="35"/>
  <c r="EW592" i="35"/>
  <c r="EU592" i="35"/>
  <c r="EF592" i="35"/>
  <c r="ED592" i="35"/>
  <c r="FB592" i="35" s="1"/>
  <c r="EB592" i="35"/>
  <c r="EZ592" i="35" s="1"/>
  <c r="DZ592" i="35"/>
  <c r="EX592" i="35" s="1"/>
  <c r="DX592" i="35"/>
  <c r="DV592" i="35"/>
  <c r="ET592" i="35" s="1"/>
  <c r="DM592" i="35"/>
  <c r="GG591" i="35"/>
  <c r="DM590" i="35"/>
  <c r="GG589" i="35"/>
  <c r="EF589" i="35"/>
  <c r="L589" i="35" s="1"/>
  <c r="ED589" i="35"/>
  <c r="EB589" i="35"/>
  <c r="H589" i="35" s="1"/>
  <c r="DZ589" i="35"/>
  <c r="F589" i="35" s="1"/>
  <c r="DX589" i="35"/>
  <c r="D589" i="35" s="1"/>
  <c r="DV589" i="35"/>
  <c r="B589" i="35" s="1"/>
  <c r="CM589" i="35"/>
  <c r="CK589" i="35"/>
  <c r="CI589" i="35"/>
  <c r="CG589" i="35"/>
  <c r="CE589" i="35"/>
  <c r="CC589" i="35"/>
  <c r="CA589" i="35"/>
  <c r="BY589" i="35"/>
  <c r="BW589" i="35"/>
  <c r="BU589" i="35"/>
  <c r="BS589" i="35"/>
  <c r="BQ589" i="35"/>
  <c r="EF588" i="35"/>
  <c r="ED588" i="35"/>
  <c r="EB588" i="35"/>
  <c r="H588" i="35" s="1"/>
  <c r="DZ588" i="35"/>
  <c r="DX588" i="35"/>
  <c r="DV588" i="35"/>
  <c r="DM588" i="35"/>
  <c r="CM588" i="35"/>
  <c r="CL588" i="35"/>
  <c r="CK588" i="35"/>
  <c r="CJ588" i="35"/>
  <c r="CI588" i="35"/>
  <c r="CH588" i="35"/>
  <c r="CG588" i="35"/>
  <c r="CF588" i="35"/>
  <c r="CE588" i="35"/>
  <c r="CD588" i="35"/>
  <c r="CC588" i="35"/>
  <c r="CB588" i="35"/>
  <c r="CA588" i="35"/>
  <c r="BZ588" i="35"/>
  <c r="BY588" i="35"/>
  <c r="BX588" i="35"/>
  <c r="BW588" i="35"/>
  <c r="BV588" i="35"/>
  <c r="BU588" i="35"/>
  <c r="BT588" i="35"/>
  <c r="BS588" i="35"/>
  <c r="BR588" i="35"/>
  <c r="BQ588" i="35"/>
  <c r="BP588" i="35"/>
  <c r="GG587" i="35"/>
  <c r="GC587" i="35"/>
  <c r="GA587" i="35"/>
  <c r="FY587" i="35"/>
  <c r="FW587" i="35"/>
  <c r="FU587" i="35"/>
  <c r="FS587" i="35"/>
  <c r="FE587" i="35"/>
  <c r="FC587" i="35"/>
  <c r="FA587" i="35"/>
  <c r="EY587" i="35"/>
  <c r="EW587" i="35"/>
  <c r="EU587" i="35"/>
  <c r="EF587" i="35"/>
  <c r="FD587" i="35" s="1"/>
  <c r="ED587" i="35"/>
  <c r="FB587" i="35" s="1"/>
  <c r="EB587" i="35"/>
  <c r="EZ587" i="35" s="1"/>
  <c r="DZ587" i="35"/>
  <c r="DX587" i="35"/>
  <c r="DV587" i="35"/>
  <c r="ET587" i="35" s="1"/>
  <c r="DM586" i="35"/>
  <c r="GG585" i="35"/>
  <c r="EF584" i="35"/>
  <c r="L584" i="35" s="1"/>
  <c r="ED584" i="35"/>
  <c r="J584" i="35" s="1"/>
  <c r="EB584" i="35"/>
  <c r="H584" i="35" s="1"/>
  <c r="DZ584" i="35"/>
  <c r="DX584" i="35"/>
  <c r="DV584" i="35"/>
  <c r="B584" i="35" s="1"/>
  <c r="DM584" i="35"/>
  <c r="CM584" i="35"/>
  <c r="CK584" i="35"/>
  <c r="CI584" i="35"/>
  <c r="CG584" i="35"/>
  <c r="CE584" i="35"/>
  <c r="CC584" i="35"/>
  <c r="CA584" i="35"/>
  <c r="BY584" i="35"/>
  <c r="BW584" i="35"/>
  <c r="BU584" i="35"/>
  <c r="BS584" i="35"/>
  <c r="BQ584" i="35"/>
  <c r="EF583" i="35"/>
  <c r="ED583" i="35"/>
  <c r="J583" i="35" s="1"/>
  <c r="EB583" i="35"/>
  <c r="H583" i="35" s="1"/>
  <c r="DZ583" i="35"/>
  <c r="F583" i="35" s="1"/>
  <c r="DX583" i="35"/>
  <c r="DV583" i="35"/>
  <c r="B583" i="35" s="1"/>
  <c r="CM583" i="35"/>
  <c r="CL583" i="35"/>
  <c r="CK583" i="35"/>
  <c r="CJ583" i="35"/>
  <c r="CI583" i="35"/>
  <c r="CH583" i="35"/>
  <c r="CG583" i="35"/>
  <c r="CF583" i="35"/>
  <c r="CE583" i="35"/>
  <c r="CD583" i="35"/>
  <c r="CC583" i="35"/>
  <c r="CB583" i="35"/>
  <c r="CA583" i="35"/>
  <c r="BZ583" i="35"/>
  <c r="BY583" i="35"/>
  <c r="BX583" i="35"/>
  <c r="BW583" i="35"/>
  <c r="BV583" i="35"/>
  <c r="BU583" i="35"/>
  <c r="BT583" i="35"/>
  <c r="BS583" i="35"/>
  <c r="BR583" i="35"/>
  <c r="BQ583" i="35"/>
  <c r="BP583" i="35"/>
  <c r="GC582" i="35"/>
  <c r="GA582" i="35"/>
  <c r="FY582" i="35"/>
  <c r="FW582" i="35"/>
  <c r="FU582" i="35"/>
  <c r="FS582" i="35"/>
  <c r="FE582" i="35"/>
  <c r="FC582" i="35"/>
  <c r="FA582" i="35"/>
  <c r="EY582" i="35"/>
  <c r="EW582" i="35"/>
  <c r="EU582" i="35"/>
  <c r="EF582" i="35"/>
  <c r="FD582" i="35" s="1"/>
  <c r="ED582" i="35"/>
  <c r="FB582" i="35" s="1"/>
  <c r="EB582" i="35"/>
  <c r="EZ582" i="35" s="1"/>
  <c r="DZ582" i="35"/>
  <c r="EX582" i="35" s="1"/>
  <c r="DX582" i="35"/>
  <c r="DV582" i="35"/>
  <c r="DM578" i="35"/>
  <c r="GG577" i="35"/>
  <c r="EF577" i="35"/>
  <c r="L577" i="35" s="1"/>
  <c r="ED577" i="35"/>
  <c r="J577" i="35" s="1"/>
  <c r="EB577" i="35"/>
  <c r="H577" i="35" s="1"/>
  <c r="DZ577" i="35"/>
  <c r="F577" i="35" s="1"/>
  <c r="DX577" i="35"/>
  <c r="D577" i="35" s="1"/>
  <c r="DV577" i="35"/>
  <c r="B577" i="35" s="1"/>
  <c r="CM577" i="35"/>
  <c r="CK577" i="35"/>
  <c r="CI577" i="35"/>
  <c r="CG577" i="35"/>
  <c r="CE577" i="35"/>
  <c r="CC577" i="35"/>
  <c r="CA577" i="35"/>
  <c r="BY577" i="35"/>
  <c r="BW577" i="35"/>
  <c r="BU577" i="35"/>
  <c r="BS577" i="35"/>
  <c r="BQ577" i="35"/>
  <c r="EF576" i="35"/>
  <c r="ED576" i="35"/>
  <c r="EB576" i="35"/>
  <c r="DZ576" i="35"/>
  <c r="DX576" i="35"/>
  <c r="D576" i="35" s="1"/>
  <c r="DV576" i="35"/>
  <c r="DM576" i="35"/>
  <c r="CM576" i="35"/>
  <c r="CL576" i="35"/>
  <c r="CK576" i="35"/>
  <c r="CJ576" i="35"/>
  <c r="CI576" i="35"/>
  <c r="CH576" i="35"/>
  <c r="CG576" i="35"/>
  <c r="CF576" i="35"/>
  <c r="CE576" i="35"/>
  <c r="CD576" i="35"/>
  <c r="CC576" i="35"/>
  <c r="CB576" i="35"/>
  <c r="CA576" i="35"/>
  <c r="BZ576" i="35"/>
  <c r="BY576" i="35"/>
  <c r="BX576" i="35"/>
  <c r="BW576" i="35"/>
  <c r="BV576" i="35"/>
  <c r="BU576" i="35"/>
  <c r="BT576" i="35"/>
  <c r="BS576" i="35"/>
  <c r="BR576" i="35"/>
  <c r="BQ576" i="35"/>
  <c r="BP576" i="35"/>
  <c r="GG575" i="35"/>
  <c r="GC575" i="35"/>
  <c r="GA575" i="35"/>
  <c r="FY575" i="35"/>
  <c r="FW575" i="35"/>
  <c r="FU575" i="35"/>
  <c r="FS575" i="35"/>
  <c r="FE575" i="35"/>
  <c r="FC575" i="35"/>
  <c r="FA575" i="35"/>
  <c r="EY575" i="35"/>
  <c r="EW575" i="35"/>
  <c r="EU575" i="35"/>
  <c r="EF575" i="35"/>
  <c r="ED575" i="35"/>
  <c r="FB575" i="35" s="1"/>
  <c r="EB575" i="35"/>
  <c r="EZ575" i="35" s="1"/>
  <c r="DZ575" i="35"/>
  <c r="EX575" i="35" s="1"/>
  <c r="DX575" i="35"/>
  <c r="EV575" i="35" s="1"/>
  <c r="DV575" i="35"/>
  <c r="ET575" i="35" s="1"/>
  <c r="DM574" i="35"/>
  <c r="GG573" i="35"/>
  <c r="EF572" i="35"/>
  <c r="L572" i="35" s="1"/>
  <c r="ED572" i="35"/>
  <c r="J572" i="35" s="1"/>
  <c r="EB572" i="35"/>
  <c r="H572" i="35" s="1"/>
  <c r="DZ572" i="35"/>
  <c r="F572" i="35" s="1"/>
  <c r="DX572" i="35"/>
  <c r="D572" i="35" s="1"/>
  <c r="DV572" i="35"/>
  <c r="B572" i="35" s="1"/>
  <c r="DM572" i="35"/>
  <c r="CM572" i="35"/>
  <c r="CK572" i="35"/>
  <c r="CI572" i="35"/>
  <c r="CG572" i="35"/>
  <c r="CE572" i="35"/>
  <c r="CC572" i="35"/>
  <c r="CA572" i="35"/>
  <c r="BY572" i="35"/>
  <c r="BW572" i="35"/>
  <c r="BU572" i="35"/>
  <c r="BS572" i="35"/>
  <c r="BQ572" i="35"/>
  <c r="GG571" i="35"/>
  <c r="EF571" i="35"/>
  <c r="ED571" i="35"/>
  <c r="J571" i="35" s="1"/>
  <c r="EB571" i="35"/>
  <c r="DZ571" i="35"/>
  <c r="DX571" i="35"/>
  <c r="DV571" i="35"/>
  <c r="CM571" i="35"/>
  <c r="CL571" i="35"/>
  <c r="CK571" i="35"/>
  <c r="CJ571" i="35"/>
  <c r="CI571" i="35"/>
  <c r="CH571" i="35"/>
  <c r="CG571" i="35"/>
  <c r="CF571" i="35"/>
  <c r="CE571" i="35"/>
  <c r="CD571" i="35"/>
  <c r="CC571" i="35"/>
  <c r="CB571" i="35"/>
  <c r="CA571" i="35"/>
  <c r="BZ571" i="35"/>
  <c r="BY571" i="35"/>
  <c r="BX571" i="35"/>
  <c r="BW571" i="35"/>
  <c r="BV571" i="35"/>
  <c r="BU571" i="35"/>
  <c r="BT571" i="35"/>
  <c r="BS571" i="35"/>
  <c r="BR571" i="35"/>
  <c r="BQ571" i="35"/>
  <c r="BP571" i="35"/>
  <c r="GC570" i="35"/>
  <c r="GA570" i="35"/>
  <c r="FY570" i="35"/>
  <c r="FW570" i="35"/>
  <c r="FU570" i="35"/>
  <c r="FS570" i="35"/>
  <c r="FE570" i="35"/>
  <c r="FC570" i="35"/>
  <c r="FA570" i="35"/>
  <c r="EY570" i="35"/>
  <c r="EW570" i="35"/>
  <c r="EU570" i="35"/>
  <c r="EF570" i="35"/>
  <c r="FD570" i="35" s="1"/>
  <c r="ED570" i="35"/>
  <c r="EB570" i="35"/>
  <c r="DZ570" i="35"/>
  <c r="EX570" i="35" s="1"/>
  <c r="DX570" i="35"/>
  <c r="EV570" i="35" s="1"/>
  <c r="DV570" i="35"/>
  <c r="ET570" i="35" s="1"/>
  <c r="DM570" i="35"/>
  <c r="GG569" i="35"/>
  <c r="DM568" i="35"/>
  <c r="GG567" i="35"/>
  <c r="EF567" i="35"/>
  <c r="L567" i="35" s="1"/>
  <c r="ED567" i="35"/>
  <c r="J567" i="35" s="1"/>
  <c r="EB567" i="35"/>
  <c r="H567" i="35" s="1"/>
  <c r="DZ567" i="35"/>
  <c r="F567" i="35" s="1"/>
  <c r="DX567" i="35"/>
  <c r="D567" i="35" s="1"/>
  <c r="DV567" i="35"/>
  <c r="B567" i="35" s="1"/>
  <c r="CM567" i="35"/>
  <c r="CK567" i="35"/>
  <c r="CI567" i="35"/>
  <c r="CG567" i="35"/>
  <c r="CE567" i="35"/>
  <c r="CC567" i="35"/>
  <c r="CA567" i="35"/>
  <c r="BY567" i="35"/>
  <c r="BW567" i="35"/>
  <c r="BU567" i="35"/>
  <c r="BS567" i="35"/>
  <c r="BQ567" i="35"/>
  <c r="EF566" i="35"/>
  <c r="ED566" i="35"/>
  <c r="EB566" i="35"/>
  <c r="DZ566" i="35"/>
  <c r="DX566" i="35"/>
  <c r="D566" i="35" s="1"/>
  <c r="DV566" i="35"/>
  <c r="DM566" i="35"/>
  <c r="CM566" i="35"/>
  <c r="CL566" i="35"/>
  <c r="CK566" i="35"/>
  <c r="CJ566" i="35"/>
  <c r="CI566" i="35"/>
  <c r="CH566" i="35"/>
  <c r="CG566" i="35"/>
  <c r="CF566" i="35"/>
  <c r="CE566" i="35"/>
  <c r="CD566" i="35"/>
  <c r="CC566" i="35"/>
  <c r="CB566" i="35"/>
  <c r="CA566" i="35"/>
  <c r="BZ566" i="35"/>
  <c r="BY566" i="35"/>
  <c r="BX566" i="35"/>
  <c r="BW566" i="35"/>
  <c r="BV566" i="35"/>
  <c r="BU566" i="35"/>
  <c r="BT566" i="35"/>
  <c r="BS566" i="35"/>
  <c r="BR566" i="35"/>
  <c r="BQ566" i="35"/>
  <c r="BP566" i="35"/>
  <c r="GG565" i="35"/>
  <c r="GC565" i="35"/>
  <c r="GA565" i="35"/>
  <c r="FY565" i="35"/>
  <c r="FW565" i="35"/>
  <c r="FU565" i="35"/>
  <c r="FS565" i="35"/>
  <c r="FE565" i="35"/>
  <c r="FC565" i="35"/>
  <c r="FA565" i="35"/>
  <c r="EY565" i="35"/>
  <c r="EW565" i="35"/>
  <c r="EU565" i="35"/>
  <c r="EF565" i="35"/>
  <c r="FD565" i="35" s="1"/>
  <c r="ED565" i="35"/>
  <c r="FB565" i="35" s="1"/>
  <c r="EB565" i="35"/>
  <c r="EZ565" i="35" s="1"/>
  <c r="DZ565" i="35"/>
  <c r="EX565" i="35" s="1"/>
  <c r="DX565" i="35"/>
  <c r="DV565" i="35"/>
  <c r="DM564" i="35"/>
  <c r="GG563" i="35"/>
  <c r="EF562" i="35"/>
  <c r="ED562" i="35"/>
  <c r="EB562" i="35"/>
  <c r="DZ562" i="35"/>
  <c r="F562" i="35" s="1"/>
  <c r="DX562" i="35"/>
  <c r="D562" i="35" s="1"/>
  <c r="DV562" i="35"/>
  <c r="B562" i="35" s="1"/>
  <c r="DM562" i="35"/>
  <c r="CM562" i="35"/>
  <c r="CK562" i="35"/>
  <c r="CI562" i="35"/>
  <c r="CG562" i="35"/>
  <c r="CE562" i="35"/>
  <c r="CC562" i="35"/>
  <c r="CA562" i="35"/>
  <c r="BY562" i="35"/>
  <c r="BW562" i="35"/>
  <c r="BU562" i="35"/>
  <c r="BS562" i="35"/>
  <c r="BQ562" i="35"/>
  <c r="GG561" i="35"/>
  <c r="EF561" i="35"/>
  <c r="ED561" i="35"/>
  <c r="J561" i="35" s="1"/>
  <c r="EB561" i="35"/>
  <c r="DZ561" i="35"/>
  <c r="DX561" i="35"/>
  <c r="DV561" i="35"/>
  <c r="CM561" i="35"/>
  <c r="CL561" i="35"/>
  <c r="CK561" i="35"/>
  <c r="CJ561" i="35"/>
  <c r="CI561" i="35"/>
  <c r="CH561" i="35"/>
  <c r="CG561" i="35"/>
  <c r="CF561" i="35"/>
  <c r="CE561" i="35"/>
  <c r="CD561" i="35"/>
  <c r="CC561" i="35"/>
  <c r="CB561" i="35"/>
  <c r="CA561" i="35"/>
  <c r="BZ561" i="35"/>
  <c r="BY561" i="35"/>
  <c r="BX561" i="35"/>
  <c r="BW561" i="35"/>
  <c r="BV561" i="35"/>
  <c r="BU561" i="35"/>
  <c r="BT561" i="35"/>
  <c r="BS561" i="35"/>
  <c r="BR561" i="35"/>
  <c r="BQ561" i="35"/>
  <c r="BP561" i="35"/>
  <c r="GC560" i="35"/>
  <c r="GA560" i="35"/>
  <c r="FY560" i="35"/>
  <c r="FW560" i="35"/>
  <c r="FU560" i="35"/>
  <c r="FS560" i="35"/>
  <c r="FE560" i="35"/>
  <c r="FC560" i="35"/>
  <c r="FA560" i="35"/>
  <c r="EY560" i="35"/>
  <c r="EW560" i="35"/>
  <c r="EU560" i="35"/>
  <c r="EF560" i="35"/>
  <c r="FD560" i="35" s="1"/>
  <c r="ED560" i="35"/>
  <c r="FB560" i="35" s="1"/>
  <c r="EB560" i="35"/>
  <c r="EZ560" i="35" s="1"/>
  <c r="DZ560" i="35"/>
  <c r="EX560" i="35" s="1"/>
  <c r="DX560" i="35"/>
  <c r="EV560" i="35" s="1"/>
  <c r="DV560" i="35"/>
  <c r="ET560" i="35" s="1"/>
  <c r="DM560" i="35"/>
  <c r="GG559" i="35"/>
  <c r="DM558" i="35"/>
  <c r="GG557" i="35"/>
  <c r="EF557" i="35"/>
  <c r="L557" i="35" s="1"/>
  <c r="ED557" i="35"/>
  <c r="J557" i="35" s="1"/>
  <c r="EB557" i="35"/>
  <c r="H557" i="35" s="1"/>
  <c r="DZ557" i="35"/>
  <c r="F557" i="35" s="1"/>
  <c r="DX557" i="35"/>
  <c r="D557" i="35" s="1"/>
  <c r="DV557" i="35"/>
  <c r="B557" i="35" s="1"/>
  <c r="CM557" i="35"/>
  <c r="CK557" i="35"/>
  <c r="CI557" i="35"/>
  <c r="CG557" i="35"/>
  <c r="CE557" i="35"/>
  <c r="CC557" i="35"/>
  <c r="CA557" i="35"/>
  <c r="BY557" i="35"/>
  <c r="BW557" i="35"/>
  <c r="BU557" i="35"/>
  <c r="BS557" i="35"/>
  <c r="BQ557" i="35"/>
  <c r="EF556" i="35"/>
  <c r="ED556" i="35"/>
  <c r="J556" i="35" s="1"/>
  <c r="EB556" i="35"/>
  <c r="DZ556" i="35"/>
  <c r="DX556" i="35"/>
  <c r="D556" i="35" s="1"/>
  <c r="DV556" i="35"/>
  <c r="DM556" i="35"/>
  <c r="CM556" i="35"/>
  <c r="CL556" i="35"/>
  <c r="CK556" i="35"/>
  <c r="CJ556" i="35"/>
  <c r="CI556" i="35"/>
  <c r="CH556" i="35"/>
  <c r="CG556" i="35"/>
  <c r="CF556" i="35"/>
  <c r="CE556" i="35"/>
  <c r="CD556" i="35"/>
  <c r="CC556" i="35"/>
  <c r="CB556" i="35"/>
  <c r="CA556" i="35"/>
  <c r="BZ556" i="35"/>
  <c r="BY556" i="35"/>
  <c r="BX556" i="35"/>
  <c r="BW556" i="35"/>
  <c r="BV556" i="35"/>
  <c r="BU556" i="35"/>
  <c r="BT556" i="35"/>
  <c r="BS556" i="35"/>
  <c r="BR556" i="35"/>
  <c r="BQ556" i="35"/>
  <c r="BP556" i="35"/>
  <c r="GG555" i="35"/>
  <c r="GC555" i="35"/>
  <c r="GA555" i="35"/>
  <c r="FY555" i="35"/>
  <c r="FW555" i="35"/>
  <c r="FU555" i="35"/>
  <c r="FS555" i="35"/>
  <c r="FE555" i="35"/>
  <c r="FC555" i="35"/>
  <c r="FA555" i="35"/>
  <c r="EY555" i="35"/>
  <c r="EW555" i="35"/>
  <c r="EU555" i="35"/>
  <c r="EF555" i="35"/>
  <c r="FD555" i="35" s="1"/>
  <c r="ED555" i="35"/>
  <c r="FB555" i="35" s="1"/>
  <c r="EB555" i="35"/>
  <c r="DZ555" i="35"/>
  <c r="EX555" i="35" s="1"/>
  <c r="DX555" i="35"/>
  <c r="EV555" i="35" s="1"/>
  <c r="DV555" i="35"/>
  <c r="ET555" i="35" s="1"/>
  <c r="DM554" i="35"/>
  <c r="GG553" i="35"/>
  <c r="EF552" i="35"/>
  <c r="ED552" i="35"/>
  <c r="EB552" i="35"/>
  <c r="H552" i="35" s="1"/>
  <c r="DZ552" i="35"/>
  <c r="DX552" i="35"/>
  <c r="D552" i="35" s="1"/>
  <c r="DV552" i="35"/>
  <c r="B552" i="35" s="1"/>
  <c r="DM552" i="35"/>
  <c r="CM552" i="35"/>
  <c r="CK552" i="35"/>
  <c r="CI552" i="35"/>
  <c r="CG552" i="35"/>
  <c r="CE552" i="35"/>
  <c r="CC552" i="35"/>
  <c r="CA552" i="35"/>
  <c r="BY552" i="35"/>
  <c r="BW552" i="35"/>
  <c r="BU552" i="35"/>
  <c r="BS552" i="35"/>
  <c r="BQ552" i="35"/>
  <c r="EF551" i="35"/>
  <c r="L551" i="35" s="1"/>
  <c r="ED551" i="35"/>
  <c r="EB551" i="35"/>
  <c r="H551" i="35" s="1"/>
  <c r="DZ551" i="35"/>
  <c r="DX551" i="35"/>
  <c r="D551" i="35" s="1"/>
  <c r="DV551" i="35"/>
  <c r="CM551" i="35"/>
  <c r="CL551" i="35"/>
  <c r="CK551" i="35"/>
  <c r="CJ551" i="35"/>
  <c r="CI551" i="35"/>
  <c r="CH551" i="35"/>
  <c r="CG551" i="35"/>
  <c r="CF551" i="35"/>
  <c r="CE551" i="35"/>
  <c r="CD551" i="35"/>
  <c r="CC551" i="35"/>
  <c r="CB551" i="35"/>
  <c r="CA551" i="35"/>
  <c r="BZ551" i="35"/>
  <c r="BY551" i="35"/>
  <c r="BX551" i="35"/>
  <c r="BW551" i="35"/>
  <c r="BV551" i="35"/>
  <c r="BU551" i="35"/>
  <c r="BT551" i="35"/>
  <c r="BS551" i="35"/>
  <c r="BR551" i="35"/>
  <c r="BQ551" i="35"/>
  <c r="BP551" i="35"/>
  <c r="GC550" i="35"/>
  <c r="GA550" i="35"/>
  <c r="FY550" i="35"/>
  <c r="FW550" i="35"/>
  <c r="FU550" i="35"/>
  <c r="FS550" i="35"/>
  <c r="FE550" i="35"/>
  <c r="FC550" i="35"/>
  <c r="FA550" i="35"/>
  <c r="EY550" i="35"/>
  <c r="EW550" i="35"/>
  <c r="EU550" i="35"/>
  <c r="EF550" i="35"/>
  <c r="FD550" i="35" s="1"/>
  <c r="ED550" i="35"/>
  <c r="FB550" i="35" s="1"/>
  <c r="EB550" i="35"/>
  <c r="DZ550" i="35"/>
  <c r="EX550" i="35" s="1"/>
  <c r="DX550" i="35"/>
  <c r="EV550" i="35" s="1"/>
  <c r="DV550" i="35"/>
  <c r="ET550" i="35" s="1"/>
  <c r="DM546" i="35"/>
  <c r="GG545" i="35"/>
  <c r="EF545" i="35"/>
  <c r="L545" i="35" s="1"/>
  <c r="ED545" i="35"/>
  <c r="J545" i="35" s="1"/>
  <c r="EB545" i="35"/>
  <c r="H545" i="35" s="1"/>
  <c r="DZ545" i="35"/>
  <c r="DX545" i="35"/>
  <c r="DV545" i="35"/>
  <c r="B545" i="35" s="1"/>
  <c r="CM545" i="35"/>
  <c r="CK545" i="35"/>
  <c r="CI545" i="35"/>
  <c r="CG545" i="35"/>
  <c r="CE545" i="35"/>
  <c r="CC545" i="35"/>
  <c r="CA545" i="35"/>
  <c r="BY545" i="35"/>
  <c r="BW545" i="35"/>
  <c r="BU545" i="35"/>
  <c r="BS545" i="35"/>
  <c r="BQ545" i="35"/>
  <c r="EF544" i="35"/>
  <c r="ED544" i="35"/>
  <c r="J544" i="35" s="1"/>
  <c r="EB544" i="35"/>
  <c r="H544" i="35" s="1"/>
  <c r="DZ544" i="35"/>
  <c r="F544" i="35" s="1"/>
  <c r="DX544" i="35"/>
  <c r="DV544" i="35"/>
  <c r="DM544" i="35"/>
  <c r="CM544" i="35"/>
  <c r="CL544" i="35"/>
  <c r="CK544" i="35"/>
  <c r="CJ544" i="35"/>
  <c r="CI544" i="35"/>
  <c r="CH544" i="35"/>
  <c r="CG544" i="35"/>
  <c r="CF544" i="35"/>
  <c r="CE544" i="35"/>
  <c r="CD544" i="35"/>
  <c r="CC544" i="35"/>
  <c r="CB544" i="35"/>
  <c r="CA544" i="35"/>
  <c r="BZ544" i="35"/>
  <c r="BY544" i="35"/>
  <c r="BX544" i="35"/>
  <c r="BW544" i="35"/>
  <c r="BV544" i="35"/>
  <c r="BU544" i="35"/>
  <c r="BT544" i="35"/>
  <c r="BS544" i="35"/>
  <c r="BR544" i="35"/>
  <c r="BQ544" i="35"/>
  <c r="BP544" i="35"/>
  <c r="GG543" i="35"/>
  <c r="GC543" i="35"/>
  <c r="GA543" i="35"/>
  <c r="FY543" i="35"/>
  <c r="FW543" i="35"/>
  <c r="FU543" i="35"/>
  <c r="FS543" i="35"/>
  <c r="FE543" i="35"/>
  <c r="FC543" i="35"/>
  <c r="FA543" i="35"/>
  <c r="EY543" i="35"/>
  <c r="EW543" i="35"/>
  <c r="EU543" i="35"/>
  <c r="EF543" i="35"/>
  <c r="FD543" i="35" s="1"/>
  <c r="ED543" i="35"/>
  <c r="FB543" i="35" s="1"/>
  <c r="EB543" i="35"/>
  <c r="DZ543" i="35"/>
  <c r="EX543" i="35" s="1"/>
  <c r="DX543" i="35"/>
  <c r="EV543" i="35" s="1"/>
  <c r="DV543" i="35"/>
  <c r="ET543" i="35" s="1"/>
  <c r="DM542" i="35"/>
  <c r="GG541" i="35"/>
  <c r="EF540" i="35"/>
  <c r="L540" i="35" s="1"/>
  <c r="ED540" i="35"/>
  <c r="J540" i="35" s="1"/>
  <c r="EB540" i="35"/>
  <c r="H540" i="35" s="1"/>
  <c r="DZ540" i="35"/>
  <c r="F540" i="35" s="1"/>
  <c r="DX540" i="35"/>
  <c r="D540" i="35" s="1"/>
  <c r="DV540" i="35"/>
  <c r="DM540" i="35"/>
  <c r="CM540" i="35"/>
  <c r="CK540" i="35"/>
  <c r="CI540" i="35"/>
  <c r="CG540" i="35"/>
  <c r="CE540" i="35"/>
  <c r="CC540" i="35"/>
  <c r="CA540" i="35"/>
  <c r="BY540" i="35"/>
  <c r="BW540" i="35"/>
  <c r="BU540" i="35"/>
  <c r="BS540" i="35"/>
  <c r="BQ540" i="35"/>
  <c r="GG539" i="35"/>
  <c r="EF539" i="35"/>
  <c r="ED539" i="35"/>
  <c r="J539" i="35" s="1"/>
  <c r="EB539" i="35"/>
  <c r="DZ539" i="35"/>
  <c r="DX539" i="35"/>
  <c r="D539" i="35" s="1"/>
  <c r="DV539" i="35"/>
  <c r="B539" i="35" s="1"/>
  <c r="CM539" i="35"/>
  <c r="CL539" i="35"/>
  <c r="CK539" i="35"/>
  <c r="CJ539" i="35"/>
  <c r="CI539" i="35"/>
  <c r="CH539" i="35"/>
  <c r="CG539" i="35"/>
  <c r="CF539" i="35"/>
  <c r="CE539" i="35"/>
  <c r="CD539" i="35"/>
  <c r="CC539" i="35"/>
  <c r="CB539" i="35"/>
  <c r="CA539" i="35"/>
  <c r="BZ539" i="35"/>
  <c r="BY539" i="35"/>
  <c r="BX539" i="35"/>
  <c r="BW539" i="35"/>
  <c r="BV539" i="35"/>
  <c r="BU539" i="35"/>
  <c r="BT539" i="35"/>
  <c r="BS539" i="35"/>
  <c r="BR539" i="35"/>
  <c r="BQ539" i="35"/>
  <c r="BP539" i="35"/>
  <c r="GC538" i="35"/>
  <c r="GA538" i="35"/>
  <c r="FY538" i="35"/>
  <c r="FW538" i="35"/>
  <c r="FU538" i="35"/>
  <c r="FS538" i="35"/>
  <c r="FE538" i="35"/>
  <c r="FC538" i="35"/>
  <c r="FA538" i="35"/>
  <c r="EY538" i="35"/>
  <c r="EW538" i="35"/>
  <c r="EU538" i="35"/>
  <c r="EF538" i="35"/>
  <c r="FD538" i="35" s="1"/>
  <c r="ED538" i="35"/>
  <c r="FB538" i="35" s="1"/>
  <c r="EB538" i="35"/>
  <c r="EZ538" i="35" s="1"/>
  <c r="DZ538" i="35"/>
  <c r="EX538" i="35" s="1"/>
  <c r="DX538" i="35"/>
  <c r="DV538" i="35"/>
  <c r="ET538" i="35" s="1"/>
  <c r="DM538" i="35"/>
  <c r="GG537" i="35"/>
  <c r="DM536" i="35"/>
  <c r="GG535" i="35"/>
  <c r="EF535" i="35"/>
  <c r="L535" i="35" s="1"/>
  <c r="ED535" i="35"/>
  <c r="J535" i="35" s="1"/>
  <c r="EB535" i="35"/>
  <c r="H535" i="35" s="1"/>
  <c r="DZ535" i="35"/>
  <c r="F535" i="35" s="1"/>
  <c r="DX535" i="35"/>
  <c r="D535" i="35" s="1"/>
  <c r="DV535" i="35"/>
  <c r="CM535" i="35"/>
  <c r="CK535" i="35"/>
  <c r="CI535" i="35"/>
  <c r="CG535" i="35"/>
  <c r="CE535" i="35"/>
  <c r="CC535" i="35"/>
  <c r="CA535" i="35"/>
  <c r="BY535" i="35"/>
  <c r="BW535" i="35"/>
  <c r="BU535" i="35"/>
  <c r="BS535" i="35"/>
  <c r="BQ535" i="35"/>
  <c r="EF534" i="35"/>
  <c r="ED534" i="35"/>
  <c r="J534" i="35" s="1"/>
  <c r="EB534" i="35"/>
  <c r="H534" i="35" s="1"/>
  <c r="DZ534" i="35"/>
  <c r="F534" i="35" s="1"/>
  <c r="DX534" i="35"/>
  <c r="DV534" i="35"/>
  <c r="DM534" i="35"/>
  <c r="CM534" i="35"/>
  <c r="CL534" i="35"/>
  <c r="CK534" i="35"/>
  <c r="CJ534" i="35"/>
  <c r="CI534" i="35"/>
  <c r="CH534" i="35"/>
  <c r="CG534" i="35"/>
  <c r="CF534" i="35"/>
  <c r="CE534" i="35"/>
  <c r="CD534" i="35"/>
  <c r="CC534" i="35"/>
  <c r="CB534" i="35"/>
  <c r="CA534" i="35"/>
  <c r="BZ534" i="35"/>
  <c r="BY534" i="35"/>
  <c r="BX534" i="35"/>
  <c r="BW534" i="35"/>
  <c r="BV534" i="35"/>
  <c r="BU534" i="35"/>
  <c r="BT534" i="35"/>
  <c r="BS534" i="35"/>
  <c r="BR534" i="35"/>
  <c r="BQ534" i="35"/>
  <c r="BP534" i="35"/>
  <c r="GG533" i="35"/>
  <c r="GC533" i="35"/>
  <c r="GA533" i="35"/>
  <c r="FY533" i="35"/>
  <c r="FW533" i="35"/>
  <c r="FU533" i="35"/>
  <c r="FS533" i="35"/>
  <c r="FE533" i="35"/>
  <c r="FC533" i="35"/>
  <c r="FA533" i="35"/>
  <c r="EY533" i="35"/>
  <c r="EW533" i="35"/>
  <c r="EU533" i="35"/>
  <c r="EF533" i="35"/>
  <c r="FD533" i="35" s="1"/>
  <c r="ED533" i="35"/>
  <c r="FB533" i="35" s="1"/>
  <c r="EB533" i="35"/>
  <c r="EZ533" i="35" s="1"/>
  <c r="DZ533" i="35"/>
  <c r="EX533" i="35" s="1"/>
  <c r="DX533" i="35"/>
  <c r="EV533" i="35" s="1"/>
  <c r="DV533" i="35"/>
  <c r="ET533" i="35" s="1"/>
  <c r="DM532" i="35"/>
  <c r="EF530" i="35"/>
  <c r="L530" i="35" s="1"/>
  <c r="ED530" i="35"/>
  <c r="J530" i="35" s="1"/>
  <c r="EB530" i="35"/>
  <c r="H530" i="35" s="1"/>
  <c r="DZ530" i="35"/>
  <c r="F530" i="35" s="1"/>
  <c r="DX530" i="35"/>
  <c r="D530" i="35" s="1"/>
  <c r="DV530" i="35"/>
  <c r="B530" i="35" s="1"/>
  <c r="DM530" i="35"/>
  <c r="CM530" i="35"/>
  <c r="CK530" i="35"/>
  <c r="CI530" i="35"/>
  <c r="CG530" i="35"/>
  <c r="CE530" i="35"/>
  <c r="CC530" i="35"/>
  <c r="CA530" i="35"/>
  <c r="BY530" i="35"/>
  <c r="BW530" i="35"/>
  <c r="BU530" i="35"/>
  <c r="BS530" i="35"/>
  <c r="BQ530" i="35"/>
  <c r="GG529" i="35"/>
  <c r="EF529" i="35"/>
  <c r="L529" i="35" s="1"/>
  <c r="ED529" i="35"/>
  <c r="EB529" i="35"/>
  <c r="H529" i="35" s="1"/>
  <c r="DZ529" i="35"/>
  <c r="F529" i="35" s="1"/>
  <c r="DX529" i="35"/>
  <c r="DV529" i="35"/>
  <c r="B529" i="35" s="1"/>
  <c r="CM529" i="35"/>
  <c r="CL529" i="35"/>
  <c r="CK529" i="35"/>
  <c r="CJ529" i="35"/>
  <c r="CI529" i="35"/>
  <c r="CH529" i="35"/>
  <c r="CG529" i="35"/>
  <c r="CF529" i="35"/>
  <c r="CE529" i="35"/>
  <c r="CD529" i="35"/>
  <c r="CC529" i="35"/>
  <c r="CB529" i="35"/>
  <c r="CA529" i="35"/>
  <c r="BZ529" i="35"/>
  <c r="BY529" i="35"/>
  <c r="BX529" i="35"/>
  <c r="BW529" i="35"/>
  <c r="BV529" i="35"/>
  <c r="BU529" i="35"/>
  <c r="BT529" i="35"/>
  <c r="BS529" i="35"/>
  <c r="BR529" i="35"/>
  <c r="BQ529" i="35"/>
  <c r="BP529" i="35"/>
  <c r="GC528" i="35"/>
  <c r="GA528" i="35"/>
  <c r="FY528" i="35"/>
  <c r="FW528" i="35"/>
  <c r="FU528" i="35"/>
  <c r="FS528" i="35"/>
  <c r="FE528" i="35"/>
  <c r="FC528" i="35"/>
  <c r="FA528" i="35"/>
  <c r="EY528" i="35"/>
  <c r="EW528" i="35"/>
  <c r="EU528" i="35"/>
  <c r="EF528" i="35"/>
  <c r="FD528" i="35" s="1"/>
  <c r="ED528" i="35"/>
  <c r="FB528" i="35" s="1"/>
  <c r="EB528" i="35"/>
  <c r="DZ528" i="35"/>
  <c r="EX528" i="35" s="1"/>
  <c r="DX528" i="35"/>
  <c r="EV528" i="35" s="1"/>
  <c r="DV528" i="35"/>
  <c r="ET528" i="35" s="1"/>
  <c r="DM528" i="35"/>
  <c r="GG527" i="35"/>
  <c r="DM526" i="35"/>
  <c r="GG525" i="35"/>
  <c r="EF525" i="35"/>
  <c r="L525" i="35" s="1"/>
  <c r="ED525" i="35"/>
  <c r="J525" i="35" s="1"/>
  <c r="EB525" i="35"/>
  <c r="H525" i="35" s="1"/>
  <c r="DZ525" i="35"/>
  <c r="F525" i="35" s="1"/>
  <c r="DX525" i="35"/>
  <c r="D525" i="35" s="1"/>
  <c r="DV525" i="35"/>
  <c r="B525" i="35" s="1"/>
  <c r="CM525" i="35"/>
  <c r="CK525" i="35"/>
  <c r="CI525" i="35"/>
  <c r="CG525" i="35"/>
  <c r="CE525" i="35"/>
  <c r="CC525" i="35"/>
  <c r="CA525" i="35"/>
  <c r="BY525" i="35"/>
  <c r="BW525" i="35"/>
  <c r="BU525" i="35"/>
  <c r="BS525" i="35"/>
  <c r="BQ525" i="35"/>
  <c r="EF524" i="35"/>
  <c r="ED524" i="35"/>
  <c r="EB524" i="35"/>
  <c r="H524" i="35" s="1"/>
  <c r="DZ524" i="35"/>
  <c r="F524" i="35" s="1"/>
  <c r="DX524" i="35"/>
  <c r="D524" i="35" s="1"/>
  <c r="DV524" i="35"/>
  <c r="DM524" i="35"/>
  <c r="CM524" i="35"/>
  <c r="CL524" i="35"/>
  <c r="CK524" i="35"/>
  <c r="CJ524" i="35"/>
  <c r="CI524" i="35"/>
  <c r="CH524" i="35"/>
  <c r="CG524" i="35"/>
  <c r="CF524" i="35"/>
  <c r="CE524" i="35"/>
  <c r="CD524" i="35"/>
  <c r="CC524" i="35"/>
  <c r="CB524" i="35"/>
  <c r="CA524" i="35"/>
  <c r="BZ524" i="35"/>
  <c r="BY524" i="35"/>
  <c r="BX524" i="35"/>
  <c r="BW524" i="35"/>
  <c r="BV524" i="35"/>
  <c r="BU524" i="35"/>
  <c r="BT524" i="35"/>
  <c r="BS524" i="35"/>
  <c r="BR524" i="35"/>
  <c r="BQ524" i="35"/>
  <c r="BP524" i="35"/>
  <c r="GG523" i="35"/>
  <c r="GC523" i="35"/>
  <c r="GA523" i="35"/>
  <c r="FY523" i="35"/>
  <c r="FW523" i="35"/>
  <c r="FU523" i="35"/>
  <c r="FS523" i="35"/>
  <c r="FE523" i="35"/>
  <c r="FC523" i="35"/>
  <c r="FA523" i="35"/>
  <c r="EY523" i="35"/>
  <c r="EW523" i="35"/>
  <c r="EU523" i="35"/>
  <c r="EF523" i="35"/>
  <c r="FD523" i="35" s="1"/>
  <c r="ED523" i="35"/>
  <c r="FB523" i="35" s="1"/>
  <c r="EB523" i="35"/>
  <c r="EZ523" i="35" s="1"/>
  <c r="DZ523" i="35"/>
  <c r="EX523" i="35" s="1"/>
  <c r="DX523" i="35"/>
  <c r="DV523" i="35"/>
  <c r="DM522" i="35"/>
  <c r="GG521" i="35"/>
  <c r="EF520" i="35"/>
  <c r="L520" i="35" s="1"/>
  <c r="ED520" i="35"/>
  <c r="J520" i="35" s="1"/>
  <c r="EB520" i="35"/>
  <c r="DZ520" i="35"/>
  <c r="F520" i="35" s="1"/>
  <c r="DX520" i="35"/>
  <c r="D520" i="35" s="1"/>
  <c r="DV520" i="35"/>
  <c r="B520" i="35" s="1"/>
  <c r="DM520" i="35"/>
  <c r="CM520" i="35"/>
  <c r="CK520" i="35"/>
  <c r="CI520" i="35"/>
  <c r="CG520" i="35"/>
  <c r="CE520" i="35"/>
  <c r="CC520" i="35"/>
  <c r="CA520" i="35"/>
  <c r="BY520" i="35"/>
  <c r="BW520" i="35"/>
  <c r="BU520" i="35"/>
  <c r="BS520" i="35"/>
  <c r="BQ520" i="35"/>
  <c r="EF519" i="35"/>
  <c r="L519" i="35" s="1"/>
  <c r="ED519" i="35"/>
  <c r="J519" i="35" s="1"/>
  <c r="EB519" i="35"/>
  <c r="H519" i="35" s="1"/>
  <c r="DZ519" i="35"/>
  <c r="F519" i="35" s="1"/>
  <c r="DX519" i="35"/>
  <c r="DV519" i="35"/>
  <c r="CM519" i="35"/>
  <c r="CL519" i="35"/>
  <c r="CK519" i="35"/>
  <c r="CJ519" i="35"/>
  <c r="CI519" i="35"/>
  <c r="CH519" i="35"/>
  <c r="CG519" i="35"/>
  <c r="CF519" i="35"/>
  <c r="CE519" i="35"/>
  <c r="CD519" i="35"/>
  <c r="CC519" i="35"/>
  <c r="CB519" i="35"/>
  <c r="CA519" i="35"/>
  <c r="BZ519" i="35"/>
  <c r="BY519" i="35"/>
  <c r="BX519" i="35"/>
  <c r="BW519" i="35"/>
  <c r="BV519" i="35"/>
  <c r="BU519" i="35"/>
  <c r="BT519" i="35"/>
  <c r="BS519" i="35"/>
  <c r="BR519" i="35"/>
  <c r="BQ519" i="35"/>
  <c r="BP519" i="35"/>
  <c r="GC518" i="35"/>
  <c r="GA518" i="35"/>
  <c r="FY518" i="35"/>
  <c r="FW518" i="35"/>
  <c r="FU518" i="35"/>
  <c r="FS518" i="35"/>
  <c r="FE518" i="35"/>
  <c r="FC518" i="35"/>
  <c r="FA518" i="35"/>
  <c r="EY518" i="35"/>
  <c r="EW518" i="35"/>
  <c r="EU518" i="35"/>
  <c r="EF518" i="35"/>
  <c r="FD518" i="35" s="1"/>
  <c r="ED518" i="35"/>
  <c r="EB518" i="35"/>
  <c r="EZ518" i="35" s="1"/>
  <c r="DZ518" i="35"/>
  <c r="EX518" i="35" s="1"/>
  <c r="DX518" i="35"/>
  <c r="DV518" i="35"/>
  <c r="DM514" i="35"/>
  <c r="GG513" i="35"/>
  <c r="EF513" i="35"/>
  <c r="L513" i="35" s="1"/>
  <c r="ED513" i="35"/>
  <c r="EB513" i="35"/>
  <c r="DZ513" i="35"/>
  <c r="DX513" i="35"/>
  <c r="DV513" i="35"/>
  <c r="CM513" i="35"/>
  <c r="CK513" i="35"/>
  <c r="CI513" i="35"/>
  <c r="CG513" i="35"/>
  <c r="CE513" i="35"/>
  <c r="CC513" i="35"/>
  <c r="CA513" i="35"/>
  <c r="BY513" i="35"/>
  <c r="BW513" i="35"/>
  <c r="BU513" i="35"/>
  <c r="BS513" i="35"/>
  <c r="BQ513" i="35"/>
  <c r="EF512" i="35"/>
  <c r="ED512" i="35"/>
  <c r="J512" i="35" s="1"/>
  <c r="EB512" i="35"/>
  <c r="H512" i="35" s="1"/>
  <c r="DZ512" i="35"/>
  <c r="F512" i="35" s="1"/>
  <c r="DX512" i="35"/>
  <c r="D512" i="35" s="1"/>
  <c r="DV512" i="35"/>
  <c r="DM512" i="35"/>
  <c r="CM512" i="35"/>
  <c r="CL512" i="35"/>
  <c r="CK512" i="35"/>
  <c r="CJ512" i="35"/>
  <c r="CI512" i="35"/>
  <c r="CH512" i="35"/>
  <c r="CG512" i="35"/>
  <c r="CF512" i="35"/>
  <c r="CE512" i="35"/>
  <c r="CD512" i="35"/>
  <c r="CC512" i="35"/>
  <c r="CB512" i="35"/>
  <c r="CA512" i="35"/>
  <c r="BZ512" i="35"/>
  <c r="BY512" i="35"/>
  <c r="BX512" i="35"/>
  <c r="BW512" i="35"/>
  <c r="BV512" i="35"/>
  <c r="BU512" i="35"/>
  <c r="BT512" i="35"/>
  <c r="BS512" i="35"/>
  <c r="BR512" i="35"/>
  <c r="BQ512" i="35"/>
  <c r="BP512" i="35"/>
  <c r="GG511" i="35"/>
  <c r="GC511" i="35"/>
  <c r="GA511" i="35"/>
  <c r="FY511" i="35"/>
  <c r="FW511" i="35"/>
  <c r="FU511" i="35"/>
  <c r="FS511" i="35"/>
  <c r="FE511" i="35"/>
  <c r="FC511" i="35"/>
  <c r="FA511" i="35"/>
  <c r="EY511" i="35"/>
  <c r="EW511" i="35"/>
  <c r="EU511" i="35"/>
  <c r="EF511" i="35"/>
  <c r="ED511" i="35"/>
  <c r="FB511" i="35" s="1"/>
  <c r="EB511" i="35"/>
  <c r="EZ511" i="35" s="1"/>
  <c r="DZ511" i="35"/>
  <c r="EX511" i="35" s="1"/>
  <c r="DX511" i="35"/>
  <c r="EV511" i="35" s="1"/>
  <c r="DV511" i="35"/>
  <c r="ET511" i="35" s="1"/>
  <c r="DM510" i="35"/>
  <c r="GG509" i="35"/>
  <c r="EF508" i="35"/>
  <c r="L508" i="35" s="1"/>
  <c r="ED508" i="35"/>
  <c r="J508" i="35" s="1"/>
  <c r="EB508" i="35"/>
  <c r="H508" i="35" s="1"/>
  <c r="DZ508" i="35"/>
  <c r="F508" i="35" s="1"/>
  <c r="DX508" i="35"/>
  <c r="D508" i="35" s="1"/>
  <c r="DV508" i="35"/>
  <c r="B508" i="35" s="1"/>
  <c r="DM508" i="35"/>
  <c r="CM508" i="35"/>
  <c r="CK508" i="35"/>
  <c r="CI508" i="35"/>
  <c r="CG508" i="35"/>
  <c r="CE508" i="35"/>
  <c r="CC508" i="35"/>
  <c r="CA508" i="35"/>
  <c r="BY508" i="35"/>
  <c r="BW508" i="35"/>
  <c r="BU508" i="35"/>
  <c r="BS508" i="35"/>
  <c r="BQ508" i="35"/>
  <c r="GG507" i="35"/>
  <c r="EF507" i="35"/>
  <c r="L507" i="35" s="1"/>
  <c r="ED507" i="35"/>
  <c r="EB507" i="35"/>
  <c r="DZ507" i="35"/>
  <c r="F507" i="35" s="1"/>
  <c r="DX507" i="35"/>
  <c r="D507" i="35" s="1"/>
  <c r="DV507" i="35"/>
  <c r="B507" i="35" s="1"/>
  <c r="CM507" i="35"/>
  <c r="CL507" i="35"/>
  <c r="CK507" i="35"/>
  <c r="CJ507" i="35"/>
  <c r="CI507" i="35"/>
  <c r="CH507" i="35"/>
  <c r="CG507" i="35"/>
  <c r="CF507" i="35"/>
  <c r="CE507" i="35"/>
  <c r="CD507" i="35"/>
  <c r="CC507" i="35"/>
  <c r="CB507" i="35"/>
  <c r="CA507" i="35"/>
  <c r="BZ507" i="35"/>
  <c r="BY507" i="35"/>
  <c r="BX507" i="35"/>
  <c r="BW507" i="35"/>
  <c r="BV507" i="35"/>
  <c r="BU507" i="35"/>
  <c r="BT507" i="35"/>
  <c r="BS507" i="35"/>
  <c r="BR507" i="35"/>
  <c r="BQ507" i="35"/>
  <c r="BP507" i="35"/>
  <c r="GC506" i="35"/>
  <c r="GA506" i="35"/>
  <c r="FY506" i="35"/>
  <c r="FW506" i="35"/>
  <c r="FU506" i="35"/>
  <c r="FS506" i="35"/>
  <c r="FE506" i="35"/>
  <c r="FC506" i="35"/>
  <c r="FA506" i="35"/>
  <c r="EY506" i="35"/>
  <c r="EW506" i="35"/>
  <c r="EU506" i="35"/>
  <c r="EF506" i="35"/>
  <c r="FD506" i="35" s="1"/>
  <c r="ED506" i="35"/>
  <c r="EB506" i="35"/>
  <c r="DZ506" i="35"/>
  <c r="EX506" i="35" s="1"/>
  <c r="DX506" i="35"/>
  <c r="DV506" i="35"/>
  <c r="DM506" i="35"/>
  <c r="GG505" i="35"/>
  <c r="DM504" i="35"/>
  <c r="GG503" i="35"/>
  <c r="EF503" i="35"/>
  <c r="L503" i="35" s="1"/>
  <c r="ED503" i="35"/>
  <c r="J503" i="35" s="1"/>
  <c r="EB503" i="35"/>
  <c r="H503" i="35" s="1"/>
  <c r="DZ503" i="35"/>
  <c r="DX503" i="35"/>
  <c r="D503" i="35" s="1"/>
  <c r="DV503" i="35"/>
  <c r="B503" i="35" s="1"/>
  <c r="CM503" i="35"/>
  <c r="CK503" i="35"/>
  <c r="CI503" i="35"/>
  <c r="CG503" i="35"/>
  <c r="CE503" i="35"/>
  <c r="CC503" i="35"/>
  <c r="CA503" i="35"/>
  <c r="BY503" i="35"/>
  <c r="BW503" i="35"/>
  <c r="BU503" i="35"/>
  <c r="BS503" i="35"/>
  <c r="BQ503" i="35"/>
  <c r="EF502" i="35"/>
  <c r="L502" i="35" s="1"/>
  <c r="ED502" i="35"/>
  <c r="J502" i="35" s="1"/>
  <c r="EB502" i="35"/>
  <c r="H502" i="35" s="1"/>
  <c r="DZ502" i="35"/>
  <c r="F502" i="35" s="1"/>
  <c r="DX502" i="35"/>
  <c r="D502" i="35" s="1"/>
  <c r="DV502" i="35"/>
  <c r="B502" i="35" s="1"/>
  <c r="DM502" i="35"/>
  <c r="CM502" i="35"/>
  <c r="CL502" i="35"/>
  <c r="CK502" i="35"/>
  <c r="CJ502" i="35"/>
  <c r="CI502" i="35"/>
  <c r="CH502" i="35"/>
  <c r="CG502" i="35"/>
  <c r="CF502" i="35"/>
  <c r="CE502" i="35"/>
  <c r="CD502" i="35"/>
  <c r="CC502" i="35"/>
  <c r="CB502" i="35"/>
  <c r="CA502" i="35"/>
  <c r="BZ502" i="35"/>
  <c r="BY502" i="35"/>
  <c r="BX502" i="35"/>
  <c r="BW502" i="35"/>
  <c r="BV502" i="35"/>
  <c r="BU502" i="35"/>
  <c r="BT502" i="35"/>
  <c r="BS502" i="35"/>
  <c r="BR502" i="35"/>
  <c r="BQ502" i="35"/>
  <c r="BP502" i="35"/>
  <c r="GG501" i="35"/>
  <c r="GC501" i="35"/>
  <c r="GA501" i="35"/>
  <c r="FY501" i="35"/>
  <c r="FW501" i="35"/>
  <c r="FU501" i="35"/>
  <c r="FS501" i="35"/>
  <c r="FE501" i="35"/>
  <c r="FC501" i="35"/>
  <c r="FA501" i="35"/>
  <c r="EY501" i="35"/>
  <c r="EW501" i="35"/>
  <c r="EU501" i="35"/>
  <c r="EF501" i="35"/>
  <c r="FD501" i="35" s="1"/>
  <c r="ED501" i="35"/>
  <c r="FB501" i="35" s="1"/>
  <c r="EB501" i="35"/>
  <c r="EZ501" i="35" s="1"/>
  <c r="DZ501" i="35"/>
  <c r="EX501" i="35" s="1"/>
  <c r="DX501" i="35"/>
  <c r="DV501" i="35"/>
  <c r="DM500" i="35"/>
  <c r="GG499" i="35"/>
  <c r="EF498" i="35"/>
  <c r="L498" i="35" s="1"/>
  <c r="ED498" i="35"/>
  <c r="J498" i="35" s="1"/>
  <c r="EB498" i="35"/>
  <c r="H498" i="35" s="1"/>
  <c r="DZ498" i="35"/>
  <c r="F498" i="35" s="1"/>
  <c r="DX498" i="35"/>
  <c r="D498" i="35" s="1"/>
  <c r="DV498" i="35"/>
  <c r="DM498" i="35"/>
  <c r="CM498" i="35"/>
  <c r="CK498" i="35"/>
  <c r="CI498" i="35"/>
  <c r="CG498" i="35"/>
  <c r="CE498" i="35"/>
  <c r="CC498" i="35"/>
  <c r="CA498" i="35"/>
  <c r="BY498" i="35"/>
  <c r="BW498" i="35"/>
  <c r="BU498" i="35"/>
  <c r="BS498" i="35"/>
  <c r="BQ498" i="35"/>
  <c r="GG497" i="35"/>
  <c r="EF497" i="35"/>
  <c r="L497" i="35" s="1"/>
  <c r="ED497" i="35"/>
  <c r="EB497" i="35"/>
  <c r="H497" i="35" s="1"/>
  <c r="DZ497" i="35"/>
  <c r="DX497" i="35"/>
  <c r="D497" i="35" s="1"/>
  <c r="DV497" i="35"/>
  <c r="B497" i="35" s="1"/>
  <c r="CM497" i="35"/>
  <c r="CL497" i="35"/>
  <c r="CK497" i="35"/>
  <c r="CJ497" i="35"/>
  <c r="CI497" i="35"/>
  <c r="CH497" i="35"/>
  <c r="CG497" i="35"/>
  <c r="CF497" i="35"/>
  <c r="CE497" i="35"/>
  <c r="CD497" i="35"/>
  <c r="CC497" i="35"/>
  <c r="CB497" i="35"/>
  <c r="CA497" i="35"/>
  <c r="BZ497" i="35"/>
  <c r="BY497" i="35"/>
  <c r="BX497" i="35"/>
  <c r="BW497" i="35"/>
  <c r="BV497" i="35"/>
  <c r="BU497" i="35"/>
  <c r="BT497" i="35"/>
  <c r="BS497" i="35"/>
  <c r="BR497" i="35"/>
  <c r="BQ497" i="35"/>
  <c r="BP497" i="35"/>
  <c r="GC496" i="35"/>
  <c r="GA496" i="35"/>
  <c r="FY496" i="35"/>
  <c r="FW496" i="35"/>
  <c r="FU496" i="35"/>
  <c r="FS496" i="35"/>
  <c r="FE496" i="35"/>
  <c r="FC496" i="35"/>
  <c r="FA496" i="35"/>
  <c r="EY496" i="35"/>
  <c r="EW496" i="35"/>
  <c r="EU496" i="35"/>
  <c r="EF496" i="35"/>
  <c r="FD496" i="35" s="1"/>
  <c r="ED496" i="35"/>
  <c r="FB496" i="35" s="1"/>
  <c r="EB496" i="35"/>
  <c r="EZ496" i="35" s="1"/>
  <c r="DZ496" i="35"/>
  <c r="EX496" i="35" s="1"/>
  <c r="DX496" i="35"/>
  <c r="EV496" i="35" s="1"/>
  <c r="DV496" i="35"/>
  <c r="ET496" i="35" s="1"/>
  <c r="DM496" i="35"/>
  <c r="GG495" i="35"/>
  <c r="DM494" i="35"/>
  <c r="EF493" i="35"/>
  <c r="L493" i="35" s="1"/>
  <c r="ED493" i="35"/>
  <c r="J493" i="35" s="1"/>
  <c r="EB493" i="35"/>
  <c r="H493" i="35" s="1"/>
  <c r="DZ493" i="35"/>
  <c r="F493" i="35" s="1"/>
  <c r="DX493" i="35"/>
  <c r="D493" i="35" s="1"/>
  <c r="DV493" i="35"/>
  <c r="B493" i="35" s="1"/>
  <c r="CM493" i="35"/>
  <c r="CK493" i="35"/>
  <c r="CI493" i="35"/>
  <c r="CG493" i="35"/>
  <c r="CE493" i="35"/>
  <c r="CC493" i="35"/>
  <c r="CA493" i="35"/>
  <c r="BY493" i="35"/>
  <c r="BW493" i="35"/>
  <c r="BU493" i="35"/>
  <c r="BS493" i="35"/>
  <c r="BQ493" i="35"/>
  <c r="EF492" i="35"/>
  <c r="ED492" i="35"/>
  <c r="J492" i="35" s="1"/>
  <c r="EB492" i="35"/>
  <c r="H492" i="35" s="1"/>
  <c r="DZ492" i="35"/>
  <c r="F492" i="35" s="1"/>
  <c r="DX492" i="35"/>
  <c r="D492" i="35" s="1"/>
  <c r="DV492" i="35"/>
  <c r="DM492" i="35"/>
  <c r="CM492" i="35"/>
  <c r="CL492" i="35"/>
  <c r="CK492" i="35"/>
  <c r="CJ492" i="35"/>
  <c r="CI492" i="35"/>
  <c r="CH492" i="35"/>
  <c r="CG492" i="35"/>
  <c r="CF492" i="35"/>
  <c r="CE492" i="35"/>
  <c r="CD492" i="35"/>
  <c r="CC492" i="35"/>
  <c r="CB492" i="35"/>
  <c r="CA492" i="35"/>
  <c r="BZ492" i="35"/>
  <c r="BY492" i="35"/>
  <c r="BX492" i="35"/>
  <c r="BW492" i="35"/>
  <c r="BV492" i="35"/>
  <c r="BU492" i="35"/>
  <c r="BT492" i="35"/>
  <c r="BS492" i="35"/>
  <c r="BR492" i="35"/>
  <c r="BQ492" i="35"/>
  <c r="BP492" i="35"/>
  <c r="GG491" i="35"/>
  <c r="GC491" i="35"/>
  <c r="GA491" i="35"/>
  <c r="FY491" i="35"/>
  <c r="FW491" i="35"/>
  <c r="FU491" i="35"/>
  <c r="FS491" i="35"/>
  <c r="FE491" i="35"/>
  <c r="FC491" i="35"/>
  <c r="FA491" i="35"/>
  <c r="EY491" i="35"/>
  <c r="EW491" i="35"/>
  <c r="EU491" i="35"/>
  <c r="EF491" i="35"/>
  <c r="FD491" i="35" s="1"/>
  <c r="ED491" i="35"/>
  <c r="EB491" i="35"/>
  <c r="DZ491" i="35"/>
  <c r="EX491" i="35" s="1"/>
  <c r="DX491" i="35"/>
  <c r="DV491" i="35"/>
  <c r="DM490" i="35"/>
  <c r="GG489" i="35"/>
  <c r="EF488" i="35"/>
  <c r="ED488" i="35"/>
  <c r="J488" i="35" s="1"/>
  <c r="EB488" i="35"/>
  <c r="H488" i="35" s="1"/>
  <c r="DZ488" i="35"/>
  <c r="F488" i="35" s="1"/>
  <c r="DX488" i="35"/>
  <c r="D488" i="35" s="1"/>
  <c r="DV488" i="35"/>
  <c r="B488" i="35" s="1"/>
  <c r="DM488" i="35"/>
  <c r="CM488" i="35"/>
  <c r="CK488" i="35"/>
  <c r="CI488" i="35"/>
  <c r="CG488" i="35"/>
  <c r="CE488" i="35"/>
  <c r="CC488" i="35"/>
  <c r="CA488" i="35"/>
  <c r="BY488" i="35"/>
  <c r="BW488" i="35"/>
  <c r="BU488" i="35"/>
  <c r="BS488" i="35"/>
  <c r="BQ488" i="35"/>
  <c r="EF487" i="35"/>
  <c r="L487" i="35" s="1"/>
  <c r="ED487" i="35"/>
  <c r="EB487" i="35"/>
  <c r="H487" i="35" s="1"/>
  <c r="DZ487" i="35"/>
  <c r="DX487" i="35"/>
  <c r="DV487" i="35"/>
  <c r="B487" i="35" s="1"/>
  <c r="CM487" i="35"/>
  <c r="CL487" i="35"/>
  <c r="CK487" i="35"/>
  <c r="CJ487" i="35"/>
  <c r="CI487" i="35"/>
  <c r="CH487" i="35"/>
  <c r="CG487" i="35"/>
  <c r="CF487" i="35"/>
  <c r="CE487" i="35"/>
  <c r="CD487" i="35"/>
  <c r="CC487" i="35"/>
  <c r="CB487" i="35"/>
  <c r="CA487" i="35"/>
  <c r="BZ487" i="35"/>
  <c r="BY487" i="35"/>
  <c r="BX487" i="35"/>
  <c r="BW487" i="35"/>
  <c r="BV487" i="35"/>
  <c r="BU487" i="35"/>
  <c r="BT487" i="35"/>
  <c r="BS487" i="35"/>
  <c r="BR487" i="35"/>
  <c r="BQ487" i="35"/>
  <c r="BP487" i="35"/>
  <c r="GC486" i="35"/>
  <c r="GA486" i="35"/>
  <c r="FY486" i="35"/>
  <c r="FW486" i="35"/>
  <c r="FU486" i="35"/>
  <c r="FS486" i="35"/>
  <c r="FE486" i="35"/>
  <c r="FC486" i="35"/>
  <c r="FA486" i="35"/>
  <c r="EY486" i="35"/>
  <c r="EW486" i="35"/>
  <c r="EU486" i="35"/>
  <c r="EF486" i="35"/>
  <c r="FD486" i="35" s="1"/>
  <c r="ED486" i="35"/>
  <c r="EB486" i="35"/>
  <c r="DZ486" i="35"/>
  <c r="EX486" i="35" s="1"/>
  <c r="DX486" i="35"/>
  <c r="EV486" i="35" s="1"/>
  <c r="DV486" i="35"/>
  <c r="DM482" i="35"/>
  <c r="GG481" i="35"/>
  <c r="EF481" i="35"/>
  <c r="ED481" i="35"/>
  <c r="J481" i="35" s="1"/>
  <c r="EB481" i="35"/>
  <c r="DZ481" i="35"/>
  <c r="F481" i="35" s="1"/>
  <c r="DX481" i="35"/>
  <c r="D481" i="35" s="1"/>
  <c r="DV481" i="35"/>
  <c r="B481" i="35" s="1"/>
  <c r="CM481" i="35"/>
  <c r="CK481" i="35"/>
  <c r="CI481" i="35"/>
  <c r="CG481" i="35"/>
  <c r="CE481" i="35"/>
  <c r="CC481" i="35"/>
  <c r="CA481" i="35"/>
  <c r="BY481" i="35"/>
  <c r="BW481" i="35"/>
  <c r="BU481" i="35"/>
  <c r="BS481" i="35"/>
  <c r="BQ481" i="35"/>
  <c r="EF480" i="35"/>
  <c r="L480" i="35" s="1"/>
  <c r="ED480" i="35"/>
  <c r="J480" i="35" s="1"/>
  <c r="EB480" i="35"/>
  <c r="DZ480" i="35"/>
  <c r="DX480" i="35"/>
  <c r="D480" i="35" s="1"/>
  <c r="DV480" i="35"/>
  <c r="DM480" i="35"/>
  <c r="CM480" i="35"/>
  <c r="CL480" i="35"/>
  <c r="CK480" i="35"/>
  <c r="CJ480" i="35"/>
  <c r="CI480" i="35"/>
  <c r="CH480" i="35"/>
  <c r="CG480" i="35"/>
  <c r="CF480" i="35"/>
  <c r="CE480" i="35"/>
  <c r="CD480" i="35"/>
  <c r="CC480" i="35"/>
  <c r="CB480" i="35"/>
  <c r="CA480" i="35"/>
  <c r="BZ480" i="35"/>
  <c r="BY480" i="35"/>
  <c r="BX480" i="35"/>
  <c r="BW480" i="35"/>
  <c r="BV480" i="35"/>
  <c r="BU480" i="35"/>
  <c r="BT480" i="35"/>
  <c r="BS480" i="35"/>
  <c r="BR480" i="35"/>
  <c r="BQ480" i="35"/>
  <c r="BP480" i="35"/>
  <c r="GG479" i="35"/>
  <c r="GC479" i="35"/>
  <c r="GA479" i="35"/>
  <c r="FY479" i="35"/>
  <c r="FW479" i="35"/>
  <c r="FU479" i="35"/>
  <c r="FS479" i="35"/>
  <c r="FE479" i="35"/>
  <c r="FC479" i="35"/>
  <c r="FA479" i="35"/>
  <c r="EY479" i="35"/>
  <c r="EW479" i="35"/>
  <c r="EU479" i="35"/>
  <c r="EF479" i="35"/>
  <c r="FD479" i="35" s="1"/>
  <c r="ED479" i="35"/>
  <c r="EB479" i="35"/>
  <c r="DZ479" i="35"/>
  <c r="EX479" i="35" s="1"/>
  <c r="DX479" i="35"/>
  <c r="EV479" i="35" s="1"/>
  <c r="DV479" i="35"/>
  <c r="DM478" i="35"/>
  <c r="GG477" i="35"/>
  <c r="EF476" i="35"/>
  <c r="L476" i="35" s="1"/>
  <c r="ED476" i="35"/>
  <c r="J476" i="35" s="1"/>
  <c r="EB476" i="35"/>
  <c r="DZ476" i="35"/>
  <c r="F476" i="35" s="1"/>
  <c r="DX476" i="35"/>
  <c r="D476" i="35" s="1"/>
  <c r="DV476" i="35"/>
  <c r="B476" i="35" s="1"/>
  <c r="DM476" i="35"/>
  <c r="CM476" i="35"/>
  <c r="CK476" i="35"/>
  <c r="CI476" i="35"/>
  <c r="CG476" i="35"/>
  <c r="CE476" i="35"/>
  <c r="CC476" i="35"/>
  <c r="CA476" i="35"/>
  <c r="BY476" i="35"/>
  <c r="BW476" i="35"/>
  <c r="BU476" i="35"/>
  <c r="BS476" i="35"/>
  <c r="BQ476" i="35"/>
  <c r="GG475" i="35"/>
  <c r="EF475" i="35"/>
  <c r="L475" i="35" s="1"/>
  <c r="ED475" i="35"/>
  <c r="J475" i="35" s="1"/>
  <c r="EB475" i="35"/>
  <c r="H475" i="35" s="1"/>
  <c r="DZ475" i="35"/>
  <c r="F475" i="35" s="1"/>
  <c r="DX475" i="35"/>
  <c r="D475" i="35" s="1"/>
  <c r="DV475" i="35"/>
  <c r="CM475" i="35"/>
  <c r="CL475" i="35"/>
  <c r="CK475" i="35"/>
  <c r="CJ475" i="35"/>
  <c r="CI475" i="35"/>
  <c r="CH475" i="35"/>
  <c r="CG475" i="35"/>
  <c r="CF475" i="35"/>
  <c r="CE475" i="35"/>
  <c r="CD475" i="35"/>
  <c r="CC475" i="35"/>
  <c r="CB475" i="35"/>
  <c r="CA475" i="35"/>
  <c r="BZ475" i="35"/>
  <c r="BY475" i="35"/>
  <c r="BX475" i="35"/>
  <c r="BW475" i="35"/>
  <c r="BV475" i="35"/>
  <c r="BU475" i="35"/>
  <c r="BT475" i="35"/>
  <c r="BS475" i="35"/>
  <c r="BR475" i="35"/>
  <c r="BQ475" i="35"/>
  <c r="BP475" i="35"/>
  <c r="GC474" i="35"/>
  <c r="GA474" i="35"/>
  <c r="FY474" i="35"/>
  <c r="FW474" i="35"/>
  <c r="FU474" i="35"/>
  <c r="FS474" i="35"/>
  <c r="FE474" i="35"/>
  <c r="FC474" i="35"/>
  <c r="FA474" i="35"/>
  <c r="EY474" i="35"/>
  <c r="EW474" i="35"/>
  <c r="EU474" i="35"/>
  <c r="EF474" i="35"/>
  <c r="FD474" i="35" s="1"/>
  <c r="ED474" i="35"/>
  <c r="FB474" i="35" s="1"/>
  <c r="EB474" i="35"/>
  <c r="EZ474" i="35" s="1"/>
  <c r="DZ474" i="35"/>
  <c r="EX474" i="35" s="1"/>
  <c r="DX474" i="35"/>
  <c r="DV474" i="35"/>
  <c r="ET474" i="35" s="1"/>
  <c r="DM474" i="35"/>
  <c r="GG473" i="35"/>
  <c r="DM472" i="35"/>
  <c r="GG471" i="35"/>
  <c r="EF471" i="35"/>
  <c r="L471" i="35" s="1"/>
  <c r="ED471" i="35"/>
  <c r="J471" i="35" s="1"/>
  <c r="EB471" i="35"/>
  <c r="DZ471" i="35"/>
  <c r="F471" i="35" s="1"/>
  <c r="DX471" i="35"/>
  <c r="D471" i="35" s="1"/>
  <c r="DV471" i="35"/>
  <c r="B471" i="35" s="1"/>
  <c r="CM471" i="35"/>
  <c r="CK471" i="35"/>
  <c r="CI471" i="35"/>
  <c r="CG471" i="35"/>
  <c r="CE471" i="35"/>
  <c r="CC471" i="35"/>
  <c r="CA471" i="35"/>
  <c r="BY471" i="35"/>
  <c r="BW471" i="35"/>
  <c r="BU471" i="35"/>
  <c r="BS471" i="35"/>
  <c r="BQ471" i="35"/>
  <c r="EF470" i="35"/>
  <c r="L470" i="35" s="1"/>
  <c r="ED470" i="35"/>
  <c r="J470" i="35" s="1"/>
  <c r="EB470" i="35"/>
  <c r="DZ470" i="35"/>
  <c r="DX470" i="35"/>
  <c r="DV470" i="35"/>
  <c r="B470" i="35" s="1"/>
  <c r="DM470" i="35"/>
  <c r="CM470" i="35"/>
  <c r="CL470" i="35"/>
  <c r="CK470" i="35"/>
  <c r="CJ470" i="35"/>
  <c r="CI470" i="35"/>
  <c r="CH470" i="35"/>
  <c r="CG470" i="35"/>
  <c r="CF470" i="35"/>
  <c r="CE470" i="35"/>
  <c r="CD470" i="35"/>
  <c r="CC470" i="35"/>
  <c r="CB470" i="35"/>
  <c r="CA470" i="35"/>
  <c r="BZ470" i="35"/>
  <c r="BY470" i="35"/>
  <c r="BX470" i="35"/>
  <c r="BW470" i="35"/>
  <c r="BV470" i="35"/>
  <c r="BU470" i="35"/>
  <c r="BT470" i="35"/>
  <c r="BS470" i="35"/>
  <c r="BR470" i="35"/>
  <c r="BQ470" i="35"/>
  <c r="BP470" i="35"/>
  <c r="GG469" i="35"/>
  <c r="GC469" i="35"/>
  <c r="GA469" i="35"/>
  <c r="FY469" i="35"/>
  <c r="FW469" i="35"/>
  <c r="FU469" i="35"/>
  <c r="FS469" i="35"/>
  <c r="FE469" i="35"/>
  <c r="FC469" i="35"/>
  <c r="FA469" i="35"/>
  <c r="EY469" i="35"/>
  <c r="EW469" i="35"/>
  <c r="EU469" i="35"/>
  <c r="EF469" i="35"/>
  <c r="FD469" i="35" s="1"/>
  <c r="ED469" i="35"/>
  <c r="FB469" i="35" s="1"/>
  <c r="EB469" i="35"/>
  <c r="DZ469" i="35"/>
  <c r="EX469" i="35" s="1"/>
  <c r="DX469" i="35"/>
  <c r="EV469" i="35" s="1"/>
  <c r="DV469" i="35"/>
  <c r="ET469" i="35" s="1"/>
  <c r="DM468" i="35"/>
  <c r="GG467" i="35"/>
  <c r="EF466" i="35"/>
  <c r="L466" i="35" s="1"/>
  <c r="ED466" i="35"/>
  <c r="J466" i="35" s="1"/>
  <c r="EB466" i="35"/>
  <c r="H466" i="35" s="1"/>
  <c r="DZ466" i="35"/>
  <c r="F466" i="35" s="1"/>
  <c r="DX466" i="35"/>
  <c r="DV466" i="35"/>
  <c r="B466" i="35" s="1"/>
  <c r="DM466" i="35"/>
  <c r="CM466" i="35"/>
  <c r="CK466" i="35"/>
  <c r="CI466" i="35"/>
  <c r="CG466" i="35"/>
  <c r="CE466" i="35"/>
  <c r="CC466" i="35"/>
  <c r="CA466" i="35"/>
  <c r="BY466" i="35"/>
  <c r="BW466" i="35"/>
  <c r="BU466" i="35"/>
  <c r="BS466" i="35"/>
  <c r="BQ466" i="35"/>
  <c r="GG465" i="35"/>
  <c r="EF465" i="35"/>
  <c r="ED465" i="35"/>
  <c r="EB465" i="35"/>
  <c r="H465" i="35" s="1"/>
  <c r="DZ465" i="35"/>
  <c r="F465" i="35" s="1"/>
  <c r="DX465" i="35"/>
  <c r="D465" i="35" s="1"/>
  <c r="DV465" i="35"/>
  <c r="CM465" i="35"/>
  <c r="CL465" i="35"/>
  <c r="CK465" i="35"/>
  <c r="CJ465" i="35"/>
  <c r="CI465" i="35"/>
  <c r="CH465" i="35"/>
  <c r="CG465" i="35"/>
  <c r="CF465" i="35"/>
  <c r="CE465" i="35"/>
  <c r="CD465" i="35"/>
  <c r="CC465" i="35"/>
  <c r="CB465" i="35"/>
  <c r="CA465" i="35"/>
  <c r="BZ465" i="35"/>
  <c r="BY465" i="35"/>
  <c r="BX465" i="35"/>
  <c r="BW465" i="35"/>
  <c r="BV465" i="35"/>
  <c r="BU465" i="35"/>
  <c r="BT465" i="35"/>
  <c r="BS465" i="35"/>
  <c r="BR465" i="35"/>
  <c r="BQ465" i="35"/>
  <c r="BP465" i="35"/>
  <c r="GC464" i="35"/>
  <c r="GA464" i="35"/>
  <c r="FY464" i="35"/>
  <c r="FW464" i="35"/>
  <c r="FU464" i="35"/>
  <c r="FS464" i="35"/>
  <c r="FE464" i="35"/>
  <c r="FC464" i="35"/>
  <c r="FA464" i="35"/>
  <c r="EY464" i="35"/>
  <c r="EW464" i="35"/>
  <c r="EU464" i="35"/>
  <c r="EF464" i="35"/>
  <c r="FD464" i="35" s="1"/>
  <c r="ED464" i="35"/>
  <c r="EB464" i="35"/>
  <c r="EZ464" i="35" s="1"/>
  <c r="DZ464" i="35"/>
  <c r="EX464" i="35" s="1"/>
  <c r="DX464" i="35"/>
  <c r="DV464" i="35"/>
  <c r="DM464" i="35"/>
  <c r="GG463" i="35"/>
  <c r="DM462" i="35"/>
  <c r="GG461" i="35"/>
  <c r="EF461" i="35"/>
  <c r="L461" i="35" s="1"/>
  <c r="ED461" i="35"/>
  <c r="J461" i="35" s="1"/>
  <c r="EB461" i="35"/>
  <c r="H461" i="35" s="1"/>
  <c r="DZ461" i="35"/>
  <c r="F461" i="35" s="1"/>
  <c r="DX461" i="35"/>
  <c r="D461" i="35" s="1"/>
  <c r="DV461" i="35"/>
  <c r="B461" i="35" s="1"/>
  <c r="CM461" i="35"/>
  <c r="CK461" i="35"/>
  <c r="CI461" i="35"/>
  <c r="CG461" i="35"/>
  <c r="CE461" i="35"/>
  <c r="CC461" i="35"/>
  <c r="CA461" i="35"/>
  <c r="BY461" i="35"/>
  <c r="BW461" i="35"/>
  <c r="BU461" i="35"/>
  <c r="BS461" i="35"/>
  <c r="BQ461" i="35"/>
  <c r="EF460" i="35"/>
  <c r="L460" i="35" s="1"/>
  <c r="ED460" i="35"/>
  <c r="J460" i="35" s="1"/>
  <c r="EB460" i="35"/>
  <c r="DZ460" i="35"/>
  <c r="DX460" i="35"/>
  <c r="D460" i="35" s="1"/>
  <c r="DV460" i="35"/>
  <c r="DM460" i="35"/>
  <c r="CM460" i="35"/>
  <c r="CL460" i="35"/>
  <c r="CK460" i="35"/>
  <c r="CJ460" i="35"/>
  <c r="CI460" i="35"/>
  <c r="CH460" i="35"/>
  <c r="CG460" i="35"/>
  <c r="CF460" i="35"/>
  <c r="CE460" i="35"/>
  <c r="CD460" i="35"/>
  <c r="CC460" i="35"/>
  <c r="CB460" i="35"/>
  <c r="CA460" i="35"/>
  <c r="BZ460" i="35"/>
  <c r="BY460" i="35"/>
  <c r="BX460" i="35"/>
  <c r="BW460" i="35"/>
  <c r="BV460" i="35"/>
  <c r="BU460" i="35"/>
  <c r="BT460" i="35"/>
  <c r="BS460" i="35"/>
  <c r="BR460" i="35"/>
  <c r="BQ460" i="35"/>
  <c r="BP460" i="35"/>
  <c r="GG459" i="35"/>
  <c r="GC459" i="35"/>
  <c r="GA459" i="35"/>
  <c r="FY459" i="35"/>
  <c r="FW459" i="35"/>
  <c r="FU459" i="35"/>
  <c r="FS459" i="35"/>
  <c r="FE459" i="35"/>
  <c r="FC459" i="35"/>
  <c r="FA459" i="35"/>
  <c r="EY459" i="35"/>
  <c r="EW459" i="35"/>
  <c r="EU459" i="35"/>
  <c r="EF459" i="35"/>
  <c r="FD459" i="35" s="1"/>
  <c r="ED459" i="35"/>
  <c r="FB459" i="35" s="1"/>
  <c r="EB459" i="35"/>
  <c r="EZ459" i="35" s="1"/>
  <c r="DZ459" i="35"/>
  <c r="DX459" i="35"/>
  <c r="DV459" i="35"/>
  <c r="ET459" i="35" s="1"/>
  <c r="DM458" i="35"/>
  <c r="GG457" i="35"/>
  <c r="EF456" i="35"/>
  <c r="L456" i="35" s="1"/>
  <c r="ED456" i="35"/>
  <c r="J456" i="35" s="1"/>
  <c r="EB456" i="35"/>
  <c r="H456" i="35" s="1"/>
  <c r="DZ456" i="35"/>
  <c r="F456" i="35" s="1"/>
  <c r="DX456" i="35"/>
  <c r="D456" i="35" s="1"/>
  <c r="DV456" i="35"/>
  <c r="DM456" i="35"/>
  <c r="CM456" i="35"/>
  <c r="CK456" i="35"/>
  <c r="CI456" i="35"/>
  <c r="CG456" i="35"/>
  <c r="CE456" i="35"/>
  <c r="CC456" i="35"/>
  <c r="CA456" i="35"/>
  <c r="BY456" i="35"/>
  <c r="BW456" i="35"/>
  <c r="BU456" i="35"/>
  <c r="BS456" i="35"/>
  <c r="BQ456" i="35"/>
  <c r="EF455" i="35"/>
  <c r="L455" i="35" s="1"/>
  <c r="ED455" i="35"/>
  <c r="EB455" i="35"/>
  <c r="DZ455" i="35"/>
  <c r="F455" i="35" s="1"/>
  <c r="DX455" i="35"/>
  <c r="D455" i="35" s="1"/>
  <c r="DV455" i="35"/>
  <c r="B455" i="35" s="1"/>
  <c r="CM455" i="35"/>
  <c r="CL455" i="35"/>
  <c r="CK455" i="35"/>
  <c r="CJ455" i="35"/>
  <c r="CI455" i="35"/>
  <c r="CH455" i="35"/>
  <c r="CG455" i="35"/>
  <c r="CF455" i="35"/>
  <c r="CE455" i="35"/>
  <c r="CD455" i="35"/>
  <c r="CC455" i="35"/>
  <c r="CB455" i="35"/>
  <c r="CA455" i="35"/>
  <c r="BZ455" i="35"/>
  <c r="BY455" i="35"/>
  <c r="BX455" i="35"/>
  <c r="BW455" i="35"/>
  <c r="BV455" i="35"/>
  <c r="BU455" i="35"/>
  <c r="BT455" i="35"/>
  <c r="BS455" i="35"/>
  <c r="BR455" i="35"/>
  <c r="BQ455" i="35"/>
  <c r="BP455" i="35"/>
  <c r="GC454" i="35"/>
  <c r="GA454" i="35"/>
  <c r="FY454" i="35"/>
  <c r="FW454" i="35"/>
  <c r="FU454" i="35"/>
  <c r="FS454" i="35"/>
  <c r="FE454" i="35"/>
  <c r="FC454" i="35"/>
  <c r="FA454" i="35"/>
  <c r="EY454" i="35"/>
  <c r="EW454" i="35"/>
  <c r="EU454" i="35"/>
  <c r="EF454" i="35"/>
  <c r="FD454" i="35" s="1"/>
  <c r="ED454" i="35"/>
  <c r="FB454" i="35" s="1"/>
  <c r="EB454" i="35"/>
  <c r="DZ454" i="35"/>
  <c r="DX454" i="35"/>
  <c r="EV454" i="35" s="1"/>
  <c r="DV454" i="35"/>
  <c r="ET454" i="35" s="1"/>
  <c r="DM450" i="35"/>
  <c r="GG449" i="35"/>
  <c r="HU449" i="35" s="1"/>
  <c r="EF449" i="35"/>
  <c r="L449" i="35" s="1"/>
  <c r="ED449" i="35"/>
  <c r="J449" i="35" s="1"/>
  <c r="EB449" i="35"/>
  <c r="H449" i="35" s="1"/>
  <c r="DZ449" i="35"/>
  <c r="F449" i="35" s="1"/>
  <c r="DX449" i="35"/>
  <c r="D449" i="35" s="1"/>
  <c r="DV449" i="35"/>
  <c r="B449" i="35" s="1"/>
  <c r="CM449" i="35"/>
  <c r="CK449" i="35"/>
  <c r="CI449" i="35"/>
  <c r="CG449" i="35"/>
  <c r="CE449" i="35"/>
  <c r="CC449" i="35"/>
  <c r="CA449" i="35"/>
  <c r="BY449" i="35"/>
  <c r="BW449" i="35"/>
  <c r="BU449" i="35"/>
  <c r="BS449" i="35"/>
  <c r="BQ449" i="35"/>
  <c r="EF448" i="35"/>
  <c r="L448" i="35" s="1"/>
  <c r="ED448" i="35"/>
  <c r="J448" i="35" s="1"/>
  <c r="EB448" i="35"/>
  <c r="H448" i="35" s="1"/>
  <c r="DZ448" i="35"/>
  <c r="DX448" i="35"/>
  <c r="D448" i="35" s="1"/>
  <c r="DV448" i="35"/>
  <c r="B448" i="35" s="1"/>
  <c r="DM448" i="35"/>
  <c r="CM448" i="35"/>
  <c r="CL448" i="35"/>
  <c r="CK448" i="35"/>
  <c r="CJ448" i="35"/>
  <c r="CI448" i="35"/>
  <c r="CH448" i="35"/>
  <c r="CG448" i="35"/>
  <c r="CF448" i="35"/>
  <c r="CE448" i="35"/>
  <c r="CD448" i="35"/>
  <c r="CC448" i="35"/>
  <c r="CB448" i="35"/>
  <c r="CA448" i="35"/>
  <c r="BZ448" i="35"/>
  <c r="BY448" i="35"/>
  <c r="BX448" i="35"/>
  <c r="BW448" i="35"/>
  <c r="BV448" i="35"/>
  <c r="BU448" i="35"/>
  <c r="BT448" i="35"/>
  <c r="BS448" i="35"/>
  <c r="BR448" i="35"/>
  <c r="BQ448" i="35"/>
  <c r="BP448" i="35"/>
  <c r="GG447" i="35"/>
  <c r="HU447" i="35" s="1"/>
  <c r="GC447" i="35"/>
  <c r="GA447" i="35"/>
  <c r="FY447" i="35"/>
  <c r="FW447" i="35"/>
  <c r="FU447" i="35"/>
  <c r="FS447" i="35"/>
  <c r="FE447" i="35"/>
  <c r="FC447" i="35"/>
  <c r="FA447" i="35"/>
  <c r="EY447" i="35"/>
  <c r="EW447" i="35"/>
  <c r="EU447" i="35"/>
  <c r="EF447" i="35"/>
  <c r="ED447" i="35"/>
  <c r="FB447" i="35" s="1"/>
  <c r="EB447" i="35"/>
  <c r="EZ447" i="35" s="1"/>
  <c r="DZ447" i="35"/>
  <c r="EX447" i="35" s="1"/>
  <c r="DX447" i="35"/>
  <c r="EV447" i="35" s="1"/>
  <c r="DV447" i="35"/>
  <c r="ET447" i="35" s="1"/>
  <c r="DM446" i="35"/>
  <c r="GG445" i="35"/>
  <c r="HU445" i="35" s="1"/>
  <c r="EF444" i="35"/>
  <c r="L444" i="35" s="1"/>
  <c r="ED444" i="35"/>
  <c r="J444" i="35" s="1"/>
  <c r="EB444" i="35"/>
  <c r="H444" i="35" s="1"/>
  <c r="DZ444" i="35"/>
  <c r="F444" i="35" s="1"/>
  <c r="DX444" i="35"/>
  <c r="D444" i="35" s="1"/>
  <c r="DV444" i="35"/>
  <c r="B444" i="35" s="1"/>
  <c r="DM444" i="35"/>
  <c r="CM444" i="35"/>
  <c r="CK444" i="35"/>
  <c r="CI444" i="35"/>
  <c r="CG444" i="35"/>
  <c r="CE444" i="35"/>
  <c r="CC444" i="35"/>
  <c r="CA444" i="35"/>
  <c r="BY444" i="35"/>
  <c r="BW444" i="35"/>
  <c r="BU444" i="35"/>
  <c r="BS444" i="35"/>
  <c r="BQ444" i="35"/>
  <c r="GG443" i="35"/>
  <c r="HU443" i="35" s="1"/>
  <c r="EF443" i="35"/>
  <c r="L443" i="35" s="1"/>
  <c r="ED443" i="35"/>
  <c r="J443" i="35" s="1"/>
  <c r="EB443" i="35"/>
  <c r="H443" i="35" s="1"/>
  <c r="DZ443" i="35"/>
  <c r="F443" i="35" s="1"/>
  <c r="DX443" i="35"/>
  <c r="D443" i="35" s="1"/>
  <c r="DV443" i="35"/>
  <c r="B443" i="35" s="1"/>
  <c r="CM443" i="35"/>
  <c r="CL443" i="35"/>
  <c r="CK443" i="35"/>
  <c r="CJ443" i="35"/>
  <c r="CI443" i="35"/>
  <c r="CH443" i="35"/>
  <c r="CG443" i="35"/>
  <c r="CF443" i="35"/>
  <c r="CE443" i="35"/>
  <c r="CD443" i="35"/>
  <c r="CC443" i="35"/>
  <c r="CB443" i="35"/>
  <c r="CA443" i="35"/>
  <c r="BZ443" i="35"/>
  <c r="BY443" i="35"/>
  <c r="BX443" i="35"/>
  <c r="BW443" i="35"/>
  <c r="BV443" i="35"/>
  <c r="BU443" i="35"/>
  <c r="BT443" i="35"/>
  <c r="BS443" i="35"/>
  <c r="BR443" i="35"/>
  <c r="BQ443" i="35"/>
  <c r="BP443" i="35"/>
  <c r="GC442" i="35"/>
  <c r="GA442" i="35"/>
  <c r="FY442" i="35"/>
  <c r="FW442" i="35"/>
  <c r="FU442" i="35"/>
  <c r="FS442" i="35"/>
  <c r="FE442" i="35"/>
  <c r="FC442" i="35"/>
  <c r="FA442" i="35"/>
  <c r="EY442" i="35"/>
  <c r="EW442" i="35"/>
  <c r="EU442" i="35"/>
  <c r="EF442" i="35"/>
  <c r="FD442" i="35" s="1"/>
  <c r="ED442" i="35"/>
  <c r="EB442" i="35"/>
  <c r="DZ442" i="35"/>
  <c r="EX442" i="35" s="1"/>
  <c r="DX442" i="35"/>
  <c r="EV442" i="35" s="1"/>
  <c r="DV442" i="35"/>
  <c r="DM442" i="35"/>
  <c r="GG441" i="35"/>
  <c r="DM440" i="35"/>
  <c r="GG439" i="35"/>
  <c r="HU439" i="35" s="1"/>
  <c r="EF439" i="35"/>
  <c r="L439" i="35" s="1"/>
  <c r="ED439" i="35"/>
  <c r="J439" i="35" s="1"/>
  <c r="EB439" i="35"/>
  <c r="H439" i="35" s="1"/>
  <c r="DZ439" i="35"/>
  <c r="F439" i="35" s="1"/>
  <c r="DX439" i="35"/>
  <c r="D439" i="35" s="1"/>
  <c r="DV439" i="35"/>
  <c r="B439" i="35" s="1"/>
  <c r="CM439" i="35"/>
  <c r="CK439" i="35"/>
  <c r="CI439" i="35"/>
  <c r="CG439" i="35"/>
  <c r="CE439" i="35"/>
  <c r="CC439" i="35"/>
  <c r="CA439" i="35"/>
  <c r="BY439" i="35"/>
  <c r="BW439" i="35"/>
  <c r="BU439" i="35"/>
  <c r="BS439" i="35"/>
  <c r="BQ439" i="35"/>
  <c r="EF438" i="35"/>
  <c r="L438" i="35" s="1"/>
  <c r="ED438" i="35"/>
  <c r="EB438" i="35"/>
  <c r="H438" i="35" s="1"/>
  <c r="DZ438" i="35"/>
  <c r="F438" i="35" s="1"/>
  <c r="DX438" i="35"/>
  <c r="DV438" i="35"/>
  <c r="B438" i="35" s="1"/>
  <c r="DM438" i="35"/>
  <c r="CM438" i="35"/>
  <c r="CL438" i="35"/>
  <c r="CK438" i="35"/>
  <c r="CJ438" i="35"/>
  <c r="CI438" i="35"/>
  <c r="CH438" i="35"/>
  <c r="CG438" i="35"/>
  <c r="CF438" i="35"/>
  <c r="CE438" i="35"/>
  <c r="CD438" i="35"/>
  <c r="CC438" i="35"/>
  <c r="CB438" i="35"/>
  <c r="CA438" i="35"/>
  <c r="BZ438" i="35"/>
  <c r="BY438" i="35"/>
  <c r="BX438" i="35"/>
  <c r="BW438" i="35"/>
  <c r="BV438" i="35"/>
  <c r="BU438" i="35"/>
  <c r="BT438" i="35"/>
  <c r="BS438" i="35"/>
  <c r="BR438" i="35"/>
  <c r="BQ438" i="35"/>
  <c r="BP438" i="35"/>
  <c r="GG437" i="35"/>
  <c r="HU437" i="35" s="1"/>
  <c r="GC437" i="35"/>
  <c r="GA437" i="35"/>
  <c r="FY437" i="35"/>
  <c r="FW437" i="35"/>
  <c r="FU437" i="35"/>
  <c r="FS437" i="35"/>
  <c r="FE437" i="35"/>
  <c r="FC437" i="35"/>
  <c r="FA437" i="35"/>
  <c r="EY437" i="35"/>
  <c r="EW437" i="35"/>
  <c r="EU437" i="35"/>
  <c r="EF437" i="35"/>
  <c r="FD437" i="35" s="1"/>
  <c r="ED437" i="35"/>
  <c r="FB437" i="35" s="1"/>
  <c r="EB437" i="35"/>
  <c r="EZ437" i="35" s="1"/>
  <c r="DZ437" i="35"/>
  <c r="EX437" i="35" s="1"/>
  <c r="DX437" i="35"/>
  <c r="DV437" i="35"/>
  <c r="DM436" i="35"/>
  <c r="GG435" i="35"/>
  <c r="HU435" i="35" s="1"/>
  <c r="EF434" i="35"/>
  <c r="L434" i="35" s="1"/>
  <c r="ED434" i="35"/>
  <c r="EB434" i="35"/>
  <c r="H434" i="35" s="1"/>
  <c r="DZ434" i="35"/>
  <c r="F434" i="35" s="1"/>
  <c r="DX434" i="35"/>
  <c r="D434" i="35" s="1"/>
  <c r="DV434" i="35"/>
  <c r="B434" i="35" s="1"/>
  <c r="DM434" i="35"/>
  <c r="CM434" i="35"/>
  <c r="CK434" i="35"/>
  <c r="CI434" i="35"/>
  <c r="CG434" i="35"/>
  <c r="CE434" i="35"/>
  <c r="CC434" i="35"/>
  <c r="CA434" i="35"/>
  <c r="BY434" i="35"/>
  <c r="BW434" i="35"/>
  <c r="BU434" i="35"/>
  <c r="BS434" i="35"/>
  <c r="BQ434" i="35"/>
  <c r="GG433" i="35"/>
  <c r="HU433" i="35" s="1"/>
  <c r="EF433" i="35"/>
  <c r="L433" i="35" s="1"/>
  <c r="ED433" i="35"/>
  <c r="J433" i="35" s="1"/>
  <c r="EB433" i="35"/>
  <c r="H433" i="35" s="1"/>
  <c r="DZ433" i="35"/>
  <c r="F433" i="35" s="1"/>
  <c r="DX433" i="35"/>
  <c r="DV433" i="35"/>
  <c r="CM433" i="35"/>
  <c r="CL433" i="35"/>
  <c r="CK433" i="35"/>
  <c r="CJ433" i="35"/>
  <c r="CI433" i="35"/>
  <c r="CH433" i="35"/>
  <c r="CG433" i="35"/>
  <c r="CF433" i="35"/>
  <c r="CE433" i="35"/>
  <c r="CD433" i="35"/>
  <c r="CC433" i="35"/>
  <c r="CB433" i="35"/>
  <c r="CA433" i="35"/>
  <c r="BZ433" i="35"/>
  <c r="BY433" i="35"/>
  <c r="BX433" i="35"/>
  <c r="BW433" i="35"/>
  <c r="BV433" i="35"/>
  <c r="BU433" i="35"/>
  <c r="BT433" i="35"/>
  <c r="BS433" i="35"/>
  <c r="BR433" i="35"/>
  <c r="BQ433" i="35"/>
  <c r="BP433" i="35"/>
  <c r="GC432" i="35"/>
  <c r="GA432" i="35"/>
  <c r="FY432" i="35"/>
  <c r="FW432" i="35"/>
  <c r="FU432" i="35"/>
  <c r="FS432" i="35"/>
  <c r="FE432" i="35"/>
  <c r="FC432" i="35"/>
  <c r="FA432" i="35"/>
  <c r="EY432" i="35"/>
  <c r="EW432" i="35"/>
  <c r="EU432" i="35"/>
  <c r="EF432" i="35"/>
  <c r="FD432" i="35" s="1"/>
  <c r="ED432" i="35"/>
  <c r="FB432" i="35" s="1"/>
  <c r="EB432" i="35"/>
  <c r="EZ432" i="35" s="1"/>
  <c r="DZ432" i="35"/>
  <c r="EX432" i="35" s="1"/>
  <c r="DX432" i="35"/>
  <c r="EV432" i="35" s="1"/>
  <c r="DV432" i="35"/>
  <c r="ET432" i="35" s="1"/>
  <c r="DM432" i="35"/>
  <c r="GG431" i="35"/>
  <c r="HU431" i="35" s="1"/>
  <c r="DM430" i="35"/>
  <c r="GG429" i="35"/>
  <c r="HU429" i="35" s="1"/>
  <c r="EF429" i="35"/>
  <c r="L429" i="35" s="1"/>
  <c r="ED429" i="35"/>
  <c r="J429" i="35" s="1"/>
  <c r="EB429" i="35"/>
  <c r="H429" i="35" s="1"/>
  <c r="DZ429" i="35"/>
  <c r="F429" i="35" s="1"/>
  <c r="DX429" i="35"/>
  <c r="D429" i="35" s="1"/>
  <c r="DV429" i="35"/>
  <c r="B429" i="35" s="1"/>
  <c r="CM429" i="35"/>
  <c r="CK429" i="35"/>
  <c r="CI429" i="35"/>
  <c r="CG429" i="35"/>
  <c r="CE429" i="35"/>
  <c r="CC429" i="35"/>
  <c r="CA429" i="35"/>
  <c r="BY429" i="35"/>
  <c r="BW429" i="35"/>
  <c r="BU429" i="35"/>
  <c r="BS429" i="35"/>
  <c r="BQ429" i="35"/>
  <c r="EF428" i="35"/>
  <c r="ED428" i="35"/>
  <c r="J428" i="35" s="1"/>
  <c r="EB428" i="35"/>
  <c r="H428" i="35" s="1"/>
  <c r="DZ428" i="35"/>
  <c r="F428" i="35" s="1"/>
  <c r="DX428" i="35"/>
  <c r="D428" i="35" s="1"/>
  <c r="DV428" i="35"/>
  <c r="B428" i="35" s="1"/>
  <c r="DM428" i="35"/>
  <c r="CM428" i="35"/>
  <c r="CL428" i="35"/>
  <c r="CK428" i="35"/>
  <c r="CJ428" i="35"/>
  <c r="CI428" i="35"/>
  <c r="CH428" i="35"/>
  <c r="CG428" i="35"/>
  <c r="CF428" i="35"/>
  <c r="CE428" i="35"/>
  <c r="CD428" i="35"/>
  <c r="CC428" i="35"/>
  <c r="CB428" i="35"/>
  <c r="CA428" i="35"/>
  <c r="BZ428" i="35"/>
  <c r="BY428" i="35"/>
  <c r="BX428" i="35"/>
  <c r="BW428" i="35"/>
  <c r="BV428" i="35"/>
  <c r="BU428" i="35"/>
  <c r="BT428" i="35"/>
  <c r="BS428" i="35"/>
  <c r="BR428" i="35"/>
  <c r="BQ428" i="35"/>
  <c r="BP428" i="35"/>
  <c r="GG427" i="35"/>
  <c r="HU427" i="35" s="1"/>
  <c r="GC427" i="35"/>
  <c r="GA427" i="35"/>
  <c r="FY427" i="35"/>
  <c r="FW427" i="35"/>
  <c r="FU427" i="35"/>
  <c r="FS427" i="35"/>
  <c r="FE427" i="35"/>
  <c r="FC427" i="35"/>
  <c r="FA427" i="35"/>
  <c r="EY427" i="35"/>
  <c r="EW427" i="35"/>
  <c r="EU427" i="35"/>
  <c r="EF427" i="35"/>
  <c r="FD427" i="35" s="1"/>
  <c r="ED427" i="35"/>
  <c r="FB427" i="35" s="1"/>
  <c r="EB427" i="35"/>
  <c r="DZ427" i="35"/>
  <c r="EX427" i="35" s="1"/>
  <c r="DX427" i="35"/>
  <c r="EV427" i="35" s="1"/>
  <c r="DV427" i="35"/>
  <c r="DM426" i="35"/>
  <c r="GG425" i="35"/>
  <c r="HS425" i="35" s="1"/>
  <c r="EF424" i="35"/>
  <c r="L424" i="35" s="1"/>
  <c r="ED424" i="35"/>
  <c r="J424" i="35" s="1"/>
  <c r="EB424" i="35"/>
  <c r="DZ424" i="35"/>
  <c r="DX424" i="35"/>
  <c r="D424" i="35" s="1"/>
  <c r="DV424" i="35"/>
  <c r="B424" i="35" s="1"/>
  <c r="DM424" i="35"/>
  <c r="CM424" i="35"/>
  <c r="CK424" i="35"/>
  <c r="CI424" i="35"/>
  <c r="CG424" i="35"/>
  <c r="CE424" i="35"/>
  <c r="CC424" i="35"/>
  <c r="CA424" i="35"/>
  <c r="BY424" i="35"/>
  <c r="BW424" i="35"/>
  <c r="BU424" i="35"/>
  <c r="BS424" i="35"/>
  <c r="BQ424" i="35"/>
  <c r="EF423" i="35"/>
  <c r="L423" i="35" s="1"/>
  <c r="ED423" i="35"/>
  <c r="J423" i="35" s="1"/>
  <c r="EB423" i="35"/>
  <c r="H423" i="35" s="1"/>
  <c r="DZ423" i="35"/>
  <c r="F423" i="35" s="1"/>
  <c r="DX423" i="35"/>
  <c r="DV423" i="35"/>
  <c r="B423" i="35" s="1"/>
  <c r="CM423" i="35"/>
  <c r="CL423" i="35"/>
  <c r="CK423" i="35"/>
  <c r="CJ423" i="35"/>
  <c r="CI423" i="35"/>
  <c r="CH423" i="35"/>
  <c r="CG423" i="35"/>
  <c r="CF423" i="35"/>
  <c r="CE423" i="35"/>
  <c r="CD423" i="35"/>
  <c r="CC423" i="35"/>
  <c r="CB423" i="35"/>
  <c r="CA423" i="35"/>
  <c r="BZ423" i="35"/>
  <c r="BY423" i="35"/>
  <c r="BX423" i="35"/>
  <c r="BW423" i="35"/>
  <c r="BV423" i="35"/>
  <c r="BU423" i="35"/>
  <c r="BT423" i="35"/>
  <c r="BS423" i="35"/>
  <c r="BR423" i="35"/>
  <c r="BQ423" i="35"/>
  <c r="BP423" i="35"/>
  <c r="GC422" i="35"/>
  <c r="GA422" i="35"/>
  <c r="FY422" i="35"/>
  <c r="FW422" i="35"/>
  <c r="FU422" i="35"/>
  <c r="FS422" i="35"/>
  <c r="FE422" i="35"/>
  <c r="FC422" i="35"/>
  <c r="FA422" i="35"/>
  <c r="EY422" i="35"/>
  <c r="EW422" i="35"/>
  <c r="EU422" i="35"/>
  <c r="EF422" i="35"/>
  <c r="FD422" i="35" s="1"/>
  <c r="ED422" i="35"/>
  <c r="FB422" i="35" s="1"/>
  <c r="EB422" i="35"/>
  <c r="DZ422" i="35"/>
  <c r="EX422" i="35" s="1"/>
  <c r="DX422" i="35"/>
  <c r="EV422" i="35" s="1"/>
  <c r="DV422" i="35"/>
  <c r="DM418" i="35"/>
  <c r="GG417" i="35"/>
  <c r="HU417" i="35" s="1"/>
  <c r="EF417" i="35"/>
  <c r="L417" i="35" s="1"/>
  <c r="ED417" i="35"/>
  <c r="J417" i="35" s="1"/>
  <c r="EB417" i="35"/>
  <c r="H417" i="35" s="1"/>
  <c r="DZ417" i="35"/>
  <c r="F417" i="35" s="1"/>
  <c r="DX417" i="35"/>
  <c r="D417" i="35" s="1"/>
  <c r="DV417" i="35"/>
  <c r="B417" i="35" s="1"/>
  <c r="CM417" i="35"/>
  <c r="CK417" i="35"/>
  <c r="CI417" i="35"/>
  <c r="CG417" i="35"/>
  <c r="CE417" i="35"/>
  <c r="CC417" i="35"/>
  <c r="CA417" i="35"/>
  <c r="BY417" i="35"/>
  <c r="BW417" i="35"/>
  <c r="BU417" i="35"/>
  <c r="BS417" i="35"/>
  <c r="BQ417" i="35"/>
  <c r="EF416" i="35"/>
  <c r="L416" i="35" s="1"/>
  <c r="ED416" i="35"/>
  <c r="J416" i="35" s="1"/>
  <c r="EB416" i="35"/>
  <c r="H416" i="35" s="1"/>
  <c r="DZ416" i="35"/>
  <c r="F416" i="35" s="1"/>
  <c r="DX416" i="35"/>
  <c r="D416" i="35" s="1"/>
  <c r="DV416" i="35"/>
  <c r="DM416" i="35"/>
  <c r="CM416" i="35"/>
  <c r="CL416" i="35"/>
  <c r="CK416" i="35"/>
  <c r="CJ416" i="35"/>
  <c r="CI416" i="35"/>
  <c r="CH416" i="35"/>
  <c r="CG416" i="35"/>
  <c r="CF416" i="35"/>
  <c r="CE416" i="35"/>
  <c r="CD416" i="35"/>
  <c r="CC416" i="35"/>
  <c r="CB416" i="35"/>
  <c r="CA416" i="35"/>
  <c r="BZ416" i="35"/>
  <c r="BY416" i="35"/>
  <c r="BX416" i="35"/>
  <c r="BW416" i="35"/>
  <c r="BV416" i="35"/>
  <c r="BU416" i="35"/>
  <c r="BT416" i="35"/>
  <c r="BS416" i="35"/>
  <c r="BR416" i="35"/>
  <c r="BQ416" i="35"/>
  <c r="BP416" i="35"/>
  <c r="GG415" i="35"/>
  <c r="HU415" i="35" s="1"/>
  <c r="GC415" i="35"/>
  <c r="GA415" i="35"/>
  <c r="FY415" i="35"/>
  <c r="FW415" i="35"/>
  <c r="FU415" i="35"/>
  <c r="FS415" i="35"/>
  <c r="FE415" i="35"/>
  <c r="FC415" i="35"/>
  <c r="FA415" i="35"/>
  <c r="EY415" i="35"/>
  <c r="EW415" i="35"/>
  <c r="EU415" i="35"/>
  <c r="EF415" i="35"/>
  <c r="FD415" i="35" s="1"/>
  <c r="ED415" i="35"/>
  <c r="FB415" i="35" s="1"/>
  <c r="EB415" i="35"/>
  <c r="DZ415" i="35"/>
  <c r="EX415" i="35" s="1"/>
  <c r="DX415" i="35"/>
  <c r="EV415" i="35" s="1"/>
  <c r="DV415" i="35"/>
  <c r="DM414" i="35"/>
  <c r="GG413" i="35"/>
  <c r="HU413" i="35" s="1"/>
  <c r="EF412" i="35"/>
  <c r="L412" i="35" s="1"/>
  <c r="ED412" i="35"/>
  <c r="J412" i="35" s="1"/>
  <c r="EB412" i="35"/>
  <c r="H412" i="35" s="1"/>
  <c r="DZ412" i="35"/>
  <c r="F412" i="35" s="1"/>
  <c r="DX412" i="35"/>
  <c r="D412" i="35" s="1"/>
  <c r="DV412" i="35"/>
  <c r="B412" i="35" s="1"/>
  <c r="DM412" i="35"/>
  <c r="CM412" i="35"/>
  <c r="CK412" i="35"/>
  <c r="CI412" i="35"/>
  <c r="CG412" i="35"/>
  <c r="CE412" i="35"/>
  <c r="CC412" i="35"/>
  <c r="CA412" i="35"/>
  <c r="BY412" i="35"/>
  <c r="BW412" i="35"/>
  <c r="BU412" i="35"/>
  <c r="BS412" i="35"/>
  <c r="BQ412" i="35"/>
  <c r="GG411" i="35"/>
  <c r="HU411" i="35" s="1"/>
  <c r="EF411" i="35"/>
  <c r="L411" i="35" s="1"/>
  <c r="ED411" i="35"/>
  <c r="J411" i="35" s="1"/>
  <c r="EB411" i="35"/>
  <c r="DZ411" i="35"/>
  <c r="F411" i="35" s="1"/>
  <c r="DX411" i="35"/>
  <c r="D411" i="35" s="1"/>
  <c r="DV411" i="35"/>
  <c r="B411" i="35" s="1"/>
  <c r="CM411" i="35"/>
  <c r="CL411" i="35"/>
  <c r="CK411" i="35"/>
  <c r="CJ411" i="35"/>
  <c r="CI411" i="35"/>
  <c r="CH411" i="35"/>
  <c r="CG411" i="35"/>
  <c r="CF411" i="35"/>
  <c r="CE411" i="35"/>
  <c r="CD411" i="35"/>
  <c r="CC411" i="35"/>
  <c r="CB411" i="35"/>
  <c r="CA411" i="35"/>
  <c r="BZ411" i="35"/>
  <c r="BY411" i="35"/>
  <c r="BX411" i="35"/>
  <c r="BW411" i="35"/>
  <c r="BV411" i="35"/>
  <c r="BU411" i="35"/>
  <c r="BT411" i="35"/>
  <c r="BS411" i="35"/>
  <c r="BR411" i="35"/>
  <c r="BQ411" i="35"/>
  <c r="BP411" i="35"/>
  <c r="GC410" i="35"/>
  <c r="GA410" i="35"/>
  <c r="FY410" i="35"/>
  <c r="FW410" i="35"/>
  <c r="FU410" i="35"/>
  <c r="FS410" i="35"/>
  <c r="FE410" i="35"/>
  <c r="FC410" i="35"/>
  <c r="FA410" i="35"/>
  <c r="EY410" i="35"/>
  <c r="EW410" i="35"/>
  <c r="EU410" i="35"/>
  <c r="EF410" i="35"/>
  <c r="FD410" i="35" s="1"/>
  <c r="ED410" i="35"/>
  <c r="FB410" i="35" s="1"/>
  <c r="EB410" i="35"/>
  <c r="EZ410" i="35" s="1"/>
  <c r="DZ410" i="35"/>
  <c r="EX410" i="35" s="1"/>
  <c r="DX410" i="35"/>
  <c r="DV410" i="35"/>
  <c r="ET410" i="35" s="1"/>
  <c r="DM410" i="35"/>
  <c r="GG409" i="35"/>
  <c r="HS409" i="35" s="1"/>
  <c r="DM408" i="35"/>
  <c r="GG407" i="35"/>
  <c r="HU407" i="35" s="1"/>
  <c r="EF407" i="35"/>
  <c r="L407" i="35" s="1"/>
  <c r="ED407" i="35"/>
  <c r="J407" i="35" s="1"/>
  <c r="EB407" i="35"/>
  <c r="H407" i="35" s="1"/>
  <c r="DZ407" i="35"/>
  <c r="F407" i="35" s="1"/>
  <c r="DX407" i="35"/>
  <c r="D407" i="35" s="1"/>
  <c r="DV407" i="35"/>
  <c r="B407" i="35" s="1"/>
  <c r="CM407" i="35"/>
  <c r="CK407" i="35"/>
  <c r="CI407" i="35"/>
  <c r="CG407" i="35"/>
  <c r="CE407" i="35"/>
  <c r="CC407" i="35"/>
  <c r="CA407" i="35"/>
  <c r="BY407" i="35"/>
  <c r="BW407" i="35"/>
  <c r="BU407" i="35"/>
  <c r="BS407" i="35"/>
  <c r="BQ407" i="35"/>
  <c r="EF406" i="35"/>
  <c r="L406" i="35" s="1"/>
  <c r="ED406" i="35"/>
  <c r="EB406" i="35"/>
  <c r="H406" i="35" s="1"/>
  <c r="DZ406" i="35"/>
  <c r="F406" i="35" s="1"/>
  <c r="DX406" i="35"/>
  <c r="D406" i="35" s="1"/>
  <c r="DV406" i="35"/>
  <c r="B406" i="35" s="1"/>
  <c r="DM406" i="35"/>
  <c r="CM406" i="35"/>
  <c r="CL406" i="35"/>
  <c r="CK406" i="35"/>
  <c r="CJ406" i="35"/>
  <c r="CI406" i="35"/>
  <c r="CH406" i="35"/>
  <c r="CG406" i="35"/>
  <c r="CF406" i="35"/>
  <c r="CE406" i="35"/>
  <c r="CD406" i="35"/>
  <c r="CC406" i="35"/>
  <c r="CB406" i="35"/>
  <c r="CA406" i="35"/>
  <c r="BZ406" i="35"/>
  <c r="BY406" i="35"/>
  <c r="BX406" i="35"/>
  <c r="BW406" i="35"/>
  <c r="BV406" i="35"/>
  <c r="BU406" i="35"/>
  <c r="BT406" i="35"/>
  <c r="BS406" i="35"/>
  <c r="BR406" i="35"/>
  <c r="BQ406" i="35"/>
  <c r="BP406" i="35"/>
  <c r="GG405" i="35"/>
  <c r="HS405" i="35" s="1"/>
  <c r="GC405" i="35"/>
  <c r="GA405" i="35"/>
  <c r="FY405" i="35"/>
  <c r="FW405" i="35"/>
  <c r="FU405" i="35"/>
  <c r="FS405" i="35"/>
  <c r="FE405" i="35"/>
  <c r="FC405" i="35"/>
  <c r="FA405" i="35"/>
  <c r="EY405" i="35"/>
  <c r="EW405" i="35"/>
  <c r="EU405" i="35"/>
  <c r="EF405" i="35"/>
  <c r="FD405" i="35" s="1"/>
  <c r="ED405" i="35"/>
  <c r="FB405" i="35" s="1"/>
  <c r="EB405" i="35"/>
  <c r="EZ405" i="35" s="1"/>
  <c r="DZ405" i="35"/>
  <c r="EX405" i="35" s="1"/>
  <c r="DX405" i="35"/>
  <c r="EV405" i="35" s="1"/>
  <c r="DV405" i="35"/>
  <c r="ET405" i="35" s="1"/>
  <c r="DM404" i="35"/>
  <c r="GG403" i="35"/>
  <c r="HS403" i="35" s="1"/>
  <c r="EF402" i="35"/>
  <c r="L402" i="35" s="1"/>
  <c r="ED402" i="35"/>
  <c r="J402" i="35" s="1"/>
  <c r="EB402" i="35"/>
  <c r="H402" i="35" s="1"/>
  <c r="DZ402" i="35"/>
  <c r="F402" i="35" s="1"/>
  <c r="DX402" i="35"/>
  <c r="D402" i="35" s="1"/>
  <c r="DV402" i="35"/>
  <c r="B402" i="35" s="1"/>
  <c r="DM402" i="35"/>
  <c r="CM402" i="35"/>
  <c r="CK402" i="35"/>
  <c r="CI402" i="35"/>
  <c r="CG402" i="35"/>
  <c r="CE402" i="35"/>
  <c r="CC402" i="35"/>
  <c r="CA402" i="35"/>
  <c r="BY402" i="35"/>
  <c r="BW402" i="35"/>
  <c r="BU402" i="35"/>
  <c r="BS402" i="35"/>
  <c r="BQ402" i="35"/>
  <c r="GG401" i="35"/>
  <c r="HU401" i="35" s="1"/>
  <c r="EF401" i="35"/>
  <c r="L401" i="35" s="1"/>
  <c r="ED401" i="35"/>
  <c r="EB401" i="35"/>
  <c r="H401" i="35" s="1"/>
  <c r="DZ401" i="35"/>
  <c r="F401" i="35" s="1"/>
  <c r="DX401" i="35"/>
  <c r="D401" i="35" s="1"/>
  <c r="DV401" i="35"/>
  <c r="B401" i="35" s="1"/>
  <c r="CM401" i="35"/>
  <c r="CL401" i="35"/>
  <c r="CK401" i="35"/>
  <c r="CJ401" i="35"/>
  <c r="CI401" i="35"/>
  <c r="CH401" i="35"/>
  <c r="CG401" i="35"/>
  <c r="CF401" i="35"/>
  <c r="CE401" i="35"/>
  <c r="CD401" i="35"/>
  <c r="CC401" i="35"/>
  <c r="CB401" i="35"/>
  <c r="CA401" i="35"/>
  <c r="BZ401" i="35"/>
  <c r="BY401" i="35"/>
  <c r="BX401" i="35"/>
  <c r="BW401" i="35"/>
  <c r="BV401" i="35"/>
  <c r="BU401" i="35"/>
  <c r="BT401" i="35"/>
  <c r="BS401" i="35"/>
  <c r="BR401" i="35"/>
  <c r="BQ401" i="35"/>
  <c r="BP401" i="35"/>
  <c r="GC400" i="35"/>
  <c r="GA400" i="35"/>
  <c r="FY400" i="35"/>
  <c r="FW400" i="35"/>
  <c r="FU400" i="35"/>
  <c r="FS400" i="35"/>
  <c r="FE400" i="35"/>
  <c r="FC400" i="35"/>
  <c r="FA400" i="35"/>
  <c r="EY400" i="35"/>
  <c r="EW400" i="35"/>
  <c r="EU400" i="35"/>
  <c r="EF400" i="35"/>
  <c r="FD400" i="35" s="1"/>
  <c r="ED400" i="35"/>
  <c r="EB400" i="35"/>
  <c r="EZ400" i="35" s="1"/>
  <c r="DZ400" i="35"/>
  <c r="EX400" i="35" s="1"/>
  <c r="DX400" i="35"/>
  <c r="EV400" i="35" s="1"/>
  <c r="DV400" i="35"/>
  <c r="ET400" i="35" s="1"/>
  <c r="DM400" i="35"/>
  <c r="GG399" i="35"/>
  <c r="HS399" i="35" s="1"/>
  <c r="DM398" i="35"/>
  <c r="GG397" i="35"/>
  <c r="HU397" i="35" s="1"/>
  <c r="EF397" i="35"/>
  <c r="L397" i="35" s="1"/>
  <c r="ED397" i="35"/>
  <c r="J397" i="35" s="1"/>
  <c r="EB397" i="35"/>
  <c r="H397" i="35" s="1"/>
  <c r="DZ397" i="35"/>
  <c r="F397" i="35" s="1"/>
  <c r="DX397" i="35"/>
  <c r="D397" i="35" s="1"/>
  <c r="DV397" i="35"/>
  <c r="B397" i="35" s="1"/>
  <c r="CM397" i="35"/>
  <c r="CK397" i="35"/>
  <c r="CI397" i="35"/>
  <c r="CG397" i="35"/>
  <c r="CE397" i="35"/>
  <c r="CC397" i="35"/>
  <c r="CA397" i="35"/>
  <c r="BY397" i="35"/>
  <c r="BW397" i="35"/>
  <c r="BU397" i="35"/>
  <c r="BS397" i="35"/>
  <c r="BQ397" i="35"/>
  <c r="EF396" i="35"/>
  <c r="L396" i="35" s="1"/>
  <c r="ED396" i="35"/>
  <c r="J396" i="35" s="1"/>
  <c r="EB396" i="35"/>
  <c r="H396" i="35" s="1"/>
  <c r="DZ396" i="35"/>
  <c r="F396" i="35" s="1"/>
  <c r="DX396" i="35"/>
  <c r="D396" i="35" s="1"/>
  <c r="DV396" i="35"/>
  <c r="B396" i="35" s="1"/>
  <c r="DM396" i="35"/>
  <c r="CM396" i="35"/>
  <c r="CL396" i="35"/>
  <c r="CK396" i="35"/>
  <c r="CJ396" i="35"/>
  <c r="CI396" i="35"/>
  <c r="CH396" i="35"/>
  <c r="CG396" i="35"/>
  <c r="CF396" i="35"/>
  <c r="CE396" i="35"/>
  <c r="CD396" i="35"/>
  <c r="CC396" i="35"/>
  <c r="CB396" i="35"/>
  <c r="CA396" i="35"/>
  <c r="BZ396" i="35"/>
  <c r="BY396" i="35"/>
  <c r="BX396" i="35"/>
  <c r="BW396" i="35"/>
  <c r="BV396" i="35"/>
  <c r="BU396" i="35"/>
  <c r="BT396" i="35"/>
  <c r="BS396" i="35"/>
  <c r="BR396" i="35"/>
  <c r="BQ396" i="35"/>
  <c r="BP396" i="35"/>
  <c r="GG395" i="35"/>
  <c r="GC395" i="35"/>
  <c r="GA395" i="35"/>
  <c r="FY395" i="35"/>
  <c r="FW395" i="35"/>
  <c r="FU395" i="35"/>
  <c r="FS395" i="35"/>
  <c r="FE395" i="35"/>
  <c r="FC395" i="35"/>
  <c r="FA395" i="35"/>
  <c r="EY395" i="35"/>
  <c r="EW395" i="35"/>
  <c r="EU395" i="35"/>
  <c r="EF395" i="35"/>
  <c r="FD395" i="35" s="1"/>
  <c r="ED395" i="35"/>
  <c r="FB395" i="35" s="1"/>
  <c r="EB395" i="35"/>
  <c r="EZ395" i="35" s="1"/>
  <c r="DZ395" i="35"/>
  <c r="EX395" i="35" s="1"/>
  <c r="DX395" i="35"/>
  <c r="DV395" i="35"/>
  <c r="ET395" i="35" s="1"/>
  <c r="DM394" i="35"/>
  <c r="GG393" i="35"/>
  <c r="HU393" i="35" s="1"/>
  <c r="EF392" i="35"/>
  <c r="ED392" i="35"/>
  <c r="J392" i="35" s="1"/>
  <c r="EB392" i="35"/>
  <c r="H392" i="35" s="1"/>
  <c r="DZ392" i="35"/>
  <c r="F392" i="35" s="1"/>
  <c r="DX392" i="35"/>
  <c r="D392" i="35" s="1"/>
  <c r="DV392" i="35"/>
  <c r="B392" i="35" s="1"/>
  <c r="DM392" i="35"/>
  <c r="CM392" i="35"/>
  <c r="CK392" i="35"/>
  <c r="CI392" i="35"/>
  <c r="CG392" i="35"/>
  <c r="CE392" i="35"/>
  <c r="CC392" i="35"/>
  <c r="CA392" i="35"/>
  <c r="BY392" i="35"/>
  <c r="BW392" i="35"/>
  <c r="BU392" i="35"/>
  <c r="BS392" i="35"/>
  <c r="BQ392" i="35"/>
  <c r="EF391" i="35"/>
  <c r="L391" i="35" s="1"/>
  <c r="ED391" i="35"/>
  <c r="J391" i="35" s="1"/>
  <c r="EB391" i="35"/>
  <c r="DZ391" i="35"/>
  <c r="DX391" i="35"/>
  <c r="DV391" i="35"/>
  <c r="B391" i="35" s="1"/>
  <c r="CM391" i="35"/>
  <c r="CL391" i="35"/>
  <c r="CK391" i="35"/>
  <c r="CJ391" i="35"/>
  <c r="CI391" i="35"/>
  <c r="CH391" i="35"/>
  <c r="CG391" i="35"/>
  <c r="CF391" i="35"/>
  <c r="CE391" i="35"/>
  <c r="CD391" i="35"/>
  <c r="CC391" i="35"/>
  <c r="CB391" i="35"/>
  <c r="CA391" i="35"/>
  <c r="BZ391" i="35"/>
  <c r="BY391" i="35"/>
  <c r="BX391" i="35"/>
  <c r="BW391" i="35"/>
  <c r="BV391" i="35"/>
  <c r="BU391" i="35"/>
  <c r="BT391" i="35"/>
  <c r="BS391" i="35"/>
  <c r="BR391" i="35"/>
  <c r="BQ391" i="35"/>
  <c r="BP391" i="35"/>
  <c r="GC390" i="35"/>
  <c r="GA390" i="35"/>
  <c r="FY390" i="35"/>
  <c r="FW390" i="35"/>
  <c r="FU390" i="35"/>
  <c r="FS390" i="35"/>
  <c r="FE390" i="35"/>
  <c r="FC390" i="35"/>
  <c r="FA390" i="35"/>
  <c r="EY390" i="35"/>
  <c r="EW390" i="35"/>
  <c r="EU390" i="35"/>
  <c r="EF390" i="35"/>
  <c r="FD390" i="35" s="1"/>
  <c r="ED390" i="35"/>
  <c r="FB390" i="35" s="1"/>
  <c r="EB390" i="35"/>
  <c r="EZ390" i="35" s="1"/>
  <c r="DZ390" i="35"/>
  <c r="EX390" i="35" s="1"/>
  <c r="DX390" i="35"/>
  <c r="EV390" i="35" s="1"/>
  <c r="DV390" i="35"/>
  <c r="ET390" i="35" s="1"/>
  <c r="DM386" i="35"/>
  <c r="GG385" i="35"/>
  <c r="HU385" i="35" s="1"/>
  <c r="EF385" i="35"/>
  <c r="L385" i="35" s="1"/>
  <c r="ED385" i="35"/>
  <c r="J385" i="35" s="1"/>
  <c r="EB385" i="35"/>
  <c r="H385" i="35" s="1"/>
  <c r="DZ385" i="35"/>
  <c r="F385" i="35" s="1"/>
  <c r="DX385" i="35"/>
  <c r="DV385" i="35"/>
  <c r="B385" i="35" s="1"/>
  <c r="CM385" i="35"/>
  <c r="CK385" i="35"/>
  <c r="CI385" i="35"/>
  <c r="CG385" i="35"/>
  <c r="CE385" i="35"/>
  <c r="CC385" i="35"/>
  <c r="CA385" i="35"/>
  <c r="BY385" i="35"/>
  <c r="BW385" i="35"/>
  <c r="BU385" i="35"/>
  <c r="BS385" i="35"/>
  <c r="BQ385" i="35"/>
  <c r="EF384" i="35"/>
  <c r="L384" i="35" s="1"/>
  <c r="ED384" i="35"/>
  <c r="EB384" i="35"/>
  <c r="H384" i="35" s="1"/>
  <c r="DZ384" i="35"/>
  <c r="F384" i="35" s="1"/>
  <c r="DX384" i="35"/>
  <c r="DV384" i="35"/>
  <c r="DM384" i="35"/>
  <c r="CM384" i="35"/>
  <c r="CL384" i="35"/>
  <c r="CK384" i="35"/>
  <c r="CJ384" i="35"/>
  <c r="CI384" i="35"/>
  <c r="CH384" i="35"/>
  <c r="CG384" i="35"/>
  <c r="CF384" i="35"/>
  <c r="CE384" i="35"/>
  <c r="CD384" i="35"/>
  <c r="CC384" i="35"/>
  <c r="CB384" i="35"/>
  <c r="CA384" i="35"/>
  <c r="BZ384" i="35"/>
  <c r="BY384" i="35"/>
  <c r="BX384" i="35"/>
  <c r="BW384" i="35"/>
  <c r="BV384" i="35"/>
  <c r="BU384" i="35"/>
  <c r="BT384" i="35"/>
  <c r="BS384" i="35"/>
  <c r="BR384" i="35"/>
  <c r="BQ384" i="35"/>
  <c r="BP384" i="35"/>
  <c r="GG383" i="35"/>
  <c r="HU383" i="35" s="1"/>
  <c r="GC383" i="35"/>
  <c r="GA383" i="35"/>
  <c r="FY383" i="35"/>
  <c r="FW383" i="35"/>
  <c r="FU383" i="35"/>
  <c r="FS383" i="35"/>
  <c r="FE383" i="35"/>
  <c r="FC383" i="35"/>
  <c r="FA383" i="35"/>
  <c r="EY383" i="35"/>
  <c r="EW383" i="35"/>
  <c r="EU383" i="35"/>
  <c r="EF383" i="35"/>
  <c r="ED383" i="35"/>
  <c r="FB383" i="35" s="1"/>
  <c r="EB383" i="35"/>
  <c r="EZ383" i="35" s="1"/>
  <c r="DZ383" i="35"/>
  <c r="EX383" i="35" s="1"/>
  <c r="DX383" i="35"/>
  <c r="EV383" i="35" s="1"/>
  <c r="DV383" i="35"/>
  <c r="ET383" i="35" s="1"/>
  <c r="DM382" i="35"/>
  <c r="GG381" i="35"/>
  <c r="HT381" i="35" s="1"/>
  <c r="EF380" i="35"/>
  <c r="L380" i="35" s="1"/>
  <c r="ED380" i="35"/>
  <c r="J380" i="35" s="1"/>
  <c r="EB380" i="35"/>
  <c r="H380" i="35" s="1"/>
  <c r="DZ380" i="35"/>
  <c r="F380" i="35" s="1"/>
  <c r="DX380" i="35"/>
  <c r="DV380" i="35"/>
  <c r="DM380" i="35"/>
  <c r="CM380" i="35"/>
  <c r="CK380" i="35"/>
  <c r="CI380" i="35"/>
  <c r="CG380" i="35"/>
  <c r="CE380" i="35"/>
  <c r="CC380" i="35"/>
  <c r="CA380" i="35"/>
  <c r="BY380" i="35"/>
  <c r="BW380" i="35"/>
  <c r="BU380" i="35"/>
  <c r="BS380" i="35"/>
  <c r="BQ380" i="35"/>
  <c r="GG379" i="35"/>
  <c r="HU379" i="35" s="1"/>
  <c r="EF379" i="35"/>
  <c r="ED379" i="35"/>
  <c r="J379" i="35" s="1"/>
  <c r="EB379" i="35"/>
  <c r="H379" i="35" s="1"/>
  <c r="DZ379" i="35"/>
  <c r="DX379" i="35"/>
  <c r="D379" i="35" s="1"/>
  <c r="DV379" i="35"/>
  <c r="B379" i="35" s="1"/>
  <c r="CM379" i="35"/>
  <c r="CL379" i="35"/>
  <c r="CK379" i="35"/>
  <c r="CJ379" i="35"/>
  <c r="CI379" i="35"/>
  <c r="CH379" i="35"/>
  <c r="CG379" i="35"/>
  <c r="CF379" i="35"/>
  <c r="CE379" i="35"/>
  <c r="CD379" i="35"/>
  <c r="CC379" i="35"/>
  <c r="CB379" i="35"/>
  <c r="CA379" i="35"/>
  <c r="BZ379" i="35"/>
  <c r="BY379" i="35"/>
  <c r="BX379" i="35"/>
  <c r="BW379" i="35"/>
  <c r="BV379" i="35"/>
  <c r="BU379" i="35"/>
  <c r="BT379" i="35"/>
  <c r="BS379" i="35"/>
  <c r="BR379" i="35"/>
  <c r="BQ379" i="35"/>
  <c r="BP379" i="35"/>
  <c r="GC378" i="35"/>
  <c r="GA378" i="35"/>
  <c r="FY378" i="35"/>
  <c r="FW378" i="35"/>
  <c r="FU378" i="35"/>
  <c r="FS378" i="35"/>
  <c r="FE378" i="35"/>
  <c r="FC378" i="35"/>
  <c r="FA378" i="35"/>
  <c r="EY378" i="35"/>
  <c r="EW378" i="35"/>
  <c r="EU378" i="35"/>
  <c r="EF378" i="35"/>
  <c r="ED378" i="35"/>
  <c r="EB378" i="35"/>
  <c r="EZ378" i="35" s="1"/>
  <c r="DZ378" i="35"/>
  <c r="EX378" i="35" s="1"/>
  <c r="DX378" i="35"/>
  <c r="EV378" i="35" s="1"/>
  <c r="DV378" i="35"/>
  <c r="ET378" i="35" s="1"/>
  <c r="DM378" i="35"/>
  <c r="GG377" i="35"/>
  <c r="HU377" i="35" s="1"/>
  <c r="DM376" i="35"/>
  <c r="GG375" i="35"/>
  <c r="HU375" i="35" s="1"/>
  <c r="EF375" i="35"/>
  <c r="L375" i="35" s="1"/>
  <c r="ED375" i="35"/>
  <c r="J375" i="35" s="1"/>
  <c r="EB375" i="35"/>
  <c r="H375" i="35" s="1"/>
  <c r="DZ375" i="35"/>
  <c r="F375" i="35" s="1"/>
  <c r="DX375" i="35"/>
  <c r="D375" i="35" s="1"/>
  <c r="DV375" i="35"/>
  <c r="B375" i="35" s="1"/>
  <c r="CM375" i="35"/>
  <c r="CK375" i="35"/>
  <c r="CI375" i="35"/>
  <c r="CG375" i="35"/>
  <c r="CE375" i="35"/>
  <c r="CC375" i="35"/>
  <c r="CA375" i="35"/>
  <c r="BY375" i="35"/>
  <c r="BW375" i="35"/>
  <c r="BU375" i="35"/>
  <c r="BS375" i="35"/>
  <c r="BQ375" i="35"/>
  <c r="EF374" i="35"/>
  <c r="L374" i="35" s="1"/>
  <c r="ED374" i="35"/>
  <c r="J374" i="35" s="1"/>
  <c r="EB374" i="35"/>
  <c r="H374" i="35" s="1"/>
  <c r="DZ374" i="35"/>
  <c r="DX374" i="35"/>
  <c r="DV374" i="35"/>
  <c r="DM374" i="35"/>
  <c r="CM374" i="35"/>
  <c r="CL374" i="35"/>
  <c r="CK374" i="35"/>
  <c r="CJ374" i="35"/>
  <c r="CI374" i="35"/>
  <c r="CH374" i="35"/>
  <c r="CG374" i="35"/>
  <c r="CF374" i="35"/>
  <c r="CE374" i="35"/>
  <c r="CD374" i="35"/>
  <c r="CC374" i="35"/>
  <c r="CB374" i="35"/>
  <c r="CA374" i="35"/>
  <c r="BZ374" i="35"/>
  <c r="BY374" i="35"/>
  <c r="BX374" i="35"/>
  <c r="BW374" i="35"/>
  <c r="BV374" i="35"/>
  <c r="BU374" i="35"/>
  <c r="BT374" i="35"/>
  <c r="BS374" i="35"/>
  <c r="BR374" i="35"/>
  <c r="BQ374" i="35"/>
  <c r="BP374" i="35"/>
  <c r="GG373" i="35"/>
  <c r="HT373" i="35" s="1"/>
  <c r="GC373" i="35"/>
  <c r="GA373" i="35"/>
  <c r="FY373" i="35"/>
  <c r="FW373" i="35"/>
  <c r="FU373" i="35"/>
  <c r="FS373" i="35"/>
  <c r="FE373" i="35"/>
  <c r="FC373" i="35"/>
  <c r="FA373" i="35"/>
  <c r="EY373" i="35"/>
  <c r="EW373" i="35"/>
  <c r="EU373" i="35"/>
  <c r="EF373" i="35"/>
  <c r="FD373" i="35" s="1"/>
  <c r="ED373" i="35"/>
  <c r="FB373" i="35" s="1"/>
  <c r="EB373" i="35"/>
  <c r="EZ373" i="35" s="1"/>
  <c r="DZ373" i="35"/>
  <c r="DX373" i="35"/>
  <c r="DV373" i="35"/>
  <c r="ET373" i="35" s="1"/>
  <c r="DM372" i="35"/>
  <c r="GG371" i="35"/>
  <c r="HU371" i="35" s="1"/>
  <c r="EF370" i="35"/>
  <c r="L370" i="35" s="1"/>
  <c r="ED370" i="35"/>
  <c r="J370" i="35" s="1"/>
  <c r="EB370" i="35"/>
  <c r="H370" i="35" s="1"/>
  <c r="DZ370" i="35"/>
  <c r="F370" i="35" s="1"/>
  <c r="DX370" i="35"/>
  <c r="D370" i="35" s="1"/>
  <c r="DV370" i="35"/>
  <c r="B370" i="35" s="1"/>
  <c r="DM370" i="35"/>
  <c r="CM370" i="35"/>
  <c r="CK370" i="35"/>
  <c r="CI370" i="35"/>
  <c r="CG370" i="35"/>
  <c r="CE370" i="35"/>
  <c r="CC370" i="35"/>
  <c r="CA370" i="35"/>
  <c r="BY370" i="35"/>
  <c r="BW370" i="35"/>
  <c r="BU370" i="35"/>
  <c r="BS370" i="35"/>
  <c r="BQ370" i="35"/>
  <c r="GG369" i="35"/>
  <c r="HU369" i="35" s="1"/>
  <c r="EF369" i="35"/>
  <c r="L369" i="35" s="1"/>
  <c r="ED369" i="35"/>
  <c r="J369" i="35" s="1"/>
  <c r="EB369" i="35"/>
  <c r="DZ369" i="35"/>
  <c r="F369" i="35" s="1"/>
  <c r="DX369" i="35"/>
  <c r="DV369" i="35"/>
  <c r="B369" i="35" s="1"/>
  <c r="CM369" i="35"/>
  <c r="CL369" i="35"/>
  <c r="CK369" i="35"/>
  <c r="CJ369" i="35"/>
  <c r="CI369" i="35"/>
  <c r="CH369" i="35"/>
  <c r="CG369" i="35"/>
  <c r="CF369" i="35"/>
  <c r="CE369" i="35"/>
  <c r="CD369" i="35"/>
  <c r="CC369" i="35"/>
  <c r="CB369" i="35"/>
  <c r="CA369" i="35"/>
  <c r="BZ369" i="35"/>
  <c r="BY369" i="35"/>
  <c r="BX369" i="35"/>
  <c r="BW369" i="35"/>
  <c r="BV369" i="35"/>
  <c r="BU369" i="35"/>
  <c r="BT369" i="35"/>
  <c r="BS369" i="35"/>
  <c r="BR369" i="35"/>
  <c r="BQ369" i="35"/>
  <c r="BP369" i="35"/>
  <c r="GC368" i="35"/>
  <c r="GA368" i="35"/>
  <c r="FY368" i="35"/>
  <c r="FW368" i="35"/>
  <c r="FU368" i="35"/>
  <c r="FS368" i="35"/>
  <c r="FE368" i="35"/>
  <c r="FC368" i="35"/>
  <c r="FA368" i="35"/>
  <c r="EY368" i="35"/>
  <c r="EW368" i="35"/>
  <c r="EU368" i="35"/>
  <c r="EF368" i="35"/>
  <c r="ED368" i="35"/>
  <c r="FB368" i="35" s="1"/>
  <c r="EB368" i="35"/>
  <c r="EZ368" i="35" s="1"/>
  <c r="DZ368" i="35"/>
  <c r="EX368" i="35" s="1"/>
  <c r="DX368" i="35"/>
  <c r="EV368" i="35" s="1"/>
  <c r="DV368" i="35"/>
  <c r="DM368" i="35"/>
  <c r="GG367" i="35"/>
  <c r="DM366" i="35"/>
  <c r="GG365" i="35"/>
  <c r="HU365" i="35" s="1"/>
  <c r="EF365" i="35"/>
  <c r="L365" i="35" s="1"/>
  <c r="ED365" i="35"/>
  <c r="J365" i="35" s="1"/>
  <c r="EB365" i="35"/>
  <c r="H365" i="35" s="1"/>
  <c r="DZ365" i="35"/>
  <c r="F365" i="35" s="1"/>
  <c r="DX365" i="35"/>
  <c r="D365" i="35" s="1"/>
  <c r="DV365" i="35"/>
  <c r="B365" i="35" s="1"/>
  <c r="CM365" i="35"/>
  <c r="CK365" i="35"/>
  <c r="CI365" i="35"/>
  <c r="CG365" i="35"/>
  <c r="CE365" i="35"/>
  <c r="CC365" i="35"/>
  <c r="CA365" i="35"/>
  <c r="BY365" i="35"/>
  <c r="BW365" i="35"/>
  <c r="BU365" i="35"/>
  <c r="BS365" i="35"/>
  <c r="BQ365" i="35"/>
  <c r="EF364" i="35"/>
  <c r="L364" i="35" s="1"/>
  <c r="ED364" i="35"/>
  <c r="J364" i="35" s="1"/>
  <c r="EB364" i="35"/>
  <c r="H364" i="35" s="1"/>
  <c r="DZ364" i="35"/>
  <c r="F364" i="35" s="1"/>
  <c r="DX364" i="35"/>
  <c r="D364" i="35" s="1"/>
  <c r="DV364" i="35"/>
  <c r="B364" i="35" s="1"/>
  <c r="DM364" i="35"/>
  <c r="CM364" i="35"/>
  <c r="CL364" i="35"/>
  <c r="CK364" i="35"/>
  <c r="CJ364" i="35"/>
  <c r="CI364" i="35"/>
  <c r="CH364" i="35"/>
  <c r="CG364" i="35"/>
  <c r="CF364" i="35"/>
  <c r="CE364" i="35"/>
  <c r="CD364" i="35"/>
  <c r="CC364" i="35"/>
  <c r="CB364" i="35"/>
  <c r="CA364" i="35"/>
  <c r="BZ364" i="35"/>
  <c r="BY364" i="35"/>
  <c r="BX364" i="35"/>
  <c r="BW364" i="35"/>
  <c r="BV364" i="35"/>
  <c r="BU364" i="35"/>
  <c r="BT364" i="35"/>
  <c r="BS364" i="35"/>
  <c r="BR364" i="35"/>
  <c r="BQ364" i="35"/>
  <c r="BP364" i="35"/>
  <c r="GG363" i="35"/>
  <c r="HU363" i="35" s="1"/>
  <c r="GC363" i="35"/>
  <c r="GA363" i="35"/>
  <c r="FY363" i="35"/>
  <c r="FW363" i="35"/>
  <c r="FU363" i="35"/>
  <c r="FS363" i="35"/>
  <c r="FE363" i="35"/>
  <c r="FC363" i="35"/>
  <c r="FA363" i="35"/>
  <c r="EY363" i="35"/>
  <c r="EW363" i="35"/>
  <c r="EU363" i="35"/>
  <c r="EF363" i="35"/>
  <c r="ED363" i="35"/>
  <c r="EB363" i="35"/>
  <c r="EZ363" i="35" s="1"/>
  <c r="DZ363" i="35"/>
  <c r="EX363" i="35" s="1"/>
  <c r="DX363" i="35"/>
  <c r="EV363" i="35" s="1"/>
  <c r="DV363" i="35"/>
  <c r="ET363" i="35" s="1"/>
  <c r="DM362" i="35"/>
  <c r="GG361" i="35"/>
  <c r="EF360" i="35"/>
  <c r="L360" i="35" s="1"/>
  <c r="ED360" i="35"/>
  <c r="J360" i="35" s="1"/>
  <c r="EB360" i="35"/>
  <c r="H360" i="35" s="1"/>
  <c r="DZ360" i="35"/>
  <c r="F360" i="35" s="1"/>
  <c r="DX360" i="35"/>
  <c r="D360" i="35" s="1"/>
  <c r="DV360" i="35"/>
  <c r="B360" i="35" s="1"/>
  <c r="DM360" i="35"/>
  <c r="CM360" i="35"/>
  <c r="CK360" i="35"/>
  <c r="CI360" i="35"/>
  <c r="CG360" i="35"/>
  <c r="CE360" i="35"/>
  <c r="CC360" i="35"/>
  <c r="CA360" i="35"/>
  <c r="BY360" i="35"/>
  <c r="BW360" i="35"/>
  <c r="BU360" i="35"/>
  <c r="BS360" i="35"/>
  <c r="BQ360" i="35"/>
  <c r="EF359" i="35"/>
  <c r="L359" i="35" s="1"/>
  <c r="ED359" i="35"/>
  <c r="EB359" i="35"/>
  <c r="H359" i="35" s="1"/>
  <c r="DZ359" i="35"/>
  <c r="F359" i="35" s="1"/>
  <c r="DX359" i="35"/>
  <c r="D359" i="35" s="1"/>
  <c r="DV359" i="35"/>
  <c r="CM359" i="35"/>
  <c r="CL359" i="35"/>
  <c r="CK359" i="35"/>
  <c r="CJ359" i="35"/>
  <c r="CI359" i="35"/>
  <c r="CH359" i="35"/>
  <c r="CG359" i="35"/>
  <c r="CF359" i="35"/>
  <c r="CE359" i="35"/>
  <c r="CD359" i="35"/>
  <c r="CC359" i="35"/>
  <c r="CB359" i="35"/>
  <c r="CA359" i="35"/>
  <c r="BZ359" i="35"/>
  <c r="BY359" i="35"/>
  <c r="BX359" i="35"/>
  <c r="BW359" i="35"/>
  <c r="BV359" i="35"/>
  <c r="BU359" i="35"/>
  <c r="BT359" i="35"/>
  <c r="BS359" i="35"/>
  <c r="BR359" i="35"/>
  <c r="BQ359" i="35"/>
  <c r="BP359" i="35"/>
  <c r="GC358" i="35"/>
  <c r="GA358" i="35"/>
  <c r="FY358" i="35"/>
  <c r="FW358" i="35"/>
  <c r="FU358" i="35"/>
  <c r="FS358" i="35"/>
  <c r="FE358" i="35"/>
  <c r="FC358" i="35"/>
  <c r="FA358" i="35"/>
  <c r="EY358" i="35"/>
  <c r="EW358" i="35"/>
  <c r="EU358" i="35"/>
  <c r="EF358" i="35"/>
  <c r="ED358" i="35"/>
  <c r="EB358" i="35"/>
  <c r="EZ358" i="35" s="1"/>
  <c r="DZ358" i="35"/>
  <c r="EX358" i="35" s="1"/>
  <c r="DX358" i="35"/>
  <c r="EV358" i="35" s="1"/>
  <c r="DV358" i="35"/>
  <c r="ET358" i="35" s="1"/>
  <c r="DM354" i="35"/>
  <c r="GG353" i="35"/>
  <c r="HU353" i="35" s="1"/>
  <c r="EF353" i="35"/>
  <c r="ED353" i="35"/>
  <c r="EB353" i="35"/>
  <c r="DZ353" i="35"/>
  <c r="F353" i="35" s="1"/>
  <c r="DX353" i="35"/>
  <c r="D353" i="35" s="1"/>
  <c r="DV353" i="35"/>
  <c r="B353" i="35" s="1"/>
  <c r="CM353" i="35"/>
  <c r="CK353" i="35"/>
  <c r="CI353" i="35"/>
  <c r="CG353" i="35"/>
  <c r="CE353" i="35"/>
  <c r="CC353" i="35"/>
  <c r="CA353" i="35"/>
  <c r="BY353" i="35"/>
  <c r="BW353" i="35"/>
  <c r="BU353" i="35"/>
  <c r="BS353" i="35"/>
  <c r="BQ353" i="35"/>
  <c r="EF352" i="35"/>
  <c r="L352" i="35" s="1"/>
  <c r="ED352" i="35"/>
  <c r="J352" i="35" s="1"/>
  <c r="EB352" i="35"/>
  <c r="DZ352" i="35"/>
  <c r="F352" i="35" s="1"/>
  <c r="DX352" i="35"/>
  <c r="D352" i="35" s="1"/>
  <c r="DV352" i="35"/>
  <c r="DM352" i="35"/>
  <c r="CM352" i="35"/>
  <c r="CL352" i="35"/>
  <c r="CK352" i="35"/>
  <c r="CJ352" i="35"/>
  <c r="CI352" i="35"/>
  <c r="CH352" i="35"/>
  <c r="CG352" i="35"/>
  <c r="CF352" i="35"/>
  <c r="CE352" i="35"/>
  <c r="CD352" i="35"/>
  <c r="CC352" i="35"/>
  <c r="CB352" i="35"/>
  <c r="CA352" i="35"/>
  <c r="BZ352" i="35"/>
  <c r="BY352" i="35"/>
  <c r="BX352" i="35"/>
  <c r="BW352" i="35"/>
  <c r="BV352" i="35"/>
  <c r="BU352" i="35"/>
  <c r="BT352" i="35"/>
  <c r="BS352" i="35"/>
  <c r="BR352" i="35"/>
  <c r="BQ352" i="35"/>
  <c r="BP352" i="35"/>
  <c r="GG351" i="35"/>
  <c r="HU351" i="35" s="1"/>
  <c r="GC351" i="35"/>
  <c r="GA351" i="35"/>
  <c r="FY351" i="35"/>
  <c r="FW351" i="35"/>
  <c r="FU351" i="35"/>
  <c r="FS351" i="35"/>
  <c r="FE351" i="35"/>
  <c r="FC351" i="35"/>
  <c r="FA351" i="35"/>
  <c r="EY351" i="35"/>
  <c r="EW351" i="35"/>
  <c r="EU351" i="35"/>
  <c r="EF351" i="35"/>
  <c r="ED351" i="35"/>
  <c r="EB351" i="35"/>
  <c r="EZ351" i="35" s="1"/>
  <c r="DZ351" i="35"/>
  <c r="EX351" i="35" s="1"/>
  <c r="DX351" i="35"/>
  <c r="EV351" i="35" s="1"/>
  <c r="DV351" i="35"/>
  <c r="ET351" i="35" s="1"/>
  <c r="DM350" i="35"/>
  <c r="GG349" i="35"/>
  <c r="HU349" i="35" s="1"/>
  <c r="EF348" i="35"/>
  <c r="L348" i="35" s="1"/>
  <c r="ED348" i="35"/>
  <c r="EB348" i="35"/>
  <c r="H348" i="35" s="1"/>
  <c r="DZ348" i="35"/>
  <c r="DX348" i="35"/>
  <c r="DV348" i="35"/>
  <c r="B348" i="35" s="1"/>
  <c r="DM348" i="35"/>
  <c r="CM348" i="35"/>
  <c r="CK348" i="35"/>
  <c r="CI348" i="35"/>
  <c r="CG348" i="35"/>
  <c r="CE348" i="35"/>
  <c r="CC348" i="35"/>
  <c r="CA348" i="35"/>
  <c r="BY348" i="35"/>
  <c r="BW348" i="35"/>
  <c r="BU348" i="35"/>
  <c r="BS348" i="35"/>
  <c r="BQ348" i="35"/>
  <c r="GG347" i="35"/>
  <c r="HS347" i="35" s="1"/>
  <c r="EF347" i="35"/>
  <c r="L347" i="35" s="1"/>
  <c r="ED347" i="35"/>
  <c r="J347" i="35" s="1"/>
  <c r="EB347" i="35"/>
  <c r="DZ347" i="35"/>
  <c r="F347" i="35" s="1"/>
  <c r="DX347" i="35"/>
  <c r="D347" i="35" s="1"/>
  <c r="DV347" i="35"/>
  <c r="B347" i="35" s="1"/>
  <c r="CM347" i="35"/>
  <c r="CL347" i="35"/>
  <c r="CK347" i="35"/>
  <c r="CJ347" i="35"/>
  <c r="CI347" i="35"/>
  <c r="CH347" i="35"/>
  <c r="CG347" i="35"/>
  <c r="CF347" i="35"/>
  <c r="CE347" i="35"/>
  <c r="CD347" i="35"/>
  <c r="CC347" i="35"/>
  <c r="CB347" i="35"/>
  <c r="CA347" i="35"/>
  <c r="BZ347" i="35"/>
  <c r="BY347" i="35"/>
  <c r="BX347" i="35"/>
  <c r="BW347" i="35"/>
  <c r="BV347" i="35"/>
  <c r="BU347" i="35"/>
  <c r="BT347" i="35"/>
  <c r="BS347" i="35"/>
  <c r="BR347" i="35"/>
  <c r="BQ347" i="35"/>
  <c r="BP347" i="35"/>
  <c r="GC346" i="35"/>
  <c r="GA346" i="35"/>
  <c r="FY346" i="35"/>
  <c r="FW346" i="35"/>
  <c r="FU346" i="35"/>
  <c r="FS346" i="35"/>
  <c r="FE346" i="35"/>
  <c r="FC346" i="35"/>
  <c r="FA346" i="35"/>
  <c r="EY346" i="35"/>
  <c r="EW346" i="35"/>
  <c r="EU346" i="35"/>
  <c r="EF346" i="35"/>
  <c r="FD346" i="35" s="1"/>
  <c r="ED346" i="35"/>
  <c r="FB346" i="35" s="1"/>
  <c r="EB346" i="35"/>
  <c r="DZ346" i="35"/>
  <c r="EX346" i="35" s="1"/>
  <c r="DX346" i="35"/>
  <c r="EV346" i="35" s="1"/>
  <c r="DV346" i="35"/>
  <c r="ET346" i="35" s="1"/>
  <c r="DM346" i="35"/>
  <c r="GG345" i="35"/>
  <c r="HT345" i="35" s="1"/>
  <c r="DM344" i="35"/>
  <c r="GG343" i="35"/>
  <c r="EF343" i="35"/>
  <c r="L343" i="35" s="1"/>
  <c r="ED343" i="35"/>
  <c r="EB343" i="35"/>
  <c r="H343" i="35" s="1"/>
  <c r="DZ343" i="35"/>
  <c r="F343" i="35" s="1"/>
  <c r="DX343" i="35"/>
  <c r="D343" i="35" s="1"/>
  <c r="DV343" i="35"/>
  <c r="B343" i="35" s="1"/>
  <c r="CM343" i="35"/>
  <c r="CK343" i="35"/>
  <c r="CI343" i="35"/>
  <c r="CG343" i="35"/>
  <c r="CE343" i="35"/>
  <c r="CC343" i="35"/>
  <c r="CA343" i="35"/>
  <c r="BY343" i="35"/>
  <c r="BW343" i="35"/>
  <c r="BU343" i="35"/>
  <c r="BS343" i="35"/>
  <c r="BQ343" i="35"/>
  <c r="EF342" i="35"/>
  <c r="L342" i="35" s="1"/>
  <c r="ED342" i="35"/>
  <c r="J342" i="35" s="1"/>
  <c r="EB342" i="35"/>
  <c r="H342" i="35" s="1"/>
  <c r="DZ342" i="35"/>
  <c r="DX342" i="35"/>
  <c r="D342" i="35" s="1"/>
  <c r="DV342" i="35"/>
  <c r="DM342" i="35"/>
  <c r="CM342" i="35"/>
  <c r="CL342" i="35"/>
  <c r="CK342" i="35"/>
  <c r="CJ342" i="35"/>
  <c r="CI342" i="35"/>
  <c r="CH342" i="35"/>
  <c r="CG342" i="35"/>
  <c r="CF342" i="35"/>
  <c r="CE342" i="35"/>
  <c r="CD342" i="35"/>
  <c r="CC342" i="35"/>
  <c r="CB342" i="35"/>
  <c r="CA342" i="35"/>
  <c r="BZ342" i="35"/>
  <c r="BY342" i="35"/>
  <c r="BX342" i="35"/>
  <c r="BW342" i="35"/>
  <c r="BV342" i="35"/>
  <c r="BU342" i="35"/>
  <c r="BT342" i="35"/>
  <c r="BS342" i="35"/>
  <c r="BR342" i="35"/>
  <c r="BQ342" i="35"/>
  <c r="BP342" i="35"/>
  <c r="GG341" i="35"/>
  <c r="HU341" i="35" s="1"/>
  <c r="GC341" i="35"/>
  <c r="GA341" i="35"/>
  <c r="FY341" i="35"/>
  <c r="FW341" i="35"/>
  <c r="FU341" i="35"/>
  <c r="FS341" i="35"/>
  <c r="FE341" i="35"/>
  <c r="FC341" i="35"/>
  <c r="FA341" i="35"/>
  <c r="EY341" i="35"/>
  <c r="EW341" i="35"/>
  <c r="EU341" i="35"/>
  <c r="EF341" i="35"/>
  <c r="ED341" i="35"/>
  <c r="FB341" i="35" s="1"/>
  <c r="EB341" i="35"/>
  <c r="EZ341" i="35" s="1"/>
  <c r="DZ341" i="35"/>
  <c r="EX341" i="35" s="1"/>
  <c r="DX341" i="35"/>
  <c r="EV341" i="35" s="1"/>
  <c r="DV341" i="35"/>
  <c r="DM340" i="35"/>
  <c r="GG339" i="35"/>
  <c r="HU339" i="35" s="1"/>
  <c r="BD339" i="35"/>
  <c r="EF338" i="35"/>
  <c r="L338" i="35" s="1"/>
  <c r="ED338" i="35"/>
  <c r="J338" i="35" s="1"/>
  <c r="EB338" i="35"/>
  <c r="H338" i="35" s="1"/>
  <c r="DZ338" i="35"/>
  <c r="DX338" i="35"/>
  <c r="D338" i="35" s="1"/>
  <c r="DV338" i="35"/>
  <c r="B338" i="35" s="1"/>
  <c r="DM338" i="35"/>
  <c r="CM338" i="35"/>
  <c r="CK338" i="35"/>
  <c r="CI338" i="35"/>
  <c r="CG338" i="35"/>
  <c r="CE338" i="35"/>
  <c r="CC338" i="35"/>
  <c r="CA338" i="35"/>
  <c r="BY338" i="35"/>
  <c r="BW338" i="35"/>
  <c r="BU338" i="35"/>
  <c r="BS338" i="35"/>
  <c r="BQ338" i="35"/>
  <c r="GG337" i="35"/>
  <c r="HU337" i="35" s="1"/>
  <c r="EF337" i="35"/>
  <c r="L337" i="35" s="1"/>
  <c r="ED337" i="35"/>
  <c r="J337" i="35" s="1"/>
  <c r="EB337" i="35"/>
  <c r="H337" i="35" s="1"/>
  <c r="DZ337" i="35"/>
  <c r="F337" i="35" s="1"/>
  <c r="DX337" i="35"/>
  <c r="D337" i="35" s="1"/>
  <c r="DV337" i="35"/>
  <c r="B337" i="35" s="1"/>
  <c r="CM337" i="35"/>
  <c r="CL337" i="35"/>
  <c r="CK337" i="35"/>
  <c r="CJ337" i="35"/>
  <c r="CI337" i="35"/>
  <c r="CH337" i="35"/>
  <c r="CG337" i="35"/>
  <c r="CF337" i="35"/>
  <c r="CE337" i="35"/>
  <c r="CD337" i="35"/>
  <c r="CC337" i="35"/>
  <c r="CB337" i="35"/>
  <c r="CA337" i="35"/>
  <c r="BZ337" i="35"/>
  <c r="BY337" i="35"/>
  <c r="BX337" i="35"/>
  <c r="BW337" i="35"/>
  <c r="BV337" i="35"/>
  <c r="BU337" i="35"/>
  <c r="BT337" i="35"/>
  <c r="BS337" i="35"/>
  <c r="BR337" i="35"/>
  <c r="BQ337" i="35"/>
  <c r="BP337" i="35"/>
  <c r="GC336" i="35"/>
  <c r="GA336" i="35"/>
  <c r="FY336" i="35"/>
  <c r="FW336" i="35"/>
  <c r="FU336" i="35"/>
  <c r="FS336" i="35"/>
  <c r="FE336" i="35"/>
  <c r="FC336" i="35"/>
  <c r="FA336" i="35"/>
  <c r="EY336" i="35"/>
  <c r="EW336" i="35"/>
  <c r="EU336" i="35"/>
  <c r="EF336" i="35"/>
  <c r="FD336" i="35" s="1"/>
  <c r="ED336" i="35"/>
  <c r="FB336" i="35" s="1"/>
  <c r="EB336" i="35"/>
  <c r="EZ336" i="35" s="1"/>
  <c r="DZ336" i="35"/>
  <c r="EX336" i="35" s="1"/>
  <c r="DX336" i="35"/>
  <c r="EV336" i="35" s="1"/>
  <c r="DV336" i="35"/>
  <c r="ET336" i="35" s="1"/>
  <c r="DM336" i="35"/>
  <c r="GG335" i="35"/>
  <c r="HU335" i="35" s="1"/>
  <c r="DM334" i="35"/>
  <c r="GG333" i="35"/>
  <c r="HU333" i="35" s="1"/>
  <c r="EF333" i="35"/>
  <c r="L333" i="35" s="1"/>
  <c r="ED333" i="35"/>
  <c r="J333" i="35" s="1"/>
  <c r="EB333" i="35"/>
  <c r="H333" i="35" s="1"/>
  <c r="DZ333" i="35"/>
  <c r="F333" i="35" s="1"/>
  <c r="DX333" i="35"/>
  <c r="D333" i="35" s="1"/>
  <c r="DV333" i="35"/>
  <c r="B333" i="35" s="1"/>
  <c r="CM333" i="35"/>
  <c r="CK333" i="35"/>
  <c r="CI333" i="35"/>
  <c r="CG333" i="35"/>
  <c r="CE333" i="35"/>
  <c r="CC333" i="35"/>
  <c r="CA333" i="35"/>
  <c r="BY333" i="35"/>
  <c r="BW333" i="35"/>
  <c r="BU333" i="35"/>
  <c r="BS333" i="35"/>
  <c r="BQ333" i="35"/>
  <c r="EF332" i="35"/>
  <c r="L332" i="35" s="1"/>
  <c r="ED332" i="35"/>
  <c r="J332" i="35" s="1"/>
  <c r="EB332" i="35"/>
  <c r="H332" i="35" s="1"/>
  <c r="DZ332" i="35"/>
  <c r="F332" i="35" s="1"/>
  <c r="DX332" i="35"/>
  <c r="D332" i="35" s="1"/>
  <c r="DV332" i="35"/>
  <c r="DM332" i="35"/>
  <c r="CM332" i="35"/>
  <c r="CL332" i="35"/>
  <c r="CK332" i="35"/>
  <c r="CJ332" i="35"/>
  <c r="CI332" i="35"/>
  <c r="CH332" i="35"/>
  <c r="CG332" i="35"/>
  <c r="CF332" i="35"/>
  <c r="CE332" i="35"/>
  <c r="CD332" i="35"/>
  <c r="CC332" i="35"/>
  <c r="CB332" i="35"/>
  <c r="CA332" i="35"/>
  <c r="BZ332" i="35"/>
  <c r="BY332" i="35"/>
  <c r="BX332" i="35"/>
  <c r="BW332" i="35"/>
  <c r="BV332" i="35"/>
  <c r="BU332" i="35"/>
  <c r="BT332" i="35"/>
  <c r="BS332" i="35"/>
  <c r="BR332" i="35"/>
  <c r="BQ332" i="35"/>
  <c r="BP332" i="35"/>
  <c r="GG331" i="35"/>
  <c r="HU331" i="35" s="1"/>
  <c r="GC331" i="35"/>
  <c r="GA331" i="35"/>
  <c r="FY331" i="35"/>
  <c r="FW331" i="35"/>
  <c r="FU331" i="35"/>
  <c r="FS331" i="35"/>
  <c r="FE331" i="35"/>
  <c r="FC331" i="35"/>
  <c r="FA331" i="35"/>
  <c r="EY331" i="35"/>
  <c r="EW331" i="35"/>
  <c r="EU331" i="35"/>
  <c r="EF331" i="35"/>
  <c r="FD331" i="35" s="1"/>
  <c r="ED331" i="35"/>
  <c r="FB331" i="35" s="1"/>
  <c r="EB331" i="35"/>
  <c r="EZ331" i="35" s="1"/>
  <c r="DZ331" i="35"/>
  <c r="DX331" i="35"/>
  <c r="EV331" i="35" s="1"/>
  <c r="DV331" i="35"/>
  <c r="ET331" i="35" s="1"/>
  <c r="DM330" i="35"/>
  <c r="GG329" i="35"/>
  <c r="HU329" i="35" s="1"/>
  <c r="EF328" i="35"/>
  <c r="L328" i="35" s="1"/>
  <c r="ED328" i="35"/>
  <c r="J328" i="35" s="1"/>
  <c r="EB328" i="35"/>
  <c r="H328" i="35" s="1"/>
  <c r="DZ328" i="35"/>
  <c r="F328" i="35" s="1"/>
  <c r="DX328" i="35"/>
  <c r="DV328" i="35"/>
  <c r="B328" i="35" s="1"/>
  <c r="DM328" i="35"/>
  <c r="CM328" i="35"/>
  <c r="CK328" i="35"/>
  <c r="CI328" i="35"/>
  <c r="CG328" i="35"/>
  <c r="CE328" i="35"/>
  <c r="CC328" i="35"/>
  <c r="CA328" i="35"/>
  <c r="BY328" i="35"/>
  <c r="BW328" i="35"/>
  <c r="BU328" i="35"/>
  <c r="BS328" i="35"/>
  <c r="BQ328" i="35"/>
  <c r="EF327" i="35"/>
  <c r="L327" i="35" s="1"/>
  <c r="ED327" i="35"/>
  <c r="J327" i="35" s="1"/>
  <c r="EB327" i="35"/>
  <c r="H327" i="35" s="1"/>
  <c r="DZ327" i="35"/>
  <c r="F327" i="35" s="1"/>
  <c r="DX327" i="35"/>
  <c r="D327" i="35" s="1"/>
  <c r="DV327" i="35"/>
  <c r="B327" i="35" s="1"/>
  <c r="CM327" i="35"/>
  <c r="CL327" i="35"/>
  <c r="CK327" i="35"/>
  <c r="CJ327" i="35"/>
  <c r="CI327" i="35"/>
  <c r="CH327" i="35"/>
  <c r="CG327" i="35"/>
  <c r="CF327" i="35"/>
  <c r="CE327" i="35"/>
  <c r="CD327" i="35"/>
  <c r="CC327" i="35"/>
  <c r="CB327" i="35"/>
  <c r="CA327" i="35"/>
  <c r="BZ327" i="35"/>
  <c r="BY327" i="35"/>
  <c r="BX327" i="35"/>
  <c r="BW327" i="35"/>
  <c r="BV327" i="35"/>
  <c r="BU327" i="35"/>
  <c r="BT327" i="35"/>
  <c r="BS327" i="35"/>
  <c r="BR327" i="35"/>
  <c r="BQ327" i="35"/>
  <c r="BP327" i="35"/>
  <c r="GC326" i="35"/>
  <c r="GA326" i="35"/>
  <c r="FY326" i="35"/>
  <c r="FW326" i="35"/>
  <c r="FU326" i="35"/>
  <c r="FS326" i="35"/>
  <c r="FE326" i="35"/>
  <c r="FC326" i="35"/>
  <c r="FA326" i="35"/>
  <c r="EY326" i="35"/>
  <c r="EW326" i="35"/>
  <c r="EU326" i="35"/>
  <c r="EF326" i="35"/>
  <c r="FD326" i="35" s="1"/>
  <c r="ED326" i="35"/>
  <c r="FB326" i="35" s="1"/>
  <c r="EB326" i="35"/>
  <c r="EZ326" i="35" s="1"/>
  <c r="DZ326" i="35"/>
  <c r="DX326" i="35"/>
  <c r="EV326" i="35" s="1"/>
  <c r="DV326" i="35"/>
  <c r="ET326" i="35" s="1"/>
  <c r="BD641" i="35"/>
  <c r="R641" i="35"/>
  <c r="DM641" i="35" s="1"/>
  <c r="P641" i="35"/>
  <c r="L641" i="35"/>
  <c r="J641" i="35"/>
  <c r="H641" i="35"/>
  <c r="F641" i="35"/>
  <c r="L640" i="35"/>
  <c r="J640" i="35"/>
  <c r="H640" i="35"/>
  <c r="F640" i="35"/>
  <c r="D640" i="35"/>
  <c r="B640" i="35"/>
  <c r="BD639" i="35"/>
  <c r="R639" i="35"/>
  <c r="DM639" i="35" s="1"/>
  <c r="P639" i="35"/>
  <c r="BD637" i="35"/>
  <c r="R637" i="35"/>
  <c r="DM637" i="35" s="1"/>
  <c r="P637" i="35"/>
  <c r="D636" i="35"/>
  <c r="R635" i="35"/>
  <c r="DM635" i="35" s="1"/>
  <c r="P635" i="35"/>
  <c r="L635" i="35"/>
  <c r="J635" i="35"/>
  <c r="H635" i="35"/>
  <c r="B635" i="35"/>
  <c r="BD633" i="35"/>
  <c r="R633" i="35"/>
  <c r="DM633" i="35" s="1"/>
  <c r="P633" i="35"/>
  <c r="BD631" i="35"/>
  <c r="R631" i="35"/>
  <c r="DM631" i="35" s="1"/>
  <c r="P631" i="35"/>
  <c r="J631" i="35"/>
  <c r="F631" i="35"/>
  <c r="D631" i="35"/>
  <c r="B631" i="35"/>
  <c r="H630" i="35"/>
  <c r="D630" i="35"/>
  <c r="B630" i="35"/>
  <c r="R629" i="35"/>
  <c r="DM629" i="35" s="1"/>
  <c r="P629" i="35"/>
  <c r="BD627" i="35"/>
  <c r="R627" i="35"/>
  <c r="DM627" i="35" s="1"/>
  <c r="P627" i="35"/>
  <c r="H626" i="35"/>
  <c r="D626" i="35"/>
  <c r="B626" i="35"/>
  <c r="BD625" i="35"/>
  <c r="R625" i="35"/>
  <c r="DM625" i="35" s="1"/>
  <c r="P625" i="35"/>
  <c r="L625" i="35"/>
  <c r="J625" i="35"/>
  <c r="H625" i="35"/>
  <c r="B625" i="35"/>
  <c r="BD623" i="35"/>
  <c r="R623" i="35"/>
  <c r="DM623" i="35" s="1"/>
  <c r="P623" i="35"/>
  <c r="BD621" i="35"/>
  <c r="R621" i="35"/>
  <c r="DM621" i="35" s="1"/>
  <c r="P621" i="35"/>
  <c r="D621" i="35"/>
  <c r="B621" i="35"/>
  <c r="H620" i="35"/>
  <c r="F620" i="35"/>
  <c r="D620" i="35"/>
  <c r="B620" i="35"/>
  <c r="BD619" i="35"/>
  <c r="R619" i="35"/>
  <c r="DM619" i="35" s="1"/>
  <c r="P619" i="35"/>
  <c r="BD617" i="35"/>
  <c r="R617" i="35"/>
  <c r="DM617" i="35" s="1"/>
  <c r="P617" i="35"/>
  <c r="L615" i="35"/>
  <c r="J615" i="35"/>
  <c r="H615" i="35"/>
  <c r="F615" i="35"/>
  <c r="P614" i="35"/>
  <c r="BD609" i="35"/>
  <c r="R609" i="35"/>
  <c r="DM609" i="35" s="1"/>
  <c r="P609" i="35"/>
  <c r="L609" i="35"/>
  <c r="L608" i="35"/>
  <c r="H608" i="35"/>
  <c r="F608" i="35"/>
  <c r="D608" i="35"/>
  <c r="B608" i="35"/>
  <c r="BD607" i="35"/>
  <c r="R607" i="35"/>
  <c r="DM607" i="35" s="1"/>
  <c r="P607" i="35"/>
  <c r="BD605" i="35"/>
  <c r="R605" i="35"/>
  <c r="DM605" i="35" s="1"/>
  <c r="P605" i="35"/>
  <c r="L604" i="35"/>
  <c r="H604" i="35"/>
  <c r="BD603" i="35"/>
  <c r="R603" i="35"/>
  <c r="DM603" i="35" s="1"/>
  <c r="P603" i="35"/>
  <c r="L603" i="35"/>
  <c r="F603" i="35"/>
  <c r="B603" i="35"/>
  <c r="BD601" i="35"/>
  <c r="R601" i="35"/>
  <c r="DM601" i="35" s="1"/>
  <c r="P601" i="35"/>
  <c r="R599" i="35"/>
  <c r="DM599" i="35" s="1"/>
  <c r="P599" i="35"/>
  <c r="L599" i="35"/>
  <c r="L598" i="35"/>
  <c r="H598" i="35"/>
  <c r="F598" i="35"/>
  <c r="D598" i="35"/>
  <c r="B598" i="35"/>
  <c r="BD597" i="35"/>
  <c r="R597" i="35"/>
  <c r="DM597" i="35" s="1"/>
  <c r="P597" i="35"/>
  <c r="BD595" i="35"/>
  <c r="R595" i="35"/>
  <c r="DM595" i="35" s="1"/>
  <c r="P595" i="35"/>
  <c r="H594" i="35"/>
  <c r="F594" i="35"/>
  <c r="D594" i="35"/>
  <c r="BD593" i="35"/>
  <c r="R593" i="35"/>
  <c r="DM593" i="35" s="1"/>
  <c r="P593" i="35"/>
  <c r="L593" i="35"/>
  <c r="F593" i="35"/>
  <c r="B593" i="35"/>
  <c r="BD591" i="35"/>
  <c r="R591" i="35"/>
  <c r="DM591" i="35" s="1"/>
  <c r="P591" i="35"/>
  <c r="BD589" i="35"/>
  <c r="R589" i="35"/>
  <c r="DM589" i="35" s="1"/>
  <c r="P589" i="35"/>
  <c r="J589" i="35"/>
  <c r="L588" i="35"/>
  <c r="J588" i="35"/>
  <c r="F588" i="35"/>
  <c r="D588" i="35"/>
  <c r="B588" i="35"/>
  <c r="BD587" i="35"/>
  <c r="R587" i="35"/>
  <c r="DM587" i="35" s="1"/>
  <c r="P587" i="35"/>
  <c r="BD585" i="35"/>
  <c r="R585" i="35"/>
  <c r="DM585" i="35" s="1"/>
  <c r="P585" i="35"/>
  <c r="F584" i="35"/>
  <c r="D584" i="35"/>
  <c r="L583" i="35"/>
  <c r="D583" i="35"/>
  <c r="P582" i="35"/>
  <c r="BD577" i="35"/>
  <c r="R577" i="35"/>
  <c r="DM577" i="35" s="1"/>
  <c r="P577" i="35"/>
  <c r="L576" i="35"/>
  <c r="J576" i="35"/>
  <c r="H576" i="35"/>
  <c r="F576" i="35"/>
  <c r="B576" i="35"/>
  <c r="BD575" i="35"/>
  <c r="R575" i="35"/>
  <c r="DM575" i="35" s="1"/>
  <c r="P575" i="35"/>
  <c r="BD573" i="35"/>
  <c r="R573" i="35"/>
  <c r="DM573" i="35" s="1"/>
  <c r="P573" i="35"/>
  <c r="BD571" i="35"/>
  <c r="R571" i="35"/>
  <c r="DM571" i="35" s="1"/>
  <c r="P571" i="35"/>
  <c r="L571" i="35"/>
  <c r="H571" i="35"/>
  <c r="F571" i="35"/>
  <c r="D571" i="35"/>
  <c r="B571" i="35"/>
  <c r="BD569" i="35"/>
  <c r="R569" i="35"/>
  <c r="DM569" i="35" s="1"/>
  <c r="P569" i="35"/>
  <c r="BD567" i="35"/>
  <c r="R567" i="35"/>
  <c r="DM567" i="35" s="1"/>
  <c r="P567" i="35"/>
  <c r="L566" i="35"/>
  <c r="J566" i="35"/>
  <c r="H566" i="35"/>
  <c r="F566" i="35"/>
  <c r="B566" i="35"/>
  <c r="BD565" i="35"/>
  <c r="R565" i="35"/>
  <c r="DM565" i="35" s="1"/>
  <c r="P565" i="35"/>
  <c r="BD563" i="35"/>
  <c r="R563" i="35"/>
  <c r="DM563" i="35" s="1"/>
  <c r="P563" i="35"/>
  <c r="L562" i="35"/>
  <c r="J562" i="35"/>
  <c r="H562" i="35"/>
  <c r="R561" i="35"/>
  <c r="DM561" i="35" s="1"/>
  <c r="P561" i="35"/>
  <c r="L561" i="35"/>
  <c r="H561" i="35"/>
  <c r="F561" i="35"/>
  <c r="D561" i="35"/>
  <c r="B561" i="35"/>
  <c r="BD559" i="35"/>
  <c r="R559" i="35"/>
  <c r="DM559" i="35" s="1"/>
  <c r="P559" i="35"/>
  <c r="BD557" i="35"/>
  <c r="R557" i="35"/>
  <c r="DM557" i="35" s="1"/>
  <c r="P557" i="35"/>
  <c r="L556" i="35"/>
  <c r="H556" i="35"/>
  <c r="F556" i="35"/>
  <c r="B556" i="35"/>
  <c r="BD555" i="35"/>
  <c r="R555" i="35"/>
  <c r="DM555" i="35" s="1"/>
  <c r="P555" i="35"/>
  <c r="BD553" i="35"/>
  <c r="R553" i="35"/>
  <c r="DM553" i="35" s="1"/>
  <c r="P553" i="35"/>
  <c r="L552" i="35"/>
  <c r="J552" i="35"/>
  <c r="F552" i="35"/>
  <c r="J551" i="35"/>
  <c r="F551" i="35"/>
  <c r="B551" i="35"/>
  <c r="P550" i="35"/>
  <c r="BD545" i="35"/>
  <c r="R545" i="35"/>
  <c r="DM545" i="35" s="1"/>
  <c r="P545" i="35"/>
  <c r="F545" i="35"/>
  <c r="D545" i="35"/>
  <c r="L544" i="35"/>
  <c r="D544" i="35"/>
  <c r="B544" i="35"/>
  <c r="BD543" i="35"/>
  <c r="R543" i="35"/>
  <c r="DM543" i="35" s="1"/>
  <c r="P543" i="35"/>
  <c r="BD541" i="35"/>
  <c r="R541" i="35"/>
  <c r="DM541" i="35" s="1"/>
  <c r="P541" i="35"/>
  <c r="B540" i="35"/>
  <c r="BD539" i="35"/>
  <c r="R539" i="35"/>
  <c r="DM539" i="35" s="1"/>
  <c r="P539" i="35"/>
  <c r="L539" i="35"/>
  <c r="H539" i="35"/>
  <c r="F539" i="35"/>
  <c r="BD537" i="35"/>
  <c r="R537" i="35"/>
  <c r="DM537" i="35" s="1"/>
  <c r="P537" i="35"/>
  <c r="BD535" i="35"/>
  <c r="R535" i="35"/>
  <c r="DM535" i="35" s="1"/>
  <c r="P535" i="35"/>
  <c r="B535" i="35"/>
  <c r="L534" i="35"/>
  <c r="D534" i="35"/>
  <c r="B534" i="35"/>
  <c r="BD533" i="35"/>
  <c r="R533" i="35"/>
  <c r="DM533" i="35" s="1"/>
  <c r="P533" i="35"/>
  <c r="BD531" i="35"/>
  <c r="R531" i="35"/>
  <c r="DM531" i="35" s="1"/>
  <c r="P531" i="35"/>
  <c r="BD529" i="35"/>
  <c r="R529" i="35"/>
  <c r="DM529" i="35" s="1"/>
  <c r="P529" i="35"/>
  <c r="J529" i="35"/>
  <c r="D529" i="35"/>
  <c r="BD527" i="35"/>
  <c r="R527" i="35"/>
  <c r="DM527" i="35" s="1"/>
  <c r="P527" i="35"/>
  <c r="BD525" i="35"/>
  <c r="R525" i="35"/>
  <c r="DM525" i="35" s="1"/>
  <c r="P525" i="35"/>
  <c r="L524" i="35"/>
  <c r="J524" i="35"/>
  <c r="B524" i="35"/>
  <c r="BD523" i="35"/>
  <c r="R523" i="35"/>
  <c r="DM523" i="35" s="1"/>
  <c r="P523" i="35"/>
  <c r="BD521" i="35"/>
  <c r="R521" i="35"/>
  <c r="DM521" i="35" s="1"/>
  <c r="P521" i="35"/>
  <c r="H520" i="35"/>
  <c r="D519" i="35"/>
  <c r="B519" i="35"/>
  <c r="P518" i="35"/>
  <c r="BD513" i="35"/>
  <c r="R513" i="35"/>
  <c r="DM513" i="35" s="1"/>
  <c r="P513" i="35"/>
  <c r="J513" i="35"/>
  <c r="H513" i="35"/>
  <c r="F513" i="35"/>
  <c r="D513" i="35"/>
  <c r="B513" i="35"/>
  <c r="L512" i="35"/>
  <c r="B512" i="35"/>
  <c r="BD511" i="35"/>
  <c r="R511" i="35"/>
  <c r="DM511" i="35" s="1"/>
  <c r="P511" i="35"/>
  <c r="BD509" i="35"/>
  <c r="R509" i="35"/>
  <c r="DM509" i="35" s="1"/>
  <c r="P509" i="35"/>
  <c r="BD507" i="35"/>
  <c r="R507" i="35"/>
  <c r="DM507" i="35" s="1"/>
  <c r="P507" i="35"/>
  <c r="J507" i="35"/>
  <c r="H507" i="35"/>
  <c r="BD505" i="35"/>
  <c r="R505" i="35"/>
  <c r="DM505" i="35" s="1"/>
  <c r="P505" i="35"/>
  <c r="BD503" i="35"/>
  <c r="R503" i="35"/>
  <c r="DM503" i="35" s="1"/>
  <c r="P503" i="35"/>
  <c r="F503" i="35"/>
  <c r="R501" i="35"/>
  <c r="DM501" i="35" s="1"/>
  <c r="P501" i="35"/>
  <c r="BD499" i="35"/>
  <c r="R499" i="35"/>
  <c r="DM499" i="35" s="1"/>
  <c r="P499" i="35"/>
  <c r="B498" i="35"/>
  <c r="BD497" i="35"/>
  <c r="R497" i="35"/>
  <c r="DM497" i="35" s="1"/>
  <c r="P497" i="35"/>
  <c r="J497" i="35"/>
  <c r="F497" i="35"/>
  <c r="BD495" i="35"/>
  <c r="R495" i="35"/>
  <c r="DM495" i="35" s="1"/>
  <c r="P495" i="35"/>
  <c r="BD493" i="35"/>
  <c r="R493" i="35"/>
  <c r="DM493" i="35" s="1"/>
  <c r="P493" i="35"/>
  <c r="L492" i="35"/>
  <c r="B492" i="35"/>
  <c r="BD491" i="35"/>
  <c r="R491" i="35"/>
  <c r="DM491" i="35" s="1"/>
  <c r="P491" i="35"/>
  <c r="BD489" i="35"/>
  <c r="R489" i="35"/>
  <c r="DM489" i="35" s="1"/>
  <c r="P489" i="35"/>
  <c r="L488" i="35"/>
  <c r="J487" i="35"/>
  <c r="F487" i="35"/>
  <c r="D487" i="35"/>
  <c r="P486" i="35"/>
  <c r="BD481" i="35"/>
  <c r="R481" i="35"/>
  <c r="DM481" i="35" s="1"/>
  <c r="P481" i="35"/>
  <c r="L481" i="35"/>
  <c r="H481" i="35"/>
  <c r="H480" i="35"/>
  <c r="F480" i="35"/>
  <c r="B480" i="35"/>
  <c r="BD479" i="35"/>
  <c r="R479" i="35"/>
  <c r="DM479" i="35" s="1"/>
  <c r="P479" i="35"/>
  <c r="BD477" i="35"/>
  <c r="R477" i="35"/>
  <c r="DM477" i="35" s="1"/>
  <c r="P477" i="35"/>
  <c r="H476" i="35"/>
  <c r="BD475" i="35"/>
  <c r="R475" i="35"/>
  <c r="DM475" i="35" s="1"/>
  <c r="P475" i="35"/>
  <c r="B475" i="35"/>
  <c r="BD473" i="35"/>
  <c r="R473" i="35"/>
  <c r="DM473" i="35" s="1"/>
  <c r="P473" i="35"/>
  <c r="R471" i="35"/>
  <c r="DM471" i="35" s="1"/>
  <c r="P471" i="35"/>
  <c r="H471" i="35"/>
  <c r="H470" i="35"/>
  <c r="F470" i="35"/>
  <c r="D470" i="35"/>
  <c r="BD469" i="35"/>
  <c r="R469" i="35"/>
  <c r="DM469" i="35" s="1"/>
  <c r="P469" i="35"/>
  <c r="BD467" i="35"/>
  <c r="R467" i="35"/>
  <c r="DM467" i="35" s="1"/>
  <c r="P467" i="35"/>
  <c r="D466" i="35"/>
  <c r="BD465" i="35"/>
  <c r="R465" i="35"/>
  <c r="DM465" i="35" s="1"/>
  <c r="P465" i="35"/>
  <c r="L465" i="35"/>
  <c r="J465" i="35"/>
  <c r="B465" i="35"/>
  <c r="BD463" i="35"/>
  <c r="R463" i="35"/>
  <c r="DM463" i="35" s="1"/>
  <c r="P463" i="35"/>
  <c r="BD461" i="35"/>
  <c r="R461" i="35"/>
  <c r="DM461" i="35" s="1"/>
  <c r="P461" i="35"/>
  <c r="H460" i="35"/>
  <c r="F460" i="35"/>
  <c r="B460" i="35"/>
  <c r="BD459" i="35"/>
  <c r="R459" i="35"/>
  <c r="DM459" i="35" s="1"/>
  <c r="P459" i="35"/>
  <c r="BD457" i="35"/>
  <c r="R457" i="35"/>
  <c r="DM457" i="35" s="1"/>
  <c r="P457" i="35"/>
  <c r="B456" i="35"/>
  <c r="J455" i="35"/>
  <c r="H455" i="35"/>
  <c r="P454" i="35"/>
  <c r="BD449" i="35"/>
  <c r="R449" i="35"/>
  <c r="DM449" i="35" s="1"/>
  <c r="P449" i="35"/>
  <c r="F448" i="35"/>
  <c r="BD447" i="35"/>
  <c r="R447" i="35"/>
  <c r="DM447" i="35" s="1"/>
  <c r="P447" i="35"/>
  <c r="BD445" i="35"/>
  <c r="R445" i="35"/>
  <c r="DM445" i="35" s="1"/>
  <c r="P445" i="35"/>
  <c r="BD443" i="35"/>
  <c r="R443" i="35"/>
  <c r="DM443" i="35" s="1"/>
  <c r="P443" i="35"/>
  <c r="BD441" i="35"/>
  <c r="R441" i="35"/>
  <c r="DM441" i="35" s="1"/>
  <c r="P441" i="35"/>
  <c r="BD439" i="35"/>
  <c r="R439" i="35"/>
  <c r="DM439" i="35" s="1"/>
  <c r="P439" i="35"/>
  <c r="J438" i="35"/>
  <c r="D438" i="35"/>
  <c r="BD437" i="35"/>
  <c r="R437" i="35"/>
  <c r="DM437" i="35" s="1"/>
  <c r="P437" i="35"/>
  <c r="BD435" i="35"/>
  <c r="R435" i="35"/>
  <c r="DM435" i="35" s="1"/>
  <c r="P435" i="35"/>
  <c r="J434" i="35"/>
  <c r="BD433" i="35"/>
  <c r="R433" i="35"/>
  <c r="DM433" i="35" s="1"/>
  <c r="P433" i="35"/>
  <c r="D433" i="35"/>
  <c r="B433" i="35"/>
  <c r="R431" i="35"/>
  <c r="DM431" i="35" s="1"/>
  <c r="P431" i="35"/>
  <c r="BD429" i="35"/>
  <c r="R429" i="35"/>
  <c r="DM429" i="35" s="1"/>
  <c r="P429" i="35"/>
  <c r="L428" i="35"/>
  <c r="BD427" i="35"/>
  <c r="R427" i="35"/>
  <c r="DM427" i="35" s="1"/>
  <c r="P427" i="35"/>
  <c r="BD425" i="35"/>
  <c r="R425" i="35"/>
  <c r="DM425" i="35" s="1"/>
  <c r="P425" i="35"/>
  <c r="H424" i="35"/>
  <c r="F424" i="35"/>
  <c r="D423" i="35"/>
  <c r="P422" i="35"/>
  <c r="BD417" i="35"/>
  <c r="R417" i="35"/>
  <c r="DM417" i="35" s="1"/>
  <c r="P417" i="35"/>
  <c r="B416" i="35"/>
  <c r="BD415" i="35"/>
  <c r="R415" i="35"/>
  <c r="DM415" i="35" s="1"/>
  <c r="P415" i="35"/>
  <c r="BD413" i="35"/>
  <c r="R413" i="35"/>
  <c r="DM413" i="35" s="1"/>
  <c r="P413" i="35"/>
  <c r="R411" i="35"/>
  <c r="DM411" i="35" s="1"/>
  <c r="P411" i="35"/>
  <c r="H411" i="35"/>
  <c r="BD409" i="35"/>
  <c r="R409" i="35"/>
  <c r="DM409" i="35" s="1"/>
  <c r="P409" i="35"/>
  <c r="BD407" i="35"/>
  <c r="R407" i="35"/>
  <c r="DM407" i="35" s="1"/>
  <c r="P407" i="35"/>
  <c r="J406" i="35"/>
  <c r="BD405" i="35"/>
  <c r="R405" i="35"/>
  <c r="DM405" i="35" s="1"/>
  <c r="P405" i="35"/>
  <c r="BD403" i="35"/>
  <c r="R403" i="35"/>
  <c r="DM403" i="35" s="1"/>
  <c r="P403" i="35"/>
  <c r="BD401" i="35"/>
  <c r="R401" i="35"/>
  <c r="DM401" i="35" s="1"/>
  <c r="P401" i="35"/>
  <c r="J401" i="35"/>
  <c r="BD399" i="35"/>
  <c r="R399" i="35"/>
  <c r="DM399" i="35" s="1"/>
  <c r="P399" i="35"/>
  <c r="BD397" i="35"/>
  <c r="R397" i="35"/>
  <c r="DM397" i="35" s="1"/>
  <c r="P397" i="35"/>
  <c r="BD395" i="35"/>
  <c r="R395" i="35"/>
  <c r="DM395" i="35" s="1"/>
  <c r="P395" i="35"/>
  <c r="BD393" i="35"/>
  <c r="R393" i="35"/>
  <c r="DM393" i="35" s="1"/>
  <c r="P393" i="35"/>
  <c r="L392" i="35"/>
  <c r="H391" i="35"/>
  <c r="F391" i="35"/>
  <c r="D391" i="35"/>
  <c r="P390" i="35"/>
  <c r="DR390" i="35" s="1"/>
  <c r="O390" i="35" s="1"/>
  <c r="BD385" i="35"/>
  <c r="R385" i="35"/>
  <c r="DM385" i="35" s="1"/>
  <c r="P385" i="35"/>
  <c r="D385" i="35"/>
  <c r="J384" i="35"/>
  <c r="D384" i="35"/>
  <c r="B384" i="35"/>
  <c r="BD383" i="35"/>
  <c r="R383" i="35"/>
  <c r="DM383" i="35" s="1"/>
  <c r="P383" i="35"/>
  <c r="R381" i="35"/>
  <c r="DM381" i="35" s="1"/>
  <c r="P381" i="35"/>
  <c r="D380" i="35"/>
  <c r="B380" i="35"/>
  <c r="BD379" i="35"/>
  <c r="R379" i="35"/>
  <c r="DM379" i="35" s="1"/>
  <c r="P379" i="35"/>
  <c r="L379" i="35"/>
  <c r="F379" i="35"/>
  <c r="BD377" i="35"/>
  <c r="R377" i="35"/>
  <c r="DM377" i="35" s="1"/>
  <c r="P377" i="35"/>
  <c r="BD375" i="35"/>
  <c r="R375" i="35"/>
  <c r="DM375" i="35" s="1"/>
  <c r="P375" i="35"/>
  <c r="F374" i="35"/>
  <c r="D374" i="35"/>
  <c r="B374" i="35"/>
  <c r="BD373" i="35"/>
  <c r="R373" i="35"/>
  <c r="DM373" i="35" s="1"/>
  <c r="P373" i="35"/>
  <c r="BD371" i="35"/>
  <c r="R371" i="35"/>
  <c r="DM371" i="35" s="1"/>
  <c r="P371" i="35"/>
  <c r="BD369" i="35"/>
  <c r="R369" i="35"/>
  <c r="DM369" i="35" s="1"/>
  <c r="P369" i="35"/>
  <c r="H369" i="35"/>
  <c r="D369" i="35"/>
  <c r="BD367" i="35"/>
  <c r="R367" i="35"/>
  <c r="DM367" i="35" s="1"/>
  <c r="P367" i="35"/>
  <c r="BD365" i="35"/>
  <c r="R365" i="35"/>
  <c r="DM365" i="35" s="1"/>
  <c r="P365" i="35"/>
  <c r="BD363" i="35"/>
  <c r="R363" i="35"/>
  <c r="DM363" i="35" s="1"/>
  <c r="P363" i="35"/>
  <c r="BD361" i="35"/>
  <c r="R361" i="35"/>
  <c r="DM361" i="35" s="1"/>
  <c r="P361" i="35"/>
  <c r="J359" i="35"/>
  <c r="B359" i="35"/>
  <c r="P358" i="35"/>
  <c r="DR358" i="35" s="1"/>
  <c r="O358" i="35" s="1"/>
  <c r="BD353" i="35"/>
  <c r="R353" i="35"/>
  <c r="DM353" i="35" s="1"/>
  <c r="P353" i="35"/>
  <c r="L353" i="35"/>
  <c r="J353" i="35"/>
  <c r="H353" i="35"/>
  <c r="H352" i="35"/>
  <c r="B352" i="35"/>
  <c r="BD351" i="35"/>
  <c r="R351" i="35"/>
  <c r="DM351" i="35" s="1"/>
  <c r="P351" i="35"/>
  <c r="BD349" i="35"/>
  <c r="R349" i="35"/>
  <c r="DM349" i="35" s="1"/>
  <c r="P349" i="35"/>
  <c r="J348" i="35"/>
  <c r="F348" i="35"/>
  <c r="D348" i="35"/>
  <c r="BD347" i="35"/>
  <c r="R347" i="35"/>
  <c r="DM347" i="35" s="1"/>
  <c r="P347" i="35"/>
  <c r="H347" i="35"/>
  <c r="R345" i="35"/>
  <c r="DM345" i="35" s="1"/>
  <c r="P345" i="35"/>
  <c r="BD343" i="35"/>
  <c r="R343" i="35"/>
  <c r="DM343" i="35" s="1"/>
  <c r="P343" i="35"/>
  <c r="J343" i="35"/>
  <c r="F342" i="35"/>
  <c r="B342" i="35"/>
  <c r="BD341" i="35"/>
  <c r="R341" i="35"/>
  <c r="DM341" i="35" s="1"/>
  <c r="P341" i="35"/>
  <c r="R339" i="35"/>
  <c r="DM339" i="35" s="1"/>
  <c r="P339" i="35"/>
  <c r="F338" i="35"/>
  <c r="BD337" i="35"/>
  <c r="R337" i="35"/>
  <c r="DM337" i="35" s="1"/>
  <c r="P337" i="35"/>
  <c r="BD335" i="35"/>
  <c r="R335" i="35"/>
  <c r="DM335" i="35" s="1"/>
  <c r="P335" i="35"/>
  <c r="BD333" i="35"/>
  <c r="R333" i="35"/>
  <c r="DM333" i="35" s="1"/>
  <c r="P333" i="35"/>
  <c r="B332" i="35"/>
  <c r="BD331" i="35"/>
  <c r="R331" i="35"/>
  <c r="DM331" i="35" s="1"/>
  <c r="P331" i="35"/>
  <c r="BD329" i="35"/>
  <c r="R329" i="35"/>
  <c r="DM329" i="35" s="1"/>
  <c r="P329" i="35"/>
  <c r="D328" i="35"/>
  <c r="P326" i="35"/>
  <c r="DR326" i="35" s="1"/>
  <c r="O326" i="35" s="1"/>
  <c r="BD321" i="35"/>
  <c r="R321" i="35"/>
  <c r="P321" i="35"/>
  <c r="BD319" i="35"/>
  <c r="R319" i="35"/>
  <c r="P319" i="35"/>
  <c r="R317" i="35"/>
  <c r="P317" i="35"/>
  <c r="BD315" i="35"/>
  <c r="R315" i="35"/>
  <c r="P315" i="35"/>
  <c r="BD313" i="35"/>
  <c r="R313" i="35"/>
  <c r="P313" i="35"/>
  <c r="BD311" i="35"/>
  <c r="R311" i="35"/>
  <c r="P311" i="35"/>
  <c r="BD309" i="35"/>
  <c r="R309" i="35"/>
  <c r="P309" i="35"/>
  <c r="BD307" i="35"/>
  <c r="R307" i="35"/>
  <c r="P307" i="35"/>
  <c r="BD305" i="35"/>
  <c r="R305" i="35"/>
  <c r="P305" i="35"/>
  <c r="BD303" i="35"/>
  <c r="R303" i="35"/>
  <c r="P303" i="35"/>
  <c r="BD301" i="35"/>
  <c r="R301" i="35"/>
  <c r="P301" i="35"/>
  <c r="R299" i="35"/>
  <c r="P299" i="35"/>
  <c r="R297" i="35"/>
  <c r="P297" i="35"/>
  <c r="BD289" i="35"/>
  <c r="R289" i="35"/>
  <c r="P289" i="35"/>
  <c r="BD287" i="35"/>
  <c r="R287" i="35"/>
  <c r="P287" i="35"/>
  <c r="BD285" i="35"/>
  <c r="R285" i="35"/>
  <c r="P285" i="35"/>
  <c r="BD283" i="35"/>
  <c r="R283" i="35"/>
  <c r="P283" i="35"/>
  <c r="BD281" i="35"/>
  <c r="R281" i="35"/>
  <c r="P281" i="35"/>
  <c r="BD279" i="35"/>
  <c r="R279" i="35"/>
  <c r="P279" i="35"/>
  <c r="BD277" i="35"/>
  <c r="R277" i="35"/>
  <c r="P277" i="35"/>
  <c r="BD275" i="35"/>
  <c r="R275" i="35"/>
  <c r="P275" i="35"/>
  <c r="BD273" i="35"/>
  <c r="R273" i="35"/>
  <c r="P273" i="35"/>
  <c r="BD271" i="35"/>
  <c r="R271" i="35"/>
  <c r="P271" i="35"/>
  <c r="R269" i="35"/>
  <c r="P269" i="35"/>
  <c r="BD267" i="35"/>
  <c r="R267" i="35"/>
  <c r="P267" i="35"/>
  <c r="BD265" i="35"/>
  <c r="R265" i="35"/>
  <c r="P265" i="35"/>
  <c r="BD257" i="35"/>
  <c r="R257" i="35"/>
  <c r="P257" i="35"/>
  <c r="BD255" i="35"/>
  <c r="R255" i="35"/>
  <c r="P255" i="35"/>
  <c r="R253" i="35"/>
  <c r="P253" i="35"/>
  <c r="BD251" i="35"/>
  <c r="R251" i="35"/>
  <c r="P251" i="35"/>
  <c r="BD249" i="35"/>
  <c r="R249" i="35"/>
  <c r="P249" i="35"/>
  <c r="BD247" i="35"/>
  <c r="R247" i="35"/>
  <c r="P247" i="35"/>
  <c r="BD245" i="35"/>
  <c r="R245" i="35"/>
  <c r="P245" i="35"/>
  <c r="BD243" i="35"/>
  <c r="R243" i="35"/>
  <c r="P243" i="35"/>
  <c r="BD241" i="35"/>
  <c r="R241" i="35"/>
  <c r="P241" i="35"/>
  <c r="BD239" i="35"/>
  <c r="R239" i="35"/>
  <c r="P239" i="35"/>
  <c r="BD237" i="35"/>
  <c r="R237" i="35"/>
  <c r="P237" i="35"/>
  <c r="BD235" i="35"/>
  <c r="R235" i="35"/>
  <c r="P235" i="35"/>
  <c r="BD233" i="35"/>
  <c r="R233" i="35"/>
  <c r="P233" i="35"/>
  <c r="BD225" i="35"/>
  <c r="R225" i="35"/>
  <c r="P225" i="35"/>
  <c r="R223" i="35"/>
  <c r="P223" i="35"/>
  <c r="BD221" i="35"/>
  <c r="R221" i="35"/>
  <c r="P221" i="35"/>
  <c r="BD219" i="35"/>
  <c r="R219" i="35"/>
  <c r="P219" i="35"/>
  <c r="BD217" i="35"/>
  <c r="R217" i="35"/>
  <c r="P217" i="35"/>
  <c r="BD215" i="35"/>
  <c r="R215" i="35"/>
  <c r="P215" i="35"/>
  <c r="BD213" i="35"/>
  <c r="R213" i="35"/>
  <c r="P213" i="35"/>
  <c r="R211" i="35"/>
  <c r="P211" i="35"/>
  <c r="BD209" i="35"/>
  <c r="R209" i="35"/>
  <c r="P209" i="35"/>
  <c r="BD207" i="35"/>
  <c r="R207" i="35"/>
  <c r="P207" i="35"/>
  <c r="BD205" i="35"/>
  <c r="R205" i="35"/>
  <c r="P205" i="35"/>
  <c r="BD203" i="35"/>
  <c r="R203" i="35"/>
  <c r="P203" i="35"/>
  <c r="R201" i="35"/>
  <c r="P201" i="35"/>
  <c r="R193" i="35"/>
  <c r="P193" i="35"/>
  <c r="BD191" i="35"/>
  <c r="R191" i="35"/>
  <c r="P191" i="35"/>
  <c r="BD189" i="35"/>
  <c r="R189" i="35"/>
  <c r="P189" i="35"/>
  <c r="BD187" i="35"/>
  <c r="R187" i="35"/>
  <c r="P187" i="35"/>
  <c r="BD185" i="35"/>
  <c r="R185" i="35"/>
  <c r="P185" i="35"/>
  <c r="R183" i="35"/>
  <c r="P183" i="35"/>
  <c r="BD181" i="35"/>
  <c r="R181" i="35"/>
  <c r="P181" i="35"/>
  <c r="BD179" i="35"/>
  <c r="R179" i="35"/>
  <c r="P179" i="35"/>
  <c r="BD177" i="35"/>
  <c r="R177" i="35"/>
  <c r="P177" i="35"/>
  <c r="BD175" i="35"/>
  <c r="R175" i="35"/>
  <c r="P175" i="35"/>
  <c r="BD173" i="35"/>
  <c r="R173" i="35"/>
  <c r="P173" i="35"/>
  <c r="BD171" i="35"/>
  <c r="R171" i="35"/>
  <c r="P171" i="35"/>
  <c r="R169" i="35"/>
  <c r="P169" i="35"/>
  <c r="BD161" i="35"/>
  <c r="R161" i="35"/>
  <c r="P161" i="35"/>
  <c r="BD159" i="35"/>
  <c r="R159" i="35"/>
  <c r="P159" i="35"/>
  <c r="BD157" i="35"/>
  <c r="R157" i="35"/>
  <c r="P157" i="35"/>
  <c r="BD155" i="35"/>
  <c r="R155" i="35"/>
  <c r="P155" i="35"/>
  <c r="BD153" i="35"/>
  <c r="R153" i="35"/>
  <c r="P153" i="35"/>
  <c r="BD151" i="35"/>
  <c r="R151" i="35"/>
  <c r="P151" i="35"/>
  <c r="BD149" i="35"/>
  <c r="R149" i="35"/>
  <c r="P149" i="35"/>
  <c r="BD147" i="35"/>
  <c r="R147" i="35"/>
  <c r="P147" i="35"/>
  <c r="BD145" i="35"/>
  <c r="R145" i="35"/>
  <c r="P145" i="35"/>
  <c r="BD143" i="35"/>
  <c r="R143" i="35"/>
  <c r="P143" i="35"/>
  <c r="BD141" i="35"/>
  <c r="R141" i="35"/>
  <c r="P141" i="35"/>
  <c r="BD139" i="35"/>
  <c r="R139" i="35"/>
  <c r="P139" i="35"/>
  <c r="R137" i="35"/>
  <c r="P137" i="35"/>
  <c r="R129" i="35"/>
  <c r="P129" i="35"/>
  <c r="BD127" i="35"/>
  <c r="R127" i="35"/>
  <c r="P127" i="35"/>
  <c r="R125" i="35"/>
  <c r="P125" i="35"/>
  <c r="BD123" i="35"/>
  <c r="R123" i="35"/>
  <c r="P123" i="35"/>
  <c r="BD121" i="35"/>
  <c r="R121" i="35"/>
  <c r="P121" i="35"/>
  <c r="BD119" i="35"/>
  <c r="R119" i="35"/>
  <c r="P119" i="35"/>
  <c r="BD117" i="35"/>
  <c r="R117" i="35"/>
  <c r="P117" i="35"/>
  <c r="BD115" i="35"/>
  <c r="R115" i="35"/>
  <c r="P115" i="35"/>
  <c r="BD113" i="35"/>
  <c r="R113" i="35"/>
  <c r="P113" i="35"/>
  <c r="BD111" i="35"/>
  <c r="R111" i="35"/>
  <c r="P111" i="35"/>
  <c r="BD109" i="35"/>
  <c r="R109" i="35"/>
  <c r="P109" i="35"/>
  <c r="BD107" i="35"/>
  <c r="R107" i="35"/>
  <c r="P107" i="35"/>
  <c r="BD105" i="35"/>
  <c r="R105" i="35"/>
  <c r="P105" i="35"/>
  <c r="BD97" i="35"/>
  <c r="R97" i="35"/>
  <c r="P97" i="35"/>
  <c r="BD95" i="35"/>
  <c r="R95" i="35"/>
  <c r="P95" i="35"/>
  <c r="R93" i="35"/>
  <c r="P93" i="35"/>
  <c r="BD91" i="35"/>
  <c r="R91" i="35"/>
  <c r="P91" i="35"/>
  <c r="BD89" i="35"/>
  <c r="R89" i="35"/>
  <c r="P89" i="35"/>
  <c r="BD87" i="35"/>
  <c r="R87" i="35"/>
  <c r="P87" i="35"/>
  <c r="BD85" i="35"/>
  <c r="R85" i="35"/>
  <c r="P85" i="35"/>
  <c r="BD83" i="35"/>
  <c r="R83" i="35"/>
  <c r="P83" i="35"/>
  <c r="R81" i="35"/>
  <c r="P81" i="35"/>
  <c r="BD79" i="35"/>
  <c r="R79" i="35"/>
  <c r="P79" i="35"/>
  <c r="BD77" i="35"/>
  <c r="R77" i="35"/>
  <c r="P77" i="35"/>
  <c r="R75" i="35"/>
  <c r="P75" i="35"/>
  <c r="BD73" i="35"/>
  <c r="R73" i="35"/>
  <c r="P73" i="35"/>
  <c r="P70" i="35"/>
  <c r="BD65" i="35"/>
  <c r="R65" i="35"/>
  <c r="P65" i="35"/>
  <c r="BD63" i="35"/>
  <c r="R63" i="35"/>
  <c r="P63" i="35"/>
  <c r="BD61" i="35"/>
  <c r="R61" i="35"/>
  <c r="P61" i="35"/>
  <c r="BD59" i="35"/>
  <c r="R59" i="35"/>
  <c r="P59" i="35"/>
  <c r="BD57" i="35"/>
  <c r="R57" i="35"/>
  <c r="P57" i="35"/>
  <c r="BD55" i="35"/>
  <c r="R55" i="35"/>
  <c r="P55" i="35"/>
  <c r="BD53" i="35"/>
  <c r="R53" i="35"/>
  <c r="P53" i="35"/>
  <c r="BD51" i="35"/>
  <c r="R51" i="35"/>
  <c r="P51" i="35"/>
  <c r="BD49" i="35"/>
  <c r="R49" i="35"/>
  <c r="P49" i="35"/>
  <c r="BD47" i="35"/>
  <c r="R47" i="35"/>
  <c r="P47" i="35"/>
  <c r="BD45" i="35"/>
  <c r="R45" i="35"/>
  <c r="P45" i="35"/>
  <c r="R43" i="35"/>
  <c r="P43" i="35"/>
  <c r="R41" i="35"/>
  <c r="P41" i="35"/>
  <c r="GG321" i="35"/>
  <c r="HU321" i="35" s="1"/>
  <c r="GG319" i="35"/>
  <c r="HU319" i="35" s="1"/>
  <c r="GG317" i="35"/>
  <c r="HU317" i="35" s="1"/>
  <c r="GG315" i="35"/>
  <c r="HU315" i="35" s="1"/>
  <c r="GG313" i="35"/>
  <c r="HU313" i="35" s="1"/>
  <c r="GG311" i="35"/>
  <c r="HT311" i="35" s="1"/>
  <c r="GG309" i="35"/>
  <c r="HU309" i="35" s="1"/>
  <c r="GG307" i="35"/>
  <c r="HU307" i="35" s="1"/>
  <c r="GG305" i="35"/>
  <c r="HU305" i="35" s="1"/>
  <c r="GG303" i="35"/>
  <c r="HU303" i="35" s="1"/>
  <c r="GG301" i="35"/>
  <c r="HU301" i="35" s="1"/>
  <c r="GG299" i="35"/>
  <c r="HU299" i="35" s="1"/>
  <c r="GG297" i="35"/>
  <c r="HU297" i="35" s="1"/>
  <c r="GG289" i="35"/>
  <c r="HU289" i="35" s="1"/>
  <c r="GG287" i="35"/>
  <c r="HU287" i="35" s="1"/>
  <c r="GG285" i="35"/>
  <c r="HU285" i="35" s="1"/>
  <c r="GG283" i="35"/>
  <c r="HU283" i="35" s="1"/>
  <c r="GG281" i="35"/>
  <c r="HU281" i="35" s="1"/>
  <c r="GG279" i="35"/>
  <c r="HT279" i="35" s="1"/>
  <c r="GG277" i="35"/>
  <c r="HU277" i="35" s="1"/>
  <c r="GG275" i="35"/>
  <c r="GG273" i="35"/>
  <c r="HU273" i="35" s="1"/>
  <c r="GG271" i="35"/>
  <c r="HU271" i="35" s="1"/>
  <c r="GG269" i="35"/>
  <c r="HU269" i="35" s="1"/>
  <c r="GG267" i="35"/>
  <c r="HU267" i="35" s="1"/>
  <c r="GG265" i="35"/>
  <c r="HU265" i="35" s="1"/>
  <c r="GG257" i="35"/>
  <c r="HS257" i="35" s="1"/>
  <c r="GG255" i="35"/>
  <c r="HU255" i="35" s="1"/>
  <c r="GG253" i="35"/>
  <c r="HU253" i="35" s="1"/>
  <c r="GG251" i="35"/>
  <c r="HU251" i="35" s="1"/>
  <c r="GG249" i="35"/>
  <c r="HU249" i="35" s="1"/>
  <c r="GG247" i="35"/>
  <c r="HT247" i="35" s="1"/>
  <c r="GG245" i="35"/>
  <c r="HS245" i="35" s="1"/>
  <c r="GG243" i="35"/>
  <c r="HU243" i="35" s="1"/>
  <c r="GG241" i="35"/>
  <c r="HT241" i="35" s="1"/>
  <c r="GG239" i="35"/>
  <c r="HU239" i="35" s="1"/>
  <c r="GG237" i="35"/>
  <c r="HU237" i="35" s="1"/>
  <c r="GG235" i="35"/>
  <c r="HU235" i="35" s="1"/>
  <c r="GG233" i="35"/>
  <c r="HU233" i="35" s="1"/>
  <c r="GG225" i="35"/>
  <c r="HU225" i="35" s="1"/>
  <c r="GG223" i="35"/>
  <c r="HU223" i="35" s="1"/>
  <c r="GG221" i="35"/>
  <c r="HU221" i="35" s="1"/>
  <c r="GG219" i="35"/>
  <c r="HU219" i="35" s="1"/>
  <c r="GG217" i="35"/>
  <c r="HU217" i="35" s="1"/>
  <c r="GG215" i="35"/>
  <c r="HT215" i="35" s="1"/>
  <c r="GG213" i="35"/>
  <c r="HU213" i="35" s="1"/>
  <c r="GG211" i="35"/>
  <c r="GG209" i="35"/>
  <c r="GG207" i="35"/>
  <c r="HU207" i="35" s="1"/>
  <c r="GG205" i="35"/>
  <c r="HU205" i="35" s="1"/>
  <c r="GG203" i="35"/>
  <c r="HU203" i="35" s="1"/>
  <c r="GG201" i="35"/>
  <c r="HU201" i="35" s="1"/>
  <c r="GG193" i="35"/>
  <c r="HU193" i="35" s="1"/>
  <c r="GG191" i="35"/>
  <c r="HU191" i="35" s="1"/>
  <c r="GG189" i="35"/>
  <c r="HU189" i="35" s="1"/>
  <c r="GG187" i="35"/>
  <c r="HU187" i="35" s="1"/>
  <c r="GG185" i="35"/>
  <c r="HU185" i="35" s="1"/>
  <c r="GG183" i="35"/>
  <c r="HT183" i="35" s="1"/>
  <c r="GG181" i="35"/>
  <c r="HS181" i="35" s="1"/>
  <c r="GG179" i="35"/>
  <c r="GG177" i="35"/>
  <c r="HU177" i="35" s="1"/>
  <c r="GG175" i="35"/>
  <c r="GG173" i="35"/>
  <c r="HU173" i="35" s="1"/>
  <c r="GG171" i="35"/>
  <c r="HU171" i="35" s="1"/>
  <c r="GG169" i="35"/>
  <c r="HU169" i="35" s="1"/>
  <c r="GG161" i="35"/>
  <c r="HU161" i="35" s="1"/>
  <c r="GG159" i="35"/>
  <c r="GG157" i="35"/>
  <c r="HU157" i="35" s="1"/>
  <c r="GG155" i="35"/>
  <c r="HU155" i="35" s="1"/>
  <c r="GG153" i="35"/>
  <c r="HU153" i="35" s="1"/>
  <c r="GG151" i="35"/>
  <c r="HT151" i="35" s="1"/>
  <c r="GG149" i="35"/>
  <c r="GG147" i="35"/>
  <c r="HS147" i="35" s="1"/>
  <c r="GG145" i="35"/>
  <c r="GG143" i="35"/>
  <c r="HU143" i="35" s="1"/>
  <c r="GG141" i="35"/>
  <c r="HU141" i="35" s="1"/>
  <c r="GG139" i="35"/>
  <c r="HU139" i="35" s="1"/>
  <c r="GG137" i="35"/>
  <c r="HU137" i="35" s="1"/>
  <c r="GG129" i="35"/>
  <c r="HU129" i="35" s="1"/>
  <c r="GG127" i="35"/>
  <c r="HU127" i="35" s="1"/>
  <c r="GG125" i="35"/>
  <c r="GG123" i="35"/>
  <c r="HU123" i="35" s="1"/>
  <c r="GG121" i="35"/>
  <c r="HU121" i="35" s="1"/>
  <c r="GG119" i="35"/>
  <c r="HT119" i="35" s="1"/>
  <c r="GG117" i="35"/>
  <c r="GG115" i="35"/>
  <c r="HS115" i="35" s="1"/>
  <c r="GG113" i="35"/>
  <c r="HU113" i="35" s="1"/>
  <c r="GG111" i="35"/>
  <c r="HU111" i="35" s="1"/>
  <c r="GG109" i="35"/>
  <c r="HU109" i="35" s="1"/>
  <c r="GG107" i="35"/>
  <c r="HU107" i="35" s="1"/>
  <c r="GG105" i="35"/>
  <c r="HU105" i="35" s="1"/>
  <c r="GG97" i="35"/>
  <c r="GG95" i="35"/>
  <c r="HT95" i="35" s="1"/>
  <c r="GG93" i="35"/>
  <c r="HU93" i="35" s="1"/>
  <c r="GG91" i="35"/>
  <c r="HS91" i="35" s="1"/>
  <c r="GG89" i="35"/>
  <c r="HU89" i="35" s="1"/>
  <c r="GG87" i="35"/>
  <c r="GF87" i="35" s="1"/>
  <c r="GG85" i="35"/>
  <c r="GG83" i="35"/>
  <c r="HT83" i="35" s="1"/>
  <c r="GG81" i="35"/>
  <c r="HS81" i="35" s="1"/>
  <c r="GG79" i="35"/>
  <c r="HT79" i="35" s="1"/>
  <c r="GG77" i="35"/>
  <c r="HU77" i="35" s="1"/>
  <c r="GG75" i="35"/>
  <c r="GF75" i="35" s="1"/>
  <c r="GG73" i="35"/>
  <c r="GG65" i="35"/>
  <c r="GG63" i="35"/>
  <c r="HS63" i="35" s="1"/>
  <c r="GG61" i="35"/>
  <c r="HU61" i="35" s="1"/>
  <c r="GG59" i="35"/>
  <c r="GG57" i="35"/>
  <c r="GF57" i="35" s="1"/>
  <c r="GG55" i="35"/>
  <c r="HS55" i="35" s="1"/>
  <c r="GG53" i="35"/>
  <c r="HT53" i="35" s="1"/>
  <c r="GG51" i="35"/>
  <c r="HS51" i="35" s="1"/>
  <c r="GG49" i="35"/>
  <c r="HU49" i="35" s="1"/>
  <c r="GG47" i="35"/>
  <c r="HU47" i="35" s="1"/>
  <c r="GG45" i="35"/>
  <c r="GG43" i="35"/>
  <c r="HT43" i="35" s="1"/>
  <c r="GG41" i="35"/>
  <c r="GG11" i="35"/>
  <c r="GF11" i="35" s="1"/>
  <c r="GG13" i="35"/>
  <c r="HS13" i="35" s="1"/>
  <c r="GG15" i="35"/>
  <c r="GF15" i="35" s="1"/>
  <c r="GG17" i="35"/>
  <c r="HU17" i="35" s="1"/>
  <c r="GG19" i="35"/>
  <c r="GF19" i="35" s="1"/>
  <c r="GG21" i="35"/>
  <c r="HT21" i="35" s="1"/>
  <c r="GG23" i="35"/>
  <c r="GF23" i="35" s="1"/>
  <c r="GG25" i="35"/>
  <c r="GF25" i="35" s="1"/>
  <c r="GG27" i="35"/>
  <c r="GF27" i="35" s="1"/>
  <c r="GG29" i="35"/>
  <c r="GF29" i="35" s="1"/>
  <c r="GG31" i="35"/>
  <c r="GF31" i="35" s="1"/>
  <c r="GG33" i="35"/>
  <c r="HU33" i="35" s="1"/>
  <c r="BD21" i="35"/>
  <c r="BD25" i="35"/>
  <c r="BD27" i="35"/>
  <c r="BD31" i="35"/>
  <c r="BD33" i="35"/>
  <c r="R11" i="35"/>
  <c r="R13" i="35"/>
  <c r="R15" i="35"/>
  <c r="R17" i="35"/>
  <c r="R19" i="35"/>
  <c r="R21" i="35"/>
  <c r="R23" i="35"/>
  <c r="R25" i="35"/>
  <c r="R27" i="35"/>
  <c r="R29" i="35"/>
  <c r="R31" i="35"/>
  <c r="R33" i="35"/>
  <c r="P11" i="35"/>
  <c r="P13" i="35"/>
  <c r="P15" i="35"/>
  <c r="P17" i="35"/>
  <c r="P19" i="35"/>
  <c r="P21" i="35"/>
  <c r="P23" i="35"/>
  <c r="P25" i="35"/>
  <c r="P27" i="35"/>
  <c r="P29" i="35"/>
  <c r="P31" i="35"/>
  <c r="P33" i="35"/>
  <c r="HU491" i="35" l="1"/>
  <c r="HU499" i="35"/>
  <c r="HU527" i="35"/>
  <c r="HU533" i="35"/>
  <c r="HU539" i="35"/>
  <c r="HU565" i="35"/>
  <c r="HU589" i="35"/>
  <c r="HU605" i="35"/>
  <c r="HU621" i="35"/>
  <c r="HU575" i="35"/>
  <c r="HU497" i="35"/>
  <c r="HU505" i="35"/>
  <c r="HU513" i="35"/>
  <c r="HU571" i="35"/>
  <c r="HU585" i="35"/>
  <c r="HS603" i="35"/>
  <c r="HU555" i="35"/>
  <c r="HU559" i="35"/>
  <c r="HU595" i="35"/>
  <c r="HU607" i="35"/>
  <c r="HU617" i="35"/>
  <c r="HU631" i="35"/>
  <c r="HU507" i="35"/>
  <c r="HU525" i="35"/>
  <c r="HU535" i="35"/>
  <c r="HU567" i="35"/>
  <c r="HU587" i="35"/>
  <c r="HS591" i="35"/>
  <c r="HU619" i="35"/>
  <c r="HU623" i="35"/>
  <c r="HU627" i="35"/>
  <c r="HU637" i="35"/>
  <c r="GF521" i="35"/>
  <c r="GH521" i="35" s="1"/>
  <c r="HU529" i="35"/>
  <c r="HU545" i="35"/>
  <c r="HU563" i="35"/>
  <c r="HU577" i="35"/>
  <c r="HU593" i="35"/>
  <c r="HS599" i="35"/>
  <c r="HU543" i="35"/>
  <c r="HU553" i="35"/>
  <c r="HS597" i="35"/>
  <c r="HU503" i="35"/>
  <c r="HU511" i="35"/>
  <c r="HU541" i="35"/>
  <c r="HU625" i="35"/>
  <c r="HU635" i="35"/>
  <c r="HU639" i="35"/>
  <c r="HU495" i="35"/>
  <c r="HU509" i="35"/>
  <c r="HU557" i="35"/>
  <c r="HU561" i="35"/>
  <c r="HU609" i="35"/>
  <c r="HU629" i="35"/>
  <c r="HU633" i="35"/>
  <c r="HU601" i="35"/>
  <c r="HU569" i="35"/>
  <c r="DN552" i="35"/>
  <c r="DN520" i="35"/>
  <c r="DN488" i="35"/>
  <c r="HU457" i="35"/>
  <c r="HU465" i="35"/>
  <c r="HU467" i="35"/>
  <c r="HU461" i="35"/>
  <c r="HS475" i="35"/>
  <c r="HU477" i="35"/>
  <c r="HU481" i="35"/>
  <c r="HU459" i="35"/>
  <c r="HU479" i="35"/>
  <c r="HS463" i="35"/>
  <c r="HU469" i="35"/>
  <c r="HU473" i="35"/>
  <c r="HS471" i="35"/>
  <c r="HU441" i="35"/>
  <c r="DN456" i="35"/>
  <c r="DN424" i="35"/>
  <c r="DN392" i="35"/>
  <c r="HU361" i="35"/>
  <c r="HS361" i="35"/>
  <c r="HU367" i="35"/>
  <c r="DN328" i="35"/>
  <c r="HS343" i="35"/>
  <c r="DN584" i="35"/>
  <c r="GF377" i="35"/>
  <c r="GH377" i="35" s="1"/>
  <c r="HS335" i="35"/>
  <c r="GF465" i="35"/>
  <c r="GH465" i="35" s="1"/>
  <c r="GF535" i="35"/>
  <c r="GE535" i="35" s="1"/>
  <c r="HT363" i="35"/>
  <c r="HS367" i="35"/>
  <c r="GF367" i="35"/>
  <c r="GH367" i="35" s="1"/>
  <c r="HT539" i="35"/>
  <c r="GF401" i="35"/>
  <c r="GE401" i="35" s="1"/>
  <c r="HT639" i="35"/>
  <c r="GF431" i="35"/>
  <c r="GH431" i="35" s="1"/>
  <c r="GF539" i="35"/>
  <c r="GE539" i="35" s="1"/>
  <c r="GF495" i="35"/>
  <c r="GH495" i="35" s="1"/>
  <c r="GF351" i="35"/>
  <c r="GH351" i="35" s="1"/>
  <c r="GE390" i="35"/>
  <c r="HU405" i="35"/>
  <c r="GF525" i="35"/>
  <c r="GH525" i="35" s="1"/>
  <c r="GF390" i="35"/>
  <c r="HT495" i="35"/>
  <c r="GF511" i="35"/>
  <c r="GH511" i="35" s="1"/>
  <c r="HT535" i="35"/>
  <c r="GF545" i="35"/>
  <c r="GH545" i="35" s="1"/>
  <c r="GF593" i="35"/>
  <c r="GH593" i="35" s="1"/>
  <c r="GF635" i="35"/>
  <c r="HT597" i="35"/>
  <c r="HT339" i="35"/>
  <c r="HT463" i="35"/>
  <c r="HT529" i="35"/>
  <c r="HS543" i="35"/>
  <c r="GF603" i="35"/>
  <c r="GE603" i="35" s="1"/>
  <c r="HS461" i="35"/>
  <c r="HS477" i="35"/>
  <c r="HS481" i="35"/>
  <c r="GF557" i="35"/>
  <c r="GH557" i="35" s="1"/>
  <c r="HS563" i="35"/>
  <c r="GF587" i="35"/>
  <c r="GE587" i="35" s="1"/>
  <c r="GF326" i="35"/>
  <c r="GF339" i="35"/>
  <c r="GE339" i="35" s="1"/>
  <c r="HT351" i="35"/>
  <c r="GF475" i="35"/>
  <c r="GE475" i="35" s="1"/>
  <c r="HT505" i="35"/>
  <c r="GF529" i="35"/>
  <c r="GE529" i="35" s="1"/>
  <c r="GF335" i="35"/>
  <c r="HT335" i="35"/>
  <c r="HS345" i="35"/>
  <c r="HT461" i="35"/>
  <c r="HU463" i="35"/>
  <c r="HS503" i="35"/>
  <c r="HS511" i="35"/>
  <c r="HS513" i="35"/>
  <c r="HS521" i="35"/>
  <c r="HS525" i="35"/>
  <c r="GF582" i="35"/>
  <c r="HS593" i="35"/>
  <c r="HU597" i="35"/>
  <c r="HS609" i="35"/>
  <c r="HS631" i="35"/>
  <c r="GF639" i="35"/>
  <c r="GH639" i="35" s="1"/>
  <c r="HS329" i="35"/>
  <c r="GF345" i="35"/>
  <c r="GF363" i="35"/>
  <c r="GH363" i="35" s="1"/>
  <c r="HS365" i="35"/>
  <c r="HT367" i="35"/>
  <c r="HS369" i="35"/>
  <c r="HS377" i="35"/>
  <c r="HS397" i="35"/>
  <c r="HU399" i="35"/>
  <c r="GF461" i="35"/>
  <c r="GH461" i="35" s="1"/>
  <c r="HS469" i="35"/>
  <c r="HS489" i="35"/>
  <c r="GF503" i="35"/>
  <c r="GF505" i="35"/>
  <c r="GH505" i="35" s="1"/>
  <c r="HT511" i="35"/>
  <c r="HT521" i="35"/>
  <c r="HT525" i="35"/>
  <c r="HT543" i="35"/>
  <c r="HS589" i="35"/>
  <c r="HT593" i="35"/>
  <c r="GF597" i="35"/>
  <c r="GH597" i="35" s="1"/>
  <c r="DN616" i="35"/>
  <c r="HS621" i="35"/>
  <c r="HS623" i="35"/>
  <c r="GF631" i="35"/>
  <c r="HT631" i="35"/>
  <c r="HT633" i="35"/>
  <c r="HT329" i="35"/>
  <c r="HS353" i="35"/>
  <c r="HT371" i="35"/>
  <c r="HT397" i="35"/>
  <c r="HS407" i="35"/>
  <c r="HS411" i="35"/>
  <c r="HS465" i="35"/>
  <c r="HS467" i="35"/>
  <c r="HS533" i="35"/>
  <c r="GF543" i="35"/>
  <c r="HS555" i="35"/>
  <c r="HT589" i="35"/>
  <c r="HT603" i="35"/>
  <c r="GF621" i="35"/>
  <c r="HT623" i="35"/>
  <c r="GF329" i="35"/>
  <c r="GH329" i="35" s="1"/>
  <c r="HT331" i="35"/>
  <c r="HS337" i="35"/>
  <c r="HS393" i="35"/>
  <c r="GF397" i="35"/>
  <c r="GE397" i="35" s="1"/>
  <c r="GF399" i="35"/>
  <c r="GH399" i="35" s="1"/>
  <c r="HS401" i="35"/>
  <c r="GF407" i="35"/>
  <c r="HT407" i="35"/>
  <c r="HT411" i="35"/>
  <c r="HT431" i="35"/>
  <c r="HS459" i="35"/>
  <c r="HT465" i="35"/>
  <c r="GF467" i="35"/>
  <c r="HT475" i="35"/>
  <c r="HS495" i="35"/>
  <c r="HS527" i="35"/>
  <c r="HS561" i="35"/>
  <c r="HS569" i="35"/>
  <c r="HT575" i="35"/>
  <c r="HS577" i="35"/>
  <c r="GF589" i="35"/>
  <c r="GF623" i="35"/>
  <c r="GH623" i="35" s="1"/>
  <c r="HS625" i="35"/>
  <c r="GF633" i="35"/>
  <c r="GH633" i="35" s="1"/>
  <c r="GF371" i="35"/>
  <c r="GH371" i="35" s="1"/>
  <c r="HS383" i="35"/>
  <c r="HT401" i="35"/>
  <c r="GF411" i="35"/>
  <c r="GH411" i="35" s="1"/>
  <c r="HS429" i="35"/>
  <c r="HS441" i="35"/>
  <c r="HT447" i="35"/>
  <c r="HS449" i="35"/>
  <c r="HT471" i="35"/>
  <c r="HT527" i="35"/>
  <c r="HS541" i="35"/>
  <c r="HT559" i="35"/>
  <c r="HT561" i="35"/>
  <c r="HS567" i="35"/>
  <c r="HT569" i="35"/>
  <c r="HS595" i="35"/>
  <c r="HS635" i="35"/>
  <c r="GF331" i="35"/>
  <c r="GE331" i="35" s="1"/>
  <c r="HS351" i="35"/>
  <c r="HT383" i="35"/>
  <c r="GF422" i="35"/>
  <c r="HS439" i="35"/>
  <c r="HT441" i="35"/>
  <c r="GF527" i="35"/>
  <c r="HS545" i="35"/>
  <c r="HS557" i="35"/>
  <c r="GF561" i="35"/>
  <c r="GF567" i="35"/>
  <c r="GF569" i="35"/>
  <c r="GH569" i="35" s="1"/>
  <c r="GF571" i="35"/>
  <c r="GF575" i="35"/>
  <c r="GE575" i="35" s="1"/>
  <c r="HS605" i="35"/>
  <c r="HT635" i="35"/>
  <c r="GF383" i="35"/>
  <c r="GE383" i="35" s="1"/>
  <c r="HU403" i="35"/>
  <c r="HS413" i="35"/>
  <c r="HS433" i="35"/>
  <c r="GF439" i="35"/>
  <c r="GF441" i="35"/>
  <c r="GH441" i="35" s="1"/>
  <c r="HS443" i="35"/>
  <c r="GF447" i="35"/>
  <c r="GH447" i="35" s="1"/>
  <c r="GF471" i="35"/>
  <c r="GE471" i="35" s="1"/>
  <c r="HS497" i="35"/>
  <c r="HS529" i="35"/>
  <c r="HS535" i="35"/>
  <c r="HS539" i="35"/>
  <c r="HT545" i="35"/>
  <c r="HT557" i="35"/>
  <c r="GF559" i="35"/>
  <c r="GH559" i="35" s="1"/>
  <c r="HS587" i="35"/>
  <c r="HS617" i="35"/>
  <c r="HS639" i="35"/>
  <c r="HS585" i="35"/>
  <c r="FD592" i="35"/>
  <c r="HT599" i="35"/>
  <c r="EZ619" i="35"/>
  <c r="EV592" i="35"/>
  <c r="GF599" i="35"/>
  <c r="HU599" i="35"/>
  <c r="HT605" i="35"/>
  <c r="GF605" i="35"/>
  <c r="EZ634" i="35"/>
  <c r="HT637" i="35"/>
  <c r="GF637" i="35"/>
  <c r="HS637" i="35"/>
  <c r="ET582" i="35"/>
  <c r="HT585" i="35"/>
  <c r="GF585" i="35"/>
  <c r="EX587" i="35"/>
  <c r="HT601" i="35"/>
  <c r="GF601" i="35"/>
  <c r="HS601" i="35"/>
  <c r="HT617" i="35"/>
  <c r="GF617" i="35"/>
  <c r="EV587" i="35"/>
  <c r="HT591" i="35"/>
  <c r="ET607" i="35"/>
  <c r="HT629" i="35"/>
  <c r="GF629" i="35"/>
  <c r="HS629" i="35"/>
  <c r="EV582" i="35"/>
  <c r="GE582" i="35"/>
  <c r="HU591" i="35"/>
  <c r="ET629" i="35"/>
  <c r="GF591" i="35"/>
  <c r="EZ607" i="35"/>
  <c r="EZ614" i="35"/>
  <c r="FD639" i="35"/>
  <c r="HU603" i="35"/>
  <c r="FB607" i="35"/>
  <c r="ET614" i="35"/>
  <c r="FB614" i="35"/>
  <c r="ET619" i="35"/>
  <c r="FB619" i="35"/>
  <c r="ET634" i="35"/>
  <c r="FB634" i="35"/>
  <c r="HS607" i="35"/>
  <c r="GF609" i="35"/>
  <c r="HT609" i="35"/>
  <c r="EV619" i="35"/>
  <c r="HS619" i="35"/>
  <c r="HT621" i="35"/>
  <c r="GF625" i="35"/>
  <c r="HT625" i="35"/>
  <c r="HS627" i="35"/>
  <c r="EV634" i="35"/>
  <c r="GF607" i="35"/>
  <c r="HT607" i="35"/>
  <c r="GF619" i="35"/>
  <c r="HT619" i="35"/>
  <c r="GF627" i="35"/>
  <c r="HT627" i="35"/>
  <c r="HS633" i="35"/>
  <c r="HT587" i="35"/>
  <c r="GF595" i="35"/>
  <c r="HT595" i="35"/>
  <c r="EV629" i="35"/>
  <c r="EV523" i="35"/>
  <c r="ET523" i="35"/>
  <c r="EZ528" i="35"/>
  <c r="HT565" i="35"/>
  <c r="GF565" i="35"/>
  <c r="HS565" i="35"/>
  <c r="EZ570" i="35"/>
  <c r="HT577" i="35"/>
  <c r="GF577" i="35"/>
  <c r="FB518" i="35"/>
  <c r="HT537" i="35"/>
  <c r="GF537" i="35"/>
  <c r="HS537" i="35"/>
  <c r="ET565" i="35"/>
  <c r="HT573" i="35"/>
  <c r="GF573" i="35"/>
  <c r="HS573" i="35"/>
  <c r="HT523" i="35"/>
  <c r="GF523" i="35"/>
  <c r="HS523" i="35"/>
  <c r="EV538" i="35"/>
  <c r="EV518" i="35"/>
  <c r="ET518" i="35"/>
  <c r="EZ543" i="35"/>
  <c r="HS553" i="35"/>
  <c r="HT533" i="35"/>
  <c r="GF533" i="35"/>
  <c r="HT541" i="35"/>
  <c r="GF541" i="35"/>
  <c r="HU523" i="35"/>
  <c r="EZ555" i="35"/>
  <c r="HU537" i="35"/>
  <c r="EZ550" i="35"/>
  <c r="GF550" i="35"/>
  <c r="GE550" i="35"/>
  <c r="HT553" i="35"/>
  <c r="GF553" i="35"/>
  <c r="HU573" i="35"/>
  <c r="FD575" i="35"/>
  <c r="HS559" i="35"/>
  <c r="FB570" i="35"/>
  <c r="HS575" i="35"/>
  <c r="HU521" i="35"/>
  <c r="GF555" i="35"/>
  <c r="HT555" i="35"/>
  <c r="GF563" i="35"/>
  <c r="HT563" i="35"/>
  <c r="HS571" i="35"/>
  <c r="EV565" i="35"/>
  <c r="HT567" i="35"/>
  <c r="HT571" i="35"/>
  <c r="EZ454" i="35"/>
  <c r="GF454" i="35"/>
  <c r="HT457" i="35"/>
  <c r="GF457" i="35"/>
  <c r="EX459" i="35"/>
  <c r="FB464" i="35"/>
  <c r="EV474" i="35"/>
  <c r="EV459" i="35"/>
  <c r="GF463" i="35"/>
  <c r="ET464" i="35"/>
  <c r="EZ469" i="35"/>
  <c r="HT469" i="35"/>
  <c r="GF469" i="35"/>
  <c r="EZ491" i="35"/>
  <c r="HT501" i="35"/>
  <c r="GF501" i="35"/>
  <c r="HS501" i="35"/>
  <c r="HT473" i="35"/>
  <c r="GF473" i="35"/>
  <c r="HS473" i="35"/>
  <c r="FD511" i="35"/>
  <c r="EZ486" i="35"/>
  <c r="EX454" i="35"/>
  <c r="GE454" i="35"/>
  <c r="EV464" i="35"/>
  <c r="EZ479" i="35"/>
  <c r="ET501" i="35"/>
  <c r="EZ506" i="35"/>
  <c r="HS457" i="35"/>
  <c r="HU501" i="35"/>
  <c r="HT509" i="35"/>
  <c r="GF509" i="35"/>
  <c r="HS509" i="35"/>
  <c r="HU471" i="35"/>
  <c r="HU475" i="35"/>
  <c r="GF477" i="35"/>
  <c r="HT477" i="35"/>
  <c r="ET479" i="35"/>
  <c r="FB479" i="35"/>
  <c r="ET486" i="35"/>
  <c r="FB486" i="35"/>
  <c r="GF489" i="35"/>
  <c r="HT489" i="35"/>
  <c r="ET491" i="35"/>
  <c r="FB491" i="35"/>
  <c r="ET506" i="35"/>
  <c r="FB506" i="35"/>
  <c r="GF513" i="35"/>
  <c r="HT513" i="35"/>
  <c r="HU489" i="35"/>
  <c r="HS479" i="35"/>
  <c r="GF481" i="35"/>
  <c r="HT481" i="35"/>
  <c r="EV491" i="35"/>
  <c r="HS491" i="35"/>
  <c r="GF497" i="35"/>
  <c r="HT497" i="35"/>
  <c r="HS499" i="35"/>
  <c r="EV506" i="35"/>
  <c r="GF479" i="35"/>
  <c r="HT479" i="35"/>
  <c r="GF491" i="35"/>
  <c r="HT491" i="35"/>
  <c r="GF499" i="35"/>
  <c r="HT499" i="35"/>
  <c r="HS505" i="35"/>
  <c r="HS507" i="35"/>
  <c r="GF459" i="35"/>
  <c r="HT459" i="35"/>
  <c r="HT467" i="35"/>
  <c r="EV501" i="35"/>
  <c r="HT503" i="35"/>
  <c r="GF507" i="35"/>
  <c r="HT507" i="35"/>
  <c r="EZ442" i="35"/>
  <c r="HT393" i="35"/>
  <c r="GF393" i="35"/>
  <c r="EV395" i="35"/>
  <c r="HT399" i="35"/>
  <c r="EZ415" i="35"/>
  <c r="EZ427" i="35"/>
  <c r="FD447" i="35"/>
  <c r="EV410" i="35"/>
  <c r="HT437" i="35"/>
  <c r="GF437" i="35"/>
  <c r="HS437" i="35"/>
  <c r="HT403" i="35"/>
  <c r="GF403" i="35"/>
  <c r="HT405" i="35"/>
  <c r="GF405" i="35"/>
  <c r="HT409" i="35"/>
  <c r="ET437" i="35"/>
  <c r="HT445" i="35"/>
  <c r="GF445" i="35"/>
  <c r="HS445" i="35"/>
  <c r="HT395" i="35"/>
  <c r="GF395" i="35"/>
  <c r="FB400" i="35"/>
  <c r="HU409" i="35"/>
  <c r="HS395" i="35"/>
  <c r="GF409" i="35"/>
  <c r="ET415" i="35"/>
  <c r="HT415" i="35"/>
  <c r="GF415" i="35"/>
  <c r="HS415" i="35"/>
  <c r="EZ422" i="35"/>
  <c r="HU395" i="35"/>
  <c r="GF413" i="35"/>
  <c r="HT413" i="35"/>
  <c r="ET422" i="35"/>
  <c r="GF425" i="35"/>
  <c r="HT425" i="35"/>
  <c r="ET427" i="35"/>
  <c r="HS431" i="35"/>
  <c r="ET442" i="35"/>
  <c r="FB442" i="35"/>
  <c r="HS447" i="35"/>
  <c r="GF449" i="35"/>
  <c r="HT449" i="35"/>
  <c r="HS417" i="35"/>
  <c r="HU425" i="35"/>
  <c r="GF417" i="35"/>
  <c r="HT417" i="35"/>
  <c r="GE422" i="35"/>
  <c r="HS427" i="35"/>
  <c r="GF429" i="35"/>
  <c r="HT429" i="35"/>
  <c r="GF433" i="35"/>
  <c r="HT433" i="35"/>
  <c r="HS435" i="35"/>
  <c r="GF427" i="35"/>
  <c r="HT427" i="35"/>
  <c r="GF435" i="35"/>
  <c r="HT435" i="35"/>
  <c r="EV437" i="35"/>
  <c r="HT439" i="35"/>
  <c r="GF443" i="35"/>
  <c r="HT443" i="35"/>
  <c r="EX331" i="35"/>
  <c r="EZ346" i="35"/>
  <c r="EX326" i="35"/>
  <c r="ET341" i="35"/>
  <c r="HT341" i="35"/>
  <c r="GF341" i="35"/>
  <c r="HS341" i="35"/>
  <c r="DN360" i="35"/>
  <c r="ET368" i="35"/>
  <c r="FD378" i="35"/>
  <c r="HS333" i="35"/>
  <c r="FD363" i="35"/>
  <c r="EX373" i="35"/>
  <c r="HT385" i="35"/>
  <c r="GF385" i="35"/>
  <c r="HS385" i="35"/>
  <c r="FD351" i="35"/>
  <c r="FD358" i="35"/>
  <c r="HT333" i="35"/>
  <c r="GF333" i="35"/>
  <c r="HT349" i="35"/>
  <c r="GF349" i="35"/>
  <c r="HS349" i="35"/>
  <c r="GF358" i="35"/>
  <c r="GE358" i="35"/>
  <c r="HT361" i="35"/>
  <c r="GF361" i="35"/>
  <c r="GE326" i="35"/>
  <c r="FD341" i="35"/>
  <c r="GF343" i="35"/>
  <c r="HT343" i="35"/>
  <c r="HU345" i="35"/>
  <c r="GF347" i="35"/>
  <c r="HT347" i="35"/>
  <c r="FD368" i="35"/>
  <c r="HU373" i="35"/>
  <c r="HU381" i="35"/>
  <c r="HU343" i="35"/>
  <c r="HU347" i="35"/>
  <c r="FB351" i="35"/>
  <c r="FB358" i="35"/>
  <c r="FB363" i="35"/>
  <c r="FB378" i="35"/>
  <c r="FD383" i="35"/>
  <c r="GF353" i="35"/>
  <c r="HT353" i="35"/>
  <c r="HS363" i="35"/>
  <c r="GF365" i="35"/>
  <c r="HT365" i="35"/>
  <c r="GF369" i="35"/>
  <c r="HT369" i="35"/>
  <c r="HS371" i="35"/>
  <c r="HS331" i="35"/>
  <c r="GF337" i="35"/>
  <c r="HT337" i="35"/>
  <c r="HS339" i="35"/>
  <c r="HS375" i="35"/>
  <c r="HT377" i="35"/>
  <c r="HS379" i="35"/>
  <c r="EV373" i="35"/>
  <c r="HS373" i="35"/>
  <c r="GF375" i="35"/>
  <c r="HT375" i="35"/>
  <c r="GF379" i="35"/>
  <c r="HT379" i="35"/>
  <c r="HS381" i="35"/>
  <c r="GF373" i="35"/>
  <c r="GF381" i="35"/>
  <c r="GF161" i="35"/>
  <c r="GH161" i="35" s="1"/>
  <c r="HU79" i="35"/>
  <c r="GF241" i="35"/>
  <c r="GH241" i="35" s="1"/>
  <c r="HT49" i="35"/>
  <c r="GF251" i="35"/>
  <c r="GH251" i="35" s="1"/>
  <c r="HU125" i="35"/>
  <c r="GF125" i="35"/>
  <c r="GH125" i="35" s="1"/>
  <c r="HT113" i="35"/>
  <c r="HT93" i="35"/>
  <c r="HS307" i="35"/>
  <c r="GF213" i="35"/>
  <c r="GF309" i="35"/>
  <c r="GE309" i="35" s="1"/>
  <c r="GF255" i="35"/>
  <c r="GH255" i="35" s="1"/>
  <c r="GF47" i="35"/>
  <c r="GH47" i="35" s="1"/>
  <c r="HU55" i="35"/>
  <c r="HS87" i="35"/>
  <c r="HU159" i="35"/>
  <c r="HT159" i="35"/>
  <c r="HU145" i="35"/>
  <c r="GF145" i="35"/>
  <c r="GH145" i="35" s="1"/>
  <c r="HT145" i="35"/>
  <c r="HU43" i="35"/>
  <c r="GF43" i="35"/>
  <c r="GH43" i="35" s="1"/>
  <c r="GF55" i="35"/>
  <c r="GH55" i="35" s="1"/>
  <c r="HU275" i="35"/>
  <c r="HS275" i="35"/>
  <c r="HU209" i="35"/>
  <c r="GF209" i="35"/>
  <c r="GH209" i="35" s="1"/>
  <c r="HT209" i="35"/>
  <c r="GF249" i="35"/>
  <c r="GH249" i="35" s="1"/>
  <c r="HS255" i="35"/>
  <c r="GF277" i="35"/>
  <c r="GE277" i="35" s="1"/>
  <c r="GF289" i="35"/>
  <c r="GH289" i="35" s="1"/>
  <c r="GF139" i="35"/>
  <c r="GH139" i="35" s="1"/>
  <c r="HT255" i="35"/>
  <c r="GF177" i="35"/>
  <c r="GH177" i="35" s="1"/>
  <c r="HT277" i="35"/>
  <c r="GF305" i="35"/>
  <c r="GH305" i="35" s="1"/>
  <c r="GF193" i="35"/>
  <c r="GH193" i="35" s="1"/>
  <c r="HT213" i="35"/>
  <c r="HT257" i="35"/>
  <c r="GF166" i="35"/>
  <c r="GF273" i="35"/>
  <c r="GH273" i="35" s="1"/>
  <c r="HT305" i="35"/>
  <c r="HS253" i="35"/>
  <c r="HS53" i="35"/>
  <c r="HT75" i="35"/>
  <c r="HU87" i="35"/>
  <c r="HS111" i="35"/>
  <c r="GF129" i="35"/>
  <c r="GH129" i="35" s="1"/>
  <c r="HS179" i="35"/>
  <c r="HS191" i="35"/>
  <c r="HT287" i="35"/>
  <c r="HT321" i="35"/>
  <c r="HS43" i="35"/>
  <c r="HT55" i="35"/>
  <c r="HU75" i="35"/>
  <c r="HT111" i="35"/>
  <c r="GF113" i="35"/>
  <c r="GH113" i="35" s="1"/>
  <c r="GF123" i="35"/>
  <c r="HS143" i="35"/>
  <c r="HU51" i="35"/>
  <c r="HS47" i="35"/>
  <c r="HT57" i="35"/>
  <c r="GF143" i="35"/>
  <c r="HT193" i="35"/>
  <c r="HU57" i="35"/>
  <c r="HT61" i="35"/>
  <c r="HS83" i="35"/>
  <c r="HS109" i="35"/>
  <c r="HT51" i="35"/>
  <c r="GF111" i="35"/>
  <c r="GH111" i="35" s="1"/>
  <c r="GF127" i="35"/>
  <c r="GH127" i="35" s="1"/>
  <c r="GF191" i="35"/>
  <c r="GH191" i="35" s="1"/>
  <c r="GF287" i="35"/>
  <c r="GH287" i="35" s="1"/>
  <c r="GF45" i="35"/>
  <c r="GH45" i="35" s="1"/>
  <c r="HS45" i="35"/>
  <c r="HT63" i="35"/>
  <c r="HU63" i="35"/>
  <c r="HS23" i="35"/>
  <c r="HT45" i="35"/>
  <c r="GF83" i="35"/>
  <c r="GH83" i="35" s="1"/>
  <c r="HU83" i="35"/>
  <c r="HT59" i="35"/>
  <c r="GF59" i="35"/>
  <c r="HU59" i="35"/>
  <c r="HS59" i="35"/>
  <c r="HU45" i="35"/>
  <c r="GF85" i="35"/>
  <c r="GH85" i="35" s="1"/>
  <c r="HS85" i="35"/>
  <c r="HU85" i="35"/>
  <c r="GF38" i="35"/>
  <c r="GE38" i="35"/>
  <c r="HU41" i="35"/>
  <c r="HT41" i="35"/>
  <c r="HS41" i="35"/>
  <c r="GF51" i="35"/>
  <c r="GF61" i="35"/>
  <c r="GH61" i="35" s="1"/>
  <c r="HS61" i="35"/>
  <c r="GF63" i="35"/>
  <c r="GF73" i="35"/>
  <c r="GE73" i="35" s="1"/>
  <c r="GF70" i="35"/>
  <c r="GE70" i="35"/>
  <c r="HU73" i="35"/>
  <c r="HT73" i="35"/>
  <c r="HS73" i="35"/>
  <c r="GF89" i="35"/>
  <c r="GE89" i="35" s="1"/>
  <c r="HT89" i="35"/>
  <c r="HS89" i="35"/>
  <c r="HT85" i="35"/>
  <c r="HS117" i="35"/>
  <c r="GF117" i="35"/>
  <c r="GE117" i="35" s="1"/>
  <c r="HT117" i="35"/>
  <c r="GF91" i="35"/>
  <c r="GE91" i="35" s="1"/>
  <c r="HU91" i="35"/>
  <c r="GF65" i="35"/>
  <c r="GH65" i="35" s="1"/>
  <c r="HS65" i="35"/>
  <c r="HT65" i="35"/>
  <c r="GF77" i="35"/>
  <c r="GH77" i="35" s="1"/>
  <c r="HS77" i="35"/>
  <c r="GF93" i="35"/>
  <c r="GH93" i="35" s="1"/>
  <c r="HS93" i="35"/>
  <c r="HS149" i="35"/>
  <c r="GF149" i="35"/>
  <c r="GE149" i="35" s="1"/>
  <c r="HT149" i="35"/>
  <c r="HT47" i="35"/>
  <c r="HU65" i="35"/>
  <c r="GF79" i="35"/>
  <c r="GE79" i="35" s="1"/>
  <c r="HS79" i="35"/>
  <c r="GF95" i="35"/>
  <c r="GE95" i="35" s="1"/>
  <c r="HS95" i="35"/>
  <c r="HU95" i="35"/>
  <c r="GF49" i="35"/>
  <c r="GH49" i="35" s="1"/>
  <c r="HS49" i="35"/>
  <c r="GF81" i="35"/>
  <c r="GE81" i="35" s="1"/>
  <c r="HU81" i="35"/>
  <c r="GF97" i="35"/>
  <c r="GH97" i="35" s="1"/>
  <c r="HU97" i="35"/>
  <c r="HT97" i="35"/>
  <c r="HS75" i="35"/>
  <c r="HT81" i="35"/>
  <c r="HS97" i="35"/>
  <c r="HU175" i="35"/>
  <c r="HS175" i="35"/>
  <c r="GF53" i="35"/>
  <c r="GE53" i="35" s="1"/>
  <c r="HU53" i="35"/>
  <c r="HS57" i="35"/>
  <c r="HT77" i="35"/>
  <c r="HT91" i="35"/>
  <c r="GF159" i="35"/>
  <c r="HT181" i="35"/>
  <c r="HS223" i="35"/>
  <c r="HS239" i="35"/>
  <c r="GF257" i="35"/>
  <c r="GH257" i="35" s="1"/>
  <c r="HS271" i="35"/>
  <c r="GF299" i="35"/>
  <c r="GH299" i="35" s="1"/>
  <c r="HS303" i="35"/>
  <c r="GF319" i="35"/>
  <c r="HS125" i="35"/>
  <c r="HT129" i="35"/>
  <c r="GF225" i="35"/>
  <c r="GH225" i="35" s="1"/>
  <c r="HT239" i="35"/>
  <c r="HT245" i="35"/>
  <c r="HT271" i="35"/>
  <c r="HS277" i="35"/>
  <c r="HT289" i="35"/>
  <c r="HT303" i="35"/>
  <c r="HS309" i="35"/>
  <c r="HS157" i="35"/>
  <c r="HT161" i="35"/>
  <c r="GE198" i="35"/>
  <c r="GF294" i="35"/>
  <c r="HT299" i="35"/>
  <c r="HT309" i="35"/>
  <c r="HT87" i="35"/>
  <c r="HS137" i="35"/>
  <c r="GF155" i="35"/>
  <c r="GH155" i="35" s="1"/>
  <c r="GE102" i="35"/>
  <c r="HT177" i="35"/>
  <c r="GF187" i="35"/>
  <c r="GH187" i="35" s="1"/>
  <c r="HS211" i="35"/>
  <c r="GF221" i="35"/>
  <c r="HS225" i="35"/>
  <c r="GE230" i="35"/>
  <c r="HU257" i="35"/>
  <c r="HS319" i="35"/>
  <c r="GF102" i="35"/>
  <c r="GE166" i="35"/>
  <c r="HT225" i="35"/>
  <c r="HS237" i="35"/>
  <c r="GF262" i="35"/>
  <c r="HT273" i="35"/>
  <c r="HT319" i="35"/>
  <c r="HS127" i="35"/>
  <c r="GE134" i="35"/>
  <c r="GF198" i="35"/>
  <c r="GF271" i="35"/>
  <c r="GF283" i="35"/>
  <c r="HS287" i="35"/>
  <c r="GF303" i="35"/>
  <c r="GF321" i="35"/>
  <c r="GH321" i="35" s="1"/>
  <c r="HT127" i="35"/>
  <c r="HT139" i="35"/>
  <c r="HS159" i="35"/>
  <c r="GF134" i="35"/>
  <c r="GF181" i="35"/>
  <c r="GE181" i="35" s="1"/>
  <c r="HS207" i="35"/>
  <c r="HS213" i="35"/>
  <c r="HT221" i="35"/>
  <c r="GF239" i="35"/>
  <c r="GF245" i="35"/>
  <c r="HS305" i="35"/>
  <c r="GF307" i="35"/>
  <c r="HT307" i="35"/>
  <c r="HS321" i="35"/>
  <c r="HS301" i="35"/>
  <c r="HS317" i="35"/>
  <c r="HS299" i="35"/>
  <c r="GF301" i="35"/>
  <c r="HT301" i="35"/>
  <c r="HS315" i="35"/>
  <c r="GF317" i="35"/>
  <c r="HT317" i="35"/>
  <c r="HU311" i="35"/>
  <c r="HS297" i="35"/>
  <c r="HS313" i="35"/>
  <c r="GF315" i="35"/>
  <c r="HT315" i="35"/>
  <c r="GF297" i="35"/>
  <c r="HT297" i="35"/>
  <c r="HS311" i="35"/>
  <c r="GF313" i="35"/>
  <c r="HT313" i="35"/>
  <c r="GE294" i="35"/>
  <c r="GF311" i="35"/>
  <c r="HS273" i="35"/>
  <c r="GF275" i="35"/>
  <c r="HT275" i="35"/>
  <c r="HS289" i="35"/>
  <c r="HS269" i="35"/>
  <c r="HS285" i="35"/>
  <c r="HS267" i="35"/>
  <c r="GF269" i="35"/>
  <c r="HT269" i="35"/>
  <c r="HS283" i="35"/>
  <c r="GF285" i="35"/>
  <c r="HT285" i="35"/>
  <c r="HU279" i="35"/>
  <c r="HS265" i="35"/>
  <c r="GF267" i="35"/>
  <c r="HT267" i="35"/>
  <c r="HS281" i="35"/>
  <c r="HT283" i="35"/>
  <c r="GF265" i="35"/>
  <c r="HT265" i="35"/>
  <c r="HS279" i="35"/>
  <c r="GF281" i="35"/>
  <c r="HT281" i="35"/>
  <c r="GE262" i="35"/>
  <c r="GF279" i="35"/>
  <c r="HU241" i="35"/>
  <c r="GF230" i="35"/>
  <c r="HS243" i="35"/>
  <c r="HU247" i="35"/>
  <c r="HS241" i="35"/>
  <c r="GF243" i="35"/>
  <c r="HT243" i="35"/>
  <c r="HU245" i="35"/>
  <c r="HS235" i="35"/>
  <c r="GF237" i="35"/>
  <c r="HT237" i="35"/>
  <c r="HS251" i="35"/>
  <c r="GF253" i="35"/>
  <c r="HT253" i="35"/>
  <c r="HS233" i="35"/>
  <c r="GF235" i="35"/>
  <c r="HT235" i="35"/>
  <c r="HS249" i="35"/>
  <c r="HT251" i="35"/>
  <c r="GF233" i="35"/>
  <c r="HT233" i="35"/>
  <c r="HS247" i="35"/>
  <c r="HT249" i="35"/>
  <c r="GF247" i="35"/>
  <c r="HU215" i="35"/>
  <c r="HS209" i="35"/>
  <c r="GF211" i="35"/>
  <c r="HT211" i="35"/>
  <c r="HS205" i="35"/>
  <c r="GF207" i="35"/>
  <c r="HT207" i="35"/>
  <c r="HS221" i="35"/>
  <c r="GF223" i="35"/>
  <c r="HT223" i="35"/>
  <c r="HS203" i="35"/>
  <c r="GF205" i="35"/>
  <c r="HT205" i="35"/>
  <c r="HS219" i="35"/>
  <c r="HS201" i="35"/>
  <c r="GF203" i="35"/>
  <c r="HT203" i="35"/>
  <c r="HS217" i="35"/>
  <c r="GF219" i="35"/>
  <c r="HT219" i="35"/>
  <c r="GF201" i="35"/>
  <c r="HT201" i="35"/>
  <c r="HS215" i="35"/>
  <c r="GF217" i="35"/>
  <c r="HT217" i="35"/>
  <c r="HU211" i="35"/>
  <c r="GF215" i="35"/>
  <c r="HU183" i="35"/>
  <c r="HS177" i="35"/>
  <c r="GF179" i="35"/>
  <c r="HT179" i="35"/>
  <c r="HU181" i="35"/>
  <c r="HS193" i="35"/>
  <c r="HS173" i="35"/>
  <c r="GF175" i="35"/>
  <c r="HT175" i="35"/>
  <c r="HS189" i="35"/>
  <c r="HT191" i="35"/>
  <c r="HS171" i="35"/>
  <c r="GF173" i="35"/>
  <c r="HT173" i="35"/>
  <c r="HS187" i="35"/>
  <c r="GF189" i="35"/>
  <c r="HT189" i="35"/>
  <c r="HU179" i="35"/>
  <c r="HS169" i="35"/>
  <c r="GF171" i="35"/>
  <c r="HT171" i="35"/>
  <c r="HS185" i="35"/>
  <c r="HT187" i="35"/>
  <c r="GF169" i="35"/>
  <c r="HT169" i="35"/>
  <c r="HS183" i="35"/>
  <c r="GF185" i="35"/>
  <c r="HT185" i="35"/>
  <c r="GF183" i="35"/>
  <c r="HU151" i="35"/>
  <c r="HS145" i="35"/>
  <c r="GF147" i="35"/>
  <c r="HT147" i="35"/>
  <c r="HU149" i="35"/>
  <c r="HS161" i="35"/>
  <c r="HS141" i="35"/>
  <c r="HT143" i="35"/>
  <c r="HU147" i="35"/>
  <c r="HS139" i="35"/>
  <c r="GF141" i="35"/>
  <c r="HT141" i="35"/>
  <c r="HS155" i="35"/>
  <c r="GF157" i="35"/>
  <c r="HT157" i="35"/>
  <c r="HS153" i="35"/>
  <c r="HT155" i="35"/>
  <c r="GF137" i="35"/>
  <c r="HT137" i="35"/>
  <c r="HS151" i="35"/>
  <c r="GF153" i="35"/>
  <c r="HT153" i="35"/>
  <c r="GF151" i="35"/>
  <c r="HU119" i="35"/>
  <c r="HS113" i="35"/>
  <c r="GF115" i="35"/>
  <c r="HT115" i="35"/>
  <c r="HU117" i="35"/>
  <c r="HS129" i="35"/>
  <c r="HS107" i="35"/>
  <c r="GF109" i="35"/>
  <c r="HT109" i="35"/>
  <c r="HS123" i="35"/>
  <c r="HT125" i="35"/>
  <c r="HU115" i="35"/>
  <c r="HS105" i="35"/>
  <c r="GF107" i="35"/>
  <c r="HT107" i="35"/>
  <c r="HS121" i="35"/>
  <c r="HT123" i="35"/>
  <c r="GF105" i="35"/>
  <c r="HT105" i="35"/>
  <c r="HS119" i="35"/>
  <c r="GF121" i="35"/>
  <c r="HT121" i="35"/>
  <c r="GF119" i="35"/>
  <c r="GH87" i="35"/>
  <c r="GE87" i="35"/>
  <c r="GH75" i="35"/>
  <c r="GE75" i="35"/>
  <c r="GH57" i="35"/>
  <c r="GE57" i="35"/>
  <c r="GF41" i="35"/>
  <c r="HT33" i="35"/>
  <c r="HT17" i="35"/>
  <c r="HS33" i="35"/>
  <c r="HS17" i="35"/>
  <c r="HU31" i="35"/>
  <c r="HU15" i="35"/>
  <c r="HT31" i="35"/>
  <c r="HT15" i="35"/>
  <c r="HU27" i="35"/>
  <c r="HU11" i="35"/>
  <c r="HT27" i="35"/>
  <c r="HT11" i="35"/>
  <c r="HS27" i="35"/>
  <c r="HS11" i="35"/>
  <c r="GE25" i="35"/>
  <c r="GH25" i="35"/>
  <c r="GE29" i="35"/>
  <c r="GH29" i="35"/>
  <c r="GF21" i="35"/>
  <c r="GF13" i="35"/>
  <c r="HU25" i="35"/>
  <c r="HS21" i="35"/>
  <c r="HS31" i="35"/>
  <c r="HT25" i="35"/>
  <c r="HU19" i="35"/>
  <c r="HS15" i="35"/>
  <c r="HU29" i="35"/>
  <c r="HS25" i="35"/>
  <c r="HT19" i="35"/>
  <c r="HU13" i="35"/>
  <c r="GF33" i="35"/>
  <c r="GF17" i="35"/>
  <c r="HT29" i="35"/>
  <c r="HU23" i="35"/>
  <c r="HS19" i="35"/>
  <c r="HT13" i="35"/>
  <c r="HS29" i="35"/>
  <c r="HT23" i="35"/>
  <c r="HU21" i="35"/>
  <c r="GE11" i="35"/>
  <c r="GH11" i="35"/>
  <c r="GE27" i="35"/>
  <c r="GH27" i="35"/>
  <c r="GE19" i="35"/>
  <c r="GH19" i="35"/>
  <c r="GE31" i="35"/>
  <c r="GH31" i="35"/>
  <c r="GE23" i="35"/>
  <c r="GH23" i="35"/>
  <c r="GE15" i="35"/>
  <c r="GH15" i="35"/>
  <c r="HR614" i="35" l="1"/>
  <c r="HJ614" i="35"/>
  <c r="HB614" i="35"/>
  <c r="GT614" i="35"/>
  <c r="GL614" i="35"/>
  <c r="HQ614" i="35"/>
  <c r="HI614" i="35"/>
  <c r="HA614" i="35"/>
  <c r="GS614" i="35"/>
  <c r="GK614" i="35"/>
  <c r="HP614" i="35"/>
  <c r="HH614" i="35"/>
  <c r="GZ614" i="35"/>
  <c r="GR614" i="35"/>
  <c r="GJ614" i="35"/>
  <c r="HO614" i="35"/>
  <c r="HG614" i="35"/>
  <c r="GY614" i="35"/>
  <c r="GQ614" i="35"/>
  <c r="GI614" i="35"/>
  <c r="HM614" i="35"/>
  <c r="GW614" i="35"/>
  <c r="HN614" i="35"/>
  <c r="HF614" i="35"/>
  <c r="GX614" i="35"/>
  <c r="GP614" i="35"/>
  <c r="HE614" i="35"/>
  <c r="GO614" i="35"/>
  <c r="HL614" i="35"/>
  <c r="HD614" i="35"/>
  <c r="GV614" i="35"/>
  <c r="GN614" i="35"/>
  <c r="HK614" i="35"/>
  <c r="HC614" i="35"/>
  <c r="GU614" i="35"/>
  <c r="GM614" i="35"/>
  <c r="GE431" i="35"/>
  <c r="GE465" i="35"/>
  <c r="GE351" i="35"/>
  <c r="GH339" i="35"/>
  <c r="GE521" i="35"/>
  <c r="DG505" i="35"/>
  <c r="DI510" i="35"/>
  <c r="DE505" i="35"/>
  <c r="DA500" i="35"/>
  <c r="DI490" i="35"/>
  <c r="DE485" i="35"/>
  <c r="DE489" i="35" s="1"/>
  <c r="DG510" i="35"/>
  <c r="DC505" i="35"/>
  <c r="DK495" i="35"/>
  <c r="DG490" i="35"/>
  <c r="DC485" i="35"/>
  <c r="DC489" i="35" s="1"/>
  <c r="DE510" i="35"/>
  <c r="DI495" i="35"/>
  <c r="DA485" i="35"/>
  <c r="DA489" i="35" s="1"/>
  <c r="DE495" i="35"/>
  <c r="DA490" i="35"/>
  <c r="DE500" i="35"/>
  <c r="DK490" i="35"/>
  <c r="DA505" i="35"/>
  <c r="DE490" i="35"/>
  <c r="DI485" i="35"/>
  <c r="DI489" i="35" s="1"/>
  <c r="DC510" i="35"/>
  <c r="DK500" i="35"/>
  <c r="DG495" i="35"/>
  <c r="DC490" i="35"/>
  <c r="DI500" i="35"/>
  <c r="DI505" i="35"/>
  <c r="DA495" i="35"/>
  <c r="DC500" i="35"/>
  <c r="DA510" i="35"/>
  <c r="DG485" i="35"/>
  <c r="DG489" i="35" s="1"/>
  <c r="DK505" i="35"/>
  <c r="DG500" i="35"/>
  <c r="DC495" i="35"/>
  <c r="DK485" i="35"/>
  <c r="DK489" i="35" s="1"/>
  <c r="DK510" i="35"/>
  <c r="GH535" i="35"/>
  <c r="GE461" i="35"/>
  <c r="GH397" i="35"/>
  <c r="GE371" i="35"/>
  <c r="GE129" i="35"/>
  <c r="GH383" i="35"/>
  <c r="GE399" i="35"/>
  <c r="GE495" i="35"/>
  <c r="GE505" i="35"/>
  <c r="GE161" i="35"/>
  <c r="GE363" i="35"/>
  <c r="DA638" i="35"/>
  <c r="DA628" i="35"/>
  <c r="DA623" i="35"/>
  <c r="DB624" i="35" s="1"/>
  <c r="DC618" i="35"/>
  <c r="DD619" i="35" s="1"/>
  <c r="DE613" i="35"/>
  <c r="DE617" i="35" s="1"/>
  <c r="DA618" i="35"/>
  <c r="DB619" i="35" s="1"/>
  <c r="DC613" i="35"/>
  <c r="DK633" i="35"/>
  <c r="DA613" i="35"/>
  <c r="DA617" i="35" s="1"/>
  <c r="DK638" i="35"/>
  <c r="DI633" i="35"/>
  <c r="DK628" i="35"/>
  <c r="DK623" i="35"/>
  <c r="DL624" i="35" s="1"/>
  <c r="DG618" i="35"/>
  <c r="DH619" i="35" s="1"/>
  <c r="DI638" i="35"/>
  <c r="DG633" i="35"/>
  <c r="DI628" i="35"/>
  <c r="DI623" i="35"/>
  <c r="DJ624" i="35" s="1"/>
  <c r="DK618" i="35"/>
  <c r="DL619" i="35" s="1"/>
  <c r="DI613" i="35"/>
  <c r="DI617" i="35" s="1"/>
  <c r="DG638" i="35"/>
  <c r="DE633" i="35"/>
  <c r="DG628" i="35"/>
  <c r="DG623" i="35"/>
  <c r="DH624" i="35" s="1"/>
  <c r="DI618" i="35"/>
  <c r="DJ619" i="35" s="1"/>
  <c r="DK613" i="35"/>
  <c r="DK617" i="35" s="1"/>
  <c r="DE638" i="35"/>
  <c r="DC633" i="35"/>
  <c r="DE628" i="35"/>
  <c r="DE623" i="35"/>
  <c r="DF624" i="35" s="1"/>
  <c r="DC638" i="35"/>
  <c r="DA633" i="35"/>
  <c r="DC628" i="35"/>
  <c r="DC623" i="35"/>
  <c r="DE618" i="35"/>
  <c r="DG613" i="35"/>
  <c r="DG617" i="35" s="1"/>
  <c r="DE596" i="35"/>
  <c r="DC586" i="35"/>
  <c r="DD587" i="35" s="1"/>
  <c r="DE606" i="35"/>
  <c r="DC596" i="35"/>
  <c r="DE591" i="35"/>
  <c r="DF592" i="35" s="1"/>
  <c r="DE586" i="35"/>
  <c r="DF587" i="35" s="1"/>
  <c r="DK581" i="35"/>
  <c r="DC606" i="35"/>
  <c r="DC591" i="35"/>
  <c r="DD592" i="35" s="1"/>
  <c r="DA606" i="35"/>
  <c r="DK601" i="35"/>
  <c r="DA591" i="35"/>
  <c r="DB592" i="35" s="1"/>
  <c r="DA586" i="35"/>
  <c r="DI581" i="35"/>
  <c r="DI601" i="35"/>
  <c r="DE581" i="35"/>
  <c r="DE601" i="35"/>
  <c r="DK586" i="35"/>
  <c r="DL587" i="35" s="1"/>
  <c r="DG581" i="35"/>
  <c r="DG601" i="35"/>
  <c r="DK596" i="35"/>
  <c r="DK591" i="35"/>
  <c r="DL592" i="35" s="1"/>
  <c r="DK606" i="35"/>
  <c r="DI596" i="35"/>
  <c r="DC581" i="35"/>
  <c r="DI606" i="35"/>
  <c r="DC601" i="35"/>
  <c r="DG596" i="35"/>
  <c r="DI591" i="35"/>
  <c r="DJ592" i="35" s="1"/>
  <c r="DI586" i="35"/>
  <c r="DJ587" i="35" s="1"/>
  <c r="DA581" i="35"/>
  <c r="DA585" i="35" s="1"/>
  <c r="DG606" i="35"/>
  <c r="DA601" i="35"/>
  <c r="DG591" i="35"/>
  <c r="DH592" i="35" s="1"/>
  <c r="DG586" i="35"/>
  <c r="DA596" i="35"/>
  <c r="DA335" i="35"/>
  <c r="DC330" i="35"/>
  <c r="DG325" i="35"/>
  <c r="DG329" i="35" s="1"/>
  <c r="DK350" i="35"/>
  <c r="DA330" i="35"/>
  <c r="DE325" i="35"/>
  <c r="DE329" i="35" s="1"/>
  <c r="DI325" i="35"/>
  <c r="DI329" i="35" s="1"/>
  <c r="DI350" i="35"/>
  <c r="DK345" i="35"/>
  <c r="DK340" i="35"/>
  <c r="DC325" i="35"/>
  <c r="DC329" i="35" s="1"/>
  <c r="DE330" i="35"/>
  <c r="DG350" i="35"/>
  <c r="DI345" i="35"/>
  <c r="DI340" i="35"/>
  <c r="DK335" i="35"/>
  <c r="DA325" i="35"/>
  <c r="DA329" i="35" s="1"/>
  <c r="DA340" i="35"/>
  <c r="DE350" i="35"/>
  <c r="DG345" i="35"/>
  <c r="DG340" i="35"/>
  <c r="DI335" i="35"/>
  <c r="DK330" i="35"/>
  <c r="DC350" i="35"/>
  <c r="DE345" i="35"/>
  <c r="DE340" i="35"/>
  <c r="DG335" i="35"/>
  <c r="DI330" i="35"/>
  <c r="DC335" i="35"/>
  <c r="DA350" i="35"/>
  <c r="DC345" i="35"/>
  <c r="DC340" i="35"/>
  <c r="DE335" i="35"/>
  <c r="DG330" i="35"/>
  <c r="DK325" i="35"/>
  <c r="DK329" i="35" s="1"/>
  <c r="DA345" i="35"/>
  <c r="DA446" i="35"/>
  <c r="DE441" i="35"/>
  <c r="DC431" i="35"/>
  <c r="DA421" i="35"/>
  <c r="DA425" i="35" s="1"/>
  <c r="DI431" i="35"/>
  <c r="DC441" i="35"/>
  <c r="DA431" i="35"/>
  <c r="DK426" i="35"/>
  <c r="DA441" i="35"/>
  <c r="DK436" i="35"/>
  <c r="DI426" i="35"/>
  <c r="DG421" i="35"/>
  <c r="DG425" i="35" s="1"/>
  <c r="DK446" i="35"/>
  <c r="DI436" i="35"/>
  <c r="DG426" i="35"/>
  <c r="DK421" i="35"/>
  <c r="DK425" i="35" s="1"/>
  <c r="DI446" i="35"/>
  <c r="DG436" i="35"/>
  <c r="DK431" i="35"/>
  <c r="DE426" i="35"/>
  <c r="DI421" i="35"/>
  <c r="DI425" i="35" s="1"/>
  <c r="DK441" i="35"/>
  <c r="DG446" i="35"/>
  <c r="DE436" i="35"/>
  <c r="DC426" i="35"/>
  <c r="DE446" i="35"/>
  <c r="DI441" i="35"/>
  <c r="DC436" i="35"/>
  <c r="DG431" i="35"/>
  <c r="DA426" i="35"/>
  <c r="DE421" i="35"/>
  <c r="DE425" i="35" s="1"/>
  <c r="DC446" i="35"/>
  <c r="DG441" i="35"/>
  <c r="DA436" i="35"/>
  <c r="DE431" i="35"/>
  <c r="DC421" i="35"/>
  <c r="DC425" i="35" s="1"/>
  <c r="DK468" i="35"/>
  <c r="DL469" i="35" s="1"/>
  <c r="DG478" i="35"/>
  <c r="DH479" i="35" s="1"/>
  <c r="DG453" i="35"/>
  <c r="DI468" i="35"/>
  <c r="DJ469" i="35" s="1"/>
  <c r="DA478" i="35"/>
  <c r="DB479" i="35" s="1"/>
  <c r="DK473" i="35"/>
  <c r="DL474" i="35" s="1"/>
  <c r="DG468" i="35"/>
  <c r="DH469" i="35" s="1"/>
  <c r="DC463" i="35"/>
  <c r="DD464" i="35" s="1"/>
  <c r="DK453" i="35"/>
  <c r="DE478" i="35"/>
  <c r="DF479" i="35" s="1"/>
  <c r="DI473" i="35"/>
  <c r="DJ474" i="35" s="1"/>
  <c r="DE468" i="35"/>
  <c r="DF469" i="35" s="1"/>
  <c r="DA463" i="35"/>
  <c r="DB464" i="35" s="1"/>
  <c r="DI453" i="35"/>
  <c r="DC478" i="35"/>
  <c r="DD479" i="35" s="1"/>
  <c r="DK458" i="35"/>
  <c r="DL459" i="35" s="1"/>
  <c r="DE473" i="35"/>
  <c r="DF474" i="35" s="1"/>
  <c r="DA468" i="35"/>
  <c r="DB469" i="35" s="1"/>
  <c r="DI458" i="35"/>
  <c r="DJ459" i="35" s="1"/>
  <c r="DE453" i="35"/>
  <c r="DA453" i="35"/>
  <c r="DG473" i="35"/>
  <c r="DH474" i="35" s="1"/>
  <c r="DC473" i="35"/>
  <c r="DD474" i="35" s="1"/>
  <c r="DK463" i="35"/>
  <c r="DL464" i="35" s="1"/>
  <c r="DG458" i="35"/>
  <c r="DH459" i="35" s="1"/>
  <c r="DC453" i="35"/>
  <c r="DA458" i="35"/>
  <c r="DB459" i="35" s="1"/>
  <c r="DA473" i="35"/>
  <c r="DB474" i="35" s="1"/>
  <c r="DI463" i="35"/>
  <c r="DJ464" i="35" s="1"/>
  <c r="DE458" i="35"/>
  <c r="DF459" i="35" s="1"/>
  <c r="DK478" i="35"/>
  <c r="DL479" i="35" s="1"/>
  <c r="DG463" i="35"/>
  <c r="DH464" i="35" s="1"/>
  <c r="DC458" i="35"/>
  <c r="DD459" i="35" s="1"/>
  <c r="DI478" i="35"/>
  <c r="DJ479" i="35" s="1"/>
  <c r="DE463" i="35"/>
  <c r="DF464" i="35" s="1"/>
  <c r="DC468" i="35"/>
  <c r="DD469" i="35" s="1"/>
  <c r="DE574" i="35"/>
  <c r="DA569" i="35"/>
  <c r="DI559" i="35"/>
  <c r="DE554" i="35"/>
  <c r="DA549" i="35"/>
  <c r="DA553" i="35" s="1"/>
  <c r="DK564" i="35"/>
  <c r="DG559" i="35"/>
  <c r="DC554" i="35"/>
  <c r="DA574" i="35"/>
  <c r="DI564" i="35"/>
  <c r="DE559" i="35"/>
  <c r="DG549" i="35"/>
  <c r="DG553" i="35" s="1"/>
  <c r="DA564" i="35"/>
  <c r="DE549" i="35"/>
  <c r="DE553" i="35" s="1"/>
  <c r="DK559" i="35"/>
  <c r="DC549" i="35"/>
  <c r="DC553" i="35" s="1"/>
  <c r="DC574" i="35"/>
  <c r="DA554" i="35"/>
  <c r="DI574" i="35"/>
  <c r="DG574" i="35"/>
  <c r="DK569" i="35"/>
  <c r="DG564" i="35"/>
  <c r="DC559" i="35"/>
  <c r="DK549" i="35"/>
  <c r="DK553" i="35" s="1"/>
  <c r="DI569" i="35"/>
  <c r="DE564" i="35"/>
  <c r="DA559" i="35"/>
  <c r="DI549" i="35"/>
  <c r="DI553" i="35" s="1"/>
  <c r="DK574" i="35"/>
  <c r="DG569" i="35"/>
  <c r="DC564" i="35"/>
  <c r="DK554" i="35"/>
  <c r="DE569" i="35"/>
  <c r="DI554" i="35"/>
  <c r="DC569" i="35"/>
  <c r="DG554" i="35"/>
  <c r="DE542" i="35"/>
  <c r="DF543" i="35" s="1"/>
  <c r="DE532" i="35"/>
  <c r="DF533" i="35" s="1"/>
  <c r="DA527" i="35"/>
  <c r="DB528" i="35" s="1"/>
  <c r="DG522" i="35"/>
  <c r="DH523" i="35" s="1"/>
  <c r="DE517" i="35"/>
  <c r="DC542" i="35"/>
  <c r="DD543" i="35" s="1"/>
  <c r="DC532" i="35"/>
  <c r="DD533" i="35" s="1"/>
  <c r="DE522" i="35"/>
  <c r="DF523" i="35" s="1"/>
  <c r="DC517" i="35"/>
  <c r="DC527" i="35"/>
  <c r="DD528" i="35" s="1"/>
  <c r="DA542" i="35"/>
  <c r="DB543" i="35" s="1"/>
  <c r="DK537" i="35"/>
  <c r="DL538" i="35" s="1"/>
  <c r="DA532" i="35"/>
  <c r="DB533" i="35" s="1"/>
  <c r="DC522" i="35"/>
  <c r="DD523" i="35" s="1"/>
  <c r="DA517" i="35"/>
  <c r="DI537" i="35"/>
  <c r="DJ538" i="35" s="1"/>
  <c r="DK527" i="35"/>
  <c r="DL528" i="35" s="1"/>
  <c r="DA522" i="35"/>
  <c r="DB523" i="35" s="1"/>
  <c r="DG542" i="35"/>
  <c r="DH543" i="35" s="1"/>
  <c r="DG532" i="35"/>
  <c r="DH533" i="35" s="1"/>
  <c r="DG517" i="35"/>
  <c r="DG537" i="35"/>
  <c r="DH538" i="35" s="1"/>
  <c r="DI527" i="35"/>
  <c r="DJ528" i="35" s="1"/>
  <c r="DA537" i="35"/>
  <c r="DB538" i="35" s="1"/>
  <c r="DK542" i="35"/>
  <c r="DE537" i="35"/>
  <c r="DF538" i="35" s="1"/>
  <c r="DK532" i="35"/>
  <c r="DL533" i="35" s="1"/>
  <c r="DG527" i="35"/>
  <c r="DH528" i="35" s="1"/>
  <c r="DK517" i="35"/>
  <c r="DI522" i="35"/>
  <c r="DJ523" i="35" s="1"/>
  <c r="DI542" i="35"/>
  <c r="DJ543" i="35" s="1"/>
  <c r="DC537" i="35"/>
  <c r="DD538" i="35" s="1"/>
  <c r="DI532" i="35"/>
  <c r="DJ533" i="35" s="1"/>
  <c r="DE527" i="35"/>
  <c r="DF528" i="35" s="1"/>
  <c r="DK522" i="35"/>
  <c r="DL523" i="35" s="1"/>
  <c r="DI517" i="35"/>
  <c r="GH575" i="35"/>
  <c r="GH471" i="35"/>
  <c r="GE411" i="35"/>
  <c r="GE367" i="35"/>
  <c r="GE593" i="35"/>
  <c r="GE569" i="35"/>
  <c r="GH587" i="35"/>
  <c r="GE61" i="35"/>
  <c r="GH475" i="35"/>
  <c r="GE559" i="35"/>
  <c r="GH539" i="35"/>
  <c r="GE633" i="35"/>
  <c r="GE441" i="35"/>
  <c r="GH331" i="35"/>
  <c r="GE525" i="35"/>
  <c r="GE329" i="35"/>
  <c r="GH81" i="35"/>
  <c r="GE597" i="35"/>
  <c r="GE511" i="35"/>
  <c r="GE377" i="35"/>
  <c r="GE623" i="35"/>
  <c r="GH401" i="35"/>
  <c r="GE557" i="35"/>
  <c r="GE83" i="35"/>
  <c r="GE639" i="35"/>
  <c r="GE93" i="35"/>
  <c r="GE545" i="35"/>
  <c r="GH529" i="35"/>
  <c r="GE635" i="35"/>
  <c r="GH635" i="35"/>
  <c r="GE447" i="35"/>
  <c r="GH603" i="35"/>
  <c r="GE289" i="35"/>
  <c r="GH561" i="35"/>
  <c r="GE561" i="35"/>
  <c r="GH621" i="35"/>
  <c r="GE621" i="35"/>
  <c r="GH345" i="35"/>
  <c r="GE345" i="35"/>
  <c r="GE439" i="35"/>
  <c r="GH439" i="35"/>
  <c r="GE407" i="35"/>
  <c r="GH407" i="35"/>
  <c r="GH527" i="35"/>
  <c r="GE527" i="35"/>
  <c r="GH589" i="35"/>
  <c r="GE589" i="35"/>
  <c r="GH467" i="35"/>
  <c r="GE467" i="35"/>
  <c r="GH631" i="35"/>
  <c r="GE631" i="35"/>
  <c r="GH571" i="35"/>
  <c r="GE571" i="35"/>
  <c r="GH543" i="35"/>
  <c r="GE543" i="35"/>
  <c r="GH503" i="35"/>
  <c r="GE503" i="35"/>
  <c r="GE335" i="35"/>
  <c r="GH335" i="35"/>
  <c r="GE567" i="35"/>
  <c r="GH567" i="35"/>
  <c r="GH627" i="35"/>
  <c r="GE627" i="35"/>
  <c r="GH619" i="35"/>
  <c r="GE619" i="35"/>
  <c r="GE601" i="35"/>
  <c r="GH601" i="35"/>
  <c r="GH605" i="35"/>
  <c r="GE605" i="35"/>
  <c r="GH609" i="35"/>
  <c r="GE609" i="35"/>
  <c r="GE599" i="35"/>
  <c r="GH599" i="35"/>
  <c r="GE629" i="35"/>
  <c r="GH629" i="35"/>
  <c r="GE637" i="35"/>
  <c r="GH637" i="35"/>
  <c r="GH607" i="35"/>
  <c r="GE607" i="35"/>
  <c r="GH595" i="35"/>
  <c r="GE595" i="35"/>
  <c r="GH585" i="35"/>
  <c r="GE585" i="35"/>
  <c r="GH625" i="35"/>
  <c r="GE625" i="35"/>
  <c r="GH591" i="35"/>
  <c r="GE591" i="35"/>
  <c r="GH617" i="35"/>
  <c r="GE617" i="35"/>
  <c r="GH577" i="35"/>
  <c r="GE577" i="35"/>
  <c r="GH555" i="35"/>
  <c r="GE555" i="35"/>
  <c r="GH541" i="35"/>
  <c r="GE541" i="35"/>
  <c r="GE573" i="35"/>
  <c r="GH573" i="35"/>
  <c r="GE565" i="35"/>
  <c r="GH565" i="35"/>
  <c r="GH563" i="35"/>
  <c r="GE563" i="35"/>
  <c r="GH553" i="35"/>
  <c r="GE553" i="35"/>
  <c r="GH533" i="35"/>
  <c r="GE533" i="35"/>
  <c r="GE537" i="35"/>
  <c r="GH537" i="35"/>
  <c r="GE523" i="35"/>
  <c r="GH523" i="35"/>
  <c r="GH499" i="35"/>
  <c r="GE499" i="35"/>
  <c r="GH491" i="35"/>
  <c r="GE491" i="35"/>
  <c r="GH497" i="35"/>
  <c r="GE497" i="35"/>
  <c r="GH477" i="35"/>
  <c r="GE477" i="35"/>
  <c r="GE509" i="35"/>
  <c r="GH509" i="35"/>
  <c r="GH457" i="35"/>
  <c r="GE457" i="35"/>
  <c r="GH469" i="35"/>
  <c r="GE469" i="35"/>
  <c r="GH481" i="35"/>
  <c r="GE481" i="35"/>
  <c r="GH489" i="35"/>
  <c r="GE489" i="35"/>
  <c r="GH463" i="35"/>
  <c r="GE463" i="35"/>
  <c r="GH479" i="35"/>
  <c r="GE479" i="35"/>
  <c r="GE473" i="35"/>
  <c r="GH473" i="35"/>
  <c r="GE501" i="35"/>
  <c r="GH501" i="35"/>
  <c r="GE459" i="35"/>
  <c r="GH459" i="35"/>
  <c r="GH513" i="35"/>
  <c r="GE513" i="35"/>
  <c r="GE507" i="35"/>
  <c r="GH507" i="35"/>
  <c r="GH427" i="35"/>
  <c r="GE427" i="35"/>
  <c r="GH433" i="35"/>
  <c r="GE433" i="35"/>
  <c r="GE445" i="35"/>
  <c r="GH445" i="35"/>
  <c r="GE409" i="35"/>
  <c r="GH409" i="35"/>
  <c r="GH435" i="35"/>
  <c r="GE435" i="35"/>
  <c r="GH449" i="35"/>
  <c r="GE449" i="35"/>
  <c r="GE393" i="35"/>
  <c r="GH393" i="35"/>
  <c r="GH425" i="35"/>
  <c r="GE425" i="35"/>
  <c r="GH413" i="35"/>
  <c r="GE413" i="35"/>
  <c r="GH415" i="35"/>
  <c r="GE415" i="35"/>
  <c r="GH405" i="35"/>
  <c r="GE405" i="35"/>
  <c r="GE437" i="35"/>
  <c r="GH437" i="35"/>
  <c r="GH429" i="35"/>
  <c r="GE429" i="35"/>
  <c r="GH403" i="35"/>
  <c r="GE403" i="35"/>
  <c r="GE443" i="35"/>
  <c r="GH443" i="35"/>
  <c r="GH417" i="35"/>
  <c r="GE417" i="35"/>
  <c r="GE395" i="35"/>
  <c r="GH395" i="35"/>
  <c r="GH337" i="35"/>
  <c r="GE337" i="35"/>
  <c r="GH369" i="35"/>
  <c r="GE369" i="35"/>
  <c r="GH361" i="35"/>
  <c r="GE361" i="35"/>
  <c r="GH333" i="35"/>
  <c r="GE333" i="35"/>
  <c r="GE381" i="35"/>
  <c r="GH381" i="35"/>
  <c r="GE375" i="35"/>
  <c r="GH375" i="35"/>
  <c r="GH353" i="35"/>
  <c r="GE353" i="35"/>
  <c r="GE343" i="35"/>
  <c r="GH343" i="35"/>
  <c r="GH385" i="35"/>
  <c r="GE385" i="35"/>
  <c r="GH365" i="35"/>
  <c r="GE365" i="35"/>
  <c r="GE373" i="35"/>
  <c r="GH373" i="35"/>
  <c r="GH341" i="35"/>
  <c r="GE341" i="35"/>
  <c r="GE379" i="35"/>
  <c r="GH379" i="35"/>
  <c r="GE347" i="35"/>
  <c r="GH347" i="35"/>
  <c r="GH349" i="35"/>
  <c r="GE349" i="35"/>
  <c r="GE145" i="35"/>
  <c r="GE251" i="35"/>
  <c r="GE193" i="35"/>
  <c r="GH309" i="35"/>
  <c r="GE125" i="35"/>
  <c r="GH91" i="35"/>
  <c r="GE113" i="35"/>
  <c r="GH79" i="35"/>
  <c r="GE213" i="35"/>
  <c r="GH213" i="35"/>
  <c r="GH117" i="35"/>
  <c r="GH277" i="35"/>
  <c r="GE139" i="35"/>
  <c r="GE191" i="35"/>
  <c r="GH181" i="35"/>
  <c r="GE45" i="35"/>
  <c r="GE255" i="35"/>
  <c r="GE65" i="35"/>
  <c r="GE241" i="35"/>
  <c r="GH73" i="35"/>
  <c r="GE321" i="35"/>
  <c r="GE47" i="35"/>
  <c r="GE209" i="35"/>
  <c r="GE305" i="35"/>
  <c r="GE177" i="35"/>
  <c r="GE155" i="35"/>
  <c r="GE287" i="35"/>
  <c r="GE273" i="35"/>
  <c r="GE43" i="35"/>
  <c r="GE55" i="35"/>
  <c r="GE77" i="35"/>
  <c r="GE85" i="35"/>
  <c r="GH95" i="35"/>
  <c r="GE111" i="35"/>
  <c r="GH89" i="35"/>
  <c r="GE249" i="35"/>
  <c r="GH53" i="35"/>
  <c r="GH123" i="35"/>
  <c r="GE123" i="35"/>
  <c r="GH143" i="35"/>
  <c r="GE143" i="35"/>
  <c r="GE49" i="35"/>
  <c r="GE97" i="35"/>
  <c r="GE127" i="35"/>
  <c r="GE225" i="35"/>
  <c r="GH149" i="35"/>
  <c r="GH319" i="35"/>
  <c r="GE319" i="35"/>
  <c r="GH159" i="35"/>
  <c r="GE159" i="35"/>
  <c r="GE303" i="35"/>
  <c r="GH303" i="35"/>
  <c r="GH51" i="35"/>
  <c r="GE51" i="35"/>
  <c r="GE187" i="35"/>
  <c r="GE257" i="35"/>
  <c r="GE299" i="35"/>
  <c r="GE283" i="35"/>
  <c r="GH283" i="35"/>
  <c r="GE271" i="35"/>
  <c r="GH271" i="35"/>
  <c r="GH63" i="35"/>
  <c r="GE63" i="35"/>
  <c r="GE245" i="35"/>
  <c r="GH245" i="35"/>
  <c r="GH59" i="35"/>
  <c r="GE59" i="35"/>
  <c r="GH239" i="35"/>
  <c r="GE239" i="35"/>
  <c r="GE221" i="35"/>
  <c r="GH221" i="35"/>
  <c r="GH317" i="35"/>
  <c r="GE317" i="35"/>
  <c r="GE297" i="35"/>
  <c r="GH297" i="35"/>
  <c r="GE311" i="35"/>
  <c r="GH311" i="35"/>
  <c r="GH315" i="35"/>
  <c r="GE315" i="35"/>
  <c r="GH301" i="35"/>
  <c r="GE301" i="35"/>
  <c r="GH307" i="35"/>
  <c r="GE307" i="35"/>
  <c r="GE313" i="35"/>
  <c r="GH313" i="35"/>
  <c r="GE265" i="35"/>
  <c r="GH265" i="35"/>
  <c r="GH267" i="35"/>
  <c r="GE267" i="35"/>
  <c r="GH285" i="35"/>
  <c r="GE285" i="35"/>
  <c r="GE279" i="35"/>
  <c r="GH279" i="35"/>
  <c r="GH269" i="35"/>
  <c r="GE269" i="35"/>
  <c r="GE275" i="35"/>
  <c r="GH275" i="35"/>
  <c r="GE281" i="35"/>
  <c r="GH281" i="35"/>
  <c r="GE233" i="35"/>
  <c r="GH233" i="35"/>
  <c r="GH243" i="35"/>
  <c r="GE243" i="35"/>
  <c r="GH253" i="35"/>
  <c r="GE253" i="35"/>
  <c r="GH237" i="35"/>
  <c r="GE237" i="35"/>
  <c r="GE247" i="35"/>
  <c r="GH247" i="35"/>
  <c r="GH235" i="35"/>
  <c r="GE235" i="35"/>
  <c r="GE201" i="35"/>
  <c r="GH201" i="35"/>
  <c r="GH207" i="35"/>
  <c r="GE207" i="35"/>
  <c r="GE215" i="35"/>
  <c r="GH215" i="35"/>
  <c r="GH211" i="35"/>
  <c r="GE211" i="35"/>
  <c r="GH205" i="35"/>
  <c r="GE205" i="35"/>
  <c r="GE217" i="35"/>
  <c r="GH217" i="35"/>
  <c r="GH203" i="35"/>
  <c r="GE203" i="35"/>
  <c r="GH223" i="35"/>
  <c r="GE223" i="35"/>
  <c r="GH219" i="35"/>
  <c r="GE219" i="35"/>
  <c r="GH171" i="35"/>
  <c r="GE171" i="35"/>
  <c r="GE185" i="35"/>
  <c r="GH185" i="35"/>
  <c r="GH173" i="35"/>
  <c r="GE173" i="35"/>
  <c r="GE169" i="35"/>
  <c r="GH169" i="35"/>
  <c r="GH179" i="35"/>
  <c r="GE179" i="35"/>
  <c r="GH189" i="35"/>
  <c r="GE189" i="35"/>
  <c r="GH175" i="35"/>
  <c r="GE175" i="35"/>
  <c r="GE183" i="35"/>
  <c r="GH183" i="35"/>
  <c r="GH137" i="35"/>
  <c r="GE137" i="35"/>
  <c r="GH141" i="35"/>
  <c r="GE141" i="35"/>
  <c r="GE151" i="35"/>
  <c r="GH151" i="35"/>
  <c r="GH147" i="35"/>
  <c r="GE147" i="35"/>
  <c r="GE153" i="35"/>
  <c r="GH153" i="35"/>
  <c r="GH157" i="35"/>
  <c r="GE157" i="35"/>
  <c r="GE121" i="35"/>
  <c r="GH121" i="35"/>
  <c r="GE105" i="35"/>
  <c r="GH105" i="35"/>
  <c r="GE115" i="35"/>
  <c r="GH115" i="35"/>
  <c r="GH109" i="35"/>
  <c r="GE109" i="35"/>
  <c r="GE119" i="35"/>
  <c r="GH119" i="35"/>
  <c r="GH107" i="35"/>
  <c r="GE107" i="35"/>
  <c r="GH41" i="35"/>
  <c r="GE41" i="35"/>
  <c r="GE13" i="35"/>
  <c r="GH13" i="35"/>
  <c r="GE21" i="35"/>
  <c r="GH21" i="35"/>
  <c r="GE17" i="35"/>
  <c r="GH17" i="35"/>
  <c r="GE33" i="35"/>
  <c r="GH33" i="35"/>
  <c r="DL543" i="35"/>
  <c r="DH587" i="35"/>
  <c r="DB587" i="35"/>
  <c r="DB614" i="35"/>
  <c r="DL614" i="35"/>
  <c r="DD624" i="35"/>
  <c r="DF619" i="35"/>
  <c r="DH614" i="35"/>
  <c r="DB582" i="35" l="1"/>
  <c r="DF614" i="35"/>
  <c r="DJ614" i="35"/>
  <c r="DB518" i="35"/>
  <c r="DA521" i="35"/>
  <c r="DH582" i="35"/>
  <c r="DG585" i="35"/>
  <c r="DD614" i="35"/>
  <c r="DC617" i="35"/>
  <c r="DJ454" i="35"/>
  <c r="DI457" i="35"/>
  <c r="DH518" i="35"/>
  <c r="DG521" i="35"/>
  <c r="DF518" i="35"/>
  <c r="DE521" i="35"/>
  <c r="DB454" i="35"/>
  <c r="DA457" i="35"/>
  <c r="DD582" i="35"/>
  <c r="DC585" i="35"/>
  <c r="DL518" i="35"/>
  <c r="DK521" i="35"/>
  <c r="DJ518" i="35"/>
  <c r="DI521" i="35"/>
  <c r="DF454" i="35"/>
  <c r="DE457" i="35"/>
  <c r="DF582" i="35"/>
  <c r="DE585" i="35"/>
  <c r="DH454" i="35"/>
  <c r="DG457" i="35"/>
  <c r="DL582" i="35"/>
  <c r="DK585" i="35"/>
  <c r="DD454" i="35"/>
  <c r="DC457" i="35"/>
  <c r="DJ582" i="35"/>
  <c r="DI585" i="35"/>
  <c r="DD518" i="35"/>
  <c r="DC521" i="35"/>
  <c r="DL454" i="35"/>
  <c r="DK457" i="35"/>
  <c r="GN627" i="35"/>
  <c r="GN632" i="35"/>
  <c r="GN618" i="35"/>
  <c r="GN639" i="35"/>
  <c r="GN637" i="35"/>
  <c r="GN628" i="35"/>
  <c r="GN622" i="35"/>
  <c r="GN626" i="35"/>
  <c r="GN638" i="35"/>
  <c r="GN631" i="35"/>
  <c r="GN634" i="35"/>
  <c r="GN619" i="35"/>
  <c r="GN635" i="35"/>
  <c r="GN630" i="35"/>
  <c r="GN620" i="35"/>
  <c r="GN633" i="35"/>
  <c r="GN621" i="35"/>
  <c r="GN623" i="35"/>
  <c r="GN624" i="35"/>
  <c r="GN629" i="35"/>
  <c r="GN640" i="35"/>
  <c r="GN636" i="35"/>
  <c r="GN617" i="35"/>
  <c r="GN625" i="35"/>
  <c r="HF629" i="35"/>
  <c r="HF637" i="35"/>
  <c r="HF638" i="35"/>
  <c r="HF619" i="35"/>
  <c r="HF627" i="35"/>
  <c r="HF621" i="35"/>
  <c r="HF633" i="35"/>
  <c r="HF634" i="35"/>
  <c r="HF620" i="35"/>
  <c r="HF623" i="35"/>
  <c r="HF632" i="35"/>
  <c r="HF622" i="35"/>
  <c r="HF628" i="35"/>
  <c r="HF635" i="35"/>
  <c r="HF640" i="35"/>
  <c r="HF625" i="35"/>
  <c r="HF617" i="35"/>
  <c r="HF636" i="35"/>
  <c r="HF630" i="35"/>
  <c r="HF631" i="35"/>
  <c r="HF626" i="35"/>
  <c r="HF624" i="35"/>
  <c r="HF618" i="35"/>
  <c r="HF639" i="35"/>
  <c r="HO619" i="35"/>
  <c r="HO626" i="35"/>
  <c r="HO622" i="35"/>
  <c r="HO623" i="35"/>
  <c r="HO638" i="35"/>
  <c r="HO627" i="35"/>
  <c r="HO636" i="35"/>
  <c r="HO620" i="35"/>
  <c r="HO632" i="35"/>
  <c r="HO633" i="35"/>
  <c r="HO631" i="35"/>
  <c r="HO628" i="35"/>
  <c r="HO639" i="35"/>
  <c r="HO624" i="35"/>
  <c r="HO625" i="35"/>
  <c r="HO637" i="35"/>
  <c r="HO618" i="35"/>
  <c r="HO617" i="35"/>
  <c r="HO621" i="35"/>
  <c r="HO640" i="35"/>
  <c r="HO634" i="35"/>
  <c r="HO635" i="35"/>
  <c r="HO630" i="35"/>
  <c r="HO629" i="35"/>
  <c r="HA623" i="35"/>
  <c r="HA617" i="35"/>
  <c r="HA619" i="35"/>
  <c r="HA634" i="35"/>
  <c r="HA637" i="35"/>
  <c r="HA632" i="35"/>
  <c r="HA635" i="35"/>
  <c r="HA622" i="35"/>
  <c r="HA630" i="35"/>
  <c r="HA633" i="35"/>
  <c r="HA628" i="35"/>
  <c r="HA631" i="35"/>
  <c r="HA626" i="35"/>
  <c r="HA629" i="35"/>
  <c r="HA620" i="35"/>
  <c r="HA640" i="35"/>
  <c r="HA624" i="35"/>
  <c r="HA627" i="35"/>
  <c r="HA621" i="35"/>
  <c r="HA638" i="35"/>
  <c r="HA625" i="35"/>
  <c r="HA636" i="35"/>
  <c r="HA639" i="35"/>
  <c r="HA618" i="35"/>
  <c r="GV636" i="35"/>
  <c r="GV633" i="35"/>
  <c r="GV632" i="35"/>
  <c r="GV620" i="35"/>
  <c r="GV630" i="35"/>
  <c r="GV622" i="35"/>
  <c r="GV629" i="35"/>
  <c r="GV625" i="35"/>
  <c r="GV626" i="35"/>
  <c r="GV637" i="35"/>
  <c r="GV617" i="35"/>
  <c r="GV619" i="35"/>
  <c r="GV621" i="35"/>
  <c r="GV623" i="35"/>
  <c r="GV635" i="35"/>
  <c r="GV640" i="35"/>
  <c r="GV638" i="35"/>
  <c r="GV627" i="35"/>
  <c r="GV634" i="35"/>
  <c r="GV618" i="35"/>
  <c r="GV628" i="35"/>
  <c r="GV624" i="35"/>
  <c r="GV631" i="35"/>
  <c r="GV639" i="35"/>
  <c r="HN627" i="35"/>
  <c r="HN635" i="35"/>
  <c r="HN625" i="35"/>
  <c r="HN626" i="35"/>
  <c r="HN639" i="35"/>
  <c r="HN638" i="35"/>
  <c r="HN618" i="35"/>
  <c r="HN636" i="35"/>
  <c r="HN620" i="35"/>
  <c r="HN632" i="35"/>
  <c r="HN621" i="35"/>
  <c r="HN623" i="35"/>
  <c r="HN631" i="35"/>
  <c r="HN628" i="35"/>
  <c r="HN624" i="35"/>
  <c r="HN617" i="35"/>
  <c r="HN637" i="35"/>
  <c r="HN640" i="35"/>
  <c r="HN634" i="35"/>
  <c r="HN622" i="35"/>
  <c r="HN633" i="35"/>
  <c r="HN619" i="35"/>
  <c r="HN630" i="35"/>
  <c r="HN629" i="35"/>
  <c r="GJ638" i="35"/>
  <c r="GJ639" i="35"/>
  <c r="GJ617" i="35"/>
  <c r="GJ633" i="35"/>
  <c r="GJ640" i="35"/>
  <c r="GJ628" i="35"/>
  <c r="GJ621" i="35"/>
  <c r="GJ632" i="35"/>
  <c r="GJ629" i="35"/>
  <c r="GJ627" i="35"/>
  <c r="GJ625" i="35"/>
  <c r="GJ636" i="35"/>
  <c r="GJ626" i="35"/>
  <c r="GJ618" i="35"/>
  <c r="GJ630" i="35"/>
  <c r="GJ620" i="35"/>
  <c r="GJ622" i="35"/>
  <c r="GJ637" i="35"/>
  <c r="GJ624" i="35"/>
  <c r="GJ619" i="35"/>
  <c r="GJ635" i="35"/>
  <c r="GJ634" i="35"/>
  <c r="GJ623" i="35"/>
  <c r="GJ631" i="35"/>
  <c r="HI623" i="35"/>
  <c r="HI617" i="35"/>
  <c r="HI621" i="35"/>
  <c r="HI640" i="35"/>
  <c r="HI624" i="35"/>
  <c r="HI627" i="35"/>
  <c r="HI618" i="35"/>
  <c r="HI638" i="35"/>
  <c r="HI625" i="35"/>
  <c r="HI619" i="35"/>
  <c r="HI636" i="35"/>
  <c r="HI639" i="35"/>
  <c r="HI622" i="35"/>
  <c r="HI634" i="35"/>
  <c r="HI637" i="35"/>
  <c r="HI632" i="35"/>
  <c r="HI635" i="35"/>
  <c r="HI630" i="35"/>
  <c r="HI633" i="35"/>
  <c r="HI620" i="35"/>
  <c r="HI628" i="35"/>
  <c r="HI631" i="35"/>
  <c r="HI626" i="35"/>
  <c r="HI629" i="35"/>
  <c r="HD639" i="35"/>
  <c r="HD621" i="35"/>
  <c r="HD640" i="35"/>
  <c r="HD624" i="35"/>
  <c r="HD636" i="35"/>
  <c r="HD618" i="35"/>
  <c r="HD635" i="35"/>
  <c r="HD634" i="35"/>
  <c r="HD620" i="35"/>
  <c r="HD630" i="35"/>
  <c r="HD631" i="35"/>
  <c r="HD633" i="35"/>
  <c r="HD638" i="35"/>
  <c r="HD617" i="35"/>
  <c r="HD632" i="35"/>
  <c r="HD625" i="35"/>
  <c r="HD619" i="35"/>
  <c r="HD628" i="35"/>
  <c r="HD623" i="35"/>
  <c r="HD626" i="35"/>
  <c r="HD637" i="35"/>
  <c r="HD627" i="35"/>
  <c r="HD622" i="35"/>
  <c r="HD629" i="35"/>
  <c r="GW623" i="35"/>
  <c r="GW617" i="35"/>
  <c r="GW619" i="35"/>
  <c r="GW639" i="35"/>
  <c r="GW626" i="35"/>
  <c r="GW622" i="35"/>
  <c r="GW635" i="35"/>
  <c r="GW638" i="35"/>
  <c r="GW633" i="35"/>
  <c r="GW636" i="35"/>
  <c r="GW621" i="35"/>
  <c r="GW629" i="35"/>
  <c r="GW632" i="35"/>
  <c r="GW628" i="35"/>
  <c r="GW637" i="35"/>
  <c r="GW624" i="35"/>
  <c r="GW631" i="35"/>
  <c r="GW627" i="35"/>
  <c r="GW625" i="35"/>
  <c r="GW620" i="35"/>
  <c r="GW640" i="35"/>
  <c r="GW634" i="35"/>
  <c r="GW630" i="35"/>
  <c r="GW618" i="35"/>
  <c r="GR636" i="35"/>
  <c r="GR628" i="35"/>
  <c r="GR638" i="35"/>
  <c r="GR634" i="35"/>
  <c r="GR624" i="35"/>
  <c r="GR630" i="35"/>
  <c r="GR619" i="35"/>
  <c r="GR640" i="35"/>
  <c r="GR623" i="35"/>
  <c r="GR631" i="35"/>
  <c r="GR629" i="35"/>
  <c r="GR626" i="35"/>
  <c r="GR617" i="35"/>
  <c r="GR627" i="35"/>
  <c r="GR621" i="35"/>
  <c r="GR625" i="35"/>
  <c r="GR632" i="35"/>
  <c r="GR639" i="35"/>
  <c r="GR618" i="35"/>
  <c r="GR637" i="35"/>
  <c r="GR620" i="35"/>
  <c r="GR622" i="35"/>
  <c r="GR635" i="35"/>
  <c r="GR633" i="35"/>
  <c r="HQ623" i="35"/>
  <c r="HQ619" i="35"/>
  <c r="HQ630" i="35"/>
  <c r="HQ633" i="35"/>
  <c r="HQ628" i="35"/>
  <c r="HQ631" i="35"/>
  <c r="HQ618" i="35"/>
  <c r="HQ626" i="35"/>
  <c r="HQ629" i="35"/>
  <c r="HQ640" i="35"/>
  <c r="HQ624" i="35"/>
  <c r="HQ627" i="35"/>
  <c r="HQ622" i="35"/>
  <c r="HQ638" i="35"/>
  <c r="HQ625" i="35"/>
  <c r="HQ636" i="35"/>
  <c r="HQ639" i="35"/>
  <c r="HQ617" i="35"/>
  <c r="HQ634" i="35"/>
  <c r="HQ637" i="35"/>
  <c r="HQ620" i="35"/>
  <c r="HQ621" i="35"/>
  <c r="HQ632" i="35"/>
  <c r="HQ635" i="35"/>
  <c r="HL637" i="35"/>
  <c r="HL628" i="35"/>
  <c r="HL640" i="35"/>
  <c r="HL624" i="35"/>
  <c r="HL639" i="35"/>
  <c r="HL625" i="35"/>
  <c r="HL631" i="35"/>
  <c r="HL638" i="35"/>
  <c r="HL618" i="35"/>
  <c r="HL634" i="35"/>
  <c r="HL622" i="35"/>
  <c r="HL629" i="35"/>
  <c r="HL630" i="35"/>
  <c r="HL633" i="35"/>
  <c r="HL626" i="35"/>
  <c r="HL635" i="35"/>
  <c r="HL620" i="35"/>
  <c r="HL617" i="35"/>
  <c r="HL619" i="35"/>
  <c r="HL621" i="35"/>
  <c r="HL623" i="35"/>
  <c r="HL627" i="35"/>
  <c r="HL636" i="35"/>
  <c r="HL632" i="35"/>
  <c r="HM621" i="35"/>
  <c r="HM635" i="35"/>
  <c r="HM638" i="35"/>
  <c r="HM618" i="35"/>
  <c r="HM617" i="35"/>
  <c r="HM623" i="35"/>
  <c r="HM631" i="35"/>
  <c r="HM634" i="35"/>
  <c r="HM622" i="35"/>
  <c r="HM629" i="35"/>
  <c r="HM632" i="35"/>
  <c r="HM625" i="35"/>
  <c r="HM628" i="35"/>
  <c r="HM640" i="35"/>
  <c r="HM636" i="35"/>
  <c r="HM630" i="35"/>
  <c r="HM639" i="35"/>
  <c r="HM626" i="35"/>
  <c r="HM637" i="35"/>
  <c r="HM624" i="35"/>
  <c r="HM619" i="35"/>
  <c r="HM633" i="35"/>
  <c r="HM620" i="35"/>
  <c r="HM627" i="35"/>
  <c r="GZ634" i="35"/>
  <c r="GZ632" i="35"/>
  <c r="GZ623" i="35"/>
  <c r="GZ640" i="35"/>
  <c r="GZ626" i="35"/>
  <c r="GZ638" i="35"/>
  <c r="GZ624" i="35"/>
  <c r="GZ636" i="35"/>
  <c r="GZ617" i="35"/>
  <c r="GZ633" i="35"/>
  <c r="GZ630" i="35"/>
  <c r="GZ631" i="35"/>
  <c r="GZ629" i="35"/>
  <c r="GZ627" i="35"/>
  <c r="GZ621" i="35"/>
  <c r="GZ625" i="35"/>
  <c r="GZ628" i="35"/>
  <c r="GZ639" i="35"/>
  <c r="GZ618" i="35"/>
  <c r="GZ637" i="35"/>
  <c r="GZ620" i="35"/>
  <c r="GZ622" i="35"/>
  <c r="GZ619" i="35"/>
  <c r="GZ635" i="35"/>
  <c r="GL637" i="35"/>
  <c r="GL640" i="35"/>
  <c r="GL633" i="35"/>
  <c r="GL617" i="35"/>
  <c r="GL631" i="35"/>
  <c r="GL619" i="35"/>
  <c r="GL632" i="35"/>
  <c r="GL627" i="35"/>
  <c r="GL623" i="35"/>
  <c r="GL639" i="35"/>
  <c r="GL635" i="35"/>
  <c r="GL629" i="35"/>
  <c r="GL621" i="35"/>
  <c r="GL636" i="35"/>
  <c r="GL626" i="35"/>
  <c r="GL625" i="35"/>
  <c r="GL620" i="35"/>
  <c r="GL618" i="35"/>
  <c r="GL628" i="35"/>
  <c r="GL634" i="35"/>
  <c r="GL622" i="35"/>
  <c r="GL638" i="35"/>
  <c r="GL630" i="35"/>
  <c r="GL624" i="35"/>
  <c r="GM632" i="35"/>
  <c r="GM634" i="35"/>
  <c r="GM639" i="35"/>
  <c r="GM618" i="35"/>
  <c r="GM621" i="35"/>
  <c r="GM623" i="35"/>
  <c r="GM635" i="35"/>
  <c r="GM622" i="35"/>
  <c r="GM640" i="35"/>
  <c r="GM628" i="35"/>
  <c r="GM633" i="35"/>
  <c r="GM624" i="35"/>
  <c r="GM636" i="35"/>
  <c r="GM629" i="35"/>
  <c r="GM630" i="35"/>
  <c r="GM626" i="35"/>
  <c r="GM619" i="35"/>
  <c r="GM617" i="35"/>
  <c r="GM637" i="35"/>
  <c r="GM620" i="35"/>
  <c r="GM631" i="35"/>
  <c r="GM627" i="35"/>
  <c r="GM625" i="35"/>
  <c r="GM638" i="35"/>
  <c r="GO621" i="35"/>
  <c r="GO633" i="35"/>
  <c r="GO636" i="35"/>
  <c r="GO623" i="35"/>
  <c r="GO629" i="35"/>
  <c r="GO632" i="35"/>
  <c r="GO627" i="35"/>
  <c r="GO630" i="35"/>
  <c r="GO639" i="35"/>
  <c r="GO626" i="35"/>
  <c r="GO618" i="35"/>
  <c r="GO619" i="35"/>
  <c r="GO635" i="35"/>
  <c r="GO622" i="35"/>
  <c r="GO631" i="35"/>
  <c r="GO625" i="35"/>
  <c r="GO640" i="35"/>
  <c r="GO620" i="35"/>
  <c r="GO638" i="35"/>
  <c r="GO617" i="35"/>
  <c r="GO634" i="35"/>
  <c r="GO628" i="35"/>
  <c r="GO637" i="35"/>
  <c r="GO624" i="35"/>
  <c r="GI635" i="35"/>
  <c r="GI628" i="35"/>
  <c r="GI627" i="35"/>
  <c r="GI629" i="35"/>
  <c r="GI640" i="35"/>
  <c r="GI618" i="35"/>
  <c r="GI625" i="35"/>
  <c r="GI617" i="35"/>
  <c r="GI639" i="35"/>
  <c r="GI638" i="35"/>
  <c r="GI621" i="35"/>
  <c r="GI634" i="35"/>
  <c r="GI633" i="35"/>
  <c r="GI624" i="35"/>
  <c r="GI631" i="35"/>
  <c r="GI636" i="35"/>
  <c r="GI632" i="35"/>
  <c r="GI630" i="35"/>
  <c r="GI620" i="35"/>
  <c r="GI626" i="35"/>
  <c r="GI619" i="35"/>
  <c r="GI622" i="35"/>
  <c r="GI637" i="35"/>
  <c r="GI623" i="35"/>
  <c r="HH632" i="35"/>
  <c r="HH624" i="35"/>
  <c r="HH621" i="35"/>
  <c r="HH638" i="35"/>
  <c r="HH630" i="35"/>
  <c r="HH619" i="35"/>
  <c r="HH635" i="35"/>
  <c r="HH623" i="35"/>
  <c r="HH633" i="35"/>
  <c r="HH631" i="35"/>
  <c r="HH617" i="35"/>
  <c r="HH629" i="35"/>
  <c r="HH640" i="35"/>
  <c r="HH636" i="35"/>
  <c r="HH626" i="35"/>
  <c r="HH627" i="35"/>
  <c r="HH625" i="35"/>
  <c r="HH628" i="35"/>
  <c r="HH639" i="35"/>
  <c r="HH618" i="35"/>
  <c r="HH634" i="35"/>
  <c r="HH637" i="35"/>
  <c r="HH620" i="35"/>
  <c r="HH622" i="35"/>
  <c r="GT636" i="35"/>
  <c r="GT618" i="35"/>
  <c r="GT633" i="35"/>
  <c r="GT640" i="35"/>
  <c r="GT630" i="35"/>
  <c r="GT620" i="35"/>
  <c r="GT629" i="35"/>
  <c r="GT634" i="35"/>
  <c r="GT624" i="35"/>
  <c r="GT617" i="35"/>
  <c r="GT627" i="35"/>
  <c r="GT621" i="35"/>
  <c r="GT639" i="35"/>
  <c r="GT638" i="35"/>
  <c r="GT635" i="35"/>
  <c r="GT631" i="35"/>
  <c r="GT626" i="35"/>
  <c r="GT625" i="35"/>
  <c r="GT632" i="35"/>
  <c r="GT628" i="35"/>
  <c r="GT619" i="35"/>
  <c r="GT622" i="35"/>
  <c r="GT623" i="35"/>
  <c r="GT637" i="35"/>
  <c r="GU621" i="35"/>
  <c r="GU625" i="35"/>
  <c r="GU634" i="35"/>
  <c r="GU630" i="35"/>
  <c r="GU637" i="35"/>
  <c r="GU620" i="35"/>
  <c r="GU628" i="35"/>
  <c r="GU624" i="35"/>
  <c r="GU619" i="35"/>
  <c r="GU617" i="35"/>
  <c r="GU635" i="35"/>
  <c r="GU622" i="35"/>
  <c r="GU640" i="35"/>
  <c r="GU632" i="35"/>
  <c r="GU631" i="35"/>
  <c r="GU623" i="35"/>
  <c r="GU627" i="35"/>
  <c r="GU626" i="35"/>
  <c r="GU636" i="35"/>
  <c r="GU639" i="35"/>
  <c r="GU618" i="35"/>
  <c r="GU638" i="35"/>
  <c r="GU633" i="35"/>
  <c r="GU629" i="35"/>
  <c r="HE623" i="35"/>
  <c r="HE629" i="35"/>
  <c r="HE632" i="35"/>
  <c r="HE620" i="35"/>
  <c r="HE617" i="35"/>
  <c r="HE625" i="35"/>
  <c r="HE628" i="35"/>
  <c r="HE639" i="35"/>
  <c r="HE626" i="35"/>
  <c r="HE621" i="35"/>
  <c r="HE619" i="35"/>
  <c r="HE635" i="35"/>
  <c r="HE638" i="35"/>
  <c r="HE634" i="35"/>
  <c r="HE618" i="35"/>
  <c r="HE630" i="35"/>
  <c r="HE622" i="35"/>
  <c r="HE637" i="35"/>
  <c r="HE624" i="35"/>
  <c r="HE633" i="35"/>
  <c r="HE631" i="35"/>
  <c r="HE627" i="35"/>
  <c r="HE640" i="35"/>
  <c r="HE636" i="35"/>
  <c r="GQ633" i="35"/>
  <c r="GQ637" i="35"/>
  <c r="GQ627" i="35"/>
  <c r="GQ630" i="35"/>
  <c r="GQ620" i="35"/>
  <c r="GQ626" i="35"/>
  <c r="GQ639" i="35"/>
  <c r="GQ625" i="35"/>
  <c r="GQ640" i="35"/>
  <c r="GQ624" i="35"/>
  <c r="GQ618" i="35"/>
  <c r="GQ619" i="35"/>
  <c r="GQ636" i="35"/>
  <c r="GQ622" i="35"/>
  <c r="GQ623" i="35"/>
  <c r="GQ632" i="35"/>
  <c r="GQ628" i="35"/>
  <c r="GQ617" i="35"/>
  <c r="GQ621" i="35"/>
  <c r="GQ635" i="35"/>
  <c r="GQ638" i="35"/>
  <c r="GQ629" i="35"/>
  <c r="GQ631" i="35"/>
  <c r="GQ634" i="35"/>
  <c r="HP630" i="35"/>
  <c r="HP619" i="35"/>
  <c r="HP636" i="35"/>
  <c r="HP628" i="35"/>
  <c r="HP623" i="35"/>
  <c r="HP632" i="35"/>
  <c r="HP640" i="35"/>
  <c r="HP637" i="35"/>
  <c r="HP620" i="35"/>
  <c r="HP622" i="35"/>
  <c r="HP635" i="35"/>
  <c r="HP634" i="35"/>
  <c r="HP624" i="35"/>
  <c r="HP633" i="35"/>
  <c r="HP626" i="35"/>
  <c r="HP631" i="35"/>
  <c r="HP617" i="35"/>
  <c r="HP629" i="35"/>
  <c r="HP621" i="35"/>
  <c r="HP627" i="35"/>
  <c r="HP638" i="35"/>
  <c r="HP625" i="35"/>
  <c r="HP639" i="35"/>
  <c r="HP618" i="35"/>
  <c r="HB640" i="35"/>
  <c r="HB620" i="35"/>
  <c r="HB632" i="35"/>
  <c r="HB628" i="35"/>
  <c r="HB619" i="35"/>
  <c r="HB618" i="35"/>
  <c r="HB623" i="35"/>
  <c r="HB635" i="35"/>
  <c r="HB630" i="35"/>
  <c r="HB633" i="35"/>
  <c r="HB617" i="35"/>
  <c r="HB631" i="35"/>
  <c r="HB621" i="35"/>
  <c r="HB634" i="35"/>
  <c r="HB629" i="35"/>
  <c r="HB626" i="35"/>
  <c r="HB638" i="35"/>
  <c r="HB627" i="35"/>
  <c r="HB622" i="35"/>
  <c r="HB625" i="35"/>
  <c r="HB624" i="35"/>
  <c r="HB639" i="35"/>
  <c r="HB636" i="35"/>
  <c r="HB637" i="35"/>
  <c r="HC630" i="35"/>
  <c r="HC624" i="35"/>
  <c r="HC623" i="35"/>
  <c r="HC621" i="35"/>
  <c r="HC627" i="35"/>
  <c r="HC638" i="35"/>
  <c r="HC619" i="35"/>
  <c r="HC639" i="35"/>
  <c r="HC618" i="35"/>
  <c r="HC637" i="35"/>
  <c r="HC620" i="35"/>
  <c r="HC617" i="35"/>
  <c r="HC633" i="35"/>
  <c r="HC640" i="35"/>
  <c r="HC635" i="35"/>
  <c r="HC631" i="35"/>
  <c r="HC629" i="35"/>
  <c r="HC636" i="35"/>
  <c r="HC626" i="35"/>
  <c r="HC628" i="35"/>
  <c r="HC625" i="35"/>
  <c r="HC622" i="35"/>
  <c r="HC632" i="35"/>
  <c r="HC634" i="35"/>
  <c r="GP633" i="35"/>
  <c r="GP621" i="35"/>
  <c r="GP637" i="35"/>
  <c r="GP627" i="35"/>
  <c r="GP630" i="35"/>
  <c r="GP620" i="35"/>
  <c r="GP623" i="35"/>
  <c r="GP626" i="35"/>
  <c r="GP617" i="35"/>
  <c r="GP640" i="35"/>
  <c r="GP624" i="35"/>
  <c r="GP636" i="35"/>
  <c r="GP629" i="35"/>
  <c r="GP619" i="35"/>
  <c r="GP632" i="35"/>
  <c r="GP635" i="35"/>
  <c r="GP628" i="35"/>
  <c r="GP639" i="35"/>
  <c r="GP631" i="35"/>
  <c r="GP625" i="35"/>
  <c r="GP618" i="35"/>
  <c r="GP622" i="35"/>
  <c r="GP638" i="35"/>
  <c r="GP634" i="35"/>
  <c r="GY639" i="35"/>
  <c r="GY623" i="35"/>
  <c r="GY634" i="35"/>
  <c r="GY637" i="35"/>
  <c r="GY630" i="35"/>
  <c r="GY629" i="35"/>
  <c r="GY628" i="35"/>
  <c r="GY617" i="35"/>
  <c r="GY635" i="35"/>
  <c r="GY625" i="35"/>
  <c r="GY640" i="35"/>
  <c r="GY624" i="35"/>
  <c r="GY618" i="35"/>
  <c r="GY638" i="35"/>
  <c r="GY627" i="35"/>
  <c r="GY633" i="35"/>
  <c r="GY621" i="35"/>
  <c r="GY636" i="35"/>
  <c r="GY632" i="35"/>
  <c r="GY620" i="35"/>
  <c r="GY631" i="35"/>
  <c r="GY626" i="35"/>
  <c r="GY619" i="35"/>
  <c r="GY622" i="35"/>
  <c r="GK623" i="35"/>
  <c r="GK617" i="35"/>
  <c r="GK621" i="35"/>
  <c r="GK640" i="35"/>
  <c r="GK625" i="35"/>
  <c r="GK619" i="35"/>
  <c r="GK638" i="35"/>
  <c r="GK639" i="35"/>
  <c r="GK636" i="35"/>
  <c r="GK637" i="35"/>
  <c r="GK620" i="35"/>
  <c r="GK634" i="35"/>
  <c r="GK635" i="35"/>
  <c r="GK632" i="35"/>
  <c r="GK633" i="35"/>
  <c r="GK624" i="35"/>
  <c r="GK630" i="35"/>
  <c r="GK631" i="35"/>
  <c r="GK618" i="35"/>
  <c r="GK628" i="35"/>
  <c r="GK629" i="35"/>
  <c r="GK626" i="35"/>
  <c r="GK627" i="35"/>
  <c r="GK622" i="35"/>
  <c r="HJ630" i="35"/>
  <c r="HJ629" i="35"/>
  <c r="HJ623" i="35"/>
  <c r="HJ625" i="35"/>
  <c r="HJ640" i="35"/>
  <c r="HJ639" i="35"/>
  <c r="HJ620" i="35"/>
  <c r="HJ635" i="35"/>
  <c r="HJ617" i="35"/>
  <c r="HJ624" i="35"/>
  <c r="HJ637" i="35"/>
  <c r="HJ636" i="35"/>
  <c r="HJ632" i="35"/>
  <c r="HJ633" i="35"/>
  <c r="HJ626" i="35"/>
  <c r="HJ622" i="35"/>
  <c r="HJ631" i="35"/>
  <c r="HJ621" i="35"/>
  <c r="HJ627" i="35"/>
  <c r="HJ618" i="35"/>
  <c r="HJ638" i="35"/>
  <c r="HJ634" i="35"/>
  <c r="HJ628" i="35"/>
  <c r="HJ619" i="35"/>
  <c r="HK619" i="35"/>
  <c r="HK626" i="35"/>
  <c r="HK629" i="35"/>
  <c r="HK628" i="35"/>
  <c r="HK621" i="35"/>
  <c r="HK617" i="35"/>
  <c r="HK638" i="35"/>
  <c r="HK625" i="35"/>
  <c r="HK623" i="35"/>
  <c r="HK639" i="35"/>
  <c r="HK618" i="35"/>
  <c r="HK635" i="35"/>
  <c r="HK622" i="35"/>
  <c r="HK631" i="35"/>
  <c r="HK627" i="35"/>
  <c r="HK620" i="35"/>
  <c r="HK634" i="35"/>
  <c r="HK624" i="35"/>
  <c r="HK632" i="35"/>
  <c r="HK637" i="35"/>
  <c r="HK630" i="35"/>
  <c r="HK633" i="35"/>
  <c r="HK640" i="35"/>
  <c r="HK636" i="35"/>
  <c r="GX631" i="35"/>
  <c r="GX619" i="35"/>
  <c r="GX623" i="35"/>
  <c r="GX634" i="35"/>
  <c r="GX618" i="35"/>
  <c r="GX639" i="35"/>
  <c r="GX621" i="35"/>
  <c r="GX629" i="35"/>
  <c r="GX630" i="35"/>
  <c r="GX622" i="35"/>
  <c r="GX628" i="35"/>
  <c r="GX627" i="35"/>
  <c r="GX635" i="35"/>
  <c r="GX625" i="35"/>
  <c r="GX640" i="35"/>
  <c r="GX624" i="35"/>
  <c r="GX617" i="35"/>
  <c r="GX637" i="35"/>
  <c r="GX620" i="35"/>
  <c r="GX638" i="35"/>
  <c r="GX636" i="35"/>
  <c r="GX632" i="35"/>
  <c r="GX633" i="35"/>
  <c r="GX626" i="35"/>
  <c r="HG621" i="35"/>
  <c r="HG627" i="35"/>
  <c r="HG638" i="35"/>
  <c r="HG629" i="35"/>
  <c r="HG637" i="35"/>
  <c r="HG633" i="35"/>
  <c r="HG634" i="35"/>
  <c r="HG620" i="35"/>
  <c r="HG632" i="35"/>
  <c r="HG628" i="35"/>
  <c r="HG618" i="35"/>
  <c r="HG619" i="35"/>
  <c r="HG640" i="35"/>
  <c r="HG622" i="35"/>
  <c r="HG625" i="35"/>
  <c r="HG623" i="35"/>
  <c r="HG636" i="35"/>
  <c r="HG631" i="35"/>
  <c r="HG630" i="35"/>
  <c r="HG617" i="35"/>
  <c r="HG626" i="35"/>
  <c r="HG624" i="35"/>
  <c r="HG635" i="35"/>
  <c r="HG639" i="35"/>
  <c r="GS623" i="35"/>
  <c r="GS619" i="35"/>
  <c r="GS621" i="35"/>
  <c r="GS628" i="35"/>
  <c r="GS631" i="35"/>
  <c r="GS622" i="35"/>
  <c r="GS626" i="35"/>
  <c r="GS629" i="35"/>
  <c r="GS640" i="35"/>
  <c r="GS624" i="35"/>
  <c r="GS627" i="35"/>
  <c r="GS638" i="35"/>
  <c r="GS625" i="35"/>
  <c r="GS620" i="35"/>
  <c r="GS636" i="35"/>
  <c r="GS639" i="35"/>
  <c r="GS617" i="35"/>
  <c r="GS634" i="35"/>
  <c r="GS637" i="35"/>
  <c r="GS632" i="35"/>
  <c r="GS635" i="35"/>
  <c r="GS618" i="35"/>
  <c r="GS630" i="35"/>
  <c r="GS633" i="35"/>
  <c r="HR638" i="35"/>
  <c r="HR637" i="35"/>
  <c r="HR618" i="35"/>
  <c r="HR621" i="35"/>
  <c r="HR633" i="35"/>
  <c r="HR622" i="35"/>
  <c r="HR631" i="35"/>
  <c r="HR628" i="35"/>
  <c r="HR620" i="35"/>
  <c r="HR624" i="35"/>
  <c r="HR630" i="35"/>
  <c r="HR627" i="35"/>
  <c r="HR632" i="35"/>
  <c r="HR639" i="35"/>
  <c r="HR619" i="35"/>
  <c r="HR635" i="35"/>
  <c r="HR634" i="35"/>
  <c r="HR623" i="35"/>
  <c r="HR629" i="35"/>
  <c r="HR640" i="35"/>
  <c r="HR625" i="35"/>
  <c r="HR617" i="35"/>
  <c r="HR636" i="35"/>
  <c r="HR626" i="35"/>
  <c r="DG486" i="35"/>
  <c r="DG487" i="35"/>
  <c r="DG488" i="35"/>
  <c r="DK501" i="35"/>
  <c r="DK504" i="35"/>
  <c r="DK503" i="35"/>
  <c r="DK502" i="35"/>
  <c r="DE497" i="35"/>
  <c r="DE499" i="35"/>
  <c r="DE496" i="35"/>
  <c r="DE498" i="35"/>
  <c r="DG513" i="35"/>
  <c r="DG514" i="35"/>
  <c r="DG511" i="35"/>
  <c r="DG512" i="35"/>
  <c r="DA513" i="35"/>
  <c r="DA514" i="35"/>
  <c r="DA511" i="35"/>
  <c r="DA512" i="35"/>
  <c r="DC512" i="35"/>
  <c r="DC513" i="35"/>
  <c r="DC514" i="35"/>
  <c r="DC511" i="35"/>
  <c r="DA488" i="35"/>
  <c r="DA486" i="35"/>
  <c r="DA487" i="35"/>
  <c r="DE488" i="35"/>
  <c r="DE487" i="35"/>
  <c r="DE486" i="35"/>
  <c r="DC503" i="35"/>
  <c r="DC504" i="35"/>
  <c r="DC502" i="35"/>
  <c r="DC501" i="35"/>
  <c r="DI488" i="35"/>
  <c r="DI487" i="35"/>
  <c r="DI486" i="35"/>
  <c r="DI498" i="35"/>
  <c r="DI496" i="35"/>
  <c r="DI499" i="35"/>
  <c r="DI497" i="35"/>
  <c r="DI494" i="35"/>
  <c r="DI492" i="35"/>
  <c r="DI493" i="35"/>
  <c r="DI491" i="35"/>
  <c r="DK511" i="35"/>
  <c r="DK513" i="35"/>
  <c r="DK514" i="35"/>
  <c r="DK512" i="35"/>
  <c r="DA498" i="35"/>
  <c r="DA497" i="35"/>
  <c r="DA499" i="35"/>
  <c r="DA496" i="35"/>
  <c r="DE492" i="35"/>
  <c r="DE491" i="35"/>
  <c r="DE493" i="35"/>
  <c r="DE494" i="35"/>
  <c r="DE512" i="35"/>
  <c r="DE513" i="35"/>
  <c r="DE514" i="35"/>
  <c r="DE511" i="35"/>
  <c r="DA503" i="35"/>
  <c r="DA501" i="35"/>
  <c r="DA502" i="35"/>
  <c r="DA504" i="35"/>
  <c r="DK488" i="35"/>
  <c r="DK487" i="35"/>
  <c r="DK486" i="35"/>
  <c r="DI508" i="35"/>
  <c r="DI509" i="35"/>
  <c r="DI507" i="35"/>
  <c r="DI506" i="35"/>
  <c r="DA508" i="35"/>
  <c r="DA506" i="35"/>
  <c r="DA507" i="35"/>
  <c r="DA509" i="35"/>
  <c r="DC488" i="35"/>
  <c r="DC487" i="35"/>
  <c r="DC486" i="35"/>
  <c r="DE507" i="35"/>
  <c r="DE506" i="35"/>
  <c r="DE508" i="35"/>
  <c r="DE509" i="35"/>
  <c r="DC498" i="35"/>
  <c r="DC497" i="35"/>
  <c r="DC499" i="35"/>
  <c r="DC496" i="35"/>
  <c r="DI504" i="35"/>
  <c r="DI503" i="35"/>
  <c r="DI501" i="35"/>
  <c r="DI502" i="35"/>
  <c r="DK491" i="35"/>
  <c r="DK494" i="35"/>
  <c r="DK492" i="35"/>
  <c r="DK493" i="35"/>
  <c r="DG493" i="35"/>
  <c r="DG491" i="35"/>
  <c r="DG494" i="35"/>
  <c r="DG492" i="35"/>
  <c r="DI514" i="35"/>
  <c r="DI512" i="35"/>
  <c r="DI511" i="35"/>
  <c r="DI513" i="35"/>
  <c r="DG503" i="35"/>
  <c r="DG502" i="35"/>
  <c r="DG501" i="35"/>
  <c r="DG504" i="35"/>
  <c r="DC493" i="35"/>
  <c r="DC491" i="35"/>
  <c r="DC492" i="35"/>
  <c r="DC494" i="35"/>
  <c r="DE503" i="35"/>
  <c r="DE502" i="35"/>
  <c r="DE501" i="35"/>
  <c r="DE504" i="35"/>
  <c r="DK498" i="35"/>
  <c r="DK499" i="35"/>
  <c r="DK497" i="35"/>
  <c r="DK496" i="35"/>
  <c r="DG506" i="35"/>
  <c r="DG509" i="35"/>
  <c r="DG507" i="35"/>
  <c r="DG508" i="35"/>
  <c r="DK507" i="35"/>
  <c r="DK508" i="35"/>
  <c r="DK506" i="35"/>
  <c r="DK509" i="35"/>
  <c r="DG496" i="35"/>
  <c r="DG499" i="35"/>
  <c r="DG498" i="35"/>
  <c r="DG497" i="35"/>
  <c r="DA493" i="35"/>
  <c r="DA494" i="35"/>
  <c r="DA491" i="35"/>
  <c r="DA492" i="35"/>
  <c r="DC508" i="35"/>
  <c r="DC507" i="35"/>
  <c r="DC509" i="35"/>
  <c r="DC506" i="35"/>
  <c r="DC640" i="35"/>
  <c r="DC641" i="35"/>
  <c r="DC639" i="35"/>
  <c r="DC642" i="35"/>
  <c r="DG631" i="35"/>
  <c r="DG629" i="35"/>
  <c r="DG630" i="35"/>
  <c r="DG632" i="35"/>
  <c r="DI642" i="35"/>
  <c r="DI641" i="35"/>
  <c r="DI639" i="35"/>
  <c r="DI640" i="35"/>
  <c r="DC614" i="35"/>
  <c r="DC616" i="35"/>
  <c r="DC615" i="35"/>
  <c r="DE625" i="35"/>
  <c r="DE627" i="35"/>
  <c r="DE626" i="35"/>
  <c r="DE624" i="35"/>
  <c r="DE635" i="35"/>
  <c r="DE636" i="35"/>
  <c r="DE637" i="35"/>
  <c r="DE634" i="35"/>
  <c r="DG621" i="35"/>
  <c r="DG620" i="35"/>
  <c r="DG619" i="35"/>
  <c r="DG622" i="35"/>
  <c r="DA621" i="35"/>
  <c r="DA620" i="35"/>
  <c r="DA619" i="35"/>
  <c r="DA622" i="35"/>
  <c r="DE630" i="35"/>
  <c r="DE631" i="35"/>
  <c r="DE632" i="35"/>
  <c r="DE629" i="35"/>
  <c r="DG641" i="35"/>
  <c r="DG640" i="35"/>
  <c r="DG642" i="35"/>
  <c r="DG639" i="35"/>
  <c r="DK625" i="35"/>
  <c r="DK624" i="35"/>
  <c r="DK626" i="35"/>
  <c r="DK627" i="35"/>
  <c r="DE616" i="35"/>
  <c r="DE615" i="35"/>
  <c r="DE614" i="35"/>
  <c r="DG616" i="35"/>
  <c r="DG614" i="35"/>
  <c r="DG615" i="35"/>
  <c r="DC637" i="35"/>
  <c r="DC636" i="35"/>
  <c r="DC635" i="35"/>
  <c r="DC634" i="35"/>
  <c r="DI616" i="35"/>
  <c r="DI614" i="35"/>
  <c r="DI615" i="35"/>
  <c r="DK632" i="35"/>
  <c r="DK629" i="35"/>
  <c r="DK631" i="35"/>
  <c r="DK630" i="35"/>
  <c r="DC620" i="35"/>
  <c r="DC622" i="35"/>
  <c r="DC621" i="35"/>
  <c r="DC619" i="35"/>
  <c r="DE622" i="35"/>
  <c r="DE619" i="35"/>
  <c r="DE620" i="35"/>
  <c r="DE621" i="35"/>
  <c r="DE640" i="35"/>
  <c r="DE639" i="35"/>
  <c r="DE641" i="35"/>
  <c r="DE642" i="35"/>
  <c r="DK622" i="35"/>
  <c r="DK619" i="35"/>
  <c r="DK620" i="35"/>
  <c r="DK621" i="35"/>
  <c r="DI637" i="35"/>
  <c r="DI634" i="35"/>
  <c r="DI636" i="35"/>
  <c r="DI635" i="35"/>
  <c r="DA625" i="35"/>
  <c r="DA624" i="35"/>
  <c r="DA627" i="35"/>
  <c r="DA626" i="35"/>
  <c r="DC627" i="35"/>
  <c r="DC625" i="35"/>
  <c r="DC626" i="35"/>
  <c r="DC624" i="35"/>
  <c r="DK615" i="35"/>
  <c r="DK616" i="35"/>
  <c r="DK614" i="35"/>
  <c r="DI627" i="35"/>
  <c r="DI624" i="35"/>
  <c r="DI625" i="35"/>
  <c r="DI626" i="35"/>
  <c r="DK642" i="35"/>
  <c r="DK641" i="35"/>
  <c r="DK640" i="35"/>
  <c r="DK639" i="35"/>
  <c r="DA630" i="35"/>
  <c r="DA631" i="35"/>
  <c r="DA629" i="35"/>
  <c r="DA632" i="35"/>
  <c r="DC630" i="35"/>
  <c r="DC632" i="35"/>
  <c r="DC629" i="35"/>
  <c r="DC631" i="35"/>
  <c r="DI622" i="35"/>
  <c r="DI619" i="35"/>
  <c r="DI621" i="35"/>
  <c r="DI620" i="35"/>
  <c r="DI632" i="35"/>
  <c r="DI631" i="35"/>
  <c r="DI629" i="35"/>
  <c r="DI630" i="35"/>
  <c r="DA615" i="35"/>
  <c r="DA616" i="35"/>
  <c r="DA614" i="35"/>
  <c r="DA640" i="35"/>
  <c r="DA639" i="35"/>
  <c r="DA642" i="35"/>
  <c r="DA641" i="35"/>
  <c r="DA635" i="35"/>
  <c r="DA634" i="35"/>
  <c r="DA637" i="35"/>
  <c r="DA636" i="35"/>
  <c r="DG626" i="35"/>
  <c r="DG627" i="35"/>
  <c r="DG625" i="35"/>
  <c r="DG624" i="35"/>
  <c r="DG636" i="35"/>
  <c r="DG637" i="35"/>
  <c r="DG635" i="35"/>
  <c r="DG634" i="35"/>
  <c r="DK635" i="35"/>
  <c r="DK634" i="35"/>
  <c r="DK637" i="35"/>
  <c r="DK636" i="35"/>
  <c r="DG609" i="35"/>
  <c r="DG607" i="35"/>
  <c r="DG610" i="35"/>
  <c r="DG608" i="35"/>
  <c r="DI597" i="35"/>
  <c r="DI598" i="35"/>
  <c r="DI600" i="35"/>
  <c r="DI599" i="35"/>
  <c r="DE583" i="35"/>
  <c r="DE582" i="35"/>
  <c r="DE584" i="35"/>
  <c r="DC608" i="35"/>
  <c r="DC610" i="35"/>
  <c r="DC607" i="35"/>
  <c r="DC609" i="35"/>
  <c r="DA583" i="35"/>
  <c r="DA582" i="35"/>
  <c r="DA584" i="35"/>
  <c r="DK607" i="35"/>
  <c r="DK610" i="35"/>
  <c r="DK608" i="35"/>
  <c r="DK609" i="35"/>
  <c r="DI604" i="35"/>
  <c r="DI602" i="35"/>
  <c r="DI605" i="35"/>
  <c r="DI603" i="35"/>
  <c r="DK584" i="35"/>
  <c r="DK582" i="35"/>
  <c r="DK583" i="35"/>
  <c r="DI590" i="35"/>
  <c r="DI588" i="35"/>
  <c r="DI589" i="35"/>
  <c r="DI587" i="35"/>
  <c r="DK594" i="35"/>
  <c r="DK593" i="35"/>
  <c r="DK592" i="35"/>
  <c r="DK595" i="35"/>
  <c r="DI584" i="35"/>
  <c r="DI582" i="35"/>
  <c r="DI583" i="35"/>
  <c r="DE590" i="35"/>
  <c r="DE587" i="35"/>
  <c r="DE588" i="35"/>
  <c r="DE589" i="35"/>
  <c r="DI594" i="35"/>
  <c r="DI593" i="35"/>
  <c r="DI592" i="35"/>
  <c r="DI595" i="35"/>
  <c r="DK597" i="35"/>
  <c r="DK600" i="35"/>
  <c r="DK599" i="35"/>
  <c r="DK598" i="35"/>
  <c r="DA589" i="35"/>
  <c r="DA588" i="35"/>
  <c r="DA590" i="35"/>
  <c r="DA587" i="35"/>
  <c r="DE593" i="35"/>
  <c r="DE592" i="35"/>
  <c r="DE594" i="35"/>
  <c r="DE595" i="35"/>
  <c r="DA599" i="35"/>
  <c r="DA597" i="35"/>
  <c r="DA600" i="35"/>
  <c r="DA598" i="35"/>
  <c r="DG599" i="35"/>
  <c r="DG598" i="35"/>
  <c r="DG600" i="35"/>
  <c r="DG597" i="35"/>
  <c r="DG602" i="35"/>
  <c r="DG604" i="35"/>
  <c r="DG603" i="35"/>
  <c r="DG605" i="35"/>
  <c r="DA593" i="35"/>
  <c r="DA592" i="35"/>
  <c r="DA594" i="35"/>
  <c r="DA595" i="35"/>
  <c r="DC599" i="35"/>
  <c r="DC598" i="35"/>
  <c r="DC600" i="35"/>
  <c r="DC597" i="35"/>
  <c r="DG589" i="35"/>
  <c r="DG590" i="35"/>
  <c r="DG587" i="35"/>
  <c r="DG588" i="35"/>
  <c r="DC604" i="35"/>
  <c r="DC602" i="35"/>
  <c r="DC603" i="35"/>
  <c r="DC605" i="35"/>
  <c r="DG582" i="35"/>
  <c r="DG583" i="35"/>
  <c r="DG584" i="35"/>
  <c r="DK603" i="35"/>
  <c r="DK605" i="35"/>
  <c r="DK604" i="35"/>
  <c r="DK602" i="35"/>
  <c r="DE607" i="35"/>
  <c r="DE608" i="35"/>
  <c r="DE609" i="35"/>
  <c r="DE610" i="35"/>
  <c r="DG592" i="35"/>
  <c r="DG593" i="35"/>
  <c r="DG595" i="35"/>
  <c r="DG594" i="35"/>
  <c r="DI607" i="35"/>
  <c r="DI610" i="35"/>
  <c r="DI609" i="35"/>
  <c r="DI608" i="35"/>
  <c r="DK587" i="35"/>
  <c r="DK588" i="35"/>
  <c r="DK589" i="35"/>
  <c r="DK590" i="35"/>
  <c r="DA609" i="35"/>
  <c r="DA610" i="35"/>
  <c r="DA607" i="35"/>
  <c r="DA608" i="35"/>
  <c r="DC588" i="35"/>
  <c r="DC587" i="35"/>
  <c r="DC590" i="35"/>
  <c r="DC589" i="35"/>
  <c r="DA604" i="35"/>
  <c r="DA602" i="35"/>
  <c r="DA603" i="35"/>
  <c r="DA605" i="35"/>
  <c r="DC584" i="35"/>
  <c r="DC582" i="35"/>
  <c r="DC583" i="35"/>
  <c r="DE603" i="35"/>
  <c r="DE605" i="35"/>
  <c r="DE604" i="35"/>
  <c r="DE602" i="35"/>
  <c r="DC594" i="35"/>
  <c r="DC592" i="35"/>
  <c r="DC593" i="35"/>
  <c r="DC595" i="35"/>
  <c r="DE599" i="35"/>
  <c r="DE600" i="35"/>
  <c r="DE598" i="35"/>
  <c r="DE597" i="35"/>
  <c r="DC348" i="35"/>
  <c r="DC349" i="35"/>
  <c r="DC346" i="35"/>
  <c r="DC347" i="35"/>
  <c r="DK331" i="35"/>
  <c r="DK334" i="35"/>
  <c r="DK332" i="35"/>
  <c r="DK333" i="35"/>
  <c r="DI344" i="35"/>
  <c r="DI343" i="35"/>
  <c r="DI341" i="35"/>
  <c r="DI342" i="35"/>
  <c r="DI328" i="35"/>
  <c r="DI326" i="35"/>
  <c r="DI327" i="35"/>
  <c r="DA353" i="35"/>
  <c r="DA351" i="35"/>
  <c r="DA354" i="35"/>
  <c r="DA352" i="35"/>
  <c r="DI338" i="35"/>
  <c r="DI339" i="35"/>
  <c r="DI336" i="35"/>
  <c r="DI337" i="35"/>
  <c r="DI348" i="35"/>
  <c r="DI346" i="35"/>
  <c r="DI347" i="35"/>
  <c r="DI349" i="35"/>
  <c r="DE327" i="35"/>
  <c r="DE328" i="35"/>
  <c r="DE326" i="35"/>
  <c r="DC338" i="35"/>
  <c r="DC339" i="35"/>
  <c r="DC336" i="35"/>
  <c r="DC337" i="35"/>
  <c r="DG343" i="35"/>
  <c r="DG341" i="35"/>
  <c r="DG344" i="35"/>
  <c r="DG342" i="35"/>
  <c r="DG353" i="35"/>
  <c r="DG351" i="35"/>
  <c r="DG352" i="35"/>
  <c r="DG354" i="35"/>
  <c r="DA333" i="35"/>
  <c r="DA334" i="35"/>
  <c r="DA331" i="35"/>
  <c r="DA332" i="35"/>
  <c r="DA347" i="35"/>
  <c r="DA348" i="35"/>
  <c r="DA346" i="35"/>
  <c r="DA349" i="35"/>
  <c r="DI334" i="35"/>
  <c r="DI331" i="35"/>
  <c r="DI332" i="35"/>
  <c r="DI333" i="35"/>
  <c r="DG346" i="35"/>
  <c r="DG347" i="35"/>
  <c r="DG348" i="35"/>
  <c r="DG349" i="35"/>
  <c r="DE333" i="35"/>
  <c r="DE332" i="35"/>
  <c r="DE334" i="35"/>
  <c r="DE331" i="35"/>
  <c r="DK351" i="35"/>
  <c r="DK354" i="35"/>
  <c r="DK352" i="35"/>
  <c r="DK353" i="35"/>
  <c r="DK328" i="35"/>
  <c r="DK326" i="35"/>
  <c r="DK327" i="35"/>
  <c r="DG336" i="35"/>
  <c r="DG337" i="35"/>
  <c r="DG339" i="35"/>
  <c r="DG338" i="35"/>
  <c r="DE352" i="35"/>
  <c r="DE354" i="35"/>
  <c r="DE351" i="35"/>
  <c r="DE353" i="35"/>
  <c r="DC328" i="35"/>
  <c r="DC327" i="35"/>
  <c r="DC326" i="35"/>
  <c r="DG326" i="35"/>
  <c r="DG327" i="35"/>
  <c r="DG328" i="35"/>
  <c r="DG333" i="35"/>
  <c r="DG331" i="35"/>
  <c r="DG332" i="35"/>
  <c r="DG334" i="35"/>
  <c r="DE343" i="35"/>
  <c r="DE342" i="35"/>
  <c r="DE344" i="35"/>
  <c r="DE341" i="35"/>
  <c r="DA343" i="35"/>
  <c r="DA344" i="35"/>
  <c r="DA341" i="35"/>
  <c r="DA342" i="35"/>
  <c r="DK341" i="35"/>
  <c r="DK344" i="35"/>
  <c r="DK342" i="35"/>
  <c r="DK343" i="35"/>
  <c r="DC333" i="35"/>
  <c r="DC332" i="35"/>
  <c r="DC334" i="35"/>
  <c r="DC331" i="35"/>
  <c r="DE337" i="35"/>
  <c r="DE339" i="35"/>
  <c r="DE336" i="35"/>
  <c r="DE338" i="35"/>
  <c r="DE347" i="35"/>
  <c r="DE349" i="35"/>
  <c r="DE346" i="35"/>
  <c r="DE348" i="35"/>
  <c r="DA328" i="35"/>
  <c r="DA326" i="35"/>
  <c r="DA327" i="35"/>
  <c r="DK347" i="35"/>
  <c r="DK346" i="35"/>
  <c r="DK348" i="35"/>
  <c r="DK349" i="35"/>
  <c r="DA338" i="35"/>
  <c r="DA336" i="35"/>
  <c r="DA339" i="35"/>
  <c r="DA337" i="35"/>
  <c r="DC342" i="35"/>
  <c r="DC344" i="35"/>
  <c r="DC341" i="35"/>
  <c r="DC343" i="35"/>
  <c r="DC352" i="35"/>
  <c r="DC351" i="35"/>
  <c r="DC353" i="35"/>
  <c r="DC354" i="35"/>
  <c r="DK337" i="35"/>
  <c r="DK336" i="35"/>
  <c r="DK339" i="35"/>
  <c r="DK338" i="35"/>
  <c r="DI354" i="35"/>
  <c r="DI353" i="35"/>
  <c r="DI351" i="35"/>
  <c r="DI352" i="35"/>
  <c r="DC448" i="35"/>
  <c r="DC450" i="35"/>
  <c r="DC447" i="35"/>
  <c r="DC449" i="35"/>
  <c r="DE438" i="35"/>
  <c r="DE439" i="35"/>
  <c r="DE440" i="35"/>
  <c r="DE437" i="35"/>
  <c r="DK423" i="35"/>
  <c r="DK422" i="35"/>
  <c r="DK424" i="35"/>
  <c r="DK427" i="35"/>
  <c r="DK430" i="35"/>
  <c r="DK429" i="35"/>
  <c r="DK428" i="35"/>
  <c r="DE423" i="35"/>
  <c r="DE422" i="35"/>
  <c r="DE424" i="35"/>
  <c r="DG449" i="35"/>
  <c r="DG447" i="35"/>
  <c r="DG450" i="35"/>
  <c r="DG448" i="35"/>
  <c r="DG429" i="35"/>
  <c r="DG427" i="35"/>
  <c r="DG430" i="35"/>
  <c r="DG428" i="35"/>
  <c r="DA434" i="35"/>
  <c r="DA432" i="35"/>
  <c r="DA435" i="35"/>
  <c r="DA433" i="35"/>
  <c r="DA429" i="35"/>
  <c r="DA427" i="35"/>
  <c r="DA428" i="35"/>
  <c r="DA430" i="35"/>
  <c r="DK443" i="35"/>
  <c r="DK442" i="35"/>
  <c r="DK444" i="35"/>
  <c r="DK445" i="35"/>
  <c r="DI440" i="35"/>
  <c r="DI437" i="35"/>
  <c r="DI438" i="35"/>
  <c r="DI439" i="35"/>
  <c r="DC443" i="35"/>
  <c r="DC445" i="35"/>
  <c r="DC442" i="35"/>
  <c r="DC444" i="35"/>
  <c r="DG434" i="35"/>
  <c r="DG435" i="35"/>
  <c r="DG432" i="35"/>
  <c r="DG433" i="35"/>
  <c r="DI424" i="35"/>
  <c r="DI423" i="35"/>
  <c r="DI422" i="35"/>
  <c r="DK447" i="35"/>
  <c r="DK450" i="35"/>
  <c r="DK448" i="35"/>
  <c r="DK449" i="35"/>
  <c r="DI434" i="35"/>
  <c r="DI435" i="35"/>
  <c r="DI432" i="35"/>
  <c r="DI433" i="35"/>
  <c r="DC423" i="35"/>
  <c r="DC422" i="35"/>
  <c r="DC424" i="35"/>
  <c r="DC438" i="35"/>
  <c r="DC437" i="35"/>
  <c r="DC439" i="35"/>
  <c r="DC440" i="35"/>
  <c r="DE428" i="35"/>
  <c r="DE430" i="35"/>
  <c r="DE427" i="35"/>
  <c r="DE429" i="35"/>
  <c r="DG424" i="35"/>
  <c r="DG422" i="35"/>
  <c r="DG423" i="35"/>
  <c r="DA422" i="35"/>
  <c r="DA423" i="35"/>
  <c r="DA424" i="35"/>
  <c r="DE433" i="35"/>
  <c r="DE435" i="35"/>
  <c r="DE434" i="35"/>
  <c r="DE432" i="35"/>
  <c r="DI444" i="35"/>
  <c r="DI445" i="35"/>
  <c r="DI442" i="35"/>
  <c r="DI443" i="35"/>
  <c r="DK433" i="35"/>
  <c r="DK432" i="35"/>
  <c r="DK435" i="35"/>
  <c r="DK434" i="35"/>
  <c r="DI430" i="35"/>
  <c r="DI427" i="35"/>
  <c r="DI428" i="35"/>
  <c r="DI429" i="35"/>
  <c r="DC433" i="35"/>
  <c r="DC435" i="35"/>
  <c r="DC432" i="35"/>
  <c r="DC434" i="35"/>
  <c r="DA439" i="35"/>
  <c r="DA437" i="35"/>
  <c r="DA440" i="35"/>
  <c r="DA438" i="35"/>
  <c r="DE448" i="35"/>
  <c r="DE447" i="35"/>
  <c r="DE450" i="35"/>
  <c r="DE449" i="35"/>
  <c r="DG439" i="35"/>
  <c r="DG437" i="35"/>
  <c r="DG440" i="35"/>
  <c r="DG438" i="35"/>
  <c r="DK437" i="35"/>
  <c r="DK440" i="35"/>
  <c r="DK438" i="35"/>
  <c r="DK439" i="35"/>
  <c r="DE443" i="35"/>
  <c r="DE445" i="35"/>
  <c r="DE442" i="35"/>
  <c r="DE444" i="35"/>
  <c r="DG444" i="35"/>
  <c r="DG445" i="35"/>
  <c r="DG442" i="35"/>
  <c r="DG443" i="35"/>
  <c r="DC428" i="35"/>
  <c r="DC430" i="35"/>
  <c r="DC427" i="35"/>
  <c r="DC429" i="35"/>
  <c r="DI450" i="35"/>
  <c r="DI449" i="35"/>
  <c r="DI447" i="35"/>
  <c r="DI448" i="35"/>
  <c r="DA444" i="35"/>
  <c r="DA442" i="35"/>
  <c r="DA445" i="35"/>
  <c r="DA443" i="35"/>
  <c r="DA449" i="35"/>
  <c r="DA447" i="35"/>
  <c r="DA450" i="35"/>
  <c r="DA448" i="35"/>
  <c r="DG466" i="35"/>
  <c r="DG464" i="35"/>
  <c r="DG465" i="35"/>
  <c r="DG467" i="35"/>
  <c r="DK467" i="35"/>
  <c r="DK464" i="35"/>
  <c r="DK466" i="35"/>
  <c r="DK465" i="35"/>
  <c r="DK460" i="35"/>
  <c r="DK461" i="35"/>
  <c r="DK459" i="35"/>
  <c r="DK462" i="35"/>
  <c r="DC464" i="35"/>
  <c r="DC465" i="35"/>
  <c r="DC467" i="35"/>
  <c r="DC466" i="35"/>
  <c r="DK480" i="35"/>
  <c r="DK482" i="35"/>
  <c r="DK481" i="35"/>
  <c r="DK479" i="35"/>
  <c r="DC475" i="35"/>
  <c r="DC476" i="35"/>
  <c r="DC477" i="35"/>
  <c r="DC474" i="35"/>
  <c r="DC480" i="35"/>
  <c r="DC481" i="35"/>
  <c r="DC482" i="35"/>
  <c r="DC479" i="35"/>
  <c r="DG470" i="35"/>
  <c r="DG469" i="35"/>
  <c r="DG472" i="35"/>
  <c r="DG471" i="35"/>
  <c r="DE462" i="35"/>
  <c r="DE461" i="35"/>
  <c r="DE459" i="35"/>
  <c r="DE460" i="35"/>
  <c r="DG474" i="35"/>
  <c r="DG476" i="35"/>
  <c r="DG475" i="35"/>
  <c r="DG477" i="35"/>
  <c r="DI456" i="35"/>
  <c r="DI455" i="35"/>
  <c r="DI454" i="35"/>
  <c r="DK477" i="35"/>
  <c r="DK475" i="35"/>
  <c r="DK474" i="35"/>
  <c r="DK476" i="35"/>
  <c r="DI467" i="35"/>
  <c r="DI466" i="35"/>
  <c r="DI465" i="35"/>
  <c r="DI464" i="35"/>
  <c r="DA454" i="35"/>
  <c r="DA455" i="35"/>
  <c r="DA456" i="35"/>
  <c r="DA466" i="35"/>
  <c r="DA467" i="35"/>
  <c r="DA464" i="35"/>
  <c r="DA465" i="35"/>
  <c r="DA479" i="35"/>
  <c r="DA482" i="35"/>
  <c r="DA480" i="35"/>
  <c r="DA481" i="35"/>
  <c r="DC469" i="35"/>
  <c r="DC472" i="35"/>
  <c r="DC471" i="35"/>
  <c r="DC470" i="35"/>
  <c r="DA476" i="35"/>
  <c r="DA475" i="35"/>
  <c r="DA474" i="35"/>
  <c r="DA477" i="35"/>
  <c r="DE456" i="35"/>
  <c r="DE455" i="35"/>
  <c r="DE454" i="35"/>
  <c r="DE469" i="35"/>
  <c r="DE471" i="35"/>
  <c r="DE470" i="35"/>
  <c r="DE472" i="35"/>
  <c r="DI470" i="35"/>
  <c r="DI472" i="35"/>
  <c r="DI471" i="35"/>
  <c r="DI469" i="35"/>
  <c r="DE466" i="35"/>
  <c r="DE465" i="35"/>
  <c r="DE464" i="35"/>
  <c r="DE467" i="35"/>
  <c r="DA459" i="35"/>
  <c r="DA462" i="35"/>
  <c r="DA461" i="35"/>
  <c r="DA460" i="35"/>
  <c r="DI462" i="35"/>
  <c r="DI461" i="35"/>
  <c r="DI459" i="35"/>
  <c r="DI460" i="35"/>
  <c r="DI475" i="35"/>
  <c r="DI477" i="35"/>
  <c r="DI474" i="35"/>
  <c r="DI476" i="35"/>
  <c r="DG456" i="35"/>
  <c r="DG455" i="35"/>
  <c r="DG454" i="35"/>
  <c r="DI479" i="35"/>
  <c r="DI482" i="35"/>
  <c r="DI481" i="35"/>
  <c r="DI480" i="35"/>
  <c r="DC454" i="35"/>
  <c r="DC456" i="35"/>
  <c r="DC455" i="35"/>
  <c r="DA469" i="35"/>
  <c r="DA470" i="35"/>
  <c r="DA472" i="35"/>
  <c r="DA471" i="35"/>
  <c r="DE482" i="35"/>
  <c r="DE479" i="35"/>
  <c r="DE480" i="35"/>
  <c r="DE481" i="35"/>
  <c r="DG481" i="35"/>
  <c r="DG482" i="35"/>
  <c r="DG479" i="35"/>
  <c r="DG480" i="35"/>
  <c r="DC461" i="35"/>
  <c r="DC459" i="35"/>
  <c r="DC460" i="35"/>
  <c r="DC462" i="35"/>
  <c r="DG462" i="35"/>
  <c r="DG459" i="35"/>
  <c r="DG460" i="35"/>
  <c r="DG461" i="35"/>
  <c r="DE475" i="35"/>
  <c r="DE477" i="35"/>
  <c r="DE476" i="35"/>
  <c r="DE474" i="35"/>
  <c r="DK456" i="35"/>
  <c r="DK454" i="35"/>
  <c r="DK455" i="35"/>
  <c r="DK470" i="35"/>
  <c r="DK472" i="35"/>
  <c r="DK471" i="35"/>
  <c r="DK469" i="35"/>
  <c r="DK556" i="35"/>
  <c r="DK558" i="35"/>
  <c r="DK555" i="35"/>
  <c r="DK557" i="35"/>
  <c r="DK552" i="35"/>
  <c r="DK550" i="35"/>
  <c r="DK551" i="35"/>
  <c r="DC552" i="35"/>
  <c r="DC550" i="35"/>
  <c r="DC551" i="35"/>
  <c r="DC557" i="35"/>
  <c r="DC558" i="35"/>
  <c r="DC555" i="35"/>
  <c r="DC556" i="35"/>
  <c r="DC567" i="35"/>
  <c r="DC568" i="35"/>
  <c r="DC566" i="35"/>
  <c r="DC565" i="35"/>
  <c r="DC562" i="35"/>
  <c r="DC561" i="35"/>
  <c r="DC560" i="35"/>
  <c r="DC563" i="35"/>
  <c r="DK562" i="35"/>
  <c r="DK560" i="35"/>
  <c r="DK561" i="35"/>
  <c r="DK563" i="35"/>
  <c r="DG561" i="35"/>
  <c r="DG562" i="35"/>
  <c r="DG560" i="35"/>
  <c r="DG563" i="35"/>
  <c r="DG571" i="35"/>
  <c r="DG573" i="35"/>
  <c r="DG572" i="35"/>
  <c r="DG570" i="35"/>
  <c r="DG568" i="35"/>
  <c r="DG565" i="35"/>
  <c r="DG566" i="35"/>
  <c r="DG567" i="35"/>
  <c r="DE552" i="35"/>
  <c r="DE551" i="35"/>
  <c r="DE550" i="35"/>
  <c r="DK566" i="35"/>
  <c r="DK568" i="35"/>
  <c r="DK565" i="35"/>
  <c r="DK567" i="35"/>
  <c r="DK576" i="35"/>
  <c r="DK577" i="35"/>
  <c r="DK575" i="35"/>
  <c r="DK578" i="35"/>
  <c r="DK572" i="35"/>
  <c r="DK573" i="35"/>
  <c r="DK570" i="35"/>
  <c r="DK571" i="35"/>
  <c r="DA566" i="35"/>
  <c r="DA568" i="35"/>
  <c r="DA567" i="35"/>
  <c r="DA565" i="35"/>
  <c r="DA551" i="35"/>
  <c r="DA552" i="35"/>
  <c r="DA550" i="35"/>
  <c r="DG557" i="35"/>
  <c r="DG555" i="35"/>
  <c r="DG558" i="35"/>
  <c r="DG556" i="35"/>
  <c r="DI551" i="35"/>
  <c r="DI550" i="35"/>
  <c r="DI552" i="35"/>
  <c r="DG577" i="35"/>
  <c r="DG575" i="35"/>
  <c r="DG576" i="35"/>
  <c r="DG578" i="35"/>
  <c r="DG551" i="35"/>
  <c r="DG550" i="35"/>
  <c r="DG552" i="35"/>
  <c r="DE557" i="35"/>
  <c r="DE556" i="35"/>
  <c r="DE555" i="35"/>
  <c r="DE558" i="35"/>
  <c r="DC572" i="35"/>
  <c r="DC573" i="35"/>
  <c r="DC570" i="35"/>
  <c r="DC571" i="35"/>
  <c r="DA563" i="35"/>
  <c r="DA561" i="35"/>
  <c r="DA562" i="35"/>
  <c r="DA560" i="35"/>
  <c r="DI578" i="35"/>
  <c r="DI576" i="35"/>
  <c r="DI577" i="35"/>
  <c r="DI575" i="35"/>
  <c r="DE560" i="35"/>
  <c r="DE561" i="35"/>
  <c r="DE562" i="35"/>
  <c r="DE563" i="35"/>
  <c r="DI561" i="35"/>
  <c r="DI562" i="35"/>
  <c r="DI560" i="35"/>
  <c r="DI563" i="35"/>
  <c r="DI558" i="35"/>
  <c r="DI557" i="35"/>
  <c r="DI555" i="35"/>
  <c r="DI556" i="35"/>
  <c r="DE567" i="35"/>
  <c r="DE565" i="35"/>
  <c r="DE568" i="35"/>
  <c r="DE566" i="35"/>
  <c r="DA556" i="35"/>
  <c r="DA555" i="35"/>
  <c r="DA558" i="35"/>
  <c r="DA557" i="35"/>
  <c r="DI568" i="35"/>
  <c r="DI566" i="35"/>
  <c r="DI565" i="35"/>
  <c r="DI567" i="35"/>
  <c r="DA573" i="35"/>
  <c r="DA571" i="35"/>
  <c r="DA570" i="35"/>
  <c r="DA572" i="35"/>
  <c r="DE572" i="35"/>
  <c r="DE571" i="35"/>
  <c r="DE570" i="35"/>
  <c r="DE573" i="35"/>
  <c r="DI571" i="35"/>
  <c r="DI572" i="35"/>
  <c r="DI573" i="35"/>
  <c r="DI570" i="35"/>
  <c r="DC577" i="35"/>
  <c r="DC576" i="35"/>
  <c r="DC575" i="35"/>
  <c r="DC578" i="35"/>
  <c r="DA576" i="35"/>
  <c r="DA575" i="35"/>
  <c r="DA577" i="35"/>
  <c r="DA578" i="35"/>
  <c r="DE577" i="35"/>
  <c r="DE576" i="35"/>
  <c r="DE578" i="35"/>
  <c r="DE575" i="35"/>
  <c r="DK523" i="35"/>
  <c r="DK526" i="35"/>
  <c r="DK525" i="35"/>
  <c r="DK524" i="35"/>
  <c r="DK533" i="35"/>
  <c r="DK536" i="35"/>
  <c r="DK534" i="35"/>
  <c r="DK535" i="35"/>
  <c r="DG545" i="35"/>
  <c r="DG546" i="35"/>
  <c r="DG543" i="35"/>
  <c r="DG544" i="35"/>
  <c r="DA545" i="35"/>
  <c r="DA544" i="35"/>
  <c r="DA543" i="35"/>
  <c r="DA546" i="35"/>
  <c r="DA528" i="35"/>
  <c r="DA531" i="35"/>
  <c r="DA529" i="35"/>
  <c r="DA530" i="35"/>
  <c r="DE529" i="35"/>
  <c r="DE531" i="35"/>
  <c r="DE528" i="35"/>
  <c r="DE530" i="35"/>
  <c r="DE539" i="35"/>
  <c r="DE541" i="35"/>
  <c r="DE538" i="35"/>
  <c r="DE540" i="35"/>
  <c r="DA525" i="35"/>
  <c r="DA524" i="35"/>
  <c r="DA523" i="35"/>
  <c r="DA526" i="35"/>
  <c r="DC529" i="35"/>
  <c r="DC528" i="35"/>
  <c r="DC531" i="35"/>
  <c r="DC530" i="35"/>
  <c r="DE534" i="35"/>
  <c r="DE536" i="35"/>
  <c r="DE533" i="35"/>
  <c r="DE535" i="35"/>
  <c r="DI536" i="35"/>
  <c r="DI533" i="35"/>
  <c r="DI535" i="35"/>
  <c r="DI534" i="35"/>
  <c r="DK546" i="35"/>
  <c r="DK543" i="35"/>
  <c r="DK545" i="35"/>
  <c r="DK544" i="35"/>
  <c r="DK529" i="35"/>
  <c r="DK530" i="35"/>
  <c r="DK528" i="35"/>
  <c r="DK531" i="35"/>
  <c r="DC519" i="35"/>
  <c r="DC518" i="35"/>
  <c r="DC520" i="35"/>
  <c r="DE543" i="35"/>
  <c r="DE545" i="35"/>
  <c r="DE546" i="35"/>
  <c r="DE544" i="35"/>
  <c r="DC539" i="35"/>
  <c r="DC538" i="35"/>
  <c r="DC541" i="35"/>
  <c r="DC540" i="35"/>
  <c r="DA538" i="35"/>
  <c r="DA539" i="35"/>
  <c r="DA540" i="35"/>
  <c r="DA541" i="35"/>
  <c r="DI540" i="35"/>
  <c r="DI538" i="35"/>
  <c r="DI539" i="35"/>
  <c r="DI541" i="35"/>
  <c r="DE523" i="35"/>
  <c r="DE525" i="35"/>
  <c r="DE526" i="35"/>
  <c r="DE524" i="35"/>
  <c r="DI546" i="35"/>
  <c r="DI543" i="35"/>
  <c r="DI544" i="35"/>
  <c r="DI545" i="35"/>
  <c r="DI530" i="35"/>
  <c r="DI528" i="35"/>
  <c r="DI529" i="35"/>
  <c r="DI531" i="35"/>
  <c r="DA518" i="35"/>
  <c r="DA519" i="35"/>
  <c r="DA520" i="35"/>
  <c r="DC534" i="35"/>
  <c r="DC536" i="35"/>
  <c r="DC535" i="35"/>
  <c r="DC533" i="35"/>
  <c r="DI525" i="35"/>
  <c r="DI526" i="35"/>
  <c r="DI523" i="35"/>
  <c r="DI524" i="35"/>
  <c r="DG538" i="35"/>
  <c r="DG539" i="35"/>
  <c r="DG541" i="35"/>
  <c r="DG540" i="35"/>
  <c r="DC524" i="35"/>
  <c r="DC525" i="35"/>
  <c r="DC526" i="35"/>
  <c r="DC523" i="35"/>
  <c r="DC544" i="35"/>
  <c r="DC543" i="35"/>
  <c r="DC546" i="35"/>
  <c r="DC545" i="35"/>
  <c r="DK519" i="35"/>
  <c r="DK518" i="35"/>
  <c r="DK520" i="35"/>
  <c r="DG518" i="35"/>
  <c r="DG519" i="35"/>
  <c r="DG520" i="35"/>
  <c r="DA535" i="35"/>
  <c r="DA534" i="35"/>
  <c r="DA533" i="35"/>
  <c r="DA536" i="35"/>
  <c r="DE519" i="35"/>
  <c r="DE518" i="35"/>
  <c r="DE520" i="35"/>
  <c r="DI520" i="35"/>
  <c r="DI518" i="35"/>
  <c r="DI519" i="35"/>
  <c r="DG528" i="35"/>
  <c r="DG529" i="35"/>
  <c r="DG531" i="35"/>
  <c r="DG530" i="35"/>
  <c r="DG535" i="35"/>
  <c r="DG536" i="35"/>
  <c r="DG533" i="35"/>
  <c r="DG534" i="35"/>
  <c r="DK539" i="35"/>
  <c r="DK541" i="35"/>
  <c r="DK540" i="35"/>
  <c r="DK538" i="35"/>
  <c r="DG525" i="35"/>
  <c r="DG526" i="35"/>
  <c r="DG523" i="35"/>
  <c r="DG524" i="35"/>
  <c r="DJ346" i="35"/>
  <c r="DH351" i="35"/>
  <c r="DB336" i="35"/>
  <c r="DF346" i="35"/>
  <c r="DL346" i="35"/>
  <c r="DJ331" i="35"/>
  <c r="DH326" i="35"/>
  <c r="DL351" i="35"/>
  <c r="DF351" i="35"/>
  <c r="DF341" i="35"/>
  <c r="DD326" i="35"/>
  <c r="DJ326" i="35"/>
  <c r="DF336" i="35"/>
  <c r="DD331" i="35"/>
  <c r="DH341" i="35"/>
  <c r="DD346" i="35"/>
  <c r="DJ341" i="35"/>
  <c r="DB346" i="35"/>
  <c r="DD351" i="35"/>
  <c r="DL341" i="35"/>
  <c r="DL336" i="35"/>
  <c r="DD336" i="35"/>
  <c r="DL326" i="35"/>
  <c r="DJ336" i="35"/>
  <c r="DB351" i="35"/>
  <c r="DH346" i="35"/>
  <c r="DB341" i="35"/>
  <c r="DD341" i="35"/>
  <c r="DJ351" i="35"/>
  <c r="DF331" i="35"/>
  <c r="DH336" i="35"/>
  <c r="DH331" i="35"/>
  <c r="DB331" i="35"/>
  <c r="DL331" i="35"/>
  <c r="DF326" i="35"/>
  <c r="DB326" i="35"/>
  <c r="DJ432" i="35"/>
  <c r="DF432" i="35"/>
  <c r="DL447" i="35"/>
  <c r="DH422" i="35"/>
  <c r="DH432" i="35"/>
  <c r="DH427" i="35"/>
  <c r="DF442" i="35"/>
  <c r="DD437" i="35"/>
  <c r="DF422" i="35"/>
  <c r="DD447" i="35"/>
  <c r="DL427" i="35"/>
  <c r="DB442" i="35"/>
  <c r="DJ442" i="35"/>
  <c r="DL437" i="35"/>
  <c r="DD427" i="35"/>
  <c r="DF427" i="35"/>
  <c r="DD432" i="35"/>
  <c r="DH437" i="35"/>
  <c r="DB427" i="35"/>
  <c r="DD442" i="35"/>
  <c r="DL422" i="35"/>
  <c r="DJ437" i="35"/>
  <c r="DB432" i="35"/>
  <c r="DL432" i="35"/>
  <c r="DB447" i="35"/>
  <c r="DD422" i="35"/>
  <c r="DF447" i="35"/>
  <c r="DH447" i="35"/>
  <c r="DH442" i="35"/>
  <c r="DB422" i="35"/>
  <c r="DF437" i="35"/>
  <c r="DJ447" i="35"/>
  <c r="DB437" i="35"/>
  <c r="DJ422" i="35"/>
  <c r="DL442" i="35"/>
  <c r="DJ427" i="35"/>
  <c r="DJ486" i="35"/>
  <c r="DL511" i="35"/>
  <c r="DH491" i="35"/>
  <c r="DH501" i="35"/>
  <c r="DH496" i="35"/>
  <c r="DB496" i="35"/>
  <c r="DL486" i="35"/>
  <c r="DL496" i="35"/>
  <c r="DH486" i="35"/>
  <c r="DD501" i="35"/>
  <c r="DJ491" i="35"/>
  <c r="DF491" i="35"/>
  <c r="DF506" i="35"/>
  <c r="DL491" i="35"/>
  <c r="DD506" i="35"/>
  <c r="DF496" i="35"/>
  <c r="DH511" i="35"/>
  <c r="DF511" i="35"/>
  <c r="DF501" i="35"/>
  <c r="DL506" i="35"/>
  <c r="DB491" i="35"/>
  <c r="DB501" i="35"/>
  <c r="DJ506" i="35"/>
  <c r="DJ501" i="35"/>
  <c r="DJ511" i="35"/>
  <c r="DB511" i="35"/>
  <c r="DD511" i="35"/>
  <c r="DD486" i="35"/>
  <c r="DL501" i="35"/>
  <c r="DB486" i="35"/>
  <c r="DJ496" i="35"/>
  <c r="DD491" i="35"/>
  <c r="DF486" i="35"/>
  <c r="DB506" i="35"/>
  <c r="DD496" i="35"/>
  <c r="DH506" i="35"/>
  <c r="DF560" i="35"/>
  <c r="DJ555" i="35"/>
  <c r="DL555" i="35"/>
  <c r="DD555" i="35"/>
  <c r="DB555" i="35"/>
  <c r="DB570" i="35"/>
  <c r="DJ565" i="35"/>
  <c r="DL570" i="35"/>
  <c r="DJ575" i="35"/>
  <c r="DD550" i="35"/>
  <c r="DJ550" i="35"/>
  <c r="DH570" i="35"/>
  <c r="DL565" i="35"/>
  <c r="DD565" i="35"/>
  <c r="DJ560" i="35"/>
  <c r="DF550" i="35"/>
  <c r="DF570" i="35"/>
  <c r="DH565" i="35"/>
  <c r="DB575" i="35"/>
  <c r="DH575" i="35"/>
  <c r="DH550" i="35"/>
  <c r="DD575" i="35"/>
  <c r="DL550" i="35"/>
  <c r="DL575" i="35"/>
  <c r="DD570" i="35"/>
  <c r="DL560" i="35"/>
  <c r="DH555" i="35"/>
  <c r="DB560" i="35"/>
  <c r="DB565" i="35"/>
  <c r="DF555" i="35"/>
  <c r="DH560" i="35"/>
  <c r="DF575" i="35"/>
  <c r="DD560" i="35"/>
  <c r="DB550" i="35"/>
  <c r="DF565" i="35"/>
  <c r="DJ570" i="35"/>
  <c r="DD607" i="35"/>
  <c r="DB607" i="35"/>
  <c r="DJ602" i="35"/>
  <c r="DH597" i="35"/>
  <c r="DL607" i="35"/>
  <c r="DL597" i="35"/>
  <c r="DF607" i="35"/>
  <c r="DH602" i="35"/>
  <c r="DJ597" i="35"/>
  <c r="DF602" i="35"/>
  <c r="DD597" i="35"/>
  <c r="DL602" i="35"/>
  <c r="DB597" i="35"/>
  <c r="DD602" i="35"/>
  <c r="DJ607" i="35"/>
  <c r="DB602" i="35"/>
  <c r="DF597" i="35"/>
  <c r="DH607" i="35"/>
  <c r="DB634" i="35"/>
  <c r="DD629" i="35"/>
  <c r="DF634" i="35"/>
  <c r="DL634" i="35"/>
  <c r="DH629" i="35"/>
  <c r="DB639" i="35"/>
  <c r="DB629" i="35"/>
  <c r="DF629" i="35"/>
  <c r="DJ639" i="35"/>
  <c r="DH639" i="35"/>
  <c r="DD639" i="35"/>
  <c r="DL629" i="35"/>
  <c r="DF639" i="35"/>
  <c r="DH634" i="35"/>
  <c r="DL639" i="35"/>
  <c r="DJ634" i="35"/>
  <c r="DJ629" i="35"/>
  <c r="DD634" i="35"/>
  <c r="KA37" i="29" l="1"/>
  <c r="JP26" i="29"/>
  <c r="ED320" i="35" l="1"/>
  <c r="J320" i="35" s="1"/>
  <c r="ED321" i="35"/>
  <c r="J321" i="35" s="1"/>
  <c r="EB321" i="35"/>
  <c r="H321" i="35" s="1"/>
  <c r="DZ321" i="35"/>
  <c r="F321" i="35" s="1"/>
  <c r="DX321" i="35"/>
  <c r="D321" i="35" s="1"/>
  <c r="DV321" i="35"/>
  <c r="B321" i="35" s="1"/>
  <c r="EB320" i="35"/>
  <c r="H320" i="35" s="1"/>
  <c r="DZ320" i="35"/>
  <c r="F320" i="35" s="1"/>
  <c r="DX320" i="35"/>
  <c r="D320" i="35" s="1"/>
  <c r="DV320" i="35"/>
  <c r="B320" i="35" s="1"/>
  <c r="EF319" i="35"/>
  <c r="ED319" i="35"/>
  <c r="EB319" i="35"/>
  <c r="DZ319" i="35"/>
  <c r="DX319" i="35"/>
  <c r="DV319" i="35"/>
  <c r="EF316" i="35"/>
  <c r="L316" i="35" s="1"/>
  <c r="ED316" i="35"/>
  <c r="J316" i="35" s="1"/>
  <c r="EB316" i="35"/>
  <c r="H316" i="35" s="1"/>
  <c r="DZ316" i="35"/>
  <c r="F316" i="35" s="1"/>
  <c r="DX316" i="35"/>
  <c r="D316" i="35" s="1"/>
  <c r="DV316" i="35"/>
  <c r="B316" i="35" s="1"/>
  <c r="EF315" i="35"/>
  <c r="L315" i="35" s="1"/>
  <c r="ED315" i="35"/>
  <c r="J315" i="35" s="1"/>
  <c r="EB315" i="35"/>
  <c r="H315" i="35" s="1"/>
  <c r="DZ315" i="35"/>
  <c r="F315" i="35" s="1"/>
  <c r="DX315" i="35"/>
  <c r="D315" i="35" s="1"/>
  <c r="DV315" i="35"/>
  <c r="B315" i="35" s="1"/>
  <c r="EF314" i="35"/>
  <c r="ED314" i="35"/>
  <c r="EB314" i="35"/>
  <c r="DZ314" i="35"/>
  <c r="DX314" i="35"/>
  <c r="DV314" i="35"/>
  <c r="EF311" i="35"/>
  <c r="L311" i="35" s="1"/>
  <c r="ED311" i="35"/>
  <c r="J311" i="35" s="1"/>
  <c r="EB311" i="35"/>
  <c r="H311" i="35" s="1"/>
  <c r="DZ311" i="35"/>
  <c r="F311" i="35" s="1"/>
  <c r="DX311" i="35"/>
  <c r="D311" i="35" s="1"/>
  <c r="DV311" i="35"/>
  <c r="B311" i="35" s="1"/>
  <c r="EF310" i="35"/>
  <c r="L310" i="35" s="1"/>
  <c r="ED310" i="35"/>
  <c r="J310" i="35" s="1"/>
  <c r="EB310" i="35"/>
  <c r="H310" i="35" s="1"/>
  <c r="DZ310" i="35"/>
  <c r="F310" i="35" s="1"/>
  <c r="DX310" i="35"/>
  <c r="D310" i="35" s="1"/>
  <c r="DV310" i="35"/>
  <c r="B310" i="35" s="1"/>
  <c r="EF309" i="35"/>
  <c r="ED309" i="35"/>
  <c r="EB309" i="35"/>
  <c r="DZ309" i="35"/>
  <c r="DX309" i="35"/>
  <c r="DV309" i="35"/>
  <c r="EF306" i="35"/>
  <c r="L306" i="35" s="1"/>
  <c r="ED306" i="35"/>
  <c r="J306" i="35" s="1"/>
  <c r="EB306" i="35"/>
  <c r="H306" i="35" s="1"/>
  <c r="DZ306" i="35"/>
  <c r="F306" i="35" s="1"/>
  <c r="DX306" i="35"/>
  <c r="D306" i="35" s="1"/>
  <c r="DV306" i="35"/>
  <c r="B306" i="35" s="1"/>
  <c r="EF305" i="35"/>
  <c r="L305" i="35" s="1"/>
  <c r="ED305" i="35"/>
  <c r="J305" i="35" s="1"/>
  <c r="EB305" i="35"/>
  <c r="H305" i="35" s="1"/>
  <c r="DZ305" i="35"/>
  <c r="F305" i="35" s="1"/>
  <c r="DX305" i="35"/>
  <c r="D305" i="35" s="1"/>
  <c r="DV305" i="35"/>
  <c r="B305" i="35" s="1"/>
  <c r="EF304" i="35"/>
  <c r="ED304" i="35"/>
  <c r="EB304" i="35"/>
  <c r="DZ304" i="35"/>
  <c r="DX304" i="35"/>
  <c r="DV304" i="35"/>
  <c r="EF301" i="35"/>
  <c r="L301" i="35" s="1"/>
  <c r="ED301" i="35"/>
  <c r="J301" i="35" s="1"/>
  <c r="EB301" i="35"/>
  <c r="H301" i="35" s="1"/>
  <c r="DZ301" i="35"/>
  <c r="F301" i="35" s="1"/>
  <c r="DX301" i="35"/>
  <c r="D301" i="35" s="1"/>
  <c r="DV301" i="35"/>
  <c r="B301" i="35" s="1"/>
  <c r="EF300" i="35"/>
  <c r="L300" i="35" s="1"/>
  <c r="ED300" i="35"/>
  <c r="J300" i="35" s="1"/>
  <c r="EB300" i="35"/>
  <c r="H300" i="35" s="1"/>
  <c r="DZ300" i="35"/>
  <c r="F300" i="35" s="1"/>
  <c r="DX300" i="35"/>
  <c r="D300" i="35" s="1"/>
  <c r="DV300" i="35"/>
  <c r="B300" i="35" s="1"/>
  <c r="EF299" i="35"/>
  <c r="ED299" i="35"/>
  <c r="EB299" i="35"/>
  <c r="DZ299" i="35"/>
  <c r="DX299" i="35"/>
  <c r="DV299" i="35"/>
  <c r="EF296" i="35"/>
  <c r="L296" i="35" s="1"/>
  <c r="ED296" i="35"/>
  <c r="J296" i="35" s="1"/>
  <c r="EB296" i="35"/>
  <c r="H296" i="35" s="1"/>
  <c r="DZ296" i="35"/>
  <c r="F296" i="35" s="1"/>
  <c r="DX296" i="35"/>
  <c r="D296" i="35" s="1"/>
  <c r="DV296" i="35"/>
  <c r="B296" i="35" s="1"/>
  <c r="EF295" i="35"/>
  <c r="L295" i="35" s="1"/>
  <c r="ED295" i="35"/>
  <c r="J295" i="35" s="1"/>
  <c r="EB295" i="35"/>
  <c r="H295" i="35" s="1"/>
  <c r="DZ295" i="35"/>
  <c r="F295" i="35" s="1"/>
  <c r="DX295" i="35"/>
  <c r="D295" i="35" s="1"/>
  <c r="DV295" i="35"/>
  <c r="B295" i="35" s="1"/>
  <c r="EF294" i="35"/>
  <c r="ED294" i="35"/>
  <c r="EB294" i="35"/>
  <c r="DZ294" i="35"/>
  <c r="DX294" i="35"/>
  <c r="DV294" i="35"/>
  <c r="EF289" i="35"/>
  <c r="L289" i="35" s="1"/>
  <c r="ED289" i="35"/>
  <c r="J289" i="35" s="1"/>
  <c r="EB289" i="35"/>
  <c r="H289" i="35" s="1"/>
  <c r="DZ289" i="35"/>
  <c r="F289" i="35" s="1"/>
  <c r="DX289" i="35"/>
  <c r="D289" i="35" s="1"/>
  <c r="DV289" i="35"/>
  <c r="B289" i="35" s="1"/>
  <c r="EF288" i="35"/>
  <c r="L288" i="35" s="1"/>
  <c r="ED288" i="35"/>
  <c r="J288" i="35" s="1"/>
  <c r="EB288" i="35"/>
  <c r="H288" i="35" s="1"/>
  <c r="DZ288" i="35"/>
  <c r="F288" i="35" s="1"/>
  <c r="DX288" i="35"/>
  <c r="D288" i="35" s="1"/>
  <c r="DV288" i="35"/>
  <c r="B288" i="35" s="1"/>
  <c r="EF287" i="35"/>
  <c r="ED287" i="35"/>
  <c r="EB287" i="35"/>
  <c r="DZ287" i="35"/>
  <c r="DX287" i="35"/>
  <c r="DV287" i="35"/>
  <c r="EF284" i="35"/>
  <c r="L284" i="35" s="1"/>
  <c r="ED284" i="35"/>
  <c r="J284" i="35" s="1"/>
  <c r="EB284" i="35"/>
  <c r="H284" i="35" s="1"/>
  <c r="DZ284" i="35"/>
  <c r="F284" i="35" s="1"/>
  <c r="DX284" i="35"/>
  <c r="D284" i="35" s="1"/>
  <c r="DV284" i="35"/>
  <c r="B284" i="35" s="1"/>
  <c r="EF283" i="35"/>
  <c r="L283" i="35" s="1"/>
  <c r="ED283" i="35"/>
  <c r="J283" i="35" s="1"/>
  <c r="EB283" i="35"/>
  <c r="H283" i="35" s="1"/>
  <c r="DZ283" i="35"/>
  <c r="F283" i="35" s="1"/>
  <c r="DX283" i="35"/>
  <c r="D283" i="35" s="1"/>
  <c r="DV283" i="35"/>
  <c r="B283" i="35" s="1"/>
  <c r="EF282" i="35"/>
  <c r="ED282" i="35"/>
  <c r="EB282" i="35"/>
  <c r="DZ282" i="35"/>
  <c r="DX282" i="35"/>
  <c r="DV282" i="35"/>
  <c r="EF279" i="35"/>
  <c r="L279" i="35" s="1"/>
  <c r="ED279" i="35"/>
  <c r="J279" i="35" s="1"/>
  <c r="EB279" i="35"/>
  <c r="H279" i="35" s="1"/>
  <c r="DZ279" i="35"/>
  <c r="F279" i="35" s="1"/>
  <c r="DX279" i="35"/>
  <c r="D279" i="35" s="1"/>
  <c r="DV279" i="35"/>
  <c r="B279" i="35" s="1"/>
  <c r="EF278" i="35"/>
  <c r="L278" i="35" s="1"/>
  <c r="ED278" i="35"/>
  <c r="J278" i="35" s="1"/>
  <c r="EB278" i="35"/>
  <c r="H278" i="35" s="1"/>
  <c r="DZ278" i="35"/>
  <c r="F278" i="35" s="1"/>
  <c r="DX278" i="35"/>
  <c r="D278" i="35" s="1"/>
  <c r="DV278" i="35"/>
  <c r="B278" i="35" s="1"/>
  <c r="EF277" i="35"/>
  <c r="ED277" i="35"/>
  <c r="EB277" i="35"/>
  <c r="DZ277" i="35"/>
  <c r="DX277" i="35"/>
  <c r="DV277" i="35"/>
  <c r="EF274" i="35"/>
  <c r="L274" i="35" s="1"/>
  <c r="ED274" i="35"/>
  <c r="J274" i="35" s="1"/>
  <c r="EB274" i="35"/>
  <c r="H274" i="35" s="1"/>
  <c r="DZ274" i="35"/>
  <c r="F274" i="35" s="1"/>
  <c r="DX274" i="35"/>
  <c r="D274" i="35" s="1"/>
  <c r="DV274" i="35"/>
  <c r="B274" i="35" s="1"/>
  <c r="EF273" i="35"/>
  <c r="L273" i="35" s="1"/>
  <c r="ED273" i="35"/>
  <c r="J273" i="35" s="1"/>
  <c r="EB273" i="35"/>
  <c r="H273" i="35" s="1"/>
  <c r="DZ273" i="35"/>
  <c r="F273" i="35" s="1"/>
  <c r="DX273" i="35"/>
  <c r="D273" i="35" s="1"/>
  <c r="DV273" i="35"/>
  <c r="B273" i="35" s="1"/>
  <c r="EF272" i="35"/>
  <c r="ED272" i="35"/>
  <c r="EB272" i="35"/>
  <c r="DZ272" i="35"/>
  <c r="DX272" i="35"/>
  <c r="DV272" i="35"/>
  <c r="EF269" i="35"/>
  <c r="L269" i="35" s="1"/>
  <c r="ED269" i="35"/>
  <c r="J269" i="35" s="1"/>
  <c r="EB269" i="35"/>
  <c r="H269" i="35" s="1"/>
  <c r="DZ269" i="35"/>
  <c r="F269" i="35" s="1"/>
  <c r="DX269" i="35"/>
  <c r="D269" i="35" s="1"/>
  <c r="DV269" i="35"/>
  <c r="B269" i="35" s="1"/>
  <c r="EF268" i="35"/>
  <c r="L268" i="35" s="1"/>
  <c r="ED268" i="35"/>
  <c r="J268" i="35" s="1"/>
  <c r="EB268" i="35"/>
  <c r="H268" i="35" s="1"/>
  <c r="DZ268" i="35"/>
  <c r="F268" i="35" s="1"/>
  <c r="DX268" i="35"/>
  <c r="D268" i="35" s="1"/>
  <c r="DV268" i="35"/>
  <c r="B268" i="35" s="1"/>
  <c r="EF267" i="35"/>
  <c r="ED267" i="35"/>
  <c r="EB267" i="35"/>
  <c r="DZ267" i="35"/>
  <c r="DX267" i="35"/>
  <c r="DV267" i="35"/>
  <c r="EF264" i="35"/>
  <c r="L264" i="35" s="1"/>
  <c r="ED264" i="35"/>
  <c r="J264" i="35" s="1"/>
  <c r="EB264" i="35"/>
  <c r="H264" i="35" s="1"/>
  <c r="DZ264" i="35"/>
  <c r="F264" i="35" s="1"/>
  <c r="DX264" i="35"/>
  <c r="D264" i="35" s="1"/>
  <c r="DV264" i="35"/>
  <c r="B264" i="35" s="1"/>
  <c r="EF263" i="35"/>
  <c r="L263" i="35" s="1"/>
  <c r="ED263" i="35"/>
  <c r="J263" i="35" s="1"/>
  <c r="EB263" i="35"/>
  <c r="H263" i="35" s="1"/>
  <c r="DZ263" i="35"/>
  <c r="F263" i="35" s="1"/>
  <c r="DX263" i="35"/>
  <c r="D263" i="35" s="1"/>
  <c r="DV263" i="35"/>
  <c r="B263" i="35" s="1"/>
  <c r="EF262" i="35"/>
  <c r="ED262" i="35"/>
  <c r="EB262" i="35"/>
  <c r="DZ262" i="35"/>
  <c r="DX262" i="35"/>
  <c r="DV262" i="35"/>
  <c r="EF257" i="35"/>
  <c r="L257" i="35" s="1"/>
  <c r="ED257" i="35"/>
  <c r="J257" i="35" s="1"/>
  <c r="EB257" i="35"/>
  <c r="H257" i="35" s="1"/>
  <c r="DZ257" i="35"/>
  <c r="F257" i="35" s="1"/>
  <c r="DX257" i="35"/>
  <c r="D257" i="35" s="1"/>
  <c r="DV257" i="35"/>
  <c r="B257" i="35" s="1"/>
  <c r="EF256" i="35"/>
  <c r="L256" i="35" s="1"/>
  <c r="ED256" i="35"/>
  <c r="J256" i="35" s="1"/>
  <c r="EB256" i="35"/>
  <c r="H256" i="35" s="1"/>
  <c r="DZ256" i="35"/>
  <c r="F256" i="35" s="1"/>
  <c r="DX256" i="35"/>
  <c r="D256" i="35" s="1"/>
  <c r="DV256" i="35"/>
  <c r="B256" i="35" s="1"/>
  <c r="EF255" i="35"/>
  <c r="ED255" i="35"/>
  <c r="EB255" i="35"/>
  <c r="DZ255" i="35"/>
  <c r="DX255" i="35"/>
  <c r="DV255" i="35"/>
  <c r="EF252" i="35"/>
  <c r="L252" i="35" s="1"/>
  <c r="ED252" i="35"/>
  <c r="J252" i="35" s="1"/>
  <c r="EB252" i="35"/>
  <c r="H252" i="35" s="1"/>
  <c r="DZ252" i="35"/>
  <c r="F252" i="35" s="1"/>
  <c r="DX252" i="35"/>
  <c r="D252" i="35" s="1"/>
  <c r="DV252" i="35"/>
  <c r="B252" i="35" s="1"/>
  <c r="EF251" i="35"/>
  <c r="L251" i="35" s="1"/>
  <c r="ED251" i="35"/>
  <c r="J251" i="35" s="1"/>
  <c r="EB251" i="35"/>
  <c r="H251" i="35" s="1"/>
  <c r="DZ251" i="35"/>
  <c r="F251" i="35" s="1"/>
  <c r="DX251" i="35"/>
  <c r="D251" i="35" s="1"/>
  <c r="DV251" i="35"/>
  <c r="B251" i="35" s="1"/>
  <c r="EF250" i="35"/>
  <c r="ED250" i="35"/>
  <c r="EB250" i="35"/>
  <c r="DZ250" i="35"/>
  <c r="DX250" i="35"/>
  <c r="DV250" i="35"/>
  <c r="EF247" i="35"/>
  <c r="L247" i="35" s="1"/>
  <c r="ED247" i="35"/>
  <c r="J247" i="35" s="1"/>
  <c r="EB247" i="35"/>
  <c r="H247" i="35" s="1"/>
  <c r="DZ247" i="35"/>
  <c r="F247" i="35" s="1"/>
  <c r="DX247" i="35"/>
  <c r="D247" i="35" s="1"/>
  <c r="DV247" i="35"/>
  <c r="B247" i="35" s="1"/>
  <c r="EF246" i="35"/>
  <c r="L246" i="35" s="1"/>
  <c r="ED246" i="35"/>
  <c r="J246" i="35" s="1"/>
  <c r="EB246" i="35"/>
  <c r="H246" i="35" s="1"/>
  <c r="DZ246" i="35"/>
  <c r="F246" i="35" s="1"/>
  <c r="DX246" i="35"/>
  <c r="D246" i="35" s="1"/>
  <c r="DV246" i="35"/>
  <c r="B246" i="35" s="1"/>
  <c r="EF245" i="35"/>
  <c r="ED245" i="35"/>
  <c r="EB245" i="35"/>
  <c r="DZ245" i="35"/>
  <c r="DX245" i="35"/>
  <c r="DV245" i="35"/>
  <c r="EF242" i="35"/>
  <c r="L242" i="35" s="1"/>
  <c r="ED242" i="35"/>
  <c r="J242" i="35" s="1"/>
  <c r="EB242" i="35"/>
  <c r="H242" i="35" s="1"/>
  <c r="DZ242" i="35"/>
  <c r="F242" i="35" s="1"/>
  <c r="DX242" i="35"/>
  <c r="D242" i="35" s="1"/>
  <c r="DV242" i="35"/>
  <c r="B242" i="35" s="1"/>
  <c r="EF241" i="35"/>
  <c r="L241" i="35" s="1"/>
  <c r="ED241" i="35"/>
  <c r="J241" i="35" s="1"/>
  <c r="EB241" i="35"/>
  <c r="H241" i="35" s="1"/>
  <c r="DZ241" i="35"/>
  <c r="F241" i="35" s="1"/>
  <c r="DX241" i="35"/>
  <c r="D241" i="35" s="1"/>
  <c r="DV241" i="35"/>
  <c r="B241" i="35" s="1"/>
  <c r="EF240" i="35"/>
  <c r="ED240" i="35"/>
  <c r="EB240" i="35"/>
  <c r="DZ240" i="35"/>
  <c r="DX240" i="35"/>
  <c r="DV240" i="35"/>
  <c r="EF237" i="35"/>
  <c r="L237" i="35" s="1"/>
  <c r="ED237" i="35"/>
  <c r="J237" i="35" s="1"/>
  <c r="EB237" i="35"/>
  <c r="H237" i="35" s="1"/>
  <c r="DZ237" i="35"/>
  <c r="F237" i="35" s="1"/>
  <c r="DX237" i="35"/>
  <c r="D237" i="35" s="1"/>
  <c r="DV237" i="35"/>
  <c r="B237" i="35" s="1"/>
  <c r="EF236" i="35"/>
  <c r="L236" i="35" s="1"/>
  <c r="ED236" i="35"/>
  <c r="J236" i="35" s="1"/>
  <c r="EB236" i="35"/>
  <c r="H236" i="35" s="1"/>
  <c r="DZ236" i="35"/>
  <c r="F236" i="35" s="1"/>
  <c r="DX236" i="35"/>
  <c r="D236" i="35" s="1"/>
  <c r="DV236" i="35"/>
  <c r="B236" i="35" s="1"/>
  <c r="EF235" i="35"/>
  <c r="ED235" i="35"/>
  <c r="EB235" i="35"/>
  <c r="DZ235" i="35"/>
  <c r="DX235" i="35"/>
  <c r="DV235" i="35"/>
  <c r="EF232" i="35"/>
  <c r="L232" i="35" s="1"/>
  <c r="ED232" i="35"/>
  <c r="J232" i="35" s="1"/>
  <c r="EB232" i="35"/>
  <c r="H232" i="35" s="1"/>
  <c r="DZ232" i="35"/>
  <c r="F232" i="35" s="1"/>
  <c r="DX232" i="35"/>
  <c r="D232" i="35" s="1"/>
  <c r="DV232" i="35"/>
  <c r="B232" i="35" s="1"/>
  <c r="EF231" i="35"/>
  <c r="L231" i="35" s="1"/>
  <c r="ED231" i="35"/>
  <c r="J231" i="35" s="1"/>
  <c r="EB231" i="35"/>
  <c r="H231" i="35" s="1"/>
  <c r="DZ231" i="35"/>
  <c r="F231" i="35" s="1"/>
  <c r="DX231" i="35"/>
  <c r="D231" i="35" s="1"/>
  <c r="DV231" i="35"/>
  <c r="B231" i="35" s="1"/>
  <c r="EF230" i="35"/>
  <c r="ED230" i="35"/>
  <c r="EB230" i="35"/>
  <c r="DZ230" i="35"/>
  <c r="DX230" i="35"/>
  <c r="DV230" i="35"/>
  <c r="EF225" i="35"/>
  <c r="L225" i="35" s="1"/>
  <c r="ED225" i="35"/>
  <c r="J225" i="35" s="1"/>
  <c r="EB225" i="35"/>
  <c r="H225" i="35" s="1"/>
  <c r="DZ225" i="35"/>
  <c r="F225" i="35" s="1"/>
  <c r="DX225" i="35"/>
  <c r="D225" i="35" s="1"/>
  <c r="DV225" i="35"/>
  <c r="B225" i="35" s="1"/>
  <c r="EF224" i="35"/>
  <c r="L224" i="35" s="1"/>
  <c r="ED224" i="35"/>
  <c r="J224" i="35" s="1"/>
  <c r="EB224" i="35"/>
  <c r="H224" i="35" s="1"/>
  <c r="DZ224" i="35"/>
  <c r="F224" i="35" s="1"/>
  <c r="DX224" i="35"/>
  <c r="D224" i="35" s="1"/>
  <c r="DV224" i="35"/>
  <c r="B224" i="35" s="1"/>
  <c r="EF223" i="35"/>
  <c r="ED223" i="35"/>
  <c r="EB223" i="35"/>
  <c r="DZ223" i="35"/>
  <c r="DX223" i="35"/>
  <c r="DV223" i="35"/>
  <c r="EF220" i="35"/>
  <c r="L220" i="35" s="1"/>
  <c r="ED220" i="35"/>
  <c r="J220" i="35" s="1"/>
  <c r="EB220" i="35"/>
  <c r="H220" i="35" s="1"/>
  <c r="DZ220" i="35"/>
  <c r="F220" i="35" s="1"/>
  <c r="DX220" i="35"/>
  <c r="D220" i="35" s="1"/>
  <c r="DV220" i="35"/>
  <c r="B220" i="35" s="1"/>
  <c r="EF219" i="35"/>
  <c r="L219" i="35" s="1"/>
  <c r="ED219" i="35"/>
  <c r="J219" i="35" s="1"/>
  <c r="EB219" i="35"/>
  <c r="H219" i="35" s="1"/>
  <c r="DZ219" i="35"/>
  <c r="F219" i="35" s="1"/>
  <c r="DX219" i="35"/>
  <c r="D219" i="35" s="1"/>
  <c r="DV219" i="35"/>
  <c r="B219" i="35" s="1"/>
  <c r="EF218" i="35"/>
  <c r="ED218" i="35"/>
  <c r="EB218" i="35"/>
  <c r="DZ218" i="35"/>
  <c r="DX218" i="35"/>
  <c r="DV218" i="35"/>
  <c r="EF215" i="35"/>
  <c r="L215" i="35" s="1"/>
  <c r="ED215" i="35"/>
  <c r="J215" i="35" s="1"/>
  <c r="EB215" i="35"/>
  <c r="H215" i="35" s="1"/>
  <c r="DZ215" i="35"/>
  <c r="F215" i="35" s="1"/>
  <c r="DX215" i="35"/>
  <c r="D215" i="35" s="1"/>
  <c r="DV215" i="35"/>
  <c r="B215" i="35" s="1"/>
  <c r="EF214" i="35"/>
  <c r="L214" i="35" s="1"/>
  <c r="ED214" i="35"/>
  <c r="J214" i="35" s="1"/>
  <c r="EB214" i="35"/>
  <c r="H214" i="35" s="1"/>
  <c r="DZ214" i="35"/>
  <c r="F214" i="35" s="1"/>
  <c r="DX214" i="35"/>
  <c r="D214" i="35" s="1"/>
  <c r="DV214" i="35"/>
  <c r="B214" i="35" s="1"/>
  <c r="EF213" i="35"/>
  <c r="ED213" i="35"/>
  <c r="EB213" i="35"/>
  <c r="DZ213" i="35"/>
  <c r="DX213" i="35"/>
  <c r="DV213" i="35"/>
  <c r="EF210" i="35"/>
  <c r="L210" i="35" s="1"/>
  <c r="ED210" i="35"/>
  <c r="J210" i="35" s="1"/>
  <c r="EB210" i="35"/>
  <c r="H210" i="35" s="1"/>
  <c r="DZ210" i="35"/>
  <c r="F210" i="35" s="1"/>
  <c r="DX210" i="35"/>
  <c r="D210" i="35" s="1"/>
  <c r="DV210" i="35"/>
  <c r="B210" i="35" s="1"/>
  <c r="EF209" i="35"/>
  <c r="L209" i="35" s="1"/>
  <c r="ED209" i="35"/>
  <c r="J209" i="35" s="1"/>
  <c r="EB209" i="35"/>
  <c r="H209" i="35" s="1"/>
  <c r="DZ209" i="35"/>
  <c r="F209" i="35" s="1"/>
  <c r="DX209" i="35"/>
  <c r="D209" i="35" s="1"/>
  <c r="DV209" i="35"/>
  <c r="B209" i="35" s="1"/>
  <c r="EF208" i="35"/>
  <c r="ED208" i="35"/>
  <c r="EB208" i="35"/>
  <c r="DZ208" i="35"/>
  <c r="DX208" i="35"/>
  <c r="DV208" i="35"/>
  <c r="EF205" i="35"/>
  <c r="L205" i="35" s="1"/>
  <c r="ED205" i="35"/>
  <c r="J205" i="35" s="1"/>
  <c r="EB205" i="35"/>
  <c r="H205" i="35" s="1"/>
  <c r="DZ205" i="35"/>
  <c r="F205" i="35" s="1"/>
  <c r="DX205" i="35"/>
  <c r="D205" i="35" s="1"/>
  <c r="DV205" i="35"/>
  <c r="B205" i="35" s="1"/>
  <c r="EF204" i="35"/>
  <c r="L204" i="35" s="1"/>
  <c r="ED204" i="35"/>
  <c r="J204" i="35" s="1"/>
  <c r="EB204" i="35"/>
  <c r="H204" i="35" s="1"/>
  <c r="DZ204" i="35"/>
  <c r="F204" i="35" s="1"/>
  <c r="DX204" i="35"/>
  <c r="D204" i="35" s="1"/>
  <c r="DV204" i="35"/>
  <c r="B204" i="35" s="1"/>
  <c r="EF203" i="35"/>
  <c r="ED203" i="35"/>
  <c r="EB203" i="35"/>
  <c r="DZ203" i="35"/>
  <c r="DX203" i="35"/>
  <c r="DV203" i="35"/>
  <c r="EF200" i="35"/>
  <c r="L200" i="35" s="1"/>
  <c r="ED200" i="35"/>
  <c r="J200" i="35" s="1"/>
  <c r="EB200" i="35"/>
  <c r="H200" i="35" s="1"/>
  <c r="DZ200" i="35"/>
  <c r="F200" i="35" s="1"/>
  <c r="DX200" i="35"/>
  <c r="D200" i="35" s="1"/>
  <c r="DV200" i="35"/>
  <c r="B200" i="35" s="1"/>
  <c r="EF199" i="35"/>
  <c r="L199" i="35" s="1"/>
  <c r="ED199" i="35"/>
  <c r="J199" i="35" s="1"/>
  <c r="EB199" i="35"/>
  <c r="H199" i="35" s="1"/>
  <c r="DZ199" i="35"/>
  <c r="F199" i="35" s="1"/>
  <c r="DX199" i="35"/>
  <c r="D199" i="35" s="1"/>
  <c r="DV199" i="35"/>
  <c r="B199" i="35" s="1"/>
  <c r="EF198" i="35"/>
  <c r="ED198" i="35"/>
  <c r="EB198" i="35"/>
  <c r="DZ198" i="35"/>
  <c r="DX198" i="35"/>
  <c r="DV198" i="35"/>
  <c r="EF193" i="35"/>
  <c r="L193" i="35" s="1"/>
  <c r="ED193" i="35"/>
  <c r="J193" i="35" s="1"/>
  <c r="EB193" i="35"/>
  <c r="H193" i="35" s="1"/>
  <c r="DZ193" i="35"/>
  <c r="F193" i="35" s="1"/>
  <c r="DX193" i="35"/>
  <c r="D193" i="35" s="1"/>
  <c r="DV193" i="35"/>
  <c r="B193" i="35" s="1"/>
  <c r="EF192" i="35"/>
  <c r="L192" i="35" s="1"/>
  <c r="ED192" i="35"/>
  <c r="J192" i="35" s="1"/>
  <c r="EB192" i="35"/>
  <c r="H192" i="35" s="1"/>
  <c r="DZ192" i="35"/>
  <c r="F192" i="35" s="1"/>
  <c r="DX192" i="35"/>
  <c r="D192" i="35" s="1"/>
  <c r="DV192" i="35"/>
  <c r="B192" i="35" s="1"/>
  <c r="EF191" i="35"/>
  <c r="ED191" i="35"/>
  <c r="EB191" i="35"/>
  <c r="DZ191" i="35"/>
  <c r="DX191" i="35"/>
  <c r="DV191" i="35"/>
  <c r="EF188" i="35"/>
  <c r="L188" i="35" s="1"/>
  <c r="ED188" i="35"/>
  <c r="J188" i="35" s="1"/>
  <c r="EB188" i="35"/>
  <c r="H188" i="35" s="1"/>
  <c r="DZ188" i="35"/>
  <c r="F188" i="35" s="1"/>
  <c r="DX188" i="35"/>
  <c r="D188" i="35" s="1"/>
  <c r="DV188" i="35"/>
  <c r="B188" i="35" s="1"/>
  <c r="EF187" i="35"/>
  <c r="L187" i="35" s="1"/>
  <c r="ED187" i="35"/>
  <c r="J187" i="35" s="1"/>
  <c r="EB187" i="35"/>
  <c r="H187" i="35" s="1"/>
  <c r="DZ187" i="35"/>
  <c r="F187" i="35" s="1"/>
  <c r="DX187" i="35"/>
  <c r="D187" i="35" s="1"/>
  <c r="DV187" i="35"/>
  <c r="B187" i="35" s="1"/>
  <c r="EF186" i="35"/>
  <c r="ED186" i="35"/>
  <c r="EB186" i="35"/>
  <c r="DZ186" i="35"/>
  <c r="DX186" i="35"/>
  <c r="DV186" i="35"/>
  <c r="EF183" i="35"/>
  <c r="L183" i="35" s="1"/>
  <c r="ED183" i="35"/>
  <c r="J183" i="35" s="1"/>
  <c r="EB183" i="35"/>
  <c r="H183" i="35" s="1"/>
  <c r="DZ183" i="35"/>
  <c r="F183" i="35" s="1"/>
  <c r="DX183" i="35"/>
  <c r="D183" i="35" s="1"/>
  <c r="DV183" i="35"/>
  <c r="B183" i="35" s="1"/>
  <c r="EF182" i="35"/>
  <c r="L182" i="35" s="1"/>
  <c r="ED182" i="35"/>
  <c r="J182" i="35" s="1"/>
  <c r="EB182" i="35"/>
  <c r="H182" i="35" s="1"/>
  <c r="DZ182" i="35"/>
  <c r="F182" i="35" s="1"/>
  <c r="DX182" i="35"/>
  <c r="D182" i="35" s="1"/>
  <c r="DV182" i="35"/>
  <c r="B182" i="35" s="1"/>
  <c r="EF181" i="35"/>
  <c r="ED181" i="35"/>
  <c r="EB181" i="35"/>
  <c r="DZ181" i="35"/>
  <c r="DX181" i="35"/>
  <c r="DV181" i="35"/>
  <c r="EF178" i="35"/>
  <c r="L178" i="35" s="1"/>
  <c r="ED178" i="35"/>
  <c r="J178" i="35" s="1"/>
  <c r="EB178" i="35"/>
  <c r="H178" i="35" s="1"/>
  <c r="DZ178" i="35"/>
  <c r="F178" i="35" s="1"/>
  <c r="DX178" i="35"/>
  <c r="D178" i="35" s="1"/>
  <c r="DV178" i="35"/>
  <c r="B178" i="35" s="1"/>
  <c r="EF177" i="35"/>
  <c r="L177" i="35" s="1"/>
  <c r="ED177" i="35"/>
  <c r="J177" i="35" s="1"/>
  <c r="EB177" i="35"/>
  <c r="H177" i="35" s="1"/>
  <c r="DZ177" i="35"/>
  <c r="F177" i="35" s="1"/>
  <c r="DX177" i="35"/>
  <c r="D177" i="35" s="1"/>
  <c r="DV177" i="35"/>
  <c r="B177" i="35" s="1"/>
  <c r="EF176" i="35"/>
  <c r="ED176" i="35"/>
  <c r="EB176" i="35"/>
  <c r="DZ176" i="35"/>
  <c r="DX176" i="35"/>
  <c r="DV176" i="35"/>
  <c r="EF173" i="35"/>
  <c r="L173" i="35" s="1"/>
  <c r="ED173" i="35"/>
  <c r="J173" i="35" s="1"/>
  <c r="EB173" i="35"/>
  <c r="H173" i="35" s="1"/>
  <c r="DZ173" i="35"/>
  <c r="F173" i="35" s="1"/>
  <c r="DX173" i="35"/>
  <c r="D173" i="35" s="1"/>
  <c r="DV173" i="35"/>
  <c r="B173" i="35" s="1"/>
  <c r="EF172" i="35"/>
  <c r="L172" i="35" s="1"/>
  <c r="ED172" i="35"/>
  <c r="J172" i="35" s="1"/>
  <c r="EB172" i="35"/>
  <c r="H172" i="35" s="1"/>
  <c r="DZ172" i="35"/>
  <c r="F172" i="35" s="1"/>
  <c r="DX172" i="35"/>
  <c r="D172" i="35" s="1"/>
  <c r="DV172" i="35"/>
  <c r="B172" i="35" s="1"/>
  <c r="EF171" i="35"/>
  <c r="ED171" i="35"/>
  <c r="EB171" i="35"/>
  <c r="DZ171" i="35"/>
  <c r="DX171" i="35"/>
  <c r="DV171" i="35"/>
  <c r="EF168" i="35"/>
  <c r="L168" i="35" s="1"/>
  <c r="ED168" i="35"/>
  <c r="J168" i="35" s="1"/>
  <c r="EB168" i="35"/>
  <c r="H168" i="35" s="1"/>
  <c r="DZ168" i="35"/>
  <c r="F168" i="35" s="1"/>
  <c r="DX168" i="35"/>
  <c r="D168" i="35" s="1"/>
  <c r="DV168" i="35"/>
  <c r="B168" i="35" s="1"/>
  <c r="EF167" i="35"/>
  <c r="L167" i="35" s="1"/>
  <c r="ED167" i="35"/>
  <c r="J167" i="35" s="1"/>
  <c r="EB167" i="35"/>
  <c r="H167" i="35" s="1"/>
  <c r="DZ167" i="35"/>
  <c r="F167" i="35" s="1"/>
  <c r="DX167" i="35"/>
  <c r="D167" i="35" s="1"/>
  <c r="DV167" i="35"/>
  <c r="B167" i="35" s="1"/>
  <c r="EF166" i="35"/>
  <c r="ED166" i="35"/>
  <c r="EB166" i="35"/>
  <c r="DZ166" i="35"/>
  <c r="DX166" i="35"/>
  <c r="DV166" i="35"/>
  <c r="EF161" i="35"/>
  <c r="L161" i="35" s="1"/>
  <c r="ED161" i="35"/>
  <c r="J161" i="35" s="1"/>
  <c r="EB161" i="35"/>
  <c r="H161" i="35" s="1"/>
  <c r="DZ161" i="35"/>
  <c r="F161" i="35" s="1"/>
  <c r="DX161" i="35"/>
  <c r="D161" i="35" s="1"/>
  <c r="DV161" i="35"/>
  <c r="B161" i="35" s="1"/>
  <c r="EF160" i="35"/>
  <c r="L160" i="35" s="1"/>
  <c r="ED160" i="35"/>
  <c r="J160" i="35" s="1"/>
  <c r="EB160" i="35"/>
  <c r="H160" i="35" s="1"/>
  <c r="DZ160" i="35"/>
  <c r="F160" i="35" s="1"/>
  <c r="DX160" i="35"/>
  <c r="D160" i="35" s="1"/>
  <c r="DV160" i="35"/>
  <c r="B160" i="35" s="1"/>
  <c r="EF159" i="35"/>
  <c r="ED159" i="35"/>
  <c r="EB159" i="35"/>
  <c r="DZ159" i="35"/>
  <c r="DX159" i="35"/>
  <c r="DV159" i="35"/>
  <c r="EF156" i="35"/>
  <c r="L156" i="35" s="1"/>
  <c r="ED156" i="35"/>
  <c r="J156" i="35" s="1"/>
  <c r="EB156" i="35"/>
  <c r="H156" i="35" s="1"/>
  <c r="DZ156" i="35"/>
  <c r="F156" i="35" s="1"/>
  <c r="DX156" i="35"/>
  <c r="D156" i="35" s="1"/>
  <c r="DV156" i="35"/>
  <c r="B156" i="35" s="1"/>
  <c r="EF155" i="35"/>
  <c r="L155" i="35" s="1"/>
  <c r="ED155" i="35"/>
  <c r="J155" i="35" s="1"/>
  <c r="EB155" i="35"/>
  <c r="H155" i="35" s="1"/>
  <c r="DZ155" i="35"/>
  <c r="F155" i="35" s="1"/>
  <c r="DX155" i="35"/>
  <c r="D155" i="35" s="1"/>
  <c r="DV155" i="35"/>
  <c r="B155" i="35" s="1"/>
  <c r="EF154" i="35"/>
  <c r="ED154" i="35"/>
  <c r="EB154" i="35"/>
  <c r="DZ154" i="35"/>
  <c r="DX154" i="35"/>
  <c r="DV154" i="35"/>
  <c r="EF151" i="35"/>
  <c r="L151" i="35" s="1"/>
  <c r="ED151" i="35"/>
  <c r="J151" i="35" s="1"/>
  <c r="EB151" i="35"/>
  <c r="H151" i="35" s="1"/>
  <c r="DZ151" i="35"/>
  <c r="F151" i="35" s="1"/>
  <c r="DX151" i="35"/>
  <c r="D151" i="35" s="1"/>
  <c r="DV151" i="35"/>
  <c r="B151" i="35" s="1"/>
  <c r="EF150" i="35"/>
  <c r="L150" i="35" s="1"/>
  <c r="ED150" i="35"/>
  <c r="J150" i="35" s="1"/>
  <c r="EB150" i="35"/>
  <c r="H150" i="35" s="1"/>
  <c r="DZ150" i="35"/>
  <c r="F150" i="35" s="1"/>
  <c r="DX150" i="35"/>
  <c r="D150" i="35" s="1"/>
  <c r="DV150" i="35"/>
  <c r="B150" i="35" s="1"/>
  <c r="EF149" i="35"/>
  <c r="ED149" i="35"/>
  <c r="EB149" i="35"/>
  <c r="DZ149" i="35"/>
  <c r="DX149" i="35"/>
  <c r="DV149" i="35"/>
  <c r="EF146" i="35"/>
  <c r="L146" i="35" s="1"/>
  <c r="ED146" i="35"/>
  <c r="J146" i="35" s="1"/>
  <c r="EB146" i="35"/>
  <c r="H146" i="35" s="1"/>
  <c r="DZ146" i="35"/>
  <c r="F146" i="35" s="1"/>
  <c r="DX146" i="35"/>
  <c r="D146" i="35" s="1"/>
  <c r="DV146" i="35"/>
  <c r="B146" i="35" s="1"/>
  <c r="EF145" i="35"/>
  <c r="L145" i="35" s="1"/>
  <c r="ED145" i="35"/>
  <c r="J145" i="35" s="1"/>
  <c r="EB145" i="35"/>
  <c r="H145" i="35" s="1"/>
  <c r="DZ145" i="35"/>
  <c r="F145" i="35" s="1"/>
  <c r="DX145" i="35"/>
  <c r="D145" i="35" s="1"/>
  <c r="DV145" i="35"/>
  <c r="B145" i="35" s="1"/>
  <c r="EF144" i="35"/>
  <c r="ED144" i="35"/>
  <c r="EB144" i="35"/>
  <c r="DZ144" i="35"/>
  <c r="DX144" i="35"/>
  <c r="DV144" i="35"/>
  <c r="EF141" i="35"/>
  <c r="L141" i="35" s="1"/>
  <c r="ED141" i="35"/>
  <c r="J141" i="35" s="1"/>
  <c r="EB141" i="35"/>
  <c r="H141" i="35" s="1"/>
  <c r="DZ141" i="35"/>
  <c r="F141" i="35" s="1"/>
  <c r="DX141" i="35"/>
  <c r="D141" i="35" s="1"/>
  <c r="DV141" i="35"/>
  <c r="B141" i="35" s="1"/>
  <c r="EF140" i="35"/>
  <c r="L140" i="35" s="1"/>
  <c r="ED140" i="35"/>
  <c r="J140" i="35" s="1"/>
  <c r="EB140" i="35"/>
  <c r="H140" i="35" s="1"/>
  <c r="DZ140" i="35"/>
  <c r="F140" i="35" s="1"/>
  <c r="DX140" i="35"/>
  <c r="D140" i="35" s="1"/>
  <c r="DV140" i="35"/>
  <c r="B140" i="35" s="1"/>
  <c r="EF139" i="35"/>
  <c r="ED139" i="35"/>
  <c r="EB139" i="35"/>
  <c r="DZ139" i="35"/>
  <c r="DX139" i="35"/>
  <c r="DV139" i="35"/>
  <c r="EF136" i="35"/>
  <c r="L136" i="35" s="1"/>
  <c r="ED136" i="35"/>
  <c r="J136" i="35" s="1"/>
  <c r="EB136" i="35"/>
  <c r="H136" i="35" s="1"/>
  <c r="DZ136" i="35"/>
  <c r="F136" i="35" s="1"/>
  <c r="DX136" i="35"/>
  <c r="D136" i="35" s="1"/>
  <c r="DV136" i="35"/>
  <c r="B136" i="35" s="1"/>
  <c r="EF135" i="35"/>
  <c r="L135" i="35" s="1"/>
  <c r="ED135" i="35"/>
  <c r="J135" i="35" s="1"/>
  <c r="EB135" i="35"/>
  <c r="H135" i="35" s="1"/>
  <c r="DZ135" i="35"/>
  <c r="F135" i="35" s="1"/>
  <c r="DX135" i="35"/>
  <c r="D135" i="35" s="1"/>
  <c r="DV135" i="35"/>
  <c r="B135" i="35" s="1"/>
  <c r="EF134" i="35"/>
  <c r="ED134" i="35"/>
  <c r="EB134" i="35"/>
  <c r="DZ134" i="35"/>
  <c r="DX134" i="35"/>
  <c r="DV134" i="35"/>
  <c r="EF129" i="35"/>
  <c r="L129" i="35" s="1"/>
  <c r="ED129" i="35"/>
  <c r="J129" i="35" s="1"/>
  <c r="EB129" i="35"/>
  <c r="H129" i="35" s="1"/>
  <c r="DZ129" i="35"/>
  <c r="F129" i="35" s="1"/>
  <c r="DX129" i="35"/>
  <c r="D129" i="35" s="1"/>
  <c r="DV129" i="35"/>
  <c r="B129" i="35" s="1"/>
  <c r="EF128" i="35"/>
  <c r="L128" i="35" s="1"/>
  <c r="ED128" i="35"/>
  <c r="J128" i="35" s="1"/>
  <c r="EB128" i="35"/>
  <c r="H128" i="35" s="1"/>
  <c r="DZ128" i="35"/>
  <c r="F128" i="35" s="1"/>
  <c r="DX128" i="35"/>
  <c r="D128" i="35" s="1"/>
  <c r="DV128" i="35"/>
  <c r="B128" i="35" s="1"/>
  <c r="EF127" i="35"/>
  <c r="ED127" i="35"/>
  <c r="EB127" i="35"/>
  <c r="DZ127" i="35"/>
  <c r="DX127" i="35"/>
  <c r="DV127" i="35"/>
  <c r="EF124" i="35"/>
  <c r="L124" i="35" s="1"/>
  <c r="ED124" i="35"/>
  <c r="J124" i="35" s="1"/>
  <c r="EB124" i="35"/>
  <c r="H124" i="35" s="1"/>
  <c r="DZ124" i="35"/>
  <c r="F124" i="35" s="1"/>
  <c r="DX124" i="35"/>
  <c r="D124" i="35" s="1"/>
  <c r="DV124" i="35"/>
  <c r="B124" i="35" s="1"/>
  <c r="EF123" i="35"/>
  <c r="L123" i="35" s="1"/>
  <c r="ED123" i="35"/>
  <c r="J123" i="35" s="1"/>
  <c r="EB123" i="35"/>
  <c r="H123" i="35" s="1"/>
  <c r="DZ123" i="35"/>
  <c r="F123" i="35" s="1"/>
  <c r="DX123" i="35"/>
  <c r="D123" i="35" s="1"/>
  <c r="DV123" i="35"/>
  <c r="B123" i="35" s="1"/>
  <c r="EF122" i="35"/>
  <c r="ED122" i="35"/>
  <c r="EB122" i="35"/>
  <c r="DZ122" i="35"/>
  <c r="DX122" i="35"/>
  <c r="DV122" i="35"/>
  <c r="EF119" i="35"/>
  <c r="L119" i="35" s="1"/>
  <c r="ED119" i="35"/>
  <c r="J119" i="35" s="1"/>
  <c r="EB119" i="35"/>
  <c r="H119" i="35" s="1"/>
  <c r="DZ119" i="35"/>
  <c r="F119" i="35" s="1"/>
  <c r="DX119" i="35"/>
  <c r="D119" i="35" s="1"/>
  <c r="DV119" i="35"/>
  <c r="B119" i="35" s="1"/>
  <c r="EF118" i="35"/>
  <c r="L118" i="35" s="1"/>
  <c r="ED118" i="35"/>
  <c r="J118" i="35" s="1"/>
  <c r="EB118" i="35"/>
  <c r="H118" i="35" s="1"/>
  <c r="DZ118" i="35"/>
  <c r="F118" i="35" s="1"/>
  <c r="DX118" i="35"/>
  <c r="D118" i="35" s="1"/>
  <c r="DV118" i="35"/>
  <c r="B118" i="35" s="1"/>
  <c r="EF117" i="35"/>
  <c r="ED117" i="35"/>
  <c r="EB117" i="35"/>
  <c r="DZ117" i="35"/>
  <c r="DX117" i="35"/>
  <c r="DV117" i="35"/>
  <c r="EF114" i="35"/>
  <c r="L114" i="35" s="1"/>
  <c r="ED114" i="35"/>
  <c r="J114" i="35" s="1"/>
  <c r="EB114" i="35"/>
  <c r="H114" i="35" s="1"/>
  <c r="DZ114" i="35"/>
  <c r="F114" i="35" s="1"/>
  <c r="DX114" i="35"/>
  <c r="D114" i="35" s="1"/>
  <c r="DV114" i="35"/>
  <c r="B114" i="35" s="1"/>
  <c r="EF113" i="35"/>
  <c r="L113" i="35" s="1"/>
  <c r="ED113" i="35"/>
  <c r="J113" i="35" s="1"/>
  <c r="EB113" i="35"/>
  <c r="H113" i="35" s="1"/>
  <c r="DZ113" i="35"/>
  <c r="F113" i="35" s="1"/>
  <c r="DX113" i="35"/>
  <c r="D113" i="35" s="1"/>
  <c r="DV113" i="35"/>
  <c r="B113" i="35" s="1"/>
  <c r="EF112" i="35"/>
  <c r="ED112" i="35"/>
  <c r="EB112" i="35"/>
  <c r="DZ112" i="35"/>
  <c r="DX112" i="35"/>
  <c r="DV112" i="35"/>
  <c r="EF109" i="35"/>
  <c r="L109" i="35" s="1"/>
  <c r="ED109" i="35"/>
  <c r="J109" i="35" s="1"/>
  <c r="EB109" i="35"/>
  <c r="H109" i="35" s="1"/>
  <c r="DZ109" i="35"/>
  <c r="F109" i="35" s="1"/>
  <c r="DX109" i="35"/>
  <c r="D109" i="35" s="1"/>
  <c r="DV109" i="35"/>
  <c r="B109" i="35" s="1"/>
  <c r="EF108" i="35"/>
  <c r="L108" i="35" s="1"/>
  <c r="ED108" i="35"/>
  <c r="J108" i="35" s="1"/>
  <c r="EB108" i="35"/>
  <c r="H108" i="35" s="1"/>
  <c r="DZ108" i="35"/>
  <c r="F108" i="35" s="1"/>
  <c r="DX108" i="35"/>
  <c r="D108" i="35" s="1"/>
  <c r="DV108" i="35"/>
  <c r="B108" i="35" s="1"/>
  <c r="EF107" i="35"/>
  <c r="ED107" i="35"/>
  <c r="EB107" i="35"/>
  <c r="DZ107" i="35"/>
  <c r="DX107" i="35"/>
  <c r="DV107" i="35"/>
  <c r="EF104" i="35"/>
  <c r="L104" i="35" s="1"/>
  <c r="ED104" i="35"/>
  <c r="J104" i="35" s="1"/>
  <c r="EB104" i="35"/>
  <c r="H104" i="35" s="1"/>
  <c r="DZ104" i="35"/>
  <c r="F104" i="35" s="1"/>
  <c r="DX104" i="35"/>
  <c r="D104" i="35" s="1"/>
  <c r="DV104" i="35"/>
  <c r="B104" i="35" s="1"/>
  <c r="EF103" i="35"/>
  <c r="L103" i="35" s="1"/>
  <c r="ED103" i="35"/>
  <c r="J103" i="35" s="1"/>
  <c r="EB103" i="35"/>
  <c r="H103" i="35" s="1"/>
  <c r="DZ103" i="35"/>
  <c r="F103" i="35" s="1"/>
  <c r="DX103" i="35"/>
  <c r="D103" i="35" s="1"/>
  <c r="DV103" i="35"/>
  <c r="B103" i="35" s="1"/>
  <c r="EF102" i="35"/>
  <c r="ED102" i="35"/>
  <c r="EB102" i="35"/>
  <c r="DZ102" i="35"/>
  <c r="DX102" i="35"/>
  <c r="DV102" i="35"/>
  <c r="DX72" i="35"/>
  <c r="D72" i="35" s="1"/>
  <c r="EF97" i="35"/>
  <c r="L97" i="35" s="1"/>
  <c r="ED97" i="35"/>
  <c r="J97" i="35" s="1"/>
  <c r="EB97" i="35"/>
  <c r="H97" i="35" s="1"/>
  <c r="DZ97" i="35"/>
  <c r="F97" i="35" s="1"/>
  <c r="DX97" i="35"/>
  <c r="D97" i="35" s="1"/>
  <c r="DV97" i="35"/>
  <c r="B97" i="35" s="1"/>
  <c r="EF96" i="35"/>
  <c r="L96" i="35" s="1"/>
  <c r="ED96" i="35"/>
  <c r="J96" i="35" s="1"/>
  <c r="EB96" i="35"/>
  <c r="H96" i="35" s="1"/>
  <c r="DZ96" i="35"/>
  <c r="F96" i="35" s="1"/>
  <c r="DX96" i="35"/>
  <c r="D96" i="35" s="1"/>
  <c r="DV96" i="35"/>
  <c r="B96" i="35" s="1"/>
  <c r="EF95" i="35"/>
  <c r="ED95" i="35"/>
  <c r="EB95" i="35"/>
  <c r="DZ95" i="35"/>
  <c r="DX95" i="35"/>
  <c r="DV95" i="35"/>
  <c r="EF92" i="35"/>
  <c r="L92" i="35" s="1"/>
  <c r="ED92" i="35"/>
  <c r="J92" i="35" s="1"/>
  <c r="EB92" i="35"/>
  <c r="H92" i="35" s="1"/>
  <c r="DZ92" i="35"/>
  <c r="F92" i="35" s="1"/>
  <c r="DX92" i="35"/>
  <c r="D92" i="35" s="1"/>
  <c r="DV92" i="35"/>
  <c r="B92" i="35" s="1"/>
  <c r="EF91" i="35"/>
  <c r="L91" i="35" s="1"/>
  <c r="ED91" i="35"/>
  <c r="J91" i="35" s="1"/>
  <c r="EB91" i="35"/>
  <c r="H91" i="35" s="1"/>
  <c r="DZ91" i="35"/>
  <c r="F91" i="35" s="1"/>
  <c r="DX91" i="35"/>
  <c r="D91" i="35" s="1"/>
  <c r="DV91" i="35"/>
  <c r="B91" i="35" s="1"/>
  <c r="EF90" i="35"/>
  <c r="ED90" i="35"/>
  <c r="EB90" i="35"/>
  <c r="DZ90" i="35"/>
  <c r="DX90" i="35"/>
  <c r="DV90" i="35"/>
  <c r="EF87" i="35"/>
  <c r="L87" i="35" s="1"/>
  <c r="ED87" i="35"/>
  <c r="J87" i="35" s="1"/>
  <c r="EB87" i="35"/>
  <c r="H87" i="35" s="1"/>
  <c r="DZ87" i="35"/>
  <c r="F87" i="35" s="1"/>
  <c r="DX87" i="35"/>
  <c r="D87" i="35" s="1"/>
  <c r="DV87" i="35"/>
  <c r="B87" i="35" s="1"/>
  <c r="EF86" i="35"/>
  <c r="L86" i="35" s="1"/>
  <c r="ED86" i="35"/>
  <c r="J86" i="35" s="1"/>
  <c r="EB86" i="35"/>
  <c r="H86" i="35" s="1"/>
  <c r="DZ86" i="35"/>
  <c r="F86" i="35" s="1"/>
  <c r="DX86" i="35"/>
  <c r="D86" i="35" s="1"/>
  <c r="DV86" i="35"/>
  <c r="B86" i="35" s="1"/>
  <c r="EF85" i="35"/>
  <c r="ED85" i="35"/>
  <c r="EB85" i="35"/>
  <c r="DZ85" i="35"/>
  <c r="DX85" i="35"/>
  <c r="DV85" i="35"/>
  <c r="EF82" i="35"/>
  <c r="L82" i="35" s="1"/>
  <c r="ED82" i="35"/>
  <c r="J82" i="35" s="1"/>
  <c r="EB82" i="35"/>
  <c r="H82" i="35" s="1"/>
  <c r="DZ82" i="35"/>
  <c r="F82" i="35" s="1"/>
  <c r="DX82" i="35"/>
  <c r="D82" i="35" s="1"/>
  <c r="DV82" i="35"/>
  <c r="B82" i="35" s="1"/>
  <c r="EF81" i="35"/>
  <c r="L81" i="35" s="1"/>
  <c r="ED81" i="35"/>
  <c r="J81" i="35" s="1"/>
  <c r="EB81" i="35"/>
  <c r="H81" i="35" s="1"/>
  <c r="DZ81" i="35"/>
  <c r="F81" i="35" s="1"/>
  <c r="DX81" i="35"/>
  <c r="D81" i="35" s="1"/>
  <c r="DV81" i="35"/>
  <c r="B81" i="35" s="1"/>
  <c r="EF80" i="35"/>
  <c r="ED80" i="35"/>
  <c r="EB80" i="35"/>
  <c r="DZ80" i="35"/>
  <c r="DX80" i="35"/>
  <c r="DV80" i="35"/>
  <c r="EF77" i="35"/>
  <c r="L77" i="35" s="1"/>
  <c r="ED77" i="35"/>
  <c r="J77" i="35" s="1"/>
  <c r="EB77" i="35"/>
  <c r="H77" i="35" s="1"/>
  <c r="DZ77" i="35"/>
  <c r="F77" i="35" s="1"/>
  <c r="DX77" i="35"/>
  <c r="D77" i="35" s="1"/>
  <c r="DV77" i="35"/>
  <c r="B77" i="35" s="1"/>
  <c r="EF76" i="35"/>
  <c r="L76" i="35" s="1"/>
  <c r="ED76" i="35"/>
  <c r="J76" i="35" s="1"/>
  <c r="EB76" i="35"/>
  <c r="H76" i="35" s="1"/>
  <c r="DZ76" i="35"/>
  <c r="F76" i="35" s="1"/>
  <c r="DX76" i="35"/>
  <c r="D76" i="35" s="1"/>
  <c r="DV76" i="35"/>
  <c r="B76" i="35" s="1"/>
  <c r="EF75" i="35"/>
  <c r="ED75" i="35"/>
  <c r="EB75" i="35"/>
  <c r="DZ75" i="35"/>
  <c r="DX75" i="35"/>
  <c r="DV75" i="35"/>
  <c r="EF72" i="35"/>
  <c r="L72" i="35" s="1"/>
  <c r="ED72" i="35"/>
  <c r="J72" i="35" s="1"/>
  <c r="EB72" i="35"/>
  <c r="H72" i="35" s="1"/>
  <c r="DZ72" i="35"/>
  <c r="F72" i="35" s="1"/>
  <c r="DV72" i="35"/>
  <c r="B72" i="35" s="1"/>
  <c r="EF71" i="35"/>
  <c r="L71" i="35" s="1"/>
  <c r="ED71" i="35"/>
  <c r="J71" i="35" s="1"/>
  <c r="EB71" i="35"/>
  <c r="H71" i="35" s="1"/>
  <c r="DZ71" i="35"/>
  <c r="F71" i="35" s="1"/>
  <c r="DX71" i="35"/>
  <c r="D71" i="35" s="1"/>
  <c r="DV71" i="35"/>
  <c r="B71" i="35" s="1"/>
  <c r="EF70" i="35"/>
  <c r="ED70" i="35"/>
  <c r="EB70" i="35"/>
  <c r="DZ70" i="35"/>
  <c r="DX70" i="35"/>
  <c r="DV70" i="35"/>
  <c r="EF65" i="35"/>
  <c r="L65" i="35" s="1"/>
  <c r="ED65" i="35"/>
  <c r="J65" i="35" s="1"/>
  <c r="EB65" i="35"/>
  <c r="H65" i="35" s="1"/>
  <c r="DZ65" i="35"/>
  <c r="F65" i="35" s="1"/>
  <c r="DX65" i="35"/>
  <c r="D65" i="35" s="1"/>
  <c r="DV65" i="35"/>
  <c r="B65" i="35" s="1"/>
  <c r="EF64" i="35"/>
  <c r="L64" i="35" s="1"/>
  <c r="ED64" i="35"/>
  <c r="J64" i="35" s="1"/>
  <c r="EB64" i="35"/>
  <c r="H64" i="35" s="1"/>
  <c r="DZ64" i="35"/>
  <c r="F64" i="35" s="1"/>
  <c r="DX64" i="35"/>
  <c r="D64" i="35" s="1"/>
  <c r="DV64" i="35"/>
  <c r="B64" i="35" s="1"/>
  <c r="EF63" i="35"/>
  <c r="ED63" i="35"/>
  <c r="EB63" i="35"/>
  <c r="DZ63" i="35"/>
  <c r="DX63" i="35"/>
  <c r="DV63" i="35"/>
  <c r="EF60" i="35"/>
  <c r="L60" i="35" s="1"/>
  <c r="ED60" i="35"/>
  <c r="J60" i="35" s="1"/>
  <c r="EB60" i="35"/>
  <c r="H60" i="35" s="1"/>
  <c r="DZ60" i="35"/>
  <c r="F60" i="35" s="1"/>
  <c r="DX60" i="35"/>
  <c r="D60" i="35" s="1"/>
  <c r="DV60" i="35"/>
  <c r="B60" i="35" s="1"/>
  <c r="EF59" i="35"/>
  <c r="L59" i="35" s="1"/>
  <c r="ED59" i="35"/>
  <c r="J59" i="35" s="1"/>
  <c r="EB59" i="35"/>
  <c r="H59" i="35" s="1"/>
  <c r="DZ59" i="35"/>
  <c r="F59" i="35" s="1"/>
  <c r="DX59" i="35"/>
  <c r="D59" i="35" s="1"/>
  <c r="DV59" i="35"/>
  <c r="B59" i="35" s="1"/>
  <c r="EF58" i="35"/>
  <c r="ED58" i="35"/>
  <c r="EB58" i="35"/>
  <c r="DZ58" i="35"/>
  <c r="DX58" i="35"/>
  <c r="DV58" i="35"/>
  <c r="EF55" i="35"/>
  <c r="L55" i="35" s="1"/>
  <c r="ED55" i="35"/>
  <c r="J55" i="35" s="1"/>
  <c r="EB55" i="35"/>
  <c r="H55" i="35" s="1"/>
  <c r="DZ55" i="35"/>
  <c r="F55" i="35" s="1"/>
  <c r="DX55" i="35"/>
  <c r="D55" i="35" s="1"/>
  <c r="DV55" i="35"/>
  <c r="B55" i="35" s="1"/>
  <c r="EF54" i="35"/>
  <c r="L54" i="35" s="1"/>
  <c r="ED54" i="35"/>
  <c r="J54" i="35" s="1"/>
  <c r="EB54" i="35"/>
  <c r="H54" i="35" s="1"/>
  <c r="DZ54" i="35"/>
  <c r="F54" i="35" s="1"/>
  <c r="DX54" i="35"/>
  <c r="D54" i="35" s="1"/>
  <c r="DV54" i="35"/>
  <c r="B54" i="35" s="1"/>
  <c r="EF53" i="35"/>
  <c r="ED53" i="35"/>
  <c r="EB53" i="35"/>
  <c r="DZ53" i="35"/>
  <c r="DX53" i="35"/>
  <c r="DV53" i="35"/>
  <c r="EF50" i="35"/>
  <c r="L50" i="35" s="1"/>
  <c r="ED50" i="35"/>
  <c r="J50" i="35" s="1"/>
  <c r="EB50" i="35"/>
  <c r="H50" i="35" s="1"/>
  <c r="DZ50" i="35"/>
  <c r="F50" i="35" s="1"/>
  <c r="DX50" i="35"/>
  <c r="D50" i="35" s="1"/>
  <c r="DV50" i="35"/>
  <c r="B50" i="35" s="1"/>
  <c r="EF49" i="35"/>
  <c r="L49" i="35" s="1"/>
  <c r="ED49" i="35"/>
  <c r="J49" i="35" s="1"/>
  <c r="EB49" i="35"/>
  <c r="H49" i="35" s="1"/>
  <c r="DZ49" i="35"/>
  <c r="F49" i="35" s="1"/>
  <c r="DX49" i="35"/>
  <c r="D49" i="35" s="1"/>
  <c r="DV49" i="35"/>
  <c r="B49" i="35" s="1"/>
  <c r="EF48" i="35"/>
  <c r="ED48" i="35"/>
  <c r="EB48" i="35"/>
  <c r="DZ48" i="35"/>
  <c r="DX48" i="35"/>
  <c r="DV48" i="35"/>
  <c r="EF45" i="35"/>
  <c r="L45" i="35" s="1"/>
  <c r="ED45" i="35"/>
  <c r="J45" i="35" s="1"/>
  <c r="EB45" i="35"/>
  <c r="H45" i="35" s="1"/>
  <c r="DZ45" i="35"/>
  <c r="F45" i="35" s="1"/>
  <c r="DX45" i="35"/>
  <c r="D45" i="35" s="1"/>
  <c r="DV45" i="35"/>
  <c r="B45" i="35" s="1"/>
  <c r="EF44" i="35"/>
  <c r="L44" i="35" s="1"/>
  <c r="ED44" i="35"/>
  <c r="J44" i="35" s="1"/>
  <c r="EB44" i="35"/>
  <c r="H44" i="35" s="1"/>
  <c r="DZ44" i="35"/>
  <c r="F44" i="35" s="1"/>
  <c r="DX44" i="35"/>
  <c r="D44" i="35" s="1"/>
  <c r="DV44" i="35"/>
  <c r="B44" i="35" s="1"/>
  <c r="EF43" i="35"/>
  <c r="ED43" i="35"/>
  <c r="EB43" i="35"/>
  <c r="DZ43" i="35"/>
  <c r="DX43" i="35"/>
  <c r="DV43" i="35"/>
  <c r="EF40" i="35"/>
  <c r="L40" i="35" s="1"/>
  <c r="ED40" i="35"/>
  <c r="J40" i="35" s="1"/>
  <c r="EB40" i="35"/>
  <c r="H40" i="35" s="1"/>
  <c r="DZ40" i="35"/>
  <c r="F40" i="35" s="1"/>
  <c r="DX40" i="35"/>
  <c r="D40" i="35" s="1"/>
  <c r="DV40" i="35"/>
  <c r="B40" i="35" s="1"/>
  <c r="EF39" i="35"/>
  <c r="L39" i="35" s="1"/>
  <c r="ED39" i="35"/>
  <c r="J39" i="35" s="1"/>
  <c r="EB39" i="35"/>
  <c r="H39" i="35" s="1"/>
  <c r="DZ39" i="35"/>
  <c r="F39" i="35" s="1"/>
  <c r="DX39" i="35"/>
  <c r="D39" i="35" s="1"/>
  <c r="DV39" i="35"/>
  <c r="B39" i="35" s="1"/>
  <c r="EF38" i="35"/>
  <c r="ED38" i="35"/>
  <c r="EB38" i="35"/>
  <c r="DZ38" i="35"/>
  <c r="DX38" i="35"/>
  <c r="DV38" i="35"/>
  <c r="EF33" i="35"/>
  <c r="L33" i="35" s="1"/>
  <c r="ED33" i="35"/>
  <c r="J33" i="35" s="1"/>
  <c r="EB33" i="35"/>
  <c r="H33" i="35" s="1"/>
  <c r="DZ33" i="35"/>
  <c r="F33" i="35" s="1"/>
  <c r="DX33" i="35"/>
  <c r="D33" i="35" s="1"/>
  <c r="EF32" i="35"/>
  <c r="L32" i="35" s="1"/>
  <c r="ED32" i="35"/>
  <c r="J32" i="35" s="1"/>
  <c r="EB32" i="35"/>
  <c r="H32" i="35" s="1"/>
  <c r="DZ32" i="35"/>
  <c r="F32" i="35" s="1"/>
  <c r="DV32" i="35"/>
  <c r="B32" i="35" s="1"/>
  <c r="EF28" i="35"/>
  <c r="L28" i="35" s="1"/>
  <c r="ED28" i="35"/>
  <c r="J28" i="35" s="1"/>
  <c r="EB28" i="35"/>
  <c r="H28" i="35" s="1"/>
  <c r="DZ28" i="35"/>
  <c r="F28" i="35" s="1"/>
  <c r="DX28" i="35"/>
  <c r="D28" i="35" s="1"/>
  <c r="DV28" i="35"/>
  <c r="B28" i="35" s="1"/>
  <c r="EF27" i="35"/>
  <c r="L27" i="35" s="1"/>
  <c r="ED27" i="35"/>
  <c r="J27" i="35" s="1"/>
  <c r="EB27" i="35"/>
  <c r="H27" i="35" s="1"/>
  <c r="DZ27" i="35"/>
  <c r="F27" i="35" s="1"/>
  <c r="DX27" i="35"/>
  <c r="D27" i="35" s="1"/>
  <c r="DV27" i="35"/>
  <c r="B27" i="35" s="1"/>
  <c r="EF23" i="35"/>
  <c r="L23" i="35" s="1"/>
  <c r="ED23" i="35"/>
  <c r="J23" i="35" s="1"/>
  <c r="EB23" i="35"/>
  <c r="H23" i="35" s="1"/>
  <c r="DZ23" i="35"/>
  <c r="F23" i="35" s="1"/>
  <c r="DX23" i="35"/>
  <c r="D23" i="35" s="1"/>
  <c r="DV23" i="35"/>
  <c r="B23" i="35" s="1"/>
  <c r="EF22" i="35"/>
  <c r="L22" i="35" s="1"/>
  <c r="ED22" i="35"/>
  <c r="J22" i="35" s="1"/>
  <c r="EB22" i="35"/>
  <c r="H22" i="35" s="1"/>
  <c r="DZ22" i="35"/>
  <c r="F22" i="35" s="1"/>
  <c r="DX22" i="35"/>
  <c r="D22" i="35" s="1"/>
  <c r="DV22" i="35"/>
  <c r="B22" i="35" s="1"/>
  <c r="EF18" i="35"/>
  <c r="L18" i="35" s="1"/>
  <c r="ED18" i="35"/>
  <c r="J18" i="35" s="1"/>
  <c r="EB18" i="35"/>
  <c r="H18" i="35" s="1"/>
  <c r="DZ18" i="35"/>
  <c r="F18" i="35" s="1"/>
  <c r="DX18" i="35"/>
  <c r="D18" i="35" s="1"/>
  <c r="DV18" i="35"/>
  <c r="B18" i="35" s="1"/>
  <c r="EF17" i="35"/>
  <c r="L17" i="35" s="1"/>
  <c r="ED17" i="35"/>
  <c r="J17" i="35" s="1"/>
  <c r="EB17" i="35"/>
  <c r="H17" i="35" s="1"/>
  <c r="DZ17" i="35"/>
  <c r="F17" i="35" s="1"/>
  <c r="DX17" i="35"/>
  <c r="D17" i="35" s="1"/>
  <c r="DV17" i="35"/>
  <c r="B17" i="35" s="1"/>
  <c r="EF13" i="35"/>
  <c r="ED13" i="35"/>
  <c r="EB13" i="35"/>
  <c r="DZ13" i="35"/>
  <c r="DX13" i="35"/>
  <c r="DV13" i="35"/>
  <c r="EF12" i="35"/>
  <c r="ED12" i="35"/>
  <c r="EB12" i="35"/>
  <c r="DZ12" i="35"/>
  <c r="DX12" i="35"/>
  <c r="DV12" i="35"/>
  <c r="BQ8" i="35" l="1"/>
  <c r="FC319" i="35"/>
  <c r="FA319" i="35"/>
  <c r="EY319" i="35"/>
  <c r="EW319" i="35"/>
  <c r="EU319" i="35"/>
  <c r="FE314" i="35"/>
  <c r="FC314" i="35"/>
  <c r="FA314" i="35"/>
  <c r="EY314" i="35"/>
  <c r="EW314" i="35"/>
  <c r="EU314" i="35"/>
  <c r="FE309" i="35"/>
  <c r="FC309" i="35"/>
  <c r="FA309" i="35"/>
  <c r="EY309" i="35"/>
  <c r="EW309" i="35"/>
  <c r="EU309" i="35"/>
  <c r="FE304" i="35"/>
  <c r="FC304" i="35"/>
  <c r="FA304" i="35"/>
  <c r="EY304" i="35"/>
  <c r="EW304" i="35"/>
  <c r="EU304" i="35"/>
  <c r="FE299" i="35"/>
  <c r="FC299" i="35"/>
  <c r="FA299" i="35"/>
  <c r="EY299" i="35"/>
  <c r="EW299" i="35"/>
  <c r="EU299" i="35"/>
  <c r="FE294" i="35"/>
  <c r="FC294" i="35"/>
  <c r="FA294" i="35"/>
  <c r="EY294" i="35"/>
  <c r="EW294" i="35"/>
  <c r="EU294" i="35"/>
  <c r="FE287" i="35"/>
  <c r="FC287" i="35"/>
  <c r="FA287" i="35"/>
  <c r="EY287" i="35"/>
  <c r="EW287" i="35"/>
  <c r="EU287" i="35"/>
  <c r="FE282" i="35"/>
  <c r="FC282" i="35"/>
  <c r="FA282" i="35"/>
  <c r="EY282" i="35"/>
  <c r="EW282" i="35"/>
  <c r="EU282" i="35"/>
  <c r="FE277" i="35"/>
  <c r="FC277" i="35"/>
  <c r="FA277" i="35"/>
  <c r="EY277" i="35"/>
  <c r="EW277" i="35"/>
  <c r="EU277" i="35"/>
  <c r="FE272" i="35"/>
  <c r="FC272" i="35"/>
  <c r="FA272" i="35"/>
  <c r="EY272" i="35"/>
  <c r="EW272" i="35"/>
  <c r="EU272" i="35"/>
  <c r="FE267" i="35"/>
  <c r="FC267" i="35"/>
  <c r="FA267" i="35"/>
  <c r="EY267" i="35"/>
  <c r="EW267" i="35"/>
  <c r="EU267" i="35"/>
  <c r="FE262" i="35"/>
  <c r="FC262" i="35"/>
  <c r="FA262" i="35"/>
  <c r="EY262" i="35"/>
  <c r="EW262" i="35"/>
  <c r="EU262" i="35"/>
  <c r="FE255" i="35"/>
  <c r="FC255" i="35"/>
  <c r="FA255" i="35"/>
  <c r="EY255" i="35"/>
  <c r="EW255" i="35"/>
  <c r="EU255" i="35"/>
  <c r="FE250" i="35"/>
  <c r="FC250" i="35"/>
  <c r="FA250" i="35"/>
  <c r="EY250" i="35"/>
  <c r="EW250" i="35"/>
  <c r="EU250" i="35"/>
  <c r="FE245" i="35"/>
  <c r="FC245" i="35"/>
  <c r="FA245" i="35"/>
  <c r="EY245" i="35"/>
  <c r="EW245" i="35"/>
  <c r="EU245" i="35"/>
  <c r="FE240" i="35"/>
  <c r="FC240" i="35"/>
  <c r="FA240" i="35"/>
  <c r="EY240" i="35"/>
  <c r="EW240" i="35"/>
  <c r="EU240" i="35"/>
  <c r="FE235" i="35"/>
  <c r="FC235" i="35"/>
  <c r="FA235" i="35"/>
  <c r="EY235" i="35"/>
  <c r="EW235" i="35"/>
  <c r="EU235" i="35"/>
  <c r="FE230" i="35"/>
  <c r="FC230" i="35"/>
  <c r="FA230" i="35"/>
  <c r="EY230" i="35"/>
  <c r="EW230" i="35"/>
  <c r="EU230" i="35"/>
  <c r="FE223" i="35"/>
  <c r="FC223" i="35"/>
  <c r="FA223" i="35"/>
  <c r="EY223" i="35"/>
  <c r="EW223" i="35"/>
  <c r="EU223" i="35"/>
  <c r="FE218" i="35"/>
  <c r="FC218" i="35"/>
  <c r="FA218" i="35"/>
  <c r="EY218" i="35"/>
  <c r="EW218" i="35"/>
  <c r="EU218" i="35"/>
  <c r="FE213" i="35"/>
  <c r="FC213" i="35"/>
  <c r="FA213" i="35"/>
  <c r="EY213" i="35"/>
  <c r="EW213" i="35"/>
  <c r="EU213" i="35"/>
  <c r="FE208" i="35"/>
  <c r="FC208" i="35"/>
  <c r="FA208" i="35"/>
  <c r="EY208" i="35"/>
  <c r="EW208" i="35"/>
  <c r="EU208" i="35"/>
  <c r="FE203" i="35"/>
  <c r="FC203" i="35"/>
  <c r="FA203" i="35"/>
  <c r="EY203" i="35"/>
  <c r="EW203" i="35"/>
  <c r="EU203" i="35"/>
  <c r="FE198" i="35"/>
  <c r="FC198" i="35"/>
  <c r="FA198" i="35"/>
  <c r="EY198" i="35"/>
  <c r="EW198" i="35"/>
  <c r="EU198" i="35"/>
  <c r="FE191" i="35"/>
  <c r="FC191" i="35"/>
  <c r="FA191" i="35"/>
  <c r="EY191" i="35"/>
  <c r="EW191" i="35"/>
  <c r="EU191" i="35"/>
  <c r="FE186" i="35"/>
  <c r="FC186" i="35"/>
  <c r="FA186" i="35"/>
  <c r="EY186" i="35"/>
  <c r="EW186" i="35"/>
  <c r="EU186" i="35"/>
  <c r="FE181" i="35"/>
  <c r="FC181" i="35"/>
  <c r="FA181" i="35"/>
  <c r="EY181" i="35"/>
  <c r="EW181" i="35"/>
  <c r="EU181" i="35"/>
  <c r="FE176" i="35"/>
  <c r="FC176" i="35"/>
  <c r="FA176" i="35"/>
  <c r="EY176" i="35"/>
  <c r="EW176" i="35"/>
  <c r="EU176" i="35"/>
  <c r="FE171" i="35"/>
  <c r="FC171" i="35"/>
  <c r="FA171" i="35"/>
  <c r="EY171" i="35"/>
  <c r="EW171" i="35"/>
  <c r="EU171" i="35"/>
  <c r="FE166" i="35"/>
  <c r="FC166" i="35"/>
  <c r="FA166" i="35"/>
  <c r="EY166" i="35"/>
  <c r="EW166" i="35"/>
  <c r="EU166" i="35"/>
  <c r="FE159" i="35"/>
  <c r="FC159" i="35"/>
  <c r="FA159" i="35"/>
  <c r="EY159" i="35"/>
  <c r="EW159" i="35"/>
  <c r="EU159" i="35"/>
  <c r="FE154" i="35"/>
  <c r="FC154" i="35"/>
  <c r="FA154" i="35"/>
  <c r="EY154" i="35"/>
  <c r="EW154" i="35"/>
  <c r="EU154" i="35"/>
  <c r="FE149" i="35"/>
  <c r="FC149" i="35"/>
  <c r="FA149" i="35"/>
  <c r="EY149" i="35"/>
  <c r="EW149" i="35"/>
  <c r="EU149" i="35"/>
  <c r="FE144" i="35"/>
  <c r="FC144" i="35"/>
  <c r="FA144" i="35"/>
  <c r="EY144" i="35"/>
  <c r="EW144" i="35"/>
  <c r="EU144" i="35"/>
  <c r="FE139" i="35"/>
  <c r="FC139" i="35"/>
  <c r="FA139" i="35"/>
  <c r="EY139" i="35"/>
  <c r="EW139" i="35"/>
  <c r="EU139" i="35"/>
  <c r="FE134" i="35"/>
  <c r="FC134" i="35"/>
  <c r="FA134" i="35"/>
  <c r="EY134" i="35"/>
  <c r="EW134" i="35"/>
  <c r="EU134" i="35"/>
  <c r="FE127" i="35"/>
  <c r="FC127" i="35"/>
  <c r="FA127" i="35"/>
  <c r="EY127" i="35"/>
  <c r="EW127" i="35"/>
  <c r="EU127" i="35"/>
  <c r="FE122" i="35"/>
  <c r="FC122" i="35"/>
  <c r="FA122" i="35"/>
  <c r="EY122" i="35"/>
  <c r="EW122" i="35"/>
  <c r="EU122" i="35"/>
  <c r="FE117" i="35"/>
  <c r="FC117" i="35"/>
  <c r="FA117" i="35"/>
  <c r="EY117" i="35"/>
  <c r="EW117" i="35"/>
  <c r="EU117" i="35"/>
  <c r="FE112" i="35"/>
  <c r="FC112" i="35"/>
  <c r="FA112" i="35"/>
  <c r="EY112" i="35"/>
  <c r="EW112" i="35"/>
  <c r="EU112" i="35"/>
  <c r="FE107" i="35"/>
  <c r="FC107" i="35"/>
  <c r="FA107" i="35"/>
  <c r="EY107" i="35"/>
  <c r="EW107" i="35"/>
  <c r="EU107" i="35"/>
  <c r="FE102" i="35"/>
  <c r="FC102" i="35"/>
  <c r="FA102" i="35"/>
  <c r="EY102" i="35"/>
  <c r="EW102" i="35"/>
  <c r="EU102" i="35"/>
  <c r="FE95" i="35"/>
  <c r="FC95" i="35"/>
  <c r="FA95" i="35"/>
  <c r="EY95" i="35"/>
  <c r="EW95" i="35"/>
  <c r="EU95" i="35"/>
  <c r="FE90" i="35"/>
  <c r="FC90" i="35"/>
  <c r="FA90" i="35"/>
  <c r="EY90" i="35"/>
  <c r="EW90" i="35"/>
  <c r="EU90" i="35"/>
  <c r="FE85" i="35"/>
  <c r="FC85" i="35"/>
  <c r="FA85" i="35"/>
  <c r="EY85" i="35"/>
  <c r="EW85" i="35"/>
  <c r="EU85" i="35"/>
  <c r="FE80" i="35"/>
  <c r="FC80" i="35"/>
  <c r="FA80" i="35"/>
  <c r="EY80" i="35"/>
  <c r="EW80" i="35"/>
  <c r="EU80" i="35"/>
  <c r="FE75" i="35"/>
  <c r="FC75" i="35"/>
  <c r="FA75" i="35"/>
  <c r="EY75" i="35"/>
  <c r="EW75" i="35"/>
  <c r="EU75" i="35"/>
  <c r="FE70" i="35"/>
  <c r="FC70" i="35"/>
  <c r="FA70" i="35"/>
  <c r="EY70" i="35"/>
  <c r="EW70" i="35"/>
  <c r="EU70" i="35"/>
  <c r="FE63" i="35"/>
  <c r="FC63" i="35"/>
  <c r="FA63" i="35"/>
  <c r="EY63" i="35"/>
  <c r="EW63" i="35"/>
  <c r="EU63" i="35"/>
  <c r="FE58" i="35"/>
  <c r="FC58" i="35"/>
  <c r="FA58" i="35"/>
  <c r="EY58" i="35"/>
  <c r="EW58" i="35"/>
  <c r="EU58" i="35"/>
  <c r="FE53" i="35"/>
  <c r="FC53" i="35"/>
  <c r="FA53" i="35"/>
  <c r="EY53" i="35"/>
  <c r="EW53" i="35"/>
  <c r="EU53" i="35"/>
  <c r="FE48" i="35"/>
  <c r="FC48" i="35"/>
  <c r="FA48" i="35"/>
  <c r="EY48" i="35"/>
  <c r="EW48" i="35"/>
  <c r="EU48" i="35"/>
  <c r="FE43" i="35"/>
  <c r="FC43" i="35"/>
  <c r="FA43" i="35"/>
  <c r="EY43" i="35"/>
  <c r="EW43" i="35"/>
  <c r="EU43" i="35"/>
  <c r="FE38" i="35"/>
  <c r="FC38" i="35"/>
  <c r="FA38" i="35"/>
  <c r="EY38" i="35"/>
  <c r="EW38" i="35"/>
  <c r="EU38" i="35"/>
  <c r="FE31" i="35"/>
  <c r="EY31" i="35"/>
  <c r="FA31" i="35"/>
  <c r="FC31" i="35"/>
  <c r="FE26" i="35"/>
  <c r="FC26" i="35"/>
  <c r="FA26" i="35"/>
  <c r="EY26" i="35"/>
  <c r="EW26" i="35"/>
  <c r="EU26" i="35"/>
  <c r="FE21" i="35"/>
  <c r="FC21" i="35"/>
  <c r="FA21" i="35"/>
  <c r="EY21" i="35"/>
  <c r="EW21" i="35"/>
  <c r="EU21" i="35"/>
  <c r="FE16" i="35"/>
  <c r="FC16" i="35"/>
  <c r="EW16" i="35"/>
  <c r="FC11" i="35"/>
  <c r="DV6" i="35"/>
  <c r="DX6" i="35"/>
  <c r="DZ6" i="35"/>
  <c r="EB6" i="35"/>
  <c r="ED6" i="35"/>
  <c r="EF6" i="35"/>
  <c r="GC319" i="35"/>
  <c r="FE319" i="35" s="1"/>
  <c r="GA319" i="35"/>
  <c r="FY319" i="35"/>
  <c r="FW319" i="35"/>
  <c r="FU319" i="35"/>
  <c r="FS319" i="35"/>
  <c r="GC314" i="35"/>
  <c r="GA314" i="35"/>
  <c r="FY314" i="35"/>
  <c r="FW314" i="35"/>
  <c r="FU314" i="35"/>
  <c r="FS314" i="35"/>
  <c r="GC309" i="35"/>
  <c r="GA309" i="35"/>
  <c r="FY309" i="35"/>
  <c r="FW309" i="35"/>
  <c r="FU309" i="35"/>
  <c r="FS309" i="35"/>
  <c r="GC304" i="35"/>
  <c r="GA304" i="35"/>
  <c r="FY304" i="35"/>
  <c r="FW304" i="35"/>
  <c r="FU304" i="35"/>
  <c r="FS304" i="35"/>
  <c r="GC299" i="35"/>
  <c r="GA299" i="35"/>
  <c r="FY299" i="35"/>
  <c r="FW299" i="35"/>
  <c r="FU299" i="35"/>
  <c r="FS299" i="35"/>
  <c r="GC294" i="35"/>
  <c r="GA294" i="35"/>
  <c r="FY294" i="35"/>
  <c r="FW294" i="35"/>
  <c r="FU294" i="35"/>
  <c r="FS294" i="35"/>
  <c r="GC287" i="35"/>
  <c r="GA287" i="35"/>
  <c r="FY287" i="35"/>
  <c r="FW287" i="35"/>
  <c r="FU287" i="35"/>
  <c r="FS287" i="35"/>
  <c r="GC282" i="35"/>
  <c r="GA282" i="35"/>
  <c r="FY282" i="35"/>
  <c r="FW282" i="35"/>
  <c r="FU282" i="35"/>
  <c r="FS282" i="35"/>
  <c r="GC277" i="35"/>
  <c r="GA277" i="35"/>
  <c r="FY277" i="35"/>
  <c r="FW277" i="35"/>
  <c r="FU277" i="35"/>
  <c r="FS277" i="35"/>
  <c r="GC272" i="35"/>
  <c r="GA272" i="35"/>
  <c r="FY272" i="35"/>
  <c r="FW272" i="35"/>
  <c r="FU272" i="35"/>
  <c r="FS272" i="35"/>
  <c r="GC267" i="35"/>
  <c r="GA267" i="35"/>
  <c r="FY267" i="35"/>
  <c r="FW267" i="35"/>
  <c r="FU267" i="35"/>
  <c r="FS267" i="35"/>
  <c r="GC262" i="35"/>
  <c r="GA262" i="35"/>
  <c r="FY262" i="35"/>
  <c r="FW262" i="35"/>
  <c r="FU262" i="35"/>
  <c r="FS262" i="35"/>
  <c r="GC255" i="35"/>
  <c r="GA255" i="35"/>
  <c r="FY255" i="35"/>
  <c r="FW255" i="35"/>
  <c r="FU255" i="35"/>
  <c r="FS255" i="35"/>
  <c r="GC250" i="35"/>
  <c r="GA250" i="35"/>
  <c r="FY250" i="35"/>
  <c r="FW250" i="35"/>
  <c r="FU250" i="35"/>
  <c r="FS250" i="35"/>
  <c r="GC245" i="35"/>
  <c r="GA245" i="35"/>
  <c r="FY245" i="35"/>
  <c r="FW245" i="35"/>
  <c r="FU245" i="35"/>
  <c r="FS245" i="35"/>
  <c r="GC240" i="35"/>
  <c r="GA240" i="35"/>
  <c r="FY240" i="35"/>
  <c r="FW240" i="35"/>
  <c r="FU240" i="35"/>
  <c r="FS240" i="35"/>
  <c r="GC235" i="35"/>
  <c r="GA235" i="35"/>
  <c r="FY235" i="35"/>
  <c r="FW235" i="35"/>
  <c r="FU235" i="35"/>
  <c r="FS235" i="35"/>
  <c r="GC230" i="35"/>
  <c r="GA230" i="35"/>
  <c r="FY230" i="35"/>
  <c r="FW230" i="35"/>
  <c r="FU230" i="35"/>
  <c r="FS230" i="35"/>
  <c r="GC223" i="35"/>
  <c r="GA223" i="35"/>
  <c r="FY223" i="35"/>
  <c r="FW223" i="35"/>
  <c r="FU223" i="35"/>
  <c r="FS223" i="35"/>
  <c r="GC218" i="35"/>
  <c r="GA218" i="35"/>
  <c r="FY218" i="35"/>
  <c r="FW218" i="35"/>
  <c r="FU218" i="35"/>
  <c r="FS218" i="35"/>
  <c r="GC213" i="35"/>
  <c r="GA213" i="35"/>
  <c r="FY213" i="35"/>
  <c r="FW213" i="35"/>
  <c r="FU213" i="35"/>
  <c r="FS213" i="35"/>
  <c r="GC208" i="35"/>
  <c r="GA208" i="35"/>
  <c r="FY208" i="35"/>
  <c r="FW208" i="35"/>
  <c r="FU208" i="35"/>
  <c r="FS208" i="35"/>
  <c r="GC203" i="35"/>
  <c r="GA203" i="35"/>
  <c r="FY203" i="35"/>
  <c r="FW203" i="35"/>
  <c r="FU203" i="35"/>
  <c r="FS203" i="35"/>
  <c r="GC198" i="35"/>
  <c r="GA198" i="35"/>
  <c r="FY198" i="35"/>
  <c r="FW198" i="35"/>
  <c r="FU198" i="35"/>
  <c r="FS198" i="35"/>
  <c r="GC191" i="35"/>
  <c r="GA191" i="35"/>
  <c r="FY191" i="35"/>
  <c r="FW191" i="35"/>
  <c r="FU191" i="35"/>
  <c r="FS191" i="35"/>
  <c r="GC186" i="35"/>
  <c r="GA186" i="35"/>
  <c r="FY186" i="35"/>
  <c r="FW186" i="35"/>
  <c r="FU186" i="35"/>
  <c r="FS186" i="35"/>
  <c r="GC181" i="35"/>
  <c r="GA181" i="35"/>
  <c r="FY181" i="35"/>
  <c r="FW181" i="35"/>
  <c r="FU181" i="35"/>
  <c r="FS181" i="35"/>
  <c r="GC176" i="35"/>
  <c r="GA176" i="35"/>
  <c r="FY176" i="35"/>
  <c r="FW176" i="35"/>
  <c r="FU176" i="35"/>
  <c r="FS176" i="35"/>
  <c r="GC171" i="35"/>
  <c r="GA171" i="35"/>
  <c r="FY171" i="35"/>
  <c r="FW171" i="35"/>
  <c r="FU171" i="35"/>
  <c r="FS171" i="35"/>
  <c r="GC166" i="35"/>
  <c r="GA166" i="35"/>
  <c r="FY166" i="35"/>
  <c r="FW166" i="35"/>
  <c r="FU166" i="35"/>
  <c r="FS166" i="35"/>
  <c r="GC159" i="35"/>
  <c r="GA159" i="35"/>
  <c r="FY159" i="35"/>
  <c r="FW159" i="35"/>
  <c r="FU159" i="35"/>
  <c r="FS159" i="35"/>
  <c r="GC154" i="35"/>
  <c r="GA154" i="35"/>
  <c r="FY154" i="35"/>
  <c r="FW154" i="35"/>
  <c r="FU154" i="35"/>
  <c r="FS154" i="35"/>
  <c r="GC149" i="35"/>
  <c r="GA149" i="35"/>
  <c r="FY149" i="35"/>
  <c r="FW149" i="35"/>
  <c r="FU149" i="35"/>
  <c r="FS149" i="35"/>
  <c r="GC144" i="35"/>
  <c r="GA144" i="35"/>
  <c r="FY144" i="35"/>
  <c r="FW144" i="35"/>
  <c r="FU144" i="35"/>
  <c r="FS144" i="35"/>
  <c r="GC139" i="35"/>
  <c r="GA139" i="35"/>
  <c r="FY139" i="35"/>
  <c r="FW139" i="35"/>
  <c r="FU139" i="35"/>
  <c r="FS139" i="35"/>
  <c r="GC134" i="35"/>
  <c r="GA134" i="35"/>
  <c r="FY134" i="35"/>
  <c r="FW134" i="35"/>
  <c r="FU134" i="35"/>
  <c r="FS134" i="35"/>
  <c r="GC127" i="35"/>
  <c r="GA127" i="35"/>
  <c r="FY127" i="35"/>
  <c r="FW127" i="35"/>
  <c r="FU127" i="35"/>
  <c r="FS127" i="35"/>
  <c r="GC122" i="35"/>
  <c r="GA122" i="35"/>
  <c r="FY122" i="35"/>
  <c r="FW122" i="35"/>
  <c r="FU122" i="35"/>
  <c r="FS122" i="35"/>
  <c r="GC117" i="35"/>
  <c r="GA117" i="35"/>
  <c r="FY117" i="35"/>
  <c r="FW117" i="35"/>
  <c r="FU117" i="35"/>
  <c r="FS117" i="35"/>
  <c r="GC112" i="35"/>
  <c r="GA112" i="35"/>
  <c r="FY112" i="35"/>
  <c r="FW112" i="35"/>
  <c r="FU112" i="35"/>
  <c r="FS112" i="35"/>
  <c r="GC107" i="35"/>
  <c r="GA107" i="35"/>
  <c r="FY107" i="35"/>
  <c r="FW107" i="35"/>
  <c r="FU107" i="35"/>
  <c r="FS107" i="35"/>
  <c r="GC102" i="35"/>
  <c r="GA102" i="35"/>
  <c r="FY102" i="35"/>
  <c r="FW102" i="35"/>
  <c r="FU102" i="35"/>
  <c r="FS102" i="35"/>
  <c r="GC95" i="35"/>
  <c r="GA95" i="35"/>
  <c r="FY95" i="35"/>
  <c r="FW95" i="35"/>
  <c r="FU95" i="35"/>
  <c r="FS95" i="35"/>
  <c r="GC90" i="35"/>
  <c r="GA90" i="35"/>
  <c r="FY90" i="35"/>
  <c r="FW90" i="35"/>
  <c r="FU90" i="35"/>
  <c r="FS90" i="35"/>
  <c r="GC85" i="35"/>
  <c r="GA85" i="35"/>
  <c r="FY85" i="35"/>
  <c r="FW85" i="35"/>
  <c r="FU85" i="35"/>
  <c r="FS85" i="35"/>
  <c r="GC80" i="35"/>
  <c r="GA80" i="35"/>
  <c r="FY80" i="35"/>
  <c r="FW80" i="35"/>
  <c r="FU80" i="35"/>
  <c r="FS80" i="35"/>
  <c r="GC75" i="35"/>
  <c r="GA75" i="35"/>
  <c r="FY75" i="35"/>
  <c r="FW75" i="35"/>
  <c r="FU75" i="35"/>
  <c r="FS75" i="35"/>
  <c r="GC70" i="35"/>
  <c r="GA70" i="35"/>
  <c r="FY70" i="35"/>
  <c r="FW70" i="35"/>
  <c r="FU70" i="35"/>
  <c r="FS70" i="35"/>
  <c r="GC63" i="35"/>
  <c r="GA63" i="35"/>
  <c r="FY63" i="35"/>
  <c r="FW63" i="35"/>
  <c r="FU63" i="35"/>
  <c r="FS63" i="35"/>
  <c r="GC58" i="35"/>
  <c r="GA58" i="35"/>
  <c r="FY58" i="35"/>
  <c r="FW58" i="35"/>
  <c r="FU58" i="35"/>
  <c r="FS58" i="35"/>
  <c r="GC53" i="35"/>
  <c r="GA53" i="35"/>
  <c r="FY53" i="35"/>
  <c r="FW53" i="35"/>
  <c r="FU53" i="35"/>
  <c r="FS53" i="35"/>
  <c r="GC48" i="35"/>
  <c r="GA48" i="35"/>
  <c r="FY48" i="35"/>
  <c r="FW48" i="35"/>
  <c r="FU48" i="35"/>
  <c r="FS48" i="35"/>
  <c r="GC43" i="35"/>
  <c r="GA43" i="35"/>
  <c r="FY43" i="35"/>
  <c r="FW43" i="35"/>
  <c r="FU43" i="35"/>
  <c r="FS43" i="35"/>
  <c r="GC38" i="35"/>
  <c r="GA38" i="35"/>
  <c r="FY38" i="35"/>
  <c r="FW38" i="35"/>
  <c r="FU38" i="35"/>
  <c r="FS38" i="35"/>
  <c r="GC31" i="35"/>
  <c r="GA31" i="35"/>
  <c r="FY31" i="35"/>
  <c r="FW31" i="35"/>
  <c r="FU31" i="35"/>
  <c r="EW31" i="35" s="1"/>
  <c r="FS31" i="35"/>
  <c r="EU31" i="35" s="1"/>
  <c r="GC26" i="35"/>
  <c r="GA26" i="35"/>
  <c r="FY26" i="35"/>
  <c r="FW26" i="35"/>
  <c r="FU26" i="35"/>
  <c r="FS26" i="35"/>
  <c r="GC21" i="35"/>
  <c r="GA21" i="35"/>
  <c r="FY21" i="35"/>
  <c r="FW21" i="35"/>
  <c r="FU21" i="35"/>
  <c r="FS21" i="35"/>
  <c r="GC16" i="35"/>
  <c r="GA16" i="35"/>
  <c r="FY16" i="35"/>
  <c r="FA16" i="35" s="1"/>
  <c r="FW16" i="35"/>
  <c r="EY16" i="35" s="1"/>
  <c r="FU16" i="35"/>
  <c r="FS16" i="35"/>
  <c r="EU16" i="35" s="1"/>
  <c r="GC11" i="35"/>
  <c r="FE11" i="35" s="1"/>
  <c r="GA11" i="35"/>
  <c r="FY11" i="35"/>
  <c r="FA11" i="35" s="1"/>
  <c r="FW11" i="35"/>
  <c r="EY11" i="35" s="1"/>
  <c r="FU11" i="35"/>
  <c r="EW11" i="35" s="1"/>
  <c r="FS11" i="35"/>
  <c r="EU11" i="35" s="1"/>
  <c r="GC6" i="35"/>
  <c r="FE6" i="35" s="1"/>
  <c r="GA6" i="35"/>
  <c r="FC6" i="35" s="1"/>
  <c r="FY6" i="35"/>
  <c r="FA6" i="35" s="1"/>
  <c r="FW6" i="35"/>
  <c r="EY6" i="35" s="1"/>
  <c r="FU6" i="35"/>
  <c r="EW6" i="35" s="1"/>
  <c r="FJ8" i="35"/>
  <c r="FJ9" i="35"/>
  <c r="FJ10" i="35"/>
  <c r="FJ11" i="35"/>
  <c r="FJ12" i="35"/>
  <c r="FJ13" i="35"/>
  <c r="FJ14" i="35"/>
  <c r="FJ15" i="35"/>
  <c r="FJ16" i="35"/>
  <c r="FJ17" i="35"/>
  <c r="FJ18" i="35"/>
  <c r="FJ19" i="35"/>
  <c r="FJ20" i="35"/>
  <c r="FJ21" i="35"/>
  <c r="FJ22" i="35"/>
  <c r="FJ23" i="35"/>
  <c r="FJ24" i="35"/>
  <c r="FJ25" i="35"/>
  <c r="FJ26" i="35"/>
  <c r="FJ27" i="35"/>
  <c r="FJ28" i="35"/>
  <c r="FJ29" i="35"/>
  <c r="FJ30" i="35"/>
  <c r="FJ31" i="35"/>
  <c r="FJ32" i="35"/>
  <c r="FJ33" i="35"/>
  <c r="FJ34" i="35"/>
  <c r="FJ35" i="35"/>
  <c r="FJ36" i="35"/>
  <c r="FJ37" i="35"/>
  <c r="FJ38" i="35"/>
  <c r="FJ39" i="35"/>
  <c r="FJ40" i="35"/>
  <c r="FJ41" i="35"/>
  <c r="FJ42" i="35"/>
  <c r="FJ43" i="35"/>
  <c r="FJ44" i="35"/>
  <c r="FJ45" i="35"/>
  <c r="FJ46" i="35"/>
  <c r="FJ47" i="35"/>
  <c r="FJ48" i="35"/>
  <c r="FJ49" i="35"/>
  <c r="FJ50" i="35"/>
  <c r="FJ51" i="35"/>
  <c r="FJ52" i="35"/>
  <c r="FJ53" i="35"/>
  <c r="FJ54" i="35"/>
  <c r="FJ55" i="35"/>
  <c r="FJ56" i="35"/>
  <c r="FJ7" i="35"/>
  <c r="FG8" i="35"/>
  <c r="FG9" i="35"/>
  <c r="FG10" i="35"/>
  <c r="FG11" i="35"/>
  <c r="FG12" i="35"/>
  <c r="FG13" i="35"/>
  <c r="FG14" i="35"/>
  <c r="FG15" i="35"/>
  <c r="FG16" i="35"/>
  <c r="FG17" i="35"/>
  <c r="FG18" i="35"/>
  <c r="FG7" i="35"/>
  <c r="FS6" i="35" s="1"/>
  <c r="EU6" i="35" s="1"/>
  <c r="CM321" i="35" l="1"/>
  <c r="CK321" i="35"/>
  <c r="EF321" i="35" s="1"/>
  <c r="L321" i="35" s="1"/>
  <c r="CI321" i="35"/>
  <c r="CG321" i="35"/>
  <c r="CE321" i="35"/>
  <c r="CC321" i="35"/>
  <c r="CA321" i="35"/>
  <c r="BY321" i="35"/>
  <c r="BW321" i="35"/>
  <c r="BU321" i="35"/>
  <c r="BS321" i="35"/>
  <c r="BQ321" i="35"/>
  <c r="CL320" i="35"/>
  <c r="CM320" i="35" s="1"/>
  <c r="CJ320" i="35"/>
  <c r="CK320" i="35" s="1"/>
  <c r="EF320" i="35" s="1"/>
  <c r="L320" i="35" s="1"/>
  <c r="CI320" i="35"/>
  <c r="CH320" i="35"/>
  <c r="CG320" i="35"/>
  <c r="CF320" i="35"/>
  <c r="CE320" i="35"/>
  <c r="CD320" i="35"/>
  <c r="CC320" i="35"/>
  <c r="CB320" i="35"/>
  <c r="CA320" i="35"/>
  <c r="BZ320" i="35"/>
  <c r="BY320" i="35"/>
  <c r="BX320" i="35"/>
  <c r="BW320" i="35"/>
  <c r="BV320" i="35"/>
  <c r="BU320" i="35"/>
  <c r="BT320" i="35"/>
  <c r="BS320" i="35"/>
  <c r="BR320" i="35"/>
  <c r="BQ320" i="35"/>
  <c r="BP320" i="35"/>
  <c r="CM316" i="35"/>
  <c r="CK316" i="35"/>
  <c r="CI316" i="35"/>
  <c r="CG316" i="35"/>
  <c r="CE316" i="35"/>
  <c r="CC316" i="35"/>
  <c r="CA316" i="35"/>
  <c r="BY316" i="35"/>
  <c r="BW316" i="35"/>
  <c r="BU316" i="35"/>
  <c r="BS316" i="35"/>
  <c r="BQ316" i="35"/>
  <c r="CM315" i="35"/>
  <c r="CL315" i="35"/>
  <c r="CK315" i="35"/>
  <c r="CJ315" i="35"/>
  <c r="CI315" i="35"/>
  <c r="CH315" i="35"/>
  <c r="CG315" i="35"/>
  <c r="CF315" i="35"/>
  <c r="CE315" i="35"/>
  <c r="CD315" i="35"/>
  <c r="CC315" i="35"/>
  <c r="CB315" i="35"/>
  <c r="CA315" i="35"/>
  <c r="BZ315" i="35"/>
  <c r="BY315" i="35"/>
  <c r="BX315" i="35"/>
  <c r="BW315" i="35"/>
  <c r="BV315" i="35"/>
  <c r="BU315" i="35"/>
  <c r="BT315" i="35"/>
  <c r="BS315" i="35"/>
  <c r="BR315" i="35"/>
  <c r="BQ315" i="35"/>
  <c r="BP315" i="35"/>
  <c r="CM311" i="35"/>
  <c r="CK311" i="35"/>
  <c r="CI311" i="35"/>
  <c r="CG311" i="35"/>
  <c r="CE311" i="35"/>
  <c r="CC311" i="35"/>
  <c r="CA311" i="35"/>
  <c r="BY311" i="35"/>
  <c r="BW311" i="35"/>
  <c r="BU311" i="35"/>
  <c r="BS311" i="35"/>
  <c r="BQ311" i="35"/>
  <c r="CM310" i="35"/>
  <c r="CL310" i="35"/>
  <c r="CK310" i="35"/>
  <c r="CJ310" i="35"/>
  <c r="CI310" i="35"/>
  <c r="CH310" i="35"/>
  <c r="CG310" i="35"/>
  <c r="CF310" i="35"/>
  <c r="CE310" i="35"/>
  <c r="CD310" i="35"/>
  <c r="CC310" i="35"/>
  <c r="CB310" i="35"/>
  <c r="CA310" i="35"/>
  <c r="BZ310" i="35"/>
  <c r="BY310" i="35"/>
  <c r="BX310" i="35"/>
  <c r="BW310" i="35"/>
  <c r="BV310" i="35"/>
  <c r="BU310" i="35"/>
  <c r="BT310" i="35"/>
  <c r="BS310" i="35"/>
  <c r="BR310" i="35"/>
  <c r="BQ310" i="35"/>
  <c r="BP310" i="35"/>
  <c r="CM306" i="35"/>
  <c r="CK306" i="35"/>
  <c r="CI306" i="35"/>
  <c r="CG306" i="35"/>
  <c r="CE306" i="35"/>
  <c r="CC306" i="35"/>
  <c r="CA306" i="35"/>
  <c r="BY306" i="35"/>
  <c r="BW306" i="35"/>
  <c r="BU306" i="35"/>
  <c r="BS306" i="35"/>
  <c r="BQ306" i="35"/>
  <c r="CM305" i="35"/>
  <c r="CL305" i="35"/>
  <c r="CK305" i="35"/>
  <c r="CJ305" i="35"/>
  <c r="CI305" i="35"/>
  <c r="CH305" i="35"/>
  <c r="CG305" i="35"/>
  <c r="CF305" i="35"/>
  <c r="CE305" i="35"/>
  <c r="CD305" i="35"/>
  <c r="CC305" i="35"/>
  <c r="CB305" i="35"/>
  <c r="CA305" i="35"/>
  <c r="BZ305" i="35"/>
  <c r="BY305" i="35"/>
  <c r="BX305" i="35"/>
  <c r="BW305" i="35"/>
  <c r="BV305" i="35"/>
  <c r="BU305" i="35"/>
  <c r="BT305" i="35"/>
  <c r="BS305" i="35"/>
  <c r="BR305" i="35"/>
  <c r="BQ305" i="35"/>
  <c r="BP305" i="35"/>
  <c r="CM301" i="35"/>
  <c r="CK301" i="35"/>
  <c r="CI301" i="35"/>
  <c r="CG301" i="35"/>
  <c r="CE301" i="35"/>
  <c r="CC301" i="35"/>
  <c r="CA301" i="35"/>
  <c r="BY301" i="35"/>
  <c r="BW301" i="35"/>
  <c r="BU301" i="35"/>
  <c r="BS301" i="35"/>
  <c r="BQ301" i="35"/>
  <c r="CM300" i="35"/>
  <c r="CL300" i="35"/>
  <c r="CK300" i="35"/>
  <c r="CJ300" i="35"/>
  <c r="CI300" i="35"/>
  <c r="CH300" i="35"/>
  <c r="CG300" i="35"/>
  <c r="CF300" i="35"/>
  <c r="CE300" i="35"/>
  <c r="CD300" i="35"/>
  <c r="CC300" i="35"/>
  <c r="CB300" i="35"/>
  <c r="CA300" i="35"/>
  <c r="BZ300" i="35"/>
  <c r="BY300" i="35"/>
  <c r="BX300" i="35"/>
  <c r="BW300" i="35"/>
  <c r="BV300" i="35"/>
  <c r="BU300" i="35"/>
  <c r="BT300" i="35"/>
  <c r="BS300" i="35"/>
  <c r="BR300" i="35"/>
  <c r="BQ300" i="35"/>
  <c r="BP300" i="35"/>
  <c r="CM296" i="35"/>
  <c r="CK296" i="35"/>
  <c r="CI296" i="35"/>
  <c r="CG296" i="35"/>
  <c r="CE296" i="35"/>
  <c r="CC296" i="35"/>
  <c r="CA296" i="35"/>
  <c r="BY296" i="35"/>
  <c r="BW296" i="35"/>
  <c r="BU296" i="35"/>
  <c r="BS296" i="35"/>
  <c r="BQ296" i="35"/>
  <c r="CM295" i="35"/>
  <c r="CL295" i="35"/>
  <c r="CK295" i="35"/>
  <c r="CJ295" i="35"/>
  <c r="CI295" i="35"/>
  <c r="CH295" i="35"/>
  <c r="CG295" i="35"/>
  <c r="CF295" i="35"/>
  <c r="CE295" i="35"/>
  <c r="CD295" i="35"/>
  <c r="CC295" i="35"/>
  <c r="CB295" i="35"/>
  <c r="CA295" i="35"/>
  <c r="BZ295" i="35"/>
  <c r="BY295" i="35"/>
  <c r="BX295" i="35"/>
  <c r="BW295" i="35"/>
  <c r="BV295" i="35"/>
  <c r="BU295" i="35"/>
  <c r="BT295" i="35"/>
  <c r="BS295" i="35"/>
  <c r="BR295" i="35"/>
  <c r="BQ295" i="35"/>
  <c r="BP295" i="35"/>
  <c r="CM289" i="35"/>
  <c r="CK289" i="35"/>
  <c r="CI289" i="35"/>
  <c r="CG289" i="35"/>
  <c r="CE289" i="35"/>
  <c r="CC289" i="35"/>
  <c r="CA289" i="35"/>
  <c r="BY289" i="35"/>
  <c r="BW289" i="35"/>
  <c r="BU289" i="35"/>
  <c r="BS289" i="35"/>
  <c r="BQ289" i="35"/>
  <c r="CM288" i="35"/>
  <c r="CL288" i="35"/>
  <c r="CK288" i="35"/>
  <c r="CJ288" i="35"/>
  <c r="CI288" i="35"/>
  <c r="CH288" i="35"/>
  <c r="CG288" i="35"/>
  <c r="CF288" i="35"/>
  <c r="CE288" i="35"/>
  <c r="CD288" i="35"/>
  <c r="CC288" i="35"/>
  <c r="CB288" i="35"/>
  <c r="CA288" i="35"/>
  <c r="BZ288" i="35"/>
  <c r="BY288" i="35"/>
  <c r="BX288" i="35"/>
  <c r="BW288" i="35"/>
  <c r="BV288" i="35"/>
  <c r="BU288" i="35"/>
  <c r="BT288" i="35"/>
  <c r="BS288" i="35"/>
  <c r="BR288" i="35"/>
  <c r="BQ288" i="35"/>
  <c r="BP288" i="35"/>
  <c r="CM284" i="35"/>
  <c r="CK284" i="35"/>
  <c r="CI284" i="35"/>
  <c r="CG284" i="35"/>
  <c r="CE284" i="35"/>
  <c r="CC284" i="35"/>
  <c r="CA284" i="35"/>
  <c r="BY284" i="35"/>
  <c r="BW284" i="35"/>
  <c r="BU284" i="35"/>
  <c r="BS284" i="35"/>
  <c r="BQ284" i="35"/>
  <c r="CM283" i="35"/>
  <c r="CL283" i="35"/>
  <c r="CK283" i="35"/>
  <c r="CJ283" i="35"/>
  <c r="CI283" i="35"/>
  <c r="CH283" i="35"/>
  <c r="CG283" i="35"/>
  <c r="CF283" i="35"/>
  <c r="CE283" i="35"/>
  <c r="CD283" i="35"/>
  <c r="CC283" i="35"/>
  <c r="CB283" i="35"/>
  <c r="CA283" i="35"/>
  <c r="BZ283" i="35"/>
  <c r="BY283" i="35"/>
  <c r="BX283" i="35"/>
  <c r="BW283" i="35"/>
  <c r="BV283" i="35"/>
  <c r="BU283" i="35"/>
  <c r="BT283" i="35"/>
  <c r="BS283" i="35"/>
  <c r="BR283" i="35"/>
  <c r="BQ283" i="35"/>
  <c r="BP283" i="35"/>
  <c r="CM279" i="35"/>
  <c r="CK279" i="35"/>
  <c r="CI279" i="35"/>
  <c r="CG279" i="35"/>
  <c r="CE279" i="35"/>
  <c r="CC279" i="35"/>
  <c r="CA279" i="35"/>
  <c r="BY279" i="35"/>
  <c r="BW279" i="35"/>
  <c r="BU279" i="35"/>
  <c r="BS279" i="35"/>
  <c r="BQ279" i="35"/>
  <c r="CM278" i="35"/>
  <c r="CL278" i="35"/>
  <c r="CK278" i="35"/>
  <c r="CJ278" i="35"/>
  <c r="CI278" i="35"/>
  <c r="CH278" i="35"/>
  <c r="CG278" i="35"/>
  <c r="CF278" i="35"/>
  <c r="CE278" i="35"/>
  <c r="CD278" i="35"/>
  <c r="CC278" i="35"/>
  <c r="CB278" i="35"/>
  <c r="CA278" i="35"/>
  <c r="BZ278" i="35"/>
  <c r="BY278" i="35"/>
  <c r="BX278" i="35"/>
  <c r="BW278" i="35"/>
  <c r="BV278" i="35"/>
  <c r="BU278" i="35"/>
  <c r="BT278" i="35"/>
  <c r="BS278" i="35"/>
  <c r="BR278" i="35"/>
  <c r="BQ278" i="35"/>
  <c r="BP278" i="35"/>
  <c r="CM274" i="35"/>
  <c r="CK274" i="35"/>
  <c r="CI274" i="35"/>
  <c r="CG274" i="35"/>
  <c r="CE274" i="35"/>
  <c r="CC274" i="35"/>
  <c r="CA274" i="35"/>
  <c r="BY274" i="35"/>
  <c r="BW274" i="35"/>
  <c r="BU274" i="35"/>
  <c r="BS274" i="35"/>
  <c r="BQ274" i="35"/>
  <c r="CM273" i="35"/>
  <c r="CL273" i="35"/>
  <c r="CK273" i="35"/>
  <c r="CJ273" i="35"/>
  <c r="CI273" i="35"/>
  <c r="CH273" i="35"/>
  <c r="CG273" i="35"/>
  <c r="CF273" i="35"/>
  <c r="CE273" i="35"/>
  <c r="CD273" i="35"/>
  <c r="CC273" i="35"/>
  <c r="CB273" i="35"/>
  <c r="CA273" i="35"/>
  <c r="BZ273" i="35"/>
  <c r="BY273" i="35"/>
  <c r="BX273" i="35"/>
  <c r="BW273" i="35"/>
  <c r="BV273" i="35"/>
  <c r="BU273" i="35"/>
  <c r="BT273" i="35"/>
  <c r="BS273" i="35"/>
  <c r="BR273" i="35"/>
  <c r="BQ273" i="35"/>
  <c r="BP273" i="35"/>
  <c r="CM269" i="35"/>
  <c r="CK269" i="35"/>
  <c r="CI269" i="35"/>
  <c r="CG269" i="35"/>
  <c r="CE269" i="35"/>
  <c r="CC269" i="35"/>
  <c r="CA269" i="35"/>
  <c r="BY269" i="35"/>
  <c r="BW269" i="35"/>
  <c r="BU269" i="35"/>
  <c r="BS269" i="35"/>
  <c r="BQ269" i="35"/>
  <c r="CM268" i="35"/>
  <c r="CL268" i="35"/>
  <c r="CK268" i="35"/>
  <c r="CJ268" i="35"/>
  <c r="CI268" i="35"/>
  <c r="CH268" i="35"/>
  <c r="CG268" i="35"/>
  <c r="CF268" i="35"/>
  <c r="CE268" i="35"/>
  <c r="CD268" i="35"/>
  <c r="CC268" i="35"/>
  <c r="CB268" i="35"/>
  <c r="CA268" i="35"/>
  <c r="BZ268" i="35"/>
  <c r="BY268" i="35"/>
  <c r="BX268" i="35"/>
  <c r="BW268" i="35"/>
  <c r="BV268" i="35"/>
  <c r="BU268" i="35"/>
  <c r="BT268" i="35"/>
  <c r="BS268" i="35"/>
  <c r="BR268" i="35"/>
  <c r="BQ268" i="35"/>
  <c r="BP268" i="35"/>
  <c r="CM264" i="35"/>
  <c r="CK264" i="35"/>
  <c r="CI264" i="35"/>
  <c r="CG264" i="35"/>
  <c r="CE264" i="35"/>
  <c r="CC264" i="35"/>
  <c r="CA264" i="35"/>
  <c r="BY264" i="35"/>
  <c r="BW264" i="35"/>
  <c r="BU264" i="35"/>
  <c r="BS264" i="35"/>
  <c r="BQ264" i="35"/>
  <c r="CM263" i="35"/>
  <c r="CL263" i="35"/>
  <c r="CK263" i="35"/>
  <c r="CJ263" i="35"/>
  <c r="CI263" i="35"/>
  <c r="CH263" i="35"/>
  <c r="CG263" i="35"/>
  <c r="CF263" i="35"/>
  <c r="CE263" i="35"/>
  <c r="CD263" i="35"/>
  <c r="CC263" i="35"/>
  <c r="CB263" i="35"/>
  <c r="CA263" i="35"/>
  <c r="BZ263" i="35"/>
  <c r="BY263" i="35"/>
  <c r="BX263" i="35"/>
  <c r="BW263" i="35"/>
  <c r="BV263" i="35"/>
  <c r="BU263" i="35"/>
  <c r="BT263" i="35"/>
  <c r="BS263" i="35"/>
  <c r="BR263" i="35"/>
  <c r="BQ263" i="35"/>
  <c r="BP263" i="35"/>
  <c r="CM257" i="35"/>
  <c r="CK257" i="35"/>
  <c r="CI257" i="35"/>
  <c r="CG257" i="35"/>
  <c r="CE257" i="35"/>
  <c r="CC257" i="35"/>
  <c r="CA257" i="35"/>
  <c r="BY257" i="35"/>
  <c r="BW257" i="35"/>
  <c r="BU257" i="35"/>
  <c r="BS257" i="35"/>
  <c r="BQ257" i="35"/>
  <c r="CM256" i="35"/>
  <c r="CL256" i="35"/>
  <c r="CK256" i="35"/>
  <c r="CJ256" i="35"/>
  <c r="CI256" i="35"/>
  <c r="CH256" i="35"/>
  <c r="CG256" i="35"/>
  <c r="CF256" i="35"/>
  <c r="CE256" i="35"/>
  <c r="CD256" i="35"/>
  <c r="CC256" i="35"/>
  <c r="CB256" i="35"/>
  <c r="CA256" i="35"/>
  <c r="BZ256" i="35"/>
  <c r="BY256" i="35"/>
  <c r="BX256" i="35"/>
  <c r="BW256" i="35"/>
  <c r="BV256" i="35"/>
  <c r="BU256" i="35"/>
  <c r="BT256" i="35"/>
  <c r="BS256" i="35"/>
  <c r="BR256" i="35"/>
  <c r="BQ256" i="35"/>
  <c r="BP256" i="35"/>
  <c r="CM252" i="35"/>
  <c r="CK252" i="35"/>
  <c r="CI252" i="35"/>
  <c r="CG252" i="35"/>
  <c r="CE252" i="35"/>
  <c r="CC252" i="35"/>
  <c r="CA252" i="35"/>
  <c r="BY252" i="35"/>
  <c r="BW252" i="35"/>
  <c r="BU252" i="35"/>
  <c r="BS252" i="35"/>
  <c r="BQ252" i="35"/>
  <c r="CM251" i="35"/>
  <c r="CL251" i="35"/>
  <c r="CK251" i="35"/>
  <c r="CJ251" i="35"/>
  <c r="CI251" i="35"/>
  <c r="CH251" i="35"/>
  <c r="CG251" i="35"/>
  <c r="CF251" i="35"/>
  <c r="CE251" i="35"/>
  <c r="CD251" i="35"/>
  <c r="CC251" i="35"/>
  <c r="CB251" i="35"/>
  <c r="CA251" i="35"/>
  <c r="BZ251" i="35"/>
  <c r="BY251" i="35"/>
  <c r="BX251" i="35"/>
  <c r="BW251" i="35"/>
  <c r="BV251" i="35"/>
  <c r="BU251" i="35"/>
  <c r="BT251" i="35"/>
  <c r="BS251" i="35"/>
  <c r="BR251" i="35"/>
  <c r="BQ251" i="35"/>
  <c r="BP251" i="35"/>
  <c r="CM247" i="35"/>
  <c r="CK247" i="35"/>
  <c r="CI247" i="35"/>
  <c r="CG247" i="35"/>
  <c r="CE247" i="35"/>
  <c r="CC247" i="35"/>
  <c r="CA247" i="35"/>
  <c r="BY247" i="35"/>
  <c r="BW247" i="35"/>
  <c r="BU247" i="35"/>
  <c r="BS247" i="35"/>
  <c r="BQ247" i="35"/>
  <c r="CM246" i="35"/>
  <c r="CL246" i="35"/>
  <c r="CK246" i="35"/>
  <c r="CJ246" i="35"/>
  <c r="CI246" i="35"/>
  <c r="CH246" i="35"/>
  <c r="CG246" i="35"/>
  <c r="CF246" i="35"/>
  <c r="CE246" i="35"/>
  <c r="CD246" i="35"/>
  <c r="CC246" i="35"/>
  <c r="CB246" i="35"/>
  <c r="CA246" i="35"/>
  <c r="BZ246" i="35"/>
  <c r="BY246" i="35"/>
  <c r="BX246" i="35"/>
  <c r="BW246" i="35"/>
  <c r="BV246" i="35"/>
  <c r="BU246" i="35"/>
  <c r="BT246" i="35"/>
  <c r="BS246" i="35"/>
  <c r="BR246" i="35"/>
  <c r="BQ246" i="35"/>
  <c r="BP246" i="35"/>
  <c r="CM242" i="35"/>
  <c r="CK242" i="35"/>
  <c r="CI242" i="35"/>
  <c r="CG242" i="35"/>
  <c r="CE242" i="35"/>
  <c r="CC242" i="35"/>
  <c r="CA242" i="35"/>
  <c r="BY242" i="35"/>
  <c r="BW242" i="35"/>
  <c r="BU242" i="35"/>
  <c r="BS242" i="35"/>
  <c r="BQ242" i="35"/>
  <c r="CM241" i="35"/>
  <c r="CL241" i="35"/>
  <c r="CK241" i="35"/>
  <c r="CJ241" i="35"/>
  <c r="CI241" i="35"/>
  <c r="CH241" i="35"/>
  <c r="CG241" i="35"/>
  <c r="CF241" i="35"/>
  <c r="CE241" i="35"/>
  <c r="CD241" i="35"/>
  <c r="CC241" i="35"/>
  <c r="CB241" i="35"/>
  <c r="CA241" i="35"/>
  <c r="BZ241" i="35"/>
  <c r="BY241" i="35"/>
  <c r="BX241" i="35"/>
  <c r="BW241" i="35"/>
  <c r="BV241" i="35"/>
  <c r="BU241" i="35"/>
  <c r="BT241" i="35"/>
  <c r="BS241" i="35"/>
  <c r="BR241" i="35"/>
  <c r="BQ241" i="35"/>
  <c r="BP241" i="35"/>
  <c r="CM237" i="35"/>
  <c r="CK237" i="35"/>
  <c r="CI237" i="35"/>
  <c r="CG237" i="35"/>
  <c r="CE237" i="35"/>
  <c r="CC237" i="35"/>
  <c r="CA237" i="35"/>
  <c r="BY237" i="35"/>
  <c r="BW237" i="35"/>
  <c r="BU237" i="35"/>
  <c r="BS237" i="35"/>
  <c r="BQ237" i="35"/>
  <c r="CM236" i="35"/>
  <c r="CL236" i="35"/>
  <c r="CK236" i="35"/>
  <c r="CJ236" i="35"/>
  <c r="CI236" i="35"/>
  <c r="CH236" i="35"/>
  <c r="CG236" i="35"/>
  <c r="CF236" i="35"/>
  <c r="CE236" i="35"/>
  <c r="CD236" i="35"/>
  <c r="CC236" i="35"/>
  <c r="CB236" i="35"/>
  <c r="CA236" i="35"/>
  <c r="BZ236" i="35"/>
  <c r="BY236" i="35"/>
  <c r="BX236" i="35"/>
  <c r="BW236" i="35"/>
  <c r="BV236" i="35"/>
  <c r="BU236" i="35"/>
  <c r="BT236" i="35"/>
  <c r="BS236" i="35"/>
  <c r="BR236" i="35"/>
  <c r="BQ236" i="35"/>
  <c r="BP236" i="35"/>
  <c r="CM232" i="35"/>
  <c r="CK232" i="35"/>
  <c r="CI232" i="35"/>
  <c r="CG232" i="35"/>
  <c r="CE232" i="35"/>
  <c r="CC232" i="35"/>
  <c r="CA232" i="35"/>
  <c r="BY232" i="35"/>
  <c r="BW232" i="35"/>
  <c r="BU232" i="35"/>
  <c r="BS232" i="35"/>
  <c r="BQ232" i="35"/>
  <c r="CM231" i="35"/>
  <c r="CL231" i="35"/>
  <c r="CK231" i="35"/>
  <c r="CJ231" i="35"/>
  <c r="CI231" i="35"/>
  <c r="CH231" i="35"/>
  <c r="CG231" i="35"/>
  <c r="CF231" i="35"/>
  <c r="CE231" i="35"/>
  <c r="CD231" i="35"/>
  <c r="CC231" i="35"/>
  <c r="CB231" i="35"/>
  <c r="CA231" i="35"/>
  <c r="BZ231" i="35"/>
  <c r="BY231" i="35"/>
  <c r="BX231" i="35"/>
  <c r="BW231" i="35"/>
  <c r="BV231" i="35"/>
  <c r="BU231" i="35"/>
  <c r="BT231" i="35"/>
  <c r="BS231" i="35"/>
  <c r="BR231" i="35"/>
  <c r="BQ231" i="35"/>
  <c r="BP231" i="35"/>
  <c r="CM225" i="35"/>
  <c r="CK225" i="35"/>
  <c r="CI225" i="35"/>
  <c r="CG225" i="35"/>
  <c r="CE225" i="35"/>
  <c r="CC225" i="35"/>
  <c r="CA225" i="35"/>
  <c r="BY225" i="35"/>
  <c r="BW225" i="35"/>
  <c r="BU225" i="35"/>
  <c r="BS225" i="35"/>
  <c r="BQ225" i="35"/>
  <c r="CM224" i="35"/>
  <c r="CL224" i="35"/>
  <c r="CK224" i="35"/>
  <c r="CJ224" i="35"/>
  <c r="CI224" i="35"/>
  <c r="CH224" i="35"/>
  <c r="CG224" i="35"/>
  <c r="CF224" i="35"/>
  <c r="CE224" i="35"/>
  <c r="CD224" i="35"/>
  <c r="CC224" i="35"/>
  <c r="CB224" i="35"/>
  <c r="CA224" i="35"/>
  <c r="BZ224" i="35"/>
  <c r="BY224" i="35"/>
  <c r="BX224" i="35"/>
  <c r="BW224" i="35"/>
  <c r="BV224" i="35"/>
  <c r="BU224" i="35"/>
  <c r="BT224" i="35"/>
  <c r="BS224" i="35"/>
  <c r="BR224" i="35"/>
  <c r="BQ224" i="35"/>
  <c r="BP224" i="35"/>
  <c r="CM220" i="35"/>
  <c r="CK220" i="35"/>
  <c r="CI220" i="35"/>
  <c r="CG220" i="35"/>
  <c r="CE220" i="35"/>
  <c r="CC220" i="35"/>
  <c r="CA220" i="35"/>
  <c r="BY220" i="35"/>
  <c r="BW220" i="35"/>
  <c r="BU220" i="35"/>
  <c r="BS220" i="35"/>
  <c r="BQ220" i="35"/>
  <c r="CM219" i="35"/>
  <c r="CL219" i="35"/>
  <c r="CK219" i="35"/>
  <c r="CJ219" i="35"/>
  <c r="CI219" i="35"/>
  <c r="CH219" i="35"/>
  <c r="CG219" i="35"/>
  <c r="CF219" i="35"/>
  <c r="CE219" i="35"/>
  <c r="CD219" i="35"/>
  <c r="CC219" i="35"/>
  <c r="CB219" i="35"/>
  <c r="CA219" i="35"/>
  <c r="BZ219" i="35"/>
  <c r="BY219" i="35"/>
  <c r="BX219" i="35"/>
  <c r="BW219" i="35"/>
  <c r="BV219" i="35"/>
  <c r="BU219" i="35"/>
  <c r="BT219" i="35"/>
  <c r="BS219" i="35"/>
  <c r="BR219" i="35"/>
  <c r="BQ219" i="35"/>
  <c r="BP219" i="35"/>
  <c r="CM215" i="35"/>
  <c r="CK215" i="35"/>
  <c r="CI215" i="35"/>
  <c r="CG215" i="35"/>
  <c r="CE215" i="35"/>
  <c r="CC215" i="35"/>
  <c r="CA215" i="35"/>
  <c r="BY215" i="35"/>
  <c r="BW215" i="35"/>
  <c r="BU215" i="35"/>
  <c r="BS215" i="35"/>
  <c r="BQ215" i="35"/>
  <c r="CM214" i="35"/>
  <c r="CL214" i="35"/>
  <c r="CK214" i="35"/>
  <c r="CJ214" i="35"/>
  <c r="CI214" i="35"/>
  <c r="CH214" i="35"/>
  <c r="CG214" i="35"/>
  <c r="CF214" i="35"/>
  <c r="CE214" i="35"/>
  <c r="CD214" i="35"/>
  <c r="CC214" i="35"/>
  <c r="CB214" i="35"/>
  <c r="CA214" i="35"/>
  <c r="BZ214" i="35"/>
  <c r="BY214" i="35"/>
  <c r="BX214" i="35"/>
  <c r="BW214" i="35"/>
  <c r="BV214" i="35"/>
  <c r="BU214" i="35"/>
  <c r="BT214" i="35"/>
  <c r="BS214" i="35"/>
  <c r="BR214" i="35"/>
  <c r="BQ214" i="35"/>
  <c r="BP214" i="35"/>
  <c r="CM210" i="35"/>
  <c r="CK210" i="35"/>
  <c r="CI210" i="35"/>
  <c r="CG210" i="35"/>
  <c r="CE210" i="35"/>
  <c r="CC210" i="35"/>
  <c r="CA210" i="35"/>
  <c r="BY210" i="35"/>
  <c r="BW210" i="35"/>
  <c r="BU210" i="35"/>
  <c r="BS210" i="35"/>
  <c r="BQ210" i="35"/>
  <c r="CM209" i="35"/>
  <c r="CL209" i="35"/>
  <c r="CK209" i="35"/>
  <c r="CJ209" i="35"/>
  <c r="CI209" i="35"/>
  <c r="CH209" i="35"/>
  <c r="CG209" i="35"/>
  <c r="CF209" i="35"/>
  <c r="CE209" i="35"/>
  <c r="CD209" i="35"/>
  <c r="CC209" i="35"/>
  <c r="CB209" i="35"/>
  <c r="CA209" i="35"/>
  <c r="BZ209" i="35"/>
  <c r="BY209" i="35"/>
  <c r="BX209" i="35"/>
  <c r="BW209" i="35"/>
  <c r="BV209" i="35"/>
  <c r="BU209" i="35"/>
  <c r="BT209" i="35"/>
  <c r="BS209" i="35"/>
  <c r="BR209" i="35"/>
  <c r="BQ209" i="35"/>
  <c r="BP209" i="35"/>
  <c r="CM205" i="35"/>
  <c r="CK205" i="35"/>
  <c r="CI205" i="35"/>
  <c r="CG205" i="35"/>
  <c r="CE205" i="35"/>
  <c r="CC205" i="35"/>
  <c r="CA205" i="35"/>
  <c r="BY205" i="35"/>
  <c r="BW205" i="35"/>
  <c r="BU205" i="35"/>
  <c r="BS205" i="35"/>
  <c r="BQ205" i="35"/>
  <c r="CM204" i="35"/>
  <c r="CL204" i="35"/>
  <c r="CK204" i="35"/>
  <c r="CJ204" i="35"/>
  <c r="CI204" i="35"/>
  <c r="CH204" i="35"/>
  <c r="CG204" i="35"/>
  <c r="CF204" i="35"/>
  <c r="CE204" i="35"/>
  <c r="CD204" i="35"/>
  <c r="CC204" i="35"/>
  <c r="CB204" i="35"/>
  <c r="CA204" i="35"/>
  <c r="BZ204" i="35"/>
  <c r="BY204" i="35"/>
  <c r="BX204" i="35"/>
  <c r="BW204" i="35"/>
  <c r="BV204" i="35"/>
  <c r="BU204" i="35"/>
  <c r="BT204" i="35"/>
  <c r="BS204" i="35"/>
  <c r="BR204" i="35"/>
  <c r="BQ204" i="35"/>
  <c r="BP204" i="35"/>
  <c r="CM200" i="35"/>
  <c r="CK200" i="35"/>
  <c r="CI200" i="35"/>
  <c r="CG200" i="35"/>
  <c r="CE200" i="35"/>
  <c r="CC200" i="35"/>
  <c r="CA200" i="35"/>
  <c r="BY200" i="35"/>
  <c r="BW200" i="35"/>
  <c r="BU200" i="35"/>
  <c r="BS200" i="35"/>
  <c r="BQ200" i="35"/>
  <c r="CM199" i="35"/>
  <c r="CL199" i="35"/>
  <c r="CK199" i="35"/>
  <c r="CJ199" i="35"/>
  <c r="CI199" i="35"/>
  <c r="CH199" i="35"/>
  <c r="CG199" i="35"/>
  <c r="CF199" i="35"/>
  <c r="CE199" i="35"/>
  <c r="CD199" i="35"/>
  <c r="CC199" i="35"/>
  <c r="CB199" i="35"/>
  <c r="CA199" i="35"/>
  <c r="BZ199" i="35"/>
  <c r="BY199" i="35"/>
  <c r="BX199" i="35"/>
  <c r="BW199" i="35"/>
  <c r="BV199" i="35"/>
  <c r="BU199" i="35"/>
  <c r="BT199" i="35"/>
  <c r="BS199" i="35"/>
  <c r="BR199" i="35"/>
  <c r="BQ199" i="35"/>
  <c r="BP199" i="35"/>
  <c r="CM193" i="35"/>
  <c r="CK193" i="35"/>
  <c r="CI193" i="35"/>
  <c r="CG193" i="35"/>
  <c r="CE193" i="35"/>
  <c r="CC193" i="35"/>
  <c r="CA193" i="35"/>
  <c r="BY193" i="35"/>
  <c r="BW193" i="35"/>
  <c r="BU193" i="35"/>
  <c r="BS193" i="35"/>
  <c r="BQ193" i="35"/>
  <c r="CM192" i="35"/>
  <c r="CL192" i="35"/>
  <c r="CK192" i="35"/>
  <c r="CJ192" i="35"/>
  <c r="CI192" i="35"/>
  <c r="CH192" i="35"/>
  <c r="CG192" i="35"/>
  <c r="CF192" i="35"/>
  <c r="CE192" i="35"/>
  <c r="CD192" i="35"/>
  <c r="CC192" i="35"/>
  <c r="CB192" i="35"/>
  <c r="CA192" i="35"/>
  <c r="BZ192" i="35"/>
  <c r="BY192" i="35"/>
  <c r="BX192" i="35"/>
  <c r="BW192" i="35"/>
  <c r="BV192" i="35"/>
  <c r="BU192" i="35"/>
  <c r="BT192" i="35"/>
  <c r="BS192" i="35"/>
  <c r="BR192" i="35"/>
  <c r="BQ192" i="35"/>
  <c r="BP192" i="35"/>
  <c r="CM188" i="35"/>
  <c r="CK188" i="35"/>
  <c r="CI188" i="35"/>
  <c r="CG188" i="35"/>
  <c r="CE188" i="35"/>
  <c r="CC188" i="35"/>
  <c r="CA188" i="35"/>
  <c r="BY188" i="35"/>
  <c r="BW188" i="35"/>
  <c r="BU188" i="35"/>
  <c r="BS188" i="35"/>
  <c r="BQ188" i="35"/>
  <c r="CM187" i="35"/>
  <c r="CL187" i="35"/>
  <c r="CK187" i="35"/>
  <c r="CJ187" i="35"/>
  <c r="CI187" i="35"/>
  <c r="CH187" i="35"/>
  <c r="CG187" i="35"/>
  <c r="CF187" i="35"/>
  <c r="CE187" i="35"/>
  <c r="CD187" i="35"/>
  <c r="CC187" i="35"/>
  <c r="CB187" i="35"/>
  <c r="CA187" i="35"/>
  <c r="BZ187" i="35"/>
  <c r="BY187" i="35"/>
  <c r="BX187" i="35"/>
  <c r="BW187" i="35"/>
  <c r="BV187" i="35"/>
  <c r="BU187" i="35"/>
  <c r="BT187" i="35"/>
  <c r="BS187" i="35"/>
  <c r="BR187" i="35"/>
  <c r="BQ187" i="35"/>
  <c r="BP187" i="35"/>
  <c r="CM183" i="35"/>
  <c r="CK183" i="35"/>
  <c r="CI183" i="35"/>
  <c r="CG183" i="35"/>
  <c r="CE183" i="35"/>
  <c r="CC183" i="35"/>
  <c r="CA183" i="35"/>
  <c r="BY183" i="35"/>
  <c r="BW183" i="35"/>
  <c r="BU183" i="35"/>
  <c r="BS183" i="35"/>
  <c r="BQ183" i="35"/>
  <c r="CM182" i="35"/>
  <c r="CL182" i="35"/>
  <c r="CK182" i="35"/>
  <c r="CJ182" i="35"/>
  <c r="CI182" i="35"/>
  <c r="CH182" i="35"/>
  <c r="CG182" i="35"/>
  <c r="CF182" i="35"/>
  <c r="CE182" i="35"/>
  <c r="CD182" i="35"/>
  <c r="CC182" i="35"/>
  <c r="CB182" i="35"/>
  <c r="CA182" i="35"/>
  <c r="BZ182" i="35"/>
  <c r="BY182" i="35"/>
  <c r="BX182" i="35"/>
  <c r="BW182" i="35"/>
  <c r="BV182" i="35"/>
  <c r="BU182" i="35"/>
  <c r="BT182" i="35"/>
  <c r="BS182" i="35"/>
  <c r="BR182" i="35"/>
  <c r="BQ182" i="35"/>
  <c r="BP182" i="35"/>
  <c r="CM178" i="35"/>
  <c r="CK178" i="35"/>
  <c r="CI178" i="35"/>
  <c r="CG178" i="35"/>
  <c r="CE178" i="35"/>
  <c r="CC178" i="35"/>
  <c r="CA178" i="35"/>
  <c r="BY178" i="35"/>
  <c r="BW178" i="35"/>
  <c r="BU178" i="35"/>
  <c r="BS178" i="35"/>
  <c r="BQ178" i="35"/>
  <c r="CM177" i="35"/>
  <c r="CL177" i="35"/>
  <c r="CK177" i="35"/>
  <c r="CJ177" i="35"/>
  <c r="CI177" i="35"/>
  <c r="CH177" i="35"/>
  <c r="CG177" i="35"/>
  <c r="CF177" i="35"/>
  <c r="CE177" i="35"/>
  <c r="CD177" i="35"/>
  <c r="CC177" i="35"/>
  <c r="CB177" i="35"/>
  <c r="CA177" i="35"/>
  <c r="BZ177" i="35"/>
  <c r="BY177" i="35"/>
  <c r="BX177" i="35"/>
  <c r="BW177" i="35"/>
  <c r="BV177" i="35"/>
  <c r="BU177" i="35"/>
  <c r="BT177" i="35"/>
  <c r="BS177" i="35"/>
  <c r="BR177" i="35"/>
  <c r="BQ177" i="35"/>
  <c r="BP177" i="35"/>
  <c r="CM173" i="35"/>
  <c r="CK173" i="35"/>
  <c r="CI173" i="35"/>
  <c r="CG173" i="35"/>
  <c r="CE173" i="35"/>
  <c r="CC173" i="35"/>
  <c r="CA173" i="35"/>
  <c r="BY173" i="35"/>
  <c r="BW173" i="35"/>
  <c r="BU173" i="35"/>
  <c r="BS173" i="35"/>
  <c r="BQ173" i="35"/>
  <c r="CM172" i="35"/>
  <c r="CL172" i="35"/>
  <c r="CK172" i="35"/>
  <c r="CJ172" i="35"/>
  <c r="CI172" i="35"/>
  <c r="CH172" i="35"/>
  <c r="CG172" i="35"/>
  <c r="CF172" i="35"/>
  <c r="CE172" i="35"/>
  <c r="CD172" i="35"/>
  <c r="CC172" i="35"/>
  <c r="CB172" i="35"/>
  <c r="CA172" i="35"/>
  <c r="BZ172" i="35"/>
  <c r="BY172" i="35"/>
  <c r="BX172" i="35"/>
  <c r="BW172" i="35"/>
  <c r="BV172" i="35"/>
  <c r="BU172" i="35"/>
  <c r="BT172" i="35"/>
  <c r="BS172" i="35"/>
  <c r="BR172" i="35"/>
  <c r="BQ172" i="35"/>
  <c r="BP172" i="35"/>
  <c r="CM168" i="35"/>
  <c r="CK168" i="35"/>
  <c r="CI168" i="35"/>
  <c r="CG168" i="35"/>
  <c r="CE168" i="35"/>
  <c r="CC168" i="35"/>
  <c r="CA168" i="35"/>
  <c r="BY168" i="35"/>
  <c r="BW168" i="35"/>
  <c r="BU168" i="35"/>
  <c r="BS168" i="35"/>
  <c r="BQ168" i="35"/>
  <c r="CM167" i="35"/>
  <c r="CL167" i="35"/>
  <c r="CK167" i="35"/>
  <c r="CJ167" i="35"/>
  <c r="CI167" i="35"/>
  <c r="CH167" i="35"/>
  <c r="CG167" i="35"/>
  <c r="CF167" i="35"/>
  <c r="CE167" i="35"/>
  <c r="CD167" i="35"/>
  <c r="CC167" i="35"/>
  <c r="CB167" i="35"/>
  <c r="CA167" i="35"/>
  <c r="BZ167" i="35"/>
  <c r="BY167" i="35"/>
  <c r="BX167" i="35"/>
  <c r="BW167" i="35"/>
  <c r="BV167" i="35"/>
  <c r="BU167" i="35"/>
  <c r="BT167" i="35"/>
  <c r="BS167" i="35"/>
  <c r="BR167" i="35"/>
  <c r="BQ167" i="35"/>
  <c r="BP167" i="35"/>
  <c r="CM161" i="35"/>
  <c r="CK161" i="35"/>
  <c r="CI161" i="35"/>
  <c r="CG161" i="35"/>
  <c r="CE161" i="35"/>
  <c r="CC161" i="35"/>
  <c r="CA161" i="35"/>
  <c r="BY161" i="35"/>
  <c r="BW161" i="35"/>
  <c r="BU161" i="35"/>
  <c r="BS161" i="35"/>
  <c r="BQ161" i="35"/>
  <c r="CM160" i="35"/>
  <c r="CL160" i="35"/>
  <c r="CK160" i="35"/>
  <c r="CJ160" i="35"/>
  <c r="CI160" i="35"/>
  <c r="CH160" i="35"/>
  <c r="CG160" i="35"/>
  <c r="CF160" i="35"/>
  <c r="CE160" i="35"/>
  <c r="CD160" i="35"/>
  <c r="CC160" i="35"/>
  <c r="CB160" i="35"/>
  <c r="CA160" i="35"/>
  <c r="BZ160" i="35"/>
  <c r="BY160" i="35"/>
  <c r="BX160" i="35"/>
  <c r="BW160" i="35"/>
  <c r="BV160" i="35"/>
  <c r="BU160" i="35"/>
  <c r="BT160" i="35"/>
  <c r="BS160" i="35"/>
  <c r="BR160" i="35"/>
  <c r="BQ160" i="35"/>
  <c r="BP160" i="35"/>
  <c r="CM156" i="35"/>
  <c r="CK156" i="35"/>
  <c r="CI156" i="35"/>
  <c r="CG156" i="35"/>
  <c r="CE156" i="35"/>
  <c r="CC156" i="35"/>
  <c r="CA156" i="35"/>
  <c r="BY156" i="35"/>
  <c r="BW156" i="35"/>
  <c r="BU156" i="35"/>
  <c r="BS156" i="35"/>
  <c r="BQ156" i="35"/>
  <c r="CM155" i="35"/>
  <c r="CL155" i="35"/>
  <c r="CK155" i="35"/>
  <c r="CJ155" i="35"/>
  <c r="CI155" i="35"/>
  <c r="CH155" i="35"/>
  <c r="CG155" i="35"/>
  <c r="CF155" i="35"/>
  <c r="CE155" i="35"/>
  <c r="CD155" i="35"/>
  <c r="CC155" i="35"/>
  <c r="CB155" i="35"/>
  <c r="CA155" i="35"/>
  <c r="BZ155" i="35"/>
  <c r="BY155" i="35"/>
  <c r="BX155" i="35"/>
  <c r="BW155" i="35"/>
  <c r="BV155" i="35"/>
  <c r="BU155" i="35"/>
  <c r="BT155" i="35"/>
  <c r="BS155" i="35"/>
  <c r="BR155" i="35"/>
  <c r="BQ155" i="35"/>
  <c r="BP155" i="35"/>
  <c r="CM151" i="35"/>
  <c r="CK151" i="35"/>
  <c r="CI151" i="35"/>
  <c r="CG151" i="35"/>
  <c r="CE151" i="35"/>
  <c r="CC151" i="35"/>
  <c r="CA151" i="35"/>
  <c r="BY151" i="35"/>
  <c r="BW151" i="35"/>
  <c r="BU151" i="35"/>
  <c r="BS151" i="35"/>
  <c r="BQ151" i="35"/>
  <c r="CM150" i="35"/>
  <c r="CL150" i="35"/>
  <c r="CK150" i="35"/>
  <c r="CJ150" i="35"/>
  <c r="CI150" i="35"/>
  <c r="CH150" i="35"/>
  <c r="CG150" i="35"/>
  <c r="CF150" i="35"/>
  <c r="CE150" i="35"/>
  <c r="CD150" i="35"/>
  <c r="CC150" i="35"/>
  <c r="CB150" i="35"/>
  <c r="CA150" i="35"/>
  <c r="BZ150" i="35"/>
  <c r="BY150" i="35"/>
  <c r="BX150" i="35"/>
  <c r="BW150" i="35"/>
  <c r="BV150" i="35"/>
  <c r="BU150" i="35"/>
  <c r="BT150" i="35"/>
  <c r="BS150" i="35"/>
  <c r="BR150" i="35"/>
  <c r="BQ150" i="35"/>
  <c r="BP150" i="35"/>
  <c r="CM146" i="35"/>
  <c r="CK146" i="35"/>
  <c r="CI146" i="35"/>
  <c r="CG146" i="35"/>
  <c r="CE146" i="35"/>
  <c r="CC146" i="35"/>
  <c r="CA146" i="35"/>
  <c r="BY146" i="35"/>
  <c r="BW146" i="35"/>
  <c r="BU146" i="35"/>
  <c r="BS146" i="35"/>
  <c r="BQ146" i="35"/>
  <c r="CM145" i="35"/>
  <c r="CL145" i="35"/>
  <c r="CK145" i="35"/>
  <c r="CJ145" i="35"/>
  <c r="CI145" i="35"/>
  <c r="CH145" i="35"/>
  <c r="CG145" i="35"/>
  <c r="CF145" i="35"/>
  <c r="CE145" i="35"/>
  <c r="CD145" i="35"/>
  <c r="CC145" i="35"/>
  <c r="CB145" i="35"/>
  <c r="CA145" i="35"/>
  <c r="BZ145" i="35"/>
  <c r="BY145" i="35"/>
  <c r="BX145" i="35"/>
  <c r="BW145" i="35"/>
  <c r="BV145" i="35"/>
  <c r="BU145" i="35"/>
  <c r="BT145" i="35"/>
  <c r="BS145" i="35"/>
  <c r="BR145" i="35"/>
  <c r="BQ145" i="35"/>
  <c r="BP145" i="35"/>
  <c r="CM141" i="35"/>
  <c r="CK141" i="35"/>
  <c r="CI141" i="35"/>
  <c r="CG141" i="35"/>
  <c r="CE141" i="35"/>
  <c r="CC141" i="35"/>
  <c r="CA141" i="35"/>
  <c r="BY141" i="35"/>
  <c r="BW141" i="35"/>
  <c r="BU141" i="35"/>
  <c r="BS141" i="35"/>
  <c r="BQ141" i="35"/>
  <c r="CM140" i="35"/>
  <c r="CL140" i="35"/>
  <c r="CK140" i="35"/>
  <c r="CJ140" i="35"/>
  <c r="CI140" i="35"/>
  <c r="CH140" i="35"/>
  <c r="CG140" i="35"/>
  <c r="CF140" i="35"/>
  <c r="CE140" i="35"/>
  <c r="CD140" i="35"/>
  <c r="CC140" i="35"/>
  <c r="CB140" i="35"/>
  <c r="CA140" i="35"/>
  <c r="BZ140" i="35"/>
  <c r="BY140" i="35"/>
  <c r="BX140" i="35"/>
  <c r="BW140" i="35"/>
  <c r="BV140" i="35"/>
  <c r="BU140" i="35"/>
  <c r="BT140" i="35"/>
  <c r="BS140" i="35"/>
  <c r="BR140" i="35"/>
  <c r="BQ140" i="35"/>
  <c r="BP140" i="35"/>
  <c r="CM136" i="35"/>
  <c r="CK136" i="35"/>
  <c r="CI136" i="35"/>
  <c r="CG136" i="35"/>
  <c r="CE136" i="35"/>
  <c r="CC136" i="35"/>
  <c r="CA136" i="35"/>
  <c r="BY136" i="35"/>
  <c r="BW136" i="35"/>
  <c r="BU136" i="35"/>
  <c r="BS136" i="35"/>
  <c r="BQ136" i="35"/>
  <c r="CM135" i="35"/>
  <c r="CL135" i="35"/>
  <c r="CK135" i="35"/>
  <c r="CJ135" i="35"/>
  <c r="CI135" i="35"/>
  <c r="CH135" i="35"/>
  <c r="CG135" i="35"/>
  <c r="CF135" i="35"/>
  <c r="CE135" i="35"/>
  <c r="CD135" i="35"/>
  <c r="CC135" i="35"/>
  <c r="CB135" i="35"/>
  <c r="CA135" i="35"/>
  <c r="BZ135" i="35"/>
  <c r="BY135" i="35"/>
  <c r="BX135" i="35"/>
  <c r="BW135" i="35"/>
  <c r="BV135" i="35"/>
  <c r="BU135" i="35"/>
  <c r="BT135" i="35"/>
  <c r="BS135" i="35"/>
  <c r="BR135" i="35"/>
  <c r="BQ135" i="35"/>
  <c r="BP135" i="35"/>
  <c r="CM129" i="35"/>
  <c r="CK129" i="35"/>
  <c r="CI129" i="35"/>
  <c r="CG129" i="35"/>
  <c r="CE129" i="35"/>
  <c r="CC129" i="35"/>
  <c r="CA129" i="35"/>
  <c r="BY129" i="35"/>
  <c r="BW129" i="35"/>
  <c r="BU129" i="35"/>
  <c r="BS129" i="35"/>
  <c r="BQ129" i="35"/>
  <c r="CM128" i="35"/>
  <c r="CL128" i="35"/>
  <c r="CK128" i="35"/>
  <c r="CJ128" i="35"/>
  <c r="CI128" i="35"/>
  <c r="CH128" i="35"/>
  <c r="CG128" i="35"/>
  <c r="CF128" i="35"/>
  <c r="CE128" i="35"/>
  <c r="CD128" i="35"/>
  <c r="CC128" i="35"/>
  <c r="CB128" i="35"/>
  <c r="CA128" i="35"/>
  <c r="BZ128" i="35"/>
  <c r="BY128" i="35"/>
  <c r="BX128" i="35"/>
  <c r="BW128" i="35"/>
  <c r="BV128" i="35"/>
  <c r="BU128" i="35"/>
  <c r="BT128" i="35"/>
  <c r="BS128" i="35"/>
  <c r="BR128" i="35"/>
  <c r="BQ128" i="35"/>
  <c r="BP128" i="35"/>
  <c r="CM124" i="35"/>
  <c r="CK124" i="35"/>
  <c r="CI124" i="35"/>
  <c r="CG124" i="35"/>
  <c r="CE124" i="35"/>
  <c r="CC124" i="35"/>
  <c r="CA124" i="35"/>
  <c r="BY124" i="35"/>
  <c r="BW124" i="35"/>
  <c r="BU124" i="35"/>
  <c r="BS124" i="35"/>
  <c r="BQ124" i="35"/>
  <c r="CM123" i="35"/>
  <c r="CL123" i="35"/>
  <c r="CK123" i="35"/>
  <c r="CJ123" i="35"/>
  <c r="CI123" i="35"/>
  <c r="CH123" i="35"/>
  <c r="CG123" i="35"/>
  <c r="CF123" i="35"/>
  <c r="CE123" i="35"/>
  <c r="CD123" i="35"/>
  <c r="CC123" i="35"/>
  <c r="CB123" i="35"/>
  <c r="CA123" i="35"/>
  <c r="BZ123" i="35"/>
  <c r="BY123" i="35"/>
  <c r="BX123" i="35"/>
  <c r="BW123" i="35"/>
  <c r="BV123" i="35"/>
  <c r="BU123" i="35"/>
  <c r="BT123" i="35"/>
  <c r="BS123" i="35"/>
  <c r="BR123" i="35"/>
  <c r="BQ123" i="35"/>
  <c r="BP123" i="35"/>
  <c r="CM119" i="35"/>
  <c r="CK119" i="35"/>
  <c r="CI119" i="35"/>
  <c r="CG119" i="35"/>
  <c r="CE119" i="35"/>
  <c r="CC119" i="35"/>
  <c r="CA119" i="35"/>
  <c r="BY119" i="35"/>
  <c r="BW119" i="35"/>
  <c r="BU119" i="35"/>
  <c r="BS119" i="35"/>
  <c r="BQ119" i="35"/>
  <c r="CM118" i="35"/>
  <c r="CL118" i="35"/>
  <c r="CK118" i="35"/>
  <c r="CJ118" i="35"/>
  <c r="CI118" i="35"/>
  <c r="CH118" i="35"/>
  <c r="CG118" i="35"/>
  <c r="CF118" i="35"/>
  <c r="CE118" i="35"/>
  <c r="CD118" i="35"/>
  <c r="CC118" i="35"/>
  <c r="CB118" i="35"/>
  <c r="CA118" i="35"/>
  <c r="BZ118" i="35"/>
  <c r="BY118" i="35"/>
  <c r="BX118" i="35"/>
  <c r="BW118" i="35"/>
  <c r="BV118" i="35"/>
  <c r="BU118" i="35"/>
  <c r="BT118" i="35"/>
  <c r="BS118" i="35"/>
  <c r="BR118" i="35"/>
  <c r="BQ118" i="35"/>
  <c r="BP118" i="35"/>
  <c r="CM114" i="35"/>
  <c r="CK114" i="35"/>
  <c r="CI114" i="35"/>
  <c r="CG114" i="35"/>
  <c r="CE114" i="35"/>
  <c r="CC114" i="35"/>
  <c r="CA114" i="35"/>
  <c r="BY114" i="35"/>
  <c r="BW114" i="35"/>
  <c r="BU114" i="35"/>
  <c r="BS114" i="35"/>
  <c r="BQ114" i="35"/>
  <c r="CM113" i="35"/>
  <c r="CL113" i="35"/>
  <c r="CK113" i="35"/>
  <c r="CJ113" i="35"/>
  <c r="CI113" i="35"/>
  <c r="CH113" i="35"/>
  <c r="CG113" i="35"/>
  <c r="CF113" i="35"/>
  <c r="CE113" i="35"/>
  <c r="CD113" i="35"/>
  <c r="CC113" i="35"/>
  <c r="CB113" i="35"/>
  <c r="CA113" i="35"/>
  <c r="BZ113" i="35"/>
  <c r="BY113" i="35"/>
  <c r="BX113" i="35"/>
  <c r="BW113" i="35"/>
  <c r="BV113" i="35"/>
  <c r="BU113" i="35"/>
  <c r="BT113" i="35"/>
  <c r="BS113" i="35"/>
  <c r="BR113" i="35"/>
  <c r="BQ113" i="35"/>
  <c r="BP113" i="35"/>
  <c r="CM109" i="35"/>
  <c r="CK109" i="35"/>
  <c r="CI109" i="35"/>
  <c r="CG109" i="35"/>
  <c r="CE109" i="35"/>
  <c r="CC109" i="35"/>
  <c r="CA109" i="35"/>
  <c r="BY109" i="35"/>
  <c r="BW109" i="35"/>
  <c r="BU109" i="35"/>
  <c r="BS109" i="35"/>
  <c r="BQ109" i="35"/>
  <c r="CM108" i="35"/>
  <c r="CL108" i="35"/>
  <c r="CK108" i="35"/>
  <c r="CJ108" i="35"/>
  <c r="CI108" i="35"/>
  <c r="CH108" i="35"/>
  <c r="CG108" i="35"/>
  <c r="CF108" i="35"/>
  <c r="CE108" i="35"/>
  <c r="CD108" i="35"/>
  <c r="CC108" i="35"/>
  <c r="CB108" i="35"/>
  <c r="CA108" i="35"/>
  <c r="BZ108" i="35"/>
  <c r="BY108" i="35"/>
  <c r="BX108" i="35"/>
  <c r="BW108" i="35"/>
  <c r="BV108" i="35"/>
  <c r="BU108" i="35"/>
  <c r="BT108" i="35"/>
  <c r="BS108" i="35"/>
  <c r="BR108" i="35"/>
  <c r="BQ108" i="35"/>
  <c r="BP108" i="35"/>
  <c r="CM104" i="35"/>
  <c r="CK104" i="35"/>
  <c r="CI104" i="35"/>
  <c r="CG104" i="35"/>
  <c r="CE104" i="35"/>
  <c r="CC104" i="35"/>
  <c r="CA104" i="35"/>
  <c r="BY104" i="35"/>
  <c r="BW104" i="35"/>
  <c r="BU104" i="35"/>
  <c r="BS104" i="35"/>
  <c r="BQ104" i="35"/>
  <c r="CM103" i="35"/>
  <c r="CL103" i="35"/>
  <c r="CK103" i="35"/>
  <c r="CJ103" i="35"/>
  <c r="CI103" i="35"/>
  <c r="CH103" i="35"/>
  <c r="CG103" i="35"/>
  <c r="CF103" i="35"/>
  <c r="CE103" i="35"/>
  <c r="CD103" i="35"/>
  <c r="CC103" i="35"/>
  <c r="CB103" i="35"/>
  <c r="CA103" i="35"/>
  <c r="BZ103" i="35"/>
  <c r="BY103" i="35"/>
  <c r="BX103" i="35"/>
  <c r="BW103" i="35"/>
  <c r="BV103" i="35"/>
  <c r="BU103" i="35"/>
  <c r="BT103" i="35"/>
  <c r="BS103" i="35"/>
  <c r="BR103" i="35"/>
  <c r="BQ103" i="35"/>
  <c r="BP103" i="35"/>
  <c r="CM97" i="35"/>
  <c r="CK97" i="35"/>
  <c r="CI97" i="35"/>
  <c r="CG97" i="35"/>
  <c r="CE97" i="35"/>
  <c r="CC97" i="35"/>
  <c r="CA97" i="35"/>
  <c r="BY97" i="35"/>
  <c r="BW97" i="35"/>
  <c r="BU97" i="35"/>
  <c r="BS97" i="35"/>
  <c r="BQ97" i="35"/>
  <c r="CM96" i="35"/>
  <c r="CL96" i="35"/>
  <c r="CK96" i="35"/>
  <c r="CJ96" i="35"/>
  <c r="CI96" i="35"/>
  <c r="CH96" i="35"/>
  <c r="CG96" i="35"/>
  <c r="CF96" i="35"/>
  <c r="CE96" i="35"/>
  <c r="CD96" i="35"/>
  <c r="CC96" i="35"/>
  <c r="CB96" i="35"/>
  <c r="CA96" i="35"/>
  <c r="BZ96" i="35"/>
  <c r="BY96" i="35"/>
  <c r="BX96" i="35"/>
  <c r="BW96" i="35"/>
  <c r="BV96" i="35"/>
  <c r="BU96" i="35"/>
  <c r="BT96" i="35"/>
  <c r="BS96" i="35"/>
  <c r="BR96" i="35"/>
  <c r="BQ96" i="35"/>
  <c r="BP96" i="35"/>
  <c r="CM92" i="35"/>
  <c r="CK92" i="35"/>
  <c r="CI92" i="35"/>
  <c r="CG92" i="35"/>
  <c r="CE92" i="35"/>
  <c r="CC92" i="35"/>
  <c r="CA92" i="35"/>
  <c r="BY92" i="35"/>
  <c r="BW92" i="35"/>
  <c r="BU92" i="35"/>
  <c r="BS92" i="35"/>
  <c r="BQ92" i="35"/>
  <c r="CM91" i="35"/>
  <c r="CL91" i="35"/>
  <c r="CK91" i="35"/>
  <c r="CJ91" i="35"/>
  <c r="CI91" i="35"/>
  <c r="CH91" i="35"/>
  <c r="CG91" i="35"/>
  <c r="CF91" i="35"/>
  <c r="CE91" i="35"/>
  <c r="CD91" i="35"/>
  <c r="CC91" i="35"/>
  <c r="CB91" i="35"/>
  <c r="CA91" i="35"/>
  <c r="BZ91" i="35"/>
  <c r="BY91" i="35"/>
  <c r="BX91" i="35"/>
  <c r="BW91" i="35"/>
  <c r="BV91" i="35"/>
  <c r="BU91" i="35"/>
  <c r="BT91" i="35"/>
  <c r="BS91" i="35"/>
  <c r="BR91" i="35"/>
  <c r="BQ91" i="35"/>
  <c r="BP91" i="35"/>
  <c r="CM87" i="35"/>
  <c r="CK87" i="35"/>
  <c r="CI87" i="35"/>
  <c r="CG87" i="35"/>
  <c r="CE87" i="35"/>
  <c r="CC87" i="35"/>
  <c r="CA87" i="35"/>
  <c r="BY87" i="35"/>
  <c r="BW87" i="35"/>
  <c r="BU87" i="35"/>
  <c r="BS87" i="35"/>
  <c r="BQ87" i="35"/>
  <c r="CM86" i="35"/>
  <c r="CL86" i="35"/>
  <c r="CK86" i="35"/>
  <c r="CJ86" i="35"/>
  <c r="CI86" i="35"/>
  <c r="CH86" i="35"/>
  <c r="CG86" i="35"/>
  <c r="CF86" i="35"/>
  <c r="CE86" i="35"/>
  <c r="CD86" i="35"/>
  <c r="CC86" i="35"/>
  <c r="CB86" i="35"/>
  <c r="CA86" i="35"/>
  <c r="BZ86" i="35"/>
  <c r="BY86" i="35"/>
  <c r="BX86" i="35"/>
  <c r="BW86" i="35"/>
  <c r="BV86" i="35"/>
  <c r="BU86" i="35"/>
  <c r="BT86" i="35"/>
  <c r="BS86" i="35"/>
  <c r="BR86" i="35"/>
  <c r="BQ86" i="35"/>
  <c r="BP86" i="35"/>
  <c r="CM82" i="35"/>
  <c r="CK82" i="35"/>
  <c r="CI82" i="35"/>
  <c r="CG82" i="35"/>
  <c r="CE82" i="35"/>
  <c r="CC82" i="35"/>
  <c r="CA82" i="35"/>
  <c r="BY82" i="35"/>
  <c r="BW82" i="35"/>
  <c r="BU82" i="35"/>
  <c r="BS82" i="35"/>
  <c r="BQ82" i="35"/>
  <c r="CM81" i="35"/>
  <c r="CL81" i="35"/>
  <c r="CK81" i="35"/>
  <c r="CJ81" i="35"/>
  <c r="CI81" i="35"/>
  <c r="CH81" i="35"/>
  <c r="CG81" i="35"/>
  <c r="CF81" i="35"/>
  <c r="CE81" i="35"/>
  <c r="CD81" i="35"/>
  <c r="CC81" i="35"/>
  <c r="CB81" i="35"/>
  <c r="CA81" i="35"/>
  <c r="BZ81" i="35"/>
  <c r="BY81" i="35"/>
  <c r="BX81" i="35"/>
  <c r="BW81" i="35"/>
  <c r="BV81" i="35"/>
  <c r="BU81" i="35"/>
  <c r="BT81" i="35"/>
  <c r="BS81" i="35"/>
  <c r="BR81" i="35"/>
  <c r="BQ81" i="35"/>
  <c r="BP81" i="35"/>
  <c r="CM77" i="35"/>
  <c r="CK77" i="35"/>
  <c r="CI77" i="35"/>
  <c r="CG77" i="35"/>
  <c r="CE77" i="35"/>
  <c r="CC77" i="35"/>
  <c r="CA77" i="35"/>
  <c r="BY77" i="35"/>
  <c r="BW77" i="35"/>
  <c r="BU77" i="35"/>
  <c r="BS77" i="35"/>
  <c r="BQ77" i="35"/>
  <c r="CM76" i="35"/>
  <c r="CL76" i="35"/>
  <c r="CK76" i="35"/>
  <c r="CJ76" i="35"/>
  <c r="CI76" i="35"/>
  <c r="CH76" i="35"/>
  <c r="CG76" i="35"/>
  <c r="CF76" i="35"/>
  <c r="CE76" i="35"/>
  <c r="CD76" i="35"/>
  <c r="CC76" i="35"/>
  <c r="CB76" i="35"/>
  <c r="CA76" i="35"/>
  <c r="BZ76" i="35"/>
  <c r="BY76" i="35"/>
  <c r="BX76" i="35"/>
  <c r="BW76" i="35"/>
  <c r="BV76" i="35"/>
  <c r="BU76" i="35"/>
  <c r="BT76" i="35"/>
  <c r="BS76" i="35"/>
  <c r="BR76" i="35"/>
  <c r="BQ76" i="35"/>
  <c r="BP76" i="35"/>
  <c r="CM72" i="35"/>
  <c r="CK72" i="35"/>
  <c r="CI72" i="35"/>
  <c r="CG72" i="35"/>
  <c r="CE72" i="35"/>
  <c r="CC72" i="35"/>
  <c r="CA72" i="35"/>
  <c r="BY72" i="35"/>
  <c r="BW72" i="35"/>
  <c r="BU72" i="35"/>
  <c r="BS72" i="35"/>
  <c r="BQ72" i="35"/>
  <c r="CM71" i="35"/>
  <c r="CL71" i="35"/>
  <c r="CK71" i="35"/>
  <c r="CJ71" i="35"/>
  <c r="CI71" i="35"/>
  <c r="CH71" i="35"/>
  <c r="CG71" i="35"/>
  <c r="CF71" i="35"/>
  <c r="CE71" i="35"/>
  <c r="CD71" i="35"/>
  <c r="CC71" i="35"/>
  <c r="CB71" i="35"/>
  <c r="CA71" i="35"/>
  <c r="BZ71" i="35"/>
  <c r="BY71" i="35"/>
  <c r="BX71" i="35"/>
  <c r="BW71" i="35"/>
  <c r="BV71" i="35"/>
  <c r="BU71" i="35"/>
  <c r="BT71" i="35"/>
  <c r="BS71" i="35"/>
  <c r="BR71" i="35"/>
  <c r="BQ71" i="35"/>
  <c r="BP71" i="35"/>
  <c r="CM65" i="35"/>
  <c r="CK65" i="35"/>
  <c r="CI65" i="35"/>
  <c r="CG65" i="35"/>
  <c r="CE65" i="35"/>
  <c r="CC65" i="35"/>
  <c r="CA65" i="35"/>
  <c r="BY65" i="35"/>
  <c r="BW65" i="35"/>
  <c r="BU65" i="35"/>
  <c r="BS65" i="35"/>
  <c r="BQ65" i="35"/>
  <c r="CM64" i="35"/>
  <c r="CL64" i="35"/>
  <c r="CK64" i="35"/>
  <c r="CJ64" i="35"/>
  <c r="CI64" i="35"/>
  <c r="CH64" i="35"/>
  <c r="CG64" i="35"/>
  <c r="CF64" i="35"/>
  <c r="CE64" i="35"/>
  <c r="CD64" i="35"/>
  <c r="CC64" i="35"/>
  <c r="CB64" i="35"/>
  <c r="CA64" i="35"/>
  <c r="BZ64" i="35"/>
  <c r="BY64" i="35"/>
  <c r="BX64" i="35"/>
  <c r="BW64" i="35"/>
  <c r="BV64" i="35"/>
  <c r="BU64" i="35"/>
  <c r="BT64" i="35"/>
  <c r="BS64" i="35"/>
  <c r="BR64" i="35"/>
  <c r="BQ64" i="35"/>
  <c r="BP64" i="35"/>
  <c r="CM60" i="35"/>
  <c r="CK60" i="35"/>
  <c r="CI60" i="35"/>
  <c r="CG60" i="35"/>
  <c r="CE60" i="35"/>
  <c r="CC60" i="35"/>
  <c r="CA60" i="35"/>
  <c r="BY60" i="35"/>
  <c r="BW60" i="35"/>
  <c r="BU60" i="35"/>
  <c r="BS60" i="35"/>
  <c r="BQ60" i="35"/>
  <c r="CM59" i="35"/>
  <c r="CL59" i="35"/>
  <c r="CK59" i="35"/>
  <c r="CJ59" i="35"/>
  <c r="CI59" i="35"/>
  <c r="CH59" i="35"/>
  <c r="CG59" i="35"/>
  <c r="CF59" i="35"/>
  <c r="CE59" i="35"/>
  <c r="CD59" i="35"/>
  <c r="CC59" i="35"/>
  <c r="CB59" i="35"/>
  <c r="CA59" i="35"/>
  <c r="BZ59" i="35"/>
  <c r="BY59" i="35"/>
  <c r="BX59" i="35"/>
  <c r="BW59" i="35"/>
  <c r="BV59" i="35"/>
  <c r="BU59" i="35"/>
  <c r="BT59" i="35"/>
  <c r="BS59" i="35"/>
  <c r="BR59" i="35"/>
  <c r="BQ59" i="35"/>
  <c r="BP59" i="35"/>
  <c r="CM55" i="35"/>
  <c r="CK55" i="35"/>
  <c r="CI55" i="35"/>
  <c r="CG55" i="35"/>
  <c r="CE55" i="35"/>
  <c r="CC55" i="35"/>
  <c r="CA55" i="35"/>
  <c r="BY55" i="35"/>
  <c r="BW55" i="35"/>
  <c r="BU55" i="35"/>
  <c r="BS55" i="35"/>
  <c r="BQ55" i="35"/>
  <c r="CM54" i="35"/>
  <c r="CL54" i="35"/>
  <c r="CK54" i="35"/>
  <c r="CJ54" i="35"/>
  <c r="CI54" i="35"/>
  <c r="CH54" i="35"/>
  <c r="CG54" i="35"/>
  <c r="CF54" i="35"/>
  <c r="CE54" i="35"/>
  <c r="CD54" i="35"/>
  <c r="CC54" i="35"/>
  <c r="CB54" i="35"/>
  <c r="CA54" i="35"/>
  <c r="BZ54" i="35"/>
  <c r="BY54" i="35"/>
  <c r="BX54" i="35"/>
  <c r="BW54" i="35"/>
  <c r="BV54" i="35"/>
  <c r="BU54" i="35"/>
  <c r="BT54" i="35"/>
  <c r="BS54" i="35"/>
  <c r="BR54" i="35"/>
  <c r="BQ54" i="35"/>
  <c r="BP54" i="35"/>
  <c r="CM50" i="35"/>
  <c r="CK50" i="35"/>
  <c r="CI50" i="35"/>
  <c r="CG50" i="35"/>
  <c r="CE50" i="35"/>
  <c r="CC50" i="35"/>
  <c r="CA50" i="35"/>
  <c r="BY50" i="35"/>
  <c r="BW50" i="35"/>
  <c r="BU50" i="35"/>
  <c r="BS50" i="35"/>
  <c r="BQ50" i="35"/>
  <c r="CM49" i="35"/>
  <c r="CK49" i="35"/>
  <c r="CJ49" i="35"/>
  <c r="CI49" i="35"/>
  <c r="CG49" i="35"/>
  <c r="CF49" i="35"/>
  <c r="CE49" i="35"/>
  <c r="CC49" i="35"/>
  <c r="CB49" i="35"/>
  <c r="CA49" i="35"/>
  <c r="BY49" i="35"/>
  <c r="BX49" i="35"/>
  <c r="BW49" i="35"/>
  <c r="BU49" i="35"/>
  <c r="BT49" i="35"/>
  <c r="BS49" i="35"/>
  <c r="BQ49" i="35"/>
  <c r="BP49" i="35"/>
  <c r="CM45" i="35"/>
  <c r="CK45" i="35"/>
  <c r="CI45" i="35"/>
  <c r="CG45" i="35"/>
  <c r="CE45" i="35"/>
  <c r="CC45" i="35"/>
  <c r="CA45" i="35"/>
  <c r="BY45" i="35"/>
  <c r="BW45" i="35"/>
  <c r="BU45" i="35"/>
  <c r="BS45" i="35"/>
  <c r="BQ45" i="35"/>
  <c r="CM44" i="35"/>
  <c r="CK44" i="35"/>
  <c r="CI44" i="35"/>
  <c r="CG44" i="35"/>
  <c r="CE44" i="35"/>
  <c r="CC44" i="35"/>
  <c r="CA44" i="35"/>
  <c r="BY44" i="35"/>
  <c r="BW44" i="35"/>
  <c r="BU44" i="35"/>
  <c r="BS44" i="35"/>
  <c r="BQ44" i="35"/>
  <c r="CM40" i="35"/>
  <c r="CK40" i="35"/>
  <c r="CI40" i="35"/>
  <c r="CG40" i="35"/>
  <c r="CE40" i="35"/>
  <c r="CC40" i="35"/>
  <c r="CA40" i="35"/>
  <c r="BY40" i="35"/>
  <c r="BW40" i="35"/>
  <c r="BU40" i="35"/>
  <c r="BS40" i="35"/>
  <c r="BQ40" i="35"/>
  <c r="CM39" i="35"/>
  <c r="CK39" i="35"/>
  <c r="CI39" i="35"/>
  <c r="CG39" i="35"/>
  <c r="CE39" i="35"/>
  <c r="CC39" i="35"/>
  <c r="CA39" i="35"/>
  <c r="BY39" i="35"/>
  <c r="BW39" i="35"/>
  <c r="BU39" i="35"/>
  <c r="BS39" i="35"/>
  <c r="BQ39" i="35"/>
  <c r="CM33" i="35"/>
  <c r="CK33" i="35"/>
  <c r="CI33" i="35"/>
  <c r="CG33" i="35"/>
  <c r="CE33" i="35"/>
  <c r="CC33" i="35"/>
  <c r="CA33" i="35"/>
  <c r="BY33" i="35"/>
  <c r="BW33" i="35"/>
  <c r="BU33" i="35"/>
  <c r="BS33" i="35"/>
  <c r="BQ33" i="35"/>
  <c r="DV33" i="35" s="1"/>
  <c r="B33" i="35" s="1"/>
  <c r="CM32" i="35"/>
  <c r="CK32" i="35"/>
  <c r="CI32" i="35"/>
  <c r="CG32" i="35"/>
  <c r="CE32" i="35"/>
  <c r="CC32" i="35"/>
  <c r="CA32" i="35"/>
  <c r="BY32" i="35"/>
  <c r="BU32" i="35"/>
  <c r="DX32" i="35" s="1"/>
  <c r="D32" i="35" s="1"/>
  <c r="BQ32" i="35"/>
  <c r="CM28" i="35"/>
  <c r="CK28" i="35"/>
  <c r="CI28" i="35"/>
  <c r="CG28" i="35"/>
  <c r="CE28" i="35"/>
  <c r="CC28" i="35"/>
  <c r="CA28" i="35"/>
  <c r="BY28" i="35"/>
  <c r="BW28" i="35"/>
  <c r="BU28" i="35"/>
  <c r="BS28" i="35"/>
  <c r="BQ28" i="35"/>
  <c r="CM27" i="35"/>
  <c r="CK27" i="35"/>
  <c r="CI27" i="35"/>
  <c r="CG27" i="35"/>
  <c r="CE27" i="35"/>
  <c r="CC27" i="35"/>
  <c r="CA27" i="35"/>
  <c r="BY27" i="35"/>
  <c r="BW27" i="35"/>
  <c r="BU27" i="35"/>
  <c r="BS27" i="35"/>
  <c r="BQ27" i="35"/>
  <c r="CM23" i="35"/>
  <c r="CK23" i="35"/>
  <c r="CI23" i="35"/>
  <c r="CG23" i="35"/>
  <c r="CE23" i="35"/>
  <c r="CC23" i="35"/>
  <c r="CA23" i="35"/>
  <c r="BY23" i="35"/>
  <c r="BW23" i="35"/>
  <c r="BU23" i="35"/>
  <c r="BS23" i="35"/>
  <c r="BQ23" i="35"/>
  <c r="CM22" i="35"/>
  <c r="CK22" i="35"/>
  <c r="CI22" i="35"/>
  <c r="CG22" i="35"/>
  <c r="CE22" i="35"/>
  <c r="CC22" i="35"/>
  <c r="CA22" i="35"/>
  <c r="BY22" i="35"/>
  <c r="BW22" i="35"/>
  <c r="BU22" i="35"/>
  <c r="BS22" i="35"/>
  <c r="BQ22" i="35"/>
  <c r="CM18" i="35"/>
  <c r="CK18" i="35"/>
  <c r="CI18" i="35"/>
  <c r="CG18" i="35"/>
  <c r="CE18" i="35"/>
  <c r="CC18" i="35"/>
  <c r="CA18" i="35"/>
  <c r="BY18" i="35"/>
  <c r="BW18" i="35"/>
  <c r="BU18" i="35"/>
  <c r="BS18" i="35"/>
  <c r="BQ18" i="35"/>
  <c r="CM17" i="35"/>
  <c r="CK17" i="35"/>
  <c r="CI17" i="35"/>
  <c r="CG17" i="35"/>
  <c r="CM13" i="35"/>
  <c r="CK13" i="35"/>
  <c r="CI13" i="35"/>
  <c r="CG13" i="35"/>
  <c r="CE13" i="35"/>
  <c r="CC13" i="35"/>
  <c r="CA13" i="35"/>
  <c r="BY13" i="35"/>
  <c r="BW13" i="35"/>
  <c r="BU13" i="35"/>
  <c r="BS13" i="35"/>
  <c r="BQ13" i="35"/>
  <c r="CM8" i="35"/>
  <c r="EF8" i="35" s="1"/>
  <c r="L8" i="35" s="1"/>
  <c r="CK8" i="35"/>
  <c r="CI8" i="35"/>
  <c r="ED8" i="35" s="1"/>
  <c r="J8" i="35" s="1"/>
  <c r="CG8" i="35"/>
  <c r="CE8" i="35"/>
  <c r="EB8" i="35" s="1"/>
  <c r="H8" i="35" s="1"/>
  <c r="CC8" i="35"/>
  <c r="CA8" i="35"/>
  <c r="BY8" i="35"/>
  <c r="DZ8" i="35" s="1"/>
  <c r="F8" i="35" s="1"/>
  <c r="BW8" i="35"/>
  <c r="DX8" i="35" s="1"/>
  <c r="D8" i="35" s="1"/>
  <c r="BU8" i="35"/>
  <c r="BS8" i="35"/>
  <c r="DV8" i="35" l="1"/>
  <c r="B8" i="35" s="1"/>
  <c r="CC5" i="38"/>
  <c r="CB5" i="38"/>
  <c r="CM5" i="38" l="1"/>
  <c r="CH5" i="38"/>
  <c r="CI5" i="38"/>
  <c r="CL5" i="38"/>
  <c r="CJ5" i="38"/>
  <c r="CK5" i="38"/>
  <c r="BN5" i="38"/>
  <c r="CB6" i="38" l="1"/>
  <c r="CC6" i="38"/>
  <c r="CB7" i="38"/>
  <c r="CC7" i="38"/>
  <c r="CB8" i="38"/>
  <c r="CC8" i="38"/>
  <c r="CB9" i="38"/>
  <c r="CC9" i="38"/>
  <c r="CB10" i="38"/>
  <c r="CC10" i="38"/>
  <c r="CB11" i="38"/>
  <c r="CC11" i="38"/>
  <c r="CB12" i="38"/>
  <c r="CC12" i="38"/>
  <c r="CB13" i="38"/>
  <c r="CC13" i="38"/>
  <c r="CB14" i="38"/>
  <c r="CC14" i="38"/>
  <c r="CB15" i="38"/>
  <c r="CC15" i="38"/>
  <c r="CB16" i="38"/>
  <c r="CC16" i="38"/>
  <c r="CJ16" i="38" l="1"/>
  <c r="CK16" i="38"/>
  <c r="CL16" i="38"/>
  <c r="CH16" i="38"/>
  <c r="CI16" i="38"/>
  <c r="CM16" i="38"/>
  <c r="CK11" i="38"/>
  <c r="CL11" i="38"/>
  <c r="CJ11" i="38"/>
  <c r="CH11" i="38"/>
  <c r="CM11" i="38"/>
  <c r="CI11" i="38"/>
  <c r="CH12" i="38"/>
  <c r="CI12" i="38"/>
  <c r="CJ12" i="38"/>
  <c r="CK12" i="38"/>
  <c r="CL12" i="38"/>
  <c r="CM12" i="38"/>
  <c r="CI7" i="38"/>
  <c r="CJ7" i="38"/>
  <c r="CK7" i="38"/>
  <c r="CL7" i="38"/>
  <c r="CH7" i="38"/>
  <c r="CM7" i="38"/>
  <c r="CL6" i="38"/>
  <c r="CM6" i="38"/>
  <c r="CH6" i="38"/>
  <c r="CI6" i="38"/>
  <c r="CK6" i="38"/>
  <c r="CJ6" i="38"/>
  <c r="CI13" i="38"/>
  <c r="CJ13" i="38"/>
  <c r="CK13" i="38"/>
  <c r="CL13" i="38"/>
  <c r="CH13" i="38"/>
  <c r="CM13" i="38"/>
  <c r="CJ8" i="38"/>
  <c r="CK8" i="38"/>
  <c r="CL8" i="38"/>
  <c r="CM8" i="38"/>
  <c r="CI8" i="38"/>
  <c r="CH8" i="38"/>
  <c r="CI15" i="38"/>
  <c r="CJ15" i="38"/>
  <c r="CK15" i="38"/>
  <c r="CL15" i="38"/>
  <c r="CH15" i="38"/>
  <c r="CM15" i="38"/>
  <c r="CL14" i="38"/>
  <c r="CM14" i="38"/>
  <c r="CH14" i="38"/>
  <c r="CI14" i="38"/>
  <c r="CK14" i="38"/>
  <c r="CJ14" i="38"/>
  <c r="CH10" i="38"/>
  <c r="CI10" i="38"/>
  <c r="CJ10" i="38"/>
  <c r="CK10" i="38"/>
  <c r="CL10" i="38"/>
  <c r="CM10" i="38"/>
  <c r="CM9" i="38"/>
  <c r="CL9" i="38"/>
  <c r="CH9" i="38"/>
  <c r="CI9" i="38"/>
  <c r="CJ9" i="38"/>
  <c r="CK9" i="38"/>
  <c r="FB319" i="35"/>
  <c r="EZ319" i="35"/>
  <c r="EX319" i="35"/>
  <c r="EV319" i="35"/>
  <c r="ET319" i="35"/>
  <c r="FD314" i="35"/>
  <c r="FB314" i="35"/>
  <c r="EZ314" i="35"/>
  <c r="EX314" i="35"/>
  <c r="EV314" i="35"/>
  <c r="ET314" i="35"/>
  <c r="FD309" i="35"/>
  <c r="FB309" i="35"/>
  <c r="EZ309" i="35"/>
  <c r="EX309" i="35"/>
  <c r="EV309" i="35"/>
  <c r="ET309" i="35"/>
  <c r="FD304" i="35"/>
  <c r="FB304" i="35"/>
  <c r="EZ304" i="35"/>
  <c r="EX304" i="35"/>
  <c r="EV304" i="35"/>
  <c r="ET304" i="35"/>
  <c r="FD299" i="35"/>
  <c r="FB299" i="35"/>
  <c r="EZ299" i="35"/>
  <c r="EX299" i="35"/>
  <c r="EV299" i="35"/>
  <c r="ET299" i="35"/>
  <c r="FD294" i="35"/>
  <c r="FB294" i="35"/>
  <c r="EZ294" i="35"/>
  <c r="EX294" i="35"/>
  <c r="EV294" i="35"/>
  <c r="ET294" i="35"/>
  <c r="FD287" i="35"/>
  <c r="FB287" i="35"/>
  <c r="EZ287" i="35"/>
  <c r="EX287" i="35"/>
  <c r="EV287" i="35"/>
  <c r="ET287" i="35"/>
  <c r="FD282" i="35"/>
  <c r="FB282" i="35"/>
  <c r="EZ282" i="35"/>
  <c r="EX282" i="35"/>
  <c r="EV282" i="35"/>
  <c r="ET282" i="35"/>
  <c r="FD277" i="35"/>
  <c r="FB277" i="35"/>
  <c r="EZ277" i="35"/>
  <c r="EX277" i="35"/>
  <c r="EV277" i="35"/>
  <c r="ET277" i="35"/>
  <c r="FD272" i="35"/>
  <c r="FB272" i="35"/>
  <c r="EZ272" i="35"/>
  <c r="EX272" i="35"/>
  <c r="EV272" i="35"/>
  <c r="ET272" i="35"/>
  <c r="FD267" i="35"/>
  <c r="FB267" i="35"/>
  <c r="EZ267" i="35"/>
  <c r="EX267" i="35"/>
  <c r="EV267" i="35"/>
  <c r="ET267" i="35"/>
  <c r="FD262" i="35"/>
  <c r="FB262" i="35"/>
  <c r="EZ262" i="35"/>
  <c r="EX262" i="35"/>
  <c r="EV262" i="35"/>
  <c r="ET262" i="35"/>
  <c r="FD255" i="35"/>
  <c r="FB255" i="35"/>
  <c r="EZ255" i="35"/>
  <c r="EX255" i="35"/>
  <c r="EV255" i="35"/>
  <c r="ET255" i="35"/>
  <c r="FD250" i="35"/>
  <c r="FB250" i="35"/>
  <c r="EZ250" i="35"/>
  <c r="EX250" i="35"/>
  <c r="EV250" i="35"/>
  <c r="ET250" i="35"/>
  <c r="FD245" i="35"/>
  <c r="FB245" i="35"/>
  <c r="EZ245" i="35"/>
  <c r="EX245" i="35"/>
  <c r="EV245" i="35"/>
  <c r="ET245" i="35"/>
  <c r="FD240" i="35"/>
  <c r="FB240" i="35"/>
  <c r="EZ240" i="35"/>
  <c r="EX240" i="35"/>
  <c r="EV240" i="35"/>
  <c r="ET240" i="35"/>
  <c r="FD235" i="35"/>
  <c r="FB235" i="35"/>
  <c r="EZ235" i="35"/>
  <c r="EX235" i="35"/>
  <c r="EV235" i="35"/>
  <c r="ET235" i="35"/>
  <c r="FD230" i="35"/>
  <c r="FB230" i="35"/>
  <c r="EZ230" i="35"/>
  <c r="EX230" i="35"/>
  <c r="EV230" i="35"/>
  <c r="ET230" i="35"/>
  <c r="FD223" i="35"/>
  <c r="FB223" i="35"/>
  <c r="EZ223" i="35"/>
  <c r="EX223" i="35"/>
  <c r="EV223" i="35"/>
  <c r="ET223" i="35"/>
  <c r="FD218" i="35"/>
  <c r="FB218" i="35"/>
  <c r="EZ218" i="35"/>
  <c r="EX218" i="35"/>
  <c r="EV218" i="35"/>
  <c r="ET218" i="35"/>
  <c r="FD213" i="35"/>
  <c r="FB213" i="35"/>
  <c r="EZ213" i="35"/>
  <c r="EX213" i="35"/>
  <c r="EV213" i="35"/>
  <c r="ET213" i="35"/>
  <c r="FD208" i="35"/>
  <c r="FB208" i="35"/>
  <c r="EZ208" i="35"/>
  <c r="EX208" i="35"/>
  <c r="EV208" i="35"/>
  <c r="ET208" i="35"/>
  <c r="FD203" i="35"/>
  <c r="FB203" i="35"/>
  <c r="EZ203" i="35"/>
  <c r="EX203" i="35"/>
  <c r="EV203" i="35"/>
  <c r="ET203" i="35"/>
  <c r="FD198" i="35"/>
  <c r="FB198" i="35"/>
  <c r="EZ198" i="35"/>
  <c r="EX198" i="35"/>
  <c r="EV198" i="35"/>
  <c r="ET198" i="35"/>
  <c r="FD191" i="35"/>
  <c r="FB191" i="35"/>
  <c r="EZ191" i="35"/>
  <c r="EX191" i="35"/>
  <c r="EV191" i="35"/>
  <c r="ET191" i="35"/>
  <c r="FD186" i="35"/>
  <c r="FB186" i="35"/>
  <c r="EZ186" i="35"/>
  <c r="EX186" i="35"/>
  <c r="EV186" i="35"/>
  <c r="ET186" i="35"/>
  <c r="FD181" i="35"/>
  <c r="FB181" i="35"/>
  <c r="EZ181" i="35"/>
  <c r="EX181" i="35"/>
  <c r="EV181" i="35"/>
  <c r="ET181" i="35"/>
  <c r="FD176" i="35"/>
  <c r="FB176" i="35"/>
  <c r="EZ176" i="35"/>
  <c r="EX176" i="35"/>
  <c r="EV176" i="35"/>
  <c r="ET176" i="35"/>
  <c r="FD171" i="35"/>
  <c r="FB171" i="35"/>
  <c r="EZ171" i="35"/>
  <c r="EX171" i="35"/>
  <c r="EV171" i="35"/>
  <c r="ET171" i="35"/>
  <c r="FD166" i="35"/>
  <c r="FB166" i="35"/>
  <c r="EZ166" i="35"/>
  <c r="EX166" i="35"/>
  <c r="EV166" i="35"/>
  <c r="ET166" i="35"/>
  <c r="FD159" i="35"/>
  <c r="FB159" i="35"/>
  <c r="EZ159" i="35"/>
  <c r="EX159" i="35"/>
  <c r="EV159" i="35"/>
  <c r="ET159" i="35"/>
  <c r="FD154" i="35"/>
  <c r="FB154" i="35"/>
  <c r="EZ154" i="35"/>
  <c r="EX154" i="35"/>
  <c r="EV154" i="35"/>
  <c r="ET154" i="35"/>
  <c r="FD149" i="35"/>
  <c r="FB149" i="35"/>
  <c r="EZ149" i="35"/>
  <c r="EX149" i="35"/>
  <c r="EV149" i="35"/>
  <c r="ET149" i="35"/>
  <c r="FD144" i="35"/>
  <c r="FB144" i="35"/>
  <c r="EZ144" i="35"/>
  <c r="EX144" i="35"/>
  <c r="EV144" i="35"/>
  <c r="ET144" i="35"/>
  <c r="FD139" i="35"/>
  <c r="FB139" i="35"/>
  <c r="EZ139" i="35"/>
  <c r="EX139" i="35"/>
  <c r="EV139" i="35"/>
  <c r="ET139" i="35"/>
  <c r="FD134" i="35"/>
  <c r="FB134" i="35"/>
  <c r="EZ134" i="35"/>
  <c r="EX134" i="35"/>
  <c r="EV134" i="35"/>
  <c r="ET134" i="35"/>
  <c r="FD127" i="35"/>
  <c r="FB127" i="35"/>
  <c r="EZ127" i="35"/>
  <c r="EX127" i="35"/>
  <c r="EV127" i="35"/>
  <c r="ET127" i="35"/>
  <c r="FD122" i="35"/>
  <c r="FB122" i="35"/>
  <c r="EZ122" i="35"/>
  <c r="EX122" i="35"/>
  <c r="EV122" i="35"/>
  <c r="ET122" i="35"/>
  <c r="FD117" i="35"/>
  <c r="FB117" i="35"/>
  <c r="EZ117" i="35"/>
  <c r="EX117" i="35"/>
  <c r="EV117" i="35"/>
  <c r="ET117" i="35"/>
  <c r="FD112" i="35"/>
  <c r="FB112" i="35"/>
  <c r="EZ112" i="35"/>
  <c r="EX112" i="35"/>
  <c r="EV112" i="35"/>
  <c r="ET112" i="35"/>
  <c r="FD107" i="35"/>
  <c r="FB107" i="35"/>
  <c r="EZ107" i="35"/>
  <c r="EX107" i="35"/>
  <c r="EV107" i="35"/>
  <c r="ET107" i="35"/>
  <c r="FD102" i="35"/>
  <c r="FB102" i="35"/>
  <c r="EZ102" i="35"/>
  <c r="EX102" i="35"/>
  <c r="EV102" i="35"/>
  <c r="ET102" i="35"/>
  <c r="FD95" i="35"/>
  <c r="FB95" i="35"/>
  <c r="EZ95" i="35"/>
  <c r="EX95" i="35"/>
  <c r="EV95" i="35"/>
  <c r="ET95" i="35"/>
  <c r="FD90" i="35"/>
  <c r="FB90" i="35"/>
  <c r="EZ90" i="35"/>
  <c r="EX90" i="35"/>
  <c r="EV90" i="35"/>
  <c r="ET90" i="35"/>
  <c r="FD85" i="35"/>
  <c r="FB85" i="35"/>
  <c r="EZ85" i="35"/>
  <c r="EX85" i="35"/>
  <c r="EV85" i="35"/>
  <c r="ET85" i="35"/>
  <c r="FD80" i="35"/>
  <c r="FB80" i="35"/>
  <c r="EZ80" i="35"/>
  <c r="EX80" i="35"/>
  <c r="EV80" i="35"/>
  <c r="ET80" i="35"/>
  <c r="FD75" i="35"/>
  <c r="FB75" i="35"/>
  <c r="EZ75" i="35"/>
  <c r="EX75" i="35"/>
  <c r="EV75" i="35"/>
  <c r="ET75" i="35"/>
  <c r="FD70" i="35"/>
  <c r="FB70" i="35"/>
  <c r="EZ70" i="35"/>
  <c r="EX70" i="35"/>
  <c r="EV70" i="35"/>
  <c r="ET70" i="35"/>
  <c r="FD63" i="35"/>
  <c r="FB63" i="35"/>
  <c r="EZ63" i="35"/>
  <c r="EX63" i="35"/>
  <c r="EV63" i="35"/>
  <c r="ET63" i="35"/>
  <c r="FD58" i="35"/>
  <c r="FB58" i="35"/>
  <c r="EZ58" i="35"/>
  <c r="EX58" i="35"/>
  <c r="EV58" i="35"/>
  <c r="ET58" i="35"/>
  <c r="FD53" i="35"/>
  <c r="FB53" i="35"/>
  <c r="EZ53" i="35"/>
  <c r="EX53" i="35"/>
  <c r="EV53" i="35"/>
  <c r="ET53" i="35"/>
  <c r="FD48" i="35"/>
  <c r="FB48" i="35"/>
  <c r="EZ48" i="35"/>
  <c r="EX48" i="35"/>
  <c r="EV48" i="35"/>
  <c r="ET48" i="35"/>
  <c r="FD43" i="35"/>
  <c r="FB43" i="35"/>
  <c r="EZ43" i="35"/>
  <c r="EX43" i="35"/>
  <c r="EV43" i="35"/>
  <c r="ET43" i="35"/>
  <c r="FD38" i="35"/>
  <c r="EZ38" i="35"/>
  <c r="EX38" i="35"/>
  <c r="ET38" i="35"/>
  <c r="EF31" i="35"/>
  <c r="FD31" i="35" s="1"/>
  <c r="ED31" i="35"/>
  <c r="FB31" i="35" s="1"/>
  <c r="EB31" i="35"/>
  <c r="EZ31" i="35" s="1"/>
  <c r="DZ31" i="35"/>
  <c r="EX31" i="35" s="1"/>
  <c r="DX31" i="35"/>
  <c r="DV31" i="35"/>
  <c r="EF26" i="35"/>
  <c r="FD26" i="35" s="1"/>
  <c r="ED26" i="35"/>
  <c r="FB26" i="35" s="1"/>
  <c r="EB26" i="35"/>
  <c r="EZ26" i="35" s="1"/>
  <c r="DZ26" i="35"/>
  <c r="EX26" i="35" s="1"/>
  <c r="DX26" i="35"/>
  <c r="EV26" i="35" s="1"/>
  <c r="DV26" i="35"/>
  <c r="ET26" i="35" s="1"/>
  <c r="EF21" i="35"/>
  <c r="FD21" i="35" s="1"/>
  <c r="ED21" i="35"/>
  <c r="FB21" i="35" s="1"/>
  <c r="EB21" i="35"/>
  <c r="EZ21" i="35" s="1"/>
  <c r="DZ21" i="35"/>
  <c r="EX21" i="35" s="1"/>
  <c r="DX21" i="35"/>
  <c r="EV21" i="35" s="1"/>
  <c r="DV21" i="35"/>
  <c r="ET21" i="35" s="1"/>
  <c r="EF16" i="35"/>
  <c r="ED16" i="35"/>
  <c r="EB16" i="35"/>
  <c r="DZ16" i="35"/>
  <c r="DX16" i="35"/>
  <c r="DV16" i="35"/>
  <c r="EF11" i="35"/>
  <c r="ED11" i="35"/>
  <c r="EB11" i="35"/>
  <c r="DZ11" i="35"/>
  <c r="DX11" i="35"/>
  <c r="DV11" i="35"/>
  <c r="CJ4" i="38" l="1"/>
  <c r="FH9" i="35" s="1"/>
  <c r="CK4" i="38"/>
  <c r="FH10" i="35" s="1"/>
  <c r="CI4" i="38"/>
  <c r="FH8" i="35" s="1"/>
  <c r="CH4" i="38"/>
  <c r="CM4" i="38"/>
  <c r="FH12" i="35" s="1"/>
  <c r="CL4" i="38"/>
  <c r="FH11" i="35" s="1"/>
  <c r="BM5" i="39"/>
  <c r="CN13" i="38" l="1"/>
  <c r="CN7" i="38"/>
  <c r="BJ10" i="35" s="1"/>
  <c r="CN10" i="38"/>
  <c r="CN16" i="38"/>
  <c r="CN5" i="38"/>
  <c r="BJ8" i="35" s="1"/>
  <c r="CN12" i="38"/>
  <c r="CN15" i="38"/>
  <c r="CN6" i="38"/>
  <c r="BJ9" i="35" s="1"/>
  <c r="CN8" i="38"/>
  <c r="BJ11" i="35" s="1"/>
  <c r="CN14" i="38"/>
  <c r="CN4" i="38"/>
  <c r="BJ7" i="35" s="1"/>
  <c r="CN9" i="38"/>
  <c r="BJ12" i="35" s="1"/>
  <c r="FH7" i="35"/>
  <c r="CN11" i="38"/>
  <c r="AS45" i="40"/>
  <c r="AR45" i="40"/>
  <c r="AQ45" i="40"/>
  <c r="AP45" i="40"/>
  <c r="AO45" i="40"/>
  <c r="AN45" i="40"/>
  <c r="AM45" i="40"/>
  <c r="AL45" i="40"/>
  <c r="AK45" i="40"/>
  <c r="AJ45" i="40"/>
  <c r="AS44" i="40"/>
  <c r="AR44" i="40"/>
  <c r="AQ44" i="40"/>
  <c r="AP44" i="40"/>
  <c r="AO44" i="40"/>
  <c r="AN44" i="40"/>
  <c r="AM44" i="40"/>
  <c r="AL44" i="40"/>
  <c r="AK44" i="40"/>
  <c r="AJ44" i="40"/>
  <c r="AS43" i="40"/>
  <c r="AR43" i="40"/>
  <c r="AQ43" i="40"/>
  <c r="AP43" i="40"/>
  <c r="AO43" i="40"/>
  <c r="AN43" i="40"/>
  <c r="AM43" i="40"/>
  <c r="AL43" i="40"/>
  <c r="AK43" i="40"/>
  <c r="AJ43" i="40"/>
  <c r="AS42" i="40"/>
  <c r="AR42" i="40"/>
  <c r="AQ42" i="40"/>
  <c r="AP42" i="40"/>
  <c r="AO42" i="40"/>
  <c r="AN42" i="40"/>
  <c r="AM42" i="40"/>
  <c r="AL42" i="40"/>
  <c r="AK42" i="40"/>
  <c r="AJ42" i="40"/>
  <c r="AS41" i="40"/>
  <c r="AR41" i="40"/>
  <c r="AQ41" i="40"/>
  <c r="AP41" i="40"/>
  <c r="AO41" i="40"/>
  <c r="AN41" i="40"/>
  <c r="AM41" i="40"/>
  <c r="AL41" i="40"/>
  <c r="AK41" i="40"/>
  <c r="AJ41" i="40"/>
  <c r="AS40" i="40"/>
  <c r="AR40" i="40"/>
  <c r="AQ40" i="40"/>
  <c r="AP40" i="40"/>
  <c r="AO40" i="40"/>
  <c r="AN40" i="40"/>
  <c r="AM40" i="40"/>
  <c r="AL40" i="40"/>
  <c r="AK40" i="40"/>
  <c r="AJ40" i="40"/>
  <c r="AS39" i="40"/>
  <c r="AR39" i="40"/>
  <c r="AQ39" i="40"/>
  <c r="AP39" i="40"/>
  <c r="AO39" i="40"/>
  <c r="AN39" i="40"/>
  <c r="AM39" i="40"/>
  <c r="AL39" i="40"/>
  <c r="AK39" i="40"/>
  <c r="AJ39" i="40"/>
  <c r="AS38" i="40"/>
  <c r="AR38" i="40"/>
  <c r="AQ38" i="40"/>
  <c r="AP38" i="40"/>
  <c r="AO38" i="40"/>
  <c r="AN38" i="40"/>
  <c r="AM38" i="40"/>
  <c r="AL38" i="40"/>
  <c r="AK38" i="40"/>
  <c r="AJ38" i="40"/>
  <c r="AS37" i="40"/>
  <c r="AR37" i="40"/>
  <c r="AQ37" i="40"/>
  <c r="AP37" i="40"/>
  <c r="AO37" i="40"/>
  <c r="AN37" i="40"/>
  <c r="AM37" i="40"/>
  <c r="AL37" i="40"/>
  <c r="AK37" i="40"/>
  <c r="AJ37" i="40"/>
  <c r="AS36" i="40"/>
  <c r="AR36" i="40"/>
  <c r="AQ36" i="40"/>
  <c r="AP36" i="40"/>
  <c r="AO36" i="40"/>
  <c r="AN36" i="40"/>
  <c r="AM36" i="40"/>
  <c r="AL36" i="40"/>
  <c r="AK36" i="40"/>
  <c r="AJ36" i="40"/>
  <c r="AS35" i="40"/>
  <c r="AR35" i="40"/>
  <c r="AQ35" i="40"/>
  <c r="AP35" i="40"/>
  <c r="AO35" i="40"/>
  <c r="AN35" i="40"/>
  <c r="AM35" i="40"/>
  <c r="AL35" i="40"/>
  <c r="AK35" i="40"/>
  <c r="AJ35" i="40"/>
  <c r="AS34" i="40"/>
  <c r="AR34" i="40"/>
  <c r="AQ34" i="40"/>
  <c r="AP34" i="40"/>
  <c r="AO34" i="40"/>
  <c r="AN34" i="40"/>
  <c r="AM34" i="40"/>
  <c r="AL34" i="40"/>
  <c r="AK34" i="40"/>
  <c r="AJ34" i="40"/>
  <c r="AS33" i="40"/>
  <c r="AR33" i="40"/>
  <c r="AQ33" i="40"/>
  <c r="AP33" i="40"/>
  <c r="AO33" i="40"/>
  <c r="AN33" i="40"/>
  <c r="AM33" i="40"/>
  <c r="AL33" i="40"/>
  <c r="AK33" i="40"/>
  <c r="AJ33" i="40"/>
  <c r="AS32" i="40"/>
  <c r="AR32" i="40"/>
  <c r="AQ32" i="40"/>
  <c r="AP32" i="40"/>
  <c r="AO32" i="40"/>
  <c r="AN32" i="40"/>
  <c r="AM32" i="40"/>
  <c r="AL32" i="40"/>
  <c r="AK32" i="40"/>
  <c r="AJ32" i="40"/>
  <c r="AS31" i="40"/>
  <c r="AR31" i="40"/>
  <c r="AQ31" i="40"/>
  <c r="AP31" i="40"/>
  <c r="AO31" i="40"/>
  <c r="AN31" i="40"/>
  <c r="AM31" i="40"/>
  <c r="AL31" i="40"/>
  <c r="AK31" i="40"/>
  <c r="AJ31" i="40"/>
  <c r="AS30" i="40"/>
  <c r="AR30" i="40"/>
  <c r="AQ30" i="40"/>
  <c r="AP30" i="40"/>
  <c r="AO30" i="40"/>
  <c r="AN30" i="40"/>
  <c r="AM30" i="40"/>
  <c r="AL30" i="40"/>
  <c r="AK30" i="40"/>
  <c r="AJ30" i="40"/>
  <c r="AS29" i="40"/>
  <c r="AR29" i="40"/>
  <c r="AQ29" i="40"/>
  <c r="AP29" i="40"/>
  <c r="AO29" i="40"/>
  <c r="AN29" i="40"/>
  <c r="AM29" i="40"/>
  <c r="AL29" i="40"/>
  <c r="AK29" i="40"/>
  <c r="AJ29" i="40"/>
  <c r="AS28" i="40"/>
  <c r="AR28" i="40"/>
  <c r="AQ28" i="40"/>
  <c r="AP28" i="40"/>
  <c r="AO28" i="40"/>
  <c r="AN28" i="40"/>
  <c r="AM28" i="40"/>
  <c r="AL28" i="40"/>
  <c r="AK28" i="40"/>
  <c r="AJ28" i="40"/>
  <c r="AS27" i="40"/>
  <c r="AR27" i="40"/>
  <c r="AQ27" i="40"/>
  <c r="AP27" i="40"/>
  <c r="AO27" i="40"/>
  <c r="AN27" i="40"/>
  <c r="AM27" i="40"/>
  <c r="AL27" i="40"/>
  <c r="AK27" i="40"/>
  <c r="AJ27" i="40"/>
  <c r="AS26" i="40"/>
  <c r="AR26" i="40"/>
  <c r="AQ26" i="40"/>
  <c r="AP26" i="40"/>
  <c r="AO26" i="40"/>
  <c r="AN26" i="40"/>
  <c r="AM26" i="40"/>
  <c r="AL26" i="40"/>
  <c r="AK26" i="40"/>
  <c r="AJ26" i="40"/>
  <c r="AS25" i="40"/>
  <c r="AR25" i="40"/>
  <c r="AQ25" i="40"/>
  <c r="AP25" i="40"/>
  <c r="AO25" i="40"/>
  <c r="AN25" i="40"/>
  <c r="AM25" i="40"/>
  <c r="AL25" i="40"/>
  <c r="AK25" i="40"/>
  <c r="AJ25" i="40"/>
  <c r="AS24" i="40"/>
  <c r="AR24" i="40"/>
  <c r="AQ24" i="40"/>
  <c r="AP24" i="40"/>
  <c r="AO24" i="40"/>
  <c r="AN24" i="40"/>
  <c r="AM24" i="40"/>
  <c r="AL24" i="40"/>
  <c r="AK24" i="40"/>
  <c r="AJ24" i="40"/>
  <c r="AS23" i="40"/>
  <c r="AR23" i="40"/>
  <c r="AQ23" i="40"/>
  <c r="AP23" i="40"/>
  <c r="AO23" i="40"/>
  <c r="AN23" i="40"/>
  <c r="AM23" i="40"/>
  <c r="AL23" i="40"/>
  <c r="AK23" i="40"/>
  <c r="AJ23" i="40"/>
  <c r="AS22" i="40"/>
  <c r="AR22" i="40"/>
  <c r="AQ22" i="40"/>
  <c r="AP22" i="40"/>
  <c r="AO22" i="40"/>
  <c r="AN22" i="40"/>
  <c r="AM22" i="40"/>
  <c r="AL22" i="40"/>
  <c r="AK22" i="40"/>
  <c r="AJ22" i="40"/>
  <c r="AS21" i="40"/>
  <c r="AR21" i="40"/>
  <c r="AQ21" i="40"/>
  <c r="AP21" i="40"/>
  <c r="AO21" i="40"/>
  <c r="AN21" i="40"/>
  <c r="AM21" i="40"/>
  <c r="AL21" i="40"/>
  <c r="AK21" i="40"/>
  <c r="AJ21" i="40"/>
  <c r="AS20" i="40"/>
  <c r="AR20" i="40"/>
  <c r="AQ20" i="40"/>
  <c r="AP20" i="40"/>
  <c r="AO20" i="40"/>
  <c r="AN20" i="40"/>
  <c r="AM20" i="40"/>
  <c r="AL20" i="40"/>
  <c r="AK20" i="40"/>
  <c r="AJ20" i="40"/>
  <c r="AS19" i="40"/>
  <c r="AR19" i="40"/>
  <c r="AQ19" i="40"/>
  <c r="AP19" i="40"/>
  <c r="AO19" i="40"/>
  <c r="AN19" i="40"/>
  <c r="AM19" i="40"/>
  <c r="AL19" i="40"/>
  <c r="AK19" i="40"/>
  <c r="AJ19" i="40"/>
  <c r="AS18" i="40"/>
  <c r="AR18" i="40"/>
  <c r="AQ18" i="40"/>
  <c r="AP18" i="40"/>
  <c r="AO18" i="40"/>
  <c r="AN18" i="40"/>
  <c r="AM18" i="40"/>
  <c r="AL18" i="40"/>
  <c r="AK18" i="40"/>
  <c r="AJ18" i="40"/>
  <c r="AS17" i="40"/>
  <c r="AR17" i="40"/>
  <c r="AQ17" i="40"/>
  <c r="AP17" i="40"/>
  <c r="AO17" i="40"/>
  <c r="AN17" i="40"/>
  <c r="AM17" i="40"/>
  <c r="AL17" i="40"/>
  <c r="AK17" i="40"/>
  <c r="AJ17" i="40"/>
  <c r="AS16" i="40"/>
  <c r="AR16" i="40"/>
  <c r="AQ16" i="40"/>
  <c r="AP16" i="40"/>
  <c r="AO16" i="40"/>
  <c r="AN16" i="40"/>
  <c r="AM16" i="40"/>
  <c r="AL16" i="40"/>
  <c r="AK16" i="40"/>
  <c r="AJ16" i="40"/>
  <c r="AS15" i="40"/>
  <c r="AR15" i="40"/>
  <c r="AQ15" i="40"/>
  <c r="AP15" i="40"/>
  <c r="AO15" i="40"/>
  <c r="AN15" i="40"/>
  <c r="AM15" i="40"/>
  <c r="AL15" i="40"/>
  <c r="AK15" i="40"/>
  <c r="AJ15" i="40"/>
  <c r="AS14" i="40"/>
  <c r="AR14" i="40"/>
  <c r="AQ14" i="40"/>
  <c r="AP14" i="40"/>
  <c r="AO14" i="40"/>
  <c r="AN14" i="40"/>
  <c r="AM14" i="40"/>
  <c r="AL14" i="40"/>
  <c r="AK14" i="40"/>
  <c r="AJ14" i="40"/>
  <c r="AS13" i="40"/>
  <c r="AR13" i="40"/>
  <c r="AQ13" i="40"/>
  <c r="AP13" i="40"/>
  <c r="AO13" i="40"/>
  <c r="AN13" i="40"/>
  <c r="AM13" i="40"/>
  <c r="AL13" i="40"/>
  <c r="AK13" i="40"/>
  <c r="AJ13" i="40"/>
  <c r="AS12" i="40"/>
  <c r="AR12" i="40"/>
  <c r="AQ12" i="40"/>
  <c r="AP12" i="40"/>
  <c r="AO12" i="40"/>
  <c r="AN12" i="40"/>
  <c r="AM12" i="40"/>
  <c r="AL12" i="40"/>
  <c r="AK12" i="40"/>
  <c r="AJ12" i="40"/>
  <c r="AS11" i="40"/>
  <c r="AR11" i="40"/>
  <c r="AQ11" i="40"/>
  <c r="AP11" i="40"/>
  <c r="AO11" i="40"/>
  <c r="AN11" i="40"/>
  <c r="AM11" i="40"/>
  <c r="AL11" i="40"/>
  <c r="AK11" i="40"/>
  <c r="AJ11" i="40"/>
  <c r="AS10" i="40"/>
  <c r="AR10" i="40"/>
  <c r="AQ10" i="40"/>
  <c r="AP10" i="40"/>
  <c r="AO10" i="40"/>
  <c r="AN10" i="40"/>
  <c r="AM10" i="40"/>
  <c r="AL10" i="40"/>
  <c r="AK10" i="40"/>
  <c r="AJ10" i="40"/>
  <c r="AS9" i="40"/>
  <c r="AR9" i="40"/>
  <c r="AQ9" i="40"/>
  <c r="AP9" i="40"/>
  <c r="AO9" i="40"/>
  <c r="AN9" i="40"/>
  <c r="AM9" i="40"/>
  <c r="AL9" i="40"/>
  <c r="AK9" i="40"/>
  <c r="AJ9" i="40"/>
  <c r="AS8" i="40"/>
  <c r="AR8" i="40"/>
  <c r="AQ8" i="40"/>
  <c r="AP8" i="40"/>
  <c r="AO8" i="40"/>
  <c r="AN8" i="40"/>
  <c r="AM8" i="40"/>
  <c r="AL8" i="40"/>
  <c r="AK8" i="40"/>
  <c r="AJ8" i="40"/>
  <c r="AS7" i="40"/>
  <c r="AR7" i="40"/>
  <c r="AQ7" i="40"/>
  <c r="AP7" i="40"/>
  <c r="AO7" i="40"/>
  <c r="AN7" i="40"/>
  <c r="AM7" i="40"/>
  <c r="AL7" i="40"/>
  <c r="AK7" i="40"/>
  <c r="AJ7" i="40"/>
  <c r="AS6" i="40"/>
  <c r="AR6" i="40"/>
  <c r="AQ6" i="40"/>
  <c r="AP6" i="40"/>
  <c r="AO6" i="40"/>
  <c r="AN6" i="40"/>
  <c r="AM6" i="40"/>
  <c r="AL6" i="40"/>
  <c r="AK6" i="40"/>
  <c r="AJ6" i="40"/>
  <c r="CW8" i="40" l="1"/>
  <c r="CX8" i="40"/>
  <c r="CZ8" i="40"/>
  <c r="DA8" i="40"/>
  <c r="DB8" i="40"/>
  <c r="DC8" i="40"/>
  <c r="DE8" i="40"/>
  <c r="DF8" i="40"/>
  <c r="DG8" i="40"/>
  <c r="DH8" i="40"/>
  <c r="DJ8" i="40"/>
  <c r="DK8" i="40"/>
  <c r="DL8" i="40"/>
  <c r="DM8" i="40"/>
  <c r="DO8" i="40"/>
  <c r="DP8" i="40"/>
  <c r="CW9" i="40"/>
  <c r="CX9" i="40"/>
  <c r="CZ9" i="40"/>
  <c r="DA9" i="40"/>
  <c r="DB9" i="40"/>
  <c r="DC9" i="40"/>
  <c r="DE9" i="40"/>
  <c r="DF9" i="40"/>
  <c r="DG9" i="40"/>
  <c r="DH9" i="40"/>
  <c r="DJ9" i="40"/>
  <c r="DK9" i="40"/>
  <c r="DL9" i="40"/>
  <c r="DM9" i="40"/>
  <c r="DO9" i="40"/>
  <c r="DP9" i="40"/>
  <c r="CW10" i="40"/>
  <c r="CX10" i="40"/>
  <c r="CZ10" i="40"/>
  <c r="DA10" i="40"/>
  <c r="DB10" i="40"/>
  <c r="DC10" i="40"/>
  <c r="DE10" i="40"/>
  <c r="DF10" i="40"/>
  <c r="DG10" i="40"/>
  <c r="DH10" i="40"/>
  <c r="DJ10" i="40"/>
  <c r="DK10" i="40"/>
  <c r="DL10" i="40"/>
  <c r="DM10" i="40"/>
  <c r="DO10" i="40"/>
  <c r="DP10" i="40"/>
  <c r="CW11" i="40"/>
  <c r="CX11" i="40"/>
  <c r="CZ11" i="40"/>
  <c r="DA11" i="40"/>
  <c r="DB11" i="40"/>
  <c r="DC11" i="40"/>
  <c r="DE11" i="40"/>
  <c r="DF11" i="40"/>
  <c r="DG11" i="40"/>
  <c r="DH11" i="40"/>
  <c r="DJ11" i="40"/>
  <c r="DK11" i="40"/>
  <c r="DL11" i="40"/>
  <c r="DM11" i="40"/>
  <c r="DO11" i="40"/>
  <c r="DP11" i="40"/>
  <c r="CW12" i="40"/>
  <c r="CX12" i="40"/>
  <c r="CY12" i="40"/>
  <c r="CZ12" i="40"/>
  <c r="DA12" i="40"/>
  <c r="DB12" i="40"/>
  <c r="DC12" i="40"/>
  <c r="DD12" i="40"/>
  <c r="DE12" i="40"/>
  <c r="DF12" i="40"/>
  <c r="DG12" i="40"/>
  <c r="DH12" i="40"/>
  <c r="DI12" i="40"/>
  <c r="DJ12" i="40"/>
  <c r="DK12" i="40"/>
  <c r="DL12" i="40"/>
  <c r="DM12" i="40"/>
  <c r="DN12" i="40"/>
  <c r="DO12" i="40"/>
  <c r="DP12" i="40"/>
  <c r="CW13" i="40"/>
  <c r="CX13" i="40"/>
  <c r="CY13" i="40"/>
  <c r="CZ13" i="40"/>
  <c r="DA13" i="40"/>
  <c r="DB13" i="40"/>
  <c r="DC13" i="40"/>
  <c r="DD13" i="40"/>
  <c r="DE13" i="40"/>
  <c r="DF13" i="40"/>
  <c r="DG13" i="40"/>
  <c r="DH13" i="40"/>
  <c r="DI13" i="40"/>
  <c r="DJ13" i="40"/>
  <c r="DK13" i="40"/>
  <c r="DL13" i="40"/>
  <c r="DM13" i="40"/>
  <c r="DN13" i="40"/>
  <c r="DO13" i="40"/>
  <c r="DP13" i="40"/>
  <c r="CW14" i="40"/>
  <c r="CX14" i="40"/>
  <c r="CY14" i="40"/>
  <c r="CZ14" i="40"/>
  <c r="DA14" i="40"/>
  <c r="DB14" i="40"/>
  <c r="DC14" i="40"/>
  <c r="DD14" i="40"/>
  <c r="DE14" i="40"/>
  <c r="DF14" i="40"/>
  <c r="DG14" i="40"/>
  <c r="DH14" i="40"/>
  <c r="DI14" i="40"/>
  <c r="DJ14" i="40"/>
  <c r="DK14" i="40"/>
  <c r="DL14" i="40"/>
  <c r="DM14" i="40"/>
  <c r="DN14" i="40"/>
  <c r="DO14" i="40"/>
  <c r="DP14" i="40"/>
  <c r="CW15" i="40"/>
  <c r="CX15" i="40"/>
  <c r="CY15" i="40"/>
  <c r="CZ15" i="40"/>
  <c r="DA15" i="40"/>
  <c r="DB15" i="40"/>
  <c r="DC15" i="40"/>
  <c r="DD15" i="40"/>
  <c r="DE15" i="40"/>
  <c r="DF15" i="40"/>
  <c r="DG15" i="40"/>
  <c r="DH15" i="40"/>
  <c r="DI15" i="40"/>
  <c r="DJ15" i="40"/>
  <c r="DK15" i="40"/>
  <c r="DL15" i="40"/>
  <c r="DM15" i="40"/>
  <c r="DN15" i="40"/>
  <c r="DO15" i="40"/>
  <c r="DP15" i="40"/>
  <c r="CW16" i="40"/>
  <c r="CX16" i="40"/>
  <c r="CY16" i="40"/>
  <c r="CZ16" i="40"/>
  <c r="DA16" i="40"/>
  <c r="DB16" i="40"/>
  <c r="DC16" i="40"/>
  <c r="DD16" i="40"/>
  <c r="DE16" i="40"/>
  <c r="DF16" i="40"/>
  <c r="DG16" i="40"/>
  <c r="DH16" i="40"/>
  <c r="DI16" i="40"/>
  <c r="DJ16" i="40"/>
  <c r="DK16" i="40"/>
  <c r="DL16" i="40"/>
  <c r="DM16" i="40"/>
  <c r="DN16" i="40"/>
  <c r="DO16" i="40"/>
  <c r="DP16" i="40"/>
  <c r="CW17" i="40"/>
  <c r="CX17" i="40"/>
  <c r="CY17" i="40"/>
  <c r="CZ17" i="40"/>
  <c r="DA17" i="40"/>
  <c r="DB17" i="40"/>
  <c r="DC17" i="40"/>
  <c r="DD17" i="40"/>
  <c r="DE17" i="40"/>
  <c r="DF17" i="40"/>
  <c r="DG17" i="40"/>
  <c r="DH17" i="40"/>
  <c r="DI17" i="40"/>
  <c r="DJ17" i="40"/>
  <c r="DK17" i="40"/>
  <c r="DL17" i="40"/>
  <c r="DM17" i="40"/>
  <c r="DN17" i="40"/>
  <c r="DO17" i="40"/>
  <c r="DP17" i="40"/>
  <c r="CW18" i="40"/>
  <c r="CX18" i="40"/>
  <c r="CY18" i="40"/>
  <c r="CZ18" i="40"/>
  <c r="DA18" i="40"/>
  <c r="DB18" i="40"/>
  <c r="DC18" i="40"/>
  <c r="DD18" i="40"/>
  <c r="DE18" i="40"/>
  <c r="DF18" i="40"/>
  <c r="DG18" i="40"/>
  <c r="DH18" i="40"/>
  <c r="DI18" i="40"/>
  <c r="DJ18" i="40"/>
  <c r="DK18" i="40"/>
  <c r="DL18" i="40"/>
  <c r="DM18" i="40"/>
  <c r="DN18" i="40"/>
  <c r="DO18" i="40"/>
  <c r="DP18" i="40"/>
  <c r="CW19" i="40"/>
  <c r="CX19" i="40"/>
  <c r="CY19" i="40"/>
  <c r="CZ19" i="40"/>
  <c r="DA19" i="40"/>
  <c r="DB19" i="40"/>
  <c r="DC19" i="40"/>
  <c r="DD19" i="40"/>
  <c r="DE19" i="40"/>
  <c r="DF19" i="40"/>
  <c r="DG19" i="40"/>
  <c r="DH19" i="40"/>
  <c r="DI19" i="40"/>
  <c r="DJ19" i="40"/>
  <c r="DK19" i="40"/>
  <c r="DL19" i="40"/>
  <c r="DM19" i="40"/>
  <c r="DN19" i="40"/>
  <c r="DO19" i="40"/>
  <c r="DP19" i="40"/>
  <c r="CW20" i="40"/>
  <c r="CX20" i="40"/>
  <c r="CY20" i="40"/>
  <c r="CZ20" i="40"/>
  <c r="DA20" i="40"/>
  <c r="DB20" i="40"/>
  <c r="DC20" i="40"/>
  <c r="DD20" i="40"/>
  <c r="DE20" i="40"/>
  <c r="DF20" i="40"/>
  <c r="DG20" i="40"/>
  <c r="DH20" i="40"/>
  <c r="DI20" i="40"/>
  <c r="DJ20" i="40"/>
  <c r="DK20" i="40"/>
  <c r="DL20" i="40"/>
  <c r="DM20" i="40"/>
  <c r="DN20" i="40"/>
  <c r="DO20" i="40"/>
  <c r="DP20" i="40"/>
  <c r="CW21" i="40"/>
  <c r="CX21" i="40"/>
  <c r="CY21" i="40"/>
  <c r="CZ21" i="40"/>
  <c r="DA21" i="40"/>
  <c r="DB21" i="40"/>
  <c r="DC21" i="40"/>
  <c r="DD21" i="40"/>
  <c r="DE21" i="40"/>
  <c r="DF21" i="40"/>
  <c r="DG21" i="40"/>
  <c r="DH21" i="40"/>
  <c r="DI21" i="40"/>
  <c r="DJ21" i="40"/>
  <c r="DK21" i="40"/>
  <c r="DL21" i="40"/>
  <c r="DM21" i="40"/>
  <c r="DN21" i="40"/>
  <c r="DO21" i="40"/>
  <c r="DP21" i="40"/>
  <c r="CW22" i="40"/>
  <c r="CX22" i="40"/>
  <c r="CY22" i="40"/>
  <c r="CZ22" i="40"/>
  <c r="DA22" i="40"/>
  <c r="DB22" i="40"/>
  <c r="DC22" i="40"/>
  <c r="DD22" i="40"/>
  <c r="DE22" i="40"/>
  <c r="DF22" i="40"/>
  <c r="DG22" i="40"/>
  <c r="DH22" i="40"/>
  <c r="DI22" i="40"/>
  <c r="DJ22" i="40"/>
  <c r="DK22" i="40"/>
  <c r="DL22" i="40"/>
  <c r="DM22" i="40"/>
  <c r="DN22" i="40"/>
  <c r="DO22" i="40"/>
  <c r="DP22" i="40"/>
  <c r="CW23" i="40"/>
  <c r="CX23" i="40"/>
  <c r="CY23" i="40"/>
  <c r="CZ23" i="40"/>
  <c r="DA23" i="40"/>
  <c r="DB23" i="40"/>
  <c r="DC23" i="40"/>
  <c r="DD23" i="40"/>
  <c r="DE23" i="40"/>
  <c r="DF23" i="40"/>
  <c r="DG23" i="40"/>
  <c r="DH23" i="40"/>
  <c r="DI23" i="40"/>
  <c r="DJ23" i="40"/>
  <c r="DK23" i="40"/>
  <c r="DL23" i="40"/>
  <c r="DM23" i="40"/>
  <c r="DN23" i="40"/>
  <c r="DO23" i="40"/>
  <c r="DP23" i="40"/>
  <c r="CW24" i="40"/>
  <c r="CX24" i="40"/>
  <c r="CY24" i="40"/>
  <c r="CZ24" i="40"/>
  <c r="DA24" i="40"/>
  <c r="DB24" i="40"/>
  <c r="DC24" i="40"/>
  <c r="DD24" i="40"/>
  <c r="DE24" i="40"/>
  <c r="DF24" i="40"/>
  <c r="DG24" i="40"/>
  <c r="DH24" i="40"/>
  <c r="DI24" i="40"/>
  <c r="DJ24" i="40"/>
  <c r="DK24" i="40"/>
  <c r="DL24" i="40"/>
  <c r="DM24" i="40"/>
  <c r="DN24" i="40"/>
  <c r="DO24" i="40"/>
  <c r="DP24" i="40"/>
  <c r="CW25" i="40"/>
  <c r="CX25" i="40"/>
  <c r="CY25" i="40"/>
  <c r="CZ25" i="40"/>
  <c r="DA25" i="40"/>
  <c r="DB25" i="40"/>
  <c r="DC25" i="40"/>
  <c r="DD25" i="40"/>
  <c r="DE25" i="40"/>
  <c r="DF25" i="40"/>
  <c r="DG25" i="40"/>
  <c r="DH25" i="40"/>
  <c r="DI25" i="40"/>
  <c r="DJ25" i="40"/>
  <c r="DK25" i="40"/>
  <c r="DL25" i="40"/>
  <c r="DM25" i="40"/>
  <c r="DN25" i="40"/>
  <c r="DO25" i="40"/>
  <c r="DP25" i="40"/>
  <c r="CW26" i="40"/>
  <c r="CX26" i="40"/>
  <c r="CY26" i="40"/>
  <c r="CZ26" i="40"/>
  <c r="DA26" i="40"/>
  <c r="DB26" i="40"/>
  <c r="DC26" i="40"/>
  <c r="DD26" i="40"/>
  <c r="DE26" i="40"/>
  <c r="DF26" i="40"/>
  <c r="DG26" i="40"/>
  <c r="DH26" i="40"/>
  <c r="DI26" i="40"/>
  <c r="DJ26" i="40"/>
  <c r="DK26" i="40"/>
  <c r="DL26" i="40"/>
  <c r="DM26" i="40"/>
  <c r="DN26" i="40"/>
  <c r="DO26" i="40"/>
  <c r="DP26" i="40"/>
  <c r="CW27" i="40"/>
  <c r="CX27" i="40"/>
  <c r="CY27" i="40"/>
  <c r="CZ27" i="40"/>
  <c r="DA27" i="40"/>
  <c r="DB27" i="40"/>
  <c r="DC27" i="40"/>
  <c r="DD27" i="40"/>
  <c r="DE27" i="40"/>
  <c r="DF27" i="40"/>
  <c r="DG27" i="40"/>
  <c r="DH27" i="40"/>
  <c r="DI27" i="40"/>
  <c r="DJ27" i="40"/>
  <c r="DK27" i="40"/>
  <c r="DL27" i="40"/>
  <c r="DM27" i="40"/>
  <c r="DN27" i="40"/>
  <c r="DO27" i="40"/>
  <c r="DP27" i="40"/>
  <c r="CW28" i="40"/>
  <c r="CX28" i="40"/>
  <c r="CY28" i="40"/>
  <c r="CZ28" i="40"/>
  <c r="DA28" i="40"/>
  <c r="DB28" i="40"/>
  <c r="DC28" i="40"/>
  <c r="DD28" i="40"/>
  <c r="DE28" i="40"/>
  <c r="DF28" i="40"/>
  <c r="DG28" i="40"/>
  <c r="DH28" i="40"/>
  <c r="DI28" i="40"/>
  <c r="DJ28" i="40"/>
  <c r="DK28" i="40"/>
  <c r="DL28" i="40"/>
  <c r="DM28" i="40"/>
  <c r="DN28" i="40"/>
  <c r="DO28" i="40"/>
  <c r="DP28" i="40"/>
  <c r="CW29" i="40"/>
  <c r="CX29" i="40"/>
  <c r="CY29" i="40"/>
  <c r="CZ29" i="40"/>
  <c r="DA29" i="40"/>
  <c r="DB29" i="40"/>
  <c r="DC29" i="40"/>
  <c r="DD29" i="40"/>
  <c r="DE29" i="40"/>
  <c r="DF29" i="40"/>
  <c r="DG29" i="40"/>
  <c r="DH29" i="40"/>
  <c r="DI29" i="40"/>
  <c r="DJ29" i="40"/>
  <c r="DK29" i="40"/>
  <c r="DL29" i="40"/>
  <c r="DM29" i="40"/>
  <c r="DN29" i="40"/>
  <c r="DO29" i="40"/>
  <c r="DP29" i="40"/>
  <c r="CW30" i="40"/>
  <c r="CX30" i="40"/>
  <c r="CY30" i="40"/>
  <c r="CZ30" i="40"/>
  <c r="DA30" i="40"/>
  <c r="DB30" i="40"/>
  <c r="DC30" i="40"/>
  <c r="DD30" i="40"/>
  <c r="DE30" i="40"/>
  <c r="DF30" i="40"/>
  <c r="DG30" i="40"/>
  <c r="DH30" i="40"/>
  <c r="DI30" i="40"/>
  <c r="DJ30" i="40"/>
  <c r="DK30" i="40"/>
  <c r="DL30" i="40"/>
  <c r="DM30" i="40"/>
  <c r="DN30" i="40"/>
  <c r="DO30" i="40"/>
  <c r="DP30" i="40"/>
  <c r="CW31" i="40"/>
  <c r="CX31" i="40"/>
  <c r="CY31" i="40"/>
  <c r="CZ31" i="40"/>
  <c r="DA31" i="40"/>
  <c r="DB31" i="40"/>
  <c r="DC31" i="40"/>
  <c r="DD31" i="40"/>
  <c r="DE31" i="40"/>
  <c r="DF31" i="40"/>
  <c r="DG31" i="40"/>
  <c r="DH31" i="40"/>
  <c r="DI31" i="40"/>
  <c r="DJ31" i="40"/>
  <c r="DK31" i="40"/>
  <c r="DL31" i="40"/>
  <c r="DM31" i="40"/>
  <c r="DN31" i="40"/>
  <c r="DO31" i="40"/>
  <c r="DP31" i="40"/>
  <c r="CW32" i="40"/>
  <c r="CX32" i="40"/>
  <c r="CY32" i="40"/>
  <c r="CZ32" i="40"/>
  <c r="DA32" i="40"/>
  <c r="DB32" i="40"/>
  <c r="DC32" i="40"/>
  <c r="DD32" i="40"/>
  <c r="DE32" i="40"/>
  <c r="DF32" i="40"/>
  <c r="DG32" i="40"/>
  <c r="DH32" i="40"/>
  <c r="DI32" i="40"/>
  <c r="DJ32" i="40"/>
  <c r="DK32" i="40"/>
  <c r="DL32" i="40"/>
  <c r="DM32" i="40"/>
  <c r="DN32" i="40"/>
  <c r="DO32" i="40"/>
  <c r="DP32" i="40"/>
  <c r="CW33" i="40"/>
  <c r="CX33" i="40"/>
  <c r="CY33" i="40"/>
  <c r="CZ33" i="40"/>
  <c r="DA33" i="40"/>
  <c r="DB33" i="40"/>
  <c r="DC33" i="40"/>
  <c r="DD33" i="40"/>
  <c r="DE33" i="40"/>
  <c r="DF33" i="40"/>
  <c r="DG33" i="40"/>
  <c r="DH33" i="40"/>
  <c r="DI33" i="40"/>
  <c r="DJ33" i="40"/>
  <c r="DK33" i="40"/>
  <c r="DL33" i="40"/>
  <c r="DM33" i="40"/>
  <c r="DN33" i="40"/>
  <c r="DO33" i="40"/>
  <c r="DP33" i="40"/>
  <c r="CW34" i="40"/>
  <c r="CX34" i="40"/>
  <c r="CY34" i="40"/>
  <c r="CZ34" i="40"/>
  <c r="DA34" i="40"/>
  <c r="DB34" i="40"/>
  <c r="DC34" i="40"/>
  <c r="DD34" i="40"/>
  <c r="DE34" i="40"/>
  <c r="DF34" i="40"/>
  <c r="DG34" i="40"/>
  <c r="DH34" i="40"/>
  <c r="DI34" i="40"/>
  <c r="DJ34" i="40"/>
  <c r="DK34" i="40"/>
  <c r="DL34" i="40"/>
  <c r="DM34" i="40"/>
  <c r="DN34" i="40"/>
  <c r="DO34" i="40"/>
  <c r="DP34" i="40"/>
  <c r="CW35" i="40"/>
  <c r="CX35" i="40"/>
  <c r="CY35" i="40"/>
  <c r="CZ35" i="40"/>
  <c r="DA35" i="40"/>
  <c r="DB35" i="40"/>
  <c r="DC35" i="40"/>
  <c r="DD35" i="40"/>
  <c r="DE35" i="40"/>
  <c r="DF35" i="40"/>
  <c r="DG35" i="40"/>
  <c r="DH35" i="40"/>
  <c r="DI35" i="40"/>
  <c r="DJ35" i="40"/>
  <c r="DK35" i="40"/>
  <c r="DL35" i="40"/>
  <c r="DM35" i="40"/>
  <c r="DN35" i="40"/>
  <c r="DO35" i="40"/>
  <c r="DP35" i="40"/>
  <c r="CW36" i="40"/>
  <c r="CX36" i="40"/>
  <c r="CY36" i="40"/>
  <c r="CZ36" i="40"/>
  <c r="DA36" i="40"/>
  <c r="DB36" i="40"/>
  <c r="DC36" i="40"/>
  <c r="DD36" i="40"/>
  <c r="DE36" i="40"/>
  <c r="DF36" i="40"/>
  <c r="DG36" i="40"/>
  <c r="DH36" i="40"/>
  <c r="DI36" i="40"/>
  <c r="DJ36" i="40"/>
  <c r="DK36" i="40"/>
  <c r="DL36" i="40"/>
  <c r="DM36" i="40"/>
  <c r="DN36" i="40"/>
  <c r="DO36" i="40"/>
  <c r="DP36" i="40"/>
  <c r="CW37" i="40"/>
  <c r="CX37" i="40"/>
  <c r="CY37" i="40"/>
  <c r="CZ37" i="40"/>
  <c r="DA37" i="40"/>
  <c r="DB37" i="40"/>
  <c r="DC37" i="40"/>
  <c r="DD37" i="40"/>
  <c r="DE37" i="40"/>
  <c r="DF37" i="40"/>
  <c r="DG37" i="40"/>
  <c r="DH37" i="40"/>
  <c r="DI37" i="40"/>
  <c r="DJ37" i="40"/>
  <c r="DK37" i="40"/>
  <c r="DL37" i="40"/>
  <c r="DM37" i="40"/>
  <c r="DN37" i="40"/>
  <c r="DO37" i="40"/>
  <c r="DP37" i="40"/>
  <c r="CW38" i="40"/>
  <c r="CX38" i="40"/>
  <c r="CY38" i="40"/>
  <c r="CZ38" i="40"/>
  <c r="DA38" i="40"/>
  <c r="DB38" i="40"/>
  <c r="DC38" i="40"/>
  <c r="DD38" i="40"/>
  <c r="DE38" i="40"/>
  <c r="DF38" i="40"/>
  <c r="DG38" i="40"/>
  <c r="DH38" i="40"/>
  <c r="DI38" i="40"/>
  <c r="DJ38" i="40"/>
  <c r="DK38" i="40"/>
  <c r="DL38" i="40"/>
  <c r="DM38" i="40"/>
  <c r="DN38" i="40"/>
  <c r="DO38" i="40"/>
  <c r="DP38" i="40"/>
  <c r="CW39" i="40"/>
  <c r="CX39" i="40"/>
  <c r="CY39" i="40"/>
  <c r="CZ39" i="40"/>
  <c r="DA39" i="40"/>
  <c r="DB39" i="40"/>
  <c r="DC39" i="40"/>
  <c r="DD39" i="40"/>
  <c r="DE39" i="40"/>
  <c r="DF39" i="40"/>
  <c r="DG39" i="40"/>
  <c r="DH39" i="40"/>
  <c r="DI39" i="40"/>
  <c r="DJ39" i="40"/>
  <c r="DK39" i="40"/>
  <c r="DL39" i="40"/>
  <c r="DM39" i="40"/>
  <c r="DN39" i="40"/>
  <c r="DO39" i="40"/>
  <c r="DP39" i="40"/>
  <c r="CW40" i="40"/>
  <c r="CX40" i="40"/>
  <c r="CY40" i="40"/>
  <c r="CZ40" i="40"/>
  <c r="DA40" i="40"/>
  <c r="DB40" i="40"/>
  <c r="DC40" i="40"/>
  <c r="DD40" i="40"/>
  <c r="DE40" i="40"/>
  <c r="DF40" i="40"/>
  <c r="DG40" i="40"/>
  <c r="DH40" i="40"/>
  <c r="DI40" i="40"/>
  <c r="DJ40" i="40"/>
  <c r="DK40" i="40"/>
  <c r="DL40" i="40"/>
  <c r="DM40" i="40"/>
  <c r="DN40" i="40"/>
  <c r="DO40" i="40"/>
  <c r="DP40" i="40"/>
  <c r="CW41" i="40"/>
  <c r="CX41" i="40"/>
  <c r="CY41" i="40"/>
  <c r="CZ41" i="40"/>
  <c r="DA41" i="40"/>
  <c r="DB41" i="40"/>
  <c r="DC41" i="40"/>
  <c r="DD41" i="40"/>
  <c r="DE41" i="40"/>
  <c r="DF41" i="40"/>
  <c r="DG41" i="40"/>
  <c r="DH41" i="40"/>
  <c r="DI41" i="40"/>
  <c r="DJ41" i="40"/>
  <c r="DK41" i="40"/>
  <c r="DL41" i="40"/>
  <c r="DM41" i="40"/>
  <c r="DN41" i="40"/>
  <c r="DO41" i="40"/>
  <c r="DP41" i="40"/>
  <c r="CW42" i="40"/>
  <c r="CX42" i="40"/>
  <c r="CY42" i="40"/>
  <c r="CZ42" i="40"/>
  <c r="DA42" i="40"/>
  <c r="DB42" i="40"/>
  <c r="DC42" i="40"/>
  <c r="DD42" i="40"/>
  <c r="DE42" i="40"/>
  <c r="DF42" i="40"/>
  <c r="DG42" i="40"/>
  <c r="DH42" i="40"/>
  <c r="DI42" i="40"/>
  <c r="DJ42" i="40"/>
  <c r="DK42" i="40"/>
  <c r="DL42" i="40"/>
  <c r="DM42" i="40"/>
  <c r="DN42" i="40"/>
  <c r="DO42" i="40"/>
  <c r="DP42" i="40"/>
  <c r="CW43" i="40"/>
  <c r="CX43" i="40"/>
  <c r="CY43" i="40"/>
  <c r="CZ43" i="40"/>
  <c r="DA43" i="40"/>
  <c r="DB43" i="40"/>
  <c r="DC43" i="40"/>
  <c r="DD43" i="40"/>
  <c r="DE43" i="40"/>
  <c r="DF43" i="40"/>
  <c r="DG43" i="40"/>
  <c r="DH43" i="40"/>
  <c r="DI43" i="40"/>
  <c r="DJ43" i="40"/>
  <c r="DK43" i="40"/>
  <c r="DL43" i="40"/>
  <c r="DM43" i="40"/>
  <c r="DN43" i="40"/>
  <c r="DO43" i="40"/>
  <c r="DP43" i="40"/>
  <c r="CW44" i="40"/>
  <c r="CX44" i="40"/>
  <c r="CY44" i="40"/>
  <c r="CZ44" i="40"/>
  <c r="DA44" i="40"/>
  <c r="DB44" i="40"/>
  <c r="DC44" i="40"/>
  <c r="DD44" i="40"/>
  <c r="DE44" i="40"/>
  <c r="DF44" i="40"/>
  <c r="DG44" i="40"/>
  <c r="DH44" i="40"/>
  <c r="DI44" i="40"/>
  <c r="DJ44" i="40"/>
  <c r="DK44" i="40"/>
  <c r="DL44" i="40"/>
  <c r="DM44" i="40"/>
  <c r="DN44" i="40"/>
  <c r="DO44" i="40"/>
  <c r="DP44" i="40"/>
  <c r="CW45" i="40"/>
  <c r="CX45" i="40"/>
  <c r="CY45" i="40"/>
  <c r="CZ45" i="40"/>
  <c r="DA45" i="40"/>
  <c r="DB45" i="40"/>
  <c r="DC45" i="40"/>
  <c r="DD45" i="40"/>
  <c r="DE45" i="40"/>
  <c r="DF45" i="40"/>
  <c r="DG45" i="40"/>
  <c r="DH45" i="40"/>
  <c r="DI45" i="40"/>
  <c r="DJ45" i="40"/>
  <c r="DK45" i="40"/>
  <c r="DL45" i="40"/>
  <c r="DM45" i="40"/>
  <c r="DN45" i="40"/>
  <c r="DO45" i="40"/>
  <c r="DP45" i="40"/>
  <c r="DP7" i="40"/>
  <c r="DP6" i="40"/>
  <c r="DO7" i="40"/>
  <c r="DO6" i="40"/>
  <c r="DM7" i="40"/>
  <c r="DM6" i="40"/>
  <c r="DL7" i="40"/>
  <c r="DL6" i="40"/>
  <c r="DK7" i="40"/>
  <c r="DK6" i="40"/>
  <c r="DJ7" i="40"/>
  <c r="DJ6" i="40"/>
  <c r="DH7" i="40"/>
  <c r="DH6" i="40"/>
  <c r="DG7" i="40"/>
  <c r="DG6" i="40"/>
  <c r="DF7" i="40"/>
  <c r="DF6" i="40"/>
  <c r="DE7" i="40"/>
  <c r="DE6" i="40"/>
  <c r="DC7" i="40"/>
  <c r="DC6" i="40"/>
  <c r="DB7" i="40"/>
  <c r="DB6" i="40"/>
  <c r="DA7" i="40"/>
  <c r="DA6" i="40"/>
  <c r="CZ7" i="40"/>
  <c r="CZ6" i="40"/>
  <c r="CX7" i="40"/>
  <c r="CX6" i="40"/>
  <c r="CW7" i="40"/>
  <c r="CW6" i="40"/>
  <c r="CY11" i="40"/>
  <c r="CY6" i="40"/>
  <c r="DN10" i="40"/>
  <c r="CY10" i="40"/>
  <c r="DD7" i="40"/>
  <c r="CY8" i="40"/>
  <c r="DN11" i="40"/>
  <c r="DI9" i="40"/>
  <c r="DI7" i="40"/>
  <c r="DD9" i="40"/>
  <c r="DD11" i="40"/>
  <c r="CY7" i="40"/>
  <c r="DI10" i="40"/>
  <c r="DN7" i="40"/>
  <c r="DI6" i="40"/>
  <c r="DD10" i="40"/>
  <c r="DN8" i="40"/>
  <c r="DI8" i="40"/>
  <c r="DD6" i="40"/>
  <c r="DN9" i="40"/>
  <c r="DN6" i="40"/>
  <c r="DD8" i="40"/>
  <c r="DI11" i="40"/>
  <c r="CY9" i="40"/>
  <c r="CJ6" i="34" l="1"/>
  <c r="CJ7" i="34"/>
  <c r="CJ8" i="34"/>
  <c r="CK8" i="34" s="1"/>
  <c r="CJ9" i="34"/>
  <c r="CK9" i="34" s="1"/>
  <c r="CJ10" i="34"/>
  <c r="CK10" i="34" s="1"/>
  <c r="CJ11" i="34"/>
  <c r="CK11" i="34" s="1"/>
  <c r="CJ12" i="34"/>
  <c r="CK12" i="34" s="1"/>
  <c r="CJ13" i="34"/>
  <c r="CK13" i="34" s="1"/>
  <c r="CJ14" i="34"/>
  <c r="CK14" i="34" s="1"/>
  <c r="CJ15" i="34"/>
  <c r="CK15" i="34" s="1"/>
  <c r="CJ16" i="34"/>
  <c r="CK16" i="34" s="1"/>
  <c r="CJ17" i="34"/>
  <c r="CJ18" i="34"/>
  <c r="CK18" i="34" s="1"/>
  <c r="CJ19" i="34"/>
  <c r="CK19" i="34" s="1"/>
  <c r="CJ20" i="34"/>
  <c r="CK20" i="34" s="1"/>
  <c r="CJ21" i="34"/>
  <c r="CK21" i="34" s="1"/>
  <c r="CJ22" i="34"/>
  <c r="CK22" i="34" s="1"/>
  <c r="CJ23" i="34"/>
  <c r="CK23" i="34" s="1"/>
  <c r="CJ24" i="34"/>
  <c r="CK24" i="34" s="1"/>
  <c r="CJ25" i="34"/>
  <c r="CK25" i="34" s="1"/>
  <c r="CJ26" i="34"/>
  <c r="CK26" i="34" s="1"/>
  <c r="CJ27" i="34"/>
  <c r="CK27" i="34" s="1"/>
  <c r="CJ28" i="34"/>
  <c r="CK28" i="34" s="1"/>
  <c r="CJ29" i="34"/>
  <c r="CK29" i="34" s="1"/>
  <c r="CJ30" i="34"/>
  <c r="CK30" i="34" s="1"/>
  <c r="CJ31" i="34"/>
  <c r="CK31" i="34" s="1"/>
  <c r="CJ32" i="34"/>
  <c r="CK32" i="34" s="1"/>
  <c r="CJ33" i="34"/>
  <c r="CJ34" i="34"/>
  <c r="CK34" i="34" s="1"/>
  <c r="CJ35" i="34"/>
  <c r="CK35" i="34" s="1"/>
  <c r="CJ36" i="34"/>
  <c r="CK36" i="34" s="1"/>
  <c r="CJ37" i="34"/>
  <c r="CK37" i="34" s="1"/>
  <c r="CJ38" i="34"/>
  <c r="CK38" i="34" s="1"/>
  <c r="CJ39" i="34"/>
  <c r="CK39" i="34" s="1"/>
  <c r="CJ40" i="34"/>
  <c r="CK40" i="34" s="1"/>
  <c r="CJ41" i="34"/>
  <c r="CK41" i="34" s="1"/>
  <c r="CJ42" i="34"/>
  <c r="CK42" i="34" s="1"/>
  <c r="CJ43" i="34"/>
  <c r="CK43" i="34" s="1"/>
  <c r="CJ44" i="34"/>
  <c r="CK44" i="34" s="1"/>
  <c r="CJ5" i="34"/>
  <c r="CK5" i="34" s="1"/>
  <c r="CK6" i="34"/>
  <c r="CK7" i="34"/>
  <c r="CK17" i="34"/>
  <c r="CK33" i="34"/>
  <c r="BY34" i="39" l="1"/>
  <c r="BY35" i="39"/>
  <c r="BY36" i="39"/>
  <c r="BY37" i="39"/>
  <c r="BY38" i="39"/>
  <c r="BY39" i="39"/>
  <c r="BY40" i="39"/>
  <c r="BY41" i="39"/>
  <c r="BY42" i="39"/>
  <c r="BY43" i="39"/>
  <c r="BY44" i="39"/>
  <c r="FV5" i="41" l="1"/>
  <c r="FT5" i="41"/>
  <c r="CF7" i="40" l="1"/>
  <c r="CF8" i="40"/>
  <c r="CF9" i="40"/>
  <c r="CF10" i="40"/>
  <c r="CF11" i="40"/>
  <c r="CF12" i="40"/>
  <c r="CF13" i="40"/>
  <c r="CF14" i="40"/>
  <c r="CF15" i="40"/>
  <c r="CF16" i="40"/>
  <c r="CF17" i="40"/>
  <c r="CF18" i="40"/>
  <c r="CF19" i="40"/>
  <c r="CF20" i="40"/>
  <c r="CF21" i="40"/>
  <c r="CF22" i="40"/>
  <c r="CF23" i="40"/>
  <c r="CF24" i="40"/>
  <c r="CF25" i="40"/>
  <c r="CF26" i="40"/>
  <c r="CF27" i="40"/>
  <c r="CF28" i="40"/>
  <c r="CF29" i="40"/>
  <c r="CF30" i="40"/>
  <c r="CF31" i="40"/>
  <c r="CF32" i="40"/>
  <c r="CF33" i="40"/>
  <c r="CF34" i="40"/>
  <c r="CF35" i="40"/>
  <c r="CF36" i="40"/>
  <c r="CF37" i="40"/>
  <c r="CF38" i="40"/>
  <c r="CF39" i="40"/>
  <c r="CF40" i="40"/>
  <c r="CF41" i="40"/>
  <c r="CF42" i="40"/>
  <c r="CF43" i="40"/>
  <c r="CF44" i="40"/>
  <c r="CF45" i="40"/>
  <c r="CF6" i="40"/>
  <c r="BT7" i="40"/>
  <c r="BT8" i="40"/>
  <c r="BT9" i="40"/>
  <c r="BT10" i="40"/>
  <c r="BT11" i="40"/>
  <c r="BT12" i="40"/>
  <c r="BT13" i="40"/>
  <c r="BT14" i="40"/>
  <c r="BT15" i="40"/>
  <c r="BT16" i="40"/>
  <c r="BT17" i="40"/>
  <c r="BT18" i="40"/>
  <c r="BT19" i="40"/>
  <c r="BT20" i="40"/>
  <c r="BT21" i="40"/>
  <c r="BT22" i="40"/>
  <c r="BT23" i="40"/>
  <c r="BT24" i="40"/>
  <c r="BT25" i="40"/>
  <c r="BT26" i="40"/>
  <c r="BT27" i="40"/>
  <c r="BT28" i="40"/>
  <c r="BT29" i="40"/>
  <c r="BT30" i="40"/>
  <c r="BT31" i="40"/>
  <c r="BT32" i="40"/>
  <c r="BT33" i="40"/>
  <c r="BT34" i="40"/>
  <c r="BT35" i="40"/>
  <c r="BT36" i="40"/>
  <c r="BT37" i="40"/>
  <c r="BT38" i="40"/>
  <c r="BT39" i="40"/>
  <c r="BT40" i="40"/>
  <c r="BT41" i="40"/>
  <c r="BT42" i="40"/>
  <c r="BT43" i="40"/>
  <c r="BT44" i="40"/>
  <c r="BT45" i="40"/>
  <c r="BT6" i="40"/>
  <c r="BH7" i="40"/>
  <c r="BH8" i="40"/>
  <c r="BH9" i="40"/>
  <c r="BH10" i="40"/>
  <c r="BH11" i="40"/>
  <c r="BH12" i="40"/>
  <c r="BH13" i="40"/>
  <c r="BH14" i="40"/>
  <c r="BH15" i="40"/>
  <c r="BH16" i="40"/>
  <c r="BH17" i="40"/>
  <c r="BH18" i="40"/>
  <c r="BH19" i="40"/>
  <c r="BH20" i="40"/>
  <c r="BH21" i="40"/>
  <c r="BH22" i="40"/>
  <c r="BH23" i="40"/>
  <c r="BH24" i="40"/>
  <c r="BH25" i="40"/>
  <c r="BH26" i="40"/>
  <c r="BH27" i="40"/>
  <c r="BH28" i="40"/>
  <c r="BH29" i="40"/>
  <c r="BH30" i="40"/>
  <c r="BH31" i="40"/>
  <c r="BH32" i="40"/>
  <c r="BH33" i="40"/>
  <c r="BH34" i="40"/>
  <c r="BH35" i="40"/>
  <c r="BH36" i="40"/>
  <c r="BH37" i="40"/>
  <c r="BH38" i="40"/>
  <c r="BH39" i="40"/>
  <c r="BH40" i="40"/>
  <c r="BH41" i="40"/>
  <c r="BH42" i="40"/>
  <c r="BH43" i="40"/>
  <c r="BH44" i="40"/>
  <c r="BH45" i="40"/>
  <c r="BH6" i="40"/>
  <c r="AV45" i="40"/>
  <c r="AV7" i="40"/>
  <c r="AV8" i="40"/>
  <c r="AV9" i="40"/>
  <c r="AV10" i="40"/>
  <c r="AV11" i="40"/>
  <c r="AV12" i="40"/>
  <c r="AV13" i="40"/>
  <c r="AV14" i="40"/>
  <c r="AV15" i="40"/>
  <c r="AV16" i="40"/>
  <c r="AV17" i="40"/>
  <c r="AV18" i="40"/>
  <c r="AV19" i="40"/>
  <c r="AV20" i="40"/>
  <c r="AV21" i="40"/>
  <c r="AV22" i="40"/>
  <c r="AV23" i="40"/>
  <c r="AV24" i="40"/>
  <c r="AV25" i="40"/>
  <c r="AV26" i="40"/>
  <c r="AV27" i="40"/>
  <c r="AV28" i="40"/>
  <c r="AV29" i="40"/>
  <c r="AV30" i="40"/>
  <c r="AV31" i="40"/>
  <c r="AV32" i="40"/>
  <c r="AV33" i="40"/>
  <c r="AV34" i="40"/>
  <c r="AV35" i="40"/>
  <c r="AV36" i="40"/>
  <c r="AV37" i="40"/>
  <c r="AV38" i="40"/>
  <c r="AV39" i="40"/>
  <c r="AV40" i="40"/>
  <c r="AV41" i="40"/>
  <c r="AV42" i="40"/>
  <c r="AV43" i="40"/>
  <c r="AV44" i="40"/>
  <c r="AV6" i="40"/>
  <c r="CL45" i="40"/>
  <c r="CL7" i="40"/>
  <c r="CL8" i="40"/>
  <c r="CL9" i="40"/>
  <c r="CL10" i="40"/>
  <c r="CL11" i="40"/>
  <c r="CL12" i="40"/>
  <c r="CL13" i="40"/>
  <c r="CL14" i="40"/>
  <c r="CL15" i="40"/>
  <c r="CL16" i="40"/>
  <c r="CL17" i="40"/>
  <c r="CL18" i="40"/>
  <c r="CL19" i="40"/>
  <c r="CL20" i="40"/>
  <c r="CL21" i="40"/>
  <c r="CL22" i="40"/>
  <c r="CL23" i="40"/>
  <c r="CL24" i="40"/>
  <c r="CL25" i="40"/>
  <c r="CL26" i="40"/>
  <c r="CL27" i="40"/>
  <c r="CL28" i="40"/>
  <c r="CL29" i="40"/>
  <c r="CL30" i="40"/>
  <c r="CL31" i="40"/>
  <c r="CL32" i="40"/>
  <c r="CL33" i="40"/>
  <c r="CL34" i="40"/>
  <c r="CL35" i="40"/>
  <c r="CL36" i="40"/>
  <c r="CL37" i="40"/>
  <c r="CL38" i="40"/>
  <c r="CL39" i="40"/>
  <c r="CL40" i="40"/>
  <c r="CL41" i="40"/>
  <c r="CL42" i="40"/>
  <c r="CL43" i="40"/>
  <c r="CL44" i="40"/>
  <c r="CL6" i="40"/>
  <c r="BZ7" i="40"/>
  <c r="BZ8" i="40"/>
  <c r="BZ9" i="40"/>
  <c r="BZ10" i="40"/>
  <c r="BZ11" i="40"/>
  <c r="BZ12" i="40"/>
  <c r="BZ13" i="40"/>
  <c r="BZ14" i="40"/>
  <c r="BZ15" i="40"/>
  <c r="BZ16" i="40"/>
  <c r="BZ17" i="40"/>
  <c r="BZ18" i="40"/>
  <c r="BZ19" i="40"/>
  <c r="BZ20" i="40"/>
  <c r="BZ21" i="40"/>
  <c r="BZ22" i="40"/>
  <c r="BZ23" i="40"/>
  <c r="BZ24" i="40"/>
  <c r="BZ25" i="40"/>
  <c r="BZ26" i="40"/>
  <c r="BZ27" i="40"/>
  <c r="BZ28" i="40"/>
  <c r="BZ29" i="40"/>
  <c r="BZ30" i="40"/>
  <c r="BZ31" i="40"/>
  <c r="BZ32" i="40"/>
  <c r="BZ33" i="40"/>
  <c r="BZ34" i="40"/>
  <c r="BZ35" i="40"/>
  <c r="BZ36" i="40"/>
  <c r="BZ37" i="40"/>
  <c r="BZ38" i="40"/>
  <c r="BZ39" i="40"/>
  <c r="BZ40" i="40"/>
  <c r="BZ41" i="40"/>
  <c r="BZ42" i="40"/>
  <c r="BZ43" i="40"/>
  <c r="BZ44" i="40"/>
  <c r="BZ45" i="40"/>
  <c r="BZ6" i="40"/>
  <c r="BK6" i="40"/>
  <c r="BN45" i="40"/>
  <c r="BN7" i="40"/>
  <c r="BN8" i="40"/>
  <c r="BN9" i="40"/>
  <c r="BN10" i="40"/>
  <c r="BN11" i="40"/>
  <c r="BN12" i="40"/>
  <c r="BN13" i="40"/>
  <c r="BN14" i="40"/>
  <c r="BN15" i="40"/>
  <c r="BN16" i="40"/>
  <c r="BN17" i="40"/>
  <c r="BN18" i="40"/>
  <c r="BN19" i="40"/>
  <c r="BN20" i="40"/>
  <c r="BN21" i="40"/>
  <c r="BN22" i="40"/>
  <c r="BN23" i="40"/>
  <c r="BN24" i="40"/>
  <c r="BN25" i="40"/>
  <c r="BN26" i="40"/>
  <c r="BN27" i="40"/>
  <c r="BN28" i="40"/>
  <c r="BN29" i="40"/>
  <c r="BN30" i="40"/>
  <c r="BN31" i="40"/>
  <c r="BN32" i="40"/>
  <c r="BN33" i="40"/>
  <c r="BN34" i="40"/>
  <c r="BN35" i="40"/>
  <c r="BN36" i="40"/>
  <c r="BN37" i="40"/>
  <c r="BN38" i="40"/>
  <c r="BN39" i="40"/>
  <c r="BN40" i="40"/>
  <c r="BN41" i="40"/>
  <c r="BN42" i="40"/>
  <c r="BN43" i="40"/>
  <c r="BN44" i="40"/>
  <c r="BN6" i="40"/>
  <c r="BB6" i="40"/>
  <c r="BB7" i="40"/>
  <c r="BB15" i="40"/>
  <c r="BB16" i="40"/>
  <c r="BB17" i="40"/>
  <c r="BB18" i="40"/>
  <c r="BB19" i="40"/>
  <c r="BB20" i="40"/>
  <c r="BB21" i="40"/>
  <c r="BB22" i="40"/>
  <c r="BB23" i="40"/>
  <c r="BB24" i="40"/>
  <c r="BB25" i="40"/>
  <c r="BB26" i="40"/>
  <c r="BB27" i="40"/>
  <c r="BB28" i="40"/>
  <c r="BB29" i="40"/>
  <c r="BB30" i="40"/>
  <c r="BB31" i="40"/>
  <c r="BB32" i="40"/>
  <c r="BB33" i="40"/>
  <c r="BB34" i="40"/>
  <c r="BB35" i="40"/>
  <c r="BB36" i="40"/>
  <c r="BB37" i="40"/>
  <c r="BB38" i="40"/>
  <c r="BB39" i="40"/>
  <c r="BB40" i="40"/>
  <c r="BB41" i="40"/>
  <c r="BB42" i="40"/>
  <c r="BB43" i="40"/>
  <c r="BB44" i="40"/>
  <c r="BB45" i="40"/>
  <c r="BB8" i="40"/>
  <c r="BB9" i="40"/>
  <c r="BB10" i="40"/>
  <c r="BB11" i="40"/>
  <c r="BB12" i="40"/>
  <c r="BB13" i="40"/>
  <c r="BB14" i="40"/>
  <c r="AY6" i="40"/>
  <c r="FW5" i="41"/>
  <c r="FX5" i="41"/>
  <c r="FY5" i="41"/>
  <c r="FZ5" i="41"/>
  <c r="GA5" i="41"/>
  <c r="GB5" i="41"/>
  <c r="GC5" i="41"/>
  <c r="GD5" i="41"/>
  <c r="GE5" i="41"/>
  <c r="GF5" i="41"/>
  <c r="GG5" i="41"/>
  <c r="FW6" i="41"/>
  <c r="FX6" i="41"/>
  <c r="FY6" i="41"/>
  <c r="FZ6" i="41"/>
  <c r="GA6" i="41"/>
  <c r="GB6" i="41"/>
  <c r="GC6" i="41"/>
  <c r="GD6" i="41"/>
  <c r="GE6" i="41"/>
  <c r="GF6" i="41"/>
  <c r="GG6" i="41"/>
  <c r="FW7" i="41"/>
  <c r="FX7" i="41"/>
  <c r="FY7" i="41"/>
  <c r="FZ7" i="41"/>
  <c r="GA7" i="41"/>
  <c r="GB7" i="41"/>
  <c r="GC7" i="41"/>
  <c r="GD7" i="41"/>
  <c r="GE7" i="41"/>
  <c r="GF7" i="41"/>
  <c r="GG7" i="41"/>
  <c r="FW8" i="41"/>
  <c r="FX8" i="41"/>
  <c r="FY8" i="41"/>
  <c r="FZ8" i="41"/>
  <c r="GA8" i="41"/>
  <c r="GB8" i="41"/>
  <c r="GC8" i="41"/>
  <c r="GD8" i="41"/>
  <c r="GE8" i="41"/>
  <c r="GF8" i="41"/>
  <c r="GG8" i="41"/>
  <c r="FW9" i="41"/>
  <c r="FX9" i="41"/>
  <c r="FY9" i="41"/>
  <c r="FZ9" i="41"/>
  <c r="GA9" i="41"/>
  <c r="GB9" i="41"/>
  <c r="GC9" i="41"/>
  <c r="GD9" i="41"/>
  <c r="GE9" i="41"/>
  <c r="GF9" i="41"/>
  <c r="GG9" i="41"/>
  <c r="FW10" i="41"/>
  <c r="FX10" i="41"/>
  <c r="FY10" i="41"/>
  <c r="FZ10" i="41"/>
  <c r="GA10" i="41"/>
  <c r="GB10" i="41"/>
  <c r="GC10" i="41"/>
  <c r="GD10" i="41"/>
  <c r="GE10" i="41"/>
  <c r="GF10" i="41"/>
  <c r="GG10" i="41"/>
  <c r="FW11" i="41"/>
  <c r="FX11" i="41"/>
  <c r="FY11" i="41"/>
  <c r="FZ11" i="41"/>
  <c r="GA11" i="41"/>
  <c r="GB11" i="41"/>
  <c r="GC11" i="41"/>
  <c r="GD11" i="41"/>
  <c r="GE11" i="41"/>
  <c r="GF11" i="41"/>
  <c r="GG11" i="41"/>
  <c r="FW12" i="41"/>
  <c r="FX12" i="41"/>
  <c r="FY12" i="41"/>
  <c r="FZ12" i="41"/>
  <c r="GA12" i="41"/>
  <c r="GB12" i="41"/>
  <c r="GC12" i="41"/>
  <c r="GD12" i="41"/>
  <c r="GE12" i="41"/>
  <c r="GF12" i="41"/>
  <c r="GG12" i="41"/>
  <c r="FW13" i="41"/>
  <c r="FX13" i="41"/>
  <c r="FY13" i="41"/>
  <c r="FZ13" i="41"/>
  <c r="GA13" i="41"/>
  <c r="GB13" i="41"/>
  <c r="GC13" i="41"/>
  <c r="GD13" i="41"/>
  <c r="GE13" i="41"/>
  <c r="GF13" i="41"/>
  <c r="GG13" i="41"/>
  <c r="FW14" i="41"/>
  <c r="FX14" i="41"/>
  <c r="FY14" i="41"/>
  <c r="FZ14" i="41"/>
  <c r="GA14" i="41"/>
  <c r="GB14" i="41"/>
  <c r="GC14" i="41"/>
  <c r="GD14" i="41"/>
  <c r="GE14" i="41"/>
  <c r="GF14" i="41"/>
  <c r="GG14" i="41"/>
  <c r="FW15" i="41"/>
  <c r="FX15" i="41"/>
  <c r="FY15" i="41"/>
  <c r="FZ15" i="41"/>
  <c r="GA15" i="41"/>
  <c r="GB15" i="41"/>
  <c r="GC15" i="41"/>
  <c r="GD15" i="41"/>
  <c r="GE15" i="41"/>
  <c r="GF15" i="41"/>
  <c r="GG15" i="41"/>
  <c r="FW16" i="41"/>
  <c r="FX16" i="41"/>
  <c r="FY16" i="41"/>
  <c r="FZ16" i="41"/>
  <c r="GA16" i="41"/>
  <c r="GB16" i="41"/>
  <c r="GC16" i="41"/>
  <c r="GD16" i="41"/>
  <c r="GE16" i="41"/>
  <c r="GF16" i="41"/>
  <c r="GG16" i="41"/>
  <c r="FW17" i="41"/>
  <c r="FX17" i="41"/>
  <c r="FY17" i="41"/>
  <c r="FZ17" i="41"/>
  <c r="GA17" i="41"/>
  <c r="GB17" i="41"/>
  <c r="GC17" i="41"/>
  <c r="GD17" i="41"/>
  <c r="GE17" i="41"/>
  <c r="GF17" i="41"/>
  <c r="GG17" i="41"/>
  <c r="FW18" i="41"/>
  <c r="FX18" i="41"/>
  <c r="FY18" i="41"/>
  <c r="FZ18" i="41"/>
  <c r="GA18" i="41"/>
  <c r="GB18" i="41"/>
  <c r="GC18" i="41"/>
  <c r="GD18" i="41"/>
  <c r="GE18" i="41"/>
  <c r="GF18" i="41"/>
  <c r="GG18" i="41"/>
  <c r="FW19" i="41"/>
  <c r="FX19" i="41"/>
  <c r="FY19" i="41"/>
  <c r="FZ19" i="41"/>
  <c r="GA19" i="41"/>
  <c r="GB19" i="41"/>
  <c r="GC19" i="41"/>
  <c r="GD19" i="41"/>
  <c r="GE19" i="41"/>
  <c r="GF19" i="41"/>
  <c r="GG19" i="41"/>
  <c r="FW20" i="41"/>
  <c r="FX20" i="41"/>
  <c r="FY20" i="41"/>
  <c r="FZ20" i="41"/>
  <c r="GA20" i="41"/>
  <c r="GB20" i="41"/>
  <c r="GC20" i="41"/>
  <c r="GD20" i="41"/>
  <c r="GE20" i="41"/>
  <c r="GF20" i="41"/>
  <c r="GG20" i="41"/>
  <c r="FW21" i="41"/>
  <c r="FX21" i="41"/>
  <c r="FY21" i="41"/>
  <c r="FZ21" i="41"/>
  <c r="GA21" i="41"/>
  <c r="GB21" i="41"/>
  <c r="GC21" i="41"/>
  <c r="GD21" i="41"/>
  <c r="GE21" i="41"/>
  <c r="GF21" i="41"/>
  <c r="GG21" i="41"/>
  <c r="FW22" i="41"/>
  <c r="FX22" i="41"/>
  <c r="FY22" i="41"/>
  <c r="FZ22" i="41"/>
  <c r="GA22" i="41"/>
  <c r="GB22" i="41"/>
  <c r="GC22" i="41"/>
  <c r="GD22" i="41"/>
  <c r="GE22" i="41"/>
  <c r="GF22" i="41"/>
  <c r="GG22" i="41"/>
  <c r="FW23" i="41"/>
  <c r="FX23" i="41"/>
  <c r="FY23" i="41"/>
  <c r="FZ23" i="41"/>
  <c r="GA23" i="41"/>
  <c r="GB23" i="41"/>
  <c r="GC23" i="41"/>
  <c r="GD23" i="41"/>
  <c r="GE23" i="41"/>
  <c r="GF23" i="41"/>
  <c r="GG23" i="41"/>
  <c r="FW24" i="41"/>
  <c r="FX24" i="41"/>
  <c r="FY24" i="41"/>
  <c r="FZ24" i="41"/>
  <c r="GA24" i="41"/>
  <c r="GB24" i="41"/>
  <c r="GC24" i="41"/>
  <c r="GD24" i="41"/>
  <c r="GE24" i="41"/>
  <c r="GF24" i="41"/>
  <c r="GG24" i="41"/>
  <c r="FW25" i="41"/>
  <c r="FX25" i="41"/>
  <c r="FY25" i="41"/>
  <c r="FZ25" i="41"/>
  <c r="GA25" i="41"/>
  <c r="GB25" i="41"/>
  <c r="GC25" i="41"/>
  <c r="GD25" i="41"/>
  <c r="GE25" i="41"/>
  <c r="GF25" i="41"/>
  <c r="GG25" i="41"/>
  <c r="FW26" i="41"/>
  <c r="FX26" i="41"/>
  <c r="FY26" i="41"/>
  <c r="FZ26" i="41"/>
  <c r="GA26" i="41"/>
  <c r="GB26" i="41"/>
  <c r="GC26" i="41"/>
  <c r="GD26" i="41"/>
  <c r="GE26" i="41"/>
  <c r="GF26" i="41"/>
  <c r="GG26" i="41"/>
  <c r="FW27" i="41"/>
  <c r="FX27" i="41"/>
  <c r="FY27" i="41"/>
  <c r="FZ27" i="41"/>
  <c r="GA27" i="41"/>
  <c r="GB27" i="41"/>
  <c r="GC27" i="41"/>
  <c r="GD27" i="41"/>
  <c r="GE27" i="41"/>
  <c r="GF27" i="41"/>
  <c r="GG27" i="41"/>
  <c r="FW28" i="41"/>
  <c r="FX28" i="41"/>
  <c r="FY28" i="41"/>
  <c r="FZ28" i="41"/>
  <c r="GA28" i="41"/>
  <c r="GB28" i="41"/>
  <c r="GC28" i="41"/>
  <c r="GD28" i="41"/>
  <c r="GE28" i="41"/>
  <c r="GF28" i="41"/>
  <c r="GG28" i="41"/>
  <c r="FW29" i="41"/>
  <c r="FX29" i="41"/>
  <c r="FY29" i="41"/>
  <c r="FZ29" i="41"/>
  <c r="GA29" i="41"/>
  <c r="GB29" i="41"/>
  <c r="GC29" i="41"/>
  <c r="GD29" i="41"/>
  <c r="GE29" i="41"/>
  <c r="GF29" i="41"/>
  <c r="GG29" i="41"/>
  <c r="FW30" i="41"/>
  <c r="FX30" i="41"/>
  <c r="FY30" i="41"/>
  <c r="FZ30" i="41"/>
  <c r="GA30" i="41"/>
  <c r="GB30" i="41"/>
  <c r="GC30" i="41"/>
  <c r="GD30" i="41"/>
  <c r="GE30" i="41"/>
  <c r="GF30" i="41"/>
  <c r="GG30" i="41"/>
  <c r="FW31" i="41"/>
  <c r="FX31" i="41"/>
  <c r="FY31" i="41"/>
  <c r="FZ31" i="41"/>
  <c r="GA31" i="41"/>
  <c r="GB31" i="41"/>
  <c r="GC31" i="41"/>
  <c r="GD31" i="41"/>
  <c r="GE31" i="41"/>
  <c r="GF31" i="41"/>
  <c r="GG31" i="41"/>
  <c r="FW32" i="41"/>
  <c r="FX32" i="41"/>
  <c r="FY32" i="41"/>
  <c r="FZ32" i="41"/>
  <c r="GA32" i="41"/>
  <c r="GB32" i="41"/>
  <c r="GC32" i="41"/>
  <c r="GD32" i="41"/>
  <c r="GE32" i="41"/>
  <c r="GF32" i="41"/>
  <c r="GG32" i="41"/>
  <c r="FW33" i="41"/>
  <c r="FX33" i="41"/>
  <c r="FY33" i="41"/>
  <c r="FZ33" i="41"/>
  <c r="GA33" i="41"/>
  <c r="GB33" i="41"/>
  <c r="GC33" i="41"/>
  <c r="GD33" i="41"/>
  <c r="GE33" i="41"/>
  <c r="GF33" i="41"/>
  <c r="GG33" i="41"/>
  <c r="FW34" i="41"/>
  <c r="FX34" i="41"/>
  <c r="FY34" i="41"/>
  <c r="FZ34" i="41"/>
  <c r="GA34" i="41"/>
  <c r="GB34" i="41"/>
  <c r="GC34" i="41"/>
  <c r="GD34" i="41"/>
  <c r="GE34" i="41"/>
  <c r="GF34" i="41"/>
  <c r="GG34" i="41"/>
  <c r="FW35" i="41"/>
  <c r="FX35" i="41"/>
  <c r="FY35" i="41"/>
  <c r="FZ35" i="41"/>
  <c r="GA35" i="41"/>
  <c r="GB35" i="41"/>
  <c r="GC35" i="41"/>
  <c r="GD35" i="41"/>
  <c r="GE35" i="41"/>
  <c r="GF35" i="41"/>
  <c r="GG35" i="41"/>
  <c r="FW36" i="41"/>
  <c r="FX36" i="41"/>
  <c r="FY36" i="41"/>
  <c r="FZ36" i="41"/>
  <c r="GA36" i="41"/>
  <c r="GB36" i="41"/>
  <c r="GC36" i="41"/>
  <c r="GD36" i="41"/>
  <c r="GE36" i="41"/>
  <c r="GF36" i="41"/>
  <c r="GG36" i="41"/>
  <c r="FW37" i="41"/>
  <c r="FX37" i="41"/>
  <c r="FY37" i="41"/>
  <c r="FZ37" i="41"/>
  <c r="GA37" i="41"/>
  <c r="GB37" i="41"/>
  <c r="GC37" i="41"/>
  <c r="GD37" i="41"/>
  <c r="GE37" i="41"/>
  <c r="GF37" i="41"/>
  <c r="GG37" i="41"/>
  <c r="FW38" i="41"/>
  <c r="FX38" i="41"/>
  <c r="FY38" i="41"/>
  <c r="FZ38" i="41"/>
  <c r="GA38" i="41"/>
  <c r="GB38" i="41"/>
  <c r="GC38" i="41"/>
  <c r="GD38" i="41"/>
  <c r="GE38" i="41"/>
  <c r="GF38" i="41"/>
  <c r="GG38" i="41"/>
  <c r="FW39" i="41"/>
  <c r="FX39" i="41"/>
  <c r="FY39" i="41"/>
  <c r="FZ39" i="41"/>
  <c r="GA39" i="41"/>
  <c r="GB39" i="41"/>
  <c r="GC39" i="41"/>
  <c r="GD39" i="41"/>
  <c r="GE39" i="41"/>
  <c r="GF39" i="41"/>
  <c r="GG39" i="41"/>
  <c r="FW40" i="41"/>
  <c r="FX40" i="41"/>
  <c r="FY40" i="41"/>
  <c r="FZ40" i="41"/>
  <c r="GA40" i="41"/>
  <c r="GB40" i="41"/>
  <c r="GC40" i="41"/>
  <c r="GD40" i="41"/>
  <c r="GE40" i="41"/>
  <c r="GF40" i="41"/>
  <c r="GG40" i="41"/>
  <c r="FW41" i="41"/>
  <c r="FX41" i="41"/>
  <c r="FY41" i="41"/>
  <c r="FZ41" i="41"/>
  <c r="GA41" i="41"/>
  <c r="GB41" i="41"/>
  <c r="GC41" i="41"/>
  <c r="GD41" i="41"/>
  <c r="GE41" i="41"/>
  <c r="GF41" i="41"/>
  <c r="GG41" i="41"/>
  <c r="FW42" i="41"/>
  <c r="FX42" i="41"/>
  <c r="FY42" i="41"/>
  <c r="FZ42" i="41"/>
  <c r="GA42" i="41"/>
  <c r="GB42" i="41"/>
  <c r="GC42" i="41"/>
  <c r="GD42" i="41"/>
  <c r="GE42" i="41"/>
  <c r="GF42" i="41"/>
  <c r="GG42" i="41"/>
  <c r="FW43" i="41"/>
  <c r="FX43" i="41"/>
  <c r="FY43" i="41"/>
  <c r="FZ43" i="41"/>
  <c r="GA43" i="41"/>
  <c r="GB43" i="41"/>
  <c r="GC43" i="41"/>
  <c r="GD43" i="41"/>
  <c r="GE43" i="41"/>
  <c r="GF43" i="41"/>
  <c r="GG43" i="41"/>
  <c r="FW44" i="41"/>
  <c r="FX44" i="41"/>
  <c r="FY44" i="41"/>
  <c r="FZ44" i="41"/>
  <c r="GA44" i="41"/>
  <c r="GB44" i="41"/>
  <c r="GC44" i="41"/>
  <c r="GD44" i="41"/>
  <c r="GE44" i="41"/>
  <c r="GF44" i="41"/>
  <c r="GG44" i="41"/>
  <c r="FW45" i="41"/>
  <c r="FX45" i="41"/>
  <c r="FY45" i="41"/>
  <c r="FZ45" i="41"/>
  <c r="GA45" i="41"/>
  <c r="GB45" i="41"/>
  <c r="GC45" i="41"/>
  <c r="GD45" i="41"/>
  <c r="GE45" i="41"/>
  <c r="GF45" i="41"/>
  <c r="GG45" i="41"/>
  <c r="FW46" i="41"/>
  <c r="FX46" i="41"/>
  <c r="FY46" i="41"/>
  <c r="FZ46" i="41"/>
  <c r="GA46" i="41"/>
  <c r="GB46" i="41"/>
  <c r="GC46" i="41"/>
  <c r="GD46" i="41"/>
  <c r="GE46" i="41"/>
  <c r="GF46" i="41"/>
  <c r="GG46" i="41"/>
  <c r="FW47" i="41"/>
  <c r="FX47" i="41"/>
  <c r="FY47" i="41"/>
  <c r="FZ47" i="41"/>
  <c r="GA47" i="41"/>
  <c r="GB47" i="41"/>
  <c r="GC47" i="41"/>
  <c r="GD47" i="41"/>
  <c r="GE47" i="41"/>
  <c r="GF47" i="41"/>
  <c r="GG47" i="41"/>
  <c r="FW48" i="41"/>
  <c r="FX48" i="41"/>
  <c r="FY48" i="41"/>
  <c r="FZ48" i="41"/>
  <c r="GA48" i="41"/>
  <c r="GB48" i="41"/>
  <c r="GC48" i="41"/>
  <c r="GD48" i="41"/>
  <c r="GE48" i="41"/>
  <c r="GF48" i="41"/>
  <c r="GG48" i="41"/>
  <c r="FW49" i="41"/>
  <c r="FX49" i="41"/>
  <c r="FY49" i="41"/>
  <c r="FZ49" i="41"/>
  <c r="GA49" i="41"/>
  <c r="GB49" i="41"/>
  <c r="GC49" i="41"/>
  <c r="GD49" i="41"/>
  <c r="GE49" i="41"/>
  <c r="GF49" i="41"/>
  <c r="GG49" i="41"/>
  <c r="FW50" i="41"/>
  <c r="FX50" i="41"/>
  <c r="FY50" i="41"/>
  <c r="FZ50" i="41"/>
  <c r="GA50" i="41"/>
  <c r="GB50" i="41"/>
  <c r="GC50" i="41"/>
  <c r="GD50" i="41"/>
  <c r="GE50" i="41"/>
  <c r="GF50" i="41"/>
  <c r="GG50" i="41"/>
  <c r="FW51" i="41"/>
  <c r="FX51" i="41"/>
  <c r="FY51" i="41"/>
  <c r="FZ51" i="41"/>
  <c r="GA51" i="41"/>
  <c r="GB51" i="41"/>
  <c r="GC51" i="41"/>
  <c r="GD51" i="41"/>
  <c r="GE51" i="41"/>
  <c r="GF51" i="41"/>
  <c r="GG51" i="41"/>
  <c r="FW52" i="41"/>
  <c r="FX52" i="41"/>
  <c r="FY52" i="41"/>
  <c r="FZ52" i="41"/>
  <c r="GA52" i="41"/>
  <c r="GB52" i="41"/>
  <c r="GC52" i="41"/>
  <c r="GD52" i="41"/>
  <c r="GE52" i="41"/>
  <c r="GF52" i="41"/>
  <c r="GG52" i="41"/>
  <c r="FV6" i="41"/>
  <c r="FV7" i="41"/>
  <c r="FV8" i="41"/>
  <c r="FV9" i="41"/>
  <c r="FV10" i="41"/>
  <c r="FV11" i="41"/>
  <c r="FV12" i="41"/>
  <c r="FV13" i="41"/>
  <c r="FV14" i="41"/>
  <c r="FV15" i="41"/>
  <c r="FV16" i="41"/>
  <c r="FV17" i="41"/>
  <c r="FV18" i="41"/>
  <c r="FV19" i="41"/>
  <c r="FV20" i="41"/>
  <c r="FV21" i="41"/>
  <c r="FV22" i="41"/>
  <c r="FV23" i="41"/>
  <c r="FV24" i="41"/>
  <c r="FV25" i="41"/>
  <c r="FV26" i="41"/>
  <c r="FV27" i="41"/>
  <c r="FV28" i="41"/>
  <c r="FV29" i="41"/>
  <c r="FV30" i="41"/>
  <c r="FV31" i="41"/>
  <c r="FV32" i="41"/>
  <c r="FV33" i="41"/>
  <c r="FV34" i="41"/>
  <c r="FV35" i="41"/>
  <c r="FV36" i="41"/>
  <c r="FV37" i="41"/>
  <c r="FV38" i="41"/>
  <c r="FV39" i="41"/>
  <c r="FV40" i="41"/>
  <c r="FV41" i="41"/>
  <c r="FV42" i="41"/>
  <c r="FV43" i="41"/>
  <c r="FV44" i="41"/>
  <c r="FV45" i="41"/>
  <c r="FV46" i="41"/>
  <c r="FV47" i="41"/>
  <c r="FV48" i="41"/>
  <c r="FV49" i="41"/>
  <c r="FV50" i="41"/>
  <c r="FV51" i="41"/>
  <c r="FV52" i="41"/>
  <c r="FV4" i="41" l="1"/>
  <c r="FI7" i="35" s="1"/>
  <c r="FZ4" i="41"/>
  <c r="FI11" i="35" s="1"/>
  <c r="GG4" i="41"/>
  <c r="FI18" i="35" s="1"/>
  <c r="FY4" i="41"/>
  <c r="FI10" i="35" s="1"/>
  <c r="FX4" i="41"/>
  <c r="FI9" i="35" s="1"/>
  <c r="FW4" i="41"/>
  <c r="FI8" i="35" s="1"/>
  <c r="GA4" i="41"/>
  <c r="FI12" i="35" s="1"/>
  <c r="GF4" i="41"/>
  <c r="FI17" i="35" s="1"/>
  <c r="GE4" i="41"/>
  <c r="FI16" i="35" s="1"/>
  <c r="GD4" i="41"/>
  <c r="FI15" i="35" s="1"/>
  <c r="GC4" i="41"/>
  <c r="FI14" i="35" s="1"/>
  <c r="GB4" i="41"/>
  <c r="FI13" i="35" s="1"/>
  <c r="GH7" i="41" l="1"/>
  <c r="BM10" i="35" s="1"/>
  <c r="GH14" i="41"/>
  <c r="BM17" i="35" s="1"/>
  <c r="GH6" i="41"/>
  <c r="BM9" i="35" s="1"/>
  <c r="GH5" i="41"/>
  <c r="BM8" i="35" s="1"/>
  <c r="GH8" i="41"/>
  <c r="BM11" i="35" s="1"/>
  <c r="GH15" i="41"/>
  <c r="BM18" i="35" s="1"/>
  <c r="GH12" i="41"/>
  <c r="BM15" i="35" s="1"/>
  <c r="GH9" i="41"/>
  <c r="BM12" i="35" s="1"/>
  <c r="GH10" i="41"/>
  <c r="BM13" i="35" s="1"/>
  <c r="GH13" i="41"/>
  <c r="BM16" i="35" s="1"/>
  <c r="GH11" i="41"/>
  <c r="BM14" i="35" s="1"/>
  <c r="GH4" i="41"/>
  <c r="BM7" i="35" s="1"/>
  <c r="BD317" i="35"/>
  <c r="BD297" i="35"/>
  <c r="DM322" i="35"/>
  <c r="DM321" i="35"/>
  <c r="DM320" i="35"/>
  <c r="DM319" i="35"/>
  <c r="DM318" i="35"/>
  <c r="DM317" i="35"/>
  <c r="DM316" i="35"/>
  <c r="DM315" i="35"/>
  <c r="DM314" i="35"/>
  <c r="DM313" i="35"/>
  <c r="DM312" i="35"/>
  <c r="DM311" i="35"/>
  <c r="DM310" i="35"/>
  <c r="DM309" i="35"/>
  <c r="DM308" i="35"/>
  <c r="DM307" i="35"/>
  <c r="DM306" i="35"/>
  <c r="DM305" i="35"/>
  <c r="DM304" i="35"/>
  <c r="DM303" i="35"/>
  <c r="DM302" i="35"/>
  <c r="DM301" i="35"/>
  <c r="DM300" i="35"/>
  <c r="DM299" i="35"/>
  <c r="DM298" i="35"/>
  <c r="DM297" i="35"/>
  <c r="DM296" i="35"/>
  <c r="DM290" i="35"/>
  <c r="DM289" i="35"/>
  <c r="DM288" i="35"/>
  <c r="DM287" i="35"/>
  <c r="DM286" i="35"/>
  <c r="DM285" i="35"/>
  <c r="DM284" i="35"/>
  <c r="DM283" i="35"/>
  <c r="DM282" i="35"/>
  <c r="DM281" i="35"/>
  <c r="DM280" i="35"/>
  <c r="DM279" i="35"/>
  <c r="DM278" i="35"/>
  <c r="DM277" i="35"/>
  <c r="DM276" i="35"/>
  <c r="DM275" i="35"/>
  <c r="DM274" i="35"/>
  <c r="DM273" i="35"/>
  <c r="DM272" i="35"/>
  <c r="DM271" i="35"/>
  <c r="DM270" i="35"/>
  <c r="DM269" i="35"/>
  <c r="DM268" i="35"/>
  <c r="DM267" i="35"/>
  <c r="DM266" i="35"/>
  <c r="DM265" i="35"/>
  <c r="DM264" i="35"/>
  <c r="DM258" i="35"/>
  <c r="DM257" i="35"/>
  <c r="DM256" i="35"/>
  <c r="DM255" i="35"/>
  <c r="DM254" i="35"/>
  <c r="DM253" i="35"/>
  <c r="DM252" i="35"/>
  <c r="DM251" i="35"/>
  <c r="DM250" i="35"/>
  <c r="DM249" i="35"/>
  <c r="DM248" i="35"/>
  <c r="DM247" i="35"/>
  <c r="DM246" i="35"/>
  <c r="DM245" i="35"/>
  <c r="DM244" i="35"/>
  <c r="DM243" i="35"/>
  <c r="DM242" i="35"/>
  <c r="DM241" i="35"/>
  <c r="DM240" i="35"/>
  <c r="DM239" i="35"/>
  <c r="DM238" i="35"/>
  <c r="DM237" i="35"/>
  <c r="DM236" i="35"/>
  <c r="DM235" i="35"/>
  <c r="DM234" i="35"/>
  <c r="DM233" i="35"/>
  <c r="DM232" i="35"/>
  <c r="BD223" i="35"/>
  <c r="BD201" i="35"/>
  <c r="DM226" i="35"/>
  <c r="DM225" i="35"/>
  <c r="DM224" i="35"/>
  <c r="DM223" i="35"/>
  <c r="DM222" i="35"/>
  <c r="DM221" i="35"/>
  <c r="DM220" i="35"/>
  <c r="DM219" i="35"/>
  <c r="DM218" i="35"/>
  <c r="DM217" i="35"/>
  <c r="DM216" i="35"/>
  <c r="DM215" i="35"/>
  <c r="DM214" i="35"/>
  <c r="DM213" i="35"/>
  <c r="DM212" i="35"/>
  <c r="DM211" i="35"/>
  <c r="DM210" i="35"/>
  <c r="DM209" i="35"/>
  <c r="DM208" i="35"/>
  <c r="DM207" i="35"/>
  <c r="DM206" i="35"/>
  <c r="DM205" i="35"/>
  <c r="DM204" i="35"/>
  <c r="DM203" i="35"/>
  <c r="DM202" i="35"/>
  <c r="DM201" i="35"/>
  <c r="DM200" i="35"/>
  <c r="DM194" i="35"/>
  <c r="DM193" i="35"/>
  <c r="DM192" i="35"/>
  <c r="DM191" i="35"/>
  <c r="DM190" i="35"/>
  <c r="DM189" i="35"/>
  <c r="DM188" i="35"/>
  <c r="DM187" i="35"/>
  <c r="DM186" i="35"/>
  <c r="DM185" i="35"/>
  <c r="DM184" i="35"/>
  <c r="DM183" i="35"/>
  <c r="DM182" i="35"/>
  <c r="DM181" i="35"/>
  <c r="DM180" i="35"/>
  <c r="DM179" i="35"/>
  <c r="DM178" i="35"/>
  <c r="DM177" i="35"/>
  <c r="DM176" i="35"/>
  <c r="DM175" i="35"/>
  <c r="DM174" i="35"/>
  <c r="DM173" i="35"/>
  <c r="DM172" i="35"/>
  <c r="DM171" i="35"/>
  <c r="DM170" i="35"/>
  <c r="DM169" i="35"/>
  <c r="DM168" i="35"/>
  <c r="BD193" i="35"/>
  <c r="BD183" i="35"/>
  <c r="DM162" i="35"/>
  <c r="DM161" i="35"/>
  <c r="DM160" i="35"/>
  <c r="DM159" i="35"/>
  <c r="DM158" i="35"/>
  <c r="DM157" i="35"/>
  <c r="DM156" i="35"/>
  <c r="DM155" i="35"/>
  <c r="DM154" i="35"/>
  <c r="DM153" i="35"/>
  <c r="DM152" i="35"/>
  <c r="DM151" i="35"/>
  <c r="DM150" i="35"/>
  <c r="DM149" i="35"/>
  <c r="DM148" i="35"/>
  <c r="DM147" i="35"/>
  <c r="DM146" i="35"/>
  <c r="DM145" i="35"/>
  <c r="DM144" i="35"/>
  <c r="DM143" i="35"/>
  <c r="DM142" i="35"/>
  <c r="DM141" i="35"/>
  <c r="DM140" i="35"/>
  <c r="DM139" i="35"/>
  <c r="DM138" i="35"/>
  <c r="DM137" i="35"/>
  <c r="DM136" i="35"/>
  <c r="DN136" i="35" l="1"/>
  <c r="DN232" i="35"/>
  <c r="DN168" i="35"/>
  <c r="DN264" i="35"/>
  <c r="DN200" i="35"/>
  <c r="DN296" i="35"/>
  <c r="BD29" i="35"/>
  <c r="BD23" i="35"/>
  <c r="BD19" i="35"/>
  <c r="BD17" i="35"/>
  <c r="BD15" i="35"/>
  <c r="BD13" i="35"/>
  <c r="BD11" i="35"/>
  <c r="BD9" i="35"/>
  <c r="BD43" i="35"/>
  <c r="BD41" i="35"/>
  <c r="BD93" i="35"/>
  <c r="BD81" i="35"/>
  <c r="BD75" i="35"/>
  <c r="BD129" i="35"/>
  <c r="DM130" i="35"/>
  <c r="DM129" i="35"/>
  <c r="DM128" i="35"/>
  <c r="DM127" i="35"/>
  <c r="DM126" i="35"/>
  <c r="DM125" i="35"/>
  <c r="DM124" i="35"/>
  <c r="DM123" i="35"/>
  <c r="DM122" i="35"/>
  <c r="DM121" i="35"/>
  <c r="DM120" i="35"/>
  <c r="DM119" i="35"/>
  <c r="DM118" i="35"/>
  <c r="DM117" i="35"/>
  <c r="DM116" i="35"/>
  <c r="DM115" i="35"/>
  <c r="DM114" i="35"/>
  <c r="DM113" i="35"/>
  <c r="DM112" i="35"/>
  <c r="DM111" i="35"/>
  <c r="DM110" i="35"/>
  <c r="DM109" i="35"/>
  <c r="DM108" i="35"/>
  <c r="DM107" i="35"/>
  <c r="DM106" i="35"/>
  <c r="DM105" i="35"/>
  <c r="DM104" i="35"/>
  <c r="DM98" i="35"/>
  <c r="DM97" i="35"/>
  <c r="DM96" i="35"/>
  <c r="DM95" i="35"/>
  <c r="DM94" i="35"/>
  <c r="DM93" i="35"/>
  <c r="DM92" i="35"/>
  <c r="DM91" i="35"/>
  <c r="DM90" i="35"/>
  <c r="DM89" i="35"/>
  <c r="DM88" i="35"/>
  <c r="DM87" i="35"/>
  <c r="DM86" i="35"/>
  <c r="DM85" i="35"/>
  <c r="DM84" i="35"/>
  <c r="DM83" i="35"/>
  <c r="DM82" i="35"/>
  <c r="DM81" i="35"/>
  <c r="DM80" i="35"/>
  <c r="DM79" i="35"/>
  <c r="DM78" i="35"/>
  <c r="DM77" i="35"/>
  <c r="DM76" i="35"/>
  <c r="DM75" i="35"/>
  <c r="DM74" i="35"/>
  <c r="DM73" i="35"/>
  <c r="DM72" i="35"/>
  <c r="DM66" i="35"/>
  <c r="DM65" i="35"/>
  <c r="DM64" i="35"/>
  <c r="DM63" i="35"/>
  <c r="DM62" i="35"/>
  <c r="DM61" i="35"/>
  <c r="DM60" i="35"/>
  <c r="DM59" i="35"/>
  <c r="DM58" i="35"/>
  <c r="DM57" i="35"/>
  <c r="DM56" i="35"/>
  <c r="DM55" i="35"/>
  <c r="DM54" i="35"/>
  <c r="DM53" i="35"/>
  <c r="DM52" i="35"/>
  <c r="DM51" i="35"/>
  <c r="DM50" i="35"/>
  <c r="DM49" i="35"/>
  <c r="DM48" i="35"/>
  <c r="DM47" i="35"/>
  <c r="DM46" i="35"/>
  <c r="DM45" i="35"/>
  <c r="DM44" i="35"/>
  <c r="DM43" i="35"/>
  <c r="DM42" i="35"/>
  <c r="DM41" i="35"/>
  <c r="DM40" i="35"/>
  <c r="DM8" i="35"/>
  <c r="DN40" i="35" l="1"/>
  <c r="DC190" i="35"/>
  <c r="DA190" i="35"/>
  <c r="DI180" i="35"/>
  <c r="DE175" i="35"/>
  <c r="DA170" i="35"/>
  <c r="DG175" i="35"/>
  <c r="DK185" i="35"/>
  <c r="DG180" i="35"/>
  <c r="DC175" i="35"/>
  <c r="DK165" i="35"/>
  <c r="DK169" i="35" s="1"/>
  <c r="DI185" i="35"/>
  <c r="DE180" i="35"/>
  <c r="DA175" i="35"/>
  <c r="DI165" i="35"/>
  <c r="DI169" i="35" s="1"/>
  <c r="DC170" i="35"/>
  <c r="DK190" i="35"/>
  <c r="DG185" i="35"/>
  <c r="DC180" i="35"/>
  <c r="DK170" i="35"/>
  <c r="DG165" i="35"/>
  <c r="DG169" i="35" s="1"/>
  <c r="DA185" i="35"/>
  <c r="DE170" i="35"/>
  <c r="DK180" i="35"/>
  <c r="DI190" i="35"/>
  <c r="DE185" i="35"/>
  <c r="DA180" i="35"/>
  <c r="DI170" i="35"/>
  <c r="DE165" i="35"/>
  <c r="DE169" i="35" s="1"/>
  <c r="DG190" i="35"/>
  <c r="DC185" i="35"/>
  <c r="DK175" i="35"/>
  <c r="DG170" i="35"/>
  <c r="DC165" i="35"/>
  <c r="DC169" i="35" s="1"/>
  <c r="DE190" i="35"/>
  <c r="DI175" i="35"/>
  <c r="DA165" i="35"/>
  <c r="DA169" i="35" s="1"/>
  <c r="DK222" i="35"/>
  <c r="DC207" i="35"/>
  <c r="DE202" i="35"/>
  <c r="DI197" i="35"/>
  <c r="DI201" i="35" s="1"/>
  <c r="DI222" i="35"/>
  <c r="DA207" i="35"/>
  <c r="DC202" i="35"/>
  <c r="DG197" i="35"/>
  <c r="DG201" i="35" s="1"/>
  <c r="DG222" i="35"/>
  <c r="DK217" i="35"/>
  <c r="DK212" i="35"/>
  <c r="DA202" i="35"/>
  <c r="DE197" i="35"/>
  <c r="DE201" i="35" s="1"/>
  <c r="DE222" i="35"/>
  <c r="DI217" i="35"/>
  <c r="DI212" i="35"/>
  <c r="DC197" i="35"/>
  <c r="DC201" i="35" s="1"/>
  <c r="DA212" i="35"/>
  <c r="DE207" i="35"/>
  <c r="DG202" i="35"/>
  <c r="DC222" i="35"/>
  <c r="DG217" i="35"/>
  <c r="DG212" i="35"/>
  <c r="DK207" i="35"/>
  <c r="DA222" i="35"/>
  <c r="DE217" i="35"/>
  <c r="DE212" i="35"/>
  <c r="DI207" i="35"/>
  <c r="DK202" i="35"/>
  <c r="DA197" i="35"/>
  <c r="DA201" i="35" s="1"/>
  <c r="DC217" i="35"/>
  <c r="DC212" i="35"/>
  <c r="DG207" i="35"/>
  <c r="DI202" i="35"/>
  <c r="DA217" i="35"/>
  <c r="DK197" i="35"/>
  <c r="DK201" i="35" s="1"/>
  <c r="DN72" i="35"/>
  <c r="DN104" i="35"/>
  <c r="DN5" i="35"/>
  <c r="D5" i="34"/>
  <c r="BP5" i="34" s="1"/>
  <c r="HN70" i="35" l="1"/>
  <c r="HF70" i="35"/>
  <c r="GX70" i="35"/>
  <c r="GP70" i="35"/>
  <c r="GN70" i="35"/>
  <c r="GT70" i="35"/>
  <c r="HQ70" i="35"/>
  <c r="GS70" i="35"/>
  <c r="HO70" i="35"/>
  <c r="GY70" i="35"/>
  <c r="HM70" i="35"/>
  <c r="HE70" i="35"/>
  <c r="GW70" i="35"/>
  <c r="GO70" i="35"/>
  <c r="HL70" i="35"/>
  <c r="GV70" i="35"/>
  <c r="HB70" i="35"/>
  <c r="GL70" i="35"/>
  <c r="HI70" i="35"/>
  <c r="GK70" i="35"/>
  <c r="HG70" i="35"/>
  <c r="GI70" i="35"/>
  <c r="HD70" i="35"/>
  <c r="HR70" i="35"/>
  <c r="HK70" i="35"/>
  <c r="HC70" i="35"/>
  <c r="GU70" i="35"/>
  <c r="GM70" i="35"/>
  <c r="HJ70" i="35"/>
  <c r="HA70" i="35"/>
  <c r="GQ70" i="35"/>
  <c r="HP70" i="35"/>
  <c r="HH70" i="35"/>
  <c r="GZ70" i="35"/>
  <c r="GR70" i="35"/>
  <c r="GJ70" i="35"/>
  <c r="HP38" i="35"/>
  <c r="HR38" i="35"/>
  <c r="HQ38" i="35"/>
  <c r="HI38" i="35"/>
  <c r="HA38" i="35"/>
  <c r="GS38" i="35"/>
  <c r="GK38" i="35"/>
  <c r="GZ38" i="35"/>
  <c r="HH38" i="35"/>
  <c r="HO38" i="35"/>
  <c r="HG38" i="35"/>
  <c r="GY38" i="35"/>
  <c r="GQ38" i="35"/>
  <c r="GI38" i="35"/>
  <c r="HE38" i="35"/>
  <c r="GO38" i="35"/>
  <c r="HL38" i="35"/>
  <c r="GN38" i="35"/>
  <c r="HC38" i="35"/>
  <c r="GM38" i="35"/>
  <c r="HJ38" i="35"/>
  <c r="GL38" i="35"/>
  <c r="GJ38" i="35"/>
  <c r="HN38" i="35"/>
  <c r="HF38" i="35"/>
  <c r="GX38" i="35"/>
  <c r="GP38" i="35"/>
  <c r="HM38" i="35"/>
  <c r="GW38" i="35"/>
  <c r="HD38" i="35"/>
  <c r="GV38" i="35"/>
  <c r="HK38" i="35"/>
  <c r="GU38" i="35"/>
  <c r="HB38" i="35"/>
  <c r="GT38" i="35"/>
  <c r="GR38" i="35"/>
  <c r="DG173" i="35"/>
  <c r="DG172" i="35"/>
  <c r="DG171" i="35"/>
  <c r="DG174" i="35"/>
  <c r="DI194" i="35"/>
  <c r="DI191" i="35"/>
  <c r="DI192" i="35"/>
  <c r="DI193" i="35"/>
  <c r="DK191" i="35"/>
  <c r="DK194" i="35"/>
  <c r="DK192" i="35"/>
  <c r="DK193" i="35"/>
  <c r="DG183" i="35"/>
  <c r="DG181" i="35"/>
  <c r="DG184" i="35"/>
  <c r="DG182" i="35"/>
  <c r="DK177" i="35"/>
  <c r="DK176" i="35"/>
  <c r="DK179" i="35"/>
  <c r="DK178" i="35"/>
  <c r="DK181" i="35"/>
  <c r="DK184" i="35"/>
  <c r="DK182" i="35"/>
  <c r="DK183" i="35"/>
  <c r="DC172" i="35"/>
  <c r="DC174" i="35"/>
  <c r="DC171" i="35"/>
  <c r="DC173" i="35"/>
  <c r="DK187" i="35"/>
  <c r="DK186" i="35"/>
  <c r="DK188" i="35"/>
  <c r="DK189" i="35"/>
  <c r="DC188" i="35"/>
  <c r="DC187" i="35"/>
  <c r="DC189" i="35"/>
  <c r="DC186" i="35"/>
  <c r="DE172" i="35"/>
  <c r="DE174" i="35"/>
  <c r="DE171" i="35"/>
  <c r="DE173" i="35"/>
  <c r="DI168" i="35"/>
  <c r="DI167" i="35"/>
  <c r="DI166" i="35"/>
  <c r="DG176" i="35"/>
  <c r="DG177" i="35"/>
  <c r="DG179" i="35"/>
  <c r="DG178" i="35"/>
  <c r="DG193" i="35"/>
  <c r="DG194" i="35"/>
  <c r="DG192" i="35"/>
  <c r="DG191" i="35"/>
  <c r="DA188" i="35"/>
  <c r="DA187" i="35"/>
  <c r="DA186" i="35"/>
  <c r="DA189" i="35"/>
  <c r="DA178" i="35"/>
  <c r="DA176" i="35"/>
  <c r="DA179" i="35"/>
  <c r="DA177" i="35"/>
  <c r="DA173" i="35"/>
  <c r="DA174" i="35"/>
  <c r="DA172" i="35"/>
  <c r="DA171" i="35"/>
  <c r="DA167" i="35"/>
  <c r="DA166" i="35"/>
  <c r="DA168" i="35"/>
  <c r="DE167" i="35"/>
  <c r="DE168" i="35"/>
  <c r="DE166" i="35"/>
  <c r="DG166" i="35"/>
  <c r="DG167" i="35"/>
  <c r="DG168" i="35"/>
  <c r="DE184" i="35"/>
  <c r="DE181" i="35"/>
  <c r="DE182" i="35"/>
  <c r="DE183" i="35"/>
  <c r="DE177" i="35"/>
  <c r="DE176" i="35"/>
  <c r="DE178" i="35"/>
  <c r="DE179" i="35"/>
  <c r="DI178" i="35"/>
  <c r="DI177" i="35"/>
  <c r="DI176" i="35"/>
  <c r="DI179" i="35"/>
  <c r="DI174" i="35"/>
  <c r="DI171" i="35"/>
  <c r="DI173" i="35"/>
  <c r="DI172" i="35"/>
  <c r="DK171" i="35"/>
  <c r="DK173" i="35"/>
  <c r="DK174" i="35"/>
  <c r="DK172" i="35"/>
  <c r="DI188" i="35"/>
  <c r="DI186" i="35"/>
  <c r="DI187" i="35"/>
  <c r="DI189" i="35"/>
  <c r="DI184" i="35"/>
  <c r="DI182" i="35"/>
  <c r="DI183" i="35"/>
  <c r="DI181" i="35"/>
  <c r="DE194" i="35"/>
  <c r="DE192" i="35"/>
  <c r="DE191" i="35"/>
  <c r="DE193" i="35"/>
  <c r="DA183" i="35"/>
  <c r="DA182" i="35"/>
  <c r="DA184" i="35"/>
  <c r="DA181" i="35"/>
  <c r="DC182" i="35"/>
  <c r="DC183" i="35"/>
  <c r="DC184" i="35"/>
  <c r="DC181" i="35"/>
  <c r="DK167" i="35"/>
  <c r="DK168" i="35"/>
  <c r="DK166" i="35"/>
  <c r="DA193" i="35"/>
  <c r="DA194" i="35"/>
  <c r="DA191" i="35"/>
  <c r="DA192" i="35"/>
  <c r="DC168" i="35"/>
  <c r="DC166" i="35"/>
  <c r="DC167" i="35"/>
  <c r="DE187" i="35"/>
  <c r="DE188" i="35"/>
  <c r="DE186" i="35"/>
  <c r="DE189" i="35"/>
  <c r="DG186" i="35"/>
  <c r="DG188" i="35"/>
  <c r="DG189" i="35"/>
  <c r="DG187" i="35"/>
  <c r="DC178" i="35"/>
  <c r="DC176" i="35"/>
  <c r="DC179" i="35"/>
  <c r="DC177" i="35"/>
  <c r="DC192" i="35"/>
  <c r="DC191" i="35"/>
  <c r="DC194" i="35"/>
  <c r="DC193" i="35"/>
  <c r="DK126" i="35"/>
  <c r="DI126" i="35"/>
  <c r="DE121" i="35"/>
  <c r="DA116" i="35"/>
  <c r="DI106" i="35"/>
  <c r="DE101" i="35"/>
  <c r="DE105" i="35" s="1"/>
  <c r="DG126" i="35"/>
  <c r="DC121" i="35"/>
  <c r="DK111" i="35"/>
  <c r="DG106" i="35"/>
  <c r="DC101" i="35"/>
  <c r="DC105" i="35" s="1"/>
  <c r="DK106" i="35"/>
  <c r="DE126" i="35"/>
  <c r="DA121" i="35"/>
  <c r="DI111" i="35"/>
  <c r="DE106" i="35"/>
  <c r="DA101" i="35"/>
  <c r="DA105" i="35" s="1"/>
  <c r="DC126" i="35"/>
  <c r="DK116" i="35"/>
  <c r="DG111" i="35"/>
  <c r="DC106" i="35"/>
  <c r="DA126" i="35"/>
  <c r="DI116" i="35"/>
  <c r="DE111" i="35"/>
  <c r="DA106" i="35"/>
  <c r="DC116" i="35"/>
  <c r="DK121" i="35"/>
  <c r="DG116" i="35"/>
  <c r="DC111" i="35"/>
  <c r="DK101" i="35"/>
  <c r="DK105" i="35" s="1"/>
  <c r="DG101" i="35"/>
  <c r="DG105" i="35" s="1"/>
  <c r="DI121" i="35"/>
  <c r="DE116" i="35"/>
  <c r="DA111" i="35"/>
  <c r="DI101" i="35"/>
  <c r="DI105" i="35" s="1"/>
  <c r="DG121" i="35"/>
  <c r="DK219" i="35"/>
  <c r="DK218" i="35"/>
  <c r="DK220" i="35"/>
  <c r="DK221" i="35"/>
  <c r="DC214" i="35"/>
  <c r="DC216" i="35"/>
  <c r="DC215" i="35"/>
  <c r="DC213" i="35"/>
  <c r="DK210" i="35"/>
  <c r="DK209" i="35"/>
  <c r="DK208" i="35"/>
  <c r="DK211" i="35"/>
  <c r="DI216" i="35"/>
  <c r="DI213" i="35"/>
  <c r="DI214" i="35"/>
  <c r="DI215" i="35"/>
  <c r="DG198" i="35"/>
  <c r="DG199" i="35"/>
  <c r="DG200" i="35"/>
  <c r="DE219" i="35"/>
  <c r="DE221" i="35"/>
  <c r="DE218" i="35"/>
  <c r="DE220" i="35"/>
  <c r="DC220" i="35"/>
  <c r="DC221" i="35"/>
  <c r="DC218" i="35"/>
  <c r="DC219" i="35"/>
  <c r="DG215" i="35"/>
  <c r="DG213" i="35"/>
  <c r="DG216" i="35"/>
  <c r="DG214" i="35"/>
  <c r="DI220" i="35"/>
  <c r="DI219" i="35"/>
  <c r="DI218" i="35"/>
  <c r="DI221" i="35"/>
  <c r="DC205" i="35"/>
  <c r="DC204" i="35"/>
  <c r="DC206" i="35"/>
  <c r="DC203" i="35"/>
  <c r="DA200" i="35"/>
  <c r="DA199" i="35"/>
  <c r="DA198" i="35"/>
  <c r="DA208" i="35"/>
  <c r="DA211" i="35"/>
  <c r="DA210" i="35"/>
  <c r="DA209" i="35"/>
  <c r="DK203" i="35"/>
  <c r="DK206" i="35"/>
  <c r="DK204" i="35"/>
  <c r="DK205" i="35"/>
  <c r="DC224" i="35"/>
  <c r="DC223" i="35"/>
  <c r="DC225" i="35"/>
  <c r="DC226" i="35"/>
  <c r="DE199" i="35"/>
  <c r="DE198" i="35"/>
  <c r="DE200" i="35"/>
  <c r="DI226" i="35"/>
  <c r="DI225" i="35"/>
  <c r="DI223" i="35"/>
  <c r="DI224" i="35"/>
  <c r="DE224" i="35"/>
  <c r="DE226" i="35"/>
  <c r="DE223" i="35"/>
  <c r="DE225" i="35"/>
  <c r="DK200" i="35"/>
  <c r="DK198" i="35"/>
  <c r="DK199" i="35"/>
  <c r="DI210" i="35"/>
  <c r="DI211" i="35"/>
  <c r="DI208" i="35"/>
  <c r="DI209" i="35"/>
  <c r="DG205" i="35"/>
  <c r="DG203" i="35"/>
  <c r="DG204" i="35"/>
  <c r="DG206" i="35"/>
  <c r="DA205" i="35"/>
  <c r="DA206" i="35"/>
  <c r="DA203" i="35"/>
  <c r="DA204" i="35"/>
  <c r="DI200" i="35"/>
  <c r="DI198" i="35"/>
  <c r="DI199" i="35"/>
  <c r="DG218" i="35"/>
  <c r="DG219" i="35"/>
  <c r="DG220" i="35"/>
  <c r="DG221" i="35"/>
  <c r="DA220" i="35"/>
  <c r="DA219" i="35"/>
  <c r="DA218" i="35"/>
  <c r="DA221" i="35"/>
  <c r="DE215" i="35"/>
  <c r="DE214" i="35"/>
  <c r="DE216" i="35"/>
  <c r="DE213" i="35"/>
  <c r="DE209" i="35"/>
  <c r="DE211" i="35"/>
  <c r="DE208" i="35"/>
  <c r="DE210" i="35"/>
  <c r="DK213" i="35"/>
  <c r="DK216" i="35"/>
  <c r="DK214" i="35"/>
  <c r="DK215" i="35"/>
  <c r="DE205" i="35"/>
  <c r="DE204" i="35"/>
  <c r="DE206" i="35"/>
  <c r="DE203" i="35"/>
  <c r="DI206" i="35"/>
  <c r="DI203" i="35"/>
  <c r="DI204" i="35"/>
  <c r="DI205" i="35"/>
  <c r="DA215" i="35"/>
  <c r="DA216" i="35"/>
  <c r="DA213" i="35"/>
  <c r="DA214" i="35"/>
  <c r="DC210" i="35"/>
  <c r="DC211" i="35"/>
  <c r="DC208" i="35"/>
  <c r="DC209" i="35"/>
  <c r="DG208" i="35"/>
  <c r="DG209" i="35"/>
  <c r="DG211" i="35"/>
  <c r="DG210" i="35"/>
  <c r="DA225" i="35"/>
  <c r="DA226" i="35"/>
  <c r="DA224" i="35"/>
  <c r="DA223" i="35"/>
  <c r="DC200" i="35"/>
  <c r="DC199" i="35"/>
  <c r="DC198" i="35"/>
  <c r="DG225" i="35"/>
  <c r="DG223" i="35"/>
  <c r="DG224" i="35"/>
  <c r="DG226" i="35"/>
  <c r="DK223" i="35"/>
  <c r="DK224" i="35"/>
  <c r="DK226" i="35"/>
  <c r="DK225" i="35"/>
  <c r="DE89" i="35"/>
  <c r="DE84" i="35"/>
  <c r="DI79" i="35"/>
  <c r="DC74" i="35"/>
  <c r="DE69" i="35"/>
  <c r="DE73" i="35" s="1"/>
  <c r="DG89" i="35"/>
  <c r="DC89" i="35"/>
  <c r="DC84" i="35"/>
  <c r="DG79" i="35"/>
  <c r="DA74" i="35"/>
  <c r="DC69" i="35"/>
  <c r="DC73" i="35" s="1"/>
  <c r="DK94" i="35"/>
  <c r="DA89" i="35"/>
  <c r="DA84" i="35"/>
  <c r="DE79" i="35"/>
  <c r="DA69" i="35"/>
  <c r="DA73" i="35" s="1"/>
  <c r="DE74" i="35"/>
  <c r="DI94" i="35"/>
  <c r="DC79" i="35"/>
  <c r="DA94" i="35"/>
  <c r="DG94" i="35"/>
  <c r="DA79" i="35"/>
  <c r="DK74" i="35"/>
  <c r="DG84" i="35"/>
  <c r="DE94" i="35"/>
  <c r="DK89" i="35"/>
  <c r="DK84" i="35"/>
  <c r="DI74" i="35"/>
  <c r="DK69" i="35"/>
  <c r="DK73" i="35" s="1"/>
  <c r="DC94" i="35"/>
  <c r="DI89" i="35"/>
  <c r="DI84" i="35"/>
  <c r="DG74" i="35"/>
  <c r="DI69" i="35"/>
  <c r="DI73" i="35" s="1"/>
  <c r="DG69" i="35"/>
  <c r="DG73" i="35" s="1"/>
  <c r="DK79" i="35"/>
  <c r="DK62" i="35"/>
  <c r="DC47" i="35"/>
  <c r="DC42" i="35"/>
  <c r="DE37" i="35"/>
  <c r="DE41" i="35" s="1"/>
  <c r="DI62" i="35"/>
  <c r="DA47" i="35"/>
  <c r="DA42" i="35"/>
  <c r="DC37" i="35"/>
  <c r="DC41" i="35" s="1"/>
  <c r="DG37" i="35"/>
  <c r="DG41" i="35" s="1"/>
  <c r="DG62" i="35"/>
  <c r="DK57" i="35"/>
  <c r="DK52" i="35"/>
  <c r="DA37" i="35"/>
  <c r="DA41" i="35" s="1"/>
  <c r="DA52" i="35"/>
  <c r="DE62" i="35"/>
  <c r="DI57" i="35"/>
  <c r="DI52" i="35"/>
  <c r="DA57" i="35"/>
  <c r="DC62" i="35"/>
  <c r="DG57" i="35"/>
  <c r="DG52" i="35"/>
  <c r="DK47" i="35"/>
  <c r="DK42" i="35"/>
  <c r="DE47" i="35"/>
  <c r="DA62" i="35"/>
  <c r="DE57" i="35"/>
  <c r="DE52" i="35"/>
  <c r="DI47" i="35"/>
  <c r="DI42" i="35"/>
  <c r="DK37" i="35"/>
  <c r="DK41" i="35" s="1"/>
  <c r="DC57" i="35"/>
  <c r="DC52" i="35"/>
  <c r="DG47" i="35"/>
  <c r="DG42" i="35"/>
  <c r="DI37" i="35"/>
  <c r="DI41" i="35" s="1"/>
  <c r="DE42" i="35"/>
  <c r="CF9" i="34"/>
  <c r="CH9" i="34"/>
  <c r="CF10" i="34"/>
  <c r="CH10" i="34"/>
  <c r="CF11" i="34"/>
  <c r="CH11" i="34"/>
  <c r="CF12" i="34"/>
  <c r="CH12" i="34"/>
  <c r="CF13" i="34"/>
  <c r="CH13" i="34"/>
  <c r="CF14" i="34"/>
  <c r="CH14" i="34"/>
  <c r="CF15" i="34"/>
  <c r="CH15" i="34"/>
  <c r="CF16" i="34"/>
  <c r="CH16" i="34"/>
  <c r="CC46" i="34"/>
  <c r="CE46" i="34"/>
  <c r="CC47" i="34"/>
  <c r="CE47" i="34"/>
  <c r="CC48" i="34"/>
  <c r="CE48" i="34"/>
  <c r="CC49" i="34"/>
  <c r="CE49" i="34"/>
  <c r="CC50" i="34"/>
  <c r="CE50" i="34"/>
  <c r="CC51" i="34"/>
  <c r="CE51" i="34"/>
  <c r="CC52" i="34"/>
  <c r="CE52" i="34"/>
  <c r="CF5" i="34"/>
  <c r="CH5" i="34"/>
  <c r="CF6" i="34"/>
  <c r="CH6" i="34"/>
  <c r="CF7" i="34"/>
  <c r="CH7" i="34"/>
  <c r="CF8" i="34"/>
  <c r="CH8" i="34"/>
  <c r="CE45" i="34"/>
  <c r="CC45" i="34"/>
  <c r="CC44" i="34"/>
  <c r="CE44" i="34"/>
  <c r="CC39" i="34"/>
  <c r="CE39" i="34"/>
  <c r="CC40" i="34"/>
  <c r="CE40" i="34"/>
  <c r="CC41" i="34"/>
  <c r="CE41" i="34"/>
  <c r="CC42" i="34"/>
  <c r="CE42" i="34"/>
  <c r="CC43" i="34"/>
  <c r="CE43" i="34"/>
  <c r="CC6" i="34"/>
  <c r="CE6" i="34"/>
  <c r="CC7" i="34"/>
  <c r="CE7" i="34"/>
  <c r="CC8" i="34"/>
  <c r="CE8" i="34"/>
  <c r="CC9" i="34"/>
  <c r="CE9" i="34"/>
  <c r="CC10" i="34"/>
  <c r="CE10" i="34"/>
  <c r="CC11" i="34"/>
  <c r="CE11" i="34"/>
  <c r="CC12" i="34"/>
  <c r="CE12" i="34"/>
  <c r="CC13" i="34"/>
  <c r="CE13" i="34"/>
  <c r="CC14" i="34"/>
  <c r="CE14" i="34"/>
  <c r="CC15" i="34"/>
  <c r="CE15" i="34"/>
  <c r="CC16" i="34"/>
  <c r="CE16" i="34"/>
  <c r="CC17" i="34"/>
  <c r="CE17" i="34"/>
  <c r="CC18" i="34"/>
  <c r="CE18" i="34"/>
  <c r="CC19" i="34"/>
  <c r="CE19" i="34"/>
  <c r="CC20" i="34"/>
  <c r="CE20" i="34"/>
  <c r="CC21" i="34"/>
  <c r="CE21" i="34"/>
  <c r="CC22" i="34"/>
  <c r="CE22" i="34"/>
  <c r="CC23" i="34"/>
  <c r="CE23" i="34"/>
  <c r="CC24" i="34"/>
  <c r="CE24" i="34"/>
  <c r="CC25" i="34"/>
  <c r="CE25" i="34"/>
  <c r="CC26" i="34"/>
  <c r="CE26" i="34"/>
  <c r="CC27" i="34"/>
  <c r="CE27" i="34"/>
  <c r="CC28" i="34"/>
  <c r="CE28" i="34"/>
  <c r="CC29" i="34"/>
  <c r="CE29" i="34"/>
  <c r="CC30" i="34"/>
  <c r="CE30" i="34"/>
  <c r="CC31" i="34"/>
  <c r="CE31" i="34"/>
  <c r="CC32" i="34"/>
  <c r="CE32" i="34"/>
  <c r="CC33" i="34"/>
  <c r="CE33" i="34"/>
  <c r="CC34" i="34"/>
  <c r="CE34" i="34"/>
  <c r="CC35" i="34"/>
  <c r="CE35" i="34"/>
  <c r="CC36" i="34"/>
  <c r="CE36" i="34"/>
  <c r="CC37" i="34"/>
  <c r="CE37" i="34"/>
  <c r="CC38" i="34"/>
  <c r="CE38" i="34"/>
  <c r="CC5" i="34"/>
  <c r="CE5" i="34"/>
  <c r="CA6" i="34"/>
  <c r="CA7" i="34"/>
  <c r="CA8" i="34"/>
  <c r="CA9" i="34"/>
  <c r="CA10" i="34"/>
  <c r="CA11" i="34"/>
  <c r="CA12" i="34"/>
  <c r="CA13" i="34"/>
  <c r="CA14" i="34"/>
  <c r="CA15" i="34"/>
  <c r="CA16" i="34"/>
  <c r="CA17" i="34"/>
  <c r="CA18" i="34"/>
  <c r="CA19" i="34"/>
  <c r="CA20" i="34"/>
  <c r="CA21" i="34"/>
  <c r="CA22" i="34"/>
  <c r="CA23" i="34"/>
  <c r="CA24" i="34"/>
  <c r="CA25" i="34"/>
  <c r="CA26" i="34"/>
  <c r="CA27" i="34"/>
  <c r="CA28" i="34"/>
  <c r="CA29" i="34"/>
  <c r="CA30" i="34"/>
  <c r="CA31" i="34"/>
  <c r="CA32" i="34"/>
  <c r="CA33" i="34"/>
  <c r="CA34" i="34"/>
  <c r="CA35" i="34"/>
  <c r="CA36" i="34"/>
  <c r="CA37" i="34"/>
  <c r="CA38" i="34"/>
  <c r="CA39" i="34"/>
  <c r="CA40" i="34"/>
  <c r="CA41" i="34"/>
  <c r="CA42" i="34"/>
  <c r="CA43" i="34"/>
  <c r="CA44" i="34"/>
  <c r="CA5" i="34"/>
  <c r="DL176" i="35"/>
  <c r="DD171" i="35"/>
  <c r="DH176" i="35"/>
  <c r="DB166" i="35"/>
  <c r="DF166" i="35"/>
  <c r="DJ181" i="35"/>
  <c r="DD181" i="35"/>
  <c r="DB191" i="35"/>
  <c r="DJ191" i="35"/>
  <c r="DD186" i="35"/>
  <c r="DB186" i="35"/>
  <c r="DF186" i="35"/>
  <c r="DD191" i="35"/>
  <c r="DH181" i="35"/>
  <c r="DL181" i="35"/>
  <c r="DF191" i="35"/>
  <c r="DL191" i="35"/>
  <c r="DH166" i="35"/>
  <c r="DB181" i="35"/>
  <c r="DH171" i="35"/>
  <c r="DJ186" i="35"/>
  <c r="DL186" i="35"/>
  <c r="DF171" i="35"/>
  <c r="DJ166" i="35"/>
  <c r="DH191" i="35"/>
  <c r="DJ176" i="35"/>
  <c r="DL166" i="35"/>
  <c r="DD176" i="35"/>
  <c r="DB176" i="35"/>
  <c r="DB171" i="35"/>
  <c r="DF176" i="35"/>
  <c r="DL171" i="35"/>
  <c r="DH186" i="35"/>
  <c r="DF181" i="35"/>
  <c r="DJ171" i="35"/>
  <c r="DD166" i="35"/>
  <c r="DL218" i="35"/>
  <c r="DJ213" i="35"/>
  <c r="DJ218" i="35"/>
  <c r="DF213" i="35"/>
  <c r="DD208" i="35"/>
  <c r="DJ203" i="35"/>
  <c r="DB218" i="35"/>
  <c r="DF198" i="35"/>
  <c r="DD223" i="35"/>
  <c r="DF223" i="35"/>
  <c r="DL198" i="35"/>
  <c r="DJ208" i="35"/>
  <c r="DB198" i="35"/>
  <c r="DB203" i="35"/>
  <c r="DH213" i="35"/>
  <c r="DJ223" i="35"/>
  <c r="DL213" i="35"/>
  <c r="DH198" i="35"/>
  <c r="DH203" i="35"/>
  <c r="DF203" i="35"/>
  <c r="DL223" i="35"/>
  <c r="DH208" i="35"/>
  <c r="DL208" i="35"/>
  <c r="DB208" i="35"/>
  <c r="DF218" i="35"/>
  <c r="DH218" i="35"/>
  <c r="DB213" i="35"/>
  <c r="DB223" i="35"/>
  <c r="DF208" i="35"/>
  <c r="DD198" i="35"/>
  <c r="DL203" i="35"/>
  <c r="DD218" i="35"/>
  <c r="DH223" i="35"/>
  <c r="DD203" i="35"/>
  <c r="DJ198" i="35"/>
  <c r="DD213" i="35"/>
  <c r="HP98" i="35" l="1"/>
  <c r="HP82" i="35"/>
  <c r="HP85" i="35"/>
  <c r="HP79" i="35"/>
  <c r="HP92" i="35"/>
  <c r="HP93" i="35"/>
  <c r="HP84" i="35"/>
  <c r="HP83" i="35"/>
  <c r="HP94" i="35"/>
  <c r="HP89" i="35"/>
  <c r="HP74" i="35"/>
  <c r="HP75" i="35"/>
  <c r="HP90" i="35"/>
  <c r="HP87" i="35"/>
  <c r="HP88" i="35"/>
  <c r="HP81" i="35"/>
  <c r="HP73" i="35"/>
  <c r="HP86" i="35"/>
  <c r="HP96" i="35"/>
  <c r="HP91" i="35"/>
  <c r="HP78" i="35"/>
  <c r="HP97" i="35"/>
  <c r="HP77" i="35"/>
  <c r="HP80" i="35"/>
  <c r="HP76" i="35"/>
  <c r="HP95" i="35"/>
  <c r="HR91" i="35"/>
  <c r="HR95" i="35"/>
  <c r="HR87" i="35"/>
  <c r="HR78" i="35"/>
  <c r="HR97" i="35"/>
  <c r="HR82" i="35"/>
  <c r="HR83" i="35"/>
  <c r="HR92" i="35"/>
  <c r="HR96" i="35"/>
  <c r="HR74" i="35"/>
  <c r="HR93" i="35"/>
  <c r="HR73" i="35"/>
  <c r="HR75" i="35"/>
  <c r="HR77" i="35"/>
  <c r="HR79" i="35"/>
  <c r="HR90" i="35"/>
  <c r="HR88" i="35"/>
  <c r="HR80" i="35"/>
  <c r="HR98" i="35"/>
  <c r="HR85" i="35"/>
  <c r="HR86" i="35"/>
  <c r="HR89" i="35"/>
  <c r="HR84" i="35"/>
  <c r="HR76" i="35"/>
  <c r="HR94" i="35"/>
  <c r="HR81" i="35"/>
  <c r="GV80" i="35"/>
  <c r="GV83" i="35"/>
  <c r="GV86" i="35"/>
  <c r="GV76" i="35"/>
  <c r="GV97" i="35"/>
  <c r="GV98" i="35"/>
  <c r="GV89" i="35"/>
  <c r="GV90" i="35"/>
  <c r="GV77" i="35"/>
  <c r="GV81" i="35"/>
  <c r="GV75" i="35"/>
  <c r="GV94" i="35"/>
  <c r="GV95" i="35"/>
  <c r="GV92" i="35"/>
  <c r="GV85" i="35"/>
  <c r="GV78" i="35"/>
  <c r="GV88" i="35"/>
  <c r="GV74" i="35"/>
  <c r="GV91" i="35"/>
  <c r="GV87" i="35"/>
  <c r="GV84" i="35"/>
  <c r="GV82" i="35"/>
  <c r="GV93" i="35"/>
  <c r="GV79" i="35"/>
  <c r="GV96" i="35"/>
  <c r="GV73" i="35"/>
  <c r="GS97" i="35"/>
  <c r="GS91" i="35"/>
  <c r="GS80" i="35"/>
  <c r="GS94" i="35"/>
  <c r="GS93" i="35"/>
  <c r="GS96" i="35"/>
  <c r="GS77" i="35"/>
  <c r="GS86" i="35"/>
  <c r="GS74" i="35"/>
  <c r="GS76" i="35"/>
  <c r="GS78" i="35"/>
  <c r="GS75" i="35"/>
  <c r="GS98" i="35"/>
  <c r="GS87" i="35"/>
  <c r="GS92" i="35"/>
  <c r="GS81" i="35"/>
  <c r="GS85" i="35"/>
  <c r="GS89" i="35"/>
  <c r="GS82" i="35"/>
  <c r="GS95" i="35"/>
  <c r="GS83" i="35"/>
  <c r="GS79" i="35"/>
  <c r="GS90" i="35"/>
  <c r="GS88" i="35"/>
  <c r="GS84" i="35"/>
  <c r="GS73" i="35"/>
  <c r="GQ92" i="35"/>
  <c r="GQ90" i="35"/>
  <c r="GQ74" i="35"/>
  <c r="GQ95" i="35"/>
  <c r="GQ81" i="35"/>
  <c r="GQ91" i="35"/>
  <c r="GQ82" i="35"/>
  <c r="GQ73" i="35"/>
  <c r="GQ75" i="35"/>
  <c r="GQ77" i="35"/>
  <c r="GQ79" i="35"/>
  <c r="GQ98" i="35"/>
  <c r="GQ89" i="35"/>
  <c r="GQ96" i="35"/>
  <c r="GQ94" i="35"/>
  <c r="GQ78" i="35"/>
  <c r="GQ87" i="35"/>
  <c r="GQ88" i="35"/>
  <c r="GQ76" i="35"/>
  <c r="GQ86" i="35"/>
  <c r="GQ83" i="35"/>
  <c r="GQ84" i="35"/>
  <c r="GQ80" i="35"/>
  <c r="GQ97" i="35"/>
  <c r="GQ93" i="35"/>
  <c r="GQ85" i="35"/>
  <c r="HD79" i="35"/>
  <c r="HD87" i="35"/>
  <c r="HD90" i="35"/>
  <c r="HD74" i="35"/>
  <c r="HD73" i="35"/>
  <c r="HD75" i="35"/>
  <c r="HD77" i="35"/>
  <c r="HD97" i="35"/>
  <c r="HD98" i="35"/>
  <c r="HD80" i="35"/>
  <c r="HD89" i="35"/>
  <c r="HD88" i="35"/>
  <c r="HD93" i="35"/>
  <c r="HD86" i="35"/>
  <c r="HD78" i="35"/>
  <c r="HD85" i="35"/>
  <c r="HD82" i="35"/>
  <c r="HD76" i="35"/>
  <c r="HD83" i="35"/>
  <c r="HD95" i="35"/>
  <c r="HD92" i="35"/>
  <c r="HD91" i="35"/>
  <c r="HD96" i="35"/>
  <c r="HD81" i="35"/>
  <c r="HD94" i="35"/>
  <c r="HD84" i="35"/>
  <c r="HL79" i="35"/>
  <c r="HL77" i="35"/>
  <c r="HL93" i="35"/>
  <c r="HL96" i="35"/>
  <c r="HL80" i="35"/>
  <c r="HL81" i="35"/>
  <c r="HL82" i="35"/>
  <c r="HL74" i="35"/>
  <c r="HL76" i="35"/>
  <c r="HL78" i="35"/>
  <c r="HL89" i="35"/>
  <c r="HL90" i="35"/>
  <c r="HL83" i="35"/>
  <c r="HL94" i="35"/>
  <c r="HL75" i="35"/>
  <c r="HL97" i="35"/>
  <c r="HL92" i="35"/>
  <c r="HL85" i="35"/>
  <c r="HL73" i="35"/>
  <c r="HL91" i="35"/>
  <c r="HL87" i="35"/>
  <c r="HL98" i="35"/>
  <c r="HL86" i="35"/>
  <c r="HL84" i="35"/>
  <c r="HL95" i="35"/>
  <c r="HL88" i="35"/>
  <c r="HQ91" i="35"/>
  <c r="HQ86" i="35"/>
  <c r="HQ96" i="35"/>
  <c r="HQ83" i="35"/>
  <c r="HQ95" i="35"/>
  <c r="HQ88" i="35"/>
  <c r="HQ81" i="35"/>
  <c r="HQ85" i="35"/>
  <c r="HQ89" i="35"/>
  <c r="HQ79" i="35"/>
  <c r="HQ84" i="35"/>
  <c r="HQ74" i="35"/>
  <c r="HQ87" i="35"/>
  <c r="HQ82" i="35"/>
  <c r="HQ80" i="35"/>
  <c r="HQ75" i="35"/>
  <c r="HQ97" i="35"/>
  <c r="HQ73" i="35"/>
  <c r="HQ90" i="35"/>
  <c r="HQ92" i="35"/>
  <c r="HQ94" i="35"/>
  <c r="HQ98" i="35"/>
  <c r="HQ76" i="35"/>
  <c r="HQ93" i="35"/>
  <c r="HQ78" i="35"/>
  <c r="HQ77" i="35"/>
  <c r="HA95" i="35"/>
  <c r="HA96" i="35"/>
  <c r="HA81" i="35"/>
  <c r="HA80" i="35"/>
  <c r="HA94" i="35"/>
  <c r="HA75" i="35"/>
  <c r="HA87" i="35"/>
  <c r="HA86" i="35"/>
  <c r="HA98" i="35"/>
  <c r="HA91" i="35"/>
  <c r="HA83" i="35"/>
  <c r="HA92" i="35"/>
  <c r="HA90" i="35"/>
  <c r="HA78" i="35"/>
  <c r="HA73" i="35"/>
  <c r="HA88" i="35"/>
  <c r="HA85" i="35"/>
  <c r="HA77" i="35"/>
  <c r="HA84" i="35"/>
  <c r="HA74" i="35"/>
  <c r="HA89" i="35"/>
  <c r="HA82" i="35"/>
  <c r="HA76" i="35"/>
  <c r="HA79" i="35"/>
  <c r="HA97" i="35"/>
  <c r="HA93" i="35"/>
  <c r="GI97" i="35"/>
  <c r="GI89" i="35"/>
  <c r="GI95" i="35"/>
  <c r="GI88" i="35"/>
  <c r="GI91" i="35"/>
  <c r="GI96" i="35"/>
  <c r="GI83" i="35"/>
  <c r="GI84" i="35"/>
  <c r="GI80" i="35"/>
  <c r="GI79" i="35"/>
  <c r="GI98" i="35"/>
  <c r="GI78" i="35"/>
  <c r="GI85" i="35"/>
  <c r="GI76" i="35"/>
  <c r="GI75" i="35"/>
  <c r="GI86" i="35"/>
  <c r="GI87" i="35"/>
  <c r="GI90" i="35"/>
  <c r="GI94" i="35"/>
  <c r="GI74" i="35"/>
  <c r="GI92" i="35"/>
  <c r="GI81" i="35"/>
  <c r="GI73" i="35"/>
  <c r="GI82" i="35"/>
  <c r="GI93" i="35"/>
  <c r="GI77" i="35"/>
  <c r="GO98" i="35"/>
  <c r="GO73" i="35"/>
  <c r="GO75" i="35"/>
  <c r="GO77" i="35"/>
  <c r="GO79" i="35"/>
  <c r="GO83" i="35"/>
  <c r="GO91" i="35"/>
  <c r="GO78" i="35"/>
  <c r="GO89" i="35"/>
  <c r="GO80" i="35"/>
  <c r="GO96" i="35"/>
  <c r="GO85" i="35"/>
  <c r="GO88" i="35"/>
  <c r="GO81" i="35"/>
  <c r="GO76" i="35"/>
  <c r="GO94" i="35"/>
  <c r="GO92" i="35"/>
  <c r="GO93" i="35"/>
  <c r="GO82" i="35"/>
  <c r="GO84" i="35"/>
  <c r="GO97" i="35"/>
  <c r="GO86" i="35"/>
  <c r="GO95" i="35"/>
  <c r="GO87" i="35"/>
  <c r="GO90" i="35"/>
  <c r="GO74" i="35"/>
  <c r="GT97" i="35"/>
  <c r="GT89" i="35"/>
  <c r="GT83" i="35"/>
  <c r="GT81" i="35"/>
  <c r="GT85" i="35"/>
  <c r="GT94" i="35"/>
  <c r="GT93" i="35"/>
  <c r="GT73" i="35"/>
  <c r="GT82" i="35"/>
  <c r="GT86" i="35"/>
  <c r="GT90" i="35"/>
  <c r="GT80" i="35"/>
  <c r="GT96" i="35"/>
  <c r="GT87" i="35"/>
  <c r="GT78" i="35"/>
  <c r="GT84" i="35"/>
  <c r="GT98" i="35"/>
  <c r="GT76" i="35"/>
  <c r="GT74" i="35"/>
  <c r="GT75" i="35"/>
  <c r="GT79" i="35"/>
  <c r="GT95" i="35"/>
  <c r="GT77" i="35"/>
  <c r="GT92" i="35"/>
  <c r="GT88" i="35"/>
  <c r="GT91" i="35"/>
  <c r="HJ93" i="35"/>
  <c r="HJ85" i="35"/>
  <c r="HJ90" i="35"/>
  <c r="HJ95" i="35"/>
  <c r="HJ81" i="35"/>
  <c r="HJ97" i="35"/>
  <c r="HJ89" i="35"/>
  <c r="HJ92" i="35"/>
  <c r="HJ74" i="35"/>
  <c r="HJ76" i="35"/>
  <c r="HJ78" i="35"/>
  <c r="HJ86" i="35"/>
  <c r="HJ82" i="35"/>
  <c r="HJ88" i="35"/>
  <c r="HJ83" i="35"/>
  <c r="HJ73" i="35"/>
  <c r="HJ75" i="35"/>
  <c r="HJ77" i="35"/>
  <c r="HJ79" i="35"/>
  <c r="HJ91" i="35"/>
  <c r="HJ98" i="35"/>
  <c r="HJ96" i="35"/>
  <c r="HJ94" i="35"/>
  <c r="HJ80" i="35"/>
  <c r="HJ84" i="35"/>
  <c r="HJ87" i="35"/>
  <c r="HG97" i="35"/>
  <c r="HG96" i="35"/>
  <c r="HG80" i="35"/>
  <c r="HG95" i="35"/>
  <c r="HG91" i="35"/>
  <c r="HG74" i="35"/>
  <c r="HG88" i="35"/>
  <c r="HG76" i="35"/>
  <c r="HG82" i="35"/>
  <c r="HG85" i="35"/>
  <c r="HG98" i="35"/>
  <c r="HG87" i="35"/>
  <c r="HG93" i="35"/>
  <c r="HG73" i="35"/>
  <c r="HG81" i="35"/>
  <c r="HG94" i="35"/>
  <c r="HG77" i="35"/>
  <c r="HG84" i="35"/>
  <c r="HG83" i="35"/>
  <c r="HG79" i="35"/>
  <c r="HG90" i="35"/>
  <c r="HG86" i="35"/>
  <c r="HG78" i="35"/>
  <c r="HG75" i="35"/>
  <c r="HG89" i="35"/>
  <c r="HG92" i="35"/>
  <c r="GW96" i="35"/>
  <c r="GW98" i="35"/>
  <c r="GW79" i="35"/>
  <c r="GW85" i="35"/>
  <c r="GW94" i="35"/>
  <c r="GW93" i="35"/>
  <c r="GW76" i="35"/>
  <c r="GW86" i="35"/>
  <c r="GW87" i="35"/>
  <c r="GW92" i="35"/>
  <c r="GW75" i="35"/>
  <c r="GW82" i="35"/>
  <c r="GW81" i="35"/>
  <c r="GW78" i="35"/>
  <c r="GW73" i="35"/>
  <c r="GW77" i="35"/>
  <c r="GW89" i="35"/>
  <c r="GW95" i="35"/>
  <c r="GW80" i="35"/>
  <c r="GW74" i="35"/>
  <c r="GW88" i="35"/>
  <c r="GW97" i="35"/>
  <c r="GW90" i="35"/>
  <c r="GW91" i="35"/>
  <c r="GW83" i="35"/>
  <c r="GW84" i="35"/>
  <c r="GN79" i="35"/>
  <c r="GN95" i="35"/>
  <c r="GN98" i="35"/>
  <c r="GN82" i="35"/>
  <c r="GN78" i="35"/>
  <c r="GN81" i="35"/>
  <c r="GN89" i="35"/>
  <c r="GN90" i="35"/>
  <c r="GN93" i="35"/>
  <c r="GN88" i="35"/>
  <c r="GN87" i="35"/>
  <c r="GN84" i="35"/>
  <c r="GN73" i="35"/>
  <c r="GN85" i="35"/>
  <c r="GN74" i="35"/>
  <c r="GN77" i="35"/>
  <c r="GN97" i="35"/>
  <c r="GN92" i="35"/>
  <c r="GN75" i="35"/>
  <c r="GN96" i="35"/>
  <c r="GN94" i="35"/>
  <c r="GN86" i="35"/>
  <c r="GN76" i="35"/>
  <c r="GN91" i="35"/>
  <c r="GN83" i="35"/>
  <c r="GN80" i="35"/>
  <c r="GJ96" i="35"/>
  <c r="GJ97" i="35"/>
  <c r="GJ81" i="35"/>
  <c r="GJ76" i="35"/>
  <c r="GJ92" i="35"/>
  <c r="GJ91" i="35"/>
  <c r="GJ84" i="35"/>
  <c r="GJ83" i="35"/>
  <c r="GJ94" i="35"/>
  <c r="GJ87" i="35"/>
  <c r="GJ85" i="35"/>
  <c r="GJ78" i="35"/>
  <c r="GJ90" i="35"/>
  <c r="GJ88" i="35"/>
  <c r="GJ86" i="35"/>
  <c r="GJ77" i="35"/>
  <c r="GJ98" i="35"/>
  <c r="GJ89" i="35"/>
  <c r="GJ73" i="35"/>
  <c r="GJ80" i="35"/>
  <c r="GJ75" i="35"/>
  <c r="GJ74" i="35"/>
  <c r="GJ82" i="35"/>
  <c r="GJ95" i="35"/>
  <c r="GJ93" i="35"/>
  <c r="GJ79" i="35"/>
  <c r="GM92" i="35"/>
  <c r="GM77" i="35"/>
  <c r="GM91" i="35"/>
  <c r="GM78" i="35"/>
  <c r="GM75" i="35"/>
  <c r="GM73" i="35"/>
  <c r="GM79" i="35"/>
  <c r="GM87" i="35"/>
  <c r="GM74" i="35"/>
  <c r="GM76" i="35"/>
  <c r="GM84" i="35"/>
  <c r="GM88" i="35"/>
  <c r="GM97" i="35"/>
  <c r="GM90" i="35"/>
  <c r="GM96" i="35"/>
  <c r="GM95" i="35"/>
  <c r="GM93" i="35"/>
  <c r="GM86" i="35"/>
  <c r="GM81" i="35"/>
  <c r="GM98" i="35"/>
  <c r="GM80" i="35"/>
  <c r="GM89" i="35"/>
  <c r="GM82" i="35"/>
  <c r="GM94" i="35"/>
  <c r="GM85" i="35"/>
  <c r="GM83" i="35"/>
  <c r="GK93" i="35"/>
  <c r="GK92" i="35"/>
  <c r="GK74" i="35"/>
  <c r="GK85" i="35"/>
  <c r="GK96" i="35"/>
  <c r="GK79" i="35"/>
  <c r="GK86" i="35"/>
  <c r="GK84" i="35"/>
  <c r="GK73" i="35"/>
  <c r="GK97" i="35"/>
  <c r="GK82" i="35"/>
  <c r="GK76" i="35"/>
  <c r="GK95" i="35"/>
  <c r="GK88" i="35"/>
  <c r="GK80" i="35"/>
  <c r="GK75" i="35"/>
  <c r="GK83" i="35"/>
  <c r="GK87" i="35"/>
  <c r="GK78" i="35"/>
  <c r="GK91" i="35"/>
  <c r="GK77" i="35"/>
  <c r="GK98" i="35"/>
  <c r="GK94" i="35"/>
  <c r="GK89" i="35"/>
  <c r="GK81" i="35"/>
  <c r="GK90" i="35"/>
  <c r="HE94" i="35"/>
  <c r="HE77" i="35"/>
  <c r="HE88" i="35"/>
  <c r="HE96" i="35"/>
  <c r="HE98" i="35"/>
  <c r="HE87" i="35"/>
  <c r="HE95" i="35"/>
  <c r="HE74" i="35"/>
  <c r="HE92" i="35"/>
  <c r="HE80" i="35"/>
  <c r="HE83" i="35"/>
  <c r="HE75" i="35"/>
  <c r="HE97" i="35"/>
  <c r="HE78" i="35"/>
  <c r="HE85" i="35"/>
  <c r="HE93" i="35"/>
  <c r="HE91" i="35"/>
  <c r="HE73" i="35"/>
  <c r="HE84" i="35"/>
  <c r="HE89" i="35"/>
  <c r="HE86" i="35"/>
  <c r="HE81" i="35"/>
  <c r="HE76" i="35"/>
  <c r="HE79" i="35"/>
  <c r="HE90" i="35"/>
  <c r="HE82" i="35"/>
  <c r="GP98" i="35"/>
  <c r="GP82" i="35"/>
  <c r="GP94" i="35"/>
  <c r="GP87" i="35"/>
  <c r="GP77" i="35"/>
  <c r="GP90" i="35"/>
  <c r="GP86" i="35"/>
  <c r="GP81" i="35"/>
  <c r="GP85" i="35"/>
  <c r="GP89" i="35"/>
  <c r="GP95" i="35"/>
  <c r="GP93" i="35"/>
  <c r="GP88" i="35"/>
  <c r="GP83" i="35"/>
  <c r="GP73" i="35"/>
  <c r="GP97" i="35"/>
  <c r="GP96" i="35"/>
  <c r="GP92" i="35"/>
  <c r="GP76" i="35"/>
  <c r="GP80" i="35"/>
  <c r="GP84" i="35"/>
  <c r="GP75" i="35"/>
  <c r="GP91" i="35"/>
  <c r="GP74" i="35"/>
  <c r="GP78" i="35"/>
  <c r="GP79" i="35"/>
  <c r="GR80" i="35"/>
  <c r="GR84" i="35"/>
  <c r="GR85" i="35"/>
  <c r="GR74" i="35"/>
  <c r="GR92" i="35"/>
  <c r="GR91" i="35"/>
  <c r="GR82" i="35"/>
  <c r="GR81" i="35"/>
  <c r="GR97" i="35"/>
  <c r="GR73" i="35"/>
  <c r="GR98" i="35"/>
  <c r="GR93" i="35"/>
  <c r="GR78" i="35"/>
  <c r="GR79" i="35"/>
  <c r="GR96" i="35"/>
  <c r="GR89" i="35"/>
  <c r="GR86" i="35"/>
  <c r="GR95" i="35"/>
  <c r="GR88" i="35"/>
  <c r="GR77" i="35"/>
  <c r="GR87" i="35"/>
  <c r="GR83" i="35"/>
  <c r="GR75" i="35"/>
  <c r="GR76" i="35"/>
  <c r="GR94" i="35"/>
  <c r="GR90" i="35"/>
  <c r="GU80" i="35"/>
  <c r="GU93" i="35"/>
  <c r="GU76" i="35"/>
  <c r="GU73" i="35"/>
  <c r="GU77" i="35"/>
  <c r="GU75" i="35"/>
  <c r="GU79" i="35"/>
  <c r="GU82" i="35"/>
  <c r="GU86" i="35"/>
  <c r="GU90" i="35"/>
  <c r="GU87" i="35"/>
  <c r="GU78" i="35"/>
  <c r="GU88" i="35"/>
  <c r="GU92" i="35"/>
  <c r="GU97" i="35"/>
  <c r="GU96" i="35"/>
  <c r="GU94" i="35"/>
  <c r="GU95" i="35"/>
  <c r="GU84" i="35"/>
  <c r="GU89" i="35"/>
  <c r="GU85" i="35"/>
  <c r="GU83" i="35"/>
  <c r="GU81" i="35"/>
  <c r="GU74" i="35"/>
  <c r="GU98" i="35"/>
  <c r="GU91" i="35"/>
  <c r="HI93" i="35"/>
  <c r="HI98" i="35"/>
  <c r="HI82" i="35"/>
  <c r="HI94" i="35"/>
  <c r="HI83" i="35"/>
  <c r="HI87" i="35"/>
  <c r="HI73" i="35"/>
  <c r="HI86" i="35"/>
  <c r="HI90" i="35"/>
  <c r="HI97" i="35"/>
  <c r="HI84" i="35"/>
  <c r="HI80" i="35"/>
  <c r="HI78" i="35"/>
  <c r="HI95" i="35"/>
  <c r="HI92" i="35"/>
  <c r="HI74" i="35"/>
  <c r="HI79" i="35"/>
  <c r="HI77" i="35"/>
  <c r="HI88" i="35"/>
  <c r="HI85" i="35"/>
  <c r="HI91" i="35"/>
  <c r="HI96" i="35"/>
  <c r="HI76" i="35"/>
  <c r="HI75" i="35"/>
  <c r="HI81" i="35"/>
  <c r="HI89" i="35"/>
  <c r="HM92" i="35"/>
  <c r="HM94" i="35"/>
  <c r="HM75" i="35"/>
  <c r="HM89" i="35"/>
  <c r="HM97" i="35"/>
  <c r="HM81" i="35"/>
  <c r="HM77" i="35"/>
  <c r="HM95" i="35"/>
  <c r="HM80" i="35"/>
  <c r="HM84" i="35"/>
  <c r="HM88" i="35"/>
  <c r="HM82" i="35"/>
  <c r="HM93" i="35"/>
  <c r="HM90" i="35"/>
  <c r="HM83" i="35"/>
  <c r="HM96" i="35"/>
  <c r="HM76" i="35"/>
  <c r="HM74" i="35"/>
  <c r="HM86" i="35"/>
  <c r="HM87" i="35"/>
  <c r="HM79" i="35"/>
  <c r="HM73" i="35"/>
  <c r="HM98" i="35"/>
  <c r="HM78" i="35"/>
  <c r="HM91" i="35"/>
  <c r="HM85" i="35"/>
  <c r="GX96" i="35"/>
  <c r="GX84" i="35"/>
  <c r="GX88" i="35"/>
  <c r="GX92" i="35"/>
  <c r="GX75" i="35"/>
  <c r="GX90" i="35"/>
  <c r="GX82" i="35"/>
  <c r="GX86" i="35"/>
  <c r="GX83" i="35"/>
  <c r="GX87" i="35"/>
  <c r="GX81" i="35"/>
  <c r="GX94" i="35"/>
  <c r="GX97" i="35"/>
  <c r="GX74" i="35"/>
  <c r="GX76" i="35"/>
  <c r="GX78" i="35"/>
  <c r="GX98" i="35"/>
  <c r="GX95" i="35"/>
  <c r="GX77" i="35"/>
  <c r="GX93" i="35"/>
  <c r="GX73" i="35"/>
  <c r="GX91" i="35"/>
  <c r="GX89" i="35"/>
  <c r="GX85" i="35"/>
  <c r="GX80" i="35"/>
  <c r="GX79" i="35"/>
  <c r="GZ88" i="35"/>
  <c r="GZ89" i="35"/>
  <c r="GZ92" i="35"/>
  <c r="GZ91" i="35"/>
  <c r="GZ80" i="35"/>
  <c r="GZ82" i="35"/>
  <c r="GZ81" i="35"/>
  <c r="GZ94" i="35"/>
  <c r="GZ85" i="35"/>
  <c r="GZ90" i="35"/>
  <c r="GZ83" i="35"/>
  <c r="GZ86" i="35"/>
  <c r="GZ84" i="35"/>
  <c r="GZ78" i="35"/>
  <c r="GZ79" i="35"/>
  <c r="GZ96" i="35"/>
  <c r="GZ87" i="35"/>
  <c r="GZ74" i="35"/>
  <c r="GZ75" i="35"/>
  <c r="GZ95" i="35"/>
  <c r="GZ98" i="35"/>
  <c r="GZ76" i="35"/>
  <c r="GZ93" i="35"/>
  <c r="GZ73" i="35"/>
  <c r="GZ97" i="35"/>
  <c r="GZ77" i="35"/>
  <c r="HC98" i="35"/>
  <c r="HC75" i="35"/>
  <c r="HC95" i="35"/>
  <c r="HC74" i="35"/>
  <c r="HC79" i="35"/>
  <c r="HC73" i="35"/>
  <c r="HC77" i="35"/>
  <c r="HC87" i="35"/>
  <c r="HC97" i="35"/>
  <c r="HC86" i="35"/>
  <c r="HC80" i="35"/>
  <c r="HC89" i="35"/>
  <c r="HC83" i="35"/>
  <c r="HC94" i="35"/>
  <c r="HC90" i="35"/>
  <c r="HC81" i="35"/>
  <c r="HC76" i="35"/>
  <c r="HC92" i="35"/>
  <c r="HC91" i="35"/>
  <c r="HC84" i="35"/>
  <c r="HC93" i="35"/>
  <c r="HC96" i="35"/>
  <c r="HC85" i="35"/>
  <c r="HC88" i="35"/>
  <c r="HC82" i="35"/>
  <c r="HC78" i="35"/>
  <c r="GL93" i="35"/>
  <c r="GL87" i="35"/>
  <c r="GL98" i="35"/>
  <c r="GL95" i="35"/>
  <c r="GL90" i="35"/>
  <c r="GL83" i="35"/>
  <c r="GL75" i="35"/>
  <c r="GL94" i="35"/>
  <c r="GL82" i="35"/>
  <c r="GL88" i="35"/>
  <c r="GL76" i="35"/>
  <c r="GL89" i="35"/>
  <c r="GL91" i="35"/>
  <c r="GL80" i="35"/>
  <c r="GL81" i="35"/>
  <c r="GL97" i="35"/>
  <c r="GL77" i="35"/>
  <c r="GL84" i="35"/>
  <c r="GL74" i="35"/>
  <c r="GL85" i="35"/>
  <c r="GL78" i="35"/>
  <c r="GL92" i="35"/>
  <c r="GL86" i="35"/>
  <c r="GL73" i="35"/>
  <c r="GL79" i="35"/>
  <c r="GL96" i="35"/>
  <c r="GY91" i="35"/>
  <c r="GY85" i="35"/>
  <c r="GY88" i="35"/>
  <c r="GY96" i="35"/>
  <c r="GY86" i="35"/>
  <c r="GY84" i="35"/>
  <c r="GY75" i="35"/>
  <c r="GY81" i="35"/>
  <c r="GY80" i="35"/>
  <c r="GY73" i="35"/>
  <c r="GY76" i="35"/>
  <c r="GY74" i="35"/>
  <c r="GY90" i="35"/>
  <c r="GY93" i="35"/>
  <c r="GY98" i="35"/>
  <c r="GY79" i="35"/>
  <c r="GY94" i="35"/>
  <c r="GY87" i="35"/>
  <c r="GY92" i="35"/>
  <c r="GY97" i="35"/>
  <c r="GY89" i="35"/>
  <c r="GY77" i="35"/>
  <c r="GY82" i="35"/>
  <c r="GY78" i="35"/>
  <c r="GY83" i="35"/>
  <c r="GY95" i="35"/>
  <c r="HF94" i="35"/>
  <c r="HF86" i="35"/>
  <c r="HF83" i="35"/>
  <c r="HF73" i="35"/>
  <c r="HF82" i="35"/>
  <c r="HF90" i="35"/>
  <c r="HF92" i="35"/>
  <c r="HF80" i="35"/>
  <c r="HF84" i="35"/>
  <c r="HF88" i="35"/>
  <c r="HF98" i="35"/>
  <c r="HF95" i="35"/>
  <c r="HF78" i="35"/>
  <c r="HF77" i="35"/>
  <c r="HF91" i="35"/>
  <c r="HF87" i="35"/>
  <c r="HF96" i="35"/>
  <c r="HF75" i="35"/>
  <c r="HF89" i="35"/>
  <c r="HF74" i="35"/>
  <c r="HF76" i="35"/>
  <c r="HF81" i="35"/>
  <c r="HF93" i="35"/>
  <c r="HF97" i="35"/>
  <c r="HF85" i="35"/>
  <c r="HF79" i="35"/>
  <c r="HH92" i="35"/>
  <c r="HH95" i="35"/>
  <c r="HH90" i="35"/>
  <c r="HH91" i="35"/>
  <c r="HH82" i="35"/>
  <c r="HH83" i="35"/>
  <c r="HH74" i="35"/>
  <c r="HH76" i="35"/>
  <c r="HH78" i="35"/>
  <c r="HH73" i="35"/>
  <c r="HH75" i="35"/>
  <c r="HH77" i="35"/>
  <c r="HH79" i="35"/>
  <c r="HH80" i="35"/>
  <c r="HH98" i="35"/>
  <c r="HH93" i="35"/>
  <c r="HH96" i="35"/>
  <c r="HH89" i="35"/>
  <c r="HH84" i="35"/>
  <c r="HH97" i="35"/>
  <c r="HH88" i="35"/>
  <c r="HH86" i="35"/>
  <c r="HH87" i="35"/>
  <c r="HH85" i="35"/>
  <c r="HH81" i="35"/>
  <c r="HH94" i="35"/>
  <c r="HK96" i="35"/>
  <c r="HK75" i="35"/>
  <c r="HK90" i="35"/>
  <c r="HK97" i="35"/>
  <c r="HK81" i="35"/>
  <c r="HK79" i="35"/>
  <c r="HK73" i="35"/>
  <c r="HK77" i="35"/>
  <c r="HK87" i="35"/>
  <c r="HK84" i="35"/>
  <c r="HK95" i="35"/>
  <c r="HK83" i="35"/>
  <c r="HK92" i="35"/>
  <c r="HK78" i="35"/>
  <c r="HK98" i="35"/>
  <c r="HK80" i="35"/>
  <c r="HK82" i="35"/>
  <c r="HK85" i="35"/>
  <c r="HK88" i="35"/>
  <c r="HK74" i="35"/>
  <c r="HK86" i="35"/>
  <c r="HK89" i="35"/>
  <c r="HK93" i="35"/>
  <c r="HK91" i="35"/>
  <c r="HK94" i="35"/>
  <c r="HK76" i="35"/>
  <c r="HB95" i="35"/>
  <c r="HB87" i="35"/>
  <c r="HB98" i="35"/>
  <c r="HB86" i="35"/>
  <c r="HB83" i="35"/>
  <c r="HB80" i="35"/>
  <c r="HB84" i="35"/>
  <c r="HB88" i="35"/>
  <c r="HB92" i="35"/>
  <c r="HB81" i="35"/>
  <c r="HB96" i="35"/>
  <c r="HB93" i="35"/>
  <c r="HB94" i="35"/>
  <c r="HB78" i="35"/>
  <c r="HB74" i="35"/>
  <c r="HB89" i="35"/>
  <c r="HB90" i="35"/>
  <c r="HB77" i="35"/>
  <c r="HB76" i="35"/>
  <c r="HB91" i="35"/>
  <c r="HB75" i="35"/>
  <c r="HB79" i="35"/>
  <c r="HB82" i="35"/>
  <c r="HB97" i="35"/>
  <c r="HB73" i="35"/>
  <c r="HB85" i="35"/>
  <c r="HO97" i="35"/>
  <c r="HO98" i="35"/>
  <c r="HO82" i="35"/>
  <c r="HO81" i="35"/>
  <c r="HO79" i="35"/>
  <c r="HO88" i="35"/>
  <c r="HO91" i="35"/>
  <c r="HO96" i="35"/>
  <c r="HO74" i="35"/>
  <c r="HO95" i="35"/>
  <c r="HO84" i="35"/>
  <c r="HO85" i="35"/>
  <c r="HO77" i="35"/>
  <c r="HO75" i="35"/>
  <c r="HO86" i="35"/>
  <c r="HO83" i="35"/>
  <c r="HO80" i="35"/>
  <c r="HO92" i="35"/>
  <c r="HO90" i="35"/>
  <c r="HO87" i="35"/>
  <c r="HO89" i="35"/>
  <c r="HO76" i="35"/>
  <c r="HO94" i="35"/>
  <c r="HO93" i="35"/>
  <c r="HO73" i="35"/>
  <c r="HO78" i="35"/>
  <c r="HN92" i="35"/>
  <c r="HN80" i="35"/>
  <c r="HN84" i="35"/>
  <c r="HN88" i="35"/>
  <c r="HN86" i="35"/>
  <c r="HN94" i="35"/>
  <c r="HN73" i="35"/>
  <c r="HN75" i="35"/>
  <c r="HN77" i="35"/>
  <c r="HN79" i="35"/>
  <c r="HN76" i="35"/>
  <c r="HN87" i="35"/>
  <c r="HN82" i="35"/>
  <c r="HN83" i="35"/>
  <c r="HN95" i="35"/>
  <c r="HN98" i="35"/>
  <c r="HN93" i="35"/>
  <c r="HN78" i="35"/>
  <c r="HN85" i="35"/>
  <c r="HN90" i="35"/>
  <c r="HN81" i="35"/>
  <c r="HN96" i="35"/>
  <c r="HN91" i="35"/>
  <c r="HN97" i="35"/>
  <c r="HN74" i="35"/>
  <c r="HN89" i="35"/>
  <c r="GZ45" i="35"/>
  <c r="GZ47" i="35"/>
  <c r="GZ46" i="35"/>
  <c r="GZ42" i="35"/>
  <c r="GZ41" i="35"/>
  <c r="GZ43" i="35"/>
  <c r="GZ62" i="35"/>
  <c r="GZ65" i="35"/>
  <c r="GZ49" i="35"/>
  <c r="GZ44" i="35"/>
  <c r="GZ58" i="35"/>
  <c r="GZ61" i="35"/>
  <c r="GZ56" i="35"/>
  <c r="GZ59" i="35"/>
  <c r="GZ54" i="35"/>
  <c r="GZ57" i="35"/>
  <c r="GZ64" i="35"/>
  <c r="GZ51" i="35"/>
  <c r="GZ60" i="35"/>
  <c r="GZ52" i="35"/>
  <c r="GZ50" i="35"/>
  <c r="GZ48" i="35"/>
  <c r="GZ66" i="35"/>
  <c r="GZ63" i="35"/>
  <c r="GZ55" i="35"/>
  <c r="GZ53" i="35"/>
  <c r="GV45" i="35"/>
  <c r="GV46" i="35"/>
  <c r="GV42" i="35"/>
  <c r="GV44" i="35"/>
  <c r="GV47" i="35"/>
  <c r="GV43" i="35"/>
  <c r="GV61" i="35"/>
  <c r="GV64" i="35"/>
  <c r="GV48" i="35"/>
  <c r="GV57" i="35"/>
  <c r="GV60" i="35"/>
  <c r="GV55" i="35"/>
  <c r="GV58" i="35"/>
  <c r="GV53" i="35"/>
  <c r="GV56" i="35"/>
  <c r="GV63" i="35"/>
  <c r="GV50" i="35"/>
  <c r="GV59" i="35"/>
  <c r="GV51" i="35"/>
  <c r="GV49" i="35"/>
  <c r="GV54" i="35"/>
  <c r="GV66" i="35"/>
  <c r="GV41" i="35"/>
  <c r="GV62" i="35"/>
  <c r="GV65" i="35"/>
  <c r="GV52" i="35"/>
  <c r="GJ43" i="35"/>
  <c r="GJ47" i="35"/>
  <c r="GJ45" i="35"/>
  <c r="GJ41" i="35"/>
  <c r="GJ46" i="35"/>
  <c r="GJ42" i="35"/>
  <c r="GJ52" i="35"/>
  <c r="GJ53" i="35"/>
  <c r="GJ64" i="35"/>
  <c r="GJ65" i="35"/>
  <c r="GJ49" i="35"/>
  <c r="GJ48" i="35"/>
  <c r="GJ44" i="35"/>
  <c r="GJ62" i="35"/>
  <c r="GJ63" i="35"/>
  <c r="GJ60" i="35"/>
  <c r="GJ61" i="35"/>
  <c r="GJ54" i="35"/>
  <c r="GJ50" i="35"/>
  <c r="GJ59" i="35"/>
  <c r="GJ57" i="35"/>
  <c r="GJ55" i="35"/>
  <c r="GJ58" i="35"/>
  <c r="GJ66" i="35"/>
  <c r="GJ51" i="35"/>
  <c r="GJ56" i="35"/>
  <c r="HE61" i="35"/>
  <c r="HE53" i="35"/>
  <c r="HE56" i="35"/>
  <c r="HE59" i="35"/>
  <c r="HE43" i="35"/>
  <c r="HE42" i="35"/>
  <c r="HE62" i="35"/>
  <c r="HE41" i="35"/>
  <c r="HE65" i="35"/>
  <c r="HE52" i="35"/>
  <c r="HE46" i="35"/>
  <c r="HE50" i="35"/>
  <c r="HE48" i="35"/>
  <c r="HE44" i="35"/>
  <c r="HE60" i="35"/>
  <c r="HE55" i="35"/>
  <c r="HE49" i="35"/>
  <c r="HE45" i="35"/>
  <c r="HE64" i="35"/>
  <c r="HE47" i="35"/>
  <c r="HE63" i="35"/>
  <c r="HE57" i="35"/>
  <c r="HE58" i="35"/>
  <c r="HE51" i="35"/>
  <c r="HE66" i="35"/>
  <c r="HE54" i="35"/>
  <c r="GK61" i="35"/>
  <c r="GK50" i="35"/>
  <c r="GK59" i="35"/>
  <c r="GK53" i="35"/>
  <c r="GK56" i="35"/>
  <c r="GK42" i="35"/>
  <c r="GK48" i="35"/>
  <c r="GK60" i="35"/>
  <c r="GK49" i="35"/>
  <c r="GK47" i="35"/>
  <c r="GK44" i="35"/>
  <c r="GK57" i="35"/>
  <c r="GK54" i="35"/>
  <c r="GK46" i="35"/>
  <c r="GK51" i="35"/>
  <c r="GK55" i="35"/>
  <c r="GK43" i="35"/>
  <c r="GK63" i="35"/>
  <c r="GK41" i="35"/>
  <c r="GK58" i="35"/>
  <c r="GK52" i="35"/>
  <c r="GK45" i="35"/>
  <c r="GK66" i="35"/>
  <c r="GK62" i="35"/>
  <c r="GK65" i="35"/>
  <c r="GK64" i="35"/>
  <c r="HN42" i="35"/>
  <c r="HN65" i="35"/>
  <c r="HN49" i="35"/>
  <c r="HN56" i="35"/>
  <c r="HN48" i="35"/>
  <c r="HN61" i="35"/>
  <c r="HN47" i="35"/>
  <c r="HN64" i="35"/>
  <c r="HN59" i="35"/>
  <c r="HN52" i="35"/>
  <c r="HN57" i="35"/>
  <c r="HN50" i="35"/>
  <c r="HN46" i="35"/>
  <c r="HN60" i="35"/>
  <c r="HN63" i="35"/>
  <c r="HN44" i="35"/>
  <c r="HN41" i="35"/>
  <c r="HN55" i="35"/>
  <c r="HN45" i="35"/>
  <c r="HN62" i="35"/>
  <c r="HN53" i="35"/>
  <c r="HN54" i="35"/>
  <c r="HN51" i="35"/>
  <c r="HN43" i="35"/>
  <c r="HN58" i="35"/>
  <c r="HN66" i="35"/>
  <c r="HD43" i="35"/>
  <c r="HD41" i="35"/>
  <c r="HD44" i="35"/>
  <c r="HD46" i="35"/>
  <c r="HD42" i="35"/>
  <c r="HD45" i="35"/>
  <c r="HD51" i="35"/>
  <c r="HD54" i="35"/>
  <c r="HD63" i="35"/>
  <c r="HD66" i="35"/>
  <c r="HD50" i="35"/>
  <c r="HD61" i="35"/>
  <c r="HD64" i="35"/>
  <c r="HD48" i="35"/>
  <c r="HD59" i="35"/>
  <c r="HD62" i="35"/>
  <c r="HD56" i="35"/>
  <c r="HD65" i="35"/>
  <c r="HD52" i="35"/>
  <c r="HD57" i="35"/>
  <c r="HD55" i="35"/>
  <c r="HD53" i="35"/>
  <c r="HD60" i="35"/>
  <c r="HD49" i="35"/>
  <c r="HD58" i="35"/>
  <c r="HD47" i="35"/>
  <c r="GL45" i="35"/>
  <c r="GL41" i="35"/>
  <c r="GL66" i="35"/>
  <c r="GL50" i="35"/>
  <c r="GL47" i="35"/>
  <c r="GL43" i="35"/>
  <c r="GL62" i="35"/>
  <c r="GL46" i="35"/>
  <c r="GL60" i="35"/>
  <c r="GL51" i="35"/>
  <c r="GL55" i="35"/>
  <c r="GL53" i="35"/>
  <c r="GL58" i="35"/>
  <c r="GL49" i="35"/>
  <c r="GL44" i="35"/>
  <c r="GL52" i="35"/>
  <c r="GL61" i="35"/>
  <c r="GL57" i="35"/>
  <c r="GL42" i="35"/>
  <c r="GL63" i="35"/>
  <c r="GL48" i="35"/>
  <c r="GL65" i="35"/>
  <c r="GL56" i="35"/>
  <c r="GL59" i="35"/>
  <c r="GL54" i="35"/>
  <c r="GL64" i="35"/>
  <c r="GI64" i="35"/>
  <c r="GI60" i="35"/>
  <c r="GI58" i="35"/>
  <c r="GI56" i="35"/>
  <c r="GI42" i="35"/>
  <c r="GI66" i="35"/>
  <c r="GI44" i="35"/>
  <c r="GI61" i="35"/>
  <c r="GI62" i="35"/>
  <c r="GI59" i="35"/>
  <c r="GI65" i="35"/>
  <c r="GI54" i="35"/>
  <c r="GI55" i="35"/>
  <c r="GI63" i="35"/>
  <c r="GI52" i="35"/>
  <c r="GI51" i="35"/>
  <c r="GI41" i="35"/>
  <c r="GI50" i="35"/>
  <c r="GI43" i="35"/>
  <c r="GI48" i="35"/>
  <c r="GI45" i="35"/>
  <c r="GI49" i="35"/>
  <c r="GI47" i="35"/>
  <c r="GI53" i="35"/>
  <c r="GI46" i="35"/>
  <c r="GI57" i="35"/>
  <c r="GS56" i="35"/>
  <c r="GS54" i="35"/>
  <c r="GS48" i="35"/>
  <c r="GS51" i="35"/>
  <c r="GS65" i="35"/>
  <c r="GS64" i="35"/>
  <c r="GS50" i="35"/>
  <c r="GS45" i="35"/>
  <c r="GS62" i="35"/>
  <c r="GS42" i="35"/>
  <c r="GS59" i="35"/>
  <c r="GS61" i="35"/>
  <c r="GS43" i="35"/>
  <c r="GS63" i="35"/>
  <c r="GS58" i="35"/>
  <c r="GS60" i="35"/>
  <c r="GS44" i="35"/>
  <c r="GS41" i="35"/>
  <c r="GS52" i="35"/>
  <c r="GS53" i="35"/>
  <c r="GS46" i="35"/>
  <c r="GS47" i="35"/>
  <c r="GS49" i="35"/>
  <c r="GS55" i="35"/>
  <c r="GS57" i="35"/>
  <c r="GS66" i="35"/>
  <c r="HK64" i="35"/>
  <c r="HK41" i="35"/>
  <c r="HK56" i="35"/>
  <c r="HK43" i="35"/>
  <c r="HK48" i="35"/>
  <c r="HK53" i="35"/>
  <c r="HK51" i="35"/>
  <c r="HK50" i="35"/>
  <c r="HK49" i="35"/>
  <c r="HK65" i="35"/>
  <c r="HK54" i="35"/>
  <c r="HK63" i="35"/>
  <c r="HK42" i="35"/>
  <c r="HK58" i="35"/>
  <c r="HK45" i="35"/>
  <c r="HK57" i="35"/>
  <c r="HK61" i="35"/>
  <c r="HK44" i="35"/>
  <c r="HK62" i="35"/>
  <c r="HK47" i="35"/>
  <c r="HK60" i="35"/>
  <c r="HK59" i="35"/>
  <c r="HK46" i="35"/>
  <c r="HK66" i="35"/>
  <c r="HK52" i="35"/>
  <c r="HK55" i="35"/>
  <c r="GW47" i="35"/>
  <c r="GW45" i="35"/>
  <c r="GW58" i="35"/>
  <c r="GW61" i="35"/>
  <c r="GW41" i="35"/>
  <c r="GW48" i="35"/>
  <c r="GW43" i="35"/>
  <c r="GW55" i="35"/>
  <c r="GW44" i="35"/>
  <c r="GW59" i="35"/>
  <c r="GW50" i="35"/>
  <c r="GW65" i="35"/>
  <c r="GW60" i="35"/>
  <c r="GW63" i="35"/>
  <c r="GW57" i="35"/>
  <c r="GW52" i="35"/>
  <c r="GW42" i="35"/>
  <c r="GW62" i="35"/>
  <c r="GW64" i="35"/>
  <c r="GW54" i="35"/>
  <c r="GW51" i="35"/>
  <c r="GW66" i="35"/>
  <c r="GW56" i="35"/>
  <c r="GW49" i="35"/>
  <c r="GW53" i="35"/>
  <c r="GW46" i="35"/>
  <c r="HJ57" i="35"/>
  <c r="HJ42" i="35"/>
  <c r="HJ60" i="35"/>
  <c r="HJ63" i="35"/>
  <c r="HJ56" i="35"/>
  <c r="HJ59" i="35"/>
  <c r="HJ65" i="35"/>
  <c r="HJ54" i="35"/>
  <c r="HJ44" i="35"/>
  <c r="HJ45" i="35"/>
  <c r="HJ52" i="35"/>
  <c r="HJ53" i="35"/>
  <c r="HJ49" i="35"/>
  <c r="HJ51" i="35"/>
  <c r="HJ55" i="35"/>
  <c r="HJ61" i="35"/>
  <c r="HJ66" i="35"/>
  <c r="HJ43" i="35"/>
  <c r="HJ41" i="35"/>
  <c r="HJ64" i="35"/>
  <c r="HJ47" i="35"/>
  <c r="HJ62" i="35"/>
  <c r="HJ50" i="35"/>
  <c r="HJ46" i="35"/>
  <c r="HJ58" i="35"/>
  <c r="HJ48" i="35"/>
  <c r="GQ66" i="35"/>
  <c r="GQ50" i="35"/>
  <c r="GQ62" i="35"/>
  <c r="GQ60" i="35"/>
  <c r="GQ53" i="35"/>
  <c r="GQ58" i="35"/>
  <c r="GQ57" i="35"/>
  <c r="GQ52" i="35"/>
  <c r="GQ46" i="35"/>
  <c r="GQ48" i="35"/>
  <c r="GQ44" i="35"/>
  <c r="GQ49" i="35"/>
  <c r="GQ42" i="35"/>
  <c r="GQ51" i="35"/>
  <c r="GQ55" i="35"/>
  <c r="GQ56" i="35"/>
  <c r="GQ45" i="35"/>
  <c r="GQ41" i="35"/>
  <c r="GQ59" i="35"/>
  <c r="GQ64" i="35"/>
  <c r="GQ65" i="35"/>
  <c r="GQ43" i="35"/>
  <c r="GQ63" i="35"/>
  <c r="GQ61" i="35"/>
  <c r="GQ47" i="35"/>
  <c r="GQ54" i="35"/>
  <c r="HA57" i="35"/>
  <c r="HA62" i="35"/>
  <c r="HA55" i="35"/>
  <c r="HA46" i="35"/>
  <c r="HA49" i="35"/>
  <c r="HA47" i="35"/>
  <c r="HA52" i="35"/>
  <c r="HA56" i="35"/>
  <c r="HA61" i="35"/>
  <c r="HA44" i="35"/>
  <c r="HA53" i="35"/>
  <c r="HA50" i="35"/>
  <c r="HA43" i="35"/>
  <c r="HA60" i="35"/>
  <c r="HA63" i="35"/>
  <c r="HA65" i="35"/>
  <c r="HA41" i="35"/>
  <c r="HA58" i="35"/>
  <c r="HA64" i="35"/>
  <c r="HA66" i="35"/>
  <c r="HA42" i="35"/>
  <c r="HA59" i="35"/>
  <c r="HA45" i="35"/>
  <c r="HA51" i="35"/>
  <c r="HA48" i="35"/>
  <c r="HA54" i="35"/>
  <c r="GO52" i="35"/>
  <c r="GO43" i="35"/>
  <c r="GO50" i="35"/>
  <c r="GO46" i="35"/>
  <c r="GO41" i="35"/>
  <c r="GO60" i="35"/>
  <c r="GO64" i="35"/>
  <c r="GO57" i="35"/>
  <c r="GO45" i="35"/>
  <c r="GO47" i="35"/>
  <c r="GO42" i="35"/>
  <c r="GO54" i="35"/>
  <c r="GO56" i="35"/>
  <c r="GO61" i="35"/>
  <c r="GO48" i="35"/>
  <c r="GO55" i="35"/>
  <c r="GO66" i="35"/>
  <c r="GO65" i="35"/>
  <c r="GO51" i="35"/>
  <c r="GO58" i="35"/>
  <c r="GO62" i="35"/>
  <c r="GO59" i="35"/>
  <c r="GO63" i="35"/>
  <c r="GO44" i="35"/>
  <c r="GO49" i="35"/>
  <c r="GO53" i="35"/>
  <c r="GR45" i="35"/>
  <c r="GR47" i="35"/>
  <c r="GR41" i="35"/>
  <c r="GR44" i="35"/>
  <c r="GR43" i="35"/>
  <c r="GR56" i="35"/>
  <c r="GR59" i="35"/>
  <c r="GR42" i="35"/>
  <c r="GR52" i="35"/>
  <c r="GR55" i="35"/>
  <c r="GR66" i="35"/>
  <c r="GR50" i="35"/>
  <c r="GR53" i="35"/>
  <c r="GR64" i="35"/>
  <c r="GR48" i="35"/>
  <c r="GR51" i="35"/>
  <c r="GR58" i="35"/>
  <c r="GR54" i="35"/>
  <c r="GR65" i="35"/>
  <c r="GR63" i="35"/>
  <c r="GR49" i="35"/>
  <c r="GR60" i="35"/>
  <c r="GR61" i="35"/>
  <c r="GR57" i="35"/>
  <c r="GR46" i="35"/>
  <c r="GR62" i="35"/>
  <c r="HM62" i="35"/>
  <c r="HM54" i="35"/>
  <c r="HM57" i="35"/>
  <c r="HM41" i="35"/>
  <c r="HM51" i="35"/>
  <c r="HM60" i="35"/>
  <c r="HM45" i="35"/>
  <c r="HM58" i="35"/>
  <c r="HM52" i="35"/>
  <c r="HM65" i="35"/>
  <c r="HM47" i="35"/>
  <c r="HM49" i="35"/>
  <c r="HM63" i="35"/>
  <c r="HM56" i="35"/>
  <c r="HM44" i="35"/>
  <c r="HM64" i="35"/>
  <c r="HM53" i="35"/>
  <c r="HM43" i="35"/>
  <c r="HM61" i="35"/>
  <c r="HM48" i="35"/>
  <c r="HM46" i="35"/>
  <c r="HM50" i="35"/>
  <c r="HM42" i="35"/>
  <c r="HM55" i="35"/>
  <c r="HM66" i="35"/>
  <c r="HM59" i="35"/>
  <c r="GM66" i="35"/>
  <c r="GM41" i="35"/>
  <c r="GM47" i="35"/>
  <c r="GM50" i="35"/>
  <c r="GM54" i="35"/>
  <c r="GM62" i="35"/>
  <c r="GM63" i="35"/>
  <c r="GM42" i="35"/>
  <c r="GM61" i="35"/>
  <c r="GM44" i="35"/>
  <c r="GM46" i="35"/>
  <c r="GM59" i="35"/>
  <c r="GM57" i="35"/>
  <c r="GM48" i="35"/>
  <c r="GM51" i="35"/>
  <c r="GM55" i="35"/>
  <c r="GM52" i="35"/>
  <c r="GM45" i="35"/>
  <c r="GM53" i="35"/>
  <c r="GM56" i="35"/>
  <c r="GM43" i="35"/>
  <c r="GM60" i="35"/>
  <c r="GM65" i="35"/>
  <c r="GM49" i="35"/>
  <c r="GM58" i="35"/>
  <c r="GM64" i="35"/>
  <c r="GY54" i="35"/>
  <c r="GY66" i="35"/>
  <c r="GY50" i="35"/>
  <c r="GY64" i="35"/>
  <c r="GY48" i="35"/>
  <c r="GY62" i="35"/>
  <c r="GY47" i="35"/>
  <c r="GY57" i="35"/>
  <c r="GY46" i="35"/>
  <c r="GY61" i="35"/>
  <c r="GY59" i="35"/>
  <c r="GY65" i="35"/>
  <c r="GY60" i="35"/>
  <c r="GY44" i="35"/>
  <c r="GY58" i="35"/>
  <c r="GY42" i="35"/>
  <c r="GY55" i="35"/>
  <c r="GY63" i="35"/>
  <c r="GY56" i="35"/>
  <c r="GY51" i="35"/>
  <c r="GY43" i="35"/>
  <c r="GY49" i="35"/>
  <c r="GY52" i="35"/>
  <c r="GY41" i="35"/>
  <c r="GY53" i="35"/>
  <c r="GY45" i="35"/>
  <c r="HI52" i="35"/>
  <c r="HI50" i="35"/>
  <c r="HI44" i="35"/>
  <c r="HI53" i="35"/>
  <c r="HI60" i="35"/>
  <c r="HI46" i="35"/>
  <c r="HI45" i="35"/>
  <c r="HI51" i="35"/>
  <c r="HI66" i="35"/>
  <c r="HI62" i="35"/>
  <c r="HI64" i="35"/>
  <c r="HI49" i="35"/>
  <c r="HI63" i="35"/>
  <c r="HI65" i="35"/>
  <c r="HI47" i="35"/>
  <c r="HI41" i="35"/>
  <c r="HI61" i="35"/>
  <c r="HI58" i="35"/>
  <c r="HI55" i="35"/>
  <c r="HI42" i="35"/>
  <c r="HI57" i="35"/>
  <c r="HI54" i="35"/>
  <c r="HI43" i="35"/>
  <c r="HI59" i="35"/>
  <c r="HI56" i="35"/>
  <c r="HI48" i="35"/>
  <c r="GT53" i="35"/>
  <c r="GT62" i="35"/>
  <c r="GT55" i="35"/>
  <c r="GT42" i="35"/>
  <c r="GT58" i="35"/>
  <c r="GT49" i="35"/>
  <c r="GT59" i="35"/>
  <c r="GT41" i="35"/>
  <c r="GT56" i="35"/>
  <c r="GT63" i="35"/>
  <c r="GT51" i="35"/>
  <c r="GT54" i="35"/>
  <c r="GT57" i="35"/>
  <c r="GT65" i="35"/>
  <c r="GT48" i="35"/>
  <c r="GT46" i="35"/>
  <c r="GT44" i="35"/>
  <c r="GT45" i="35"/>
  <c r="GT66" i="35"/>
  <c r="GT43" i="35"/>
  <c r="GT50" i="35"/>
  <c r="GT47" i="35"/>
  <c r="GT64" i="35"/>
  <c r="GT52" i="35"/>
  <c r="GT61" i="35"/>
  <c r="GT60" i="35"/>
  <c r="GP62" i="35"/>
  <c r="GP65" i="35"/>
  <c r="GP49" i="35"/>
  <c r="GP61" i="35"/>
  <c r="GP45" i="35"/>
  <c r="GP44" i="35"/>
  <c r="GP59" i="35"/>
  <c r="GP58" i="35"/>
  <c r="GP43" i="35"/>
  <c r="GP57" i="35"/>
  <c r="GP56" i="35"/>
  <c r="GP52" i="35"/>
  <c r="GP50" i="35"/>
  <c r="GP63" i="35"/>
  <c r="GP55" i="35"/>
  <c r="GP66" i="35"/>
  <c r="GP47" i="35"/>
  <c r="GP53" i="35"/>
  <c r="GP41" i="35"/>
  <c r="GP60" i="35"/>
  <c r="GP51" i="35"/>
  <c r="GP54" i="35"/>
  <c r="GP48" i="35"/>
  <c r="GP46" i="35"/>
  <c r="GP42" i="35"/>
  <c r="GP64" i="35"/>
  <c r="HC66" i="35"/>
  <c r="HC41" i="35"/>
  <c r="HC43" i="35"/>
  <c r="HC45" i="35"/>
  <c r="HC58" i="35"/>
  <c r="HC51" i="35"/>
  <c r="HC64" i="35"/>
  <c r="HC54" i="35"/>
  <c r="HC62" i="35"/>
  <c r="HC65" i="35"/>
  <c r="HC49" i="35"/>
  <c r="HC50" i="35"/>
  <c r="HC63" i="35"/>
  <c r="HC42" i="35"/>
  <c r="HC61" i="35"/>
  <c r="HC44" i="35"/>
  <c r="HC56" i="35"/>
  <c r="HC47" i="35"/>
  <c r="HC59" i="35"/>
  <c r="HC46" i="35"/>
  <c r="HC48" i="35"/>
  <c r="HC55" i="35"/>
  <c r="HC57" i="35"/>
  <c r="HC52" i="35"/>
  <c r="HC53" i="35"/>
  <c r="HC60" i="35"/>
  <c r="HG58" i="35"/>
  <c r="HG54" i="35"/>
  <c r="HG52" i="35"/>
  <c r="HG49" i="35"/>
  <c r="HG66" i="35"/>
  <c r="HG50" i="35"/>
  <c r="HG53" i="35"/>
  <c r="HG60" i="35"/>
  <c r="HG45" i="35"/>
  <c r="HG56" i="35"/>
  <c r="HG47" i="35"/>
  <c r="HG46" i="35"/>
  <c r="HG48" i="35"/>
  <c r="HG44" i="35"/>
  <c r="HG51" i="35"/>
  <c r="HG57" i="35"/>
  <c r="HG42" i="35"/>
  <c r="HG55" i="35"/>
  <c r="HG65" i="35"/>
  <c r="HG63" i="35"/>
  <c r="HG59" i="35"/>
  <c r="HG64" i="35"/>
  <c r="HG41" i="35"/>
  <c r="HG62" i="35"/>
  <c r="HG43" i="35"/>
  <c r="HG61" i="35"/>
  <c r="HQ53" i="35"/>
  <c r="HQ43" i="35"/>
  <c r="HQ58" i="35"/>
  <c r="HQ61" i="35"/>
  <c r="HQ46" i="35"/>
  <c r="HQ42" i="35"/>
  <c r="HQ48" i="35"/>
  <c r="HQ44" i="35"/>
  <c r="HQ47" i="35"/>
  <c r="HQ65" i="35"/>
  <c r="HQ51" i="35"/>
  <c r="HQ66" i="35"/>
  <c r="HQ45" i="35"/>
  <c r="HQ59" i="35"/>
  <c r="HQ56" i="35"/>
  <c r="HQ55" i="35"/>
  <c r="HQ54" i="35"/>
  <c r="HQ52" i="35"/>
  <c r="HQ41" i="35"/>
  <c r="HQ64" i="35"/>
  <c r="HQ63" i="35"/>
  <c r="HQ62" i="35"/>
  <c r="HQ49" i="35"/>
  <c r="HQ60" i="35"/>
  <c r="HQ57" i="35"/>
  <c r="HQ50" i="35"/>
  <c r="HB63" i="35"/>
  <c r="HB66" i="35"/>
  <c r="HB50" i="35"/>
  <c r="HB62" i="35"/>
  <c r="HB53" i="35"/>
  <c r="HB45" i="35"/>
  <c r="HB47" i="35"/>
  <c r="HB51" i="35"/>
  <c r="HB60" i="35"/>
  <c r="HB42" i="35"/>
  <c r="HB58" i="35"/>
  <c r="HB65" i="35"/>
  <c r="HB55" i="35"/>
  <c r="HB41" i="35"/>
  <c r="HB64" i="35"/>
  <c r="HB43" i="35"/>
  <c r="HB56" i="35"/>
  <c r="HB59" i="35"/>
  <c r="HB54" i="35"/>
  <c r="HB44" i="35"/>
  <c r="HB52" i="35"/>
  <c r="HB61" i="35"/>
  <c r="HB46" i="35"/>
  <c r="HB49" i="35"/>
  <c r="HB48" i="35"/>
  <c r="HB57" i="35"/>
  <c r="GX46" i="35"/>
  <c r="GX65" i="35"/>
  <c r="GX49" i="35"/>
  <c r="GX42" i="35"/>
  <c r="GX50" i="35"/>
  <c r="GX58" i="35"/>
  <c r="GX61" i="35"/>
  <c r="GX43" i="35"/>
  <c r="GX44" i="35"/>
  <c r="GX59" i="35"/>
  <c r="GX66" i="35"/>
  <c r="GX52" i="35"/>
  <c r="GX41" i="35"/>
  <c r="GX60" i="35"/>
  <c r="GX57" i="35"/>
  <c r="GX56" i="35"/>
  <c r="GX64" i="35"/>
  <c r="GX48" i="35"/>
  <c r="GX63" i="35"/>
  <c r="GX55" i="35"/>
  <c r="GX53" i="35"/>
  <c r="GX51" i="35"/>
  <c r="GX45" i="35"/>
  <c r="GX47" i="35"/>
  <c r="GX62" i="35"/>
  <c r="GX54" i="35"/>
  <c r="GN47" i="35"/>
  <c r="GN46" i="35"/>
  <c r="GN42" i="35"/>
  <c r="GN44" i="35"/>
  <c r="GN45" i="35"/>
  <c r="GN41" i="35"/>
  <c r="GN55" i="35"/>
  <c r="GN58" i="35"/>
  <c r="GN51" i="35"/>
  <c r="GN54" i="35"/>
  <c r="GN65" i="35"/>
  <c r="GN49" i="35"/>
  <c r="GN52" i="35"/>
  <c r="GN63" i="35"/>
  <c r="GN66" i="35"/>
  <c r="GN50" i="35"/>
  <c r="GN57" i="35"/>
  <c r="GN53" i="35"/>
  <c r="GN64" i="35"/>
  <c r="GN62" i="35"/>
  <c r="GN60" i="35"/>
  <c r="GN48" i="35"/>
  <c r="GN56" i="35"/>
  <c r="GN43" i="35"/>
  <c r="GN61" i="35"/>
  <c r="GN59" i="35"/>
  <c r="HO62" i="35"/>
  <c r="HO58" i="35"/>
  <c r="HO56" i="35"/>
  <c r="HO54" i="35"/>
  <c r="HO48" i="35"/>
  <c r="HO43" i="35"/>
  <c r="HO53" i="35"/>
  <c r="HO45" i="35"/>
  <c r="HO57" i="35"/>
  <c r="HO47" i="35"/>
  <c r="HO61" i="35"/>
  <c r="HO66" i="35"/>
  <c r="HO46" i="35"/>
  <c r="HO59" i="35"/>
  <c r="HO65" i="35"/>
  <c r="HO64" i="35"/>
  <c r="HO44" i="35"/>
  <c r="HO55" i="35"/>
  <c r="HO63" i="35"/>
  <c r="HO52" i="35"/>
  <c r="HO60" i="35"/>
  <c r="HO42" i="35"/>
  <c r="HO51" i="35"/>
  <c r="HO50" i="35"/>
  <c r="HO49" i="35"/>
  <c r="HO41" i="35"/>
  <c r="HR64" i="35"/>
  <c r="HR48" i="35"/>
  <c r="HR41" i="35"/>
  <c r="HR63" i="35"/>
  <c r="HR60" i="35"/>
  <c r="HR46" i="35"/>
  <c r="HR58" i="35"/>
  <c r="HR59" i="35"/>
  <c r="HR61" i="35"/>
  <c r="HR47" i="35"/>
  <c r="HR53" i="35"/>
  <c r="HR56" i="35"/>
  <c r="HR57" i="35"/>
  <c r="HR55" i="35"/>
  <c r="HR44" i="35"/>
  <c r="HR66" i="35"/>
  <c r="HR51" i="35"/>
  <c r="HR62" i="35"/>
  <c r="HR54" i="35"/>
  <c r="HR43" i="35"/>
  <c r="HR52" i="35"/>
  <c r="HR45" i="35"/>
  <c r="HR42" i="35"/>
  <c r="HR65" i="35"/>
  <c r="HR50" i="35"/>
  <c r="HR49" i="35"/>
  <c r="GU64" i="35"/>
  <c r="GU45" i="35"/>
  <c r="GU47" i="35"/>
  <c r="GU65" i="35"/>
  <c r="GU49" i="35"/>
  <c r="GU50" i="35"/>
  <c r="GU41" i="35"/>
  <c r="GU63" i="35"/>
  <c r="GU42" i="35"/>
  <c r="GU54" i="35"/>
  <c r="GU61" i="35"/>
  <c r="GU44" i="35"/>
  <c r="GU58" i="35"/>
  <c r="GU59" i="35"/>
  <c r="GU46" i="35"/>
  <c r="GU62" i="35"/>
  <c r="GU60" i="35"/>
  <c r="GU57" i="35"/>
  <c r="GU66" i="35"/>
  <c r="GU56" i="35"/>
  <c r="GU55" i="35"/>
  <c r="GU52" i="35"/>
  <c r="GU53" i="35"/>
  <c r="GU51" i="35"/>
  <c r="GU43" i="35"/>
  <c r="GU48" i="35"/>
  <c r="HF65" i="35"/>
  <c r="HF49" i="35"/>
  <c r="HF50" i="35"/>
  <c r="HF61" i="35"/>
  <c r="HF41" i="35"/>
  <c r="HF59" i="35"/>
  <c r="HF64" i="35"/>
  <c r="HF42" i="35"/>
  <c r="HF57" i="35"/>
  <c r="HF54" i="35"/>
  <c r="HF62" i="35"/>
  <c r="HF56" i="35"/>
  <c r="HF63" i="35"/>
  <c r="HF43" i="35"/>
  <c r="HF55" i="35"/>
  <c r="HF47" i="35"/>
  <c r="HF53" i="35"/>
  <c r="HF44" i="35"/>
  <c r="HF51" i="35"/>
  <c r="HF66" i="35"/>
  <c r="HF46" i="35"/>
  <c r="HF52" i="35"/>
  <c r="HF45" i="35"/>
  <c r="HF60" i="35"/>
  <c r="HF48" i="35"/>
  <c r="HF58" i="35"/>
  <c r="HL41" i="35"/>
  <c r="HL47" i="35"/>
  <c r="HL43" i="35"/>
  <c r="HL42" i="35"/>
  <c r="HL44" i="35"/>
  <c r="HL46" i="35"/>
  <c r="HL57" i="35"/>
  <c r="HL60" i="35"/>
  <c r="HL53" i="35"/>
  <c r="HL56" i="35"/>
  <c r="HL51" i="35"/>
  <c r="HL54" i="35"/>
  <c r="HL65" i="35"/>
  <c r="HL49" i="35"/>
  <c r="HL52" i="35"/>
  <c r="HL45" i="35"/>
  <c r="HL62" i="35"/>
  <c r="HL58" i="35"/>
  <c r="HL63" i="35"/>
  <c r="HL50" i="35"/>
  <c r="HL61" i="35"/>
  <c r="HL48" i="35"/>
  <c r="HL59" i="35"/>
  <c r="HL55" i="35"/>
  <c r="HL66" i="35"/>
  <c r="HL64" i="35"/>
  <c r="HH44" i="35"/>
  <c r="HH47" i="35"/>
  <c r="HH43" i="35"/>
  <c r="HH45" i="35"/>
  <c r="HH41" i="35"/>
  <c r="HH52" i="35"/>
  <c r="HH55" i="35"/>
  <c r="HH64" i="35"/>
  <c r="HH48" i="35"/>
  <c r="HH51" i="35"/>
  <c r="HH62" i="35"/>
  <c r="HH65" i="35"/>
  <c r="HH49" i="35"/>
  <c r="HH60" i="35"/>
  <c r="HH63" i="35"/>
  <c r="HH57" i="35"/>
  <c r="HH66" i="35"/>
  <c r="HH53" i="35"/>
  <c r="HH58" i="35"/>
  <c r="HH56" i="35"/>
  <c r="HH54" i="35"/>
  <c r="HH42" i="35"/>
  <c r="HH61" i="35"/>
  <c r="HH46" i="35"/>
  <c r="HH50" i="35"/>
  <c r="HH59" i="35"/>
  <c r="HP47" i="35"/>
  <c r="HP43" i="35"/>
  <c r="HP46" i="35"/>
  <c r="HP45" i="35"/>
  <c r="HP42" i="35"/>
  <c r="HP41" i="35"/>
  <c r="HP58" i="35"/>
  <c r="HP61" i="35"/>
  <c r="HP54" i="35"/>
  <c r="HP57" i="35"/>
  <c r="HP52" i="35"/>
  <c r="HP55" i="35"/>
  <c r="HP44" i="35"/>
  <c r="HP66" i="35"/>
  <c r="HP50" i="35"/>
  <c r="HP53" i="35"/>
  <c r="HP63" i="35"/>
  <c r="HP59" i="35"/>
  <c r="HP64" i="35"/>
  <c r="HP51" i="35"/>
  <c r="HP62" i="35"/>
  <c r="HP49" i="35"/>
  <c r="HP48" i="35"/>
  <c r="HP60" i="35"/>
  <c r="HP65" i="35"/>
  <c r="HP56" i="35"/>
  <c r="DI124" i="35"/>
  <c r="DI123" i="35"/>
  <c r="DI122" i="35"/>
  <c r="DI125" i="35"/>
  <c r="DE113" i="35"/>
  <c r="DE114" i="35"/>
  <c r="DE115" i="35"/>
  <c r="DE112" i="35"/>
  <c r="DE109" i="35"/>
  <c r="DE108" i="35"/>
  <c r="DE110" i="35"/>
  <c r="DE107" i="35"/>
  <c r="DC124" i="35"/>
  <c r="DC123" i="35"/>
  <c r="DC122" i="35"/>
  <c r="DC125" i="35"/>
  <c r="DG102" i="35"/>
  <c r="DG104" i="35"/>
  <c r="DG103" i="35"/>
  <c r="DI120" i="35"/>
  <c r="DI117" i="35"/>
  <c r="DI118" i="35"/>
  <c r="DI119" i="35"/>
  <c r="DI114" i="35"/>
  <c r="DI112" i="35"/>
  <c r="DI115" i="35"/>
  <c r="DI113" i="35"/>
  <c r="DG129" i="35"/>
  <c r="DG128" i="35"/>
  <c r="DG127" i="35"/>
  <c r="DG130" i="35"/>
  <c r="DK104" i="35"/>
  <c r="DK103" i="35"/>
  <c r="DK102" i="35"/>
  <c r="DA129" i="35"/>
  <c r="DA130" i="35"/>
  <c r="DA128" i="35"/>
  <c r="DA127" i="35"/>
  <c r="DA123" i="35"/>
  <c r="DA122" i="35"/>
  <c r="DA124" i="35"/>
  <c r="DA125" i="35"/>
  <c r="DE103" i="35"/>
  <c r="DE102" i="35"/>
  <c r="DE104" i="35"/>
  <c r="DC114" i="35"/>
  <c r="DC112" i="35"/>
  <c r="DC115" i="35"/>
  <c r="DC113" i="35"/>
  <c r="DC109" i="35"/>
  <c r="DC107" i="35"/>
  <c r="DC110" i="35"/>
  <c r="DC108" i="35"/>
  <c r="DE129" i="35"/>
  <c r="DE128" i="35"/>
  <c r="DE130" i="35"/>
  <c r="DE127" i="35"/>
  <c r="DI110" i="35"/>
  <c r="DI109" i="35"/>
  <c r="DI107" i="35"/>
  <c r="DI108" i="35"/>
  <c r="DG122" i="35"/>
  <c r="DG123" i="35"/>
  <c r="DG124" i="35"/>
  <c r="DG125" i="35"/>
  <c r="DG119" i="35"/>
  <c r="DG118" i="35"/>
  <c r="DG120" i="35"/>
  <c r="DG117" i="35"/>
  <c r="DG112" i="35"/>
  <c r="DG115" i="35"/>
  <c r="DG113" i="35"/>
  <c r="DG114" i="35"/>
  <c r="DK107" i="35"/>
  <c r="DK110" i="35"/>
  <c r="DK108" i="35"/>
  <c r="DK109" i="35"/>
  <c r="DA119" i="35"/>
  <c r="DA117" i="35"/>
  <c r="DA120" i="35"/>
  <c r="DA118" i="35"/>
  <c r="DI104" i="35"/>
  <c r="DI103" i="35"/>
  <c r="DI102" i="35"/>
  <c r="DK123" i="35"/>
  <c r="DK122" i="35"/>
  <c r="DK124" i="35"/>
  <c r="DK125" i="35"/>
  <c r="DK117" i="35"/>
  <c r="DK119" i="35"/>
  <c r="DK120" i="35"/>
  <c r="DK118" i="35"/>
  <c r="DC104" i="35"/>
  <c r="DC103" i="35"/>
  <c r="DC102" i="35"/>
  <c r="DE123" i="35"/>
  <c r="DE122" i="35"/>
  <c r="DE125" i="35"/>
  <c r="DE124" i="35"/>
  <c r="DA113" i="35"/>
  <c r="DA112" i="35"/>
  <c r="DA115" i="35"/>
  <c r="DA114" i="35"/>
  <c r="DC118" i="35"/>
  <c r="DC119" i="35"/>
  <c r="DC120" i="35"/>
  <c r="DC117" i="35"/>
  <c r="DC128" i="35"/>
  <c r="DC127" i="35"/>
  <c r="DC129" i="35"/>
  <c r="DC130" i="35"/>
  <c r="DG109" i="35"/>
  <c r="DG107" i="35"/>
  <c r="DG108" i="35"/>
  <c r="DG110" i="35"/>
  <c r="DI130" i="35"/>
  <c r="DI128" i="35"/>
  <c r="DI129" i="35"/>
  <c r="DI127" i="35"/>
  <c r="DE119" i="35"/>
  <c r="DE120" i="35"/>
  <c r="DE117" i="35"/>
  <c r="DE118" i="35"/>
  <c r="DA109" i="35"/>
  <c r="DA110" i="35"/>
  <c r="DA107" i="35"/>
  <c r="DA108" i="35"/>
  <c r="DA104" i="35"/>
  <c r="DA103" i="35"/>
  <c r="DA102" i="35"/>
  <c r="DK114" i="35"/>
  <c r="DK115" i="35"/>
  <c r="DK112" i="35"/>
  <c r="DK113" i="35"/>
  <c r="DK127" i="35"/>
  <c r="DK130" i="35"/>
  <c r="DK128" i="35"/>
  <c r="DK129" i="35"/>
  <c r="DI88" i="35"/>
  <c r="DI87" i="35"/>
  <c r="DI85" i="35"/>
  <c r="DI86" i="35"/>
  <c r="DG87" i="35"/>
  <c r="DG85" i="35"/>
  <c r="DG86" i="35"/>
  <c r="DG88" i="35"/>
  <c r="DA71" i="35"/>
  <c r="DA70" i="35"/>
  <c r="DA72" i="35"/>
  <c r="DC86" i="35"/>
  <c r="DC88" i="35"/>
  <c r="DC85" i="35"/>
  <c r="DC87" i="35"/>
  <c r="DI92" i="35"/>
  <c r="DI93" i="35"/>
  <c r="DI91" i="35"/>
  <c r="DI90" i="35"/>
  <c r="DK75" i="35"/>
  <c r="DK78" i="35"/>
  <c r="DK76" i="35"/>
  <c r="DK77" i="35"/>
  <c r="DE81" i="35"/>
  <c r="DE82" i="35"/>
  <c r="DE80" i="35"/>
  <c r="DE83" i="35"/>
  <c r="DC92" i="35"/>
  <c r="DC90" i="35"/>
  <c r="DC93" i="35"/>
  <c r="DC91" i="35"/>
  <c r="DC96" i="35"/>
  <c r="DC97" i="35"/>
  <c r="DC95" i="35"/>
  <c r="DC98" i="35"/>
  <c r="DA82" i="35"/>
  <c r="DA80" i="35"/>
  <c r="DA81" i="35"/>
  <c r="DA83" i="35"/>
  <c r="DA87" i="35"/>
  <c r="DA85" i="35"/>
  <c r="DA86" i="35"/>
  <c r="DA88" i="35"/>
  <c r="DG90" i="35"/>
  <c r="DG92" i="35"/>
  <c r="DG93" i="35"/>
  <c r="DG91" i="35"/>
  <c r="DK71" i="35"/>
  <c r="DK70" i="35"/>
  <c r="DK72" i="35"/>
  <c r="DG97" i="35"/>
  <c r="DG95" i="35"/>
  <c r="DG98" i="35"/>
  <c r="DG96" i="35"/>
  <c r="DA90" i="35"/>
  <c r="DA93" i="35"/>
  <c r="DA91" i="35"/>
  <c r="DA92" i="35"/>
  <c r="DE71" i="35"/>
  <c r="DE70" i="35"/>
  <c r="DE72" i="35"/>
  <c r="DK81" i="35"/>
  <c r="DK80" i="35"/>
  <c r="DK82" i="35"/>
  <c r="DK83" i="35"/>
  <c r="DI78" i="35"/>
  <c r="DI77" i="35"/>
  <c r="DI75" i="35"/>
  <c r="DI76" i="35"/>
  <c r="DA97" i="35"/>
  <c r="DA98" i="35"/>
  <c r="DA95" i="35"/>
  <c r="DA96" i="35"/>
  <c r="DK95" i="35"/>
  <c r="DK97" i="35"/>
  <c r="DK96" i="35"/>
  <c r="DK98" i="35"/>
  <c r="DC76" i="35"/>
  <c r="DC75" i="35"/>
  <c r="DC77" i="35"/>
  <c r="DC78" i="35"/>
  <c r="DG70" i="35"/>
  <c r="DG71" i="35"/>
  <c r="DG72" i="35"/>
  <c r="DK85" i="35"/>
  <c r="DK88" i="35"/>
  <c r="DK87" i="35"/>
  <c r="DK86" i="35"/>
  <c r="DC82" i="35"/>
  <c r="DC83" i="35"/>
  <c r="DC81" i="35"/>
  <c r="DC80" i="35"/>
  <c r="DC72" i="35"/>
  <c r="DC71" i="35"/>
  <c r="DC70" i="35"/>
  <c r="DI82" i="35"/>
  <c r="DI83" i="35"/>
  <c r="DI81" i="35"/>
  <c r="DI80" i="35"/>
  <c r="DI72" i="35"/>
  <c r="DI70" i="35"/>
  <c r="DI71" i="35"/>
  <c r="DK91" i="35"/>
  <c r="DK90" i="35"/>
  <c r="DK93" i="35"/>
  <c r="DK92" i="35"/>
  <c r="DI98" i="35"/>
  <c r="DI97" i="35"/>
  <c r="DI95" i="35"/>
  <c r="DI96" i="35"/>
  <c r="DA77" i="35"/>
  <c r="DA76" i="35"/>
  <c r="DA75" i="35"/>
  <c r="DA78" i="35"/>
  <c r="DE85" i="35"/>
  <c r="DE87" i="35"/>
  <c r="DE88" i="35"/>
  <c r="DE86" i="35"/>
  <c r="DG77" i="35"/>
  <c r="DG78" i="35"/>
  <c r="DG76" i="35"/>
  <c r="DG75" i="35"/>
  <c r="DE95" i="35"/>
  <c r="DE98" i="35"/>
  <c r="DE97" i="35"/>
  <c r="DE96" i="35"/>
  <c r="DE76" i="35"/>
  <c r="DE78" i="35"/>
  <c r="DE75" i="35"/>
  <c r="DE77" i="35"/>
  <c r="DG80" i="35"/>
  <c r="DG81" i="35"/>
  <c r="DG82" i="35"/>
  <c r="DG83" i="35"/>
  <c r="DE91" i="35"/>
  <c r="DE90" i="35"/>
  <c r="DE93" i="35"/>
  <c r="DE92" i="35"/>
  <c r="DG48" i="35"/>
  <c r="DG49" i="35"/>
  <c r="DG51" i="35"/>
  <c r="DG50" i="35"/>
  <c r="DA65" i="35"/>
  <c r="DA66" i="35"/>
  <c r="DA63" i="35"/>
  <c r="DA64" i="35"/>
  <c r="DI56" i="35"/>
  <c r="DI53" i="35"/>
  <c r="DI54" i="35"/>
  <c r="DI55" i="35"/>
  <c r="DK63" i="35"/>
  <c r="DK66" i="35"/>
  <c r="DK64" i="35"/>
  <c r="DK65" i="35"/>
  <c r="DC54" i="35"/>
  <c r="DC56" i="35"/>
  <c r="DC53" i="35"/>
  <c r="DC55" i="35"/>
  <c r="DE49" i="35"/>
  <c r="DE51" i="35"/>
  <c r="DE50" i="35"/>
  <c r="DE48" i="35"/>
  <c r="DI60" i="35"/>
  <c r="DI59" i="35"/>
  <c r="DI61" i="35"/>
  <c r="DI58" i="35"/>
  <c r="DC40" i="35"/>
  <c r="DC38" i="35"/>
  <c r="DC39" i="35"/>
  <c r="DE64" i="35"/>
  <c r="DE63" i="35"/>
  <c r="DE65" i="35"/>
  <c r="DE66" i="35"/>
  <c r="DC60" i="35"/>
  <c r="DC61" i="35"/>
  <c r="DC58" i="35"/>
  <c r="DC59" i="35"/>
  <c r="DK43" i="35"/>
  <c r="DK46" i="35"/>
  <c r="DK44" i="35"/>
  <c r="DK45" i="35"/>
  <c r="DA45" i="35"/>
  <c r="DA46" i="35"/>
  <c r="DA43" i="35"/>
  <c r="DA44" i="35"/>
  <c r="DK39" i="35"/>
  <c r="DK38" i="35"/>
  <c r="DK40" i="35"/>
  <c r="DK49" i="35"/>
  <c r="DK48" i="35"/>
  <c r="DK51" i="35"/>
  <c r="DK50" i="35"/>
  <c r="DA55" i="35"/>
  <c r="DA56" i="35"/>
  <c r="DA53" i="35"/>
  <c r="DA54" i="35"/>
  <c r="DA50" i="35"/>
  <c r="DA49" i="35"/>
  <c r="DA48" i="35"/>
  <c r="DA51" i="35"/>
  <c r="DA39" i="35"/>
  <c r="DA38" i="35"/>
  <c r="DA40" i="35"/>
  <c r="DI46" i="35"/>
  <c r="DI45" i="35"/>
  <c r="DI43" i="35"/>
  <c r="DI44" i="35"/>
  <c r="DG55" i="35"/>
  <c r="DG53" i="35"/>
  <c r="DG54" i="35"/>
  <c r="DG56" i="35"/>
  <c r="DI66" i="35"/>
  <c r="DI64" i="35"/>
  <c r="DI65" i="35"/>
  <c r="DI63" i="35"/>
  <c r="DE45" i="35"/>
  <c r="DE44" i="35"/>
  <c r="DE46" i="35"/>
  <c r="DE43" i="35"/>
  <c r="DI50" i="35"/>
  <c r="DI51" i="35"/>
  <c r="DI48" i="35"/>
  <c r="DI49" i="35"/>
  <c r="DG58" i="35"/>
  <c r="DG59" i="35"/>
  <c r="DG60" i="35"/>
  <c r="DG61" i="35"/>
  <c r="DK53" i="35"/>
  <c r="DK56" i="35"/>
  <c r="DK54" i="35"/>
  <c r="DK55" i="35"/>
  <c r="DE39" i="35"/>
  <c r="DE38" i="35"/>
  <c r="DE40" i="35"/>
  <c r="DK59" i="35"/>
  <c r="DK58" i="35"/>
  <c r="DK61" i="35"/>
  <c r="DK60" i="35"/>
  <c r="DI40" i="35"/>
  <c r="DI38" i="35"/>
  <c r="DI39" i="35"/>
  <c r="DE55" i="35"/>
  <c r="DE54" i="35"/>
  <c r="DE53" i="35"/>
  <c r="DE56" i="35"/>
  <c r="DC64" i="35"/>
  <c r="DC66" i="35"/>
  <c r="DC65" i="35"/>
  <c r="DC63" i="35"/>
  <c r="DC44" i="35"/>
  <c r="DC43" i="35"/>
  <c r="DC45" i="35"/>
  <c r="DC46" i="35"/>
  <c r="DG45" i="35"/>
  <c r="DG43" i="35"/>
  <c r="DG46" i="35"/>
  <c r="DG44" i="35"/>
  <c r="DE59" i="35"/>
  <c r="DE61" i="35"/>
  <c r="DE58" i="35"/>
  <c r="DE60" i="35"/>
  <c r="DA60" i="35"/>
  <c r="DA58" i="35"/>
  <c r="DA61" i="35"/>
  <c r="DA59" i="35"/>
  <c r="DG65" i="35"/>
  <c r="DG63" i="35"/>
  <c r="DG64" i="35"/>
  <c r="DG66" i="35"/>
  <c r="DC50" i="35"/>
  <c r="DC51" i="35"/>
  <c r="DC48" i="35"/>
  <c r="DC49" i="35"/>
  <c r="DG38" i="35"/>
  <c r="DG39" i="35"/>
  <c r="DG40" i="35"/>
  <c r="CH49" i="35"/>
  <c r="BZ49" i="35"/>
  <c r="BR49" i="35"/>
  <c r="CD49" i="35"/>
  <c r="BV49" i="35"/>
  <c r="CL49" i="35"/>
  <c r="CL44" i="35"/>
  <c r="CD44" i="35"/>
  <c r="BV44" i="35"/>
  <c r="BR44" i="35"/>
  <c r="CH44" i="35"/>
  <c r="BZ44" i="35"/>
  <c r="CD39" i="35"/>
  <c r="BV39" i="35"/>
  <c r="BZ39" i="35"/>
  <c r="CH39" i="35"/>
  <c r="CL39" i="35"/>
  <c r="BR39" i="35"/>
  <c r="CH32" i="35"/>
  <c r="BV32" i="35"/>
  <c r="BW32" i="35" s="1"/>
  <c r="BZ32" i="35"/>
  <c r="BR32" i="35"/>
  <c r="BS32" i="35" s="1"/>
  <c r="CD32" i="35"/>
  <c r="CL32" i="35"/>
  <c r="CL27" i="35"/>
  <c r="CD27" i="35"/>
  <c r="BV27" i="35"/>
  <c r="BZ27" i="35"/>
  <c r="CH27" i="35"/>
  <c r="BR27" i="35"/>
  <c r="CL22" i="35"/>
  <c r="CD22" i="35"/>
  <c r="BV22" i="35"/>
  <c r="BZ22" i="35"/>
  <c r="BR22" i="35"/>
  <c r="CH22" i="35"/>
  <c r="CD17" i="35"/>
  <c r="CE17" i="35" s="1"/>
  <c r="CL17" i="35"/>
  <c r="CH17" i="35"/>
  <c r="BV17" i="35"/>
  <c r="BW17" i="35" s="1"/>
  <c r="BR17" i="35"/>
  <c r="BS17" i="35" s="1"/>
  <c r="BZ17" i="35"/>
  <c r="CA17" i="35" s="1"/>
  <c r="CL12" i="35"/>
  <c r="CM12" i="35" s="1"/>
  <c r="CD12" i="35"/>
  <c r="CE12" i="35" s="1"/>
  <c r="BV12" i="35"/>
  <c r="BW12" i="35" s="1"/>
  <c r="CH12" i="35"/>
  <c r="CI12" i="35" s="1"/>
  <c r="BR12" i="35"/>
  <c r="BS12" i="35" s="1"/>
  <c r="BZ12" i="35"/>
  <c r="CA12" i="35" s="1"/>
  <c r="CD7" i="35"/>
  <c r="CE7" i="35" s="1"/>
  <c r="BZ7" i="35"/>
  <c r="CA7" i="35" s="1"/>
  <c r="DZ7" i="35" s="1"/>
  <c r="F7" i="35" s="1"/>
  <c r="CH7" i="35"/>
  <c r="CI7" i="35" s="1"/>
  <c r="ED7" i="35" s="1"/>
  <c r="J7" i="35" s="1"/>
  <c r="BV7" i="35"/>
  <c r="BW7" i="35" s="1"/>
  <c r="DX7" i="35" s="1"/>
  <c r="D7" i="35" s="1"/>
  <c r="CL7" i="35"/>
  <c r="CM7" i="35" s="1"/>
  <c r="EF7" i="35" s="1"/>
  <c r="L7" i="35" s="1"/>
  <c r="BR7" i="35"/>
  <c r="BS7" i="35" s="1"/>
  <c r="DM9" i="35"/>
  <c r="DM10" i="35"/>
  <c r="DM11" i="35"/>
  <c r="DM12" i="35"/>
  <c r="DM13" i="35"/>
  <c r="DM14" i="35"/>
  <c r="DM15" i="35"/>
  <c r="DM16" i="35"/>
  <c r="DM17" i="35"/>
  <c r="DM18" i="35"/>
  <c r="DM19" i="35"/>
  <c r="DM20" i="35"/>
  <c r="DM21" i="35"/>
  <c r="DM22" i="35"/>
  <c r="DM23" i="35"/>
  <c r="DM24" i="35"/>
  <c r="DM25" i="35"/>
  <c r="DM26" i="35"/>
  <c r="DM27" i="35"/>
  <c r="DM28" i="35"/>
  <c r="DM29" i="35"/>
  <c r="DM30" i="35"/>
  <c r="DM31" i="35"/>
  <c r="DM32" i="35"/>
  <c r="DM33" i="35"/>
  <c r="DM34" i="35"/>
  <c r="P9" i="35"/>
  <c r="K2" i="35"/>
  <c r="DF112" i="35"/>
  <c r="DB127" i="35"/>
  <c r="DF102" i="35"/>
  <c r="DD112" i="35"/>
  <c r="DL107" i="35"/>
  <c r="DD117" i="35"/>
  <c r="DJ127" i="35"/>
  <c r="DD122" i="35"/>
  <c r="DL102" i="35"/>
  <c r="DL122" i="35"/>
  <c r="DJ122" i="35"/>
  <c r="DJ117" i="35"/>
  <c r="DB122" i="35"/>
  <c r="DD102" i="35"/>
  <c r="DB112" i="35"/>
  <c r="DH122" i="35"/>
  <c r="DJ102" i="35"/>
  <c r="DH107" i="35"/>
  <c r="DB107" i="35"/>
  <c r="DL127" i="35"/>
  <c r="DD107" i="35"/>
  <c r="DL117" i="35"/>
  <c r="DJ107" i="35"/>
  <c r="DH112" i="35"/>
  <c r="DB117" i="35"/>
  <c r="DB102" i="35"/>
  <c r="DF107" i="35"/>
  <c r="DF127" i="35"/>
  <c r="DH117" i="35"/>
  <c r="DF122" i="35"/>
  <c r="DD127" i="35"/>
  <c r="DF117" i="35"/>
  <c r="DL112" i="35"/>
  <c r="DH102" i="35"/>
  <c r="DJ112" i="35"/>
  <c r="DH127" i="35"/>
  <c r="DD90" i="35"/>
  <c r="DH90" i="35"/>
  <c r="DF70" i="35"/>
  <c r="DJ95" i="35"/>
  <c r="DF95" i="35"/>
  <c r="DB70" i="35"/>
  <c r="DH80" i="35"/>
  <c r="DF85" i="35"/>
  <c r="DD85" i="35"/>
  <c r="DH85" i="35"/>
  <c r="DJ90" i="35"/>
  <c r="DH95" i="35"/>
  <c r="DB80" i="35"/>
  <c r="DJ85" i="35"/>
  <c r="DL75" i="35"/>
  <c r="DJ70" i="35"/>
  <c r="DL85" i="35"/>
  <c r="DL80" i="35"/>
  <c r="DH75" i="35"/>
  <c r="DD80" i="35"/>
  <c r="DF80" i="35"/>
  <c r="DJ75" i="35"/>
  <c r="DB90" i="35"/>
  <c r="DL95" i="35"/>
  <c r="DF75" i="35"/>
  <c r="DD70" i="35"/>
  <c r="DD95" i="35"/>
  <c r="DL90" i="35"/>
  <c r="DH70" i="35"/>
  <c r="DB95" i="35"/>
  <c r="DD75" i="35"/>
  <c r="DB75" i="35"/>
  <c r="DB85" i="35"/>
  <c r="DF90" i="35"/>
  <c r="DJ80" i="35"/>
  <c r="DL70" i="35"/>
  <c r="DF58" i="35"/>
  <c r="DF63" i="35"/>
  <c r="DH63" i="35"/>
  <c r="DH58" i="35"/>
  <c r="DB58" i="35"/>
  <c r="DJ58" i="35"/>
  <c r="DD63" i="35"/>
  <c r="DJ63" i="35"/>
  <c r="DD58" i="35"/>
  <c r="DB63" i="35"/>
  <c r="DL58" i="35"/>
  <c r="DL63" i="35"/>
  <c r="DD48" i="35"/>
  <c r="DD43" i="35"/>
  <c r="DL53" i="35"/>
  <c r="DJ38" i="35"/>
  <c r="DB43" i="35"/>
  <c r="DJ43" i="35"/>
  <c r="DF43" i="35"/>
  <c r="DH53" i="35"/>
  <c r="DB53" i="35"/>
  <c r="DL48" i="35"/>
  <c r="DB48" i="35"/>
  <c r="DD53" i="35"/>
  <c r="DF48" i="35"/>
  <c r="DF53" i="35"/>
  <c r="DH48" i="35"/>
  <c r="DL38" i="35"/>
  <c r="DH43" i="35"/>
  <c r="DJ48" i="35"/>
  <c r="DL43" i="35"/>
  <c r="DD38" i="35"/>
  <c r="DB38" i="35"/>
  <c r="DF38" i="35"/>
  <c r="DJ53" i="35"/>
  <c r="DH38" i="35"/>
  <c r="DV7" i="35" l="1"/>
  <c r="B7" i="35" s="1"/>
  <c r="DN8" i="35"/>
  <c r="GI6" i="35" s="1"/>
  <c r="CJ7" i="40"/>
  <c r="CM7" i="40"/>
  <c r="CN7" i="40"/>
  <c r="CO7" i="40"/>
  <c r="CP7" i="40"/>
  <c r="CJ8" i="40"/>
  <c r="CM8" i="40"/>
  <c r="CN8" i="40"/>
  <c r="CO8" i="40"/>
  <c r="CP8" i="40"/>
  <c r="CJ9" i="40"/>
  <c r="CM9" i="40"/>
  <c r="CN9" i="40"/>
  <c r="CO9" i="40"/>
  <c r="CP9" i="40"/>
  <c r="CJ10" i="40"/>
  <c r="CM10" i="40"/>
  <c r="CN10" i="40"/>
  <c r="CO10" i="40"/>
  <c r="CP10" i="40"/>
  <c r="CJ11" i="40"/>
  <c r="CM11" i="40"/>
  <c r="CN11" i="40"/>
  <c r="CO11" i="40"/>
  <c r="CP11" i="40"/>
  <c r="CJ12" i="40"/>
  <c r="CK12" i="40"/>
  <c r="CM12" i="40"/>
  <c r="CN12" i="40"/>
  <c r="CO12" i="40"/>
  <c r="CP12" i="40"/>
  <c r="CJ13" i="40"/>
  <c r="CK13" i="40"/>
  <c r="CM13" i="40"/>
  <c r="CN13" i="40"/>
  <c r="CO13" i="40"/>
  <c r="CP13" i="40"/>
  <c r="CJ14" i="40"/>
  <c r="CK14" i="40"/>
  <c r="CM14" i="40"/>
  <c r="CN14" i="40"/>
  <c r="CO14" i="40"/>
  <c r="CP14" i="40"/>
  <c r="CJ15" i="40"/>
  <c r="CK15" i="40"/>
  <c r="CM15" i="40"/>
  <c r="CN15" i="40"/>
  <c r="CO15" i="40"/>
  <c r="CP15" i="40"/>
  <c r="CJ16" i="40"/>
  <c r="CK16" i="40"/>
  <c r="CM16" i="40"/>
  <c r="CN16" i="40"/>
  <c r="CO16" i="40"/>
  <c r="CP16" i="40"/>
  <c r="CJ17" i="40"/>
  <c r="CK17" i="40"/>
  <c r="CM17" i="40"/>
  <c r="CN17" i="40"/>
  <c r="CO17" i="40"/>
  <c r="CP17" i="40"/>
  <c r="CJ18" i="40"/>
  <c r="CK18" i="40"/>
  <c r="CM18" i="40"/>
  <c r="CN18" i="40"/>
  <c r="CO18" i="40"/>
  <c r="CP18" i="40"/>
  <c r="CJ19" i="40"/>
  <c r="CK19" i="40"/>
  <c r="CM19" i="40"/>
  <c r="CN19" i="40"/>
  <c r="CO19" i="40"/>
  <c r="CP19" i="40"/>
  <c r="CJ20" i="40"/>
  <c r="CK20" i="40"/>
  <c r="CM20" i="40"/>
  <c r="CN20" i="40"/>
  <c r="CO20" i="40"/>
  <c r="CP20" i="40"/>
  <c r="CJ21" i="40"/>
  <c r="CK21" i="40"/>
  <c r="CM21" i="40"/>
  <c r="CN21" i="40"/>
  <c r="CO21" i="40"/>
  <c r="CP21" i="40"/>
  <c r="CJ22" i="40"/>
  <c r="CK22" i="40"/>
  <c r="CM22" i="40"/>
  <c r="CN22" i="40"/>
  <c r="CO22" i="40"/>
  <c r="CP22" i="40"/>
  <c r="CJ23" i="40"/>
  <c r="CK23" i="40"/>
  <c r="CM23" i="40"/>
  <c r="CN23" i="40"/>
  <c r="CO23" i="40"/>
  <c r="CP23" i="40"/>
  <c r="CJ24" i="40"/>
  <c r="CK24" i="40"/>
  <c r="CM24" i="40"/>
  <c r="CN24" i="40"/>
  <c r="CO24" i="40"/>
  <c r="CP24" i="40"/>
  <c r="CJ25" i="40"/>
  <c r="CK25" i="40"/>
  <c r="CM25" i="40"/>
  <c r="CN25" i="40"/>
  <c r="CO25" i="40"/>
  <c r="CP25" i="40"/>
  <c r="CJ26" i="40"/>
  <c r="CK26" i="40"/>
  <c r="CM26" i="40"/>
  <c r="CN26" i="40"/>
  <c r="CO26" i="40"/>
  <c r="CP26" i="40"/>
  <c r="CJ27" i="40"/>
  <c r="CK27" i="40"/>
  <c r="CM27" i="40"/>
  <c r="CN27" i="40"/>
  <c r="CO27" i="40"/>
  <c r="CP27" i="40"/>
  <c r="CJ28" i="40"/>
  <c r="CK28" i="40"/>
  <c r="CM28" i="40"/>
  <c r="CN28" i="40"/>
  <c r="CO28" i="40"/>
  <c r="CP28" i="40"/>
  <c r="CJ29" i="40"/>
  <c r="CK29" i="40"/>
  <c r="CM29" i="40"/>
  <c r="CN29" i="40"/>
  <c r="CO29" i="40"/>
  <c r="CP29" i="40"/>
  <c r="CJ30" i="40"/>
  <c r="CK30" i="40"/>
  <c r="CM30" i="40"/>
  <c r="CN30" i="40"/>
  <c r="CO30" i="40"/>
  <c r="CP30" i="40"/>
  <c r="CJ31" i="40"/>
  <c r="CK31" i="40"/>
  <c r="CM31" i="40"/>
  <c r="CN31" i="40"/>
  <c r="CO31" i="40"/>
  <c r="CP31" i="40"/>
  <c r="CJ32" i="40"/>
  <c r="CK32" i="40"/>
  <c r="CM32" i="40"/>
  <c r="CN32" i="40"/>
  <c r="CO32" i="40"/>
  <c r="CP32" i="40"/>
  <c r="CJ33" i="40"/>
  <c r="CK33" i="40"/>
  <c r="CM33" i="40"/>
  <c r="CN33" i="40"/>
  <c r="CO33" i="40"/>
  <c r="CP33" i="40"/>
  <c r="CJ34" i="40"/>
  <c r="CK34" i="40"/>
  <c r="CM34" i="40"/>
  <c r="CN34" i="40"/>
  <c r="CO34" i="40"/>
  <c r="CP34" i="40"/>
  <c r="CJ35" i="40"/>
  <c r="CK35" i="40"/>
  <c r="CM35" i="40"/>
  <c r="CN35" i="40"/>
  <c r="CO35" i="40"/>
  <c r="CP35" i="40"/>
  <c r="CJ36" i="40"/>
  <c r="CK36" i="40"/>
  <c r="CM36" i="40"/>
  <c r="CN36" i="40"/>
  <c r="CO36" i="40"/>
  <c r="CP36" i="40"/>
  <c r="CJ37" i="40"/>
  <c r="CK37" i="40"/>
  <c r="CM37" i="40"/>
  <c r="CN37" i="40"/>
  <c r="CO37" i="40"/>
  <c r="CP37" i="40"/>
  <c r="CJ38" i="40"/>
  <c r="CK38" i="40"/>
  <c r="CM38" i="40"/>
  <c r="CN38" i="40"/>
  <c r="CO38" i="40"/>
  <c r="CP38" i="40"/>
  <c r="CJ39" i="40"/>
  <c r="CK39" i="40"/>
  <c r="CM39" i="40"/>
  <c r="CN39" i="40"/>
  <c r="CO39" i="40"/>
  <c r="CP39" i="40"/>
  <c r="CJ40" i="40"/>
  <c r="CK40" i="40"/>
  <c r="CM40" i="40"/>
  <c r="CN40" i="40"/>
  <c r="CO40" i="40"/>
  <c r="CP40" i="40"/>
  <c r="CJ41" i="40"/>
  <c r="CK41" i="40"/>
  <c r="CM41" i="40"/>
  <c r="CN41" i="40"/>
  <c r="CO41" i="40"/>
  <c r="CP41" i="40"/>
  <c r="CJ42" i="40"/>
  <c r="CK42" i="40"/>
  <c r="CM42" i="40"/>
  <c r="CN42" i="40"/>
  <c r="CO42" i="40"/>
  <c r="CP42" i="40"/>
  <c r="CJ43" i="40"/>
  <c r="CK43" i="40"/>
  <c r="CM43" i="40"/>
  <c r="CN43" i="40"/>
  <c r="CO43" i="40"/>
  <c r="CP43" i="40"/>
  <c r="CJ44" i="40"/>
  <c r="CK44" i="40"/>
  <c r="CM44" i="40"/>
  <c r="CN44" i="40"/>
  <c r="CO44" i="40"/>
  <c r="CP44" i="40"/>
  <c r="CJ45" i="40"/>
  <c r="CK45" i="40"/>
  <c r="CM45" i="40"/>
  <c r="CN45" i="40"/>
  <c r="CO45" i="40"/>
  <c r="CP45" i="40"/>
  <c r="CI8" i="40"/>
  <c r="CI9" i="40"/>
  <c r="CI10" i="40"/>
  <c r="CI11" i="40"/>
  <c r="CI12" i="40"/>
  <c r="CI13" i="40"/>
  <c r="CI14" i="40"/>
  <c r="CI15" i="40"/>
  <c r="CI16" i="40"/>
  <c r="CI17" i="40"/>
  <c r="CI18" i="40"/>
  <c r="CI19" i="40"/>
  <c r="CI20" i="40"/>
  <c r="CI21" i="40"/>
  <c r="CI22" i="40"/>
  <c r="CI23" i="40"/>
  <c r="CI24" i="40"/>
  <c r="CI25" i="40"/>
  <c r="CI26" i="40"/>
  <c r="CI27" i="40"/>
  <c r="CI28" i="40"/>
  <c r="CI29" i="40"/>
  <c r="CI30" i="40"/>
  <c r="CI31" i="40"/>
  <c r="CI32" i="40"/>
  <c r="CI33" i="40"/>
  <c r="CI34" i="40"/>
  <c r="CI35" i="40"/>
  <c r="CI36" i="40"/>
  <c r="CI37" i="40"/>
  <c r="CI38" i="40"/>
  <c r="CI39" i="40"/>
  <c r="CI40" i="40"/>
  <c r="CI41" i="40"/>
  <c r="CI42" i="40"/>
  <c r="CI43" i="40"/>
  <c r="CI44" i="40"/>
  <c r="CI45" i="40"/>
  <c r="CI7" i="40"/>
  <c r="CI6" i="40"/>
  <c r="BX7" i="40"/>
  <c r="CA7" i="40"/>
  <c r="CB7" i="40"/>
  <c r="CC7" i="40"/>
  <c r="CD7" i="40"/>
  <c r="BX8" i="40"/>
  <c r="CA8" i="40"/>
  <c r="CB8" i="40"/>
  <c r="CC8" i="40"/>
  <c r="CD8" i="40"/>
  <c r="BX9" i="40"/>
  <c r="CA9" i="40"/>
  <c r="CB9" i="40"/>
  <c r="CC9" i="40"/>
  <c r="CD9" i="40"/>
  <c r="BX10" i="40"/>
  <c r="CA10" i="40"/>
  <c r="CB10" i="40"/>
  <c r="CC10" i="40"/>
  <c r="CD10" i="40"/>
  <c r="BX11" i="40"/>
  <c r="CA11" i="40"/>
  <c r="CB11" i="40"/>
  <c r="CC11" i="40"/>
  <c r="CD11" i="40"/>
  <c r="BX12" i="40"/>
  <c r="BY12" i="40"/>
  <c r="CA12" i="40"/>
  <c r="CB12" i="40"/>
  <c r="CC12" i="40"/>
  <c r="CD12" i="40"/>
  <c r="BX13" i="40"/>
  <c r="BY13" i="40"/>
  <c r="CA13" i="40"/>
  <c r="CB13" i="40"/>
  <c r="CC13" i="40"/>
  <c r="CD13" i="40"/>
  <c r="BX14" i="40"/>
  <c r="BY14" i="40"/>
  <c r="CA14" i="40"/>
  <c r="CB14" i="40"/>
  <c r="CC14" i="40"/>
  <c r="CD14" i="40"/>
  <c r="BX15" i="40"/>
  <c r="BY15" i="40"/>
  <c r="CA15" i="40"/>
  <c r="CB15" i="40"/>
  <c r="CC15" i="40"/>
  <c r="CD15" i="40"/>
  <c r="BX16" i="40"/>
  <c r="BY16" i="40"/>
  <c r="CA16" i="40"/>
  <c r="CB16" i="40"/>
  <c r="CC16" i="40"/>
  <c r="CD16" i="40"/>
  <c r="BX17" i="40"/>
  <c r="BY17" i="40"/>
  <c r="CA17" i="40"/>
  <c r="CB17" i="40"/>
  <c r="CC17" i="40"/>
  <c r="CD17" i="40"/>
  <c r="BX18" i="40"/>
  <c r="BY18" i="40"/>
  <c r="CA18" i="40"/>
  <c r="CB18" i="40"/>
  <c r="CC18" i="40"/>
  <c r="CD18" i="40"/>
  <c r="BX19" i="40"/>
  <c r="BY19" i="40"/>
  <c r="CA19" i="40"/>
  <c r="CB19" i="40"/>
  <c r="CC19" i="40"/>
  <c r="CD19" i="40"/>
  <c r="BX20" i="40"/>
  <c r="BY20" i="40"/>
  <c r="CA20" i="40"/>
  <c r="CB20" i="40"/>
  <c r="CC20" i="40"/>
  <c r="CD20" i="40"/>
  <c r="BX21" i="40"/>
  <c r="BY21" i="40"/>
  <c r="CA21" i="40"/>
  <c r="CB21" i="40"/>
  <c r="CC21" i="40"/>
  <c r="CD21" i="40"/>
  <c r="BX22" i="40"/>
  <c r="BY22" i="40"/>
  <c r="CA22" i="40"/>
  <c r="CB22" i="40"/>
  <c r="CC22" i="40"/>
  <c r="CD22" i="40"/>
  <c r="BX23" i="40"/>
  <c r="BY23" i="40"/>
  <c r="CA23" i="40"/>
  <c r="CB23" i="40"/>
  <c r="CC23" i="40"/>
  <c r="CD23" i="40"/>
  <c r="BX24" i="40"/>
  <c r="BY24" i="40"/>
  <c r="CA24" i="40"/>
  <c r="CB24" i="40"/>
  <c r="CC24" i="40"/>
  <c r="CD24" i="40"/>
  <c r="BX25" i="40"/>
  <c r="BY25" i="40"/>
  <c r="CA25" i="40"/>
  <c r="CB25" i="40"/>
  <c r="CC25" i="40"/>
  <c r="CD25" i="40"/>
  <c r="BX26" i="40"/>
  <c r="BY26" i="40"/>
  <c r="CA26" i="40"/>
  <c r="CB26" i="40"/>
  <c r="CC26" i="40"/>
  <c r="CD26" i="40"/>
  <c r="BX27" i="40"/>
  <c r="BY27" i="40"/>
  <c r="CA27" i="40"/>
  <c r="CB27" i="40"/>
  <c r="CC27" i="40"/>
  <c r="CD27" i="40"/>
  <c r="BX28" i="40"/>
  <c r="BY28" i="40"/>
  <c r="CA28" i="40"/>
  <c r="CB28" i="40"/>
  <c r="CC28" i="40"/>
  <c r="CD28" i="40"/>
  <c r="BX29" i="40"/>
  <c r="BY29" i="40"/>
  <c r="CA29" i="40"/>
  <c r="CB29" i="40"/>
  <c r="CC29" i="40"/>
  <c r="CD29" i="40"/>
  <c r="BX30" i="40"/>
  <c r="BY30" i="40"/>
  <c r="CA30" i="40"/>
  <c r="CB30" i="40"/>
  <c r="CC30" i="40"/>
  <c r="CD30" i="40"/>
  <c r="BX31" i="40"/>
  <c r="BY31" i="40"/>
  <c r="CA31" i="40"/>
  <c r="CB31" i="40"/>
  <c r="CC31" i="40"/>
  <c r="CD31" i="40"/>
  <c r="BX32" i="40"/>
  <c r="BY32" i="40"/>
  <c r="CA32" i="40"/>
  <c r="CB32" i="40"/>
  <c r="CC32" i="40"/>
  <c r="CD32" i="40"/>
  <c r="BX33" i="40"/>
  <c r="BY33" i="40"/>
  <c r="CA33" i="40"/>
  <c r="CB33" i="40"/>
  <c r="CC33" i="40"/>
  <c r="CD33" i="40"/>
  <c r="BX34" i="40"/>
  <c r="BY34" i="40"/>
  <c r="CA34" i="40"/>
  <c r="CB34" i="40"/>
  <c r="CC34" i="40"/>
  <c r="CD34" i="40"/>
  <c r="BX35" i="40"/>
  <c r="BY35" i="40"/>
  <c r="CA35" i="40"/>
  <c r="CB35" i="40"/>
  <c r="CC35" i="40"/>
  <c r="CD35" i="40"/>
  <c r="BX36" i="40"/>
  <c r="BY36" i="40"/>
  <c r="CA36" i="40"/>
  <c r="CB36" i="40"/>
  <c r="CC36" i="40"/>
  <c r="CD36" i="40"/>
  <c r="BX37" i="40"/>
  <c r="BY37" i="40"/>
  <c r="CA37" i="40"/>
  <c r="CB37" i="40"/>
  <c r="CC37" i="40"/>
  <c r="CD37" i="40"/>
  <c r="BX38" i="40"/>
  <c r="BY38" i="40"/>
  <c r="CA38" i="40"/>
  <c r="CB38" i="40"/>
  <c r="CC38" i="40"/>
  <c r="CD38" i="40"/>
  <c r="BX39" i="40"/>
  <c r="BY39" i="40"/>
  <c r="CA39" i="40"/>
  <c r="CB39" i="40"/>
  <c r="CC39" i="40"/>
  <c r="CD39" i="40"/>
  <c r="BX40" i="40"/>
  <c r="BY40" i="40"/>
  <c r="CA40" i="40"/>
  <c r="CB40" i="40"/>
  <c r="CC40" i="40"/>
  <c r="CD40" i="40"/>
  <c r="BX41" i="40"/>
  <c r="BY41" i="40"/>
  <c r="CA41" i="40"/>
  <c r="CB41" i="40"/>
  <c r="CC41" i="40"/>
  <c r="CD41" i="40"/>
  <c r="BX42" i="40"/>
  <c r="BY42" i="40"/>
  <c r="CA42" i="40"/>
  <c r="CB42" i="40"/>
  <c r="CC42" i="40"/>
  <c r="CD42" i="40"/>
  <c r="BX43" i="40"/>
  <c r="BY43" i="40"/>
  <c r="CA43" i="40"/>
  <c r="CB43" i="40"/>
  <c r="CC43" i="40"/>
  <c r="CD43" i="40"/>
  <c r="BX44" i="40"/>
  <c r="BY44" i="40"/>
  <c r="CA44" i="40"/>
  <c r="CB44" i="40"/>
  <c r="CC44" i="40"/>
  <c r="CD44" i="40"/>
  <c r="BX45" i="40"/>
  <c r="BY45" i="40"/>
  <c r="CA45" i="40"/>
  <c r="CB45" i="40"/>
  <c r="CC45" i="40"/>
  <c r="CD45" i="40"/>
  <c r="BW8" i="40"/>
  <c r="BW9" i="40"/>
  <c r="BW10" i="40"/>
  <c r="BW11" i="40"/>
  <c r="BW12" i="40"/>
  <c r="BW13" i="40"/>
  <c r="BW14" i="40"/>
  <c r="BW15" i="40"/>
  <c r="BW16" i="40"/>
  <c r="BW17" i="40"/>
  <c r="BW18" i="40"/>
  <c r="BW19" i="40"/>
  <c r="BW20" i="40"/>
  <c r="BW21" i="40"/>
  <c r="BW22" i="40"/>
  <c r="BW23" i="40"/>
  <c r="BW24" i="40"/>
  <c r="BW25" i="40"/>
  <c r="BW26" i="40"/>
  <c r="BW27" i="40"/>
  <c r="BW28" i="40"/>
  <c r="BW29" i="40"/>
  <c r="BW30" i="40"/>
  <c r="BW31" i="40"/>
  <c r="BW32" i="40"/>
  <c r="BW33" i="40"/>
  <c r="BW34" i="40"/>
  <c r="BW35" i="40"/>
  <c r="BW36" i="40"/>
  <c r="BW37" i="40"/>
  <c r="BW38" i="40"/>
  <c r="BW39" i="40"/>
  <c r="BW40" i="40"/>
  <c r="BW41" i="40"/>
  <c r="BW42" i="40"/>
  <c r="BW43" i="40"/>
  <c r="BW44" i="40"/>
  <c r="BW45" i="40"/>
  <c r="BW7" i="40"/>
  <c r="BW6" i="40"/>
  <c r="BL7" i="40"/>
  <c r="BO7" i="40"/>
  <c r="BP7" i="40"/>
  <c r="BQ7" i="40"/>
  <c r="BR7" i="40"/>
  <c r="BL8" i="40"/>
  <c r="BO8" i="40"/>
  <c r="BP8" i="40"/>
  <c r="BQ8" i="40"/>
  <c r="BR8" i="40"/>
  <c r="BL9" i="40"/>
  <c r="BO9" i="40"/>
  <c r="BP9" i="40"/>
  <c r="BQ9" i="40"/>
  <c r="BR9" i="40"/>
  <c r="BL10" i="40"/>
  <c r="BO10" i="40"/>
  <c r="BP10" i="40"/>
  <c r="BQ10" i="40"/>
  <c r="BR10" i="40"/>
  <c r="BL11" i="40"/>
  <c r="BO11" i="40"/>
  <c r="BP11" i="40"/>
  <c r="BQ11" i="40"/>
  <c r="BR11" i="40"/>
  <c r="BL12" i="40"/>
  <c r="BM12" i="40"/>
  <c r="BO12" i="40"/>
  <c r="BP12" i="40"/>
  <c r="BQ12" i="40"/>
  <c r="BR12" i="40"/>
  <c r="BL13" i="40"/>
  <c r="BM13" i="40"/>
  <c r="BO13" i="40"/>
  <c r="BP13" i="40"/>
  <c r="BQ13" i="40"/>
  <c r="BR13" i="40"/>
  <c r="BL14" i="40"/>
  <c r="BM14" i="40"/>
  <c r="BO14" i="40"/>
  <c r="BP14" i="40"/>
  <c r="BQ14" i="40"/>
  <c r="BR14" i="40"/>
  <c r="BL15" i="40"/>
  <c r="BM15" i="40"/>
  <c r="BO15" i="40"/>
  <c r="BP15" i="40"/>
  <c r="BQ15" i="40"/>
  <c r="BR15" i="40"/>
  <c r="BL16" i="40"/>
  <c r="BM16" i="40"/>
  <c r="BO16" i="40"/>
  <c r="BP16" i="40"/>
  <c r="BQ16" i="40"/>
  <c r="BR16" i="40"/>
  <c r="BL17" i="40"/>
  <c r="BM17" i="40"/>
  <c r="BO17" i="40"/>
  <c r="BP17" i="40"/>
  <c r="BQ17" i="40"/>
  <c r="BR17" i="40"/>
  <c r="BL18" i="40"/>
  <c r="BM18" i="40"/>
  <c r="BO18" i="40"/>
  <c r="BP18" i="40"/>
  <c r="BQ18" i="40"/>
  <c r="BR18" i="40"/>
  <c r="BL19" i="40"/>
  <c r="BM19" i="40"/>
  <c r="BO19" i="40"/>
  <c r="BP19" i="40"/>
  <c r="BQ19" i="40"/>
  <c r="BR19" i="40"/>
  <c r="BL20" i="40"/>
  <c r="BM20" i="40"/>
  <c r="BO20" i="40"/>
  <c r="BP20" i="40"/>
  <c r="BQ20" i="40"/>
  <c r="BR20" i="40"/>
  <c r="BL21" i="40"/>
  <c r="BM21" i="40"/>
  <c r="BO21" i="40"/>
  <c r="BP21" i="40"/>
  <c r="BQ21" i="40"/>
  <c r="BR21" i="40"/>
  <c r="BL22" i="40"/>
  <c r="BM22" i="40"/>
  <c r="BO22" i="40"/>
  <c r="BP22" i="40"/>
  <c r="BQ22" i="40"/>
  <c r="BR22" i="40"/>
  <c r="BL23" i="40"/>
  <c r="BM23" i="40"/>
  <c r="BO23" i="40"/>
  <c r="BP23" i="40"/>
  <c r="BQ23" i="40"/>
  <c r="BR23" i="40"/>
  <c r="BL24" i="40"/>
  <c r="BM24" i="40"/>
  <c r="BO24" i="40"/>
  <c r="BP24" i="40"/>
  <c r="BQ24" i="40"/>
  <c r="BR24" i="40"/>
  <c r="BL25" i="40"/>
  <c r="BM25" i="40"/>
  <c r="BO25" i="40"/>
  <c r="BP25" i="40"/>
  <c r="BQ25" i="40"/>
  <c r="BR25" i="40"/>
  <c r="BL26" i="40"/>
  <c r="BM26" i="40"/>
  <c r="BO26" i="40"/>
  <c r="BP26" i="40"/>
  <c r="BQ26" i="40"/>
  <c r="BR26" i="40"/>
  <c r="BL27" i="40"/>
  <c r="BM27" i="40"/>
  <c r="BO27" i="40"/>
  <c r="BP27" i="40"/>
  <c r="BQ27" i="40"/>
  <c r="BR27" i="40"/>
  <c r="BL28" i="40"/>
  <c r="BM28" i="40"/>
  <c r="BO28" i="40"/>
  <c r="BP28" i="40"/>
  <c r="BQ28" i="40"/>
  <c r="BR28" i="40"/>
  <c r="BL29" i="40"/>
  <c r="BM29" i="40"/>
  <c r="BO29" i="40"/>
  <c r="BP29" i="40"/>
  <c r="BQ29" i="40"/>
  <c r="BR29" i="40"/>
  <c r="BL30" i="40"/>
  <c r="BM30" i="40"/>
  <c r="BO30" i="40"/>
  <c r="BP30" i="40"/>
  <c r="BQ30" i="40"/>
  <c r="BR30" i="40"/>
  <c r="BL31" i="40"/>
  <c r="BM31" i="40"/>
  <c r="BO31" i="40"/>
  <c r="BP31" i="40"/>
  <c r="BQ31" i="40"/>
  <c r="BR31" i="40"/>
  <c r="BL32" i="40"/>
  <c r="BM32" i="40"/>
  <c r="BO32" i="40"/>
  <c r="BP32" i="40"/>
  <c r="BQ32" i="40"/>
  <c r="BR32" i="40"/>
  <c r="BL33" i="40"/>
  <c r="BM33" i="40"/>
  <c r="BO33" i="40"/>
  <c r="BP33" i="40"/>
  <c r="BQ33" i="40"/>
  <c r="BR33" i="40"/>
  <c r="BL34" i="40"/>
  <c r="BM34" i="40"/>
  <c r="BO34" i="40"/>
  <c r="BP34" i="40"/>
  <c r="BQ34" i="40"/>
  <c r="BR34" i="40"/>
  <c r="BL35" i="40"/>
  <c r="BM35" i="40"/>
  <c r="BO35" i="40"/>
  <c r="BP35" i="40"/>
  <c r="BQ35" i="40"/>
  <c r="BR35" i="40"/>
  <c r="BL36" i="40"/>
  <c r="BM36" i="40"/>
  <c r="BO36" i="40"/>
  <c r="BP36" i="40"/>
  <c r="BQ36" i="40"/>
  <c r="BR36" i="40"/>
  <c r="BL37" i="40"/>
  <c r="BM37" i="40"/>
  <c r="BO37" i="40"/>
  <c r="BP37" i="40"/>
  <c r="BQ37" i="40"/>
  <c r="BR37" i="40"/>
  <c r="BL38" i="40"/>
  <c r="BM38" i="40"/>
  <c r="BO38" i="40"/>
  <c r="BP38" i="40"/>
  <c r="BQ38" i="40"/>
  <c r="BR38" i="40"/>
  <c r="BL39" i="40"/>
  <c r="BM39" i="40"/>
  <c r="BO39" i="40"/>
  <c r="BP39" i="40"/>
  <c r="BQ39" i="40"/>
  <c r="BR39" i="40"/>
  <c r="BL40" i="40"/>
  <c r="BM40" i="40"/>
  <c r="BO40" i="40"/>
  <c r="BP40" i="40"/>
  <c r="BQ40" i="40"/>
  <c r="BR40" i="40"/>
  <c r="BL41" i="40"/>
  <c r="BM41" i="40"/>
  <c r="BO41" i="40"/>
  <c r="BP41" i="40"/>
  <c r="BQ41" i="40"/>
  <c r="BR41" i="40"/>
  <c r="BL42" i="40"/>
  <c r="BM42" i="40"/>
  <c r="BO42" i="40"/>
  <c r="BP42" i="40"/>
  <c r="BQ42" i="40"/>
  <c r="BR42" i="40"/>
  <c r="BL43" i="40"/>
  <c r="BM43" i="40"/>
  <c r="BO43" i="40"/>
  <c r="BP43" i="40"/>
  <c r="BQ43" i="40"/>
  <c r="BR43" i="40"/>
  <c r="BL44" i="40"/>
  <c r="BM44" i="40"/>
  <c r="BO44" i="40"/>
  <c r="BP44" i="40"/>
  <c r="BQ44" i="40"/>
  <c r="BR44" i="40"/>
  <c r="BL45" i="40"/>
  <c r="BM45" i="40"/>
  <c r="BO45" i="40"/>
  <c r="BP45" i="40"/>
  <c r="BQ45" i="40"/>
  <c r="BR45" i="40"/>
  <c r="BD7" i="40"/>
  <c r="BD8" i="40"/>
  <c r="BD9" i="40"/>
  <c r="BD10" i="40"/>
  <c r="BD11" i="40"/>
  <c r="BD12" i="40"/>
  <c r="BD13" i="40"/>
  <c r="BD14" i="40"/>
  <c r="BD15" i="40"/>
  <c r="BD16" i="40"/>
  <c r="BD17" i="40"/>
  <c r="BD18" i="40"/>
  <c r="BD19" i="40"/>
  <c r="BD20" i="40"/>
  <c r="BD21" i="40"/>
  <c r="BD22" i="40"/>
  <c r="BD23" i="40"/>
  <c r="BD24" i="40"/>
  <c r="BD25" i="40"/>
  <c r="BD26" i="40"/>
  <c r="BD27" i="40"/>
  <c r="BD28" i="40"/>
  <c r="BD29" i="40"/>
  <c r="BD30" i="40"/>
  <c r="BD31" i="40"/>
  <c r="BD32" i="40"/>
  <c r="BD33" i="40"/>
  <c r="BD34" i="40"/>
  <c r="BD35" i="40"/>
  <c r="BD36" i="40"/>
  <c r="BD37" i="40"/>
  <c r="BD38" i="40"/>
  <c r="BD39" i="40"/>
  <c r="BD40" i="40"/>
  <c r="BD41" i="40"/>
  <c r="BD42" i="40"/>
  <c r="BD43" i="40"/>
  <c r="BD44" i="40"/>
  <c r="BD45" i="40"/>
  <c r="BC7" i="40"/>
  <c r="BE7" i="40"/>
  <c r="BF7" i="40"/>
  <c r="BC8" i="40"/>
  <c r="BE8" i="40"/>
  <c r="BF8" i="40"/>
  <c r="BC9" i="40"/>
  <c r="BE9" i="40"/>
  <c r="BF9" i="40"/>
  <c r="BC10" i="40"/>
  <c r="BE10" i="40"/>
  <c r="BF10" i="40"/>
  <c r="BC11" i="40"/>
  <c r="BE11" i="40"/>
  <c r="BF11" i="40"/>
  <c r="BA12" i="40"/>
  <c r="BC12" i="40"/>
  <c r="BE12" i="40"/>
  <c r="BF12" i="40"/>
  <c r="BA13" i="40"/>
  <c r="BC13" i="40"/>
  <c r="BE13" i="40"/>
  <c r="BF13" i="40"/>
  <c r="BA14" i="40"/>
  <c r="BC14" i="40"/>
  <c r="BE14" i="40"/>
  <c r="BF14" i="40"/>
  <c r="BA15" i="40"/>
  <c r="BC15" i="40"/>
  <c r="BE15" i="40"/>
  <c r="BF15" i="40"/>
  <c r="BA16" i="40"/>
  <c r="BC16" i="40"/>
  <c r="BE16" i="40"/>
  <c r="BF16" i="40"/>
  <c r="BA17" i="40"/>
  <c r="BC17" i="40"/>
  <c r="BE17" i="40"/>
  <c r="BF17" i="40"/>
  <c r="BA18" i="40"/>
  <c r="BC18" i="40"/>
  <c r="BE18" i="40"/>
  <c r="BF18" i="40"/>
  <c r="BA19" i="40"/>
  <c r="BC19" i="40"/>
  <c r="BE19" i="40"/>
  <c r="BF19" i="40"/>
  <c r="BA20" i="40"/>
  <c r="BC20" i="40"/>
  <c r="BE20" i="40"/>
  <c r="BF20" i="40"/>
  <c r="BA21" i="40"/>
  <c r="BC21" i="40"/>
  <c r="BE21" i="40"/>
  <c r="BF21" i="40"/>
  <c r="BA22" i="40"/>
  <c r="BC22" i="40"/>
  <c r="BE22" i="40"/>
  <c r="BF22" i="40"/>
  <c r="BA23" i="40"/>
  <c r="BC23" i="40"/>
  <c r="BE23" i="40"/>
  <c r="BF23" i="40"/>
  <c r="BA24" i="40"/>
  <c r="BC24" i="40"/>
  <c r="BE24" i="40"/>
  <c r="BF24" i="40"/>
  <c r="BA25" i="40"/>
  <c r="BC25" i="40"/>
  <c r="BE25" i="40"/>
  <c r="BF25" i="40"/>
  <c r="BA26" i="40"/>
  <c r="BC26" i="40"/>
  <c r="BE26" i="40"/>
  <c r="BF26" i="40"/>
  <c r="BA27" i="40"/>
  <c r="BC27" i="40"/>
  <c r="BE27" i="40"/>
  <c r="BF27" i="40"/>
  <c r="BA28" i="40"/>
  <c r="BC28" i="40"/>
  <c r="BE28" i="40"/>
  <c r="BF28" i="40"/>
  <c r="BA29" i="40"/>
  <c r="BC29" i="40"/>
  <c r="BE29" i="40"/>
  <c r="BF29" i="40"/>
  <c r="BA30" i="40"/>
  <c r="BC30" i="40"/>
  <c r="BE30" i="40"/>
  <c r="BF30" i="40"/>
  <c r="BA31" i="40"/>
  <c r="BC31" i="40"/>
  <c r="BE31" i="40"/>
  <c r="BF31" i="40"/>
  <c r="BA32" i="40"/>
  <c r="BC32" i="40"/>
  <c r="BE32" i="40"/>
  <c r="BF32" i="40"/>
  <c r="BA33" i="40"/>
  <c r="BC33" i="40"/>
  <c r="BE33" i="40"/>
  <c r="BF33" i="40"/>
  <c r="BA34" i="40"/>
  <c r="BC34" i="40"/>
  <c r="BE34" i="40"/>
  <c r="BF34" i="40"/>
  <c r="BA35" i="40"/>
  <c r="BC35" i="40"/>
  <c r="BE35" i="40"/>
  <c r="BF35" i="40"/>
  <c r="BA36" i="40"/>
  <c r="BC36" i="40"/>
  <c r="BE36" i="40"/>
  <c r="BF36" i="40"/>
  <c r="BA37" i="40"/>
  <c r="BC37" i="40"/>
  <c r="BE37" i="40"/>
  <c r="BF37" i="40"/>
  <c r="BA38" i="40"/>
  <c r="BC38" i="40"/>
  <c r="BE38" i="40"/>
  <c r="BF38" i="40"/>
  <c r="BA39" i="40"/>
  <c r="BC39" i="40"/>
  <c r="BE39" i="40"/>
  <c r="BF39" i="40"/>
  <c r="BA40" i="40"/>
  <c r="BC40" i="40"/>
  <c r="BE40" i="40"/>
  <c r="BF40" i="40"/>
  <c r="BA41" i="40"/>
  <c r="BC41" i="40"/>
  <c r="BE41" i="40"/>
  <c r="BF41" i="40"/>
  <c r="BA42" i="40"/>
  <c r="BC42" i="40"/>
  <c r="BE42" i="40"/>
  <c r="BF42" i="40"/>
  <c r="BA43" i="40"/>
  <c r="BC43" i="40"/>
  <c r="BE43" i="40"/>
  <c r="BF43" i="40"/>
  <c r="BA44" i="40"/>
  <c r="BC44" i="40"/>
  <c r="BE44" i="40"/>
  <c r="BF44" i="40"/>
  <c r="BA45" i="40"/>
  <c r="BC45" i="40"/>
  <c r="BE45" i="40"/>
  <c r="BF45" i="40"/>
  <c r="BF6" i="40"/>
  <c r="BE6" i="40"/>
  <c r="BC6" i="40"/>
  <c r="AZ7" i="40"/>
  <c r="AZ8" i="40"/>
  <c r="AZ9" i="40"/>
  <c r="AZ10" i="40"/>
  <c r="AZ11" i="40"/>
  <c r="AZ12" i="40"/>
  <c r="AZ13" i="40"/>
  <c r="AZ14" i="40"/>
  <c r="AZ15" i="40"/>
  <c r="AZ16" i="40"/>
  <c r="AZ17" i="40"/>
  <c r="AZ19" i="40"/>
  <c r="AZ20" i="40"/>
  <c r="AZ21" i="40"/>
  <c r="AZ22" i="40"/>
  <c r="AZ23" i="40"/>
  <c r="AZ24" i="40"/>
  <c r="AZ25" i="40"/>
  <c r="AZ26" i="40"/>
  <c r="AZ27" i="40"/>
  <c r="AZ28" i="40"/>
  <c r="AZ29" i="40"/>
  <c r="AZ30" i="40"/>
  <c r="AZ31" i="40"/>
  <c r="AZ32" i="40"/>
  <c r="AZ33" i="40"/>
  <c r="AZ34" i="40"/>
  <c r="AZ35" i="40"/>
  <c r="AZ36" i="40"/>
  <c r="AZ37" i="40"/>
  <c r="AZ38" i="40"/>
  <c r="AZ39" i="40"/>
  <c r="AZ40" i="40"/>
  <c r="AZ41" i="40"/>
  <c r="AZ42" i="40"/>
  <c r="AZ43" i="40"/>
  <c r="AZ44" i="40"/>
  <c r="AZ45" i="40"/>
  <c r="AY8" i="40"/>
  <c r="AY9" i="40"/>
  <c r="AY10" i="40"/>
  <c r="AY11" i="40"/>
  <c r="AY12" i="40"/>
  <c r="AY13" i="40"/>
  <c r="AY14" i="40"/>
  <c r="AY15" i="40"/>
  <c r="AY16" i="40"/>
  <c r="AY17" i="40"/>
  <c r="AY18" i="40"/>
  <c r="AY19" i="40"/>
  <c r="AY20" i="40"/>
  <c r="AY21" i="40"/>
  <c r="AY22" i="40"/>
  <c r="AY23" i="40"/>
  <c r="AY24" i="40"/>
  <c r="AY25" i="40"/>
  <c r="AY26" i="40"/>
  <c r="AY27" i="40"/>
  <c r="AY28" i="40"/>
  <c r="AY29" i="40"/>
  <c r="AY30" i="40"/>
  <c r="AY31" i="40"/>
  <c r="AY32" i="40"/>
  <c r="AY33" i="40"/>
  <c r="AY34" i="40"/>
  <c r="AY35" i="40"/>
  <c r="AY36" i="40"/>
  <c r="AY37" i="40"/>
  <c r="AY38" i="40"/>
  <c r="AY39" i="40"/>
  <c r="AY40" i="40"/>
  <c r="AY41" i="40"/>
  <c r="AY42" i="40"/>
  <c r="AY43" i="40"/>
  <c r="AY44" i="40"/>
  <c r="AY45" i="40"/>
  <c r="AY7" i="40"/>
  <c r="CJ6" i="40"/>
  <c r="CM6" i="40"/>
  <c r="CN6" i="40"/>
  <c r="CO6" i="40"/>
  <c r="CP6" i="40"/>
  <c r="BX6" i="40"/>
  <c r="CA6" i="40"/>
  <c r="CC6" i="40"/>
  <c r="CD6" i="40"/>
  <c r="CB6" i="40"/>
  <c r="BR6" i="40"/>
  <c r="BQ6" i="40"/>
  <c r="BP6" i="40"/>
  <c r="BO6" i="40"/>
  <c r="BL6" i="40"/>
  <c r="BD6" i="40"/>
  <c r="AZ18" i="40"/>
  <c r="AZ6" i="40"/>
  <c r="BY9" i="40"/>
  <c r="BA7" i="40"/>
  <c r="BY11" i="40"/>
  <c r="CK10" i="40"/>
  <c r="CK7" i="40"/>
  <c r="BA8" i="40"/>
  <c r="BY8" i="40"/>
  <c r="BM8" i="40"/>
  <c r="BM11" i="40"/>
  <c r="BA6" i="40"/>
  <c r="BY7" i="40"/>
  <c r="CK9" i="40"/>
  <c r="BA11" i="40"/>
  <c r="BM7" i="40"/>
  <c r="CK11" i="40"/>
  <c r="BM9" i="40"/>
  <c r="CK6" i="40"/>
  <c r="BA10" i="40"/>
  <c r="CK8" i="40"/>
  <c r="BM10" i="40"/>
  <c r="BA9" i="40"/>
  <c r="BM6" i="40"/>
  <c r="BY10" i="40"/>
  <c r="BY6" i="40"/>
  <c r="DK25" i="35" l="1"/>
  <c r="DE20" i="35"/>
  <c r="DA15" i="35"/>
  <c r="DI5" i="35"/>
  <c r="DI9" i="35" s="1"/>
  <c r="DG20" i="35"/>
  <c r="DI25" i="35"/>
  <c r="DC20" i="35"/>
  <c r="DK10" i="35"/>
  <c r="DG5" i="35"/>
  <c r="DG9" i="35" s="1"/>
  <c r="DC15" i="35"/>
  <c r="DK30" i="35"/>
  <c r="DG25" i="35"/>
  <c r="DA20" i="35"/>
  <c r="DI10" i="35"/>
  <c r="DE5" i="35"/>
  <c r="DE9" i="35" s="1"/>
  <c r="DI30" i="35"/>
  <c r="DE25" i="35"/>
  <c r="DK15" i="35"/>
  <c r="DG10" i="35"/>
  <c r="DC5" i="35"/>
  <c r="DC9" i="35" s="1"/>
  <c r="DG30" i="35"/>
  <c r="DC25" i="35"/>
  <c r="DI15" i="35"/>
  <c r="DE10" i="35"/>
  <c r="DA5" i="35"/>
  <c r="DA9" i="35" s="1"/>
  <c r="DE30" i="35"/>
  <c r="DA25" i="35"/>
  <c r="DK20" i="35"/>
  <c r="DG15" i="35"/>
  <c r="DC10" i="35"/>
  <c r="DK5" i="35"/>
  <c r="DK9" i="35" s="1"/>
  <c r="DC30" i="35"/>
  <c r="DI20" i="35"/>
  <c r="DE15" i="35"/>
  <c r="DA10" i="35"/>
  <c r="DA30" i="35"/>
  <c r="GN6" i="35"/>
  <c r="GM6" i="35"/>
  <c r="GL6" i="35"/>
  <c r="HR6" i="35"/>
  <c r="HQ6" i="35"/>
  <c r="HI6" i="35"/>
  <c r="HA6" i="35"/>
  <c r="GS6" i="35"/>
  <c r="GK6" i="35"/>
  <c r="HG6" i="35"/>
  <c r="GQ6" i="35"/>
  <c r="HE6" i="35"/>
  <c r="HD6" i="35"/>
  <c r="HC6" i="35"/>
  <c r="GT6" i="35"/>
  <c r="HP6" i="35"/>
  <c r="HH6" i="35"/>
  <c r="GZ6" i="35"/>
  <c r="GR6" i="35"/>
  <c r="GJ6" i="35"/>
  <c r="HO6" i="35"/>
  <c r="GY6" i="35"/>
  <c r="GW6" i="35"/>
  <c r="GU6" i="35"/>
  <c r="HJ6" i="35"/>
  <c r="HL6" i="35"/>
  <c r="HN6" i="35"/>
  <c r="HF6" i="35"/>
  <c r="GX6" i="35"/>
  <c r="GP6" i="35"/>
  <c r="HM6" i="35"/>
  <c r="GO6" i="35"/>
  <c r="GV6" i="35"/>
  <c r="HK6" i="35"/>
  <c r="HB6" i="35"/>
  <c r="CQ6" i="40"/>
  <c r="Y16" i="38"/>
  <c r="Y7" i="38"/>
  <c r="Y8" i="38"/>
  <c r="Y9" i="38"/>
  <c r="Y10" i="38"/>
  <c r="Y11" i="38"/>
  <c r="Y12" i="38"/>
  <c r="Y13" i="38"/>
  <c r="Y14" i="38"/>
  <c r="Y15" i="38"/>
  <c r="Y6" i="38"/>
  <c r="Y5" i="38"/>
  <c r="GO18" i="35" l="1"/>
  <c r="GO26" i="35"/>
  <c r="GO16" i="35"/>
  <c r="GO24" i="35"/>
  <c r="GO11" i="35"/>
  <c r="GO19" i="35"/>
  <c r="GO27" i="35"/>
  <c r="GO17" i="35"/>
  <c r="GO25" i="35"/>
  <c r="GO23" i="35"/>
  <c r="GO13" i="35"/>
  <c r="GO14" i="35"/>
  <c r="GO33" i="35"/>
  <c r="GO20" i="35"/>
  <c r="GO12" i="35"/>
  <c r="GO15" i="35"/>
  <c r="GO31" i="35"/>
  <c r="GO21" i="35"/>
  <c r="GO34" i="35"/>
  <c r="GO22" i="35"/>
  <c r="GO29" i="35"/>
  <c r="GO28" i="35"/>
  <c r="GO30" i="35"/>
  <c r="GO32" i="35"/>
  <c r="GK14" i="35"/>
  <c r="GK22" i="35"/>
  <c r="GK12" i="35"/>
  <c r="GK20" i="35"/>
  <c r="GK28" i="35"/>
  <c r="GK15" i="35"/>
  <c r="GK23" i="35"/>
  <c r="GK13" i="35"/>
  <c r="GK21" i="35"/>
  <c r="GK19" i="35"/>
  <c r="GK31" i="35"/>
  <c r="GK26" i="35"/>
  <c r="GK29" i="35"/>
  <c r="GK16" i="35"/>
  <c r="GK32" i="35"/>
  <c r="GK11" i="35"/>
  <c r="GK27" i="35"/>
  <c r="GK17" i="35"/>
  <c r="GK30" i="35"/>
  <c r="GK18" i="35"/>
  <c r="GK33" i="35"/>
  <c r="GK24" i="35"/>
  <c r="GK25" i="35"/>
  <c r="GK34" i="35"/>
  <c r="HK16" i="35"/>
  <c r="HK24" i="35"/>
  <c r="HK14" i="35"/>
  <c r="HK22" i="35"/>
  <c r="HK17" i="35"/>
  <c r="HK25" i="35"/>
  <c r="HK15" i="35"/>
  <c r="HK23" i="35"/>
  <c r="HK21" i="35"/>
  <c r="HK33" i="35"/>
  <c r="HK11" i="35"/>
  <c r="HK12" i="35"/>
  <c r="HK31" i="35"/>
  <c r="HK18" i="35"/>
  <c r="HK34" i="35"/>
  <c r="HK13" i="35"/>
  <c r="HK29" i="35"/>
  <c r="HK19" i="35"/>
  <c r="HK32" i="35"/>
  <c r="HK20" i="35"/>
  <c r="HK30" i="35"/>
  <c r="HK27" i="35"/>
  <c r="HK26" i="35"/>
  <c r="HK28" i="35"/>
  <c r="HL13" i="35"/>
  <c r="HL21" i="35"/>
  <c r="HL11" i="35"/>
  <c r="HL19" i="35"/>
  <c r="HL27" i="35"/>
  <c r="HL14" i="35"/>
  <c r="HL22" i="35"/>
  <c r="HL12" i="35"/>
  <c r="HL20" i="35"/>
  <c r="HL26" i="35"/>
  <c r="HL30" i="35"/>
  <c r="HL16" i="35"/>
  <c r="HL17" i="35"/>
  <c r="HL28" i="35"/>
  <c r="HL23" i="35"/>
  <c r="HL31" i="35"/>
  <c r="HL18" i="35"/>
  <c r="HL34" i="35"/>
  <c r="HL24" i="35"/>
  <c r="HL29" i="35"/>
  <c r="HL15" i="35"/>
  <c r="HL25" i="35"/>
  <c r="HL32" i="35"/>
  <c r="HL33" i="35"/>
  <c r="GR17" i="35"/>
  <c r="GR25" i="35"/>
  <c r="GR15" i="35"/>
  <c r="GR23" i="35"/>
  <c r="GR18" i="35"/>
  <c r="GR26" i="35"/>
  <c r="GR16" i="35"/>
  <c r="GR24" i="35"/>
  <c r="GR22" i="35"/>
  <c r="GR34" i="35"/>
  <c r="GR12" i="35"/>
  <c r="GR13" i="35"/>
  <c r="GR32" i="35"/>
  <c r="GR19" i="35"/>
  <c r="GR14" i="35"/>
  <c r="GR30" i="35"/>
  <c r="GR20" i="35"/>
  <c r="GR33" i="35"/>
  <c r="GR21" i="35"/>
  <c r="GR11" i="35"/>
  <c r="GR28" i="35"/>
  <c r="GR29" i="35"/>
  <c r="GR31" i="35"/>
  <c r="GR27" i="35"/>
  <c r="GQ12" i="35"/>
  <c r="GQ20" i="35"/>
  <c r="GQ28" i="35"/>
  <c r="GQ18" i="35"/>
  <c r="GQ26" i="35"/>
  <c r="GQ13" i="35"/>
  <c r="GQ21" i="35"/>
  <c r="GQ11" i="35"/>
  <c r="GQ19" i="35"/>
  <c r="GQ27" i="35"/>
  <c r="GQ17" i="35"/>
  <c r="GQ29" i="35"/>
  <c r="GQ24" i="35"/>
  <c r="GQ14" i="35"/>
  <c r="GQ30" i="35"/>
  <c r="GQ25" i="35"/>
  <c r="GQ33" i="35"/>
  <c r="GQ15" i="35"/>
  <c r="GQ16" i="35"/>
  <c r="GQ31" i="35"/>
  <c r="GQ22" i="35"/>
  <c r="GQ23" i="35"/>
  <c r="GQ32" i="35"/>
  <c r="GQ34" i="35"/>
  <c r="GL11" i="35"/>
  <c r="GL19" i="35"/>
  <c r="GL27" i="35"/>
  <c r="GL17" i="35"/>
  <c r="GL25" i="35"/>
  <c r="GL12" i="35"/>
  <c r="GL20" i="35"/>
  <c r="GL28" i="35"/>
  <c r="GL18" i="35"/>
  <c r="GL26" i="35"/>
  <c r="GL24" i="35"/>
  <c r="GL14" i="35"/>
  <c r="GL15" i="35"/>
  <c r="GL34" i="35"/>
  <c r="GL21" i="35"/>
  <c r="GL29" i="35"/>
  <c r="GL13" i="35"/>
  <c r="GL16" i="35"/>
  <c r="GL32" i="35"/>
  <c r="GL22" i="35"/>
  <c r="GL23" i="35"/>
  <c r="GL30" i="35"/>
  <c r="GL31" i="35"/>
  <c r="GL33" i="35"/>
  <c r="HH17" i="35"/>
  <c r="HH25" i="35"/>
  <c r="HH15" i="35"/>
  <c r="HH23" i="35"/>
  <c r="HH18" i="35"/>
  <c r="HH26" i="35"/>
  <c r="HH16" i="35"/>
  <c r="HH24" i="35"/>
  <c r="HH22" i="35"/>
  <c r="HH34" i="35"/>
  <c r="HH12" i="35"/>
  <c r="HH13" i="35"/>
  <c r="HH32" i="35"/>
  <c r="HH19" i="35"/>
  <c r="HH11" i="35"/>
  <c r="HH14" i="35"/>
  <c r="HH30" i="35"/>
  <c r="HH20" i="35"/>
  <c r="HH33" i="35"/>
  <c r="HH21" i="35"/>
  <c r="HH28" i="35"/>
  <c r="HH27" i="35"/>
  <c r="HH31" i="35"/>
  <c r="HH29" i="35"/>
  <c r="GV13" i="35"/>
  <c r="GV21" i="35"/>
  <c r="GV11" i="35"/>
  <c r="GV19" i="35"/>
  <c r="GV27" i="35"/>
  <c r="GV14" i="35"/>
  <c r="GV22" i="35"/>
  <c r="GV12" i="35"/>
  <c r="GV20" i="35"/>
  <c r="GV28" i="35"/>
  <c r="GV26" i="35"/>
  <c r="GV30" i="35"/>
  <c r="GV16" i="35"/>
  <c r="GV17" i="35"/>
  <c r="GV15" i="35"/>
  <c r="GV23" i="35"/>
  <c r="GV31" i="35"/>
  <c r="GV18" i="35"/>
  <c r="GV34" i="35"/>
  <c r="GV24" i="35"/>
  <c r="GV29" i="35"/>
  <c r="GV25" i="35"/>
  <c r="GV32" i="35"/>
  <c r="GV33" i="35"/>
  <c r="GI28" i="35"/>
  <c r="GI20" i="35"/>
  <c r="GI12" i="35"/>
  <c r="GI34" i="35"/>
  <c r="GI26" i="35"/>
  <c r="GI18" i="35"/>
  <c r="GI33" i="35"/>
  <c r="GI25" i="35"/>
  <c r="GI17" i="35"/>
  <c r="GI32" i="35"/>
  <c r="GI24" i="35"/>
  <c r="GI16" i="35"/>
  <c r="GI31" i="35"/>
  <c r="GI23" i="35"/>
  <c r="GI15" i="35"/>
  <c r="GI30" i="35"/>
  <c r="GI22" i="35"/>
  <c r="GI14" i="35"/>
  <c r="GI21" i="35"/>
  <c r="GI19" i="35"/>
  <c r="GI13" i="35"/>
  <c r="GI27" i="35"/>
  <c r="GI11" i="35"/>
  <c r="GI29" i="35"/>
  <c r="GZ17" i="35"/>
  <c r="GZ25" i="35"/>
  <c r="GZ15" i="35"/>
  <c r="GZ23" i="35"/>
  <c r="GZ18" i="35"/>
  <c r="GZ26" i="35"/>
  <c r="GZ16" i="35"/>
  <c r="GZ24" i="35"/>
  <c r="GZ14" i="35"/>
  <c r="GZ34" i="35"/>
  <c r="GZ21" i="35"/>
  <c r="GZ32" i="35"/>
  <c r="GZ11" i="35"/>
  <c r="GZ27" i="35"/>
  <c r="GZ22" i="35"/>
  <c r="GZ30" i="35"/>
  <c r="GZ12" i="35"/>
  <c r="GZ33" i="35"/>
  <c r="GZ13" i="35"/>
  <c r="GZ28" i="35"/>
  <c r="GZ20" i="35"/>
  <c r="GZ19" i="35"/>
  <c r="GZ29" i="35"/>
  <c r="GZ31" i="35"/>
  <c r="HG12" i="35"/>
  <c r="HG20" i="35"/>
  <c r="HG18" i="35"/>
  <c r="HG26" i="35"/>
  <c r="HG13" i="35"/>
  <c r="HG21" i="35"/>
  <c r="HG11" i="35"/>
  <c r="HG19" i="35"/>
  <c r="HG27" i="35"/>
  <c r="HG17" i="35"/>
  <c r="HG29" i="35"/>
  <c r="HG24" i="35"/>
  <c r="HG14" i="35"/>
  <c r="HG30" i="35"/>
  <c r="HG25" i="35"/>
  <c r="HG33" i="35"/>
  <c r="HG15" i="35"/>
  <c r="HG28" i="35"/>
  <c r="HG16" i="35"/>
  <c r="HG31" i="35"/>
  <c r="HG32" i="35"/>
  <c r="HG22" i="35"/>
  <c r="HG34" i="35"/>
  <c r="HG23" i="35"/>
  <c r="GM16" i="35"/>
  <c r="GM24" i="35"/>
  <c r="GM14" i="35"/>
  <c r="GM22" i="35"/>
  <c r="GM17" i="35"/>
  <c r="GM25" i="35"/>
  <c r="GM15" i="35"/>
  <c r="GM23" i="35"/>
  <c r="GM13" i="35"/>
  <c r="GM33" i="35"/>
  <c r="GM19" i="35"/>
  <c r="GM20" i="35"/>
  <c r="GM31" i="35"/>
  <c r="GM26" i="35"/>
  <c r="GM34" i="35"/>
  <c r="GM21" i="35"/>
  <c r="GM29" i="35"/>
  <c r="GM11" i="35"/>
  <c r="GM27" i="35"/>
  <c r="GM32" i="35"/>
  <c r="GM12" i="35"/>
  <c r="GM28" i="35"/>
  <c r="GM18" i="35"/>
  <c r="GM30" i="35"/>
  <c r="HM18" i="35"/>
  <c r="HM26" i="35"/>
  <c r="HM16" i="35"/>
  <c r="HM24" i="35"/>
  <c r="HM11" i="35"/>
  <c r="HM19" i="35"/>
  <c r="HM27" i="35"/>
  <c r="HM17" i="35"/>
  <c r="HM25" i="35"/>
  <c r="HM15" i="35"/>
  <c r="HM22" i="35"/>
  <c r="HM33" i="35"/>
  <c r="HM12" i="35"/>
  <c r="HM28" i="35"/>
  <c r="HM23" i="35"/>
  <c r="HM31" i="35"/>
  <c r="HM13" i="35"/>
  <c r="HM34" i="35"/>
  <c r="HM14" i="35"/>
  <c r="HM29" i="35"/>
  <c r="HM30" i="35"/>
  <c r="HM20" i="35"/>
  <c r="HM32" i="35"/>
  <c r="HM21" i="35"/>
  <c r="GU16" i="35"/>
  <c r="GU24" i="35"/>
  <c r="GU14" i="35"/>
  <c r="GU22" i="35"/>
  <c r="GU17" i="35"/>
  <c r="GU25" i="35"/>
  <c r="GU15" i="35"/>
  <c r="GU23" i="35"/>
  <c r="GU21" i="35"/>
  <c r="GU33" i="35"/>
  <c r="GU11" i="35"/>
  <c r="GU12" i="35"/>
  <c r="GU28" i="35"/>
  <c r="GU31" i="35"/>
  <c r="GU18" i="35"/>
  <c r="GU34" i="35"/>
  <c r="GU13" i="35"/>
  <c r="GU29" i="35"/>
  <c r="GU19" i="35"/>
  <c r="GU32" i="35"/>
  <c r="GU20" i="35"/>
  <c r="GU27" i="35"/>
  <c r="GU26" i="35"/>
  <c r="GU30" i="35"/>
  <c r="HP17" i="35"/>
  <c r="HP25" i="35"/>
  <c r="HP15" i="35"/>
  <c r="HP23" i="35"/>
  <c r="HP18" i="35"/>
  <c r="HP26" i="35"/>
  <c r="HP16" i="35"/>
  <c r="HP24" i="35"/>
  <c r="HP14" i="35"/>
  <c r="HP34" i="35"/>
  <c r="HP21" i="35"/>
  <c r="HP32" i="35"/>
  <c r="HP11" i="35"/>
  <c r="HP27" i="35"/>
  <c r="HP22" i="35"/>
  <c r="HP30" i="35"/>
  <c r="HP12" i="35"/>
  <c r="HP33" i="35"/>
  <c r="HP13" i="35"/>
  <c r="HP28" i="35"/>
  <c r="HP29" i="35"/>
  <c r="HP31" i="35"/>
  <c r="HP20" i="35"/>
  <c r="HP19" i="35"/>
  <c r="GS14" i="35"/>
  <c r="GS22" i="35"/>
  <c r="GS12" i="35"/>
  <c r="GS20" i="35"/>
  <c r="GS28" i="35"/>
  <c r="GS15" i="35"/>
  <c r="GS23" i="35"/>
  <c r="GS13" i="35"/>
  <c r="GS21" i="35"/>
  <c r="GS11" i="35"/>
  <c r="GS27" i="35"/>
  <c r="GS31" i="35"/>
  <c r="GS17" i="35"/>
  <c r="GS18" i="35"/>
  <c r="GS29" i="35"/>
  <c r="GS24" i="35"/>
  <c r="GS32" i="35"/>
  <c r="GS16" i="35"/>
  <c r="GS19" i="35"/>
  <c r="GS25" i="35"/>
  <c r="GS30" i="35"/>
  <c r="GS26" i="35"/>
  <c r="GS33" i="35"/>
  <c r="GS34" i="35"/>
  <c r="GP15" i="35"/>
  <c r="GP23" i="35"/>
  <c r="GP13" i="35"/>
  <c r="GP21" i="35"/>
  <c r="GP16" i="35"/>
  <c r="GP24" i="35"/>
  <c r="GP14" i="35"/>
  <c r="GP22" i="35"/>
  <c r="GP12" i="35"/>
  <c r="GP28" i="35"/>
  <c r="GP32" i="35"/>
  <c r="GP18" i="35"/>
  <c r="GP19" i="35"/>
  <c r="GP30" i="35"/>
  <c r="GP25" i="35"/>
  <c r="GP33" i="35"/>
  <c r="GP20" i="35"/>
  <c r="GP26" i="35"/>
  <c r="GP31" i="35"/>
  <c r="GP17" i="35"/>
  <c r="GP11" i="35"/>
  <c r="GP27" i="35"/>
  <c r="GP34" i="35"/>
  <c r="GP29" i="35"/>
  <c r="GW18" i="35"/>
  <c r="GW26" i="35"/>
  <c r="GW16" i="35"/>
  <c r="GW24" i="35"/>
  <c r="GW11" i="35"/>
  <c r="GW19" i="35"/>
  <c r="GW27" i="35"/>
  <c r="GW17" i="35"/>
  <c r="GW25" i="35"/>
  <c r="GW15" i="35"/>
  <c r="GW22" i="35"/>
  <c r="GW33" i="35"/>
  <c r="GW12" i="35"/>
  <c r="GW28" i="35"/>
  <c r="GW23" i="35"/>
  <c r="GW31" i="35"/>
  <c r="GW13" i="35"/>
  <c r="GW34" i="35"/>
  <c r="GW14" i="35"/>
  <c r="GW29" i="35"/>
  <c r="GW20" i="35"/>
  <c r="GW21" i="35"/>
  <c r="GW30" i="35"/>
  <c r="GW32" i="35"/>
  <c r="GT11" i="35"/>
  <c r="GT19" i="35"/>
  <c r="GT27" i="35"/>
  <c r="GT17" i="35"/>
  <c r="GT25" i="35"/>
  <c r="GT12" i="35"/>
  <c r="GT20" i="35"/>
  <c r="GT28" i="35"/>
  <c r="GT18" i="35"/>
  <c r="GT26" i="35"/>
  <c r="GT16" i="35"/>
  <c r="GT23" i="35"/>
  <c r="GT34" i="35"/>
  <c r="GT13" i="35"/>
  <c r="GT29" i="35"/>
  <c r="GT24" i="35"/>
  <c r="GT32" i="35"/>
  <c r="GT14" i="35"/>
  <c r="GT15" i="35"/>
  <c r="GT30" i="35"/>
  <c r="GT22" i="35"/>
  <c r="GT21" i="35"/>
  <c r="GT31" i="35"/>
  <c r="GT33" i="35"/>
  <c r="HA14" i="35"/>
  <c r="HA22" i="35"/>
  <c r="HA12" i="35"/>
  <c r="HA20" i="35"/>
  <c r="HA15" i="35"/>
  <c r="HA23" i="35"/>
  <c r="HA13" i="35"/>
  <c r="HA21" i="35"/>
  <c r="HA19" i="35"/>
  <c r="HA31" i="35"/>
  <c r="HA26" i="35"/>
  <c r="HA29" i="35"/>
  <c r="HA16" i="35"/>
  <c r="HA32" i="35"/>
  <c r="HA11" i="35"/>
  <c r="HA27" i="35"/>
  <c r="HA17" i="35"/>
  <c r="HA30" i="35"/>
  <c r="HA18" i="35"/>
  <c r="HA33" i="35"/>
  <c r="HA25" i="35"/>
  <c r="HA34" i="35"/>
  <c r="HA24" i="35"/>
  <c r="HA28" i="35"/>
  <c r="HJ11" i="35"/>
  <c r="HJ19" i="35"/>
  <c r="HJ27" i="35"/>
  <c r="HJ17" i="35"/>
  <c r="HJ25" i="35"/>
  <c r="HJ12" i="35"/>
  <c r="HJ20" i="35"/>
  <c r="HJ18" i="35"/>
  <c r="HJ26" i="35"/>
  <c r="HJ16" i="35"/>
  <c r="HJ28" i="35"/>
  <c r="HJ23" i="35"/>
  <c r="HJ34" i="35"/>
  <c r="HJ13" i="35"/>
  <c r="HJ29" i="35"/>
  <c r="HJ24" i="35"/>
  <c r="HJ32" i="35"/>
  <c r="HJ14" i="35"/>
  <c r="HJ15" i="35"/>
  <c r="HJ30" i="35"/>
  <c r="HJ31" i="35"/>
  <c r="HJ33" i="35"/>
  <c r="HJ22" i="35"/>
  <c r="HJ21" i="35"/>
  <c r="GX15" i="35"/>
  <c r="GX23" i="35"/>
  <c r="GX13" i="35"/>
  <c r="GX21" i="35"/>
  <c r="GX16" i="35"/>
  <c r="GX24" i="35"/>
  <c r="GX14" i="35"/>
  <c r="GX22" i="35"/>
  <c r="GX20" i="35"/>
  <c r="GX32" i="35"/>
  <c r="GX11" i="35"/>
  <c r="GX27" i="35"/>
  <c r="GX30" i="35"/>
  <c r="GX17" i="35"/>
  <c r="GX33" i="35"/>
  <c r="GX12" i="35"/>
  <c r="GX28" i="35"/>
  <c r="GX18" i="35"/>
  <c r="GX31" i="35"/>
  <c r="GX19" i="35"/>
  <c r="GX34" i="35"/>
  <c r="GX26" i="35"/>
  <c r="GX29" i="35"/>
  <c r="GX25" i="35"/>
  <c r="GY12" i="35"/>
  <c r="GY20" i="35"/>
  <c r="GY18" i="35"/>
  <c r="GY26" i="35"/>
  <c r="GY13" i="35"/>
  <c r="GY21" i="35"/>
  <c r="GY11" i="35"/>
  <c r="GY19" i="35"/>
  <c r="GY27" i="35"/>
  <c r="GY25" i="35"/>
  <c r="GY29" i="35"/>
  <c r="GY15" i="35"/>
  <c r="GY16" i="35"/>
  <c r="GY22" i="35"/>
  <c r="GY30" i="35"/>
  <c r="GY14" i="35"/>
  <c r="GY17" i="35"/>
  <c r="GY33" i="35"/>
  <c r="GY23" i="35"/>
  <c r="GY28" i="35"/>
  <c r="GY24" i="35"/>
  <c r="GY31" i="35"/>
  <c r="GY34" i="35"/>
  <c r="GY32" i="35"/>
  <c r="HC16" i="35"/>
  <c r="HC24" i="35"/>
  <c r="HC14" i="35"/>
  <c r="HC22" i="35"/>
  <c r="HC17" i="35"/>
  <c r="HC25" i="35"/>
  <c r="HC15" i="35"/>
  <c r="HC23" i="35"/>
  <c r="HC13" i="35"/>
  <c r="HC33" i="35"/>
  <c r="HC20" i="35"/>
  <c r="HC31" i="35"/>
  <c r="HC26" i="35"/>
  <c r="HC34" i="35"/>
  <c r="HC21" i="35"/>
  <c r="HC29" i="35"/>
  <c r="HC11" i="35"/>
  <c r="HC27" i="35"/>
  <c r="HC32" i="35"/>
  <c r="HC12" i="35"/>
  <c r="HC18" i="35"/>
  <c r="HC19" i="35"/>
  <c r="HC28" i="35"/>
  <c r="HC30" i="35"/>
  <c r="HI14" i="35"/>
  <c r="HI22" i="35"/>
  <c r="HI12" i="35"/>
  <c r="HI20" i="35"/>
  <c r="HI15" i="35"/>
  <c r="HI23" i="35"/>
  <c r="HI13" i="35"/>
  <c r="HI21" i="35"/>
  <c r="HI11" i="35"/>
  <c r="HI27" i="35"/>
  <c r="HI31" i="35"/>
  <c r="HI17" i="35"/>
  <c r="HI18" i="35"/>
  <c r="HI29" i="35"/>
  <c r="HI24" i="35"/>
  <c r="HI32" i="35"/>
  <c r="HI19" i="35"/>
  <c r="HI16" i="35"/>
  <c r="HI25" i="35"/>
  <c r="HI30" i="35"/>
  <c r="HI26" i="35"/>
  <c r="HI33" i="35"/>
  <c r="HI34" i="35"/>
  <c r="HI28" i="35"/>
  <c r="HF15" i="35"/>
  <c r="HF23" i="35"/>
  <c r="HF13" i="35"/>
  <c r="HF21" i="35"/>
  <c r="HF16" i="35"/>
  <c r="HF24" i="35"/>
  <c r="HF14" i="35"/>
  <c r="HF22" i="35"/>
  <c r="HF12" i="35"/>
  <c r="HF32" i="35"/>
  <c r="HF18" i="35"/>
  <c r="HF19" i="35"/>
  <c r="HF30" i="35"/>
  <c r="HF25" i="35"/>
  <c r="HF33" i="35"/>
  <c r="HF17" i="35"/>
  <c r="HF20" i="35"/>
  <c r="HF28" i="35"/>
  <c r="HF26" i="35"/>
  <c r="HF31" i="35"/>
  <c r="HF11" i="35"/>
  <c r="HF27" i="35"/>
  <c r="HF34" i="35"/>
  <c r="HF29" i="35"/>
  <c r="HO12" i="35"/>
  <c r="HO20" i="35"/>
  <c r="HO18" i="35"/>
  <c r="HO26" i="35"/>
  <c r="HO13" i="35"/>
  <c r="HO21" i="35"/>
  <c r="HO11" i="35"/>
  <c r="HO19" i="35"/>
  <c r="HO27" i="35"/>
  <c r="HO25" i="35"/>
  <c r="HO29" i="35"/>
  <c r="HO15" i="35"/>
  <c r="HO16" i="35"/>
  <c r="HO22" i="35"/>
  <c r="HO30" i="35"/>
  <c r="HO17" i="35"/>
  <c r="HO33" i="35"/>
  <c r="HO23" i="35"/>
  <c r="HO28" i="35"/>
  <c r="HO24" i="35"/>
  <c r="HO31" i="35"/>
  <c r="HO14" i="35"/>
  <c r="HO32" i="35"/>
  <c r="HO34" i="35"/>
  <c r="HD13" i="35"/>
  <c r="HD21" i="35"/>
  <c r="HD11" i="35"/>
  <c r="HD19" i="35"/>
  <c r="HD27" i="35"/>
  <c r="HD14" i="35"/>
  <c r="HD22" i="35"/>
  <c r="HD12" i="35"/>
  <c r="HD20" i="35"/>
  <c r="HD18" i="35"/>
  <c r="HD30" i="35"/>
  <c r="HD25" i="35"/>
  <c r="HD28" i="35"/>
  <c r="HD15" i="35"/>
  <c r="HD31" i="35"/>
  <c r="HD26" i="35"/>
  <c r="HD34" i="35"/>
  <c r="HD16" i="35"/>
  <c r="HD29" i="35"/>
  <c r="HD17" i="35"/>
  <c r="HD32" i="35"/>
  <c r="HD33" i="35"/>
  <c r="HD24" i="35"/>
  <c r="HD23" i="35"/>
  <c r="HQ14" i="35"/>
  <c r="HQ22" i="35"/>
  <c r="HQ12" i="35"/>
  <c r="HQ20" i="35"/>
  <c r="HQ15" i="35"/>
  <c r="HQ23" i="35"/>
  <c r="HQ13" i="35"/>
  <c r="HQ21" i="35"/>
  <c r="HQ19" i="35"/>
  <c r="HQ31" i="35"/>
  <c r="HQ26" i="35"/>
  <c r="HQ29" i="35"/>
  <c r="HQ16" i="35"/>
  <c r="HQ32" i="35"/>
  <c r="HQ11" i="35"/>
  <c r="HQ27" i="35"/>
  <c r="HQ17" i="35"/>
  <c r="HQ30" i="35"/>
  <c r="HQ18" i="35"/>
  <c r="HQ33" i="35"/>
  <c r="HQ28" i="35"/>
  <c r="HQ25" i="35"/>
  <c r="HQ24" i="35"/>
  <c r="HQ34" i="35"/>
  <c r="GN13" i="35"/>
  <c r="GN21" i="35"/>
  <c r="GN11" i="35"/>
  <c r="GN19" i="35"/>
  <c r="GN27" i="35"/>
  <c r="GN14" i="35"/>
  <c r="GN22" i="35"/>
  <c r="GN12" i="35"/>
  <c r="GN20" i="35"/>
  <c r="GN28" i="35"/>
  <c r="GN18" i="35"/>
  <c r="GN30" i="35"/>
  <c r="GN25" i="35"/>
  <c r="GN15" i="35"/>
  <c r="GN31" i="35"/>
  <c r="GN26" i="35"/>
  <c r="GN34" i="35"/>
  <c r="GN16" i="35"/>
  <c r="GN29" i="35"/>
  <c r="GN17" i="35"/>
  <c r="GN32" i="35"/>
  <c r="GN24" i="35"/>
  <c r="GN23" i="35"/>
  <c r="GN33" i="35"/>
  <c r="HB11" i="35"/>
  <c r="HB19" i="35"/>
  <c r="HB27" i="35"/>
  <c r="HB17" i="35"/>
  <c r="HB25" i="35"/>
  <c r="HB12" i="35"/>
  <c r="HB20" i="35"/>
  <c r="HB18" i="35"/>
  <c r="HB26" i="35"/>
  <c r="HB24" i="35"/>
  <c r="HB28" i="35"/>
  <c r="HB15" i="35"/>
  <c r="HB34" i="35"/>
  <c r="HB21" i="35"/>
  <c r="HB29" i="35"/>
  <c r="HB16" i="35"/>
  <c r="HB32" i="35"/>
  <c r="HB22" i="35"/>
  <c r="HB13" i="35"/>
  <c r="HB23" i="35"/>
  <c r="HB30" i="35"/>
  <c r="HB14" i="35"/>
  <c r="HB33" i="35"/>
  <c r="HB31" i="35"/>
  <c r="HN15" i="35"/>
  <c r="HN23" i="35"/>
  <c r="HN13" i="35"/>
  <c r="HN21" i="35"/>
  <c r="HN16" i="35"/>
  <c r="HN24" i="35"/>
  <c r="HN14" i="35"/>
  <c r="HN22" i="35"/>
  <c r="HN20" i="35"/>
  <c r="HN32" i="35"/>
  <c r="HN11" i="35"/>
  <c r="HN27" i="35"/>
  <c r="HN30" i="35"/>
  <c r="HN17" i="35"/>
  <c r="HN33" i="35"/>
  <c r="HN12" i="35"/>
  <c r="HN28" i="35"/>
  <c r="HN18" i="35"/>
  <c r="HN31" i="35"/>
  <c r="HN19" i="35"/>
  <c r="HN34" i="35"/>
  <c r="HN25" i="35"/>
  <c r="HN29" i="35"/>
  <c r="HN26" i="35"/>
  <c r="GJ17" i="35"/>
  <c r="GJ25" i="35"/>
  <c r="GJ15" i="35"/>
  <c r="GJ23" i="35"/>
  <c r="GJ18" i="35"/>
  <c r="GJ26" i="35"/>
  <c r="GJ16" i="35"/>
  <c r="GJ24" i="35"/>
  <c r="GJ14" i="35"/>
  <c r="GJ34" i="35"/>
  <c r="GJ21" i="35"/>
  <c r="GJ32" i="35"/>
  <c r="GJ11" i="35"/>
  <c r="GJ27" i="35"/>
  <c r="GJ22" i="35"/>
  <c r="GJ30" i="35"/>
  <c r="GJ12" i="35"/>
  <c r="GJ28" i="35"/>
  <c r="GJ33" i="35"/>
  <c r="GJ13" i="35"/>
  <c r="GJ29" i="35"/>
  <c r="GJ31" i="35"/>
  <c r="GJ19" i="35"/>
  <c r="GJ20" i="35"/>
  <c r="HE18" i="35"/>
  <c r="HE26" i="35"/>
  <c r="HE16" i="35"/>
  <c r="HE24" i="35"/>
  <c r="HE11" i="35"/>
  <c r="HE19" i="35"/>
  <c r="HE27" i="35"/>
  <c r="HE17" i="35"/>
  <c r="HE25" i="35"/>
  <c r="HE23" i="35"/>
  <c r="HE13" i="35"/>
  <c r="HE14" i="35"/>
  <c r="HE33" i="35"/>
  <c r="HE20" i="35"/>
  <c r="HE28" i="35"/>
  <c r="HE12" i="35"/>
  <c r="HE15" i="35"/>
  <c r="HE31" i="35"/>
  <c r="HE21" i="35"/>
  <c r="HE34" i="35"/>
  <c r="HE22" i="35"/>
  <c r="HE29" i="35"/>
  <c r="HE32" i="35"/>
  <c r="HE30" i="35"/>
  <c r="HR11" i="35"/>
  <c r="HR19" i="35"/>
  <c r="HR27" i="35"/>
  <c r="HR17" i="35"/>
  <c r="HR25" i="35"/>
  <c r="HR12" i="35"/>
  <c r="HR20" i="35"/>
  <c r="HR18" i="35"/>
  <c r="HR26" i="35"/>
  <c r="HR34" i="35"/>
  <c r="HR24" i="35"/>
  <c r="HR28" i="35"/>
  <c r="HR14" i="35"/>
  <c r="HR15" i="35"/>
  <c r="HR21" i="35"/>
  <c r="HR29" i="35"/>
  <c r="HR16" i="35"/>
  <c r="HR32" i="35"/>
  <c r="HR13" i="35"/>
  <c r="HR22" i="35"/>
  <c r="HR23" i="35"/>
  <c r="HR30" i="35"/>
  <c r="HR31" i="35"/>
  <c r="HR33" i="35"/>
  <c r="DG13" i="35"/>
  <c r="DG11" i="35"/>
  <c r="DG14" i="35"/>
  <c r="DG12" i="35"/>
  <c r="DE32" i="35"/>
  <c r="DE34" i="35"/>
  <c r="DE31" i="35"/>
  <c r="DE33" i="35"/>
  <c r="DC17" i="35"/>
  <c r="DC16" i="35"/>
  <c r="DC19" i="35"/>
  <c r="DC18" i="35"/>
  <c r="DE23" i="35"/>
  <c r="DE22" i="35"/>
  <c r="DE24" i="35"/>
  <c r="DE21" i="35"/>
  <c r="DI24" i="35"/>
  <c r="DI21" i="35"/>
  <c r="DI22" i="35"/>
  <c r="DI23" i="35"/>
  <c r="DA8" i="35"/>
  <c r="DA7" i="35"/>
  <c r="DA6" i="35"/>
  <c r="DE29" i="35"/>
  <c r="DE27" i="35"/>
  <c r="DE28" i="35"/>
  <c r="DE26" i="35"/>
  <c r="DG8" i="35"/>
  <c r="DG7" i="35"/>
  <c r="DG6" i="35"/>
  <c r="DK27" i="35"/>
  <c r="DK26" i="35"/>
  <c r="DK28" i="35"/>
  <c r="DK29" i="35"/>
  <c r="DC32" i="35"/>
  <c r="DC31" i="35"/>
  <c r="DC34" i="35"/>
  <c r="DC33" i="35"/>
  <c r="DE13" i="35"/>
  <c r="DE14" i="35"/>
  <c r="DE12" i="35"/>
  <c r="DE11" i="35"/>
  <c r="DI34" i="35"/>
  <c r="DI33" i="35"/>
  <c r="DI31" i="35"/>
  <c r="DI32" i="35"/>
  <c r="DK12" i="35"/>
  <c r="DK14" i="35"/>
  <c r="DK11" i="35"/>
  <c r="DK13" i="35"/>
  <c r="DE7" i="35"/>
  <c r="DE8" i="35"/>
  <c r="DE6" i="35"/>
  <c r="DC22" i="35"/>
  <c r="DC24" i="35"/>
  <c r="DC23" i="35"/>
  <c r="DC21" i="35"/>
  <c r="DI19" i="35"/>
  <c r="DI16" i="35"/>
  <c r="DI18" i="35"/>
  <c r="DI17" i="35"/>
  <c r="DC27" i="35"/>
  <c r="DC29" i="35"/>
  <c r="DC26" i="35"/>
  <c r="DC28" i="35"/>
  <c r="DK7" i="35"/>
  <c r="DK6" i="35"/>
  <c r="DK8" i="35"/>
  <c r="DC12" i="35"/>
  <c r="DC11" i="35"/>
  <c r="DC14" i="35"/>
  <c r="DC13" i="35"/>
  <c r="DI13" i="35"/>
  <c r="DI14" i="35"/>
  <c r="DI11" i="35"/>
  <c r="DI12" i="35"/>
  <c r="DI28" i="35"/>
  <c r="DI29" i="35"/>
  <c r="DI26" i="35"/>
  <c r="DI27" i="35"/>
  <c r="DG18" i="35"/>
  <c r="DG16" i="35"/>
  <c r="DG17" i="35"/>
  <c r="DG19" i="35"/>
  <c r="DG33" i="35"/>
  <c r="DG31" i="35"/>
  <c r="DG34" i="35"/>
  <c r="DG32" i="35"/>
  <c r="DA22" i="35"/>
  <c r="DA23" i="35"/>
  <c r="DA21" i="35"/>
  <c r="DA24" i="35"/>
  <c r="DG23" i="35"/>
  <c r="DG21" i="35"/>
  <c r="DG22" i="35"/>
  <c r="DG24" i="35"/>
  <c r="DA32" i="35"/>
  <c r="DA31" i="35"/>
  <c r="DA33" i="35"/>
  <c r="DA34" i="35"/>
  <c r="DK22" i="35"/>
  <c r="DK21" i="35"/>
  <c r="DK24" i="35"/>
  <c r="DK23" i="35"/>
  <c r="DC7" i="35"/>
  <c r="DC6" i="35"/>
  <c r="DC8" i="35"/>
  <c r="DG28" i="35"/>
  <c r="DG27" i="35"/>
  <c r="DG26" i="35"/>
  <c r="DG29" i="35"/>
  <c r="DI7" i="35"/>
  <c r="DI8" i="35"/>
  <c r="DI6" i="35"/>
  <c r="DA12" i="35"/>
  <c r="DA11" i="35"/>
  <c r="DA13" i="35"/>
  <c r="DA14" i="35"/>
  <c r="DK34" i="35"/>
  <c r="DK32" i="35"/>
  <c r="DK31" i="35"/>
  <c r="DK33" i="35"/>
  <c r="DA17" i="35"/>
  <c r="DA16" i="35"/>
  <c r="DA18" i="35"/>
  <c r="DA19" i="35"/>
  <c r="DA27" i="35"/>
  <c r="DA26" i="35"/>
  <c r="DA29" i="35"/>
  <c r="DA28" i="35"/>
  <c r="DK17" i="35"/>
  <c r="DK16" i="35"/>
  <c r="DK19" i="35"/>
  <c r="DK18" i="35"/>
  <c r="DE19" i="35"/>
  <c r="DE17" i="35"/>
  <c r="DE18" i="35"/>
  <c r="DE16" i="35"/>
  <c r="BN11" i="31"/>
  <c r="DD26" i="35"/>
  <c r="DB31" i="35"/>
  <c r="DL31" i="35"/>
  <c r="DL26" i="35"/>
  <c r="DJ31" i="35"/>
  <c r="DH26" i="35"/>
  <c r="DB26" i="35"/>
  <c r="DJ26" i="35"/>
  <c r="DH31" i="35"/>
  <c r="DD31" i="35"/>
  <c r="DF31" i="35"/>
  <c r="DF26" i="35"/>
  <c r="DH21" i="35"/>
  <c r="DF21" i="35"/>
  <c r="DB21" i="35"/>
  <c r="DJ21" i="35"/>
  <c r="DL21" i="35"/>
  <c r="DD21" i="35"/>
  <c r="DL16" i="35"/>
  <c r="DB6" i="35"/>
  <c r="DB11" i="35"/>
  <c r="DH11" i="35"/>
  <c r="DH6" i="35"/>
  <c r="DL11" i="35"/>
  <c r="DJ6" i="35"/>
  <c r="DD16" i="35"/>
  <c r="DD11" i="35"/>
  <c r="DL6" i="35"/>
  <c r="DB16" i="35"/>
  <c r="DJ11" i="35"/>
  <c r="DH16" i="35"/>
  <c r="DD6" i="35"/>
  <c r="DF6" i="35"/>
  <c r="DF16" i="35"/>
  <c r="DF11" i="35"/>
  <c r="DJ16" i="35"/>
  <c r="AB8" i="29" l="1"/>
  <c r="P294" i="35" l="1"/>
  <c r="P262" i="35"/>
  <c r="P230" i="35"/>
  <c r="DR230" i="35" s="1"/>
  <c r="P198" i="35"/>
  <c r="P166" i="35"/>
  <c r="P134" i="35"/>
  <c r="P102" i="35"/>
  <c r="P38" i="35"/>
  <c r="O230" i="35" l="1"/>
  <c r="D6" i="34" l="1"/>
  <c r="BP6" i="34" s="1"/>
  <c r="D7" i="34"/>
  <c r="D8" i="34"/>
  <c r="BP8" i="34" s="1"/>
  <c r="D9" i="34"/>
  <c r="D10" i="34"/>
  <c r="BP10" i="34" s="1"/>
  <c r="D11" i="34"/>
  <c r="BP11" i="34" s="1"/>
  <c r="D12" i="34"/>
  <c r="BP12" i="34" s="1"/>
  <c r="D13" i="34"/>
  <c r="D14" i="34"/>
  <c r="BP14" i="34" s="1"/>
  <c r="D15" i="34"/>
  <c r="D16" i="34"/>
  <c r="BP16" i="34" s="1"/>
  <c r="D17" i="34"/>
  <c r="D18" i="34"/>
  <c r="BP18" i="34" s="1"/>
  <c r="D19" i="34"/>
  <c r="BP19" i="34" s="1"/>
  <c r="D20" i="34"/>
  <c r="BP20" i="34" s="1"/>
  <c r="D21" i="34"/>
  <c r="D22" i="34"/>
  <c r="D23" i="34"/>
  <c r="D24" i="34"/>
  <c r="BP24" i="34" s="1"/>
  <c r="D25" i="34"/>
  <c r="D26" i="34"/>
  <c r="BP26" i="34" s="1"/>
  <c r="D27" i="34"/>
  <c r="BP27" i="34" s="1"/>
  <c r="D28" i="34"/>
  <c r="BP28" i="34" s="1"/>
  <c r="D29" i="34"/>
  <c r="D30" i="34"/>
  <c r="D31" i="34"/>
  <c r="D32" i="34"/>
  <c r="BP32" i="34" s="1"/>
  <c r="D33" i="34"/>
  <c r="D34" i="34"/>
  <c r="BP34" i="34" s="1"/>
  <c r="D35" i="34"/>
  <c r="BP35" i="34" s="1"/>
  <c r="D36" i="34"/>
  <c r="BP36" i="34" s="1"/>
  <c r="D37" i="34"/>
  <c r="D38" i="34"/>
  <c r="D39" i="34"/>
  <c r="D40" i="34"/>
  <c r="BP40" i="34" s="1"/>
  <c r="D41" i="34"/>
  <c r="D42" i="34"/>
  <c r="BP42" i="34" s="1"/>
  <c r="D43" i="34"/>
  <c r="D44" i="34"/>
  <c r="BP44" i="34" s="1"/>
  <c r="BV5" i="34"/>
  <c r="BW5" i="34" s="1"/>
  <c r="BX5" i="34" s="1"/>
  <c r="BV178" i="34"/>
  <c r="BW178" i="34" s="1"/>
  <c r="BX178" i="34" s="1"/>
  <c r="BV179" i="34"/>
  <c r="BW179" i="34" s="1"/>
  <c r="BX179" i="34" s="1"/>
  <c r="BV180" i="34"/>
  <c r="BW180" i="34" s="1"/>
  <c r="BX180" i="34" s="1"/>
  <c r="BV181" i="34"/>
  <c r="BW181" i="34" s="1"/>
  <c r="BX181" i="34" s="1"/>
  <c r="BV182" i="34"/>
  <c r="BW182" i="34" s="1"/>
  <c r="BX182" i="34" s="1"/>
  <c r="BV183" i="34"/>
  <c r="BW183" i="34" s="1"/>
  <c r="BX183" i="34" s="1"/>
  <c r="BV184" i="34"/>
  <c r="BW184" i="34" s="1"/>
  <c r="BX184" i="34" s="1"/>
  <c r="BV185" i="34"/>
  <c r="BW185" i="34" s="1"/>
  <c r="BX185" i="34" s="1"/>
  <c r="BV186" i="34"/>
  <c r="BW186" i="34" s="1"/>
  <c r="BX186" i="34" s="1"/>
  <c r="BV187" i="34"/>
  <c r="BW187" i="34" s="1"/>
  <c r="BX187" i="34" s="1"/>
  <c r="BV188" i="34"/>
  <c r="BW188" i="34" s="1"/>
  <c r="BX188" i="34" s="1"/>
  <c r="BV189" i="34"/>
  <c r="BW189" i="34" s="1"/>
  <c r="BX189" i="34" s="1"/>
  <c r="BV190" i="34"/>
  <c r="BW190" i="34" s="1"/>
  <c r="BX190" i="34" s="1"/>
  <c r="BV191" i="34"/>
  <c r="BW191" i="34" s="1"/>
  <c r="BX191" i="34" s="1"/>
  <c r="BV192" i="34"/>
  <c r="BW192" i="34" s="1"/>
  <c r="BX192" i="34" s="1"/>
  <c r="BV193" i="34"/>
  <c r="BW193" i="34" s="1"/>
  <c r="BX193" i="34" s="1"/>
  <c r="BV194" i="34"/>
  <c r="BW194" i="34" s="1"/>
  <c r="BX194" i="34" s="1"/>
  <c r="BV195" i="34"/>
  <c r="BW195" i="34" s="1"/>
  <c r="BX195" i="34" s="1"/>
  <c r="BV196" i="34"/>
  <c r="BW196" i="34" s="1"/>
  <c r="BX196" i="34" s="1"/>
  <c r="BV197" i="34"/>
  <c r="BW197" i="34" s="1"/>
  <c r="BX197" i="34" s="1"/>
  <c r="BV198" i="34"/>
  <c r="BW198" i="34" s="1"/>
  <c r="BX198" i="34" s="1"/>
  <c r="BV199" i="34"/>
  <c r="BW199" i="34" s="1"/>
  <c r="BX199" i="34" s="1"/>
  <c r="BV200" i="34"/>
  <c r="BW200" i="34" s="1"/>
  <c r="BX200" i="34" s="1"/>
  <c r="BV201" i="34"/>
  <c r="BW201" i="34" s="1"/>
  <c r="BX201" i="34" s="1"/>
  <c r="BV202" i="34"/>
  <c r="BW202" i="34" s="1"/>
  <c r="BX202" i="34" s="1"/>
  <c r="BV203" i="34"/>
  <c r="BW203" i="34" s="1"/>
  <c r="BX203" i="34" s="1"/>
  <c r="BV204" i="34"/>
  <c r="BW204" i="34" s="1"/>
  <c r="BX204" i="34" s="1"/>
  <c r="BV205" i="34"/>
  <c r="BW205" i="34" s="1"/>
  <c r="BX205" i="34" s="1"/>
  <c r="BV206" i="34"/>
  <c r="BW206" i="34" s="1"/>
  <c r="BX206" i="34" s="1"/>
  <c r="BV207" i="34"/>
  <c r="BW207" i="34" s="1"/>
  <c r="BX207" i="34" s="1"/>
  <c r="BV208" i="34"/>
  <c r="BW208" i="34" s="1"/>
  <c r="BX208" i="34" s="1"/>
  <c r="BV209" i="34"/>
  <c r="BW209" i="34" s="1"/>
  <c r="BX209" i="34" s="1"/>
  <c r="BV210" i="34"/>
  <c r="BW210" i="34" s="1"/>
  <c r="BX210" i="34" s="1"/>
  <c r="BV211" i="34"/>
  <c r="BW211" i="34" s="1"/>
  <c r="BX211" i="34" s="1"/>
  <c r="BV212" i="34"/>
  <c r="BW212" i="34" s="1"/>
  <c r="BX212" i="34" s="1"/>
  <c r="BV213" i="34"/>
  <c r="BW213" i="34" s="1"/>
  <c r="BX213" i="34" s="1"/>
  <c r="BV214" i="34"/>
  <c r="BW214" i="34" s="1"/>
  <c r="BX214" i="34" s="1"/>
  <c r="BV215" i="34"/>
  <c r="BW215" i="34" s="1"/>
  <c r="BX215" i="34" s="1"/>
  <c r="BV216" i="34"/>
  <c r="BW216" i="34" s="1"/>
  <c r="BX216" i="34" s="1"/>
  <c r="BV217" i="34"/>
  <c r="BW217" i="34" s="1"/>
  <c r="BX217" i="34" s="1"/>
  <c r="BV218" i="34"/>
  <c r="BW218" i="34" s="1"/>
  <c r="BX218" i="34" s="1"/>
  <c r="BV219" i="34"/>
  <c r="BW219" i="34" s="1"/>
  <c r="BX219" i="34" s="1"/>
  <c r="BV220" i="34"/>
  <c r="BW220" i="34" s="1"/>
  <c r="BX220" i="34" s="1"/>
  <c r="BV221" i="34"/>
  <c r="BW221" i="34" s="1"/>
  <c r="BX221" i="34" s="1"/>
  <c r="BV222" i="34"/>
  <c r="BW222" i="34" s="1"/>
  <c r="BX222" i="34" s="1"/>
  <c r="BV223" i="34"/>
  <c r="BW223" i="34" s="1"/>
  <c r="BX223" i="34" s="1"/>
  <c r="BV224" i="34"/>
  <c r="BW224" i="34" s="1"/>
  <c r="BX224" i="34" s="1"/>
  <c r="BV177" i="34"/>
  <c r="BW177" i="34" s="1"/>
  <c r="BX177" i="34" s="1"/>
  <c r="BV138" i="34"/>
  <c r="BW138" i="34" s="1"/>
  <c r="BX138" i="34" s="1"/>
  <c r="BV139" i="34"/>
  <c r="BW139" i="34" s="1"/>
  <c r="BX139" i="34" s="1"/>
  <c r="BV140" i="34"/>
  <c r="BW140" i="34" s="1"/>
  <c r="BX140" i="34" s="1"/>
  <c r="BV141" i="34"/>
  <c r="BW141" i="34" s="1"/>
  <c r="BX141" i="34" s="1"/>
  <c r="BV142" i="34"/>
  <c r="BW142" i="34" s="1"/>
  <c r="BX142" i="34" s="1"/>
  <c r="BV143" i="34"/>
  <c r="BW143" i="34" s="1"/>
  <c r="BX143" i="34" s="1"/>
  <c r="BV144" i="34"/>
  <c r="BW144" i="34" s="1"/>
  <c r="BX144" i="34" s="1"/>
  <c r="BV145" i="34"/>
  <c r="BW145" i="34" s="1"/>
  <c r="BX145" i="34" s="1"/>
  <c r="BV146" i="34"/>
  <c r="BW146" i="34" s="1"/>
  <c r="BX146" i="34" s="1"/>
  <c r="BV147" i="34"/>
  <c r="BW147" i="34" s="1"/>
  <c r="BX147" i="34" s="1"/>
  <c r="BV148" i="34"/>
  <c r="BW148" i="34" s="1"/>
  <c r="BX148" i="34" s="1"/>
  <c r="BV149" i="34"/>
  <c r="BW149" i="34" s="1"/>
  <c r="BX149" i="34" s="1"/>
  <c r="BV150" i="34"/>
  <c r="BW150" i="34" s="1"/>
  <c r="BX150" i="34" s="1"/>
  <c r="BV151" i="34"/>
  <c r="BW151" i="34" s="1"/>
  <c r="BX151" i="34" s="1"/>
  <c r="BV152" i="34"/>
  <c r="BW152" i="34" s="1"/>
  <c r="BX152" i="34" s="1"/>
  <c r="BV153" i="34"/>
  <c r="BW153" i="34" s="1"/>
  <c r="BX153" i="34" s="1"/>
  <c r="BV154" i="34"/>
  <c r="BW154" i="34" s="1"/>
  <c r="BX154" i="34" s="1"/>
  <c r="BV155" i="34"/>
  <c r="BW155" i="34" s="1"/>
  <c r="BX155" i="34" s="1"/>
  <c r="BV156" i="34"/>
  <c r="BW156" i="34" s="1"/>
  <c r="BX156" i="34" s="1"/>
  <c r="BV157" i="34"/>
  <c r="BW157" i="34" s="1"/>
  <c r="BX157" i="34" s="1"/>
  <c r="BV158" i="34"/>
  <c r="BW158" i="34" s="1"/>
  <c r="BX158" i="34" s="1"/>
  <c r="BV159" i="34"/>
  <c r="BW159" i="34" s="1"/>
  <c r="BX159" i="34" s="1"/>
  <c r="BV160" i="34"/>
  <c r="BW160" i="34" s="1"/>
  <c r="BX160" i="34" s="1"/>
  <c r="BV161" i="34"/>
  <c r="BW161" i="34" s="1"/>
  <c r="BX161" i="34" s="1"/>
  <c r="BV162" i="34"/>
  <c r="BW162" i="34" s="1"/>
  <c r="BX162" i="34" s="1"/>
  <c r="BV163" i="34"/>
  <c r="BW163" i="34" s="1"/>
  <c r="BX163" i="34" s="1"/>
  <c r="BV164" i="34"/>
  <c r="BW164" i="34" s="1"/>
  <c r="BX164" i="34" s="1"/>
  <c r="BV165" i="34"/>
  <c r="BW165" i="34" s="1"/>
  <c r="BX165" i="34" s="1"/>
  <c r="BV166" i="34"/>
  <c r="BW166" i="34" s="1"/>
  <c r="BX166" i="34" s="1"/>
  <c r="BV167" i="34"/>
  <c r="BW167" i="34" s="1"/>
  <c r="BX167" i="34" s="1"/>
  <c r="BV168" i="34"/>
  <c r="BW168" i="34" s="1"/>
  <c r="BX168" i="34" s="1"/>
  <c r="BV169" i="34"/>
  <c r="BW169" i="34" s="1"/>
  <c r="BX169" i="34" s="1"/>
  <c r="BV170" i="34"/>
  <c r="BW170" i="34" s="1"/>
  <c r="BX170" i="34" s="1"/>
  <c r="BV171" i="34"/>
  <c r="BW171" i="34" s="1"/>
  <c r="BX171" i="34" s="1"/>
  <c r="BV172" i="34"/>
  <c r="BW172" i="34" s="1"/>
  <c r="BX172" i="34" s="1"/>
  <c r="BV173" i="34"/>
  <c r="BW173" i="34" s="1"/>
  <c r="BX173" i="34" s="1"/>
  <c r="BV174" i="34"/>
  <c r="BW174" i="34" s="1"/>
  <c r="BX174" i="34" s="1"/>
  <c r="BV175" i="34"/>
  <c r="BW175" i="34" s="1"/>
  <c r="BX175" i="34" s="1"/>
  <c r="BV176" i="34"/>
  <c r="BW176" i="34" s="1"/>
  <c r="BX176" i="34" s="1"/>
  <c r="BV137" i="34"/>
  <c r="BW137" i="34" s="1"/>
  <c r="BX137" i="34" s="1"/>
  <c r="BV98" i="34"/>
  <c r="BW98" i="34" s="1"/>
  <c r="BX98" i="34" s="1"/>
  <c r="BV99" i="34"/>
  <c r="BW99" i="34" s="1"/>
  <c r="BX99" i="34" s="1"/>
  <c r="BV100" i="34"/>
  <c r="BW100" i="34" s="1"/>
  <c r="BX100" i="34" s="1"/>
  <c r="BV101" i="34"/>
  <c r="BW101" i="34" s="1"/>
  <c r="BX101" i="34" s="1"/>
  <c r="BV102" i="34"/>
  <c r="BW102" i="34" s="1"/>
  <c r="BX102" i="34" s="1"/>
  <c r="BV103" i="34"/>
  <c r="BW103" i="34" s="1"/>
  <c r="BX103" i="34" s="1"/>
  <c r="BV104" i="34"/>
  <c r="BW104" i="34" s="1"/>
  <c r="BX104" i="34" s="1"/>
  <c r="BV105" i="34"/>
  <c r="BW105" i="34" s="1"/>
  <c r="BX105" i="34" s="1"/>
  <c r="BV106" i="34"/>
  <c r="BW106" i="34" s="1"/>
  <c r="BX106" i="34" s="1"/>
  <c r="BV107" i="34"/>
  <c r="BW107" i="34" s="1"/>
  <c r="BX107" i="34" s="1"/>
  <c r="BV108" i="34"/>
  <c r="BW108" i="34" s="1"/>
  <c r="BX108" i="34" s="1"/>
  <c r="BV109" i="34"/>
  <c r="BW109" i="34" s="1"/>
  <c r="BX109" i="34" s="1"/>
  <c r="BV110" i="34"/>
  <c r="BW110" i="34" s="1"/>
  <c r="BX110" i="34" s="1"/>
  <c r="BV111" i="34"/>
  <c r="BW111" i="34" s="1"/>
  <c r="BX111" i="34" s="1"/>
  <c r="BV112" i="34"/>
  <c r="BW112" i="34" s="1"/>
  <c r="BX112" i="34" s="1"/>
  <c r="BV113" i="34"/>
  <c r="BW113" i="34" s="1"/>
  <c r="BX113" i="34" s="1"/>
  <c r="BV114" i="34"/>
  <c r="BW114" i="34" s="1"/>
  <c r="BX114" i="34" s="1"/>
  <c r="BV115" i="34"/>
  <c r="BW115" i="34" s="1"/>
  <c r="BX115" i="34" s="1"/>
  <c r="BV116" i="34"/>
  <c r="BW116" i="34" s="1"/>
  <c r="BX116" i="34" s="1"/>
  <c r="BV117" i="34"/>
  <c r="BW117" i="34" s="1"/>
  <c r="BX117" i="34" s="1"/>
  <c r="BV118" i="34"/>
  <c r="BW118" i="34" s="1"/>
  <c r="BX118" i="34" s="1"/>
  <c r="BV119" i="34"/>
  <c r="BW119" i="34" s="1"/>
  <c r="BX119" i="34" s="1"/>
  <c r="BV120" i="34"/>
  <c r="BW120" i="34" s="1"/>
  <c r="BX120" i="34" s="1"/>
  <c r="BV121" i="34"/>
  <c r="BW121" i="34" s="1"/>
  <c r="BX121" i="34" s="1"/>
  <c r="BV122" i="34"/>
  <c r="BW122" i="34" s="1"/>
  <c r="BX122" i="34" s="1"/>
  <c r="BV123" i="34"/>
  <c r="BW123" i="34" s="1"/>
  <c r="BX123" i="34" s="1"/>
  <c r="BV124" i="34"/>
  <c r="BW124" i="34" s="1"/>
  <c r="BX124" i="34" s="1"/>
  <c r="BV125" i="34"/>
  <c r="BW125" i="34" s="1"/>
  <c r="BX125" i="34" s="1"/>
  <c r="BV126" i="34"/>
  <c r="BW126" i="34" s="1"/>
  <c r="BX126" i="34" s="1"/>
  <c r="BV127" i="34"/>
  <c r="BW127" i="34" s="1"/>
  <c r="BX127" i="34" s="1"/>
  <c r="BV128" i="34"/>
  <c r="BW128" i="34" s="1"/>
  <c r="BX128" i="34" s="1"/>
  <c r="BV129" i="34"/>
  <c r="BW129" i="34" s="1"/>
  <c r="BX129" i="34" s="1"/>
  <c r="BV130" i="34"/>
  <c r="BW130" i="34" s="1"/>
  <c r="BX130" i="34" s="1"/>
  <c r="BV131" i="34"/>
  <c r="BW131" i="34" s="1"/>
  <c r="BX131" i="34" s="1"/>
  <c r="BV132" i="34"/>
  <c r="BW132" i="34" s="1"/>
  <c r="BX132" i="34" s="1"/>
  <c r="BV133" i="34"/>
  <c r="BW133" i="34" s="1"/>
  <c r="BX133" i="34" s="1"/>
  <c r="BV134" i="34"/>
  <c r="BW134" i="34" s="1"/>
  <c r="BX134" i="34" s="1"/>
  <c r="BV135" i="34"/>
  <c r="BW135" i="34" s="1"/>
  <c r="BX135" i="34" s="1"/>
  <c r="BV136" i="34"/>
  <c r="BW136" i="34" s="1"/>
  <c r="BX136" i="34" s="1"/>
  <c r="BV97" i="34"/>
  <c r="BW97" i="34" s="1"/>
  <c r="BX97" i="34" s="1"/>
  <c r="BV52" i="34"/>
  <c r="BW52" i="34" s="1"/>
  <c r="BX52" i="34" s="1"/>
  <c r="BV53" i="34"/>
  <c r="BW53" i="34" s="1"/>
  <c r="BX53" i="34" s="1"/>
  <c r="BV54" i="34"/>
  <c r="BW54" i="34" s="1"/>
  <c r="BX54" i="34" s="1"/>
  <c r="BV55" i="34"/>
  <c r="BW55" i="34" s="1"/>
  <c r="BX55" i="34" s="1"/>
  <c r="BV56" i="34"/>
  <c r="BW56" i="34" s="1"/>
  <c r="BX56" i="34" s="1"/>
  <c r="BV57" i="34"/>
  <c r="BW57" i="34" s="1"/>
  <c r="BX57" i="34" s="1"/>
  <c r="BV58" i="34"/>
  <c r="BW58" i="34" s="1"/>
  <c r="BX58" i="34" s="1"/>
  <c r="BV59" i="34"/>
  <c r="BW59" i="34" s="1"/>
  <c r="BX59" i="34" s="1"/>
  <c r="BV60" i="34"/>
  <c r="BW60" i="34" s="1"/>
  <c r="BX60" i="34" s="1"/>
  <c r="BV61" i="34"/>
  <c r="BW61" i="34" s="1"/>
  <c r="BX61" i="34" s="1"/>
  <c r="BV62" i="34"/>
  <c r="BW62" i="34" s="1"/>
  <c r="BX62" i="34" s="1"/>
  <c r="BV63" i="34"/>
  <c r="BW63" i="34" s="1"/>
  <c r="BX63" i="34" s="1"/>
  <c r="BV64" i="34"/>
  <c r="BW64" i="34" s="1"/>
  <c r="BX64" i="34" s="1"/>
  <c r="BV65" i="34"/>
  <c r="BW65" i="34" s="1"/>
  <c r="BX65" i="34" s="1"/>
  <c r="BV66" i="34"/>
  <c r="BW66" i="34" s="1"/>
  <c r="BX66" i="34" s="1"/>
  <c r="BV67" i="34"/>
  <c r="BW67" i="34" s="1"/>
  <c r="BX67" i="34" s="1"/>
  <c r="BV68" i="34"/>
  <c r="BW68" i="34" s="1"/>
  <c r="BX68" i="34" s="1"/>
  <c r="BV69" i="34"/>
  <c r="BW69" i="34" s="1"/>
  <c r="BX69" i="34" s="1"/>
  <c r="BV70" i="34"/>
  <c r="BW70" i="34" s="1"/>
  <c r="BX70" i="34" s="1"/>
  <c r="BV71" i="34"/>
  <c r="BW71" i="34" s="1"/>
  <c r="BX71" i="34" s="1"/>
  <c r="BV72" i="34"/>
  <c r="BW72" i="34" s="1"/>
  <c r="BX72" i="34" s="1"/>
  <c r="BV73" i="34"/>
  <c r="BW73" i="34" s="1"/>
  <c r="BX73" i="34" s="1"/>
  <c r="BV74" i="34"/>
  <c r="BW74" i="34" s="1"/>
  <c r="BX74" i="34" s="1"/>
  <c r="BV75" i="34"/>
  <c r="BW75" i="34" s="1"/>
  <c r="BX75" i="34" s="1"/>
  <c r="BV76" i="34"/>
  <c r="BW76" i="34" s="1"/>
  <c r="BX76" i="34" s="1"/>
  <c r="BV77" i="34"/>
  <c r="BW77" i="34" s="1"/>
  <c r="BX77" i="34" s="1"/>
  <c r="BV78" i="34"/>
  <c r="BW78" i="34" s="1"/>
  <c r="BX78" i="34" s="1"/>
  <c r="BV79" i="34"/>
  <c r="BW79" i="34" s="1"/>
  <c r="BX79" i="34" s="1"/>
  <c r="BV80" i="34"/>
  <c r="BW80" i="34" s="1"/>
  <c r="BX80" i="34" s="1"/>
  <c r="BV81" i="34"/>
  <c r="BW81" i="34" s="1"/>
  <c r="BX81" i="34" s="1"/>
  <c r="BV82" i="34"/>
  <c r="BW82" i="34" s="1"/>
  <c r="BX82" i="34" s="1"/>
  <c r="BV83" i="34"/>
  <c r="BW83" i="34" s="1"/>
  <c r="BX83" i="34" s="1"/>
  <c r="BV84" i="34"/>
  <c r="BW84" i="34" s="1"/>
  <c r="BX84" i="34" s="1"/>
  <c r="BV85" i="34"/>
  <c r="BW85" i="34" s="1"/>
  <c r="BX85" i="34" s="1"/>
  <c r="BV86" i="34"/>
  <c r="BW86" i="34" s="1"/>
  <c r="BX86" i="34" s="1"/>
  <c r="BV87" i="34"/>
  <c r="BW87" i="34" s="1"/>
  <c r="BX87" i="34" s="1"/>
  <c r="BV88" i="34"/>
  <c r="BW88" i="34" s="1"/>
  <c r="BX88" i="34" s="1"/>
  <c r="BV89" i="34"/>
  <c r="BW89" i="34" s="1"/>
  <c r="BX89" i="34" s="1"/>
  <c r="BV90" i="34"/>
  <c r="BW90" i="34" s="1"/>
  <c r="BX90" i="34" s="1"/>
  <c r="BV91" i="34"/>
  <c r="BW91" i="34" s="1"/>
  <c r="BX91" i="34" s="1"/>
  <c r="BV92" i="34"/>
  <c r="BW92" i="34" s="1"/>
  <c r="BX92" i="34" s="1"/>
  <c r="BV93" i="34"/>
  <c r="BW93" i="34" s="1"/>
  <c r="BX93" i="34" s="1"/>
  <c r="BV94" i="34"/>
  <c r="BW94" i="34" s="1"/>
  <c r="BX94" i="34" s="1"/>
  <c r="BV95" i="34"/>
  <c r="BW95" i="34" s="1"/>
  <c r="BX95" i="34" s="1"/>
  <c r="BV96" i="34"/>
  <c r="BW96" i="34" s="1"/>
  <c r="BX96" i="34" s="1"/>
  <c r="BV51" i="34"/>
  <c r="BW51" i="34" s="1"/>
  <c r="BX51" i="34" s="1"/>
  <c r="BV37" i="34"/>
  <c r="BW37" i="34" s="1"/>
  <c r="BV45" i="34"/>
  <c r="BW45" i="34" s="1"/>
  <c r="BV46" i="34"/>
  <c r="BW46" i="34" s="1"/>
  <c r="BV47" i="34"/>
  <c r="BW47" i="34" s="1"/>
  <c r="BV48" i="34"/>
  <c r="BW48" i="34" s="1"/>
  <c r="BV49" i="34"/>
  <c r="BW49" i="34" s="1"/>
  <c r="BV50" i="34"/>
  <c r="BW50" i="34" s="1"/>
  <c r="CB41" i="34" l="1"/>
  <c r="BP41" i="34"/>
  <c r="CB29" i="34"/>
  <c r="BP29" i="34"/>
  <c r="CB17" i="34"/>
  <c r="BP17" i="34"/>
  <c r="CB39" i="34"/>
  <c r="BP39" i="34"/>
  <c r="CB15" i="34"/>
  <c r="BP15" i="34"/>
  <c r="CB38" i="34"/>
  <c r="BP38" i="34"/>
  <c r="CB37" i="34"/>
  <c r="BP37" i="34"/>
  <c r="CB25" i="34"/>
  <c r="BP25" i="34"/>
  <c r="CB13" i="34"/>
  <c r="BP13" i="34"/>
  <c r="CB23" i="34"/>
  <c r="BP23" i="34"/>
  <c r="CB22" i="34"/>
  <c r="BP22" i="34"/>
  <c r="CB33" i="34"/>
  <c r="BP33" i="34"/>
  <c r="CB21" i="34"/>
  <c r="BP21" i="34"/>
  <c r="CB9" i="34"/>
  <c r="BP9" i="34"/>
  <c r="CB43" i="34"/>
  <c r="BP43" i="34"/>
  <c r="CB31" i="34"/>
  <c r="BP31" i="34"/>
  <c r="CB7" i="34"/>
  <c r="BP7" i="34"/>
  <c r="CB30" i="34"/>
  <c r="BP30" i="34"/>
  <c r="BV21" i="34"/>
  <c r="BW21" i="34" s="1"/>
  <c r="BV23" i="34"/>
  <c r="BV9" i="34"/>
  <c r="BW9" i="34" s="1"/>
  <c r="BV15" i="34"/>
  <c r="BV39" i="34"/>
  <c r="BV31" i="34"/>
  <c r="BV38" i="34"/>
  <c r="BW38" i="34" s="1"/>
  <c r="BX38" i="34" s="1"/>
  <c r="BV30" i="34"/>
  <c r="BV22" i="34"/>
  <c r="CJ17" i="35"/>
  <c r="BX17" i="35"/>
  <c r="BY17" i="35" s="1"/>
  <c r="CF17" i="35"/>
  <c r="BT17" i="35"/>
  <c r="BU17" i="35" s="1"/>
  <c r="CB17" i="35"/>
  <c r="CC17" i="35" s="1"/>
  <c r="BP17" i="35"/>
  <c r="BQ17" i="35" s="1"/>
  <c r="CB39" i="35"/>
  <c r="BX39" i="35"/>
  <c r="BP39" i="35"/>
  <c r="CJ39" i="35"/>
  <c r="BT39" i="35"/>
  <c r="CF39" i="35"/>
  <c r="BT7" i="35"/>
  <c r="BU7" i="35" s="1"/>
  <c r="CJ7" i="35"/>
  <c r="CK7" i="35" s="1"/>
  <c r="BP7" i="35"/>
  <c r="BQ7" i="35" s="1"/>
  <c r="CF7" i="35"/>
  <c r="CG7" i="35" s="1"/>
  <c r="CB7" i="35"/>
  <c r="CC7" i="35" s="1"/>
  <c r="EB7" i="35" s="1"/>
  <c r="H7" i="35" s="1"/>
  <c r="BX7" i="35"/>
  <c r="BY7" i="35" s="1"/>
  <c r="BT22" i="35"/>
  <c r="CB22" i="35"/>
  <c r="CJ22" i="35"/>
  <c r="BX22" i="35"/>
  <c r="BP22" i="35"/>
  <c r="CF22" i="35"/>
  <c r="BV29" i="34"/>
  <c r="BW29" i="34" s="1"/>
  <c r="BX29" i="34" s="1"/>
  <c r="BV13" i="34"/>
  <c r="BW13" i="34" s="1"/>
  <c r="BX13" i="34" s="1"/>
  <c r="BV7" i="34"/>
  <c r="BW7" i="34" s="1"/>
  <c r="BX7" i="34" s="1"/>
  <c r="BV17" i="34"/>
  <c r="BW17" i="34" s="1"/>
  <c r="BX17" i="34" s="1"/>
  <c r="BV43" i="34"/>
  <c r="BW43" i="34" s="1"/>
  <c r="BX43" i="34" s="1"/>
  <c r="BV41" i="34"/>
  <c r="BW41" i="34" s="1"/>
  <c r="BX41" i="34" s="1"/>
  <c r="BV25" i="34"/>
  <c r="BW25" i="34" s="1"/>
  <c r="BX25" i="34" s="1"/>
  <c r="BV44" i="34"/>
  <c r="BW44" i="34" s="1"/>
  <c r="BX44" i="34" s="1"/>
  <c r="CB44" i="34"/>
  <c r="BV36" i="34"/>
  <c r="BW36" i="34" s="1"/>
  <c r="BX36" i="34" s="1"/>
  <c r="CB36" i="34"/>
  <c r="BV28" i="34"/>
  <c r="CB28" i="34"/>
  <c r="BV20" i="34"/>
  <c r="BW20" i="34" s="1"/>
  <c r="BX20" i="34" s="1"/>
  <c r="CB20" i="34"/>
  <c r="CB12" i="34"/>
  <c r="BV35" i="34"/>
  <c r="BW35" i="34" s="1"/>
  <c r="BX35" i="34" s="1"/>
  <c r="CB35" i="34"/>
  <c r="CB27" i="34"/>
  <c r="BV19" i="34"/>
  <c r="BW19" i="34" s="1"/>
  <c r="BX19" i="34" s="1"/>
  <c r="CB19" i="34"/>
  <c r="BV11" i="34"/>
  <c r="BW11" i="34" s="1"/>
  <c r="BX11" i="34" s="1"/>
  <c r="CB11" i="34"/>
  <c r="BV42" i="34"/>
  <c r="BW42" i="34" s="1"/>
  <c r="BX42" i="34" s="1"/>
  <c r="CB42" i="34"/>
  <c r="BV10" i="34"/>
  <c r="BW10" i="34" s="1"/>
  <c r="BX10" i="34" s="1"/>
  <c r="CB10" i="34"/>
  <c r="BV33" i="34"/>
  <c r="BW33" i="34" s="1"/>
  <c r="BX33" i="34" s="1"/>
  <c r="BV40" i="34"/>
  <c r="BW40" i="34" s="1"/>
  <c r="BX40" i="34" s="1"/>
  <c r="CB40" i="34"/>
  <c r="BV32" i="34"/>
  <c r="BW32" i="34" s="1"/>
  <c r="BX32" i="34" s="1"/>
  <c r="CB32" i="34"/>
  <c r="BV24" i="34"/>
  <c r="BW24" i="34" s="1"/>
  <c r="BX24" i="34" s="1"/>
  <c r="CB24" i="34"/>
  <c r="BV16" i="34"/>
  <c r="BW16" i="34" s="1"/>
  <c r="BX16" i="34" s="1"/>
  <c r="CB16" i="34"/>
  <c r="BV8" i="34"/>
  <c r="BW8" i="34" s="1"/>
  <c r="BX8" i="34" s="1"/>
  <c r="CB8" i="34"/>
  <c r="CB34" i="34"/>
  <c r="CB18" i="34"/>
  <c r="CB26" i="34"/>
  <c r="BV14" i="34"/>
  <c r="BW14" i="34" s="1"/>
  <c r="BX14" i="34" s="1"/>
  <c r="CB14" i="34"/>
  <c r="BV6" i="34"/>
  <c r="BW6" i="34" s="1"/>
  <c r="BX6" i="34" s="1"/>
  <c r="CB6" i="34"/>
  <c r="BU5" i="34"/>
  <c r="BY5" i="34" s="1"/>
  <c r="CB5" i="34"/>
  <c r="BV27" i="34"/>
  <c r="BW27" i="34" s="1"/>
  <c r="BX27" i="34" s="1"/>
  <c r="BV18" i="34"/>
  <c r="BW18" i="34" s="1"/>
  <c r="BX18" i="34" s="1"/>
  <c r="BV26" i="34"/>
  <c r="BW26" i="34" s="1"/>
  <c r="BX26" i="34" s="1"/>
  <c r="BV34" i="34"/>
  <c r="BW34" i="34" s="1"/>
  <c r="BX34" i="34" s="1"/>
  <c r="BX50" i="34"/>
  <c r="BX49" i="34"/>
  <c r="BX21" i="34"/>
  <c r="BV12" i="34"/>
  <c r="BW12" i="34" s="1"/>
  <c r="BX12" i="34" s="1"/>
  <c r="BX47" i="34"/>
  <c r="BX37" i="34"/>
  <c r="BX45" i="34"/>
  <c r="BX46" i="34"/>
  <c r="BW39" i="34"/>
  <c r="BX39" i="34" s="1"/>
  <c r="BW31" i="34"/>
  <c r="BX31" i="34" s="1"/>
  <c r="BW23" i="34"/>
  <c r="BX23" i="34" s="1"/>
  <c r="BW15" i="34"/>
  <c r="BX15" i="34" s="1"/>
  <c r="BW28" i="34"/>
  <c r="BX28" i="34" s="1"/>
  <c r="BX9" i="34"/>
  <c r="BX48" i="34"/>
  <c r="BW30" i="34"/>
  <c r="BX30" i="34" s="1"/>
  <c r="BW22" i="34"/>
  <c r="BX22" i="34" s="1"/>
  <c r="CJ32" i="35" l="1"/>
  <c r="BT32" i="35"/>
  <c r="BX32" i="35"/>
  <c r="CF32" i="35"/>
  <c r="BP32" i="35"/>
  <c r="CB32" i="35"/>
  <c r="CF12" i="35"/>
  <c r="CG12" i="35" s="1"/>
  <c r="BT12" i="35"/>
  <c r="BU12" i="35" s="1"/>
  <c r="CB12" i="35"/>
  <c r="CC12" i="35" s="1"/>
  <c r="CJ12" i="35"/>
  <c r="CK12" i="35" s="1"/>
  <c r="BP12" i="35"/>
  <c r="BQ12" i="35" s="1"/>
  <c r="BX12" i="35"/>
  <c r="BY12" i="35" s="1"/>
  <c r="CF44" i="35"/>
  <c r="BT44" i="35"/>
  <c r="CB44" i="35"/>
  <c r="BP44" i="35"/>
  <c r="CJ44" i="35"/>
  <c r="BX44" i="35"/>
  <c r="BT27" i="35"/>
  <c r="CB27" i="35"/>
  <c r="BP27" i="35"/>
  <c r="CJ27" i="35"/>
  <c r="CF27" i="35"/>
  <c r="BX27" i="35"/>
  <c r="EJ550" i="35"/>
  <c r="EP432" i="35"/>
  <c r="EJ331" i="35"/>
  <c r="EL582" i="35"/>
  <c r="EP422" i="35"/>
  <c r="EJ624" i="35"/>
  <c r="ER486" i="35"/>
  <c r="EJ383" i="35"/>
  <c r="EJ555" i="35"/>
  <c r="EL427" i="35"/>
  <c r="EP602" i="35"/>
  <c r="EP501" i="35"/>
  <c r="EJ351" i="35"/>
  <c r="EJ528" i="35"/>
  <c r="EL405" i="35"/>
  <c r="EL614" i="35"/>
  <c r="EJ496" i="35"/>
  <c r="EL390" i="35"/>
  <c r="EJ614" i="35"/>
  <c r="EH496" i="35"/>
  <c r="EH400" i="35"/>
  <c r="EH582" i="35"/>
  <c r="ER390" i="35"/>
  <c r="EJ474" i="35"/>
  <c r="EJ592" i="35"/>
  <c r="EH479" i="35"/>
  <c r="EL543" i="35"/>
  <c r="EH363" i="35"/>
  <c r="EH422" i="35"/>
  <c r="EJ538" i="35"/>
  <c r="EL378" i="35"/>
  <c r="EH518" i="35"/>
  <c r="EL555" i="35"/>
  <c r="EJ410" i="35"/>
  <c r="EJ506" i="35"/>
  <c r="EL511" i="35"/>
  <c r="EH614" i="35"/>
  <c r="EH629" i="35"/>
  <c r="EP395" i="35"/>
  <c r="EP592" i="35"/>
  <c r="EL459" i="35"/>
  <c r="EL346" i="35"/>
  <c r="EJ464" i="35"/>
  <c r="EP511" i="35"/>
  <c r="EN378" i="35"/>
  <c r="EH6" i="35"/>
  <c r="ET6" i="35" s="1"/>
  <c r="EJ639" i="35"/>
  <c r="EP533" i="35"/>
  <c r="ER422" i="35"/>
  <c r="EH639" i="35"/>
  <c r="EN560" i="35"/>
  <c r="EL415" i="35"/>
  <c r="EL619" i="35"/>
  <c r="EJ479" i="35"/>
  <c r="EJ368" i="35"/>
  <c r="EH533" i="35"/>
  <c r="EJ422" i="35"/>
  <c r="EL575" i="35"/>
  <c r="ER496" i="35"/>
  <c r="EN341" i="35"/>
  <c r="EL501" i="35"/>
  <c r="ER400" i="35"/>
  <c r="EH570" i="35"/>
  <c r="EL491" i="35"/>
  <c r="EJ358" i="35"/>
  <c r="ER597" i="35"/>
  <c r="EP474" i="35"/>
  <c r="ER395" i="35"/>
  <c r="ER464" i="35"/>
  <c r="EJ587" i="35"/>
  <c r="EL454" i="35"/>
  <c r="EP486" i="35"/>
  <c r="EH592" i="35"/>
  <c r="ER454" i="35"/>
  <c r="EP607" i="35"/>
  <c r="EP491" i="35"/>
  <c r="ER555" i="35"/>
  <c r="EH373" i="35"/>
  <c r="EP442" i="35"/>
  <c r="EN491" i="35"/>
  <c r="EH331" i="35"/>
  <c r="EP528" i="35"/>
  <c r="EH395" i="35"/>
  <c r="EH538" i="35"/>
  <c r="EN528" i="35"/>
  <c r="EN432" i="35"/>
  <c r="EN447" i="35"/>
  <c r="EN486" i="35"/>
  <c r="EL326" i="35"/>
  <c r="EP358" i="35"/>
  <c r="EL474" i="35"/>
  <c r="EP6" i="35"/>
  <c r="FB6" i="35" s="1"/>
  <c r="EN629" i="35"/>
  <c r="EL523" i="35"/>
  <c r="EP415" i="35"/>
  <c r="EL629" i="35"/>
  <c r="EH550" i="35"/>
  <c r="EN410" i="35"/>
  <c r="EJ597" i="35"/>
  <c r="ER469" i="35"/>
  <c r="EP346" i="35"/>
  <c r="ER528" i="35"/>
  <c r="ER405" i="35"/>
  <c r="EL570" i="35"/>
  <c r="EJ486" i="35"/>
  <c r="EJ607" i="35"/>
  <c r="EL496" i="35"/>
  <c r="EN358" i="35"/>
  <c r="ER565" i="35"/>
  <c r="ER474" i="35"/>
  <c r="EJ341" i="35"/>
  <c r="ER582" i="35"/>
  <c r="EN459" i="35"/>
  <c r="EH390" i="35"/>
  <c r="EJ437" i="35"/>
  <c r="EN602" i="35"/>
  <c r="EN390" i="35"/>
  <c r="EH442" i="35"/>
  <c r="EN607" i="35"/>
  <c r="EN506" i="35"/>
  <c r="EP506" i="35"/>
  <c r="EH619" i="35"/>
  <c r="EL550" i="35"/>
  <c r="EJ619" i="35"/>
  <c r="EN501" i="35"/>
  <c r="ER511" i="35"/>
  <c r="EH523" i="35"/>
  <c r="EP582" i="35"/>
  <c r="EL331" i="35"/>
  <c r="EN437" i="35"/>
  <c r="EP575" i="35"/>
  <c r="EH336" i="35"/>
  <c r="EH427" i="35"/>
  <c r="EH501" i="35"/>
  <c r="EP464" i="35"/>
  <c r="ER336" i="35"/>
  <c r="EN415" i="35"/>
  <c r="ER6" i="35"/>
  <c r="FD6" i="35" s="1"/>
  <c r="ER624" i="35"/>
  <c r="ER479" i="35"/>
  <c r="ER410" i="35"/>
  <c r="EL624" i="35"/>
  <c r="EN533" i="35"/>
  <c r="EL395" i="35"/>
  <c r="EL592" i="35"/>
  <c r="EH432" i="35"/>
  <c r="ER607" i="35"/>
  <c r="EN518" i="35"/>
  <c r="EH383" i="35"/>
  <c r="EH555" i="35"/>
  <c r="EL469" i="35"/>
  <c r="EH602" i="35"/>
  <c r="ER491" i="35"/>
  <c r="EH351" i="35"/>
  <c r="EJ543" i="35"/>
  <c r="EH469" i="35"/>
  <c r="EL336" i="35"/>
  <c r="EP565" i="35"/>
  <c r="EP447" i="35"/>
  <c r="EH358" i="35"/>
  <c r="EJ390" i="35"/>
  <c r="EH624" i="35"/>
  <c r="EL373" i="35"/>
  <c r="EJ400" i="35"/>
  <c r="EJ523" i="35"/>
  <c r="EP496" i="35"/>
  <c r="EJ459" i="35"/>
  <c r="EN619" i="35"/>
  <c r="ER501" i="35"/>
  <c r="EP518" i="35"/>
  <c r="ER587" i="35"/>
  <c r="EP390" i="35"/>
  <c r="EN597" i="35"/>
  <c r="EH597" i="35"/>
  <c r="EP383" i="35"/>
  <c r="EP378" i="35"/>
  <c r="EN479" i="35"/>
  <c r="EN363" i="35"/>
  <c r="EH346" i="35"/>
  <c r="EN496" i="35"/>
  <c r="EJ395" i="35"/>
  <c r="EP570" i="35"/>
  <c r="EN346" i="35"/>
  <c r="EP597" i="35"/>
  <c r="EN474" i="35"/>
  <c r="EN395" i="35"/>
  <c r="ER619" i="35"/>
  <c r="EL479" i="35"/>
  <c r="EN383" i="35"/>
  <c r="EN587" i="35"/>
  <c r="EP427" i="35"/>
  <c r="ER602" i="35"/>
  <c r="ER506" i="35"/>
  <c r="EN351" i="35"/>
  <c r="ER543" i="35"/>
  <c r="EN464" i="35"/>
  <c r="EJ575" i="35"/>
  <c r="EJ469" i="35"/>
  <c r="EL341" i="35"/>
  <c r="EL538" i="35"/>
  <c r="EP459" i="35"/>
  <c r="EJ326" i="35"/>
  <c r="ER560" i="35"/>
  <c r="EJ442" i="35"/>
  <c r="EJ336" i="35"/>
  <c r="EJ634" i="35"/>
  <c r="ER629" i="35"/>
  <c r="EL383" i="35"/>
  <c r="EN331" i="35"/>
  <c r="EH565" i="35"/>
  <c r="EN442" i="35"/>
  <c r="EP479" i="35"/>
  <c r="EN634" i="35"/>
  <c r="ER447" i="35"/>
  <c r="EJ565" i="35"/>
  <c r="EH607" i="35"/>
  <c r="EN422" i="35"/>
  <c r="ER533" i="35"/>
  <c r="ER639" i="35"/>
  <c r="ER351" i="35"/>
  <c r="EJ602" i="35"/>
  <c r="EH511" i="35"/>
  <c r="EN454" i="35"/>
  <c r="EP634" i="35"/>
  <c r="EP410" i="35"/>
  <c r="EN368" i="35"/>
  <c r="EP624" i="35"/>
  <c r="ER346" i="35"/>
  <c r="EN6" i="35"/>
  <c r="EZ6" i="35" s="1"/>
  <c r="EN582" i="35"/>
  <c r="EH459" i="35"/>
  <c r="EJ378" i="35"/>
  <c r="EL597" i="35"/>
  <c r="EH474" i="35"/>
  <c r="EN373" i="35"/>
  <c r="EL560" i="35"/>
  <c r="EL422" i="35"/>
  <c r="EH587" i="35"/>
  <c r="EL486" i="35"/>
  <c r="EJ346" i="35"/>
  <c r="EL528" i="35"/>
  <c r="EH454" i="35"/>
  <c r="EJ570" i="35"/>
  <c r="EL464" i="35"/>
  <c r="EP336" i="35"/>
  <c r="EH528" i="35"/>
  <c r="EL442" i="35"/>
  <c r="EP639" i="35"/>
  <c r="EP550" i="35"/>
  <c r="EP437" i="35"/>
  <c r="ER331" i="35"/>
  <c r="EJ491" i="35"/>
  <c r="EL602" i="35"/>
  <c r="ER437" i="35"/>
  <c r="EN565" i="35"/>
  <c r="ER518" i="35"/>
  <c r="EN427" i="35"/>
  <c r="EP363" i="35"/>
  <c r="EL587" i="35"/>
  <c r="EH410" i="35"/>
  <c r="EH491" i="35"/>
  <c r="EN614" i="35"/>
  <c r="EH341" i="35"/>
  <c r="EJ405" i="35"/>
  <c r="EN624" i="35"/>
  <c r="EJ432" i="35"/>
  <c r="EP614" i="35"/>
  <c r="EN511" i="35"/>
  <c r="EH378" i="35"/>
  <c r="EJ560" i="35"/>
  <c r="ER363" i="35"/>
  <c r="ER383" i="35"/>
  <c r="ER550" i="35"/>
  <c r="ER373" i="35"/>
  <c r="EL6" i="35"/>
  <c r="EX6" i="35" s="1"/>
  <c r="EL565" i="35"/>
  <c r="EJ447" i="35"/>
  <c r="EP373" i="35"/>
  <c r="EN592" i="35"/>
  <c r="EL432" i="35"/>
  <c r="EL368" i="35"/>
  <c r="EP555" i="35"/>
  <c r="EJ415" i="35"/>
  <c r="ER570" i="35"/>
  <c r="EP469" i="35"/>
  <c r="EP341" i="35"/>
  <c r="EL518" i="35"/>
  <c r="EJ427" i="35"/>
  <c r="EP543" i="35"/>
  <c r="ER459" i="35"/>
  <c r="ER326" i="35"/>
  <c r="ER523" i="35"/>
  <c r="EH405" i="35"/>
  <c r="EL634" i="35"/>
  <c r="EH543" i="35"/>
  <c r="ER432" i="35"/>
  <c r="EH326" i="35"/>
  <c r="EH486" i="35"/>
  <c r="EN543" i="35"/>
  <c r="ER358" i="35"/>
  <c r="EJ501" i="35"/>
  <c r="EN538" i="35"/>
  <c r="EH437" i="35"/>
  <c r="ER592" i="35"/>
  <c r="EL639" i="35"/>
  <c r="EL447" i="35"/>
  <c r="ER368" i="35"/>
  <c r="EN639" i="35"/>
  <c r="ER378" i="35"/>
  <c r="EN336" i="35"/>
  <c r="EJ518" i="35"/>
  <c r="EJ373" i="35"/>
  <c r="EJ533" i="35"/>
  <c r="EN400" i="35"/>
  <c r="EJ629" i="35"/>
  <c r="EN550" i="35"/>
  <c r="EP331" i="35"/>
  <c r="EP619" i="35"/>
  <c r="EN469" i="35"/>
  <c r="EL363" i="35"/>
  <c r="EJ6" i="35"/>
  <c r="EV6" i="35" s="1"/>
  <c r="EP560" i="35"/>
  <c r="EL437" i="35"/>
  <c r="EP368" i="35"/>
  <c r="EP587" i="35"/>
  <c r="ER427" i="35"/>
  <c r="EJ363" i="35"/>
  <c r="EL533" i="35"/>
  <c r="EL410" i="35"/>
  <c r="EH560" i="35"/>
  <c r="EJ454" i="35"/>
  <c r="EL607" i="35"/>
  <c r="EL506" i="35"/>
  <c r="EP405" i="35"/>
  <c r="ER538" i="35"/>
  <c r="ER442" i="35"/>
  <c r="ER634" i="35"/>
  <c r="EJ511" i="35"/>
  <c r="EL400" i="35"/>
  <c r="EP629" i="35"/>
  <c r="EN523" i="35"/>
  <c r="ER415" i="35"/>
  <c r="ER341" i="35"/>
  <c r="EP400" i="35"/>
  <c r="EN575" i="35"/>
  <c r="EP351" i="35"/>
  <c r="EN405" i="35"/>
  <c r="EH575" i="35"/>
  <c r="EH368" i="35"/>
  <c r="EH506" i="35"/>
  <c r="EN570" i="35"/>
  <c r="EP326" i="35"/>
  <c r="EN326" i="35"/>
  <c r="EN555" i="35"/>
  <c r="EL351" i="35"/>
  <c r="EP523" i="35"/>
  <c r="ER575" i="35"/>
  <c r="EJ582" i="35"/>
  <c r="ER614" i="35"/>
  <c r="EH415" i="35"/>
  <c r="EH634" i="35"/>
  <c r="EP538" i="35"/>
  <c r="EL358" i="35"/>
  <c r="EH464" i="35"/>
  <c r="EP454" i="35"/>
  <c r="EH447" i="35"/>
  <c r="BR224" i="34"/>
  <c r="BQ45" i="34"/>
  <c r="BR45" i="34"/>
  <c r="BQ224" i="34"/>
  <c r="BT9" i="34"/>
  <c r="BQ6" i="34"/>
  <c r="BR6" i="34"/>
  <c r="BT147" i="34"/>
  <c r="BT62" i="34" l="1"/>
  <c r="BQ187" i="34"/>
  <c r="BQ107" i="34"/>
  <c r="BQ179" i="34"/>
  <c r="BQ171" i="34"/>
  <c r="BQ163" i="34"/>
  <c r="BQ139" i="34"/>
  <c r="BQ147" i="34"/>
  <c r="BQ99" i="34"/>
  <c r="BQ123" i="34"/>
  <c r="BQ115" i="34"/>
  <c r="BQ121" i="34"/>
  <c r="BQ185" i="34"/>
  <c r="BQ122" i="34"/>
  <c r="BQ186" i="34"/>
  <c r="BQ116" i="34"/>
  <c r="BQ180" i="34"/>
  <c r="BQ109" i="34"/>
  <c r="BQ173" i="34"/>
  <c r="BQ110" i="34"/>
  <c r="BQ174" i="34"/>
  <c r="BQ111" i="34"/>
  <c r="BQ175" i="34"/>
  <c r="BQ104" i="34"/>
  <c r="BQ168" i="34"/>
  <c r="BQ95" i="34"/>
  <c r="BQ81" i="34"/>
  <c r="BQ56" i="34"/>
  <c r="BQ62" i="34"/>
  <c r="BQ92" i="34"/>
  <c r="BQ83" i="34"/>
  <c r="BQ154" i="34"/>
  <c r="BQ207" i="34"/>
  <c r="BQ94" i="34"/>
  <c r="BQ98" i="34"/>
  <c r="BQ213" i="34"/>
  <c r="BQ87" i="34"/>
  <c r="BQ155" i="34"/>
  <c r="BQ129" i="34"/>
  <c r="BQ193" i="34"/>
  <c r="BQ130" i="34"/>
  <c r="BQ194" i="34"/>
  <c r="BQ124" i="34"/>
  <c r="BQ188" i="34"/>
  <c r="BQ117" i="34"/>
  <c r="BQ181" i="34"/>
  <c r="BQ118" i="34"/>
  <c r="BQ182" i="34"/>
  <c r="BQ119" i="34"/>
  <c r="BQ183" i="34"/>
  <c r="BQ112" i="34"/>
  <c r="BQ176" i="34"/>
  <c r="BQ73" i="34"/>
  <c r="BR55" i="34"/>
  <c r="BQ71" i="34"/>
  <c r="BQ54" i="34"/>
  <c r="BQ84" i="34"/>
  <c r="BQ75" i="34"/>
  <c r="BQ217" i="34"/>
  <c r="BQ141" i="34"/>
  <c r="BQ206" i="34"/>
  <c r="BQ89" i="34"/>
  <c r="BQ51" i="34"/>
  <c r="BQ162" i="34"/>
  <c r="BQ150" i="34"/>
  <c r="BQ208" i="34"/>
  <c r="BQ74" i="34"/>
  <c r="BQ131" i="34"/>
  <c r="BQ137" i="34"/>
  <c r="BQ201" i="34"/>
  <c r="BQ138" i="34"/>
  <c r="BQ202" i="34"/>
  <c r="BQ132" i="34"/>
  <c r="BQ196" i="34"/>
  <c r="BQ125" i="34"/>
  <c r="BQ189" i="34"/>
  <c r="BQ126" i="34"/>
  <c r="BQ190" i="34"/>
  <c r="BQ127" i="34"/>
  <c r="BQ191" i="34"/>
  <c r="BQ120" i="34"/>
  <c r="BQ184" i="34"/>
  <c r="BQ65" i="34"/>
  <c r="BQ79" i="34"/>
  <c r="BQ63" i="34"/>
  <c r="BQ93" i="34"/>
  <c r="BQ76" i="34"/>
  <c r="BQ67" i="34"/>
  <c r="BQ153" i="34"/>
  <c r="BQ148" i="34"/>
  <c r="BQ205" i="34"/>
  <c r="BQ200" i="34"/>
  <c r="BQ60" i="34"/>
  <c r="BQ219" i="34"/>
  <c r="BQ151" i="34"/>
  <c r="BQ86" i="34"/>
  <c r="BQ195" i="34"/>
  <c r="BQ145" i="34"/>
  <c r="BQ209" i="34"/>
  <c r="BQ146" i="34"/>
  <c r="BQ210" i="34"/>
  <c r="BQ140" i="34"/>
  <c r="BQ204" i="34"/>
  <c r="BQ133" i="34"/>
  <c r="BQ197" i="34"/>
  <c r="BQ134" i="34"/>
  <c r="BQ198" i="34"/>
  <c r="BQ135" i="34"/>
  <c r="BQ199" i="34"/>
  <c r="BQ128" i="34"/>
  <c r="BQ192" i="34"/>
  <c r="BQ90" i="34"/>
  <c r="BT55" i="34"/>
  <c r="BQ55" i="34"/>
  <c r="BQ85" i="34"/>
  <c r="BQ68" i="34"/>
  <c r="BQ59" i="34"/>
  <c r="BQ203" i="34"/>
  <c r="BQ212" i="34"/>
  <c r="BQ142" i="34"/>
  <c r="BQ136" i="34"/>
  <c r="BQ77" i="34"/>
  <c r="BQ156" i="34"/>
  <c r="BQ214" i="34"/>
  <c r="BQ80" i="34"/>
  <c r="BQ105" i="34"/>
  <c r="BQ169" i="34"/>
  <c r="BQ106" i="34"/>
  <c r="BQ170" i="34"/>
  <c r="BQ100" i="34"/>
  <c r="BQ164" i="34"/>
  <c r="BQ211" i="34"/>
  <c r="BQ157" i="34"/>
  <c r="BQ221" i="34"/>
  <c r="BQ158" i="34"/>
  <c r="BQ222" i="34"/>
  <c r="BQ159" i="34"/>
  <c r="BQ223" i="34"/>
  <c r="BQ152" i="34"/>
  <c r="BQ216" i="34"/>
  <c r="BQ57" i="34"/>
  <c r="BQ72" i="34"/>
  <c r="BQ78" i="34"/>
  <c r="BQ61" i="34"/>
  <c r="BQ66" i="34"/>
  <c r="BQ161" i="34"/>
  <c r="BQ220" i="34"/>
  <c r="BQ144" i="34"/>
  <c r="BQ52" i="34"/>
  <c r="BQ113" i="34"/>
  <c r="BQ177" i="34"/>
  <c r="BQ114" i="34"/>
  <c r="BQ178" i="34"/>
  <c r="BQ108" i="34"/>
  <c r="BQ172" i="34"/>
  <c r="BQ101" i="34"/>
  <c r="BQ165" i="34"/>
  <c r="BQ102" i="34"/>
  <c r="BQ166" i="34"/>
  <c r="BQ103" i="34"/>
  <c r="BQ167" i="34"/>
  <c r="BQ96" i="34"/>
  <c r="BQ160" i="34"/>
  <c r="BS55" i="34"/>
  <c r="BQ82" i="34"/>
  <c r="BQ64" i="34"/>
  <c r="BQ70" i="34"/>
  <c r="BQ53" i="34"/>
  <c r="BQ91" i="34"/>
  <c r="BQ58" i="34"/>
  <c r="BQ218" i="34"/>
  <c r="BQ143" i="34"/>
  <c r="BQ88" i="34"/>
  <c r="BQ97" i="34"/>
  <c r="BQ149" i="34"/>
  <c r="BQ215" i="34"/>
  <c r="BQ69" i="34"/>
  <c r="BT58" i="34"/>
  <c r="BT60" i="34"/>
  <c r="BT61" i="34"/>
  <c r="BT63" i="34"/>
  <c r="BT64" i="34"/>
  <c r="BT65" i="34"/>
  <c r="BT59" i="34"/>
  <c r="BS82" i="34"/>
  <c r="BT177" i="34"/>
  <c r="BT211" i="34"/>
  <c r="BS99" i="34"/>
  <c r="BR136" i="34"/>
  <c r="BR216" i="34"/>
  <c r="BR62" i="34"/>
  <c r="BR89" i="34"/>
  <c r="BR11" i="34"/>
  <c r="BS140" i="34"/>
  <c r="BS172" i="34"/>
  <c r="BS59" i="34"/>
  <c r="BT115" i="34"/>
  <c r="BT151" i="34"/>
  <c r="BT194" i="34"/>
  <c r="BR161" i="34"/>
  <c r="BR175" i="34"/>
  <c r="BR200" i="34"/>
  <c r="BR113" i="34"/>
  <c r="BS80" i="34"/>
  <c r="BS115" i="34"/>
  <c r="BS159" i="34"/>
  <c r="BT82" i="34"/>
  <c r="BT207" i="34"/>
  <c r="BT108" i="34"/>
  <c r="BT85" i="34"/>
  <c r="BT79" i="34"/>
  <c r="BR59" i="34"/>
  <c r="BT160" i="34"/>
  <c r="BS89" i="34"/>
  <c r="BS57" i="34"/>
  <c r="BS183" i="34"/>
  <c r="BR181" i="34"/>
  <c r="BS86" i="34"/>
  <c r="BR65" i="34"/>
  <c r="BR74" i="34"/>
  <c r="BS154" i="34"/>
  <c r="BS148" i="34"/>
  <c r="BS189" i="34"/>
  <c r="BS87" i="34"/>
  <c r="BR145" i="34"/>
  <c r="BT139" i="34"/>
  <c r="BT181" i="34"/>
  <c r="BS56" i="34"/>
  <c r="BR72" i="34"/>
  <c r="BT224" i="34"/>
  <c r="BS217" i="34"/>
  <c r="BS126" i="34"/>
  <c r="BR79" i="34"/>
  <c r="BS84" i="34"/>
  <c r="BS91" i="34"/>
  <c r="BS161" i="34"/>
  <c r="BR156" i="34"/>
  <c r="BS198" i="34"/>
  <c r="BS194" i="34"/>
  <c r="BT157" i="34"/>
  <c r="BS125" i="34"/>
  <c r="BT142" i="34"/>
  <c r="BR90" i="34"/>
  <c r="BT179" i="34"/>
  <c r="BS143" i="34"/>
  <c r="BT196" i="34"/>
  <c r="BR110" i="34"/>
  <c r="BR122" i="34"/>
  <c r="BR125" i="34"/>
  <c r="BS137" i="34"/>
  <c r="BR201" i="34"/>
  <c r="BT163" i="34"/>
  <c r="BT148" i="34"/>
  <c r="BT170" i="34"/>
  <c r="BT80" i="34"/>
  <c r="BR88" i="34"/>
  <c r="BR192" i="34"/>
  <c r="BS135" i="34"/>
  <c r="BT69" i="34"/>
  <c r="BT29" i="34"/>
  <c r="BT104" i="34"/>
  <c r="BS182" i="34"/>
  <c r="BT102" i="34"/>
  <c r="BT176" i="34"/>
  <c r="BR106" i="34"/>
  <c r="BS147" i="34"/>
  <c r="BS221" i="34"/>
  <c r="BR184" i="34"/>
  <c r="BS62" i="34"/>
  <c r="BS88" i="34"/>
  <c r="BS214" i="34"/>
  <c r="BT178" i="34"/>
  <c r="BS142" i="34"/>
  <c r="BR187" i="34"/>
  <c r="BR69" i="34"/>
  <c r="BR151" i="34"/>
  <c r="BT88" i="34"/>
  <c r="BS110" i="34"/>
  <c r="BS199" i="34"/>
  <c r="BT68" i="34"/>
  <c r="BS190" i="34"/>
  <c r="BT185" i="34"/>
  <c r="BS96" i="34"/>
  <c r="BS83" i="34"/>
  <c r="BT92" i="34"/>
  <c r="BT141" i="34"/>
  <c r="BT99" i="34"/>
  <c r="BT219" i="34"/>
  <c r="BS204" i="34"/>
  <c r="BR169" i="34"/>
  <c r="BS101" i="34"/>
  <c r="BR157" i="34"/>
  <c r="BT81" i="34"/>
  <c r="BS117" i="34"/>
  <c r="BS167" i="34"/>
  <c r="BS157" i="34"/>
  <c r="BT71" i="34"/>
  <c r="BR178" i="34"/>
  <c r="BR77" i="34"/>
  <c r="BR182" i="34"/>
  <c r="BR95" i="34"/>
  <c r="BR171" i="34"/>
  <c r="BT140" i="34"/>
  <c r="BT222" i="34"/>
  <c r="BT107" i="34"/>
  <c r="BS81" i="34"/>
  <c r="BR54" i="34"/>
  <c r="BS63" i="34"/>
  <c r="BT180" i="34"/>
  <c r="BT213" i="34"/>
  <c r="BS175" i="34"/>
  <c r="BS176" i="34"/>
  <c r="BS134" i="34"/>
  <c r="BR63" i="34"/>
  <c r="BS79" i="34"/>
  <c r="BR130" i="34"/>
  <c r="BR155" i="34"/>
  <c r="BT97" i="34"/>
  <c r="BT73" i="34"/>
  <c r="BS181" i="34"/>
  <c r="BT202" i="34"/>
  <c r="BR168" i="34"/>
  <c r="BR208" i="34"/>
  <c r="BT168" i="34"/>
  <c r="BT208" i="34"/>
  <c r="BS178" i="34"/>
  <c r="BS168" i="34"/>
  <c r="BR127" i="34"/>
  <c r="BR109" i="34"/>
  <c r="BR103" i="34"/>
  <c r="BR217" i="34"/>
  <c r="BS179" i="34"/>
  <c r="BS177" i="34"/>
  <c r="BT159" i="34"/>
  <c r="BT201" i="34"/>
  <c r="BS166" i="34"/>
  <c r="BR163" i="34"/>
  <c r="BR144" i="34"/>
  <c r="BS93" i="34"/>
  <c r="BT91" i="34"/>
  <c r="BR75" i="34"/>
  <c r="BT121" i="34"/>
  <c r="BS155" i="34"/>
  <c r="BS73" i="34"/>
  <c r="BR202" i="34"/>
  <c r="BT192" i="34"/>
  <c r="BR51" i="34"/>
  <c r="BR132" i="34"/>
  <c r="BS76" i="34"/>
  <c r="BT87" i="34"/>
  <c r="BT127" i="34"/>
  <c r="BS162" i="34"/>
  <c r="BT149" i="34"/>
  <c r="BR56" i="34"/>
  <c r="BT117" i="34"/>
  <c r="BR97" i="34"/>
  <c r="BS153" i="34"/>
  <c r="BS169" i="34"/>
  <c r="BT113" i="34"/>
  <c r="BS107" i="34"/>
  <c r="BT220" i="34"/>
  <c r="BR154" i="34"/>
  <c r="BR204" i="34"/>
  <c r="BT158" i="34"/>
  <c r="BR73" i="34"/>
  <c r="BS184" i="34"/>
  <c r="BT172" i="34"/>
  <c r="BT162" i="34"/>
  <c r="BT131" i="34"/>
  <c r="BS186" i="34"/>
  <c r="BR212" i="34"/>
  <c r="BR199" i="34"/>
  <c r="BT173" i="34"/>
  <c r="BT193" i="34"/>
  <c r="BT120" i="34"/>
  <c r="BS165" i="34"/>
  <c r="BS78" i="34"/>
  <c r="BT83" i="34"/>
  <c r="BR78" i="34"/>
  <c r="BR198" i="34"/>
  <c r="BR66" i="34"/>
  <c r="BS193" i="34"/>
  <c r="BS51" i="34"/>
  <c r="BR188" i="34"/>
  <c r="BT199" i="34"/>
  <c r="BR146" i="34"/>
  <c r="BR53" i="34"/>
  <c r="BR215" i="34"/>
  <c r="BR205" i="34"/>
  <c r="BS151" i="34"/>
  <c r="BS201" i="34"/>
  <c r="BT114" i="34"/>
  <c r="BT67" i="34"/>
  <c r="BS52" i="34"/>
  <c r="BR152" i="34"/>
  <c r="BR107" i="34"/>
  <c r="BS77" i="34"/>
  <c r="BT205" i="34"/>
  <c r="BT111" i="34"/>
  <c r="BS144" i="34"/>
  <c r="BT110" i="34"/>
  <c r="BT132" i="34"/>
  <c r="BR149" i="34"/>
  <c r="BR98" i="34"/>
  <c r="BS207" i="34"/>
  <c r="BR84" i="34"/>
  <c r="BT133" i="34"/>
  <c r="BS163" i="34"/>
  <c r="BT84" i="34"/>
  <c r="BR218" i="34"/>
  <c r="BR142" i="34"/>
  <c r="BS215" i="34"/>
  <c r="BR58" i="34"/>
  <c r="BT134" i="34"/>
  <c r="BT129" i="34"/>
  <c r="BS191" i="34"/>
  <c r="BS116" i="34"/>
  <c r="BT123" i="34"/>
  <c r="BT76" i="34"/>
  <c r="BR76" i="34"/>
  <c r="BR57" i="34"/>
  <c r="BR87" i="34"/>
  <c r="BR222" i="34"/>
  <c r="BT191" i="34"/>
  <c r="BT89" i="34"/>
  <c r="BR213" i="34"/>
  <c r="BT124" i="34"/>
  <c r="BR148" i="34"/>
  <c r="BT182" i="34"/>
  <c r="BS104" i="34"/>
  <c r="BS118" i="34"/>
  <c r="BS114" i="34"/>
  <c r="BR195" i="34"/>
  <c r="BR162" i="34"/>
  <c r="BS133" i="34"/>
  <c r="BR128" i="34"/>
  <c r="BS108" i="34"/>
  <c r="BS216" i="34"/>
  <c r="BT96" i="34"/>
  <c r="BT116" i="34"/>
  <c r="BR179" i="34"/>
  <c r="BR194" i="34"/>
  <c r="BR220" i="34"/>
  <c r="BS127" i="34"/>
  <c r="BT53" i="34"/>
  <c r="BS224" i="34"/>
  <c r="BT203" i="34"/>
  <c r="BS192" i="34"/>
  <c r="BR221" i="34"/>
  <c r="BR167" i="34"/>
  <c r="BR86" i="34"/>
  <c r="BR105" i="34"/>
  <c r="BT218" i="34"/>
  <c r="BS102" i="34"/>
  <c r="BS141" i="34"/>
  <c r="BR83" i="34"/>
  <c r="BR93" i="34"/>
  <c r="BR61" i="34"/>
  <c r="BR214" i="34"/>
  <c r="BR82" i="34"/>
  <c r="BS69" i="34"/>
  <c r="BT145" i="34"/>
  <c r="BS209" i="34"/>
  <c r="BT98" i="34"/>
  <c r="BR135" i="34"/>
  <c r="BR117" i="34"/>
  <c r="BR119" i="34"/>
  <c r="BR173" i="34"/>
  <c r="BT144" i="34"/>
  <c r="BR91" i="34"/>
  <c r="BS128" i="34"/>
  <c r="BT51" i="34"/>
  <c r="BR150" i="34"/>
  <c r="BR108" i="34"/>
  <c r="BT152" i="34"/>
  <c r="BS67" i="34"/>
  <c r="BS60" i="34"/>
  <c r="BR180" i="34"/>
  <c r="BS219" i="34"/>
  <c r="BS187" i="34"/>
  <c r="BR67" i="34"/>
  <c r="BT204" i="34"/>
  <c r="BT77" i="34"/>
  <c r="BT150" i="34"/>
  <c r="BS75" i="34"/>
  <c r="BR160" i="34"/>
  <c r="BS222" i="34"/>
  <c r="BS185" i="34"/>
  <c r="BS150" i="34"/>
  <c r="BR203" i="34"/>
  <c r="BT90" i="34"/>
  <c r="BR191" i="34"/>
  <c r="BS98" i="34"/>
  <c r="BT186" i="34"/>
  <c r="BT86" i="34"/>
  <c r="BS64" i="34"/>
  <c r="BT215" i="34"/>
  <c r="BR96" i="34"/>
  <c r="BR85" i="34"/>
  <c r="BS72" i="34"/>
  <c r="BR100" i="34"/>
  <c r="BT221" i="34"/>
  <c r="BT198" i="34"/>
  <c r="BT66" i="34"/>
  <c r="BS197" i="34"/>
  <c r="BR138" i="34"/>
  <c r="BR102" i="34"/>
  <c r="BS71" i="34"/>
  <c r="BS200" i="34"/>
  <c r="BS164" i="34"/>
  <c r="BS146" i="34"/>
  <c r="BS220" i="34"/>
  <c r="BS158" i="34"/>
  <c r="BR147" i="34"/>
  <c r="BS213" i="34"/>
  <c r="BT195" i="34"/>
  <c r="BT130" i="34"/>
  <c r="BS173" i="34"/>
  <c r="BT183" i="34"/>
  <c r="BT210" i="34"/>
  <c r="BS106" i="34"/>
  <c r="BR104" i="34"/>
  <c r="BS120" i="34"/>
  <c r="BR111" i="34"/>
  <c r="BS97" i="34"/>
  <c r="BS149" i="34"/>
  <c r="BS121" i="34"/>
  <c r="BS74" i="34"/>
  <c r="BS68" i="34"/>
  <c r="BS122" i="34"/>
  <c r="BR123" i="34"/>
  <c r="BS103" i="34"/>
  <c r="BS94" i="34"/>
  <c r="BR131" i="34"/>
  <c r="BR210" i="34"/>
  <c r="BR174" i="34"/>
  <c r="BR124" i="34"/>
  <c r="BR166" i="34"/>
  <c r="BS95" i="34"/>
  <c r="BT78" i="34"/>
  <c r="BT164" i="34"/>
  <c r="BT214" i="34"/>
  <c r="BS92" i="34"/>
  <c r="BT174" i="34"/>
  <c r="BR196" i="34"/>
  <c r="BR92" i="34"/>
  <c r="BT184" i="34"/>
  <c r="BS208" i="34"/>
  <c r="BT167" i="34"/>
  <c r="BT209" i="34"/>
  <c r="BT171" i="34"/>
  <c r="BR139" i="34"/>
  <c r="BS85" i="34"/>
  <c r="BR143" i="34"/>
  <c r="BR137" i="34"/>
  <c r="BS156" i="34"/>
  <c r="BS196" i="34"/>
  <c r="BT94" i="34"/>
  <c r="BR153" i="34"/>
  <c r="BR211" i="34"/>
  <c r="BT197" i="34"/>
  <c r="BR193" i="34"/>
  <c r="BR60" i="34"/>
  <c r="BT161" i="34"/>
  <c r="BT143" i="34"/>
  <c r="BR190" i="34"/>
  <c r="BS218" i="34"/>
  <c r="BR219" i="34"/>
  <c r="BS53" i="34"/>
  <c r="BR207" i="34"/>
  <c r="BT156" i="34"/>
  <c r="BS113" i="34"/>
  <c r="BS100" i="34"/>
  <c r="BT165" i="34"/>
  <c r="BT103" i="34"/>
  <c r="BS109" i="34"/>
  <c r="BR134" i="34"/>
  <c r="BR209" i="34"/>
  <c r="BT137" i="34"/>
  <c r="BS180" i="34"/>
  <c r="BS123" i="34"/>
  <c r="BS202" i="34"/>
  <c r="BS131" i="34"/>
  <c r="BR176" i="34"/>
  <c r="BR172" i="34"/>
  <c r="BT54" i="34"/>
  <c r="BR114" i="34"/>
  <c r="BT122" i="34"/>
  <c r="BT100" i="34"/>
  <c r="BT93" i="34"/>
  <c r="BT188" i="34"/>
  <c r="BR170" i="34"/>
  <c r="BR133" i="34"/>
  <c r="BS130" i="34"/>
  <c r="BR197" i="34"/>
  <c r="BR71" i="34"/>
  <c r="BS136" i="34"/>
  <c r="BR158" i="34"/>
  <c r="BT105" i="34"/>
  <c r="BS54" i="34"/>
  <c r="BT112" i="34"/>
  <c r="BT126" i="34"/>
  <c r="BR129" i="34"/>
  <c r="BS111" i="34"/>
  <c r="BT154" i="34"/>
  <c r="BT190" i="34"/>
  <c r="BR116" i="34"/>
  <c r="BR140" i="34"/>
  <c r="BR183" i="34"/>
  <c r="BT146" i="34"/>
  <c r="BT153" i="34"/>
  <c r="BT118" i="34"/>
  <c r="BS152" i="34"/>
  <c r="BR115" i="34"/>
  <c r="BR101" i="34"/>
  <c r="BR189" i="34"/>
  <c r="BR64" i="34"/>
  <c r="BT95" i="34"/>
  <c r="BT106" i="34"/>
  <c r="BS138" i="34"/>
  <c r="BT187" i="34"/>
  <c r="BS174" i="34"/>
  <c r="BS139" i="34"/>
  <c r="BR141" i="34"/>
  <c r="BS145" i="34"/>
  <c r="BR126" i="34"/>
  <c r="BT72" i="34"/>
  <c r="BT175" i="34"/>
  <c r="BT169" i="34"/>
  <c r="BS206" i="34"/>
  <c r="BT212" i="34"/>
  <c r="BT223" i="34"/>
  <c r="BR94" i="34"/>
  <c r="BR118" i="34"/>
  <c r="BR223" i="34"/>
  <c r="BT206" i="34"/>
  <c r="BR177" i="34"/>
  <c r="BT216" i="34"/>
  <c r="BT136" i="34"/>
  <c r="BS188" i="34"/>
  <c r="BT166" i="34"/>
  <c r="BR164" i="34"/>
  <c r="BR120" i="34"/>
  <c r="BR68" i="34"/>
  <c r="BR52" i="34"/>
  <c r="BS223" i="34"/>
  <c r="BT75" i="34"/>
  <c r="BT52" i="34"/>
  <c r="BS171" i="34"/>
  <c r="BS119" i="34"/>
  <c r="BS70" i="34"/>
  <c r="BR81" i="34"/>
  <c r="BS129" i="34"/>
  <c r="BS211" i="34"/>
  <c r="BR121" i="34"/>
  <c r="BT70" i="34"/>
  <c r="BT57" i="34"/>
  <c r="BS210" i="34"/>
  <c r="BS195" i="34"/>
  <c r="BS90" i="34"/>
  <c r="BR159" i="34"/>
  <c r="BR186" i="34"/>
  <c r="BT135" i="34"/>
  <c r="BT189" i="34"/>
  <c r="BS105" i="34"/>
  <c r="BS58" i="34"/>
  <c r="BT125" i="34"/>
  <c r="BR165" i="34"/>
  <c r="BR185" i="34"/>
  <c r="BS132" i="34"/>
  <c r="BT56" i="34"/>
  <c r="BS170" i="34"/>
  <c r="BS212" i="34"/>
  <c r="BT119" i="34"/>
  <c r="BT101" i="34"/>
  <c r="BR70" i="34"/>
  <c r="BR112" i="34"/>
  <c r="BT200" i="34"/>
  <c r="BS66" i="34"/>
  <c r="BS160" i="34"/>
  <c r="BR99" i="34"/>
  <c r="BT109" i="34"/>
  <c r="BS205" i="34"/>
  <c r="BR80" i="34"/>
  <c r="BT128" i="34"/>
  <c r="BS203" i="34"/>
  <c r="BT138" i="34"/>
  <c r="BS65" i="34"/>
  <c r="BS61" i="34"/>
  <c r="BR206" i="34"/>
  <c r="BT74" i="34"/>
  <c r="BS124" i="34"/>
  <c r="BT155" i="34"/>
  <c r="BS112" i="34"/>
  <c r="BT217" i="34"/>
  <c r="BR50" i="34"/>
  <c r="BQ50" i="34"/>
  <c r="BS50" i="34"/>
  <c r="BT50" i="34"/>
  <c r="BS48" i="34"/>
  <c r="BQ11" i="34"/>
  <c r="BS16" i="34"/>
  <c r="BR39" i="34"/>
  <c r="BR27" i="34"/>
  <c r="BT21" i="34"/>
  <c r="BT32" i="34"/>
  <c r="BT8" i="34"/>
  <c r="BR19" i="34"/>
  <c r="BT13" i="34"/>
  <c r="BR36" i="34"/>
  <c r="BS24" i="34"/>
  <c r="BR43" i="34"/>
  <c r="BQ39" i="34"/>
  <c r="BS32" i="34"/>
  <c r="BS29" i="34"/>
  <c r="BQ27" i="34"/>
  <c r="BR24" i="34"/>
  <c r="BS21" i="34"/>
  <c r="BQ19" i="34"/>
  <c r="BR16" i="34"/>
  <c r="BS13" i="34"/>
  <c r="BS11" i="34"/>
  <c r="BS8" i="34"/>
  <c r="BS6" i="34"/>
  <c r="BR47" i="34"/>
  <c r="BS43" i="34"/>
  <c r="BS39" i="34"/>
  <c r="BR35" i="34"/>
  <c r="BR32" i="34"/>
  <c r="BS27" i="34"/>
  <c r="BQ24" i="34"/>
  <c r="BS19" i="34"/>
  <c r="BQ16" i="34"/>
  <c r="BR12" i="34"/>
  <c r="BR8" i="34"/>
  <c r="BT6" i="34"/>
  <c r="BS47" i="34"/>
  <c r="BQ42" i="34"/>
  <c r="BR44" i="34"/>
  <c r="BQ35" i="34"/>
  <c r="BT28" i="34"/>
  <c r="BQ26" i="34"/>
  <c r="BT20" i="34"/>
  <c r="BQ18" i="34"/>
  <c r="BT12" i="34"/>
  <c r="BQ8" i="34"/>
  <c r="BQ46" i="34"/>
  <c r="BT37" i="34"/>
  <c r="BS35" i="34"/>
  <c r="BR31" i="34"/>
  <c r="BS28" i="34"/>
  <c r="BT25" i="34"/>
  <c r="BR23" i="34"/>
  <c r="BS20" i="34"/>
  <c r="BT17" i="34"/>
  <c r="BR15" i="34"/>
  <c r="BS12" i="34"/>
  <c r="BS9" i="34"/>
  <c r="BT40" i="34"/>
  <c r="BQ34" i="34"/>
  <c r="BQ31" i="34"/>
  <c r="BR28" i="34"/>
  <c r="BS25" i="34"/>
  <c r="BQ23" i="34"/>
  <c r="BR20" i="34"/>
  <c r="BS17" i="34"/>
  <c r="BQ15" i="34"/>
  <c r="BQ12" i="34"/>
  <c r="BR9" i="34"/>
  <c r="BR7" i="34"/>
  <c r="BT44" i="34"/>
  <c r="BS40" i="34"/>
  <c r="BT36" i="34"/>
  <c r="BT33" i="34"/>
  <c r="BS31" i="34"/>
  <c r="BQ28" i="34"/>
  <c r="BS23" i="34"/>
  <c r="BQ20" i="34"/>
  <c r="BS15" i="34"/>
  <c r="BQ9" i="34"/>
  <c r="BQ7" i="34"/>
  <c r="BT48" i="34"/>
  <c r="BS44" i="34"/>
  <c r="BS36" i="34"/>
  <c r="BQ30" i="34"/>
  <c r="BT24" i="34"/>
  <c r="BQ22" i="34"/>
  <c r="BT16" i="34"/>
  <c r="BQ14" i="34"/>
  <c r="BS7" i="34"/>
  <c r="BT41" i="34"/>
  <c r="BS49" i="34"/>
  <c r="BS41" i="34"/>
  <c r="BS33" i="34"/>
  <c r="BR49" i="34"/>
  <c r="BT46" i="34"/>
  <c r="BR37" i="34"/>
  <c r="BT34" i="34"/>
  <c r="BT30" i="34"/>
  <c r="BR25" i="34"/>
  <c r="BT22" i="34"/>
  <c r="BR21" i="34"/>
  <c r="BT18" i="34"/>
  <c r="BR17" i="34"/>
  <c r="BT14" i="34"/>
  <c r="BR13" i="34"/>
  <c r="BT10" i="34"/>
  <c r="BQ43" i="34"/>
  <c r="BT45" i="34"/>
  <c r="BS45" i="34"/>
  <c r="BS37" i="34"/>
  <c r="BT42" i="34"/>
  <c r="BR33" i="34"/>
  <c r="BT26" i="34"/>
  <c r="BQ41" i="34"/>
  <c r="BS38" i="34"/>
  <c r="BQ29" i="34"/>
  <c r="BS26" i="34"/>
  <c r="BQ25" i="34"/>
  <c r="BS22" i="34"/>
  <c r="BQ13" i="34"/>
  <c r="BS10" i="34"/>
  <c r="BT49" i="34"/>
  <c r="BR40" i="34"/>
  <c r="BQ44" i="34"/>
  <c r="BQ36" i="34"/>
  <c r="BR29" i="34"/>
  <c r="BS42" i="34"/>
  <c r="BQ33" i="34"/>
  <c r="BS30" i="34"/>
  <c r="BQ21" i="34"/>
  <c r="BS18" i="34"/>
  <c r="BS14" i="34"/>
  <c r="BT47" i="34"/>
  <c r="BR46" i="34"/>
  <c r="BT43" i="34"/>
  <c r="BR42" i="34"/>
  <c r="BT39" i="34"/>
  <c r="BR38" i="34"/>
  <c r="BT35" i="34"/>
  <c r="BR34" i="34"/>
  <c r="BT31" i="34"/>
  <c r="BR30" i="34"/>
  <c r="BT27" i="34"/>
  <c r="BR26" i="34"/>
  <c r="BT23" i="34"/>
  <c r="BR22" i="34"/>
  <c r="BT19" i="34"/>
  <c r="BR18" i="34"/>
  <c r="BT15" i="34"/>
  <c r="BR14" i="34"/>
  <c r="BT11" i="34"/>
  <c r="BR10" i="34"/>
  <c r="BT7" i="34"/>
  <c r="BQ47" i="34"/>
  <c r="BR48" i="34"/>
  <c r="BQ48" i="34"/>
  <c r="BQ40" i="34"/>
  <c r="BQ32" i="34"/>
  <c r="BR41" i="34"/>
  <c r="BT38" i="34"/>
  <c r="BQ49" i="34"/>
  <c r="BS46" i="34"/>
  <c r="BQ37" i="34"/>
  <c r="BS34" i="34"/>
  <c r="BQ17" i="34"/>
  <c r="BQ38" i="34"/>
  <c r="BQ10" i="34"/>
  <c r="CW6" i="31"/>
  <c r="CX6" i="31"/>
  <c r="CY6" i="31"/>
  <c r="CZ6" i="31"/>
  <c r="CW7" i="31"/>
  <c r="CX7" i="31"/>
  <c r="CY7" i="31"/>
  <c r="CZ7" i="31"/>
  <c r="CW8" i="31"/>
  <c r="CX8" i="31"/>
  <c r="CY8" i="31"/>
  <c r="CZ8" i="31"/>
  <c r="CW9" i="31"/>
  <c r="CX9" i="31"/>
  <c r="CY9" i="31"/>
  <c r="CZ9" i="31"/>
  <c r="CW10" i="31"/>
  <c r="CX10" i="31"/>
  <c r="CY10" i="31"/>
  <c r="CZ10" i="31"/>
  <c r="CW11" i="31"/>
  <c r="CX11" i="31"/>
  <c r="CY11" i="31"/>
  <c r="CZ11" i="31"/>
  <c r="CW12" i="31"/>
  <c r="CX12" i="31"/>
  <c r="CY12" i="31"/>
  <c r="CZ12" i="31"/>
  <c r="CW13" i="31"/>
  <c r="CX13" i="31"/>
  <c r="CY13" i="31"/>
  <c r="CZ13" i="31"/>
  <c r="CW14" i="31"/>
  <c r="CX14" i="31"/>
  <c r="CY14" i="31"/>
  <c r="CZ14" i="31"/>
  <c r="CW15" i="31"/>
  <c r="CX15" i="31"/>
  <c r="CY15" i="31"/>
  <c r="CZ15" i="31"/>
  <c r="CW16" i="31"/>
  <c r="CX16" i="31"/>
  <c r="CY16" i="31"/>
  <c r="CZ16" i="31"/>
  <c r="CX5" i="31"/>
  <c r="CY5" i="31"/>
  <c r="CZ5" i="31"/>
  <c r="CW5" i="31"/>
  <c r="CO6" i="31"/>
  <c r="CP6" i="31"/>
  <c r="CQ6" i="31"/>
  <c r="CR6" i="31"/>
  <c r="CO7" i="31"/>
  <c r="CP7" i="31"/>
  <c r="CQ7" i="31"/>
  <c r="CR7" i="31"/>
  <c r="CO8" i="31"/>
  <c r="CP8" i="31"/>
  <c r="CQ8" i="31"/>
  <c r="CR8" i="31"/>
  <c r="CO9" i="31"/>
  <c r="CP9" i="31"/>
  <c r="CQ9" i="31"/>
  <c r="CR9" i="31"/>
  <c r="CO10" i="31"/>
  <c r="CP10" i="31"/>
  <c r="CQ10" i="31"/>
  <c r="CR10" i="31"/>
  <c r="CO11" i="31"/>
  <c r="CP11" i="31"/>
  <c r="CQ11" i="31"/>
  <c r="CR11" i="31"/>
  <c r="CO12" i="31"/>
  <c r="CP12" i="31"/>
  <c r="CQ12" i="31"/>
  <c r="CR12" i="31"/>
  <c r="CO13" i="31"/>
  <c r="CP13" i="31"/>
  <c r="CQ13" i="31"/>
  <c r="CR13" i="31"/>
  <c r="CO14" i="31"/>
  <c r="CP14" i="31"/>
  <c r="CQ14" i="31"/>
  <c r="CR14" i="31"/>
  <c r="CO15" i="31"/>
  <c r="CP15" i="31"/>
  <c r="CQ15" i="31"/>
  <c r="CR15" i="31"/>
  <c r="CO16" i="31"/>
  <c r="CP16" i="31"/>
  <c r="CQ16" i="31"/>
  <c r="CR16" i="31"/>
  <c r="CP5" i="31"/>
  <c r="CQ5" i="31"/>
  <c r="CR5" i="31"/>
  <c r="CO5" i="31"/>
  <c r="CG6" i="31"/>
  <c r="CH6" i="31"/>
  <c r="CI6" i="31"/>
  <c r="CJ6" i="31"/>
  <c r="CG7" i="31"/>
  <c r="CH7" i="31"/>
  <c r="CI7" i="31"/>
  <c r="CJ7" i="31"/>
  <c r="CG8" i="31"/>
  <c r="CH8" i="31"/>
  <c r="CI8" i="31"/>
  <c r="CJ8" i="31"/>
  <c r="CG9" i="31"/>
  <c r="CH9" i="31"/>
  <c r="CI9" i="31"/>
  <c r="CJ9" i="31"/>
  <c r="CG10" i="31"/>
  <c r="CH10" i="31"/>
  <c r="CI10" i="31"/>
  <c r="CJ10" i="31"/>
  <c r="CG11" i="31"/>
  <c r="CH11" i="31"/>
  <c r="CI11" i="31"/>
  <c r="CJ11" i="31"/>
  <c r="CG12" i="31"/>
  <c r="CH12" i="31"/>
  <c r="CI12" i="31"/>
  <c r="CJ12" i="31"/>
  <c r="CG13" i="31"/>
  <c r="CH13" i="31"/>
  <c r="CI13" i="31"/>
  <c r="CJ13" i="31"/>
  <c r="CG14" i="31"/>
  <c r="CH14" i="31"/>
  <c r="CI14" i="31"/>
  <c r="CJ14" i="31"/>
  <c r="CG15" i="31"/>
  <c r="CH15" i="31"/>
  <c r="CI15" i="31"/>
  <c r="CJ15" i="31"/>
  <c r="CG16" i="31"/>
  <c r="CH16" i="31"/>
  <c r="CI16" i="31"/>
  <c r="CJ16" i="31"/>
  <c r="CH5" i="31"/>
  <c r="CI5" i="31"/>
  <c r="CJ5" i="31"/>
  <c r="CG5" i="31"/>
  <c r="BY6" i="31"/>
  <c r="BZ6" i="31"/>
  <c r="CA6" i="31"/>
  <c r="CB6" i="31"/>
  <c r="BY7" i="31"/>
  <c r="BZ7" i="31"/>
  <c r="CA7" i="31"/>
  <c r="CB7" i="31"/>
  <c r="BY8" i="31"/>
  <c r="BZ8" i="31"/>
  <c r="CA8" i="31"/>
  <c r="CB8" i="31"/>
  <c r="BY9" i="31"/>
  <c r="BZ9" i="31"/>
  <c r="CA9" i="31"/>
  <c r="CB9" i="31"/>
  <c r="BY10" i="31"/>
  <c r="BZ10" i="31"/>
  <c r="CA10" i="31"/>
  <c r="CB10" i="31"/>
  <c r="BY11" i="31"/>
  <c r="BZ11" i="31"/>
  <c r="CA11" i="31"/>
  <c r="CB11" i="31"/>
  <c r="BY12" i="31"/>
  <c r="BZ12" i="31"/>
  <c r="CA12" i="31"/>
  <c r="CB12" i="31"/>
  <c r="BY13" i="31"/>
  <c r="BZ13" i="31"/>
  <c r="CA13" i="31"/>
  <c r="CB13" i="31"/>
  <c r="BY14" i="31"/>
  <c r="BZ14" i="31"/>
  <c r="CA14" i="31"/>
  <c r="CB14" i="31"/>
  <c r="BY15" i="31"/>
  <c r="BZ15" i="31"/>
  <c r="CA15" i="31"/>
  <c r="CB15" i="31"/>
  <c r="BY16" i="31"/>
  <c r="BZ16" i="31"/>
  <c r="CA16" i="31"/>
  <c r="CB16" i="31"/>
  <c r="BZ5" i="31"/>
  <c r="CA5" i="31"/>
  <c r="CB5" i="31"/>
  <c r="BY5" i="31"/>
  <c r="BZ5" i="32"/>
  <c r="BU132" i="34" l="1"/>
  <c r="BY132" i="34" s="1"/>
  <c r="BU176" i="34"/>
  <c r="BY176" i="34" s="1"/>
  <c r="BU159" i="34"/>
  <c r="BY159" i="34" s="1"/>
  <c r="BU81" i="34"/>
  <c r="BY81" i="34" s="1"/>
  <c r="BU6" i="34"/>
  <c r="BY6" i="34" s="1"/>
  <c r="BU7" i="34"/>
  <c r="BY7" i="34" s="1"/>
  <c r="BU202" i="34"/>
  <c r="BY202" i="34" s="1"/>
  <c r="BU147" i="34"/>
  <c r="BY147" i="34" s="1"/>
  <c r="BU186" i="34"/>
  <c r="BY186" i="34" s="1"/>
  <c r="BU158" i="34"/>
  <c r="BY158" i="34" s="1"/>
  <c r="BU93" i="34"/>
  <c r="BY93" i="34" s="1"/>
  <c r="BU68" i="34"/>
  <c r="BY68" i="34" s="1"/>
  <c r="BU142" i="34"/>
  <c r="BY142" i="34" s="1"/>
  <c r="BU193" i="34"/>
  <c r="BY193" i="34" s="1"/>
  <c r="BU115" i="34"/>
  <c r="BY115" i="34" s="1"/>
  <c r="BU185" i="34"/>
  <c r="BY185" i="34" s="1"/>
  <c r="BU177" i="34"/>
  <c r="BY177" i="34" s="1"/>
  <c r="BU87" i="34"/>
  <c r="BY87" i="34" s="1"/>
  <c r="BU207" i="34"/>
  <c r="BY207" i="34" s="1"/>
  <c r="BU148" i="34"/>
  <c r="BY148" i="34" s="1"/>
  <c r="BU95" i="34"/>
  <c r="BY95" i="34" s="1"/>
  <c r="BU130" i="34"/>
  <c r="BY130" i="34" s="1"/>
  <c r="BU179" i="34"/>
  <c r="BY179" i="34" s="1"/>
  <c r="BU191" i="34"/>
  <c r="BY191" i="34" s="1"/>
  <c r="BU107" i="34"/>
  <c r="BY107" i="34" s="1"/>
  <c r="BU162" i="34"/>
  <c r="BY162" i="34" s="1"/>
  <c r="BU80" i="34"/>
  <c r="BY80" i="34" s="1"/>
  <c r="BU82" i="34"/>
  <c r="BY82" i="34" s="1"/>
  <c r="BU164" i="34"/>
  <c r="BY164" i="34" s="1"/>
  <c r="BU99" i="34"/>
  <c r="BY99" i="34" s="1"/>
  <c r="BU133" i="34"/>
  <c r="BY133" i="34" s="1"/>
  <c r="BU172" i="34"/>
  <c r="BY172" i="34" s="1"/>
  <c r="BU96" i="34"/>
  <c r="BY96" i="34" s="1"/>
  <c r="BU194" i="34"/>
  <c r="BY194" i="34" s="1"/>
  <c r="BU141" i="34"/>
  <c r="BY141" i="34" s="1"/>
  <c r="BU140" i="34"/>
  <c r="BY140" i="34" s="1"/>
  <c r="BU121" i="34"/>
  <c r="BY121" i="34" s="1"/>
  <c r="BU71" i="34"/>
  <c r="BY71" i="34" s="1"/>
  <c r="BU83" i="34"/>
  <c r="BY83" i="34" s="1"/>
  <c r="BU120" i="34"/>
  <c r="BY120" i="34" s="1"/>
  <c r="BU117" i="34"/>
  <c r="BY117" i="34" s="1"/>
  <c r="BU197" i="34"/>
  <c r="BY197" i="34" s="1"/>
  <c r="BU104" i="34"/>
  <c r="BY104" i="34" s="1"/>
  <c r="BU9" i="34"/>
  <c r="BY9" i="34" s="1"/>
  <c r="BU165" i="34"/>
  <c r="BY165" i="34" s="1"/>
  <c r="BU224" i="34"/>
  <c r="BY224" i="34" s="1"/>
  <c r="BU108" i="34"/>
  <c r="BY108" i="34" s="1"/>
  <c r="BU73" i="34"/>
  <c r="BY73" i="34" s="1"/>
  <c r="BU136" i="34"/>
  <c r="BY136" i="34" s="1"/>
  <c r="BU52" i="34"/>
  <c r="BY52" i="34" s="1"/>
  <c r="BU70" i="34"/>
  <c r="BY70" i="34" s="1"/>
  <c r="BU116" i="34"/>
  <c r="BY116" i="34" s="1"/>
  <c r="BU219" i="34"/>
  <c r="BY219" i="34" s="1"/>
  <c r="BU67" i="34"/>
  <c r="BY67" i="34" s="1"/>
  <c r="BU114" i="34"/>
  <c r="BY114" i="34" s="1"/>
  <c r="BU112" i="34"/>
  <c r="BY112" i="34" s="1"/>
  <c r="BU157" i="34"/>
  <c r="BY157" i="34" s="1"/>
  <c r="BU11" i="34"/>
  <c r="BY11" i="34" s="1"/>
  <c r="BU50" i="34"/>
  <c r="BY50" i="34" s="1"/>
  <c r="BU38" i="34"/>
  <c r="BY38" i="34" s="1"/>
  <c r="BU14" i="34"/>
  <c r="BY14" i="34" s="1"/>
  <c r="BU30" i="34"/>
  <c r="BY30" i="34" s="1"/>
  <c r="BU102" i="34"/>
  <c r="BY102" i="34" s="1"/>
  <c r="BU153" i="34"/>
  <c r="BY153" i="34" s="1"/>
  <c r="BU220" i="34"/>
  <c r="BY220" i="34" s="1"/>
  <c r="BU76" i="34"/>
  <c r="BY76" i="34" s="1"/>
  <c r="BU190" i="34"/>
  <c r="BY190" i="34" s="1"/>
  <c r="BU16" i="34"/>
  <c r="BY16" i="34" s="1"/>
  <c r="BU18" i="34"/>
  <c r="BY18" i="34" s="1"/>
  <c r="BU183" i="34"/>
  <c r="BY183" i="34" s="1"/>
  <c r="BU143" i="34"/>
  <c r="BY143" i="34" s="1"/>
  <c r="BU51" i="34"/>
  <c r="BY51" i="34" s="1"/>
  <c r="BU24" i="34"/>
  <c r="BY24" i="34" s="1"/>
  <c r="BU118" i="34"/>
  <c r="BY118" i="34" s="1"/>
  <c r="BU22" i="34"/>
  <c r="BY22" i="34" s="1"/>
  <c r="BU44" i="34"/>
  <c r="BY44" i="34" s="1"/>
  <c r="BU94" i="34"/>
  <c r="BY94" i="34" s="1"/>
  <c r="BU64" i="34"/>
  <c r="BY64" i="34" s="1"/>
  <c r="BU126" i="34"/>
  <c r="BY126" i="34" s="1"/>
  <c r="BU60" i="34"/>
  <c r="BY60" i="34" s="1"/>
  <c r="BU137" i="34"/>
  <c r="BY137" i="34" s="1"/>
  <c r="BU160" i="34"/>
  <c r="BY160" i="34" s="1"/>
  <c r="BU180" i="34"/>
  <c r="BY180" i="34" s="1"/>
  <c r="BU55" i="34"/>
  <c r="BY55" i="34" s="1"/>
  <c r="BU188" i="34"/>
  <c r="BY188" i="34" s="1"/>
  <c r="BU127" i="34"/>
  <c r="BY127" i="34" s="1"/>
  <c r="BU134" i="34"/>
  <c r="BY134" i="34" s="1"/>
  <c r="BU204" i="34"/>
  <c r="BY204" i="34" s="1"/>
  <c r="BU187" i="34"/>
  <c r="BY187" i="34" s="1"/>
  <c r="BU65" i="34"/>
  <c r="BY65" i="34" s="1"/>
  <c r="BU189" i="34"/>
  <c r="BY189" i="34" s="1"/>
  <c r="BU209" i="34"/>
  <c r="BY209" i="34" s="1"/>
  <c r="BU92" i="34"/>
  <c r="BY92" i="34" s="1"/>
  <c r="BU111" i="34"/>
  <c r="BY111" i="34" s="1"/>
  <c r="BU200" i="34"/>
  <c r="BY200" i="34" s="1"/>
  <c r="BU100" i="34"/>
  <c r="BY100" i="34" s="1"/>
  <c r="BU222" i="34"/>
  <c r="BY222" i="34" s="1"/>
  <c r="BU106" i="34"/>
  <c r="BY106" i="34" s="1"/>
  <c r="BU192" i="34"/>
  <c r="BY192" i="34" s="1"/>
  <c r="BU125" i="34"/>
  <c r="BY125" i="34" s="1"/>
  <c r="BU113" i="34"/>
  <c r="BY113" i="34" s="1"/>
  <c r="BU62" i="34"/>
  <c r="BY62" i="34" s="1"/>
  <c r="BU101" i="34"/>
  <c r="BY101" i="34" s="1"/>
  <c r="BU170" i="34"/>
  <c r="BY170" i="34" s="1"/>
  <c r="BU196" i="34"/>
  <c r="BY196" i="34" s="1"/>
  <c r="BU166" i="34"/>
  <c r="BY166" i="34" s="1"/>
  <c r="BU123" i="34"/>
  <c r="BY123" i="34" s="1"/>
  <c r="BU84" i="34"/>
  <c r="BY84" i="34" s="1"/>
  <c r="BU88" i="34"/>
  <c r="BY88" i="34" s="1"/>
  <c r="BU122" i="34"/>
  <c r="BY122" i="34" s="1"/>
  <c r="BU79" i="34"/>
  <c r="BY79" i="34" s="1"/>
  <c r="BU145" i="34"/>
  <c r="BY145" i="34" s="1"/>
  <c r="BU181" i="34"/>
  <c r="BY181" i="34" s="1"/>
  <c r="BU216" i="34"/>
  <c r="BY216" i="34" s="1"/>
  <c r="BU206" i="34"/>
  <c r="BY206" i="34" s="1"/>
  <c r="BU211" i="34"/>
  <c r="BY211" i="34" s="1"/>
  <c r="BU139" i="34"/>
  <c r="BY139" i="34" s="1"/>
  <c r="BU85" i="34"/>
  <c r="BY85" i="34" s="1"/>
  <c r="BU173" i="34"/>
  <c r="BY173" i="34" s="1"/>
  <c r="BU105" i="34"/>
  <c r="BY105" i="34" s="1"/>
  <c r="BU57" i="34"/>
  <c r="BY57" i="34" s="1"/>
  <c r="BU58" i="34"/>
  <c r="BY58" i="34" s="1"/>
  <c r="BU205" i="34"/>
  <c r="BY205" i="34" s="1"/>
  <c r="BU66" i="34"/>
  <c r="BY66" i="34" s="1"/>
  <c r="BU75" i="34"/>
  <c r="BY75" i="34" s="1"/>
  <c r="BU155" i="34"/>
  <c r="BY155" i="34" s="1"/>
  <c r="BU171" i="34"/>
  <c r="BY171" i="34" s="1"/>
  <c r="BU110" i="34"/>
  <c r="BY110" i="34" s="1"/>
  <c r="BU175" i="34"/>
  <c r="BY175" i="34" s="1"/>
  <c r="BU174" i="34"/>
  <c r="BY174" i="34" s="1"/>
  <c r="BU138" i="34"/>
  <c r="BY138" i="34" s="1"/>
  <c r="BU203" i="34"/>
  <c r="BY203" i="34" s="1"/>
  <c r="BU119" i="34"/>
  <c r="BY119" i="34" s="1"/>
  <c r="BU214" i="34"/>
  <c r="BY214" i="34" s="1"/>
  <c r="BU86" i="34"/>
  <c r="BY86" i="34" s="1"/>
  <c r="BU98" i="34"/>
  <c r="BY98" i="34" s="1"/>
  <c r="BU215" i="34"/>
  <c r="BY215" i="34" s="1"/>
  <c r="BU198" i="34"/>
  <c r="BY198" i="34" s="1"/>
  <c r="BU199" i="34"/>
  <c r="BY199" i="34" s="1"/>
  <c r="BU97" i="34"/>
  <c r="BY97" i="34" s="1"/>
  <c r="BU91" i="34"/>
  <c r="BY91" i="34" s="1"/>
  <c r="BU161" i="34"/>
  <c r="BY161" i="34" s="1"/>
  <c r="BU89" i="34"/>
  <c r="BY89" i="34" s="1"/>
  <c r="BU210" i="34"/>
  <c r="BY210" i="34" s="1"/>
  <c r="BU150" i="34"/>
  <c r="BY150" i="34" s="1"/>
  <c r="BU61" i="34"/>
  <c r="BY61" i="34" s="1"/>
  <c r="BU167" i="34"/>
  <c r="BY167" i="34" s="1"/>
  <c r="BU124" i="34"/>
  <c r="BY124" i="34" s="1"/>
  <c r="BU149" i="34"/>
  <c r="BY149" i="34" s="1"/>
  <c r="BU152" i="34"/>
  <c r="BY152" i="34" s="1"/>
  <c r="BU53" i="34"/>
  <c r="BY53" i="34" s="1"/>
  <c r="BU78" i="34"/>
  <c r="BY78" i="34" s="1"/>
  <c r="BU212" i="34"/>
  <c r="BY212" i="34" s="1"/>
  <c r="BU217" i="34"/>
  <c r="BY217" i="34" s="1"/>
  <c r="BU208" i="34"/>
  <c r="BY208" i="34" s="1"/>
  <c r="BU182" i="34"/>
  <c r="BY182" i="34" s="1"/>
  <c r="BU223" i="34"/>
  <c r="BY223" i="34" s="1"/>
  <c r="BU129" i="34"/>
  <c r="BY129" i="34" s="1"/>
  <c r="BU131" i="34"/>
  <c r="BY131" i="34" s="1"/>
  <c r="BU135" i="34"/>
  <c r="BY135" i="34" s="1"/>
  <c r="BU221" i="34"/>
  <c r="BY221" i="34" s="1"/>
  <c r="BU195" i="34"/>
  <c r="BY195" i="34" s="1"/>
  <c r="BU213" i="34"/>
  <c r="BY213" i="34" s="1"/>
  <c r="BU218" i="34"/>
  <c r="BY218" i="34" s="1"/>
  <c r="BU146" i="34"/>
  <c r="BY146" i="34" s="1"/>
  <c r="BU154" i="34"/>
  <c r="BY154" i="34" s="1"/>
  <c r="BU56" i="34"/>
  <c r="BY56" i="34" s="1"/>
  <c r="BU144" i="34"/>
  <c r="BY144" i="34" s="1"/>
  <c r="BU103" i="34"/>
  <c r="BY103" i="34" s="1"/>
  <c r="BU168" i="34"/>
  <c r="BY168" i="34" s="1"/>
  <c r="BU54" i="34"/>
  <c r="BY54" i="34" s="1"/>
  <c r="BU77" i="34"/>
  <c r="BY77" i="34" s="1"/>
  <c r="BU151" i="34"/>
  <c r="BY151" i="34" s="1"/>
  <c r="BU184" i="34"/>
  <c r="BY184" i="34" s="1"/>
  <c r="BU156" i="34"/>
  <c r="BY156" i="34" s="1"/>
  <c r="BU72" i="34"/>
  <c r="BY72" i="34" s="1"/>
  <c r="BU37" i="34"/>
  <c r="BY37" i="34" s="1"/>
  <c r="BU46" i="34"/>
  <c r="BY46" i="34" s="1"/>
  <c r="BU128" i="34"/>
  <c r="BY128" i="34" s="1"/>
  <c r="BU163" i="34"/>
  <c r="BY163" i="34" s="1"/>
  <c r="BU109" i="34"/>
  <c r="BY109" i="34" s="1"/>
  <c r="BU63" i="34"/>
  <c r="BY63" i="34" s="1"/>
  <c r="BU178" i="34"/>
  <c r="BY178" i="34" s="1"/>
  <c r="BU169" i="34"/>
  <c r="BY169" i="34" s="1"/>
  <c r="BU69" i="34"/>
  <c r="BY69" i="34" s="1"/>
  <c r="BU201" i="34"/>
  <c r="BY201" i="34" s="1"/>
  <c r="BU90" i="34"/>
  <c r="BY90" i="34" s="1"/>
  <c r="BU74" i="34"/>
  <c r="BY74" i="34" s="1"/>
  <c r="BU59" i="34"/>
  <c r="BY59" i="34" s="1"/>
  <c r="BU48" i="34"/>
  <c r="BY48" i="34" s="1"/>
  <c r="BU34" i="34"/>
  <c r="BY34" i="34" s="1"/>
  <c r="BU25" i="34"/>
  <c r="BY25" i="34" s="1"/>
  <c r="BU47" i="34"/>
  <c r="BY47" i="34" s="1"/>
  <c r="BU12" i="34"/>
  <c r="BY12" i="34" s="1"/>
  <c r="BU43" i="34"/>
  <c r="BY43" i="34" s="1"/>
  <c r="BU39" i="34"/>
  <c r="BY39" i="34" s="1"/>
  <c r="BU20" i="34"/>
  <c r="BY20" i="34" s="1"/>
  <c r="BU35" i="34"/>
  <c r="BY35" i="34" s="1"/>
  <c r="BU17" i="34"/>
  <c r="BY17" i="34" s="1"/>
  <c r="BU33" i="34"/>
  <c r="BY33" i="34" s="1"/>
  <c r="BU28" i="34"/>
  <c r="BY28" i="34" s="1"/>
  <c r="BU8" i="34"/>
  <c r="BY8" i="34" s="1"/>
  <c r="BU32" i="34"/>
  <c r="BY32" i="34" s="1"/>
  <c r="BU15" i="34"/>
  <c r="BY15" i="34" s="1"/>
  <c r="BU19" i="34"/>
  <c r="BY19" i="34" s="1"/>
  <c r="BU23" i="34"/>
  <c r="BY23" i="34" s="1"/>
  <c r="BU21" i="34"/>
  <c r="BY21" i="34" s="1"/>
  <c r="BU36" i="34"/>
  <c r="BY36" i="34" s="1"/>
  <c r="BU26" i="34"/>
  <c r="BY26" i="34" s="1"/>
  <c r="BU42" i="34"/>
  <c r="BY42" i="34" s="1"/>
  <c r="BU27" i="34"/>
  <c r="BY27" i="34" s="1"/>
  <c r="BU40" i="34"/>
  <c r="BY40" i="34" s="1"/>
  <c r="BU10" i="34"/>
  <c r="BY10" i="34" s="1"/>
  <c r="BU31" i="34"/>
  <c r="BY31" i="34" s="1"/>
  <c r="BU29" i="34"/>
  <c r="BY29" i="34" s="1"/>
  <c r="BU49" i="34"/>
  <c r="BY49" i="34" s="1"/>
  <c r="BU13" i="34"/>
  <c r="BY13" i="34" s="1"/>
  <c r="BU45" i="34"/>
  <c r="BY45" i="34" s="1"/>
  <c r="BU41" i="34"/>
  <c r="BY41" i="34" s="1"/>
  <c r="CI5" i="41" l="1"/>
  <c r="AY5" i="38" l="1"/>
  <c r="CC5" i="4"/>
  <c r="CH7" i="40"/>
  <c r="CH8" i="40"/>
  <c r="CH9" i="40"/>
  <c r="CH10" i="40"/>
  <c r="CH11" i="40"/>
  <c r="CH12" i="40"/>
  <c r="CH13" i="40"/>
  <c r="CH14" i="40"/>
  <c r="CH15" i="40"/>
  <c r="CH16" i="40"/>
  <c r="CH17" i="40"/>
  <c r="CH18" i="40"/>
  <c r="CH19" i="40"/>
  <c r="CH20" i="40"/>
  <c r="CH21" i="40"/>
  <c r="CH22" i="40"/>
  <c r="CH23" i="40"/>
  <c r="CH24" i="40"/>
  <c r="CH25" i="40"/>
  <c r="CH26" i="40"/>
  <c r="CH27" i="40"/>
  <c r="CH28" i="40"/>
  <c r="CH29" i="40"/>
  <c r="CH30" i="40"/>
  <c r="CH31" i="40"/>
  <c r="CH32" i="40"/>
  <c r="CH33" i="40"/>
  <c r="CH34" i="40"/>
  <c r="CH35" i="40"/>
  <c r="CH36" i="40"/>
  <c r="CH37" i="40"/>
  <c r="CH38" i="40"/>
  <c r="CH39" i="40"/>
  <c r="CH40" i="40"/>
  <c r="CH41" i="40"/>
  <c r="CH42" i="40"/>
  <c r="CH43" i="40"/>
  <c r="CH44" i="40"/>
  <c r="CH45" i="40"/>
  <c r="CH6" i="40"/>
  <c r="BV7" i="40"/>
  <c r="BV8" i="40"/>
  <c r="BV9" i="40"/>
  <c r="BV10" i="40"/>
  <c r="BV11" i="40"/>
  <c r="BV12" i="40"/>
  <c r="BV13" i="40"/>
  <c r="BV14" i="40"/>
  <c r="BV15" i="40"/>
  <c r="BV16" i="40"/>
  <c r="BV17" i="40"/>
  <c r="BV18" i="40"/>
  <c r="BV19" i="40"/>
  <c r="BV20" i="40"/>
  <c r="BV21" i="40"/>
  <c r="BV22" i="40"/>
  <c r="BV23" i="40"/>
  <c r="BV24" i="40"/>
  <c r="BV25" i="40"/>
  <c r="BV26" i="40"/>
  <c r="BV27" i="40"/>
  <c r="BV28" i="40"/>
  <c r="BV29" i="40"/>
  <c r="BV30" i="40"/>
  <c r="BV31" i="40"/>
  <c r="BV32" i="40"/>
  <c r="BV33" i="40"/>
  <c r="BV34" i="40"/>
  <c r="BV35" i="40"/>
  <c r="BV36" i="40"/>
  <c r="BV37" i="40"/>
  <c r="BV38" i="40"/>
  <c r="BV39" i="40"/>
  <c r="BV40" i="40"/>
  <c r="BV41" i="40"/>
  <c r="BV42" i="40"/>
  <c r="BV43" i="40"/>
  <c r="BV44" i="40"/>
  <c r="BV45" i="40"/>
  <c r="BV6" i="40"/>
  <c r="BJ7" i="40"/>
  <c r="BJ8" i="40"/>
  <c r="BJ9" i="40"/>
  <c r="BJ10" i="40"/>
  <c r="BJ11" i="40"/>
  <c r="BJ12" i="40"/>
  <c r="BJ13" i="40"/>
  <c r="BJ14" i="40"/>
  <c r="BJ15" i="40"/>
  <c r="BJ16" i="40"/>
  <c r="BJ17" i="40"/>
  <c r="BJ18" i="40"/>
  <c r="BJ19" i="40"/>
  <c r="BJ20" i="40"/>
  <c r="BJ21" i="40"/>
  <c r="BJ22" i="40"/>
  <c r="BJ23" i="40"/>
  <c r="BJ24" i="40"/>
  <c r="BJ25" i="40"/>
  <c r="BJ26" i="40"/>
  <c r="BJ27" i="40"/>
  <c r="BJ28" i="40"/>
  <c r="BJ29" i="40"/>
  <c r="BJ30" i="40"/>
  <c r="BJ31" i="40"/>
  <c r="BJ32" i="40"/>
  <c r="BJ33" i="40"/>
  <c r="BJ34" i="40"/>
  <c r="BJ35" i="40"/>
  <c r="BJ36" i="40"/>
  <c r="BJ37" i="40"/>
  <c r="BJ38" i="40"/>
  <c r="BJ39" i="40"/>
  <c r="BJ40" i="40"/>
  <c r="BJ41" i="40"/>
  <c r="BJ42" i="40"/>
  <c r="BJ43" i="40"/>
  <c r="BJ44" i="40"/>
  <c r="BJ45" i="40"/>
  <c r="BJ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6" i="40"/>
  <c r="BY5" i="39" l="1"/>
  <c r="H13" i="35" l="1"/>
  <c r="F13" i="35"/>
  <c r="D12" i="35"/>
  <c r="L13" i="35"/>
  <c r="J13" i="35"/>
  <c r="B13" i="35"/>
  <c r="L12" i="35"/>
  <c r="J12" i="35"/>
  <c r="H12" i="35"/>
  <c r="F12" i="35"/>
  <c r="CG52" i="41"/>
  <c r="CG51" i="41"/>
  <c r="CG50" i="41"/>
  <c r="CG49" i="41"/>
  <c r="CG48" i="41"/>
  <c r="CG47" i="41"/>
  <c r="CG46" i="41"/>
  <c r="CG45" i="41"/>
  <c r="CG44" i="41"/>
  <c r="CG43" i="41"/>
  <c r="CG42" i="41"/>
  <c r="CG41" i="41"/>
  <c r="CG40" i="41"/>
  <c r="CG39" i="41"/>
  <c r="CG38" i="41"/>
  <c r="CG37" i="41"/>
  <c r="CG36" i="41"/>
  <c r="CG35" i="41"/>
  <c r="CG34" i="41"/>
  <c r="CG33" i="41"/>
  <c r="CG32" i="41"/>
  <c r="CG31" i="41"/>
  <c r="CG30" i="41"/>
  <c r="CG29" i="41"/>
  <c r="CG28" i="41"/>
  <c r="CG27" i="41"/>
  <c r="CG26" i="41"/>
  <c r="CG25" i="41"/>
  <c r="CG24" i="41"/>
  <c r="CG23" i="41"/>
  <c r="CG22" i="41"/>
  <c r="CG21" i="41"/>
  <c r="CG20" i="41"/>
  <c r="CG19" i="41"/>
  <c r="CG18" i="41"/>
  <c r="CG17" i="41"/>
  <c r="CG16" i="41"/>
  <c r="CG15" i="41"/>
  <c r="CG14" i="41"/>
  <c r="CG12" i="41"/>
  <c r="CG11" i="41"/>
  <c r="CG10" i="41"/>
  <c r="CG9" i="41"/>
  <c r="CG8" i="41"/>
  <c r="CG7" i="41"/>
  <c r="CG6" i="41"/>
  <c r="CG5" i="41"/>
  <c r="CG13" i="41"/>
  <c r="D13" i="35" l="1"/>
  <c r="BY5" i="4"/>
  <c r="BI5" i="34" l="1"/>
  <c r="BH5" i="34"/>
  <c r="BF5" i="5"/>
  <c r="JA7" i="29" l="1"/>
  <c r="JB7" i="29"/>
  <c r="JC7" i="29"/>
  <c r="JD7" i="29"/>
  <c r="JE7" i="29"/>
  <c r="JF7" i="29"/>
  <c r="JG7" i="29"/>
  <c r="JH7" i="29"/>
  <c r="JI7" i="29"/>
  <c r="JJ7" i="29"/>
  <c r="JK7" i="29"/>
  <c r="JL7" i="29"/>
  <c r="JA8" i="29"/>
  <c r="JB8" i="29"/>
  <c r="JC8" i="29"/>
  <c r="JD8" i="29"/>
  <c r="JE8" i="29"/>
  <c r="JF8" i="29"/>
  <c r="JG8" i="29"/>
  <c r="JH8" i="29"/>
  <c r="JI8" i="29"/>
  <c r="JJ8" i="29"/>
  <c r="JK8" i="29"/>
  <c r="JL8" i="29"/>
  <c r="JA9" i="29"/>
  <c r="JB9" i="29"/>
  <c r="JC9" i="29"/>
  <c r="JD9" i="29"/>
  <c r="JE9" i="29"/>
  <c r="JF9" i="29"/>
  <c r="JG9" i="29"/>
  <c r="JH9" i="29"/>
  <c r="JI9" i="29"/>
  <c r="JJ9" i="29"/>
  <c r="JK9" i="29"/>
  <c r="JL9" i="29"/>
  <c r="JA10" i="29"/>
  <c r="JB10" i="29"/>
  <c r="JC10" i="29"/>
  <c r="JD10" i="29"/>
  <c r="JE10" i="29"/>
  <c r="JF10" i="29"/>
  <c r="JG10" i="29"/>
  <c r="JH10" i="29"/>
  <c r="JI10" i="29"/>
  <c r="JJ10" i="29"/>
  <c r="JK10" i="29"/>
  <c r="JL10" i="29"/>
  <c r="JA11" i="29"/>
  <c r="JB11" i="29"/>
  <c r="JC11" i="29"/>
  <c r="JD11" i="29"/>
  <c r="JE11" i="29"/>
  <c r="JF11" i="29"/>
  <c r="JG11" i="29"/>
  <c r="JH11" i="29"/>
  <c r="JI11" i="29"/>
  <c r="JJ11" i="29"/>
  <c r="JK11" i="29"/>
  <c r="JL11" i="29"/>
  <c r="JA12" i="29"/>
  <c r="JB12" i="29"/>
  <c r="JC12" i="29"/>
  <c r="JD12" i="29"/>
  <c r="JE12" i="29"/>
  <c r="JF12" i="29"/>
  <c r="JG12" i="29"/>
  <c r="JH12" i="29"/>
  <c r="JI12" i="29"/>
  <c r="JJ12" i="29"/>
  <c r="JK12" i="29"/>
  <c r="JL12" i="29"/>
  <c r="JA13" i="29"/>
  <c r="JB13" i="29"/>
  <c r="JC13" i="29"/>
  <c r="JD13" i="29"/>
  <c r="JE13" i="29"/>
  <c r="JF13" i="29"/>
  <c r="JG13" i="29"/>
  <c r="JH13" i="29"/>
  <c r="JI13" i="29"/>
  <c r="JJ13" i="29"/>
  <c r="JK13" i="29"/>
  <c r="JL13" i="29"/>
  <c r="JA14" i="29"/>
  <c r="JB14" i="29"/>
  <c r="JC14" i="29"/>
  <c r="JD14" i="29"/>
  <c r="JE14" i="29"/>
  <c r="JF14" i="29"/>
  <c r="JG14" i="29"/>
  <c r="JH14" i="29"/>
  <c r="JI14" i="29"/>
  <c r="JJ14" i="29"/>
  <c r="JK14" i="29"/>
  <c r="JL14" i="29"/>
  <c r="JA15" i="29"/>
  <c r="JB15" i="29"/>
  <c r="JC15" i="29"/>
  <c r="JD15" i="29"/>
  <c r="JE15" i="29"/>
  <c r="JF15" i="29"/>
  <c r="JG15" i="29"/>
  <c r="JH15" i="29"/>
  <c r="JI15" i="29"/>
  <c r="JJ15" i="29"/>
  <c r="JK15" i="29"/>
  <c r="JL15" i="29"/>
  <c r="JA16" i="29"/>
  <c r="JB16" i="29"/>
  <c r="JC16" i="29"/>
  <c r="JD16" i="29"/>
  <c r="JE16" i="29"/>
  <c r="JF16" i="29"/>
  <c r="JG16" i="29"/>
  <c r="JH16" i="29"/>
  <c r="JI16" i="29"/>
  <c r="JJ16" i="29"/>
  <c r="JK16" i="29"/>
  <c r="JL16" i="29"/>
  <c r="JA17" i="29"/>
  <c r="JB17" i="29"/>
  <c r="JC17" i="29"/>
  <c r="JD17" i="29"/>
  <c r="JE17" i="29"/>
  <c r="JF17" i="29"/>
  <c r="JG17" i="29"/>
  <c r="JH17" i="29"/>
  <c r="JI17" i="29"/>
  <c r="JJ17" i="29"/>
  <c r="JK17" i="29"/>
  <c r="JL17" i="29"/>
  <c r="JA18" i="29"/>
  <c r="JB18" i="29"/>
  <c r="JC18" i="29"/>
  <c r="JD18" i="29"/>
  <c r="JE18" i="29"/>
  <c r="JF18" i="29"/>
  <c r="JG18" i="29"/>
  <c r="JH18" i="29"/>
  <c r="JI18" i="29"/>
  <c r="JJ18" i="29"/>
  <c r="JK18" i="29"/>
  <c r="JL18" i="29"/>
  <c r="JA19" i="29"/>
  <c r="JB19" i="29"/>
  <c r="JC19" i="29"/>
  <c r="JD19" i="29"/>
  <c r="JE19" i="29"/>
  <c r="JF19" i="29"/>
  <c r="JG19" i="29"/>
  <c r="JH19" i="29"/>
  <c r="JI19" i="29"/>
  <c r="JJ19" i="29"/>
  <c r="JK19" i="29"/>
  <c r="JL19" i="29"/>
  <c r="JA20" i="29"/>
  <c r="JB20" i="29"/>
  <c r="JC20" i="29"/>
  <c r="JD20" i="29"/>
  <c r="JE20" i="29"/>
  <c r="JF20" i="29"/>
  <c r="JG20" i="29"/>
  <c r="JH20" i="29"/>
  <c r="JI20" i="29"/>
  <c r="JJ20" i="29"/>
  <c r="JK20" i="29"/>
  <c r="JL20" i="29"/>
  <c r="JA21" i="29"/>
  <c r="JB21" i="29"/>
  <c r="JC21" i="29"/>
  <c r="JD21" i="29"/>
  <c r="JE21" i="29"/>
  <c r="JF21" i="29"/>
  <c r="JG21" i="29"/>
  <c r="JH21" i="29"/>
  <c r="JI21" i="29"/>
  <c r="JJ21" i="29"/>
  <c r="JK21" i="29"/>
  <c r="JL21" i="29"/>
  <c r="JA22" i="29"/>
  <c r="JB22" i="29"/>
  <c r="JC22" i="29"/>
  <c r="JD22" i="29"/>
  <c r="JE22" i="29"/>
  <c r="JF22" i="29"/>
  <c r="JG22" i="29"/>
  <c r="JH22" i="29"/>
  <c r="JI22" i="29"/>
  <c r="JJ22" i="29"/>
  <c r="JK22" i="29"/>
  <c r="JL22" i="29"/>
  <c r="JA23" i="29"/>
  <c r="JB23" i="29"/>
  <c r="JC23" i="29"/>
  <c r="JD23" i="29"/>
  <c r="JE23" i="29"/>
  <c r="JF23" i="29"/>
  <c r="JG23" i="29"/>
  <c r="JH23" i="29"/>
  <c r="JI23" i="29"/>
  <c r="JJ23" i="29"/>
  <c r="JK23" i="29"/>
  <c r="JL23" i="29"/>
  <c r="JA24" i="29"/>
  <c r="JB24" i="29"/>
  <c r="JC24" i="29"/>
  <c r="JD24" i="29"/>
  <c r="JE24" i="29"/>
  <c r="JF24" i="29"/>
  <c r="JG24" i="29"/>
  <c r="JH24" i="29"/>
  <c r="JI24" i="29"/>
  <c r="JJ24" i="29"/>
  <c r="JK24" i="29"/>
  <c r="JL24" i="29"/>
  <c r="JA25" i="29"/>
  <c r="JB25" i="29"/>
  <c r="JC25" i="29"/>
  <c r="JD25" i="29"/>
  <c r="JE25" i="29"/>
  <c r="JF25" i="29"/>
  <c r="JG25" i="29"/>
  <c r="JH25" i="29"/>
  <c r="JI25" i="29"/>
  <c r="JJ25" i="29"/>
  <c r="JK25" i="29"/>
  <c r="JL25" i="29"/>
  <c r="JA26" i="29"/>
  <c r="JB26" i="29"/>
  <c r="JC26" i="29"/>
  <c r="JD26" i="29"/>
  <c r="JE26" i="29"/>
  <c r="JF26" i="29"/>
  <c r="JG26" i="29"/>
  <c r="JH26" i="29"/>
  <c r="JI26" i="29"/>
  <c r="JJ26" i="29"/>
  <c r="JK26" i="29"/>
  <c r="JL26" i="29"/>
  <c r="JA27" i="29"/>
  <c r="JB27" i="29"/>
  <c r="JC27" i="29"/>
  <c r="JD27" i="29"/>
  <c r="JE27" i="29"/>
  <c r="JF27" i="29"/>
  <c r="JG27" i="29"/>
  <c r="JH27" i="29"/>
  <c r="JI27" i="29"/>
  <c r="JJ27" i="29"/>
  <c r="JK27" i="29"/>
  <c r="JL27" i="29"/>
  <c r="JA28" i="29"/>
  <c r="JB28" i="29"/>
  <c r="JC28" i="29"/>
  <c r="JD28" i="29"/>
  <c r="JE28" i="29"/>
  <c r="JF28" i="29"/>
  <c r="JG28" i="29"/>
  <c r="JH28" i="29"/>
  <c r="JI28" i="29"/>
  <c r="JJ28" i="29"/>
  <c r="JK28" i="29"/>
  <c r="JL28" i="29"/>
  <c r="JA29" i="29"/>
  <c r="JB29" i="29"/>
  <c r="JC29" i="29"/>
  <c r="JD29" i="29"/>
  <c r="JE29" i="29"/>
  <c r="JF29" i="29"/>
  <c r="JG29" i="29"/>
  <c r="JH29" i="29"/>
  <c r="JI29" i="29"/>
  <c r="JJ29" i="29"/>
  <c r="JK29" i="29"/>
  <c r="JL29" i="29"/>
  <c r="JA30" i="29"/>
  <c r="JB30" i="29"/>
  <c r="JC30" i="29"/>
  <c r="JD30" i="29"/>
  <c r="JE30" i="29"/>
  <c r="JF30" i="29"/>
  <c r="JG30" i="29"/>
  <c r="JH30" i="29"/>
  <c r="JI30" i="29"/>
  <c r="JJ30" i="29"/>
  <c r="JK30" i="29"/>
  <c r="JL30" i="29"/>
  <c r="JA31" i="29"/>
  <c r="JB31" i="29"/>
  <c r="JC31" i="29"/>
  <c r="JD31" i="29"/>
  <c r="JE31" i="29"/>
  <c r="JF31" i="29"/>
  <c r="JG31" i="29"/>
  <c r="JH31" i="29"/>
  <c r="JI31" i="29"/>
  <c r="JJ31" i="29"/>
  <c r="JK31" i="29"/>
  <c r="JL31" i="29"/>
  <c r="JA32" i="29"/>
  <c r="JB32" i="29"/>
  <c r="JC32" i="29"/>
  <c r="JD32" i="29"/>
  <c r="JE32" i="29"/>
  <c r="JF32" i="29"/>
  <c r="JG32" i="29"/>
  <c r="JH32" i="29"/>
  <c r="JI32" i="29"/>
  <c r="JJ32" i="29"/>
  <c r="JK32" i="29"/>
  <c r="JL32" i="29"/>
  <c r="JA33" i="29"/>
  <c r="JB33" i="29"/>
  <c r="JC33" i="29"/>
  <c r="JD33" i="29"/>
  <c r="JE33" i="29"/>
  <c r="JF33" i="29"/>
  <c r="JG33" i="29"/>
  <c r="JH33" i="29"/>
  <c r="JI33" i="29"/>
  <c r="JJ33" i="29"/>
  <c r="JK33" i="29"/>
  <c r="JL33" i="29"/>
  <c r="JA34" i="29"/>
  <c r="JB34" i="29"/>
  <c r="JC34" i="29"/>
  <c r="JD34" i="29"/>
  <c r="JE34" i="29"/>
  <c r="JF34" i="29"/>
  <c r="JG34" i="29"/>
  <c r="JH34" i="29"/>
  <c r="JI34" i="29"/>
  <c r="JJ34" i="29"/>
  <c r="JK34" i="29"/>
  <c r="JL34" i="29"/>
  <c r="JA35" i="29"/>
  <c r="JB35" i="29"/>
  <c r="JC35" i="29"/>
  <c r="JD35" i="29"/>
  <c r="JE35" i="29"/>
  <c r="JF35" i="29"/>
  <c r="JG35" i="29"/>
  <c r="JH35" i="29"/>
  <c r="JI35" i="29"/>
  <c r="JJ35" i="29"/>
  <c r="JK35" i="29"/>
  <c r="JL35" i="29"/>
  <c r="JA36" i="29"/>
  <c r="JB36" i="29"/>
  <c r="JC36" i="29"/>
  <c r="JD36" i="29"/>
  <c r="JE36" i="29"/>
  <c r="JF36" i="29"/>
  <c r="JG36" i="29"/>
  <c r="JH36" i="29"/>
  <c r="JI36" i="29"/>
  <c r="JJ36" i="29"/>
  <c r="JK36" i="29"/>
  <c r="JL36" i="29"/>
  <c r="JA37" i="29"/>
  <c r="JB37" i="29"/>
  <c r="JC37" i="29"/>
  <c r="JD37" i="29"/>
  <c r="JE37" i="29"/>
  <c r="JF37" i="29"/>
  <c r="JG37" i="29"/>
  <c r="JH37" i="29"/>
  <c r="JI37" i="29"/>
  <c r="JJ37" i="29"/>
  <c r="JK37" i="29"/>
  <c r="JL37" i="29"/>
  <c r="JA38" i="29"/>
  <c r="JB38" i="29"/>
  <c r="JC38" i="29"/>
  <c r="JD38" i="29"/>
  <c r="JE38" i="29"/>
  <c r="JF38" i="29"/>
  <c r="JG38" i="29"/>
  <c r="JH38" i="29"/>
  <c r="JI38" i="29"/>
  <c r="JJ38" i="29"/>
  <c r="JK38" i="29"/>
  <c r="JL38" i="29"/>
  <c r="JA39" i="29"/>
  <c r="JB39" i="29"/>
  <c r="JC39" i="29"/>
  <c r="JD39" i="29"/>
  <c r="JE39" i="29"/>
  <c r="JF39" i="29"/>
  <c r="JG39" i="29"/>
  <c r="JH39" i="29"/>
  <c r="JI39" i="29"/>
  <c r="JJ39" i="29"/>
  <c r="JK39" i="29"/>
  <c r="JL39" i="29"/>
  <c r="JA40" i="29"/>
  <c r="JB40" i="29"/>
  <c r="JC40" i="29"/>
  <c r="JD40" i="29"/>
  <c r="JE40" i="29"/>
  <c r="JF40" i="29"/>
  <c r="JG40" i="29"/>
  <c r="JH40" i="29"/>
  <c r="JI40" i="29"/>
  <c r="JJ40" i="29"/>
  <c r="JK40" i="29"/>
  <c r="JL40" i="29"/>
  <c r="JA41" i="29"/>
  <c r="JB41" i="29"/>
  <c r="JC41" i="29"/>
  <c r="JD41" i="29"/>
  <c r="JE41" i="29"/>
  <c r="JF41" i="29"/>
  <c r="JG41" i="29"/>
  <c r="JH41" i="29"/>
  <c r="JI41" i="29"/>
  <c r="JJ41" i="29"/>
  <c r="JK41" i="29"/>
  <c r="JL41" i="29"/>
  <c r="JA42" i="29"/>
  <c r="JB42" i="29"/>
  <c r="JC42" i="29"/>
  <c r="JD42" i="29"/>
  <c r="JE42" i="29"/>
  <c r="JF42" i="29"/>
  <c r="JG42" i="29"/>
  <c r="JH42" i="29"/>
  <c r="JI42" i="29"/>
  <c r="JJ42" i="29"/>
  <c r="JK42" i="29"/>
  <c r="JL42" i="29"/>
  <c r="JA43" i="29"/>
  <c r="JB43" i="29"/>
  <c r="JC43" i="29"/>
  <c r="JD43" i="29"/>
  <c r="JE43" i="29"/>
  <c r="JF43" i="29"/>
  <c r="JG43" i="29"/>
  <c r="JH43" i="29"/>
  <c r="JI43" i="29"/>
  <c r="JJ43" i="29"/>
  <c r="JK43" i="29"/>
  <c r="JL43" i="29"/>
  <c r="JA44" i="29"/>
  <c r="JB44" i="29"/>
  <c r="JC44" i="29"/>
  <c r="JD44" i="29"/>
  <c r="JE44" i="29"/>
  <c r="JF44" i="29"/>
  <c r="JG44" i="29"/>
  <c r="JH44" i="29"/>
  <c r="JI44" i="29"/>
  <c r="JJ44" i="29"/>
  <c r="JK44" i="29"/>
  <c r="JL44" i="29"/>
  <c r="JB6" i="29"/>
  <c r="JC6" i="29"/>
  <c r="JD6" i="29"/>
  <c r="JE6" i="29"/>
  <c r="JF6" i="29"/>
  <c r="JG6" i="29"/>
  <c r="JH6" i="29"/>
  <c r="JI6" i="29"/>
  <c r="JJ6" i="29"/>
  <c r="JK6" i="29"/>
  <c r="JL6" i="29"/>
  <c r="JA6" i="29"/>
  <c r="JB5" i="29"/>
  <c r="JC5" i="29"/>
  <c r="JD5" i="29"/>
  <c r="JE5" i="29"/>
  <c r="JF5" i="29"/>
  <c r="JG5" i="29"/>
  <c r="JH5" i="29"/>
  <c r="JI5" i="29"/>
  <c r="JJ5" i="29"/>
  <c r="JK5" i="29"/>
  <c r="JL5" i="29"/>
  <c r="JA5" i="29"/>
  <c r="IQ7" i="29"/>
  <c r="IR7" i="29"/>
  <c r="IS7" i="29"/>
  <c r="IT7" i="29"/>
  <c r="IU7" i="29"/>
  <c r="IV7" i="29"/>
  <c r="IW7" i="29"/>
  <c r="IX7" i="29"/>
  <c r="IY7" i="29"/>
  <c r="IZ7" i="29"/>
  <c r="IQ8" i="29"/>
  <c r="IR8" i="29"/>
  <c r="IS8" i="29"/>
  <c r="IT8" i="29"/>
  <c r="IU8" i="29"/>
  <c r="IV8" i="29"/>
  <c r="IW8" i="29"/>
  <c r="IX8" i="29"/>
  <c r="IY8" i="29"/>
  <c r="IZ8" i="29"/>
  <c r="IQ9" i="29"/>
  <c r="IR9" i="29"/>
  <c r="IS9" i="29"/>
  <c r="IT9" i="29"/>
  <c r="IU9" i="29"/>
  <c r="IV9" i="29"/>
  <c r="IW9" i="29"/>
  <c r="IX9" i="29"/>
  <c r="IY9" i="29"/>
  <c r="IZ9" i="29"/>
  <c r="IQ10" i="29"/>
  <c r="IR10" i="29"/>
  <c r="IS10" i="29"/>
  <c r="IT10" i="29"/>
  <c r="IU10" i="29"/>
  <c r="IV10" i="29"/>
  <c r="IW10" i="29"/>
  <c r="IX10" i="29"/>
  <c r="IY10" i="29"/>
  <c r="IZ10" i="29"/>
  <c r="IQ11" i="29"/>
  <c r="IR11" i="29"/>
  <c r="IS11" i="29"/>
  <c r="IT11" i="29"/>
  <c r="IU11" i="29"/>
  <c r="IV11" i="29"/>
  <c r="IW11" i="29"/>
  <c r="IX11" i="29"/>
  <c r="IY11" i="29"/>
  <c r="IZ11" i="29"/>
  <c r="IQ12" i="29"/>
  <c r="IR12" i="29"/>
  <c r="IS12" i="29"/>
  <c r="IT12" i="29"/>
  <c r="IU12" i="29"/>
  <c r="IV12" i="29"/>
  <c r="IW12" i="29"/>
  <c r="IX12" i="29"/>
  <c r="IY12" i="29"/>
  <c r="IZ12" i="29"/>
  <c r="IQ13" i="29"/>
  <c r="IR13" i="29"/>
  <c r="IS13" i="29"/>
  <c r="IT13" i="29"/>
  <c r="IU13" i="29"/>
  <c r="IV13" i="29"/>
  <c r="IW13" i="29"/>
  <c r="IX13" i="29"/>
  <c r="IY13" i="29"/>
  <c r="IZ13" i="29"/>
  <c r="IQ14" i="29"/>
  <c r="IR14" i="29"/>
  <c r="IS14" i="29"/>
  <c r="IT14" i="29"/>
  <c r="IU14" i="29"/>
  <c r="IV14" i="29"/>
  <c r="IW14" i="29"/>
  <c r="IX14" i="29"/>
  <c r="IY14" i="29"/>
  <c r="IZ14" i="29"/>
  <c r="IQ15" i="29"/>
  <c r="IR15" i="29"/>
  <c r="IS15" i="29"/>
  <c r="IT15" i="29"/>
  <c r="IU15" i="29"/>
  <c r="IV15" i="29"/>
  <c r="IW15" i="29"/>
  <c r="IX15" i="29"/>
  <c r="IY15" i="29"/>
  <c r="IZ15" i="29"/>
  <c r="IQ16" i="29"/>
  <c r="IR16" i="29"/>
  <c r="IS16" i="29"/>
  <c r="IT16" i="29"/>
  <c r="IU16" i="29"/>
  <c r="IV16" i="29"/>
  <c r="IW16" i="29"/>
  <c r="IX16" i="29"/>
  <c r="IY16" i="29"/>
  <c r="IZ16" i="29"/>
  <c r="IQ17" i="29"/>
  <c r="IR17" i="29"/>
  <c r="IS17" i="29"/>
  <c r="IT17" i="29"/>
  <c r="IU17" i="29"/>
  <c r="IV17" i="29"/>
  <c r="IW17" i="29"/>
  <c r="IX17" i="29"/>
  <c r="IY17" i="29"/>
  <c r="IZ17" i="29"/>
  <c r="IQ18" i="29"/>
  <c r="IR18" i="29"/>
  <c r="IS18" i="29"/>
  <c r="IT18" i="29"/>
  <c r="IU18" i="29"/>
  <c r="IV18" i="29"/>
  <c r="IW18" i="29"/>
  <c r="IX18" i="29"/>
  <c r="IY18" i="29"/>
  <c r="IZ18" i="29"/>
  <c r="IQ19" i="29"/>
  <c r="IR19" i="29"/>
  <c r="IS19" i="29"/>
  <c r="IT19" i="29"/>
  <c r="IU19" i="29"/>
  <c r="IV19" i="29"/>
  <c r="IW19" i="29"/>
  <c r="IX19" i="29"/>
  <c r="IY19" i="29"/>
  <c r="IZ19" i="29"/>
  <c r="IQ20" i="29"/>
  <c r="IR20" i="29"/>
  <c r="IS20" i="29"/>
  <c r="IT20" i="29"/>
  <c r="IU20" i="29"/>
  <c r="IV20" i="29"/>
  <c r="IW20" i="29"/>
  <c r="IX20" i="29"/>
  <c r="IY20" i="29"/>
  <c r="IZ20" i="29"/>
  <c r="IQ21" i="29"/>
  <c r="IR21" i="29"/>
  <c r="IS21" i="29"/>
  <c r="IT21" i="29"/>
  <c r="IU21" i="29"/>
  <c r="IV21" i="29"/>
  <c r="IW21" i="29"/>
  <c r="IX21" i="29"/>
  <c r="IY21" i="29"/>
  <c r="IZ21" i="29"/>
  <c r="IQ22" i="29"/>
  <c r="IR22" i="29"/>
  <c r="IS22" i="29"/>
  <c r="IT22" i="29"/>
  <c r="IU22" i="29"/>
  <c r="IV22" i="29"/>
  <c r="IW22" i="29"/>
  <c r="IX22" i="29"/>
  <c r="IY22" i="29"/>
  <c r="IZ22" i="29"/>
  <c r="IQ23" i="29"/>
  <c r="IR23" i="29"/>
  <c r="IS23" i="29"/>
  <c r="IT23" i="29"/>
  <c r="IU23" i="29"/>
  <c r="IV23" i="29"/>
  <c r="IW23" i="29"/>
  <c r="IX23" i="29"/>
  <c r="IY23" i="29"/>
  <c r="IZ23" i="29"/>
  <c r="IQ24" i="29"/>
  <c r="IR24" i="29"/>
  <c r="IS24" i="29"/>
  <c r="IT24" i="29"/>
  <c r="IU24" i="29"/>
  <c r="IV24" i="29"/>
  <c r="IW24" i="29"/>
  <c r="IX24" i="29"/>
  <c r="IY24" i="29"/>
  <c r="IZ24" i="29"/>
  <c r="IQ25" i="29"/>
  <c r="IR25" i="29"/>
  <c r="IS25" i="29"/>
  <c r="IT25" i="29"/>
  <c r="IU25" i="29"/>
  <c r="IV25" i="29"/>
  <c r="IW25" i="29"/>
  <c r="IX25" i="29"/>
  <c r="IY25" i="29"/>
  <c r="IZ25" i="29"/>
  <c r="IQ26" i="29"/>
  <c r="IR26" i="29"/>
  <c r="IS26" i="29"/>
  <c r="IT26" i="29"/>
  <c r="IU26" i="29"/>
  <c r="IV26" i="29"/>
  <c r="IW26" i="29"/>
  <c r="IX26" i="29"/>
  <c r="IY26" i="29"/>
  <c r="IZ26" i="29"/>
  <c r="IQ27" i="29"/>
  <c r="IR27" i="29"/>
  <c r="IS27" i="29"/>
  <c r="IT27" i="29"/>
  <c r="IU27" i="29"/>
  <c r="IV27" i="29"/>
  <c r="IW27" i="29"/>
  <c r="IX27" i="29"/>
  <c r="IY27" i="29"/>
  <c r="IZ27" i="29"/>
  <c r="IQ28" i="29"/>
  <c r="IR28" i="29"/>
  <c r="IS28" i="29"/>
  <c r="IT28" i="29"/>
  <c r="IU28" i="29"/>
  <c r="IV28" i="29"/>
  <c r="IW28" i="29"/>
  <c r="IX28" i="29"/>
  <c r="IY28" i="29"/>
  <c r="IZ28" i="29"/>
  <c r="IQ29" i="29"/>
  <c r="IR29" i="29"/>
  <c r="IS29" i="29"/>
  <c r="IT29" i="29"/>
  <c r="IU29" i="29"/>
  <c r="IV29" i="29"/>
  <c r="IW29" i="29"/>
  <c r="IX29" i="29"/>
  <c r="IY29" i="29"/>
  <c r="IZ29" i="29"/>
  <c r="IQ30" i="29"/>
  <c r="IR30" i="29"/>
  <c r="IS30" i="29"/>
  <c r="IT30" i="29"/>
  <c r="IU30" i="29"/>
  <c r="IV30" i="29"/>
  <c r="IW30" i="29"/>
  <c r="IX30" i="29"/>
  <c r="IY30" i="29"/>
  <c r="IZ30" i="29"/>
  <c r="IQ31" i="29"/>
  <c r="IR31" i="29"/>
  <c r="IS31" i="29"/>
  <c r="IT31" i="29"/>
  <c r="IU31" i="29"/>
  <c r="IV31" i="29"/>
  <c r="IW31" i="29"/>
  <c r="IX31" i="29"/>
  <c r="IY31" i="29"/>
  <c r="IZ31" i="29"/>
  <c r="IQ32" i="29"/>
  <c r="IR32" i="29"/>
  <c r="IS32" i="29"/>
  <c r="IT32" i="29"/>
  <c r="IU32" i="29"/>
  <c r="IV32" i="29"/>
  <c r="IW32" i="29"/>
  <c r="IX32" i="29"/>
  <c r="IY32" i="29"/>
  <c r="IZ32" i="29"/>
  <c r="IQ33" i="29"/>
  <c r="IR33" i="29"/>
  <c r="IS33" i="29"/>
  <c r="IT33" i="29"/>
  <c r="IU33" i="29"/>
  <c r="IV33" i="29"/>
  <c r="IW33" i="29"/>
  <c r="IX33" i="29"/>
  <c r="IY33" i="29"/>
  <c r="IZ33" i="29"/>
  <c r="IQ34" i="29"/>
  <c r="IR34" i="29"/>
  <c r="IS34" i="29"/>
  <c r="IT34" i="29"/>
  <c r="IU34" i="29"/>
  <c r="IV34" i="29"/>
  <c r="IW34" i="29"/>
  <c r="IX34" i="29"/>
  <c r="IY34" i="29"/>
  <c r="IZ34" i="29"/>
  <c r="IQ35" i="29"/>
  <c r="IR35" i="29"/>
  <c r="IS35" i="29"/>
  <c r="IT35" i="29"/>
  <c r="IU35" i="29"/>
  <c r="IV35" i="29"/>
  <c r="IW35" i="29"/>
  <c r="IX35" i="29"/>
  <c r="IY35" i="29"/>
  <c r="IZ35" i="29"/>
  <c r="IQ36" i="29"/>
  <c r="IR36" i="29"/>
  <c r="IS36" i="29"/>
  <c r="IT36" i="29"/>
  <c r="IU36" i="29"/>
  <c r="IV36" i="29"/>
  <c r="IW36" i="29"/>
  <c r="IX36" i="29"/>
  <c r="IY36" i="29"/>
  <c r="IZ36" i="29"/>
  <c r="IQ37" i="29"/>
  <c r="IR37" i="29"/>
  <c r="IS37" i="29"/>
  <c r="IT37" i="29"/>
  <c r="IU37" i="29"/>
  <c r="IV37" i="29"/>
  <c r="IW37" i="29"/>
  <c r="IX37" i="29"/>
  <c r="IY37" i="29"/>
  <c r="IZ37" i="29"/>
  <c r="IQ38" i="29"/>
  <c r="IR38" i="29"/>
  <c r="IS38" i="29"/>
  <c r="IT38" i="29"/>
  <c r="IU38" i="29"/>
  <c r="IV38" i="29"/>
  <c r="IW38" i="29"/>
  <c r="IX38" i="29"/>
  <c r="IY38" i="29"/>
  <c r="IZ38" i="29"/>
  <c r="IQ39" i="29"/>
  <c r="IR39" i="29"/>
  <c r="IS39" i="29"/>
  <c r="IT39" i="29"/>
  <c r="IU39" i="29"/>
  <c r="IV39" i="29"/>
  <c r="IW39" i="29"/>
  <c r="IX39" i="29"/>
  <c r="IY39" i="29"/>
  <c r="IZ39" i="29"/>
  <c r="IQ40" i="29"/>
  <c r="IR40" i="29"/>
  <c r="IS40" i="29"/>
  <c r="IT40" i="29"/>
  <c r="IU40" i="29"/>
  <c r="IV40" i="29"/>
  <c r="IW40" i="29"/>
  <c r="IX40" i="29"/>
  <c r="IY40" i="29"/>
  <c r="IZ40" i="29"/>
  <c r="IQ41" i="29"/>
  <c r="IR41" i="29"/>
  <c r="IS41" i="29"/>
  <c r="IT41" i="29"/>
  <c r="IU41" i="29"/>
  <c r="IV41" i="29"/>
  <c r="IW41" i="29"/>
  <c r="IX41" i="29"/>
  <c r="IY41" i="29"/>
  <c r="IZ41" i="29"/>
  <c r="IQ42" i="29"/>
  <c r="IR42" i="29"/>
  <c r="IS42" i="29"/>
  <c r="IT42" i="29"/>
  <c r="IU42" i="29"/>
  <c r="IV42" i="29"/>
  <c r="IW42" i="29"/>
  <c r="IX42" i="29"/>
  <c r="IY42" i="29"/>
  <c r="IZ42" i="29"/>
  <c r="IQ43" i="29"/>
  <c r="IR43" i="29"/>
  <c r="IS43" i="29"/>
  <c r="IT43" i="29"/>
  <c r="IU43" i="29"/>
  <c r="IV43" i="29"/>
  <c r="IW43" i="29"/>
  <c r="IX43" i="29"/>
  <c r="IY43" i="29"/>
  <c r="IZ43" i="29"/>
  <c r="IQ44" i="29"/>
  <c r="IR44" i="29"/>
  <c r="IS44" i="29"/>
  <c r="IT44" i="29"/>
  <c r="IU44" i="29"/>
  <c r="IV44" i="29"/>
  <c r="IW44" i="29"/>
  <c r="IX44" i="29"/>
  <c r="IY44" i="29"/>
  <c r="IZ44" i="29"/>
  <c r="IR6" i="29"/>
  <c r="IS6" i="29"/>
  <c r="IT6" i="29"/>
  <c r="IU6" i="29"/>
  <c r="IV6" i="29"/>
  <c r="IW6" i="29"/>
  <c r="IX6" i="29"/>
  <c r="IY6" i="29"/>
  <c r="IZ6" i="29"/>
  <c r="IQ6" i="29"/>
  <c r="IR5" i="29"/>
  <c r="IS5" i="29"/>
  <c r="IT5" i="29"/>
  <c r="IU5" i="29"/>
  <c r="IV5" i="29"/>
  <c r="IW5" i="29"/>
  <c r="IX5" i="29"/>
  <c r="IY5" i="29"/>
  <c r="IZ5" i="29"/>
  <c r="IQ5" i="29"/>
  <c r="IK7" i="29"/>
  <c r="IL7" i="29"/>
  <c r="IM7" i="29"/>
  <c r="IN7" i="29"/>
  <c r="IO7" i="29"/>
  <c r="IP7" i="29"/>
  <c r="IK8" i="29"/>
  <c r="IL8" i="29"/>
  <c r="IM8" i="29"/>
  <c r="IN8" i="29"/>
  <c r="IO8" i="29"/>
  <c r="IP8" i="29"/>
  <c r="IK9" i="29"/>
  <c r="IL9" i="29"/>
  <c r="IM9" i="29"/>
  <c r="IN9" i="29"/>
  <c r="IO9" i="29"/>
  <c r="IP9" i="29"/>
  <c r="IK10" i="29"/>
  <c r="IL10" i="29"/>
  <c r="IM10" i="29"/>
  <c r="IN10" i="29"/>
  <c r="IO10" i="29"/>
  <c r="IP10" i="29"/>
  <c r="IK11" i="29"/>
  <c r="IL11" i="29"/>
  <c r="IM11" i="29"/>
  <c r="IN11" i="29"/>
  <c r="IO11" i="29"/>
  <c r="IP11" i="29"/>
  <c r="IK12" i="29"/>
  <c r="IL12" i="29"/>
  <c r="IM12" i="29"/>
  <c r="IN12" i="29"/>
  <c r="IO12" i="29"/>
  <c r="IP12" i="29"/>
  <c r="IK13" i="29"/>
  <c r="IL13" i="29"/>
  <c r="IM13" i="29"/>
  <c r="IN13" i="29"/>
  <c r="IO13" i="29"/>
  <c r="IP13" i="29"/>
  <c r="IK14" i="29"/>
  <c r="IL14" i="29"/>
  <c r="IM14" i="29"/>
  <c r="IN14" i="29"/>
  <c r="IO14" i="29"/>
  <c r="IP14" i="29"/>
  <c r="IK15" i="29"/>
  <c r="IL15" i="29"/>
  <c r="IM15" i="29"/>
  <c r="IN15" i="29"/>
  <c r="IO15" i="29"/>
  <c r="IP15" i="29"/>
  <c r="IK16" i="29"/>
  <c r="IL16" i="29"/>
  <c r="IM16" i="29"/>
  <c r="IN16" i="29"/>
  <c r="IO16" i="29"/>
  <c r="IP16" i="29"/>
  <c r="IK17" i="29"/>
  <c r="IL17" i="29"/>
  <c r="IM17" i="29"/>
  <c r="IN17" i="29"/>
  <c r="IO17" i="29"/>
  <c r="IP17" i="29"/>
  <c r="IK18" i="29"/>
  <c r="IL18" i="29"/>
  <c r="IM18" i="29"/>
  <c r="IN18" i="29"/>
  <c r="IO18" i="29"/>
  <c r="IP18" i="29"/>
  <c r="IK19" i="29"/>
  <c r="IL19" i="29"/>
  <c r="IM19" i="29"/>
  <c r="IN19" i="29"/>
  <c r="IO19" i="29"/>
  <c r="IP19" i="29"/>
  <c r="IK20" i="29"/>
  <c r="IL20" i="29"/>
  <c r="IM20" i="29"/>
  <c r="IN20" i="29"/>
  <c r="IO20" i="29"/>
  <c r="IP20" i="29"/>
  <c r="IK21" i="29"/>
  <c r="IL21" i="29"/>
  <c r="IM21" i="29"/>
  <c r="IN21" i="29"/>
  <c r="IO21" i="29"/>
  <c r="IP21" i="29"/>
  <c r="IK22" i="29"/>
  <c r="IL22" i="29"/>
  <c r="IM22" i="29"/>
  <c r="IN22" i="29"/>
  <c r="IO22" i="29"/>
  <c r="IP22" i="29"/>
  <c r="IK23" i="29"/>
  <c r="IL23" i="29"/>
  <c r="IM23" i="29"/>
  <c r="IN23" i="29"/>
  <c r="IO23" i="29"/>
  <c r="IP23" i="29"/>
  <c r="IK24" i="29"/>
  <c r="IL24" i="29"/>
  <c r="IM24" i="29"/>
  <c r="IN24" i="29"/>
  <c r="IO24" i="29"/>
  <c r="IP24" i="29"/>
  <c r="IK25" i="29"/>
  <c r="IL25" i="29"/>
  <c r="IM25" i="29"/>
  <c r="IN25" i="29"/>
  <c r="IO25" i="29"/>
  <c r="IP25" i="29"/>
  <c r="IK26" i="29"/>
  <c r="IL26" i="29"/>
  <c r="IM26" i="29"/>
  <c r="IN26" i="29"/>
  <c r="IO26" i="29"/>
  <c r="IP26" i="29"/>
  <c r="IK27" i="29"/>
  <c r="IL27" i="29"/>
  <c r="IM27" i="29"/>
  <c r="IN27" i="29"/>
  <c r="IO27" i="29"/>
  <c r="IP27" i="29"/>
  <c r="IK28" i="29"/>
  <c r="IL28" i="29"/>
  <c r="IM28" i="29"/>
  <c r="IN28" i="29"/>
  <c r="IO28" i="29"/>
  <c r="IP28" i="29"/>
  <c r="IK29" i="29"/>
  <c r="IL29" i="29"/>
  <c r="IM29" i="29"/>
  <c r="IN29" i="29"/>
  <c r="IO29" i="29"/>
  <c r="IP29" i="29"/>
  <c r="IK30" i="29"/>
  <c r="IL30" i="29"/>
  <c r="IM30" i="29"/>
  <c r="IN30" i="29"/>
  <c r="IO30" i="29"/>
  <c r="IP30" i="29"/>
  <c r="IK31" i="29"/>
  <c r="IL31" i="29"/>
  <c r="IM31" i="29"/>
  <c r="IN31" i="29"/>
  <c r="IO31" i="29"/>
  <c r="IP31" i="29"/>
  <c r="IK32" i="29"/>
  <c r="IL32" i="29"/>
  <c r="IM32" i="29"/>
  <c r="IN32" i="29"/>
  <c r="IO32" i="29"/>
  <c r="IP32" i="29"/>
  <c r="IK33" i="29"/>
  <c r="IL33" i="29"/>
  <c r="IM33" i="29"/>
  <c r="IN33" i="29"/>
  <c r="IO33" i="29"/>
  <c r="IP33" i="29"/>
  <c r="IK34" i="29"/>
  <c r="IL34" i="29"/>
  <c r="IM34" i="29"/>
  <c r="IN34" i="29"/>
  <c r="IO34" i="29"/>
  <c r="IP34" i="29"/>
  <c r="IK35" i="29"/>
  <c r="IL35" i="29"/>
  <c r="IM35" i="29"/>
  <c r="IN35" i="29"/>
  <c r="IO35" i="29"/>
  <c r="IP35" i="29"/>
  <c r="IK36" i="29"/>
  <c r="IL36" i="29"/>
  <c r="IM36" i="29"/>
  <c r="IN36" i="29"/>
  <c r="IO36" i="29"/>
  <c r="IP36" i="29"/>
  <c r="IK37" i="29"/>
  <c r="IL37" i="29"/>
  <c r="IM37" i="29"/>
  <c r="IN37" i="29"/>
  <c r="IO37" i="29"/>
  <c r="IP37" i="29"/>
  <c r="IK38" i="29"/>
  <c r="IL38" i="29"/>
  <c r="IM38" i="29"/>
  <c r="IN38" i="29"/>
  <c r="IO38" i="29"/>
  <c r="IP38" i="29"/>
  <c r="IK39" i="29"/>
  <c r="IL39" i="29"/>
  <c r="IM39" i="29"/>
  <c r="IN39" i="29"/>
  <c r="IO39" i="29"/>
  <c r="IP39" i="29"/>
  <c r="IK40" i="29"/>
  <c r="IL40" i="29"/>
  <c r="IM40" i="29"/>
  <c r="IN40" i="29"/>
  <c r="IO40" i="29"/>
  <c r="IP40" i="29"/>
  <c r="IK41" i="29"/>
  <c r="IL41" i="29"/>
  <c r="IM41" i="29"/>
  <c r="IN41" i="29"/>
  <c r="IO41" i="29"/>
  <c r="IP41" i="29"/>
  <c r="IK42" i="29"/>
  <c r="IL42" i="29"/>
  <c r="IM42" i="29"/>
  <c r="IN42" i="29"/>
  <c r="IO42" i="29"/>
  <c r="IP42" i="29"/>
  <c r="IK43" i="29"/>
  <c r="IL43" i="29"/>
  <c r="IM43" i="29"/>
  <c r="IN43" i="29"/>
  <c r="IO43" i="29"/>
  <c r="IP43" i="29"/>
  <c r="IK44" i="29"/>
  <c r="IL44" i="29"/>
  <c r="IM44" i="29"/>
  <c r="IN44" i="29"/>
  <c r="IO44" i="29"/>
  <c r="IP44" i="29"/>
  <c r="IL6" i="29"/>
  <c r="IM6" i="29"/>
  <c r="IN6" i="29"/>
  <c r="IO6" i="29"/>
  <c r="IP6" i="29"/>
  <c r="IL5" i="29"/>
  <c r="IM5" i="29"/>
  <c r="IN5" i="29"/>
  <c r="IO5" i="29"/>
  <c r="IP5" i="29"/>
  <c r="IK6" i="29"/>
  <c r="IK5" i="29"/>
  <c r="IJ7" i="29"/>
  <c r="IJ8" i="29"/>
  <c r="IJ9" i="29"/>
  <c r="IJ10" i="29"/>
  <c r="IJ11" i="29"/>
  <c r="IJ12" i="29"/>
  <c r="IJ13" i="29"/>
  <c r="IJ14" i="29"/>
  <c r="IJ15" i="29"/>
  <c r="IJ16" i="29"/>
  <c r="IJ17" i="29"/>
  <c r="IJ18" i="29"/>
  <c r="IJ19" i="29"/>
  <c r="IJ20" i="29"/>
  <c r="IJ21" i="29"/>
  <c r="IJ22" i="29"/>
  <c r="IJ23" i="29"/>
  <c r="IJ24" i="29"/>
  <c r="IJ25" i="29"/>
  <c r="IJ26" i="29"/>
  <c r="IJ27" i="29"/>
  <c r="IJ28" i="29"/>
  <c r="IJ29" i="29"/>
  <c r="IJ30" i="29"/>
  <c r="IJ31" i="29"/>
  <c r="IJ32" i="29"/>
  <c r="IJ33" i="29"/>
  <c r="IJ34" i="29"/>
  <c r="IJ35" i="29"/>
  <c r="IJ36" i="29"/>
  <c r="IJ37" i="29"/>
  <c r="IJ38" i="29"/>
  <c r="IJ39" i="29"/>
  <c r="IJ40" i="29"/>
  <c r="IJ41" i="29"/>
  <c r="IJ42" i="29"/>
  <c r="IJ43" i="29"/>
  <c r="IJ44" i="29"/>
  <c r="IJ6" i="29"/>
  <c r="IJ5" i="29"/>
  <c r="IG7" i="29"/>
  <c r="IH7" i="29"/>
  <c r="II7" i="29"/>
  <c r="IG8" i="29"/>
  <c r="IH8" i="29"/>
  <c r="II8" i="29"/>
  <c r="IG9" i="29"/>
  <c r="IH9" i="29"/>
  <c r="II9" i="29"/>
  <c r="IG10" i="29"/>
  <c r="IH10" i="29"/>
  <c r="II10" i="29"/>
  <c r="IG11" i="29"/>
  <c r="IH11" i="29"/>
  <c r="II11" i="29"/>
  <c r="IG12" i="29"/>
  <c r="IH12" i="29"/>
  <c r="II12" i="29"/>
  <c r="IG13" i="29"/>
  <c r="IH13" i="29"/>
  <c r="II13" i="29"/>
  <c r="IG14" i="29"/>
  <c r="IH14" i="29"/>
  <c r="II14" i="29"/>
  <c r="IG15" i="29"/>
  <c r="IH15" i="29"/>
  <c r="II15" i="29"/>
  <c r="IG16" i="29"/>
  <c r="IH16" i="29"/>
  <c r="II16" i="29"/>
  <c r="IG17" i="29"/>
  <c r="IH17" i="29"/>
  <c r="II17" i="29"/>
  <c r="IG18" i="29"/>
  <c r="IH18" i="29"/>
  <c r="II18" i="29"/>
  <c r="IG19" i="29"/>
  <c r="IH19" i="29"/>
  <c r="II19" i="29"/>
  <c r="IG20" i="29"/>
  <c r="IH20" i="29"/>
  <c r="II20" i="29"/>
  <c r="IG21" i="29"/>
  <c r="IH21" i="29"/>
  <c r="II21" i="29"/>
  <c r="IG22" i="29"/>
  <c r="IH22" i="29"/>
  <c r="II22" i="29"/>
  <c r="IG23" i="29"/>
  <c r="IH23" i="29"/>
  <c r="II23" i="29"/>
  <c r="IG24" i="29"/>
  <c r="IH24" i="29"/>
  <c r="II24" i="29"/>
  <c r="IG25" i="29"/>
  <c r="IH25" i="29"/>
  <c r="II25" i="29"/>
  <c r="IG26" i="29"/>
  <c r="IH26" i="29"/>
  <c r="II26" i="29"/>
  <c r="IG27" i="29"/>
  <c r="IH27" i="29"/>
  <c r="II27" i="29"/>
  <c r="IG28" i="29"/>
  <c r="IH28" i="29"/>
  <c r="II28" i="29"/>
  <c r="IG29" i="29"/>
  <c r="IH29" i="29"/>
  <c r="II29" i="29"/>
  <c r="IG30" i="29"/>
  <c r="IH30" i="29"/>
  <c r="II30" i="29"/>
  <c r="IG31" i="29"/>
  <c r="IH31" i="29"/>
  <c r="II31" i="29"/>
  <c r="IG32" i="29"/>
  <c r="IH32" i="29"/>
  <c r="II32" i="29"/>
  <c r="IG33" i="29"/>
  <c r="IH33" i="29"/>
  <c r="II33" i="29"/>
  <c r="IG34" i="29"/>
  <c r="IH34" i="29"/>
  <c r="II34" i="29"/>
  <c r="IG35" i="29"/>
  <c r="IH35" i="29"/>
  <c r="II35" i="29"/>
  <c r="IG36" i="29"/>
  <c r="IH36" i="29"/>
  <c r="II36" i="29"/>
  <c r="IG37" i="29"/>
  <c r="IH37" i="29"/>
  <c r="II37" i="29"/>
  <c r="IG38" i="29"/>
  <c r="IH38" i="29"/>
  <c r="II38" i="29"/>
  <c r="IG39" i="29"/>
  <c r="IH39" i="29"/>
  <c r="II39" i="29"/>
  <c r="IG40" i="29"/>
  <c r="IH40" i="29"/>
  <c r="II40" i="29"/>
  <c r="IG41" i="29"/>
  <c r="IH41" i="29"/>
  <c r="II41" i="29"/>
  <c r="IG42" i="29"/>
  <c r="IH42" i="29"/>
  <c r="II42" i="29"/>
  <c r="IG43" i="29"/>
  <c r="IH43" i="29"/>
  <c r="II43" i="29"/>
  <c r="IG44" i="29"/>
  <c r="IH44" i="29"/>
  <c r="II44" i="29"/>
  <c r="IH6" i="29"/>
  <c r="II6" i="29"/>
  <c r="IH5" i="29"/>
  <c r="II5" i="29"/>
  <c r="IG6" i="29"/>
  <c r="IG5" i="29"/>
  <c r="IF7" i="29"/>
  <c r="IF8" i="29"/>
  <c r="IF9" i="29"/>
  <c r="IF10" i="29"/>
  <c r="IF11" i="29"/>
  <c r="IF12" i="29"/>
  <c r="IF13" i="29"/>
  <c r="IF14" i="29"/>
  <c r="IF15" i="29"/>
  <c r="IF16" i="29"/>
  <c r="IF17" i="29"/>
  <c r="IF18" i="29"/>
  <c r="IF19" i="29"/>
  <c r="IF20" i="29"/>
  <c r="IF21" i="29"/>
  <c r="IF22" i="29"/>
  <c r="IF23" i="29"/>
  <c r="IF24" i="29"/>
  <c r="IF25" i="29"/>
  <c r="IF26" i="29"/>
  <c r="IF27" i="29"/>
  <c r="IF28" i="29"/>
  <c r="IF29" i="29"/>
  <c r="IF30" i="29"/>
  <c r="IF31" i="29"/>
  <c r="IF32" i="29"/>
  <c r="IF33" i="29"/>
  <c r="IF34" i="29"/>
  <c r="IF35" i="29"/>
  <c r="IF36" i="29"/>
  <c r="IF37" i="29"/>
  <c r="IF38" i="29"/>
  <c r="IF39" i="29"/>
  <c r="IF40" i="29"/>
  <c r="IF41" i="29"/>
  <c r="IF42" i="29"/>
  <c r="IF43" i="29"/>
  <c r="IF44" i="29"/>
  <c r="IF6" i="29"/>
  <c r="IF5" i="29"/>
  <c r="IE5" i="29"/>
  <c r="HQ7" i="29"/>
  <c r="HR7" i="29"/>
  <c r="HS7" i="29"/>
  <c r="HT7" i="29"/>
  <c r="HU7" i="29"/>
  <c r="HV7" i="29"/>
  <c r="HW7" i="29"/>
  <c r="HX7" i="29"/>
  <c r="HY7" i="29"/>
  <c r="HZ7" i="29"/>
  <c r="IA7" i="29"/>
  <c r="IB7" i="29"/>
  <c r="IC7" i="29"/>
  <c r="HQ8" i="29"/>
  <c r="HR8" i="29"/>
  <c r="HS8" i="29"/>
  <c r="HT8" i="29"/>
  <c r="HU8" i="29"/>
  <c r="HV8" i="29"/>
  <c r="HW8" i="29"/>
  <c r="HX8" i="29"/>
  <c r="HY8" i="29"/>
  <c r="HZ8" i="29"/>
  <c r="IA8" i="29"/>
  <c r="IB8" i="29"/>
  <c r="IC8" i="29"/>
  <c r="HQ9" i="29"/>
  <c r="HR9" i="29"/>
  <c r="HS9" i="29"/>
  <c r="HT9" i="29"/>
  <c r="HU9" i="29"/>
  <c r="HV9" i="29"/>
  <c r="HW9" i="29"/>
  <c r="HX9" i="29"/>
  <c r="HY9" i="29"/>
  <c r="HZ9" i="29"/>
  <c r="IA9" i="29"/>
  <c r="IB9" i="29"/>
  <c r="IC9" i="29"/>
  <c r="HQ10" i="29"/>
  <c r="HR10" i="29"/>
  <c r="HS10" i="29"/>
  <c r="HT10" i="29"/>
  <c r="HU10" i="29"/>
  <c r="HV10" i="29"/>
  <c r="HW10" i="29"/>
  <c r="HX10" i="29"/>
  <c r="HY10" i="29"/>
  <c r="HZ10" i="29"/>
  <c r="IA10" i="29"/>
  <c r="IB10" i="29"/>
  <c r="IC10" i="29"/>
  <c r="HQ11" i="29"/>
  <c r="HR11" i="29"/>
  <c r="HS11" i="29"/>
  <c r="HT11" i="29"/>
  <c r="HU11" i="29"/>
  <c r="HV11" i="29"/>
  <c r="HW11" i="29"/>
  <c r="HX11" i="29"/>
  <c r="HY11" i="29"/>
  <c r="HZ11" i="29"/>
  <c r="IA11" i="29"/>
  <c r="IB11" i="29"/>
  <c r="IC11" i="29"/>
  <c r="HQ12" i="29"/>
  <c r="HR12" i="29"/>
  <c r="HS12" i="29"/>
  <c r="HT12" i="29"/>
  <c r="HU12" i="29"/>
  <c r="HV12" i="29"/>
  <c r="HW12" i="29"/>
  <c r="HX12" i="29"/>
  <c r="HY12" i="29"/>
  <c r="HZ12" i="29"/>
  <c r="IA12" i="29"/>
  <c r="IB12" i="29"/>
  <c r="IC12" i="29"/>
  <c r="HQ13" i="29"/>
  <c r="HR13" i="29"/>
  <c r="HS13" i="29"/>
  <c r="HT13" i="29"/>
  <c r="HU13" i="29"/>
  <c r="HV13" i="29"/>
  <c r="HW13" i="29"/>
  <c r="HX13" i="29"/>
  <c r="HY13" i="29"/>
  <c r="HZ13" i="29"/>
  <c r="IA13" i="29"/>
  <c r="IB13" i="29"/>
  <c r="IC13" i="29"/>
  <c r="HQ14" i="29"/>
  <c r="HR14" i="29"/>
  <c r="HS14" i="29"/>
  <c r="HT14" i="29"/>
  <c r="HU14" i="29"/>
  <c r="HV14" i="29"/>
  <c r="HW14" i="29"/>
  <c r="HX14" i="29"/>
  <c r="HY14" i="29"/>
  <c r="HZ14" i="29"/>
  <c r="IA14" i="29"/>
  <c r="IB14" i="29"/>
  <c r="IC14" i="29"/>
  <c r="HQ15" i="29"/>
  <c r="HR15" i="29"/>
  <c r="HS15" i="29"/>
  <c r="HT15" i="29"/>
  <c r="HU15" i="29"/>
  <c r="HV15" i="29"/>
  <c r="HW15" i="29"/>
  <c r="HX15" i="29"/>
  <c r="HY15" i="29"/>
  <c r="HZ15" i="29"/>
  <c r="IA15" i="29"/>
  <c r="IB15" i="29"/>
  <c r="IC15" i="29"/>
  <c r="HQ16" i="29"/>
  <c r="HR16" i="29"/>
  <c r="HS16" i="29"/>
  <c r="HT16" i="29"/>
  <c r="HU16" i="29"/>
  <c r="HV16" i="29"/>
  <c r="HW16" i="29"/>
  <c r="HX16" i="29"/>
  <c r="HY16" i="29"/>
  <c r="HZ16" i="29"/>
  <c r="IA16" i="29"/>
  <c r="IB16" i="29"/>
  <c r="IC16" i="29"/>
  <c r="HQ17" i="29"/>
  <c r="HR17" i="29"/>
  <c r="HS17" i="29"/>
  <c r="HT17" i="29"/>
  <c r="HU17" i="29"/>
  <c r="HV17" i="29"/>
  <c r="HW17" i="29"/>
  <c r="HX17" i="29"/>
  <c r="HY17" i="29"/>
  <c r="HZ17" i="29"/>
  <c r="IA17" i="29"/>
  <c r="IB17" i="29"/>
  <c r="IC17" i="29"/>
  <c r="HQ18" i="29"/>
  <c r="HR18" i="29"/>
  <c r="HS18" i="29"/>
  <c r="HT18" i="29"/>
  <c r="HU18" i="29"/>
  <c r="HV18" i="29"/>
  <c r="HW18" i="29"/>
  <c r="HX18" i="29"/>
  <c r="HY18" i="29"/>
  <c r="HZ18" i="29"/>
  <c r="IA18" i="29"/>
  <c r="IB18" i="29"/>
  <c r="IC18" i="29"/>
  <c r="HQ19" i="29"/>
  <c r="HR19" i="29"/>
  <c r="HS19" i="29"/>
  <c r="HT19" i="29"/>
  <c r="HU19" i="29"/>
  <c r="HV19" i="29"/>
  <c r="HW19" i="29"/>
  <c r="HX19" i="29"/>
  <c r="HY19" i="29"/>
  <c r="HZ19" i="29"/>
  <c r="IA19" i="29"/>
  <c r="IB19" i="29"/>
  <c r="IC19" i="29"/>
  <c r="HQ20" i="29"/>
  <c r="HR20" i="29"/>
  <c r="HS20" i="29"/>
  <c r="HT20" i="29"/>
  <c r="HU20" i="29"/>
  <c r="HV20" i="29"/>
  <c r="HW20" i="29"/>
  <c r="HX20" i="29"/>
  <c r="HY20" i="29"/>
  <c r="HZ20" i="29"/>
  <c r="IA20" i="29"/>
  <c r="IB20" i="29"/>
  <c r="IC20" i="29"/>
  <c r="HQ21" i="29"/>
  <c r="HR21" i="29"/>
  <c r="HS21" i="29"/>
  <c r="HT21" i="29"/>
  <c r="HU21" i="29"/>
  <c r="HV21" i="29"/>
  <c r="HW21" i="29"/>
  <c r="HX21" i="29"/>
  <c r="HY21" i="29"/>
  <c r="HZ21" i="29"/>
  <c r="IA21" i="29"/>
  <c r="IB21" i="29"/>
  <c r="IC21" i="29"/>
  <c r="HQ22" i="29"/>
  <c r="HR22" i="29"/>
  <c r="HS22" i="29"/>
  <c r="HT22" i="29"/>
  <c r="HU22" i="29"/>
  <c r="HV22" i="29"/>
  <c r="HW22" i="29"/>
  <c r="HX22" i="29"/>
  <c r="HY22" i="29"/>
  <c r="HZ22" i="29"/>
  <c r="IA22" i="29"/>
  <c r="IB22" i="29"/>
  <c r="IC22" i="29"/>
  <c r="HQ23" i="29"/>
  <c r="HR23" i="29"/>
  <c r="HS23" i="29"/>
  <c r="HT23" i="29"/>
  <c r="HU23" i="29"/>
  <c r="HV23" i="29"/>
  <c r="HW23" i="29"/>
  <c r="HX23" i="29"/>
  <c r="HY23" i="29"/>
  <c r="HZ23" i="29"/>
  <c r="IA23" i="29"/>
  <c r="IB23" i="29"/>
  <c r="IC23" i="29"/>
  <c r="HQ24" i="29"/>
  <c r="HR24" i="29"/>
  <c r="HS24" i="29"/>
  <c r="HT24" i="29"/>
  <c r="HU24" i="29"/>
  <c r="HV24" i="29"/>
  <c r="HW24" i="29"/>
  <c r="HX24" i="29"/>
  <c r="HY24" i="29"/>
  <c r="HZ24" i="29"/>
  <c r="IA24" i="29"/>
  <c r="IB24" i="29"/>
  <c r="IC24" i="29"/>
  <c r="HQ25" i="29"/>
  <c r="HR25" i="29"/>
  <c r="HS25" i="29"/>
  <c r="HT25" i="29"/>
  <c r="HU25" i="29"/>
  <c r="HV25" i="29"/>
  <c r="HW25" i="29"/>
  <c r="HX25" i="29"/>
  <c r="HY25" i="29"/>
  <c r="HZ25" i="29"/>
  <c r="IA25" i="29"/>
  <c r="IB25" i="29"/>
  <c r="IC25" i="29"/>
  <c r="HQ26" i="29"/>
  <c r="HR26" i="29"/>
  <c r="HS26" i="29"/>
  <c r="HT26" i="29"/>
  <c r="HU26" i="29"/>
  <c r="HV26" i="29"/>
  <c r="HW26" i="29"/>
  <c r="HX26" i="29"/>
  <c r="HY26" i="29"/>
  <c r="HZ26" i="29"/>
  <c r="IA26" i="29"/>
  <c r="IB26" i="29"/>
  <c r="IC26" i="29"/>
  <c r="HQ27" i="29"/>
  <c r="HR27" i="29"/>
  <c r="HS27" i="29"/>
  <c r="HT27" i="29"/>
  <c r="HU27" i="29"/>
  <c r="HV27" i="29"/>
  <c r="HW27" i="29"/>
  <c r="HX27" i="29"/>
  <c r="HY27" i="29"/>
  <c r="HZ27" i="29"/>
  <c r="IA27" i="29"/>
  <c r="IB27" i="29"/>
  <c r="IC27" i="29"/>
  <c r="HQ28" i="29"/>
  <c r="HR28" i="29"/>
  <c r="HS28" i="29"/>
  <c r="HT28" i="29"/>
  <c r="HU28" i="29"/>
  <c r="HV28" i="29"/>
  <c r="HW28" i="29"/>
  <c r="HX28" i="29"/>
  <c r="HY28" i="29"/>
  <c r="HZ28" i="29"/>
  <c r="IA28" i="29"/>
  <c r="IB28" i="29"/>
  <c r="IC28" i="29"/>
  <c r="HQ29" i="29"/>
  <c r="HR29" i="29"/>
  <c r="HS29" i="29"/>
  <c r="HT29" i="29"/>
  <c r="HU29" i="29"/>
  <c r="HV29" i="29"/>
  <c r="HW29" i="29"/>
  <c r="HX29" i="29"/>
  <c r="HY29" i="29"/>
  <c r="HZ29" i="29"/>
  <c r="IA29" i="29"/>
  <c r="IB29" i="29"/>
  <c r="IC29" i="29"/>
  <c r="HQ30" i="29"/>
  <c r="HR30" i="29"/>
  <c r="HS30" i="29"/>
  <c r="HT30" i="29"/>
  <c r="HU30" i="29"/>
  <c r="HV30" i="29"/>
  <c r="HW30" i="29"/>
  <c r="HX30" i="29"/>
  <c r="HY30" i="29"/>
  <c r="HZ30" i="29"/>
  <c r="IA30" i="29"/>
  <c r="IB30" i="29"/>
  <c r="IC30" i="29"/>
  <c r="HQ31" i="29"/>
  <c r="HR31" i="29"/>
  <c r="HS31" i="29"/>
  <c r="HT31" i="29"/>
  <c r="HU31" i="29"/>
  <c r="HV31" i="29"/>
  <c r="HW31" i="29"/>
  <c r="HX31" i="29"/>
  <c r="HY31" i="29"/>
  <c r="HZ31" i="29"/>
  <c r="IA31" i="29"/>
  <c r="IB31" i="29"/>
  <c r="IC31" i="29"/>
  <c r="HQ32" i="29"/>
  <c r="HR32" i="29"/>
  <c r="HS32" i="29"/>
  <c r="HT32" i="29"/>
  <c r="HU32" i="29"/>
  <c r="HV32" i="29"/>
  <c r="HW32" i="29"/>
  <c r="HX32" i="29"/>
  <c r="HY32" i="29"/>
  <c r="HZ32" i="29"/>
  <c r="IA32" i="29"/>
  <c r="IB32" i="29"/>
  <c r="IC32" i="29"/>
  <c r="HQ33" i="29"/>
  <c r="HR33" i="29"/>
  <c r="HS33" i="29"/>
  <c r="HT33" i="29"/>
  <c r="HU33" i="29"/>
  <c r="HV33" i="29"/>
  <c r="HW33" i="29"/>
  <c r="HX33" i="29"/>
  <c r="HY33" i="29"/>
  <c r="HZ33" i="29"/>
  <c r="IA33" i="29"/>
  <c r="IB33" i="29"/>
  <c r="IC33" i="29"/>
  <c r="HQ34" i="29"/>
  <c r="HR34" i="29"/>
  <c r="HS34" i="29"/>
  <c r="HT34" i="29"/>
  <c r="HU34" i="29"/>
  <c r="HV34" i="29"/>
  <c r="HW34" i="29"/>
  <c r="HX34" i="29"/>
  <c r="HY34" i="29"/>
  <c r="HZ34" i="29"/>
  <c r="IA34" i="29"/>
  <c r="IB34" i="29"/>
  <c r="IC34" i="29"/>
  <c r="HQ35" i="29"/>
  <c r="HR35" i="29"/>
  <c r="HS35" i="29"/>
  <c r="HT35" i="29"/>
  <c r="HU35" i="29"/>
  <c r="HV35" i="29"/>
  <c r="HW35" i="29"/>
  <c r="HX35" i="29"/>
  <c r="HY35" i="29"/>
  <c r="HZ35" i="29"/>
  <c r="IA35" i="29"/>
  <c r="IB35" i="29"/>
  <c r="IC35" i="29"/>
  <c r="HQ36" i="29"/>
  <c r="HR36" i="29"/>
  <c r="HS36" i="29"/>
  <c r="HT36" i="29"/>
  <c r="HU36" i="29"/>
  <c r="HV36" i="29"/>
  <c r="HW36" i="29"/>
  <c r="HX36" i="29"/>
  <c r="HY36" i="29"/>
  <c r="HZ36" i="29"/>
  <c r="IA36" i="29"/>
  <c r="IB36" i="29"/>
  <c r="IC36" i="29"/>
  <c r="HQ37" i="29"/>
  <c r="HR37" i="29"/>
  <c r="HS37" i="29"/>
  <c r="HT37" i="29"/>
  <c r="HU37" i="29"/>
  <c r="HV37" i="29"/>
  <c r="HW37" i="29"/>
  <c r="HX37" i="29"/>
  <c r="HY37" i="29"/>
  <c r="HZ37" i="29"/>
  <c r="IA37" i="29"/>
  <c r="IB37" i="29"/>
  <c r="IC37" i="29"/>
  <c r="HQ38" i="29"/>
  <c r="HR38" i="29"/>
  <c r="HS38" i="29"/>
  <c r="HT38" i="29"/>
  <c r="HU38" i="29"/>
  <c r="HV38" i="29"/>
  <c r="HW38" i="29"/>
  <c r="HX38" i="29"/>
  <c r="HY38" i="29"/>
  <c r="HZ38" i="29"/>
  <c r="IA38" i="29"/>
  <c r="IB38" i="29"/>
  <c r="IC38" i="29"/>
  <c r="HQ39" i="29"/>
  <c r="HR39" i="29"/>
  <c r="HS39" i="29"/>
  <c r="HT39" i="29"/>
  <c r="HU39" i="29"/>
  <c r="HV39" i="29"/>
  <c r="HW39" i="29"/>
  <c r="HX39" i="29"/>
  <c r="HY39" i="29"/>
  <c r="HZ39" i="29"/>
  <c r="IA39" i="29"/>
  <c r="IB39" i="29"/>
  <c r="IC39" i="29"/>
  <c r="HQ40" i="29"/>
  <c r="HR40" i="29"/>
  <c r="HS40" i="29"/>
  <c r="HT40" i="29"/>
  <c r="HU40" i="29"/>
  <c r="HV40" i="29"/>
  <c r="HW40" i="29"/>
  <c r="HX40" i="29"/>
  <c r="HY40" i="29"/>
  <c r="HZ40" i="29"/>
  <c r="IA40" i="29"/>
  <c r="IB40" i="29"/>
  <c r="IC40" i="29"/>
  <c r="HQ41" i="29"/>
  <c r="HR41" i="29"/>
  <c r="HS41" i="29"/>
  <c r="HT41" i="29"/>
  <c r="HU41" i="29"/>
  <c r="HV41" i="29"/>
  <c r="HW41" i="29"/>
  <c r="HX41" i="29"/>
  <c r="HY41" i="29"/>
  <c r="HZ41" i="29"/>
  <c r="IA41" i="29"/>
  <c r="IB41" i="29"/>
  <c r="IC41" i="29"/>
  <c r="HQ42" i="29"/>
  <c r="HR42" i="29"/>
  <c r="HS42" i="29"/>
  <c r="HT42" i="29"/>
  <c r="HU42" i="29"/>
  <c r="HV42" i="29"/>
  <c r="HW42" i="29"/>
  <c r="HX42" i="29"/>
  <c r="HY42" i="29"/>
  <c r="HZ42" i="29"/>
  <c r="IA42" i="29"/>
  <c r="IB42" i="29"/>
  <c r="IC42" i="29"/>
  <c r="HQ43" i="29"/>
  <c r="HR43" i="29"/>
  <c r="HS43" i="29"/>
  <c r="HT43" i="29"/>
  <c r="HU43" i="29"/>
  <c r="HV43" i="29"/>
  <c r="HW43" i="29"/>
  <c r="HX43" i="29"/>
  <c r="HY43" i="29"/>
  <c r="HZ43" i="29"/>
  <c r="IA43" i="29"/>
  <c r="IB43" i="29"/>
  <c r="IC43" i="29"/>
  <c r="HQ44" i="29"/>
  <c r="HR44" i="29"/>
  <c r="HS44" i="29"/>
  <c r="HT44" i="29"/>
  <c r="HU44" i="29"/>
  <c r="HV44" i="29"/>
  <c r="HW44" i="29"/>
  <c r="HX44" i="29"/>
  <c r="HY44" i="29"/>
  <c r="HZ44" i="29"/>
  <c r="IA44" i="29"/>
  <c r="IB44" i="29"/>
  <c r="IC44" i="29"/>
  <c r="HR6" i="29"/>
  <c r="HS6" i="29"/>
  <c r="HT6" i="29"/>
  <c r="HU6" i="29"/>
  <c r="HV6" i="29"/>
  <c r="HW6" i="29"/>
  <c r="HX6" i="29"/>
  <c r="HY6" i="29"/>
  <c r="HZ6" i="29"/>
  <c r="IA6" i="29"/>
  <c r="IB6" i="29"/>
  <c r="IC6" i="29"/>
  <c r="IC5" i="29"/>
  <c r="HR5" i="29"/>
  <c r="HS5" i="29"/>
  <c r="HT5" i="29"/>
  <c r="HU5" i="29"/>
  <c r="HV5" i="29"/>
  <c r="HW5" i="29"/>
  <c r="HX5" i="29"/>
  <c r="HY5" i="29"/>
  <c r="HZ5" i="29"/>
  <c r="IA5" i="29"/>
  <c r="IB5" i="29"/>
  <c r="HB44" i="29"/>
  <c r="HC44" i="29"/>
  <c r="HD44" i="29"/>
  <c r="HE44" i="29"/>
  <c r="HF44" i="29"/>
  <c r="HG44" i="29"/>
  <c r="HH44" i="29"/>
  <c r="HI44" i="29"/>
  <c r="HJ44" i="29"/>
  <c r="HK44" i="29"/>
  <c r="HL44" i="29"/>
  <c r="HM44" i="29"/>
  <c r="HN44" i="29"/>
  <c r="HO44" i="29"/>
  <c r="HP44" i="29"/>
  <c r="HB7" i="29"/>
  <c r="HC7" i="29"/>
  <c r="HD7" i="29"/>
  <c r="HE7" i="29"/>
  <c r="HF7" i="29"/>
  <c r="HG7" i="29"/>
  <c r="HH7" i="29"/>
  <c r="HI7" i="29"/>
  <c r="HJ7" i="29"/>
  <c r="HK7" i="29"/>
  <c r="HL7" i="29"/>
  <c r="HM7" i="29"/>
  <c r="HN7" i="29"/>
  <c r="HO7" i="29"/>
  <c r="HP7" i="29"/>
  <c r="HB8" i="29"/>
  <c r="HC8" i="29"/>
  <c r="HD8" i="29"/>
  <c r="HE8" i="29"/>
  <c r="HF8" i="29"/>
  <c r="HG8" i="29"/>
  <c r="HH8" i="29"/>
  <c r="HI8" i="29"/>
  <c r="HJ8" i="29"/>
  <c r="HK8" i="29"/>
  <c r="HL8" i="29"/>
  <c r="HM8" i="29"/>
  <c r="HN8" i="29"/>
  <c r="HO8" i="29"/>
  <c r="HP8" i="29"/>
  <c r="HB9" i="29"/>
  <c r="HC9" i="29"/>
  <c r="HD9" i="29"/>
  <c r="HE9" i="29"/>
  <c r="HF9" i="29"/>
  <c r="HG9" i="29"/>
  <c r="HH9" i="29"/>
  <c r="HI9" i="29"/>
  <c r="HJ9" i="29"/>
  <c r="HK9" i="29"/>
  <c r="HL9" i="29"/>
  <c r="HM9" i="29"/>
  <c r="HN9" i="29"/>
  <c r="HO9" i="29"/>
  <c r="HP9" i="29"/>
  <c r="HB10" i="29"/>
  <c r="HC10" i="29"/>
  <c r="HD10" i="29"/>
  <c r="HE10" i="29"/>
  <c r="HF10" i="29"/>
  <c r="HG10" i="29"/>
  <c r="HH10" i="29"/>
  <c r="HI10" i="29"/>
  <c r="HJ10" i="29"/>
  <c r="HK10" i="29"/>
  <c r="HL10" i="29"/>
  <c r="HM10" i="29"/>
  <c r="HN10" i="29"/>
  <c r="HO10" i="29"/>
  <c r="HP10" i="29"/>
  <c r="HB11" i="29"/>
  <c r="HC11" i="29"/>
  <c r="HD11" i="29"/>
  <c r="HE11" i="29"/>
  <c r="HF11" i="29"/>
  <c r="HG11" i="29"/>
  <c r="HH11" i="29"/>
  <c r="HI11" i="29"/>
  <c r="HJ11" i="29"/>
  <c r="HK11" i="29"/>
  <c r="HL11" i="29"/>
  <c r="HM11" i="29"/>
  <c r="HN11" i="29"/>
  <c r="HO11" i="29"/>
  <c r="HP11" i="29"/>
  <c r="HB12" i="29"/>
  <c r="HC12" i="29"/>
  <c r="HD12" i="29"/>
  <c r="HE12" i="29"/>
  <c r="HF12" i="29"/>
  <c r="HG12" i="29"/>
  <c r="HH12" i="29"/>
  <c r="HI12" i="29"/>
  <c r="HJ12" i="29"/>
  <c r="HK12" i="29"/>
  <c r="HL12" i="29"/>
  <c r="HM12" i="29"/>
  <c r="HN12" i="29"/>
  <c r="HO12" i="29"/>
  <c r="HP12" i="29"/>
  <c r="HB13" i="29"/>
  <c r="HC13" i="29"/>
  <c r="HD13" i="29"/>
  <c r="HE13" i="29"/>
  <c r="HF13" i="29"/>
  <c r="HG13" i="29"/>
  <c r="HH13" i="29"/>
  <c r="HI13" i="29"/>
  <c r="HJ13" i="29"/>
  <c r="HK13" i="29"/>
  <c r="HL13" i="29"/>
  <c r="HM13" i="29"/>
  <c r="HN13" i="29"/>
  <c r="HO13" i="29"/>
  <c r="HP13" i="29"/>
  <c r="HB14" i="29"/>
  <c r="HC14" i="29"/>
  <c r="HD14" i="29"/>
  <c r="HE14" i="29"/>
  <c r="HF14" i="29"/>
  <c r="HG14" i="29"/>
  <c r="HH14" i="29"/>
  <c r="HI14" i="29"/>
  <c r="HJ14" i="29"/>
  <c r="HK14" i="29"/>
  <c r="HL14" i="29"/>
  <c r="HM14" i="29"/>
  <c r="HN14" i="29"/>
  <c r="HO14" i="29"/>
  <c r="HP14" i="29"/>
  <c r="HB15" i="29"/>
  <c r="HC15" i="29"/>
  <c r="HD15" i="29"/>
  <c r="HE15" i="29"/>
  <c r="HF15" i="29"/>
  <c r="HG15" i="29"/>
  <c r="HH15" i="29"/>
  <c r="HI15" i="29"/>
  <c r="HJ15" i="29"/>
  <c r="HK15" i="29"/>
  <c r="HL15" i="29"/>
  <c r="HM15" i="29"/>
  <c r="HN15" i="29"/>
  <c r="HO15" i="29"/>
  <c r="HP15" i="29"/>
  <c r="HB16" i="29"/>
  <c r="HC16" i="29"/>
  <c r="HD16" i="29"/>
  <c r="HE16" i="29"/>
  <c r="HF16" i="29"/>
  <c r="HG16" i="29"/>
  <c r="HH16" i="29"/>
  <c r="HI16" i="29"/>
  <c r="HJ16" i="29"/>
  <c r="HK16" i="29"/>
  <c r="HL16" i="29"/>
  <c r="HM16" i="29"/>
  <c r="HN16" i="29"/>
  <c r="HO16" i="29"/>
  <c r="HP16" i="29"/>
  <c r="HB17" i="29"/>
  <c r="HC17" i="29"/>
  <c r="HD17" i="29"/>
  <c r="HE17" i="29"/>
  <c r="HF17" i="29"/>
  <c r="HG17" i="29"/>
  <c r="HH17" i="29"/>
  <c r="HI17" i="29"/>
  <c r="HJ17" i="29"/>
  <c r="HK17" i="29"/>
  <c r="HL17" i="29"/>
  <c r="HM17" i="29"/>
  <c r="HN17" i="29"/>
  <c r="HO17" i="29"/>
  <c r="HP17" i="29"/>
  <c r="HB18" i="29"/>
  <c r="HC18" i="29"/>
  <c r="HD18" i="29"/>
  <c r="HE18" i="29"/>
  <c r="HF18" i="29"/>
  <c r="HG18" i="29"/>
  <c r="HH18" i="29"/>
  <c r="HI18" i="29"/>
  <c r="HJ18" i="29"/>
  <c r="HK18" i="29"/>
  <c r="HL18" i="29"/>
  <c r="HM18" i="29"/>
  <c r="HN18" i="29"/>
  <c r="HO18" i="29"/>
  <c r="HP18" i="29"/>
  <c r="HB19" i="29"/>
  <c r="HC19" i="29"/>
  <c r="HD19" i="29"/>
  <c r="HE19" i="29"/>
  <c r="HF19" i="29"/>
  <c r="HG19" i="29"/>
  <c r="HH19" i="29"/>
  <c r="HI19" i="29"/>
  <c r="HJ19" i="29"/>
  <c r="HK19" i="29"/>
  <c r="HL19" i="29"/>
  <c r="HM19" i="29"/>
  <c r="HN19" i="29"/>
  <c r="HO19" i="29"/>
  <c r="HP19" i="29"/>
  <c r="HB20" i="29"/>
  <c r="HC20" i="29"/>
  <c r="HD20" i="29"/>
  <c r="HE20" i="29"/>
  <c r="HF20" i="29"/>
  <c r="HG20" i="29"/>
  <c r="HH20" i="29"/>
  <c r="HI20" i="29"/>
  <c r="HJ20" i="29"/>
  <c r="HK20" i="29"/>
  <c r="HL20" i="29"/>
  <c r="HM20" i="29"/>
  <c r="HN20" i="29"/>
  <c r="HO20" i="29"/>
  <c r="HP20" i="29"/>
  <c r="HB21" i="29"/>
  <c r="HC21" i="29"/>
  <c r="HD21" i="29"/>
  <c r="HE21" i="29"/>
  <c r="HF21" i="29"/>
  <c r="HG21" i="29"/>
  <c r="HH21" i="29"/>
  <c r="HI21" i="29"/>
  <c r="HJ21" i="29"/>
  <c r="HK21" i="29"/>
  <c r="HL21" i="29"/>
  <c r="HM21" i="29"/>
  <c r="HN21" i="29"/>
  <c r="HO21" i="29"/>
  <c r="HP21" i="29"/>
  <c r="HB22" i="29"/>
  <c r="HC22" i="29"/>
  <c r="HD22" i="29"/>
  <c r="HE22" i="29"/>
  <c r="HF22" i="29"/>
  <c r="HG22" i="29"/>
  <c r="HH22" i="29"/>
  <c r="HI22" i="29"/>
  <c r="HJ22" i="29"/>
  <c r="HK22" i="29"/>
  <c r="HL22" i="29"/>
  <c r="HM22" i="29"/>
  <c r="HN22" i="29"/>
  <c r="HO22" i="29"/>
  <c r="HP22" i="29"/>
  <c r="HB23" i="29"/>
  <c r="HC23" i="29"/>
  <c r="HD23" i="29"/>
  <c r="HE23" i="29"/>
  <c r="HF23" i="29"/>
  <c r="HG23" i="29"/>
  <c r="HH23" i="29"/>
  <c r="HI23" i="29"/>
  <c r="HJ23" i="29"/>
  <c r="HK23" i="29"/>
  <c r="HL23" i="29"/>
  <c r="HM23" i="29"/>
  <c r="HN23" i="29"/>
  <c r="HO23" i="29"/>
  <c r="HP23" i="29"/>
  <c r="HB24" i="29"/>
  <c r="HC24" i="29"/>
  <c r="HD24" i="29"/>
  <c r="HE24" i="29"/>
  <c r="HF24" i="29"/>
  <c r="HG24" i="29"/>
  <c r="HH24" i="29"/>
  <c r="HI24" i="29"/>
  <c r="HJ24" i="29"/>
  <c r="HK24" i="29"/>
  <c r="HL24" i="29"/>
  <c r="HM24" i="29"/>
  <c r="HN24" i="29"/>
  <c r="HO24" i="29"/>
  <c r="HP24" i="29"/>
  <c r="HB25" i="29"/>
  <c r="HC25" i="29"/>
  <c r="HD25" i="29"/>
  <c r="HE25" i="29"/>
  <c r="HF25" i="29"/>
  <c r="HG25" i="29"/>
  <c r="HH25" i="29"/>
  <c r="HI25" i="29"/>
  <c r="HJ25" i="29"/>
  <c r="HK25" i="29"/>
  <c r="HL25" i="29"/>
  <c r="HM25" i="29"/>
  <c r="HN25" i="29"/>
  <c r="HO25" i="29"/>
  <c r="HP25" i="29"/>
  <c r="HB26" i="29"/>
  <c r="HC26" i="29"/>
  <c r="HD26" i="29"/>
  <c r="HE26" i="29"/>
  <c r="HF26" i="29"/>
  <c r="HG26" i="29"/>
  <c r="HH26" i="29"/>
  <c r="HI26" i="29"/>
  <c r="HJ26" i="29"/>
  <c r="HK26" i="29"/>
  <c r="HL26" i="29"/>
  <c r="HM26" i="29"/>
  <c r="HN26" i="29"/>
  <c r="HO26" i="29"/>
  <c r="HP26" i="29"/>
  <c r="HB27" i="29"/>
  <c r="HC27" i="29"/>
  <c r="HD27" i="29"/>
  <c r="HE27" i="29"/>
  <c r="HF27" i="29"/>
  <c r="HG27" i="29"/>
  <c r="HH27" i="29"/>
  <c r="HI27" i="29"/>
  <c r="HJ27" i="29"/>
  <c r="HK27" i="29"/>
  <c r="HL27" i="29"/>
  <c r="HM27" i="29"/>
  <c r="HN27" i="29"/>
  <c r="HO27" i="29"/>
  <c r="HP27" i="29"/>
  <c r="HB28" i="29"/>
  <c r="HC28" i="29"/>
  <c r="HD28" i="29"/>
  <c r="HE28" i="29"/>
  <c r="HF28" i="29"/>
  <c r="HG28" i="29"/>
  <c r="HH28" i="29"/>
  <c r="HI28" i="29"/>
  <c r="HJ28" i="29"/>
  <c r="HK28" i="29"/>
  <c r="HL28" i="29"/>
  <c r="HM28" i="29"/>
  <c r="HN28" i="29"/>
  <c r="HO28" i="29"/>
  <c r="HP28" i="29"/>
  <c r="HB29" i="29"/>
  <c r="HC29" i="29"/>
  <c r="HD29" i="29"/>
  <c r="HE29" i="29"/>
  <c r="HF29" i="29"/>
  <c r="HG29" i="29"/>
  <c r="HH29" i="29"/>
  <c r="HI29" i="29"/>
  <c r="HJ29" i="29"/>
  <c r="HK29" i="29"/>
  <c r="HL29" i="29"/>
  <c r="HM29" i="29"/>
  <c r="HN29" i="29"/>
  <c r="HO29" i="29"/>
  <c r="HP29" i="29"/>
  <c r="HB30" i="29"/>
  <c r="HC30" i="29"/>
  <c r="HD30" i="29"/>
  <c r="HE30" i="29"/>
  <c r="HF30" i="29"/>
  <c r="HG30" i="29"/>
  <c r="HH30" i="29"/>
  <c r="HI30" i="29"/>
  <c r="HJ30" i="29"/>
  <c r="HK30" i="29"/>
  <c r="HL30" i="29"/>
  <c r="HM30" i="29"/>
  <c r="HN30" i="29"/>
  <c r="HO30" i="29"/>
  <c r="HP30" i="29"/>
  <c r="HB31" i="29"/>
  <c r="HC31" i="29"/>
  <c r="HD31" i="29"/>
  <c r="HE31" i="29"/>
  <c r="HF31" i="29"/>
  <c r="HG31" i="29"/>
  <c r="HH31" i="29"/>
  <c r="HI31" i="29"/>
  <c r="HJ31" i="29"/>
  <c r="HK31" i="29"/>
  <c r="HL31" i="29"/>
  <c r="HM31" i="29"/>
  <c r="HN31" i="29"/>
  <c r="HO31" i="29"/>
  <c r="HP31" i="29"/>
  <c r="HB32" i="29"/>
  <c r="HC32" i="29"/>
  <c r="HD32" i="29"/>
  <c r="HE32" i="29"/>
  <c r="HF32" i="29"/>
  <c r="HG32" i="29"/>
  <c r="HH32" i="29"/>
  <c r="HI32" i="29"/>
  <c r="HJ32" i="29"/>
  <c r="HK32" i="29"/>
  <c r="HL32" i="29"/>
  <c r="HM32" i="29"/>
  <c r="HN32" i="29"/>
  <c r="HO32" i="29"/>
  <c r="HP32" i="29"/>
  <c r="HB33" i="29"/>
  <c r="HC33" i="29"/>
  <c r="HD33" i="29"/>
  <c r="HE33" i="29"/>
  <c r="HF33" i="29"/>
  <c r="HG33" i="29"/>
  <c r="HH33" i="29"/>
  <c r="HI33" i="29"/>
  <c r="HJ33" i="29"/>
  <c r="HK33" i="29"/>
  <c r="HL33" i="29"/>
  <c r="HM33" i="29"/>
  <c r="HN33" i="29"/>
  <c r="HO33" i="29"/>
  <c r="HP33" i="29"/>
  <c r="HB34" i="29"/>
  <c r="HC34" i="29"/>
  <c r="HD34" i="29"/>
  <c r="HE34" i="29"/>
  <c r="HF34" i="29"/>
  <c r="HG34" i="29"/>
  <c r="HH34" i="29"/>
  <c r="HI34" i="29"/>
  <c r="HJ34" i="29"/>
  <c r="HK34" i="29"/>
  <c r="HL34" i="29"/>
  <c r="HM34" i="29"/>
  <c r="HN34" i="29"/>
  <c r="HO34" i="29"/>
  <c r="HP34" i="29"/>
  <c r="HB35" i="29"/>
  <c r="HC35" i="29"/>
  <c r="HD35" i="29"/>
  <c r="HE35" i="29"/>
  <c r="HF35" i="29"/>
  <c r="HG35" i="29"/>
  <c r="HH35" i="29"/>
  <c r="HI35" i="29"/>
  <c r="HJ35" i="29"/>
  <c r="HK35" i="29"/>
  <c r="HL35" i="29"/>
  <c r="HM35" i="29"/>
  <c r="HN35" i="29"/>
  <c r="HO35" i="29"/>
  <c r="HP35" i="29"/>
  <c r="HB36" i="29"/>
  <c r="HC36" i="29"/>
  <c r="HD36" i="29"/>
  <c r="HE36" i="29"/>
  <c r="HF36" i="29"/>
  <c r="HG36" i="29"/>
  <c r="HH36" i="29"/>
  <c r="HI36" i="29"/>
  <c r="HJ36" i="29"/>
  <c r="HK36" i="29"/>
  <c r="HL36" i="29"/>
  <c r="HM36" i="29"/>
  <c r="HN36" i="29"/>
  <c r="HO36" i="29"/>
  <c r="HP36" i="29"/>
  <c r="HB37" i="29"/>
  <c r="HC37" i="29"/>
  <c r="HD37" i="29"/>
  <c r="HE37" i="29"/>
  <c r="HF37" i="29"/>
  <c r="HG37" i="29"/>
  <c r="HH37" i="29"/>
  <c r="HI37" i="29"/>
  <c r="HJ37" i="29"/>
  <c r="HK37" i="29"/>
  <c r="HL37" i="29"/>
  <c r="HM37" i="29"/>
  <c r="HN37" i="29"/>
  <c r="HO37" i="29"/>
  <c r="HP37" i="29"/>
  <c r="HB38" i="29"/>
  <c r="HC38" i="29"/>
  <c r="HD38" i="29"/>
  <c r="HE38" i="29"/>
  <c r="HF38" i="29"/>
  <c r="HG38" i="29"/>
  <c r="HH38" i="29"/>
  <c r="HI38" i="29"/>
  <c r="HJ38" i="29"/>
  <c r="HK38" i="29"/>
  <c r="HL38" i="29"/>
  <c r="HM38" i="29"/>
  <c r="HN38" i="29"/>
  <c r="HO38" i="29"/>
  <c r="HP38" i="29"/>
  <c r="HB39" i="29"/>
  <c r="HC39" i="29"/>
  <c r="HD39" i="29"/>
  <c r="HE39" i="29"/>
  <c r="HF39" i="29"/>
  <c r="HG39" i="29"/>
  <c r="HH39" i="29"/>
  <c r="HI39" i="29"/>
  <c r="HJ39" i="29"/>
  <c r="HK39" i="29"/>
  <c r="HL39" i="29"/>
  <c r="HM39" i="29"/>
  <c r="HN39" i="29"/>
  <c r="HO39" i="29"/>
  <c r="HP39" i="29"/>
  <c r="HB40" i="29"/>
  <c r="HC40" i="29"/>
  <c r="HD40" i="29"/>
  <c r="HE40" i="29"/>
  <c r="HF40" i="29"/>
  <c r="HG40" i="29"/>
  <c r="HH40" i="29"/>
  <c r="HI40" i="29"/>
  <c r="HJ40" i="29"/>
  <c r="HK40" i="29"/>
  <c r="HL40" i="29"/>
  <c r="HM40" i="29"/>
  <c r="HN40" i="29"/>
  <c r="HO40" i="29"/>
  <c r="HP40" i="29"/>
  <c r="HB41" i="29"/>
  <c r="HC41" i="29"/>
  <c r="HD41" i="29"/>
  <c r="HE41" i="29"/>
  <c r="HF41" i="29"/>
  <c r="HG41" i="29"/>
  <c r="HH41" i="29"/>
  <c r="HI41" i="29"/>
  <c r="HJ41" i="29"/>
  <c r="HK41" i="29"/>
  <c r="HL41" i="29"/>
  <c r="HM41" i="29"/>
  <c r="HN41" i="29"/>
  <c r="HO41" i="29"/>
  <c r="HP41" i="29"/>
  <c r="HB42" i="29"/>
  <c r="HC42" i="29"/>
  <c r="HD42" i="29"/>
  <c r="HE42" i="29"/>
  <c r="HF42" i="29"/>
  <c r="HG42" i="29"/>
  <c r="HH42" i="29"/>
  <c r="HI42" i="29"/>
  <c r="HJ42" i="29"/>
  <c r="HK42" i="29"/>
  <c r="HL42" i="29"/>
  <c r="HM42" i="29"/>
  <c r="HN42" i="29"/>
  <c r="HO42" i="29"/>
  <c r="HP42" i="29"/>
  <c r="HB43" i="29"/>
  <c r="HC43" i="29"/>
  <c r="HD43" i="29"/>
  <c r="HE43" i="29"/>
  <c r="HF43" i="29"/>
  <c r="HG43" i="29"/>
  <c r="HH43" i="29"/>
  <c r="HI43" i="29"/>
  <c r="HJ43" i="29"/>
  <c r="HK43" i="29"/>
  <c r="HL43" i="29"/>
  <c r="HM43" i="29"/>
  <c r="HN43" i="29"/>
  <c r="HO43" i="29"/>
  <c r="HP43" i="29"/>
  <c r="HC6" i="29"/>
  <c r="HD6" i="29"/>
  <c r="HE6" i="29"/>
  <c r="HF6" i="29"/>
  <c r="HG6" i="29"/>
  <c r="HH6" i="29"/>
  <c r="HI6" i="29"/>
  <c r="HJ6" i="29"/>
  <c r="HK6" i="29"/>
  <c r="HL6" i="29"/>
  <c r="HM6" i="29"/>
  <c r="HN6" i="29"/>
  <c r="HO6" i="29"/>
  <c r="HP6" i="29"/>
  <c r="HQ6" i="29"/>
  <c r="HB6" i="29"/>
  <c r="HC5" i="29"/>
  <c r="HD5" i="29"/>
  <c r="HE5" i="29"/>
  <c r="HF5" i="29"/>
  <c r="HG5" i="29"/>
  <c r="HH5" i="29"/>
  <c r="HI5" i="29"/>
  <c r="HJ5" i="29"/>
  <c r="HK5" i="29"/>
  <c r="HL5" i="29"/>
  <c r="HM5" i="29"/>
  <c r="HN5" i="29"/>
  <c r="HO5" i="29"/>
  <c r="HP5" i="29"/>
  <c r="HQ5" i="29"/>
  <c r="HB5" i="29"/>
  <c r="HA7" i="29"/>
  <c r="HA8" i="29"/>
  <c r="HA9" i="29"/>
  <c r="HA10" i="29"/>
  <c r="HA11" i="29"/>
  <c r="HA12" i="29"/>
  <c r="HA13" i="29"/>
  <c r="HA14" i="29"/>
  <c r="HA15" i="29"/>
  <c r="HA16" i="29"/>
  <c r="HA17" i="29"/>
  <c r="HA18" i="29"/>
  <c r="HA19" i="29"/>
  <c r="HA20" i="29"/>
  <c r="HA21" i="29"/>
  <c r="HA22" i="29"/>
  <c r="HA23" i="29"/>
  <c r="HA24" i="29"/>
  <c r="HA25" i="29"/>
  <c r="HA26" i="29"/>
  <c r="HA27" i="29"/>
  <c r="HA28" i="29"/>
  <c r="HA29" i="29"/>
  <c r="HA30" i="29"/>
  <c r="HA31" i="29"/>
  <c r="HA32" i="29"/>
  <c r="HA33" i="29"/>
  <c r="HA34" i="29"/>
  <c r="HA35" i="29"/>
  <c r="HA36" i="29"/>
  <c r="HA37" i="29"/>
  <c r="HA38" i="29"/>
  <c r="HA39" i="29"/>
  <c r="HA40" i="29"/>
  <c r="HA41" i="29"/>
  <c r="HA42" i="29"/>
  <c r="HA43" i="29"/>
  <c r="HA44" i="29"/>
  <c r="HA6" i="29"/>
  <c r="HA5" i="29"/>
  <c r="GW44" i="29"/>
  <c r="GW7" i="29"/>
  <c r="GW8" i="29"/>
  <c r="GW9" i="29"/>
  <c r="GW10" i="29"/>
  <c r="GW11" i="29"/>
  <c r="GW12" i="29"/>
  <c r="GW13" i="29"/>
  <c r="GW14" i="29"/>
  <c r="GW15" i="29"/>
  <c r="GW16" i="29"/>
  <c r="GW17" i="29"/>
  <c r="GW18" i="29"/>
  <c r="GW19" i="29"/>
  <c r="GW20" i="29"/>
  <c r="GW21" i="29"/>
  <c r="GW22" i="29"/>
  <c r="GW23" i="29"/>
  <c r="GW24" i="29"/>
  <c r="GW25" i="29"/>
  <c r="GW26" i="29"/>
  <c r="GW27" i="29"/>
  <c r="GW28" i="29"/>
  <c r="GW29" i="29"/>
  <c r="GW30" i="29"/>
  <c r="GW31" i="29"/>
  <c r="GW32" i="29"/>
  <c r="GW33" i="29"/>
  <c r="GW34" i="29"/>
  <c r="GW35" i="29"/>
  <c r="GW36" i="29"/>
  <c r="GW37" i="29"/>
  <c r="GW38" i="29"/>
  <c r="GW39" i="29"/>
  <c r="GW40" i="29"/>
  <c r="GW41" i="29"/>
  <c r="GW42" i="29"/>
  <c r="GW43" i="29"/>
  <c r="GX44" i="29"/>
  <c r="GY44" i="29"/>
  <c r="GZ44" i="29"/>
  <c r="GX7" i="29"/>
  <c r="GY7" i="29"/>
  <c r="GZ7" i="29"/>
  <c r="GX8" i="29"/>
  <c r="GY8" i="29"/>
  <c r="GZ8" i="29"/>
  <c r="GX9" i="29"/>
  <c r="GY9" i="29"/>
  <c r="GZ9" i="29"/>
  <c r="GX10" i="29"/>
  <c r="GY10" i="29"/>
  <c r="GZ10" i="29"/>
  <c r="GX11" i="29"/>
  <c r="GY11" i="29"/>
  <c r="GZ11" i="29"/>
  <c r="GX12" i="29"/>
  <c r="GY12" i="29"/>
  <c r="GZ12" i="29"/>
  <c r="GX13" i="29"/>
  <c r="GY13" i="29"/>
  <c r="GZ13" i="29"/>
  <c r="GX14" i="29"/>
  <c r="GY14" i="29"/>
  <c r="GZ14" i="29"/>
  <c r="GX15" i="29"/>
  <c r="GY15" i="29"/>
  <c r="GZ15" i="29"/>
  <c r="GX16" i="29"/>
  <c r="GY16" i="29"/>
  <c r="GZ16" i="29"/>
  <c r="GX17" i="29"/>
  <c r="GY17" i="29"/>
  <c r="GZ17" i="29"/>
  <c r="GX18" i="29"/>
  <c r="GY18" i="29"/>
  <c r="GZ18" i="29"/>
  <c r="GX19" i="29"/>
  <c r="GY19" i="29"/>
  <c r="GZ19" i="29"/>
  <c r="GX20" i="29"/>
  <c r="GY20" i="29"/>
  <c r="GZ20" i="29"/>
  <c r="GX21" i="29"/>
  <c r="GY21" i="29"/>
  <c r="GZ21" i="29"/>
  <c r="GX22" i="29"/>
  <c r="GY22" i="29"/>
  <c r="GZ22" i="29"/>
  <c r="GX23" i="29"/>
  <c r="GY23" i="29"/>
  <c r="GZ23" i="29"/>
  <c r="GX24" i="29"/>
  <c r="GY24" i="29"/>
  <c r="GZ24" i="29"/>
  <c r="GX25" i="29"/>
  <c r="GY25" i="29"/>
  <c r="GZ25" i="29"/>
  <c r="GX26" i="29"/>
  <c r="GY26" i="29"/>
  <c r="GZ26" i="29"/>
  <c r="GX27" i="29"/>
  <c r="GY27" i="29"/>
  <c r="GZ27" i="29"/>
  <c r="GX28" i="29"/>
  <c r="GY28" i="29"/>
  <c r="GZ28" i="29"/>
  <c r="GX29" i="29"/>
  <c r="GY29" i="29"/>
  <c r="GZ29" i="29"/>
  <c r="GX30" i="29"/>
  <c r="GY30" i="29"/>
  <c r="GZ30" i="29"/>
  <c r="GX31" i="29"/>
  <c r="GY31" i="29"/>
  <c r="GZ31" i="29"/>
  <c r="GX32" i="29"/>
  <c r="GY32" i="29"/>
  <c r="GZ32" i="29"/>
  <c r="GX33" i="29"/>
  <c r="GY33" i="29"/>
  <c r="GZ33" i="29"/>
  <c r="GX34" i="29"/>
  <c r="GY34" i="29"/>
  <c r="GZ34" i="29"/>
  <c r="GX35" i="29"/>
  <c r="GY35" i="29"/>
  <c r="GZ35" i="29"/>
  <c r="GX36" i="29"/>
  <c r="GY36" i="29"/>
  <c r="GZ36" i="29"/>
  <c r="GX37" i="29"/>
  <c r="GY37" i="29"/>
  <c r="GZ37" i="29"/>
  <c r="GX38" i="29"/>
  <c r="GY38" i="29"/>
  <c r="GZ38" i="29"/>
  <c r="GX39" i="29"/>
  <c r="GY39" i="29"/>
  <c r="GZ39" i="29"/>
  <c r="GX40" i="29"/>
  <c r="GY40" i="29"/>
  <c r="GZ40" i="29"/>
  <c r="GX41" i="29"/>
  <c r="GY41" i="29"/>
  <c r="GZ41" i="29"/>
  <c r="GX42" i="29"/>
  <c r="GY42" i="29"/>
  <c r="GZ42" i="29"/>
  <c r="GX43" i="29"/>
  <c r="GY43" i="29"/>
  <c r="GZ43" i="29"/>
  <c r="GY6" i="29"/>
  <c r="GZ6" i="29"/>
  <c r="GX6" i="29"/>
  <c r="GY5" i="29"/>
  <c r="GZ5" i="29"/>
  <c r="GX5" i="29"/>
  <c r="GW6" i="29"/>
  <c r="GW5" i="29"/>
  <c r="GV5" i="29"/>
  <c r="GI7" i="29"/>
  <c r="GJ7" i="29"/>
  <c r="GK7" i="29"/>
  <c r="GL7" i="29"/>
  <c r="GM7" i="29"/>
  <c r="GN7" i="29"/>
  <c r="GO7" i="29"/>
  <c r="GP7" i="29"/>
  <c r="GQ7" i="29"/>
  <c r="GR7" i="29"/>
  <c r="GS7" i="29"/>
  <c r="GT7" i="29"/>
  <c r="GI8" i="29"/>
  <c r="GJ8" i="29"/>
  <c r="GK8" i="29"/>
  <c r="GL8" i="29"/>
  <c r="GM8" i="29"/>
  <c r="GN8" i="29"/>
  <c r="GO8" i="29"/>
  <c r="GP8" i="29"/>
  <c r="GQ8" i="29"/>
  <c r="GR8" i="29"/>
  <c r="GS8" i="29"/>
  <c r="GT8" i="29"/>
  <c r="GI9" i="29"/>
  <c r="GJ9" i="29"/>
  <c r="GK9" i="29"/>
  <c r="GL9" i="29"/>
  <c r="GM9" i="29"/>
  <c r="GN9" i="29"/>
  <c r="GO9" i="29"/>
  <c r="GP9" i="29"/>
  <c r="GQ9" i="29"/>
  <c r="GR9" i="29"/>
  <c r="GS9" i="29"/>
  <c r="GT9" i="29"/>
  <c r="GI10" i="29"/>
  <c r="GJ10" i="29"/>
  <c r="GK10" i="29"/>
  <c r="GL10" i="29"/>
  <c r="GM10" i="29"/>
  <c r="GN10" i="29"/>
  <c r="GO10" i="29"/>
  <c r="GP10" i="29"/>
  <c r="GQ10" i="29"/>
  <c r="GR10" i="29"/>
  <c r="GS10" i="29"/>
  <c r="GT10" i="29"/>
  <c r="GI11" i="29"/>
  <c r="GJ11" i="29"/>
  <c r="GK11" i="29"/>
  <c r="GL11" i="29"/>
  <c r="GM11" i="29"/>
  <c r="GN11" i="29"/>
  <c r="GO11" i="29"/>
  <c r="GP11" i="29"/>
  <c r="GQ11" i="29"/>
  <c r="GR11" i="29"/>
  <c r="GS11" i="29"/>
  <c r="GT11" i="29"/>
  <c r="GI12" i="29"/>
  <c r="GJ12" i="29"/>
  <c r="GK12" i="29"/>
  <c r="GL12" i="29"/>
  <c r="GM12" i="29"/>
  <c r="GN12" i="29"/>
  <c r="GO12" i="29"/>
  <c r="GP12" i="29"/>
  <c r="GQ12" i="29"/>
  <c r="GR12" i="29"/>
  <c r="GS12" i="29"/>
  <c r="GT12" i="29"/>
  <c r="GI13" i="29"/>
  <c r="GJ13" i="29"/>
  <c r="GK13" i="29"/>
  <c r="GL13" i="29"/>
  <c r="GM13" i="29"/>
  <c r="GN13" i="29"/>
  <c r="GO13" i="29"/>
  <c r="GP13" i="29"/>
  <c r="GQ13" i="29"/>
  <c r="GR13" i="29"/>
  <c r="GS13" i="29"/>
  <c r="GT13" i="29"/>
  <c r="GI14" i="29"/>
  <c r="GJ14" i="29"/>
  <c r="GK14" i="29"/>
  <c r="GL14" i="29"/>
  <c r="GM14" i="29"/>
  <c r="GN14" i="29"/>
  <c r="GO14" i="29"/>
  <c r="GP14" i="29"/>
  <c r="GQ14" i="29"/>
  <c r="GR14" i="29"/>
  <c r="GS14" i="29"/>
  <c r="GT14" i="29"/>
  <c r="GI15" i="29"/>
  <c r="GJ15" i="29"/>
  <c r="GK15" i="29"/>
  <c r="GL15" i="29"/>
  <c r="GM15" i="29"/>
  <c r="GN15" i="29"/>
  <c r="GO15" i="29"/>
  <c r="GP15" i="29"/>
  <c r="GQ15" i="29"/>
  <c r="GR15" i="29"/>
  <c r="GS15" i="29"/>
  <c r="GT15" i="29"/>
  <c r="GI16" i="29"/>
  <c r="GJ16" i="29"/>
  <c r="GK16" i="29"/>
  <c r="GL16" i="29"/>
  <c r="GM16" i="29"/>
  <c r="GN16" i="29"/>
  <c r="GO16" i="29"/>
  <c r="GP16" i="29"/>
  <c r="GQ16" i="29"/>
  <c r="GR16" i="29"/>
  <c r="GS16" i="29"/>
  <c r="GT16" i="29"/>
  <c r="GI17" i="29"/>
  <c r="GJ17" i="29"/>
  <c r="GK17" i="29"/>
  <c r="GL17" i="29"/>
  <c r="GM17" i="29"/>
  <c r="GN17" i="29"/>
  <c r="GO17" i="29"/>
  <c r="GP17" i="29"/>
  <c r="GQ17" i="29"/>
  <c r="GR17" i="29"/>
  <c r="GS17" i="29"/>
  <c r="GT17" i="29"/>
  <c r="GI18" i="29"/>
  <c r="GJ18" i="29"/>
  <c r="GK18" i="29"/>
  <c r="GL18" i="29"/>
  <c r="GM18" i="29"/>
  <c r="GN18" i="29"/>
  <c r="GO18" i="29"/>
  <c r="GP18" i="29"/>
  <c r="GQ18" i="29"/>
  <c r="GR18" i="29"/>
  <c r="GS18" i="29"/>
  <c r="GT18" i="29"/>
  <c r="GI19" i="29"/>
  <c r="GJ19" i="29"/>
  <c r="GK19" i="29"/>
  <c r="GL19" i="29"/>
  <c r="GM19" i="29"/>
  <c r="GN19" i="29"/>
  <c r="GO19" i="29"/>
  <c r="GP19" i="29"/>
  <c r="GQ19" i="29"/>
  <c r="GR19" i="29"/>
  <c r="GS19" i="29"/>
  <c r="GT19" i="29"/>
  <c r="GI20" i="29"/>
  <c r="GJ20" i="29"/>
  <c r="GK20" i="29"/>
  <c r="GL20" i="29"/>
  <c r="GM20" i="29"/>
  <c r="GN20" i="29"/>
  <c r="GO20" i="29"/>
  <c r="GP20" i="29"/>
  <c r="GQ20" i="29"/>
  <c r="GR20" i="29"/>
  <c r="GS20" i="29"/>
  <c r="GT20" i="29"/>
  <c r="GI21" i="29"/>
  <c r="GJ21" i="29"/>
  <c r="GK21" i="29"/>
  <c r="GL21" i="29"/>
  <c r="GM21" i="29"/>
  <c r="GN21" i="29"/>
  <c r="GO21" i="29"/>
  <c r="GP21" i="29"/>
  <c r="GQ21" i="29"/>
  <c r="GR21" i="29"/>
  <c r="GS21" i="29"/>
  <c r="GT21" i="29"/>
  <c r="GI22" i="29"/>
  <c r="GJ22" i="29"/>
  <c r="GK22" i="29"/>
  <c r="GL22" i="29"/>
  <c r="GM22" i="29"/>
  <c r="GN22" i="29"/>
  <c r="GO22" i="29"/>
  <c r="GP22" i="29"/>
  <c r="GQ22" i="29"/>
  <c r="GR22" i="29"/>
  <c r="GS22" i="29"/>
  <c r="GT22" i="29"/>
  <c r="GI23" i="29"/>
  <c r="GJ23" i="29"/>
  <c r="GK23" i="29"/>
  <c r="GL23" i="29"/>
  <c r="GM23" i="29"/>
  <c r="GN23" i="29"/>
  <c r="GO23" i="29"/>
  <c r="GP23" i="29"/>
  <c r="GQ23" i="29"/>
  <c r="GR23" i="29"/>
  <c r="GS23" i="29"/>
  <c r="GT23" i="29"/>
  <c r="GI24" i="29"/>
  <c r="GJ24" i="29"/>
  <c r="GK24" i="29"/>
  <c r="GL24" i="29"/>
  <c r="GM24" i="29"/>
  <c r="GN24" i="29"/>
  <c r="GO24" i="29"/>
  <c r="GP24" i="29"/>
  <c r="GQ24" i="29"/>
  <c r="GR24" i="29"/>
  <c r="GS24" i="29"/>
  <c r="GT24" i="29"/>
  <c r="GI25" i="29"/>
  <c r="GJ25" i="29"/>
  <c r="GK25" i="29"/>
  <c r="GL25" i="29"/>
  <c r="GM25" i="29"/>
  <c r="GN25" i="29"/>
  <c r="GO25" i="29"/>
  <c r="GP25" i="29"/>
  <c r="GQ25" i="29"/>
  <c r="GR25" i="29"/>
  <c r="GS25" i="29"/>
  <c r="GT25" i="29"/>
  <c r="GI26" i="29"/>
  <c r="GJ26" i="29"/>
  <c r="GK26" i="29"/>
  <c r="GL26" i="29"/>
  <c r="GM26" i="29"/>
  <c r="GN26" i="29"/>
  <c r="GO26" i="29"/>
  <c r="GP26" i="29"/>
  <c r="GQ26" i="29"/>
  <c r="GR26" i="29"/>
  <c r="GS26" i="29"/>
  <c r="GT26" i="29"/>
  <c r="GI27" i="29"/>
  <c r="GJ27" i="29"/>
  <c r="GK27" i="29"/>
  <c r="GL27" i="29"/>
  <c r="GM27" i="29"/>
  <c r="GN27" i="29"/>
  <c r="GO27" i="29"/>
  <c r="GP27" i="29"/>
  <c r="GQ27" i="29"/>
  <c r="GR27" i="29"/>
  <c r="GS27" i="29"/>
  <c r="GT27" i="29"/>
  <c r="GI28" i="29"/>
  <c r="GJ28" i="29"/>
  <c r="GK28" i="29"/>
  <c r="GL28" i="29"/>
  <c r="GM28" i="29"/>
  <c r="GN28" i="29"/>
  <c r="GO28" i="29"/>
  <c r="GP28" i="29"/>
  <c r="GQ28" i="29"/>
  <c r="GR28" i="29"/>
  <c r="GS28" i="29"/>
  <c r="GT28" i="29"/>
  <c r="GI29" i="29"/>
  <c r="GJ29" i="29"/>
  <c r="GK29" i="29"/>
  <c r="GL29" i="29"/>
  <c r="GM29" i="29"/>
  <c r="GN29" i="29"/>
  <c r="GO29" i="29"/>
  <c r="GP29" i="29"/>
  <c r="GQ29" i="29"/>
  <c r="GR29" i="29"/>
  <c r="GS29" i="29"/>
  <c r="GT29" i="29"/>
  <c r="GI30" i="29"/>
  <c r="GJ30" i="29"/>
  <c r="GK30" i="29"/>
  <c r="GL30" i="29"/>
  <c r="GM30" i="29"/>
  <c r="GN30" i="29"/>
  <c r="GO30" i="29"/>
  <c r="GP30" i="29"/>
  <c r="GQ30" i="29"/>
  <c r="GR30" i="29"/>
  <c r="GS30" i="29"/>
  <c r="GT30" i="29"/>
  <c r="GI31" i="29"/>
  <c r="GJ31" i="29"/>
  <c r="GK31" i="29"/>
  <c r="GL31" i="29"/>
  <c r="GM31" i="29"/>
  <c r="GN31" i="29"/>
  <c r="GO31" i="29"/>
  <c r="GP31" i="29"/>
  <c r="GQ31" i="29"/>
  <c r="GR31" i="29"/>
  <c r="GS31" i="29"/>
  <c r="GT31" i="29"/>
  <c r="GI32" i="29"/>
  <c r="GJ32" i="29"/>
  <c r="GK32" i="29"/>
  <c r="GL32" i="29"/>
  <c r="GM32" i="29"/>
  <c r="GN32" i="29"/>
  <c r="GO32" i="29"/>
  <c r="GP32" i="29"/>
  <c r="GQ32" i="29"/>
  <c r="GR32" i="29"/>
  <c r="GS32" i="29"/>
  <c r="GT32" i="29"/>
  <c r="GI33" i="29"/>
  <c r="GJ33" i="29"/>
  <c r="GK33" i="29"/>
  <c r="GL33" i="29"/>
  <c r="GM33" i="29"/>
  <c r="GN33" i="29"/>
  <c r="GO33" i="29"/>
  <c r="GP33" i="29"/>
  <c r="GQ33" i="29"/>
  <c r="GR33" i="29"/>
  <c r="GS33" i="29"/>
  <c r="GT33" i="29"/>
  <c r="GI34" i="29"/>
  <c r="GJ34" i="29"/>
  <c r="GK34" i="29"/>
  <c r="GL34" i="29"/>
  <c r="GM34" i="29"/>
  <c r="GN34" i="29"/>
  <c r="GO34" i="29"/>
  <c r="GP34" i="29"/>
  <c r="GQ34" i="29"/>
  <c r="GR34" i="29"/>
  <c r="GS34" i="29"/>
  <c r="GT34" i="29"/>
  <c r="GI35" i="29"/>
  <c r="GJ35" i="29"/>
  <c r="GK35" i="29"/>
  <c r="GL35" i="29"/>
  <c r="GM35" i="29"/>
  <c r="GN35" i="29"/>
  <c r="GO35" i="29"/>
  <c r="GP35" i="29"/>
  <c r="GQ35" i="29"/>
  <c r="GR35" i="29"/>
  <c r="GS35" i="29"/>
  <c r="GT35" i="29"/>
  <c r="GI36" i="29"/>
  <c r="GJ36" i="29"/>
  <c r="GK36" i="29"/>
  <c r="GL36" i="29"/>
  <c r="GM36" i="29"/>
  <c r="GN36" i="29"/>
  <c r="GO36" i="29"/>
  <c r="GP36" i="29"/>
  <c r="GQ36" i="29"/>
  <c r="GR36" i="29"/>
  <c r="GS36" i="29"/>
  <c r="GT36" i="29"/>
  <c r="GI37" i="29"/>
  <c r="GJ37" i="29"/>
  <c r="GK37" i="29"/>
  <c r="GL37" i="29"/>
  <c r="GM37" i="29"/>
  <c r="GN37" i="29"/>
  <c r="GO37" i="29"/>
  <c r="GP37" i="29"/>
  <c r="GQ37" i="29"/>
  <c r="GR37" i="29"/>
  <c r="GS37" i="29"/>
  <c r="GT37" i="29"/>
  <c r="GI38" i="29"/>
  <c r="GJ38" i="29"/>
  <c r="GK38" i="29"/>
  <c r="GL38" i="29"/>
  <c r="GM38" i="29"/>
  <c r="GN38" i="29"/>
  <c r="GO38" i="29"/>
  <c r="GP38" i="29"/>
  <c r="GQ38" i="29"/>
  <c r="GR38" i="29"/>
  <c r="GS38" i="29"/>
  <c r="GT38" i="29"/>
  <c r="GI39" i="29"/>
  <c r="GJ39" i="29"/>
  <c r="GK39" i="29"/>
  <c r="GL39" i="29"/>
  <c r="GM39" i="29"/>
  <c r="GN39" i="29"/>
  <c r="GO39" i="29"/>
  <c r="GP39" i="29"/>
  <c r="GQ39" i="29"/>
  <c r="GR39" i="29"/>
  <c r="GS39" i="29"/>
  <c r="GT39" i="29"/>
  <c r="GI40" i="29"/>
  <c r="GJ40" i="29"/>
  <c r="GK40" i="29"/>
  <c r="GL40" i="29"/>
  <c r="GM40" i="29"/>
  <c r="GN40" i="29"/>
  <c r="GO40" i="29"/>
  <c r="GP40" i="29"/>
  <c r="GQ40" i="29"/>
  <c r="GR40" i="29"/>
  <c r="GS40" i="29"/>
  <c r="GT40" i="29"/>
  <c r="GI41" i="29"/>
  <c r="GJ41" i="29"/>
  <c r="GK41" i="29"/>
  <c r="GL41" i="29"/>
  <c r="GM41" i="29"/>
  <c r="GN41" i="29"/>
  <c r="GO41" i="29"/>
  <c r="GP41" i="29"/>
  <c r="GQ41" i="29"/>
  <c r="GR41" i="29"/>
  <c r="GS41" i="29"/>
  <c r="GT41" i="29"/>
  <c r="GI42" i="29"/>
  <c r="GJ42" i="29"/>
  <c r="GK42" i="29"/>
  <c r="GL42" i="29"/>
  <c r="GM42" i="29"/>
  <c r="GN42" i="29"/>
  <c r="GO42" i="29"/>
  <c r="GP42" i="29"/>
  <c r="GQ42" i="29"/>
  <c r="GR42" i="29"/>
  <c r="GS42" i="29"/>
  <c r="GT42" i="29"/>
  <c r="GI43" i="29"/>
  <c r="GJ43" i="29"/>
  <c r="GK43" i="29"/>
  <c r="GL43" i="29"/>
  <c r="GM43" i="29"/>
  <c r="GN43" i="29"/>
  <c r="GO43" i="29"/>
  <c r="GP43" i="29"/>
  <c r="GQ43" i="29"/>
  <c r="GR43" i="29"/>
  <c r="GS43" i="29"/>
  <c r="GT43" i="29"/>
  <c r="GI44" i="29"/>
  <c r="GJ44" i="29"/>
  <c r="GK44" i="29"/>
  <c r="GL44" i="29"/>
  <c r="GM44" i="29"/>
  <c r="GN44" i="29"/>
  <c r="GO44" i="29"/>
  <c r="GP44" i="29"/>
  <c r="GQ44" i="29"/>
  <c r="GR44" i="29"/>
  <c r="GS44" i="29"/>
  <c r="GT44" i="29"/>
  <c r="GS5" i="29"/>
  <c r="GT5" i="29"/>
  <c r="GR5" i="29"/>
  <c r="GS6" i="29"/>
  <c r="GI6" i="29"/>
  <c r="GJ6" i="29"/>
  <c r="GK6" i="29"/>
  <c r="GL6" i="29"/>
  <c r="GM6" i="29"/>
  <c r="GN6" i="29"/>
  <c r="GO6" i="29"/>
  <c r="GP6" i="29"/>
  <c r="GQ6" i="29"/>
  <c r="GR6" i="29"/>
  <c r="GT6" i="29"/>
  <c r="GI5" i="29"/>
  <c r="GJ5" i="29"/>
  <c r="GK5" i="29"/>
  <c r="GL5" i="29"/>
  <c r="GM5" i="29"/>
  <c r="GN5" i="29"/>
  <c r="GO5" i="29"/>
  <c r="GP5" i="29"/>
  <c r="GQ5" i="29"/>
  <c r="GF7" i="29"/>
  <c r="GG7" i="29"/>
  <c r="GH7" i="29"/>
  <c r="GF8" i="29"/>
  <c r="GG8" i="29"/>
  <c r="GH8" i="29"/>
  <c r="GF9" i="29"/>
  <c r="GG9" i="29"/>
  <c r="GH9" i="29"/>
  <c r="GF10" i="29"/>
  <c r="GG10" i="29"/>
  <c r="GH10" i="29"/>
  <c r="GF11" i="29"/>
  <c r="GG11" i="29"/>
  <c r="GH11" i="29"/>
  <c r="GF12" i="29"/>
  <c r="GG12" i="29"/>
  <c r="GH12" i="29"/>
  <c r="GF13" i="29"/>
  <c r="GG13" i="29"/>
  <c r="GH13" i="29"/>
  <c r="GF14" i="29"/>
  <c r="GG14" i="29"/>
  <c r="GH14" i="29"/>
  <c r="GF15" i="29"/>
  <c r="GG15" i="29"/>
  <c r="GH15" i="29"/>
  <c r="GF16" i="29"/>
  <c r="GG16" i="29"/>
  <c r="GH16" i="29"/>
  <c r="GF17" i="29"/>
  <c r="GG17" i="29"/>
  <c r="GH17" i="29"/>
  <c r="GF18" i="29"/>
  <c r="GG18" i="29"/>
  <c r="GH18" i="29"/>
  <c r="GF19" i="29"/>
  <c r="GG19" i="29"/>
  <c r="GH19" i="29"/>
  <c r="GF20" i="29"/>
  <c r="GG20" i="29"/>
  <c r="GH20" i="29"/>
  <c r="GF21" i="29"/>
  <c r="GG21" i="29"/>
  <c r="GH21" i="29"/>
  <c r="GF22" i="29"/>
  <c r="GG22" i="29"/>
  <c r="GH22" i="29"/>
  <c r="GF23" i="29"/>
  <c r="GG23" i="29"/>
  <c r="GH23" i="29"/>
  <c r="GF24" i="29"/>
  <c r="GG24" i="29"/>
  <c r="GH24" i="29"/>
  <c r="GF25" i="29"/>
  <c r="GG25" i="29"/>
  <c r="GH25" i="29"/>
  <c r="GF26" i="29"/>
  <c r="GG26" i="29"/>
  <c r="GH26" i="29"/>
  <c r="GF27" i="29"/>
  <c r="GG27" i="29"/>
  <c r="GH27" i="29"/>
  <c r="GF28" i="29"/>
  <c r="GG28" i="29"/>
  <c r="GH28" i="29"/>
  <c r="GF29" i="29"/>
  <c r="GG29" i="29"/>
  <c r="GH29" i="29"/>
  <c r="GF30" i="29"/>
  <c r="GG30" i="29"/>
  <c r="GH30" i="29"/>
  <c r="GF31" i="29"/>
  <c r="GG31" i="29"/>
  <c r="GH31" i="29"/>
  <c r="GF32" i="29"/>
  <c r="GG32" i="29"/>
  <c r="GH32" i="29"/>
  <c r="GF33" i="29"/>
  <c r="GG33" i="29"/>
  <c r="GH33" i="29"/>
  <c r="GF34" i="29"/>
  <c r="GG34" i="29"/>
  <c r="GH34" i="29"/>
  <c r="GF35" i="29"/>
  <c r="GG35" i="29"/>
  <c r="GH35" i="29"/>
  <c r="GF36" i="29"/>
  <c r="GG36" i="29"/>
  <c r="GH36" i="29"/>
  <c r="GF37" i="29"/>
  <c r="GG37" i="29"/>
  <c r="GH37" i="29"/>
  <c r="GF38" i="29"/>
  <c r="GG38" i="29"/>
  <c r="GH38" i="29"/>
  <c r="GF39" i="29"/>
  <c r="GG39" i="29"/>
  <c r="GH39" i="29"/>
  <c r="GF40" i="29"/>
  <c r="GG40" i="29"/>
  <c r="GH40" i="29"/>
  <c r="GF41" i="29"/>
  <c r="GG41" i="29"/>
  <c r="GH41" i="29"/>
  <c r="GF42" i="29"/>
  <c r="GG42" i="29"/>
  <c r="GH42" i="29"/>
  <c r="GF43" i="29"/>
  <c r="GG43" i="29"/>
  <c r="GH43" i="29"/>
  <c r="GF44" i="29"/>
  <c r="GG44" i="29"/>
  <c r="GH44" i="29"/>
  <c r="GD7" i="29"/>
  <c r="GE7" i="29"/>
  <c r="GD8" i="29"/>
  <c r="GE8" i="29"/>
  <c r="GD9" i="29"/>
  <c r="GE9" i="29"/>
  <c r="GD10" i="29"/>
  <c r="GE10" i="29"/>
  <c r="GD11" i="29"/>
  <c r="GE11" i="29"/>
  <c r="GD12" i="29"/>
  <c r="GE12" i="29"/>
  <c r="GD13" i="29"/>
  <c r="GE13" i="29"/>
  <c r="GD14" i="29"/>
  <c r="GE14" i="29"/>
  <c r="GD15" i="29"/>
  <c r="GE15" i="29"/>
  <c r="GD16" i="29"/>
  <c r="GE16" i="29"/>
  <c r="GD17" i="29"/>
  <c r="GE17" i="29"/>
  <c r="GD18" i="29"/>
  <c r="GE18" i="29"/>
  <c r="GD19" i="29"/>
  <c r="GE19" i="29"/>
  <c r="GD20" i="29"/>
  <c r="GE20" i="29"/>
  <c r="GD21" i="29"/>
  <c r="GE21" i="29"/>
  <c r="GD22" i="29"/>
  <c r="GE22" i="29"/>
  <c r="GD23" i="29"/>
  <c r="GE23" i="29"/>
  <c r="GD24" i="29"/>
  <c r="GE24" i="29"/>
  <c r="GD25" i="29"/>
  <c r="GE25" i="29"/>
  <c r="GD26" i="29"/>
  <c r="GE26" i="29"/>
  <c r="GD27" i="29"/>
  <c r="GE27" i="29"/>
  <c r="GD28" i="29"/>
  <c r="GE28" i="29"/>
  <c r="GD29" i="29"/>
  <c r="GE29" i="29"/>
  <c r="GD30" i="29"/>
  <c r="GE30" i="29"/>
  <c r="GD31" i="29"/>
  <c r="GE31" i="29"/>
  <c r="GD32" i="29"/>
  <c r="GE32" i="29"/>
  <c r="GD33" i="29"/>
  <c r="GE33" i="29"/>
  <c r="GD34" i="29"/>
  <c r="GE34" i="29"/>
  <c r="GD35" i="29"/>
  <c r="GE35" i="29"/>
  <c r="GD36" i="29"/>
  <c r="GE36" i="29"/>
  <c r="GD37" i="29"/>
  <c r="GE37" i="29"/>
  <c r="GD38" i="29"/>
  <c r="GE38" i="29"/>
  <c r="GD39" i="29"/>
  <c r="GE39" i="29"/>
  <c r="GD40" i="29"/>
  <c r="GE40" i="29"/>
  <c r="GD41" i="29"/>
  <c r="GE41" i="29"/>
  <c r="GD42" i="29"/>
  <c r="GE42" i="29"/>
  <c r="GD43" i="29"/>
  <c r="GE43" i="29"/>
  <c r="GD44" i="29"/>
  <c r="GE44" i="29"/>
  <c r="GB7" i="29"/>
  <c r="GC7" i="29"/>
  <c r="GB8" i="29"/>
  <c r="GC8" i="29"/>
  <c r="GB9" i="29"/>
  <c r="GC9" i="29"/>
  <c r="GB10" i="29"/>
  <c r="GC10" i="29"/>
  <c r="GB11" i="29"/>
  <c r="GC11" i="29"/>
  <c r="GB12" i="29"/>
  <c r="GC12" i="29"/>
  <c r="GB13" i="29"/>
  <c r="GC13" i="29"/>
  <c r="GB14" i="29"/>
  <c r="GC14" i="29"/>
  <c r="GB15" i="29"/>
  <c r="GC15" i="29"/>
  <c r="GB16" i="29"/>
  <c r="GC16" i="29"/>
  <c r="GB17" i="29"/>
  <c r="GC17" i="29"/>
  <c r="GB18" i="29"/>
  <c r="GC18" i="29"/>
  <c r="GB19" i="29"/>
  <c r="GC19" i="29"/>
  <c r="GB20" i="29"/>
  <c r="GC20" i="29"/>
  <c r="GB21" i="29"/>
  <c r="GC21" i="29"/>
  <c r="GB22" i="29"/>
  <c r="GC22" i="29"/>
  <c r="GB23" i="29"/>
  <c r="GC23" i="29"/>
  <c r="GB24" i="29"/>
  <c r="GC24" i="29"/>
  <c r="GB25" i="29"/>
  <c r="GC25" i="29"/>
  <c r="GB26" i="29"/>
  <c r="GC26" i="29"/>
  <c r="GB27" i="29"/>
  <c r="GC27" i="29"/>
  <c r="GB28" i="29"/>
  <c r="GC28" i="29"/>
  <c r="GB29" i="29"/>
  <c r="GC29" i="29"/>
  <c r="GB30" i="29"/>
  <c r="GC30" i="29"/>
  <c r="GB31" i="29"/>
  <c r="GC31" i="29"/>
  <c r="GB32" i="29"/>
  <c r="GC32" i="29"/>
  <c r="GB33" i="29"/>
  <c r="GC33" i="29"/>
  <c r="GB34" i="29"/>
  <c r="GC34" i="29"/>
  <c r="GB35" i="29"/>
  <c r="GC35" i="29"/>
  <c r="GB36" i="29"/>
  <c r="GC36" i="29"/>
  <c r="GB37" i="29"/>
  <c r="GC37" i="29"/>
  <c r="GB38" i="29"/>
  <c r="GC38" i="29"/>
  <c r="GB39" i="29"/>
  <c r="GC39" i="29"/>
  <c r="GB40" i="29"/>
  <c r="GC40" i="29"/>
  <c r="GB41" i="29"/>
  <c r="GC41" i="29"/>
  <c r="GB42" i="29"/>
  <c r="GC42" i="29"/>
  <c r="GB43" i="29"/>
  <c r="GC43" i="29"/>
  <c r="GB44" i="29"/>
  <c r="GC44" i="29"/>
  <c r="FZ7" i="29"/>
  <c r="GA7" i="29"/>
  <c r="FZ8" i="29"/>
  <c r="GA8" i="29"/>
  <c r="FZ9" i="29"/>
  <c r="GA9" i="29"/>
  <c r="FZ10" i="29"/>
  <c r="GA10" i="29"/>
  <c r="FZ11" i="29"/>
  <c r="GA11" i="29"/>
  <c r="FZ12" i="29"/>
  <c r="GA12" i="29"/>
  <c r="FZ13" i="29"/>
  <c r="GA13" i="29"/>
  <c r="FZ14" i="29"/>
  <c r="GA14" i="29"/>
  <c r="FZ15" i="29"/>
  <c r="GA15" i="29"/>
  <c r="FZ16" i="29"/>
  <c r="GA16" i="29"/>
  <c r="FZ17" i="29"/>
  <c r="GA17" i="29"/>
  <c r="FZ18" i="29"/>
  <c r="GA18" i="29"/>
  <c r="FZ19" i="29"/>
  <c r="GA19" i="29"/>
  <c r="FZ20" i="29"/>
  <c r="GA20" i="29"/>
  <c r="FZ21" i="29"/>
  <c r="GA21" i="29"/>
  <c r="FZ22" i="29"/>
  <c r="GA22" i="29"/>
  <c r="FZ23" i="29"/>
  <c r="GA23" i="29"/>
  <c r="FZ24" i="29"/>
  <c r="GA24" i="29"/>
  <c r="FZ25" i="29"/>
  <c r="GA25" i="29"/>
  <c r="FZ26" i="29"/>
  <c r="GA26" i="29"/>
  <c r="FZ27" i="29"/>
  <c r="GA27" i="29"/>
  <c r="FZ28" i="29"/>
  <c r="GA28" i="29"/>
  <c r="FZ29" i="29"/>
  <c r="GA29" i="29"/>
  <c r="FZ30" i="29"/>
  <c r="GA30" i="29"/>
  <c r="FZ31" i="29"/>
  <c r="GA31" i="29"/>
  <c r="FZ32" i="29"/>
  <c r="GA32" i="29"/>
  <c r="FZ33" i="29"/>
  <c r="GA33" i="29"/>
  <c r="FZ34" i="29"/>
  <c r="GA34" i="29"/>
  <c r="FZ35" i="29"/>
  <c r="GA35" i="29"/>
  <c r="FZ36" i="29"/>
  <c r="GA36" i="29"/>
  <c r="FZ37" i="29"/>
  <c r="GA37" i="29"/>
  <c r="FZ38" i="29"/>
  <c r="GA38" i="29"/>
  <c r="FZ39" i="29"/>
  <c r="GA39" i="29"/>
  <c r="FZ40" i="29"/>
  <c r="GA40" i="29"/>
  <c r="FZ41" i="29"/>
  <c r="GA41" i="29"/>
  <c r="FZ42" i="29"/>
  <c r="GA42" i="29"/>
  <c r="FZ43" i="29"/>
  <c r="GA43" i="29"/>
  <c r="FZ44" i="29"/>
  <c r="GA44" i="29"/>
  <c r="FX7" i="29"/>
  <c r="FY7" i="29"/>
  <c r="FX8" i="29"/>
  <c r="FY8" i="29"/>
  <c r="FX9" i="29"/>
  <c r="FY9" i="29"/>
  <c r="FX10" i="29"/>
  <c r="FY10" i="29"/>
  <c r="FX11" i="29"/>
  <c r="FY11" i="29"/>
  <c r="FX12" i="29"/>
  <c r="FY12" i="29"/>
  <c r="FX13" i="29"/>
  <c r="FY13" i="29"/>
  <c r="FX14" i="29"/>
  <c r="FY14" i="29"/>
  <c r="FX15" i="29"/>
  <c r="FY15" i="29"/>
  <c r="FX16" i="29"/>
  <c r="FY16" i="29"/>
  <c r="FX17" i="29"/>
  <c r="FY17" i="29"/>
  <c r="FX18" i="29"/>
  <c r="FY18" i="29"/>
  <c r="FX19" i="29"/>
  <c r="FY19" i="29"/>
  <c r="FX20" i="29"/>
  <c r="FY20" i="29"/>
  <c r="FX21" i="29"/>
  <c r="FY21" i="29"/>
  <c r="FX22" i="29"/>
  <c r="FY22" i="29"/>
  <c r="FX23" i="29"/>
  <c r="FY23" i="29"/>
  <c r="FX24" i="29"/>
  <c r="FY24" i="29"/>
  <c r="FX25" i="29"/>
  <c r="FY25" i="29"/>
  <c r="FX26" i="29"/>
  <c r="FY26" i="29"/>
  <c r="FX27" i="29"/>
  <c r="FY27" i="29"/>
  <c r="FX28" i="29"/>
  <c r="FY28" i="29"/>
  <c r="FX29" i="29"/>
  <c r="FY29" i="29"/>
  <c r="FX30" i="29"/>
  <c r="FY30" i="29"/>
  <c r="FX31" i="29"/>
  <c r="FY31" i="29"/>
  <c r="FX32" i="29"/>
  <c r="FY32" i="29"/>
  <c r="FX33" i="29"/>
  <c r="FY33" i="29"/>
  <c r="FX34" i="29"/>
  <c r="FY34" i="29"/>
  <c r="FX35" i="29"/>
  <c r="FY35" i="29"/>
  <c r="FX36" i="29"/>
  <c r="FY36" i="29"/>
  <c r="FX37" i="29"/>
  <c r="FY37" i="29"/>
  <c r="FX38" i="29"/>
  <c r="FY38" i="29"/>
  <c r="FX39" i="29"/>
  <c r="FY39" i="29"/>
  <c r="FX40" i="29"/>
  <c r="FY40" i="29"/>
  <c r="FX41" i="29"/>
  <c r="FY41" i="29"/>
  <c r="FX42" i="29"/>
  <c r="FY42" i="29"/>
  <c r="FX43" i="29"/>
  <c r="FY43" i="29"/>
  <c r="FX44" i="29"/>
  <c r="FY44" i="29"/>
  <c r="FV7" i="29"/>
  <c r="FW7" i="29"/>
  <c r="FV8" i="29"/>
  <c r="FW8" i="29"/>
  <c r="FV9" i="29"/>
  <c r="FW9" i="29"/>
  <c r="FV10" i="29"/>
  <c r="FW10" i="29"/>
  <c r="FV11" i="29"/>
  <c r="FW11" i="29"/>
  <c r="FV12" i="29"/>
  <c r="FW12" i="29"/>
  <c r="FV13" i="29"/>
  <c r="FW13" i="29"/>
  <c r="FV14" i="29"/>
  <c r="FW14" i="29"/>
  <c r="FV15" i="29"/>
  <c r="FW15" i="29"/>
  <c r="FV16" i="29"/>
  <c r="FW16" i="29"/>
  <c r="FV17" i="29"/>
  <c r="FW17" i="29"/>
  <c r="FV18" i="29"/>
  <c r="FW18" i="29"/>
  <c r="FV19" i="29"/>
  <c r="FW19" i="29"/>
  <c r="FV20" i="29"/>
  <c r="FW20" i="29"/>
  <c r="FV21" i="29"/>
  <c r="FW21" i="29"/>
  <c r="FV22" i="29"/>
  <c r="FW22" i="29"/>
  <c r="FV23" i="29"/>
  <c r="FW23" i="29"/>
  <c r="FV24" i="29"/>
  <c r="FW24" i="29"/>
  <c r="FV25" i="29"/>
  <c r="FW25" i="29"/>
  <c r="FV26" i="29"/>
  <c r="FW26" i="29"/>
  <c r="FV27" i="29"/>
  <c r="FW27" i="29"/>
  <c r="FV28" i="29"/>
  <c r="FW28" i="29"/>
  <c r="FV29" i="29"/>
  <c r="FW29" i="29"/>
  <c r="FV30" i="29"/>
  <c r="FW30" i="29"/>
  <c r="FV31" i="29"/>
  <c r="FW31" i="29"/>
  <c r="FV32" i="29"/>
  <c r="FW32" i="29"/>
  <c r="FV33" i="29"/>
  <c r="FW33" i="29"/>
  <c r="FV34" i="29"/>
  <c r="FW34" i="29"/>
  <c r="FV35" i="29"/>
  <c r="FW35" i="29"/>
  <c r="FV36" i="29"/>
  <c r="FW36" i="29"/>
  <c r="FV37" i="29"/>
  <c r="FW37" i="29"/>
  <c r="FV38" i="29"/>
  <c r="FW38" i="29"/>
  <c r="FV39" i="29"/>
  <c r="FW39" i="29"/>
  <c r="FV40" i="29"/>
  <c r="FW40" i="29"/>
  <c r="FV41" i="29"/>
  <c r="FW41" i="29"/>
  <c r="FV42" i="29"/>
  <c r="FW42" i="29"/>
  <c r="FV43" i="29"/>
  <c r="FW43" i="29"/>
  <c r="FV44" i="29"/>
  <c r="FW44" i="29"/>
  <c r="FW6" i="29"/>
  <c r="FX6" i="29"/>
  <c r="FY6" i="29"/>
  <c r="FZ6" i="29"/>
  <c r="GA6" i="29"/>
  <c r="GB6" i="29"/>
  <c r="GC6" i="29"/>
  <c r="GD6" i="29"/>
  <c r="GE6" i="29"/>
  <c r="GF6" i="29"/>
  <c r="GG6" i="29"/>
  <c r="GH6" i="29"/>
  <c r="GC5" i="29"/>
  <c r="FX5" i="29"/>
  <c r="FY5" i="29"/>
  <c r="FZ5" i="29"/>
  <c r="GA5" i="29"/>
  <c r="GB5" i="29"/>
  <c r="GD5" i="29"/>
  <c r="GE5" i="29"/>
  <c r="GF5" i="29"/>
  <c r="GG5" i="29"/>
  <c r="GH5" i="29"/>
  <c r="FW5" i="29"/>
  <c r="FV6" i="29"/>
  <c r="FV5" i="29"/>
  <c r="FT7" i="29"/>
  <c r="FU7" i="29"/>
  <c r="FT8" i="29"/>
  <c r="FU8" i="29"/>
  <c r="FT9" i="29"/>
  <c r="FU9" i="29"/>
  <c r="FT10" i="29"/>
  <c r="FU10" i="29"/>
  <c r="FT11" i="29"/>
  <c r="FU11" i="29"/>
  <c r="FT12" i="29"/>
  <c r="FU12" i="29"/>
  <c r="FT13" i="29"/>
  <c r="FU13" i="29"/>
  <c r="FT14" i="29"/>
  <c r="FU14" i="29"/>
  <c r="FT15" i="29"/>
  <c r="FU15" i="29"/>
  <c r="FT16" i="29"/>
  <c r="FU16" i="29"/>
  <c r="FT17" i="29"/>
  <c r="FU17" i="29"/>
  <c r="FT18" i="29"/>
  <c r="FU18" i="29"/>
  <c r="FT19" i="29"/>
  <c r="FU19" i="29"/>
  <c r="FT20" i="29"/>
  <c r="FU20" i="29"/>
  <c r="FT21" i="29"/>
  <c r="FU21" i="29"/>
  <c r="FT22" i="29"/>
  <c r="FU22" i="29"/>
  <c r="FT23" i="29"/>
  <c r="FU23" i="29"/>
  <c r="FT24" i="29"/>
  <c r="FU24" i="29"/>
  <c r="FT25" i="29"/>
  <c r="FU25" i="29"/>
  <c r="FT26" i="29"/>
  <c r="FU26" i="29"/>
  <c r="FT27" i="29"/>
  <c r="FU27" i="29"/>
  <c r="FT28" i="29"/>
  <c r="FU28" i="29"/>
  <c r="FT29" i="29"/>
  <c r="FU29" i="29"/>
  <c r="FT30" i="29"/>
  <c r="FU30" i="29"/>
  <c r="FT31" i="29"/>
  <c r="FU31" i="29"/>
  <c r="FT32" i="29"/>
  <c r="FU32" i="29"/>
  <c r="FT33" i="29"/>
  <c r="FU33" i="29"/>
  <c r="FT34" i="29"/>
  <c r="FU34" i="29"/>
  <c r="FT35" i="29"/>
  <c r="FU35" i="29"/>
  <c r="FT36" i="29"/>
  <c r="FU36" i="29"/>
  <c r="FT37" i="29"/>
  <c r="FU37" i="29"/>
  <c r="FT38" i="29"/>
  <c r="FU38" i="29"/>
  <c r="FT39" i="29"/>
  <c r="FU39" i="29"/>
  <c r="FT40" i="29"/>
  <c r="FU40" i="29"/>
  <c r="FT41" i="29"/>
  <c r="FU41" i="29"/>
  <c r="FT42" i="29"/>
  <c r="FU42" i="29"/>
  <c r="FT43" i="29"/>
  <c r="FU43" i="29"/>
  <c r="FT44" i="29"/>
  <c r="FU44" i="29"/>
  <c r="FU6" i="29"/>
  <c r="FU5" i="29"/>
  <c r="FT6" i="29"/>
  <c r="FS5" i="29"/>
  <c r="FT5" i="29"/>
  <c r="FR7" i="29"/>
  <c r="FS7" i="29"/>
  <c r="FR8" i="29"/>
  <c r="FS8" i="29"/>
  <c r="FR9" i="29"/>
  <c r="FS9" i="29"/>
  <c r="FR10" i="29"/>
  <c r="FS10" i="29"/>
  <c r="FR11" i="29"/>
  <c r="FS11" i="29"/>
  <c r="FR12" i="29"/>
  <c r="FS12" i="29"/>
  <c r="FR13" i="29"/>
  <c r="FS13" i="29"/>
  <c r="FR14" i="29"/>
  <c r="FS14" i="29"/>
  <c r="FR15" i="29"/>
  <c r="FS15" i="29"/>
  <c r="FR16" i="29"/>
  <c r="FS16" i="29"/>
  <c r="FR17" i="29"/>
  <c r="FS17" i="29"/>
  <c r="FR18" i="29"/>
  <c r="FS18" i="29"/>
  <c r="FR19" i="29"/>
  <c r="FS19" i="29"/>
  <c r="FR20" i="29"/>
  <c r="FS20" i="29"/>
  <c r="FR21" i="29"/>
  <c r="FS21" i="29"/>
  <c r="FR22" i="29"/>
  <c r="FS22" i="29"/>
  <c r="FR23" i="29"/>
  <c r="FS23" i="29"/>
  <c r="FR24" i="29"/>
  <c r="FS24" i="29"/>
  <c r="FR25" i="29"/>
  <c r="FS25" i="29"/>
  <c r="FR26" i="29"/>
  <c r="FS26" i="29"/>
  <c r="FR27" i="29"/>
  <c r="FS27" i="29"/>
  <c r="FR28" i="29"/>
  <c r="FS28" i="29"/>
  <c r="FR29" i="29"/>
  <c r="FS29" i="29"/>
  <c r="FR30" i="29"/>
  <c r="FS30" i="29"/>
  <c r="FR31" i="29"/>
  <c r="FS31" i="29"/>
  <c r="FR32" i="29"/>
  <c r="FS32" i="29"/>
  <c r="FR33" i="29"/>
  <c r="FS33" i="29"/>
  <c r="FR34" i="29"/>
  <c r="FS34" i="29"/>
  <c r="FR35" i="29"/>
  <c r="FS35" i="29"/>
  <c r="FR36" i="29"/>
  <c r="FS36" i="29"/>
  <c r="FR37" i="29"/>
  <c r="FS37" i="29"/>
  <c r="FR38" i="29"/>
  <c r="FS38" i="29"/>
  <c r="FR39" i="29"/>
  <c r="FS39" i="29"/>
  <c r="FR40" i="29"/>
  <c r="FS40" i="29"/>
  <c r="FR41" i="29"/>
  <c r="FS41" i="29"/>
  <c r="FR42" i="29"/>
  <c r="FS42" i="29"/>
  <c r="FR43" i="29"/>
  <c r="FS43" i="29"/>
  <c r="FR44" i="29"/>
  <c r="FS44" i="29"/>
  <c r="FS6" i="29"/>
  <c r="FR6" i="29"/>
  <c r="FR5" i="29"/>
  <c r="FP7" i="29"/>
  <c r="FQ7" i="29"/>
  <c r="FP8" i="29"/>
  <c r="FQ8" i="29"/>
  <c r="FP9" i="29"/>
  <c r="FQ9" i="29"/>
  <c r="FP10" i="29"/>
  <c r="FQ10" i="29"/>
  <c r="FP11" i="29"/>
  <c r="FQ11" i="29"/>
  <c r="FP12" i="29"/>
  <c r="FQ12" i="29"/>
  <c r="FP13" i="29"/>
  <c r="FQ13" i="29"/>
  <c r="FP14" i="29"/>
  <c r="FQ14" i="29"/>
  <c r="FP15" i="29"/>
  <c r="FQ15" i="29"/>
  <c r="FP16" i="29"/>
  <c r="FQ16" i="29"/>
  <c r="FP17" i="29"/>
  <c r="FQ17" i="29"/>
  <c r="FP18" i="29"/>
  <c r="FQ18" i="29"/>
  <c r="FP19" i="29"/>
  <c r="FQ19" i="29"/>
  <c r="FP20" i="29"/>
  <c r="FQ20" i="29"/>
  <c r="FP21" i="29"/>
  <c r="FQ21" i="29"/>
  <c r="FP22" i="29"/>
  <c r="FQ22" i="29"/>
  <c r="FP23" i="29"/>
  <c r="FQ23" i="29"/>
  <c r="FP24" i="29"/>
  <c r="FQ24" i="29"/>
  <c r="FP25" i="29"/>
  <c r="FQ25" i="29"/>
  <c r="FP26" i="29"/>
  <c r="FQ26" i="29"/>
  <c r="FP27" i="29"/>
  <c r="FQ27" i="29"/>
  <c r="FP28" i="29"/>
  <c r="FQ28" i="29"/>
  <c r="FP29" i="29"/>
  <c r="FQ29" i="29"/>
  <c r="FP30" i="29"/>
  <c r="FQ30" i="29"/>
  <c r="FP31" i="29"/>
  <c r="FQ31" i="29"/>
  <c r="FP32" i="29"/>
  <c r="FQ32" i="29"/>
  <c r="FP33" i="29"/>
  <c r="FQ33" i="29"/>
  <c r="FP34" i="29"/>
  <c r="FQ34" i="29"/>
  <c r="FP35" i="29"/>
  <c r="FQ35" i="29"/>
  <c r="FP36" i="29"/>
  <c r="FQ36" i="29"/>
  <c r="FP37" i="29"/>
  <c r="FQ37" i="29"/>
  <c r="FP38" i="29"/>
  <c r="FQ38" i="29"/>
  <c r="FP39" i="29"/>
  <c r="FQ39" i="29"/>
  <c r="FP40" i="29"/>
  <c r="FQ40" i="29"/>
  <c r="FP41" i="29"/>
  <c r="FQ41" i="29"/>
  <c r="FP42" i="29"/>
  <c r="FQ42" i="29"/>
  <c r="FP43" i="29"/>
  <c r="FQ43" i="29"/>
  <c r="FP44" i="29"/>
  <c r="FQ44" i="29"/>
  <c r="FQ5" i="29"/>
  <c r="FQ6" i="29"/>
  <c r="FP6" i="29"/>
  <c r="FP5" i="29"/>
  <c r="FO7" i="29" l="1"/>
  <c r="FO8" i="29"/>
  <c r="FO9" i="29"/>
  <c r="FO10" i="29"/>
  <c r="FO11" i="29"/>
  <c r="FO12" i="29"/>
  <c r="FO13" i="29"/>
  <c r="FO14" i="29"/>
  <c r="FO15" i="29"/>
  <c r="FO16" i="29"/>
  <c r="FO17" i="29"/>
  <c r="FO18" i="29"/>
  <c r="FO19" i="29"/>
  <c r="FO20" i="29"/>
  <c r="FO21" i="29"/>
  <c r="FO22" i="29"/>
  <c r="FO23" i="29"/>
  <c r="FO24" i="29"/>
  <c r="FO25" i="29"/>
  <c r="FO26" i="29"/>
  <c r="FO27" i="29"/>
  <c r="FO28" i="29"/>
  <c r="FO29" i="29"/>
  <c r="FO30" i="29"/>
  <c r="FO31" i="29"/>
  <c r="FO32" i="29"/>
  <c r="FO33" i="29"/>
  <c r="FO34" i="29"/>
  <c r="FO35" i="29"/>
  <c r="FO36" i="29"/>
  <c r="FO37" i="29"/>
  <c r="FO38" i="29"/>
  <c r="FO39" i="29"/>
  <c r="FO40" i="29"/>
  <c r="FO41" i="29"/>
  <c r="FO42" i="29"/>
  <c r="FO43" i="29"/>
  <c r="FO44" i="29"/>
  <c r="FO6" i="29"/>
  <c r="FO5" i="29"/>
  <c r="FN44" i="29"/>
  <c r="FN7" i="29"/>
  <c r="FN8" i="29"/>
  <c r="FN9" i="29"/>
  <c r="FN10" i="29"/>
  <c r="FN11" i="29"/>
  <c r="FN12" i="29"/>
  <c r="FN13" i="29"/>
  <c r="FN14" i="29"/>
  <c r="FN15" i="29"/>
  <c r="FN16" i="29"/>
  <c r="FN17" i="29"/>
  <c r="FN18" i="29"/>
  <c r="FN19" i="29"/>
  <c r="FN20" i="29"/>
  <c r="FN21" i="29"/>
  <c r="FN22" i="29"/>
  <c r="FN23" i="29"/>
  <c r="FN24" i="29"/>
  <c r="FN25" i="29"/>
  <c r="FN26" i="29"/>
  <c r="FN27" i="29"/>
  <c r="FN28" i="29"/>
  <c r="FN29" i="29"/>
  <c r="FN30" i="29"/>
  <c r="FN31" i="29"/>
  <c r="FN32" i="29"/>
  <c r="FN33" i="29"/>
  <c r="FN34" i="29"/>
  <c r="FN35" i="29"/>
  <c r="FN36" i="29"/>
  <c r="FN37" i="29"/>
  <c r="FN38" i="29"/>
  <c r="FN39" i="29"/>
  <c r="FN40" i="29"/>
  <c r="FN41" i="29"/>
  <c r="FN42" i="29"/>
  <c r="FN43" i="29"/>
  <c r="FN6" i="29"/>
  <c r="FN5" i="29"/>
  <c r="FM5" i="29"/>
  <c r="GU5" i="29" l="1"/>
  <c r="BK6" i="4"/>
  <c r="AU6" i="4"/>
  <c r="AW6" i="4" s="1"/>
  <c r="AE8" i="4"/>
  <c r="CD5" i="4" l="1"/>
  <c r="CE5" i="4"/>
  <c r="CF5" i="4"/>
  <c r="CG5" i="4"/>
  <c r="CH5" i="4"/>
  <c r="CI5" i="4"/>
  <c r="CJ5" i="4"/>
  <c r="AH8" i="4" l="1"/>
  <c r="AI8" i="4" s="1"/>
  <c r="AF8" i="4"/>
  <c r="AD8" i="4"/>
  <c r="AD7" i="4"/>
  <c r="AK8" i="4"/>
  <c r="AK7" i="4"/>
  <c r="AK6" i="4"/>
  <c r="AH7" i="4"/>
  <c r="AH6" i="4"/>
  <c r="AI6" i="4" s="1"/>
  <c r="AG8" i="4" l="1"/>
  <c r="AE7" i="4"/>
  <c r="AF7" i="4" l="1"/>
  <c r="AN7" i="4"/>
  <c r="AJ8" i="4"/>
  <c r="AI7" i="4"/>
  <c r="AJ7" i="4"/>
  <c r="AJ6" i="4"/>
  <c r="AG6" i="4"/>
  <c r="AG7" i="4" l="1"/>
  <c r="AI5" i="43" l="1"/>
  <c r="AH5" i="43"/>
  <c r="AG5" i="43"/>
  <c r="AE5" i="43" l="1"/>
  <c r="AC5" i="43"/>
  <c r="AA5" i="43"/>
  <c r="AF5" i="43"/>
  <c r="AD5" i="43"/>
  <c r="AB5" i="43"/>
  <c r="Z5" i="43"/>
  <c r="AJ5" i="43" l="1"/>
  <c r="AK5" i="43" s="1"/>
  <c r="AL5" i="43" s="1"/>
  <c r="BH7" i="34"/>
  <c r="BI7" i="34"/>
  <c r="BJ7" i="34"/>
  <c r="BK7" i="34"/>
  <c r="BL7" i="34"/>
  <c r="BM7" i="34"/>
  <c r="BH8" i="34"/>
  <c r="BI8" i="34"/>
  <c r="BJ8" i="34"/>
  <c r="BK8" i="34"/>
  <c r="BL8" i="34"/>
  <c r="BM8" i="34"/>
  <c r="BH9" i="34"/>
  <c r="BI9" i="34"/>
  <c r="BJ9" i="34"/>
  <c r="BK9" i="34"/>
  <c r="BL9" i="34"/>
  <c r="BM9" i="34"/>
  <c r="BH10" i="34"/>
  <c r="BI10" i="34"/>
  <c r="BJ10" i="34"/>
  <c r="BK10" i="34"/>
  <c r="BL10" i="34"/>
  <c r="BM10" i="34"/>
  <c r="BH11" i="34"/>
  <c r="BI11" i="34"/>
  <c r="BJ11" i="34"/>
  <c r="BK11" i="34"/>
  <c r="BL11" i="34"/>
  <c r="BM11" i="34"/>
  <c r="BH12" i="34"/>
  <c r="BI12" i="34"/>
  <c r="BJ12" i="34"/>
  <c r="BK12" i="34"/>
  <c r="BL12" i="34"/>
  <c r="BM12" i="34"/>
  <c r="BH13" i="34"/>
  <c r="BI13" i="34"/>
  <c r="BJ13" i="34"/>
  <c r="BK13" i="34"/>
  <c r="BL13" i="34"/>
  <c r="BM13" i="34"/>
  <c r="BH14" i="34"/>
  <c r="BI14" i="34"/>
  <c r="BJ14" i="34"/>
  <c r="BK14" i="34"/>
  <c r="BL14" i="34"/>
  <c r="BM14" i="34"/>
  <c r="BH15" i="34"/>
  <c r="BI15" i="34"/>
  <c r="BJ15" i="34"/>
  <c r="BK15" i="34"/>
  <c r="BL15" i="34"/>
  <c r="BM15" i="34"/>
  <c r="BH16" i="34"/>
  <c r="BI16" i="34"/>
  <c r="BJ16" i="34"/>
  <c r="BK16" i="34"/>
  <c r="BL16" i="34"/>
  <c r="BM16" i="34"/>
  <c r="BH17" i="34"/>
  <c r="BI17" i="34"/>
  <c r="BJ17" i="34"/>
  <c r="BK17" i="34"/>
  <c r="BL17" i="34"/>
  <c r="BM17" i="34"/>
  <c r="BH18" i="34"/>
  <c r="BI18" i="34"/>
  <c r="BJ18" i="34"/>
  <c r="BK18" i="34"/>
  <c r="BL18" i="34"/>
  <c r="BM18" i="34"/>
  <c r="BH19" i="34"/>
  <c r="BI19" i="34"/>
  <c r="BJ19" i="34"/>
  <c r="BK19" i="34"/>
  <c r="BL19" i="34"/>
  <c r="BM19" i="34"/>
  <c r="BH20" i="34"/>
  <c r="BI20" i="34"/>
  <c r="BJ20" i="34"/>
  <c r="BK20" i="34"/>
  <c r="BL20" i="34"/>
  <c r="BM20" i="34"/>
  <c r="BH21" i="34"/>
  <c r="BI21" i="34"/>
  <c r="BJ21" i="34"/>
  <c r="BK21" i="34"/>
  <c r="BL21" i="34"/>
  <c r="BM21" i="34"/>
  <c r="BH22" i="34"/>
  <c r="BI22" i="34"/>
  <c r="BJ22" i="34"/>
  <c r="BK22" i="34"/>
  <c r="BL22" i="34"/>
  <c r="BM22" i="34"/>
  <c r="BH23" i="34"/>
  <c r="BI23" i="34"/>
  <c r="BJ23" i="34"/>
  <c r="BK23" i="34"/>
  <c r="BL23" i="34"/>
  <c r="BM23" i="34"/>
  <c r="BH24" i="34"/>
  <c r="BI24" i="34"/>
  <c r="BJ24" i="34"/>
  <c r="BK24" i="34"/>
  <c r="BL24" i="34"/>
  <c r="BM24" i="34"/>
  <c r="BH25" i="34"/>
  <c r="BI25" i="34"/>
  <c r="BJ25" i="34"/>
  <c r="BK25" i="34"/>
  <c r="BL25" i="34"/>
  <c r="BM25" i="34"/>
  <c r="BH26" i="34"/>
  <c r="BI26" i="34"/>
  <c r="BJ26" i="34"/>
  <c r="BK26" i="34"/>
  <c r="BL26" i="34"/>
  <c r="BM26" i="34"/>
  <c r="BH27" i="34"/>
  <c r="BI27" i="34"/>
  <c r="BJ27" i="34"/>
  <c r="BK27" i="34"/>
  <c r="BL27" i="34"/>
  <c r="BM27" i="34"/>
  <c r="BH28" i="34"/>
  <c r="BI28" i="34"/>
  <c r="BJ28" i="34"/>
  <c r="BK28" i="34"/>
  <c r="BL28" i="34"/>
  <c r="BM28" i="34"/>
  <c r="BH29" i="34"/>
  <c r="BI29" i="34"/>
  <c r="BJ29" i="34"/>
  <c r="BK29" i="34"/>
  <c r="BL29" i="34"/>
  <c r="BM29" i="34"/>
  <c r="BH30" i="34"/>
  <c r="BI30" i="34"/>
  <c r="BJ30" i="34"/>
  <c r="BK30" i="34"/>
  <c r="BL30" i="34"/>
  <c r="BM30" i="34"/>
  <c r="BH31" i="34"/>
  <c r="BI31" i="34"/>
  <c r="BJ31" i="34"/>
  <c r="BK31" i="34"/>
  <c r="BL31" i="34"/>
  <c r="BM31" i="34"/>
  <c r="BH32" i="34"/>
  <c r="BI32" i="34"/>
  <c r="BJ32" i="34"/>
  <c r="BK32" i="34"/>
  <c r="BL32" i="34"/>
  <c r="BM32" i="34"/>
  <c r="BH33" i="34"/>
  <c r="BI33" i="34"/>
  <c r="BJ33" i="34"/>
  <c r="BK33" i="34"/>
  <c r="BL33" i="34"/>
  <c r="BM33" i="34"/>
  <c r="BH34" i="34"/>
  <c r="BI34" i="34"/>
  <c r="BJ34" i="34"/>
  <c r="BK34" i="34"/>
  <c r="BL34" i="34"/>
  <c r="BM34" i="34"/>
  <c r="BH35" i="34"/>
  <c r="BI35" i="34"/>
  <c r="BJ35" i="34"/>
  <c r="BK35" i="34"/>
  <c r="BL35" i="34"/>
  <c r="BM35" i="34"/>
  <c r="BH36" i="34"/>
  <c r="BI36" i="34"/>
  <c r="BJ36" i="34"/>
  <c r="BK36" i="34"/>
  <c r="BL36" i="34"/>
  <c r="BM36" i="34"/>
  <c r="BH37" i="34"/>
  <c r="BI37" i="34"/>
  <c r="BJ37" i="34"/>
  <c r="BK37" i="34"/>
  <c r="BL37" i="34"/>
  <c r="BM37" i="34"/>
  <c r="BH38" i="34"/>
  <c r="BI38" i="34"/>
  <c r="BJ38" i="34"/>
  <c r="BK38" i="34"/>
  <c r="BL38" i="34"/>
  <c r="BM38" i="34"/>
  <c r="BH39" i="34"/>
  <c r="BI39" i="34"/>
  <c r="BJ39" i="34"/>
  <c r="BK39" i="34"/>
  <c r="BL39" i="34"/>
  <c r="BM39" i="34"/>
  <c r="BH40" i="34"/>
  <c r="BI40" i="34"/>
  <c r="BJ40" i="34"/>
  <c r="BK40" i="34"/>
  <c r="BL40" i="34"/>
  <c r="BM40" i="34"/>
  <c r="BH41" i="34"/>
  <c r="BI41" i="34"/>
  <c r="BJ41" i="34"/>
  <c r="BK41" i="34"/>
  <c r="BL41" i="34"/>
  <c r="BM41" i="34"/>
  <c r="BH42" i="34"/>
  <c r="BI42" i="34"/>
  <c r="BJ42" i="34"/>
  <c r="BK42" i="34"/>
  <c r="BL42" i="34"/>
  <c r="BM42" i="34"/>
  <c r="BH43" i="34"/>
  <c r="BI43" i="34"/>
  <c r="BJ43" i="34"/>
  <c r="BK43" i="34"/>
  <c r="BL43" i="34"/>
  <c r="BM43" i="34"/>
  <c r="BH44" i="34"/>
  <c r="BI44" i="34"/>
  <c r="BJ44" i="34"/>
  <c r="BK44" i="34"/>
  <c r="BL44" i="34"/>
  <c r="BM44" i="34"/>
  <c r="BH45" i="34"/>
  <c r="BI45" i="34"/>
  <c r="BJ45" i="34"/>
  <c r="BK45" i="34"/>
  <c r="BL45" i="34"/>
  <c r="BM45" i="34"/>
  <c r="BH46" i="34"/>
  <c r="BI46" i="34"/>
  <c r="BJ46" i="34"/>
  <c r="BK46" i="34"/>
  <c r="BL46" i="34"/>
  <c r="BM46" i="34"/>
  <c r="BH47" i="34"/>
  <c r="BI47" i="34"/>
  <c r="BJ47" i="34"/>
  <c r="BK47" i="34"/>
  <c r="BL47" i="34"/>
  <c r="BM47" i="34"/>
  <c r="BH48" i="34"/>
  <c r="BI48" i="34"/>
  <c r="BJ48" i="34"/>
  <c r="BK48" i="34"/>
  <c r="BL48" i="34"/>
  <c r="BM48" i="34"/>
  <c r="BH49" i="34"/>
  <c r="BI49" i="34"/>
  <c r="BJ49" i="34"/>
  <c r="BK49" i="34"/>
  <c r="BL49" i="34"/>
  <c r="BM49" i="34"/>
  <c r="BH50" i="34"/>
  <c r="BI50" i="34"/>
  <c r="BJ50" i="34"/>
  <c r="BK50" i="34"/>
  <c r="BL50" i="34"/>
  <c r="BM50" i="34"/>
  <c r="BH51" i="34"/>
  <c r="BI51" i="34"/>
  <c r="BJ51" i="34"/>
  <c r="BK51" i="34"/>
  <c r="BL51" i="34"/>
  <c r="BM51" i="34"/>
  <c r="BH52" i="34"/>
  <c r="BI52" i="34"/>
  <c r="BJ52" i="34"/>
  <c r="BK52" i="34"/>
  <c r="BL52" i="34"/>
  <c r="BM52" i="34"/>
  <c r="BH6" i="34"/>
  <c r="BI6" i="34"/>
  <c r="BJ6" i="34"/>
  <c r="BK6" i="34"/>
  <c r="BL6" i="34"/>
  <c r="BM6" i="34"/>
  <c r="AY7" i="34"/>
  <c r="AZ7" i="34"/>
  <c r="BA7" i="34"/>
  <c r="BB7" i="34"/>
  <c r="BC7" i="34"/>
  <c r="BD7" i="34"/>
  <c r="AY8" i="34"/>
  <c r="AZ8" i="34"/>
  <c r="BA8" i="34"/>
  <c r="BB8" i="34"/>
  <c r="BC8" i="34"/>
  <c r="BD8" i="34"/>
  <c r="AY9" i="34"/>
  <c r="AZ9" i="34"/>
  <c r="BA9" i="34"/>
  <c r="BB9" i="34"/>
  <c r="BC9" i="34"/>
  <c r="BD9" i="34"/>
  <c r="AY10" i="34"/>
  <c r="AZ10" i="34"/>
  <c r="BA10" i="34"/>
  <c r="BB10" i="34"/>
  <c r="BC10" i="34"/>
  <c r="BD10" i="34"/>
  <c r="AY11" i="34"/>
  <c r="AZ11" i="34"/>
  <c r="BA11" i="34"/>
  <c r="BB11" i="34"/>
  <c r="BC11" i="34"/>
  <c r="BD11" i="34"/>
  <c r="AY12" i="34"/>
  <c r="AZ12" i="34"/>
  <c r="BA12" i="34"/>
  <c r="BB12" i="34"/>
  <c r="BC12" i="34"/>
  <c r="BD12" i="34"/>
  <c r="AY13" i="34"/>
  <c r="AZ13" i="34"/>
  <c r="BA13" i="34"/>
  <c r="BB13" i="34"/>
  <c r="BC13" i="34"/>
  <c r="BD13" i="34"/>
  <c r="AY14" i="34"/>
  <c r="AZ14" i="34"/>
  <c r="BA14" i="34"/>
  <c r="BB14" i="34"/>
  <c r="BC14" i="34"/>
  <c r="BD14" i="34"/>
  <c r="AY15" i="34"/>
  <c r="AZ15" i="34"/>
  <c r="BA15" i="34"/>
  <c r="BB15" i="34"/>
  <c r="BC15" i="34"/>
  <c r="BD15" i="34"/>
  <c r="AY16" i="34"/>
  <c r="AZ16" i="34"/>
  <c r="BA16" i="34"/>
  <c r="BB16" i="34"/>
  <c r="BC16" i="34"/>
  <c r="BD16" i="34"/>
  <c r="AY17" i="34"/>
  <c r="AZ17" i="34"/>
  <c r="BA17" i="34"/>
  <c r="BB17" i="34"/>
  <c r="BC17" i="34"/>
  <c r="BD17" i="34"/>
  <c r="AY18" i="34"/>
  <c r="AZ18" i="34"/>
  <c r="BA18" i="34"/>
  <c r="BB18" i="34"/>
  <c r="BC18" i="34"/>
  <c r="BD18" i="34"/>
  <c r="AY19" i="34"/>
  <c r="AZ19" i="34"/>
  <c r="BA19" i="34"/>
  <c r="BB19" i="34"/>
  <c r="BC19" i="34"/>
  <c r="BD19" i="34"/>
  <c r="AY20" i="34"/>
  <c r="AZ20" i="34"/>
  <c r="BA20" i="34"/>
  <c r="BB20" i="34"/>
  <c r="BC20" i="34"/>
  <c r="BD20" i="34"/>
  <c r="AY21" i="34"/>
  <c r="AZ21" i="34"/>
  <c r="BA21" i="34"/>
  <c r="BB21" i="34"/>
  <c r="BC21" i="34"/>
  <c r="BD21" i="34"/>
  <c r="AY22" i="34"/>
  <c r="AZ22" i="34"/>
  <c r="BA22" i="34"/>
  <c r="BB22" i="34"/>
  <c r="BC22" i="34"/>
  <c r="BD22" i="34"/>
  <c r="AY23" i="34"/>
  <c r="AZ23" i="34"/>
  <c r="BA23" i="34"/>
  <c r="BB23" i="34"/>
  <c r="BC23" i="34"/>
  <c r="BD23" i="34"/>
  <c r="AY24" i="34"/>
  <c r="AZ24" i="34"/>
  <c r="BA24" i="34"/>
  <c r="BB24" i="34"/>
  <c r="BC24" i="34"/>
  <c r="BD24" i="34"/>
  <c r="AY25" i="34"/>
  <c r="AZ25" i="34"/>
  <c r="BA25" i="34"/>
  <c r="BB25" i="34"/>
  <c r="BC25" i="34"/>
  <c r="BD25" i="34"/>
  <c r="AY26" i="34"/>
  <c r="AZ26" i="34"/>
  <c r="BA26" i="34"/>
  <c r="BB26" i="34"/>
  <c r="BC26" i="34"/>
  <c r="BD26" i="34"/>
  <c r="AY27" i="34"/>
  <c r="AZ27" i="34"/>
  <c r="BA27" i="34"/>
  <c r="BB27" i="34"/>
  <c r="BC27" i="34"/>
  <c r="BD27" i="34"/>
  <c r="AY28" i="34"/>
  <c r="AZ28" i="34"/>
  <c r="BA28" i="34"/>
  <c r="BB28" i="34"/>
  <c r="BC28" i="34"/>
  <c r="BD28" i="34"/>
  <c r="AY29" i="34"/>
  <c r="AZ29" i="34"/>
  <c r="BA29" i="34"/>
  <c r="BB29" i="34"/>
  <c r="BC29" i="34"/>
  <c r="BD29" i="34"/>
  <c r="AY30" i="34"/>
  <c r="AZ30" i="34"/>
  <c r="BA30" i="34"/>
  <c r="BB30" i="34"/>
  <c r="BC30" i="34"/>
  <c r="BD30" i="34"/>
  <c r="AY31" i="34"/>
  <c r="AZ31" i="34"/>
  <c r="BA31" i="34"/>
  <c r="BB31" i="34"/>
  <c r="BC31" i="34"/>
  <c r="BD31" i="34"/>
  <c r="AY32" i="34"/>
  <c r="AZ32" i="34"/>
  <c r="BA32" i="34"/>
  <c r="BB32" i="34"/>
  <c r="BC32" i="34"/>
  <c r="BD32" i="34"/>
  <c r="AY33" i="34"/>
  <c r="AZ33" i="34"/>
  <c r="BA33" i="34"/>
  <c r="BB33" i="34"/>
  <c r="BC33" i="34"/>
  <c r="BD33" i="34"/>
  <c r="AY34" i="34"/>
  <c r="AZ34" i="34"/>
  <c r="BA34" i="34"/>
  <c r="BB34" i="34"/>
  <c r="BC34" i="34"/>
  <c r="BD34" i="34"/>
  <c r="AY35" i="34"/>
  <c r="AZ35" i="34"/>
  <c r="BA35" i="34"/>
  <c r="BB35" i="34"/>
  <c r="BC35" i="34"/>
  <c r="BD35" i="34"/>
  <c r="AY36" i="34"/>
  <c r="AZ36" i="34"/>
  <c r="BA36" i="34"/>
  <c r="BB36" i="34"/>
  <c r="BC36" i="34"/>
  <c r="BD36" i="34"/>
  <c r="AY37" i="34"/>
  <c r="AZ37" i="34"/>
  <c r="BA37" i="34"/>
  <c r="BB37" i="34"/>
  <c r="BC37" i="34"/>
  <c r="BD37" i="34"/>
  <c r="AY38" i="34"/>
  <c r="AZ38" i="34"/>
  <c r="BA38" i="34"/>
  <c r="BB38" i="34"/>
  <c r="BC38" i="34"/>
  <c r="BD38" i="34"/>
  <c r="AY39" i="34"/>
  <c r="AZ39" i="34"/>
  <c r="BA39" i="34"/>
  <c r="BB39" i="34"/>
  <c r="BC39" i="34"/>
  <c r="BD39" i="34"/>
  <c r="AY40" i="34"/>
  <c r="AZ40" i="34"/>
  <c r="BA40" i="34"/>
  <c r="BB40" i="34"/>
  <c r="BC40" i="34"/>
  <c r="BD40" i="34"/>
  <c r="AY41" i="34"/>
  <c r="AZ41" i="34"/>
  <c r="BA41" i="34"/>
  <c r="BB41" i="34"/>
  <c r="BC41" i="34"/>
  <c r="BD41" i="34"/>
  <c r="AY42" i="34"/>
  <c r="AZ42" i="34"/>
  <c r="BA42" i="34"/>
  <c r="BB42" i="34"/>
  <c r="BC42" i="34"/>
  <c r="BD42" i="34"/>
  <c r="AY43" i="34"/>
  <c r="AZ43" i="34"/>
  <c r="BA43" i="34"/>
  <c r="BB43" i="34"/>
  <c r="BC43" i="34"/>
  <c r="BD43" i="34"/>
  <c r="AY44" i="34"/>
  <c r="AZ44" i="34"/>
  <c r="BA44" i="34"/>
  <c r="BB44" i="34"/>
  <c r="BC44" i="34"/>
  <c r="BD44" i="34"/>
  <c r="AY6" i="34"/>
  <c r="AZ6" i="34"/>
  <c r="BA6" i="34"/>
  <c r="BB6" i="34"/>
  <c r="BC6" i="34"/>
  <c r="BD6" i="34"/>
  <c r="BM5" i="34"/>
  <c r="BL5" i="34"/>
  <c r="BK5" i="34"/>
  <c r="BJ5" i="34"/>
  <c r="AZ5" i="34"/>
  <c r="BD5" i="34"/>
  <c r="BC5" i="34"/>
  <c r="BB5" i="34"/>
  <c r="BA5" i="34"/>
  <c r="Y5" i="34"/>
  <c r="AY5" i="34"/>
  <c r="BG34" i="34"/>
  <c r="BG35" i="34"/>
  <c r="BG36" i="34"/>
  <c r="BG37" i="34"/>
  <c r="BG38" i="34"/>
  <c r="BG39" i="34"/>
  <c r="BG40" i="34"/>
  <c r="BG41" i="34"/>
  <c r="BG42" i="34"/>
  <c r="BG43" i="34"/>
  <c r="BG44" i="34"/>
  <c r="BG45" i="34"/>
  <c r="BG46" i="34"/>
  <c r="BG47" i="34"/>
  <c r="BG48" i="34"/>
  <c r="BG49" i="34"/>
  <c r="BG50" i="34"/>
  <c r="BG51" i="34"/>
  <c r="BG52" i="34"/>
  <c r="BG6" i="34"/>
  <c r="BG7" i="34"/>
  <c r="BG8" i="34"/>
  <c r="BG9" i="34"/>
  <c r="BG10" i="34"/>
  <c r="BG11" i="34"/>
  <c r="BG12" i="34"/>
  <c r="BG13" i="34"/>
  <c r="BG14" i="34"/>
  <c r="BG15" i="34"/>
  <c r="BG16" i="34"/>
  <c r="BG17" i="34"/>
  <c r="BG18" i="34"/>
  <c r="BG19" i="34"/>
  <c r="BG20" i="34"/>
  <c r="BG21" i="34"/>
  <c r="BG22" i="34"/>
  <c r="BG23" i="34"/>
  <c r="BG24" i="34"/>
  <c r="BG25" i="34"/>
  <c r="BG26" i="34"/>
  <c r="BG27" i="34"/>
  <c r="BG28" i="34"/>
  <c r="BG29" i="34"/>
  <c r="BG30" i="34"/>
  <c r="BG31" i="34"/>
  <c r="BG32" i="34"/>
  <c r="BG33" i="34"/>
  <c r="BG5" i="34"/>
  <c r="AX6" i="34"/>
  <c r="AX7" i="34"/>
  <c r="AX8" i="34"/>
  <c r="AX9" i="34"/>
  <c r="AX10" i="34"/>
  <c r="AX11" i="34"/>
  <c r="AX12" i="34"/>
  <c r="AX13" i="34"/>
  <c r="AX14" i="34"/>
  <c r="AX15" i="34"/>
  <c r="AX16" i="34"/>
  <c r="AX17" i="34"/>
  <c r="AX18" i="34"/>
  <c r="AX19" i="34"/>
  <c r="AX20" i="34"/>
  <c r="AX21" i="34"/>
  <c r="AX22" i="34"/>
  <c r="AX23" i="34"/>
  <c r="AX24" i="34"/>
  <c r="AX25" i="34"/>
  <c r="AX26" i="34"/>
  <c r="AX27" i="34"/>
  <c r="AX28" i="34"/>
  <c r="AX29" i="34"/>
  <c r="AX30" i="34"/>
  <c r="AX31" i="34"/>
  <c r="AX32" i="34"/>
  <c r="AX33" i="34"/>
  <c r="AX34" i="34"/>
  <c r="AX35" i="34"/>
  <c r="AX36" i="34"/>
  <c r="AX37" i="34"/>
  <c r="AX38" i="34"/>
  <c r="AX39" i="34"/>
  <c r="AX40" i="34"/>
  <c r="AX41" i="34"/>
  <c r="AX42" i="34"/>
  <c r="AX43" i="34"/>
  <c r="AX44" i="34"/>
  <c r="AX5" i="34"/>
  <c r="BG4" i="34"/>
  <c r="AX4" i="34"/>
  <c r="AO4" i="34"/>
  <c r="BN5" i="34" l="1"/>
  <c r="BE5" i="34"/>
  <c r="BN50" i="34"/>
  <c r="BN46" i="34"/>
  <c r="BN45" i="34"/>
  <c r="BN44" i="34"/>
  <c r="BE44" i="34"/>
  <c r="BN43" i="34"/>
  <c r="BE43" i="34"/>
  <c r="BN41" i="34"/>
  <c r="BE41" i="34"/>
  <c r="BN40" i="34"/>
  <c r="BE40" i="34"/>
  <c r="BN39" i="34"/>
  <c r="BE39" i="34"/>
  <c r="BN37" i="34"/>
  <c r="BE37" i="34"/>
  <c r="BN36" i="34"/>
  <c r="BE35" i="34"/>
  <c r="BN32" i="34"/>
  <c r="BE27" i="34"/>
  <c r="BE23" i="34"/>
  <c r="BE19" i="34"/>
  <c r="BE15" i="34"/>
  <c r="BE11" i="34"/>
  <c r="BN8" i="34"/>
  <c r="BE8" i="34"/>
  <c r="BN7" i="34"/>
  <c r="BE7" i="34"/>
  <c r="BN6" i="34"/>
  <c r="BE6" i="34"/>
  <c r="BN9" i="34" l="1"/>
  <c r="BN13" i="34"/>
  <c r="BN17" i="34"/>
  <c r="BN21" i="34"/>
  <c r="BN25" i="34"/>
  <c r="BN29" i="34"/>
  <c r="BN33" i="34"/>
  <c r="BE9" i="34"/>
  <c r="BE13" i="34"/>
  <c r="BE17" i="34"/>
  <c r="BE21" i="34"/>
  <c r="BE25" i="34"/>
  <c r="BE29" i="34"/>
  <c r="BE33" i="34"/>
  <c r="BN12" i="34"/>
  <c r="BN16" i="34"/>
  <c r="BN20" i="34"/>
  <c r="BN24" i="34"/>
  <c r="BN28" i="34"/>
  <c r="BE12" i="34"/>
  <c r="BE16" i="34"/>
  <c r="BE20" i="34"/>
  <c r="BE24" i="34"/>
  <c r="BE28" i="34"/>
  <c r="BE32" i="34"/>
  <c r="BE36" i="34"/>
  <c r="BN11" i="34"/>
  <c r="BN15" i="34"/>
  <c r="BN19" i="34"/>
  <c r="BN23" i="34"/>
  <c r="BN27" i="34"/>
  <c r="BN31" i="34"/>
  <c r="BN35" i="34"/>
  <c r="BE31" i="34"/>
  <c r="BN10" i="34"/>
  <c r="BN14" i="34"/>
  <c r="BN18" i="34"/>
  <c r="BN22" i="34"/>
  <c r="BN26" i="34"/>
  <c r="BN30" i="34"/>
  <c r="BN34" i="34"/>
  <c r="BN38" i="34"/>
  <c r="BN42" i="34"/>
  <c r="BE10" i="34"/>
  <c r="BE14" i="34"/>
  <c r="BE18" i="34"/>
  <c r="BE22" i="34"/>
  <c r="BE26" i="34"/>
  <c r="BE30" i="34"/>
  <c r="BE34" i="34"/>
  <c r="BE38" i="34"/>
  <c r="BE42" i="34"/>
  <c r="BN49" i="34"/>
  <c r="BN48" i="34"/>
  <c r="BN52" i="34"/>
  <c r="BN47" i="34"/>
  <c r="BN51" i="34"/>
  <c r="CS7" i="40"/>
  <c r="CT7" i="40"/>
  <c r="CU7" i="40"/>
  <c r="CV7" i="40"/>
  <c r="CS8" i="40"/>
  <c r="CT8" i="40"/>
  <c r="CU8" i="40"/>
  <c r="CV8" i="40"/>
  <c r="CS9" i="40"/>
  <c r="CT9" i="40"/>
  <c r="CU9" i="40"/>
  <c r="CV9" i="40"/>
  <c r="CS10" i="40"/>
  <c r="CT10" i="40"/>
  <c r="CU10" i="40"/>
  <c r="CV10" i="40"/>
  <c r="CS11" i="40"/>
  <c r="CT11" i="40"/>
  <c r="CU11" i="40"/>
  <c r="CV11" i="40"/>
  <c r="CS12" i="40"/>
  <c r="CT12" i="40"/>
  <c r="CU12" i="40"/>
  <c r="CV12" i="40"/>
  <c r="CS13" i="40"/>
  <c r="CT13" i="40"/>
  <c r="CU13" i="40"/>
  <c r="CV13" i="40"/>
  <c r="CS14" i="40"/>
  <c r="CT14" i="40"/>
  <c r="CU14" i="40"/>
  <c r="CV14" i="40"/>
  <c r="CS15" i="40"/>
  <c r="CT15" i="40"/>
  <c r="CU15" i="40"/>
  <c r="CV15" i="40"/>
  <c r="CS16" i="40"/>
  <c r="CT16" i="40"/>
  <c r="CU16" i="40"/>
  <c r="CV16" i="40"/>
  <c r="CS17" i="40"/>
  <c r="CT17" i="40"/>
  <c r="CU17" i="40"/>
  <c r="CV17" i="40"/>
  <c r="CS18" i="40"/>
  <c r="CT18" i="40"/>
  <c r="CU18" i="40"/>
  <c r="CV18" i="40"/>
  <c r="CS19" i="40"/>
  <c r="CT19" i="40"/>
  <c r="CU19" i="40"/>
  <c r="CV19" i="40"/>
  <c r="CS20" i="40"/>
  <c r="CT20" i="40"/>
  <c r="CU20" i="40"/>
  <c r="CV20" i="40"/>
  <c r="CS21" i="40"/>
  <c r="CT21" i="40"/>
  <c r="CU21" i="40"/>
  <c r="CV21" i="40"/>
  <c r="CS22" i="40"/>
  <c r="CT22" i="40"/>
  <c r="CU22" i="40"/>
  <c r="CV22" i="40"/>
  <c r="CS23" i="40"/>
  <c r="CT23" i="40"/>
  <c r="CU23" i="40"/>
  <c r="CV23" i="40"/>
  <c r="CS24" i="40"/>
  <c r="CT24" i="40"/>
  <c r="CU24" i="40"/>
  <c r="CV24" i="40"/>
  <c r="CS25" i="40"/>
  <c r="CT25" i="40"/>
  <c r="CU25" i="40"/>
  <c r="CV25" i="40"/>
  <c r="CS26" i="40"/>
  <c r="CT26" i="40"/>
  <c r="CU26" i="40"/>
  <c r="CV26" i="40"/>
  <c r="CS27" i="40"/>
  <c r="CT27" i="40"/>
  <c r="CU27" i="40"/>
  <c r="CV27" i="40"/>
  <c r="CS28" i="40"/>
  <c r="CT28" i="40"/>
  <c r="CU28" i="40"/>
  <c r="CV28" i="40"/>
  <c r="CS29" i="40"/>
  <c r="CT29" i="40"/>
  <c r="CU29" i="40"/>
  <c r="CV29" i="40"/>
  <c r="CS30" i="40"/>
  <c r="CT30" i="40"/>
  <c r="CU30" i="40"/>
  <c r="CV30" i="40"/>
  <c r="CS31" i="40"/>
  <c r="CT31" i="40"/>
  <c r="CU31" i="40"/>
  <c r="CV31" i="40"/>
  <c r="CS32" i="40"/>
  <c r="CT32" i="40"/>
  <c r="CU32" i="40"/>
  <c r="CV32" i="40"/>
  <c r="CS33" i="40"/>
  <c r="CT33" i="40"/>
  <c r="CU33" i="40"/>
  <c r="CV33" i="40"/>
  <c r="CS34" i="40"/>
  <c r="CT34" i="40"/>
  <c r="CU34" i="40"/>
  <c r="CV34" i="40"/>
  <c r="CS35" i="40"/>
  <c r="CT35" i="40"/>
  <c r="CU35" i="40"/>
  <c r="CV35" i="40"/>
  <c r="CS36" i="40"/>
  <c r="CT36" i="40"/>
  <c r="CU36" i="40"/>
  <c r="CV36" i="40"/>
  <c r="CS37" i="40"/>
  <c r="CT37" i="40"/>
  <c r="CU37" i="40"/>
  <c r="CV37" i="40"/>
  <c r="CS38" i="40"/>
  <c r="CT38" i="40"/>
  <c r="CU38" i="40"/>
  <c r="CV38" i="40"/>
  <c r="CS39" i="40"/>
  <c r="CT39" i="40"/>
  <c r="CU39" i="40"/>
  <c r="CV39" i="40"/>
  <c r="CS40" i="40"/>
  <c r="CT40" i="40"/>
  <c r="CU40" i="40"/>
  <c r="CV40" i="40"/>
  <c r="CS41" i="40"/>
  <c r="CT41" i="40"/>
  <c r="CU41" i="40"/>
  <c r="CV41" i="40"/>
  <c r="CS42" i="40"/>
  <c r="CT42" i="40"/>
  <c r="CU42" i="40"/>
  <c r="CV42" i="40"/>
  <c r="CS43" i="40"/>
  <c r="CT43" i="40"/>
  <c r="CU43" i="40"/>
  <c r="CV43" i="40"/>
  <c r="CS44" i="40"/>
  <c r="CT44" i="40"/>
  <c r="CU44" i="40"/>
  <c r="CV44" i="40"/>
  <c r="CS45" i="40"/>
  <c r="CT45" i="40"/>
  <c r="CU45" i="40"/>
  <c r="CV45" i="40"/>
  <c r="CV6" i="40"/>
  <c r="CU6" i="40"/>
  <c r="CT6" i="40"/>
  <c r="CS6" i="40"/>
  <c r="EN5" i="39" l="1"/>
  <c r="CB5" i="39"/>
  <c r="EN6" i="39"/>
  <c r="EN7" i="39"/>
  <c r="EN8" i="39"/>
  <c r="EN9" i="39"/>
  <c r="EN10" i="39"/>
  <c r="EN11" i="39"/>
  <c r="EN12" i="39"/>
  <c r="EN13" i="39"/>
  <c r="EN14" i="39"/>
  <c r="EN15" i="39"/>
  <c r="EN16" i="39"/>
  <c r="EN17" i="39"/>
  <c r="EN18" i="39"/>
  <c r="EN19" i="39"/>
  <c r="EN20" i="39"/>
  <c r="EN21" i="39"/>
  <c r="EN22" i="39"/>
  <c r="EN23" i="39"/>
  <c r="EN24" i="39"/>
  <c r="EN25" i="39"/>
  <c r="EN26" i="39"/>
  <c r="EN27" i="39"/>
  <c r="EN28" i="39"/>
  <c r="EN29" i="39"/>
  <c r="EN30" i="39"/>
  <c r="EN31" i="39"/>
  <c r="EN32" i="39"/>
  <c r="EN33" i="39"/>
  <c r="EN34" i="39"/>
  <c r="EN35" i="39"/>
  <c r="EN36" i="39"/>
  <c r="EN37" i="39"/>
  <c r="EN38" i="39"/>
  <c r="EN39" i="39"/>
  <c r="EN40" i="39"/>
  <c r="EN41" i="39"/>
  <c r="EN42" i="39"/>
  <c r="EN43" i="39"/>
  <c r="EN44" i="39"/>
  <c r="EO6" i="39"/>
  <c r="EO7" i="39"/>
  <c r="EO8" i="39"/>
  <c r="EO9" i="39"/>
  <c r="EO10" i="39"/>
  <c r="EO11" i="39"/>
  <c r="EO12" i="39"/>
  <c r="EO13" i="39"/>
  <c r="EO14" i="39"/>
  <c r="EO15" i="39"/>
  <c r="EO16" i="39"/>
  <c r="EO17" i="39"/>
  <c r="EO18" i="39"/>
  <c r="EO19" i="39"/>
  <c r="EO20" i="39"/>
  <c r="EO21" i="39"/>
  <c r="EO22" i="39"/>
  <c r="EO23" i="39"/>
  <c r="EO24" i="39"/>
  <c r="EO25" i="39"/>
  <c r="EO26" i="39"/>
  <c r="EO27" i="39"/>
  <c r="EO28" i="39"/>
  <c r="EO29" i="39"/>
  <c r="EO30" i="39"/>
  <c r="EO31" i="39"/>
  <c r="EO32" i="39"/>
  <c r="EO33" i="39"/>
  <c r="EO34" i="39"/>
  <c r="EO35" i="39"/>
  <c r="EO36" i="39"/>
  <c r="EO37" i="39"/>
  <c r="EO38" i="39"/>
  <c r="EO39" i="39"/>
  <c r="EO40" i="39"/>
  <c r="EO41" i="39"/>
  <c r="EO42" i="39"/>
  <c r="EO43" i="39"/>
  <c r="EO44" i="39"/>
  <c r="EL6" i="39"/>
  <c r="EL7" i="39"/>
  <c r="EL8" i="39"/>
  <c r="EL9" i="39"/>
  <c r="EL10" i="39"/>
  <c r="EL11" i="39"/>
  <c r="EL12" i="39"/>
  <c r="EL13" i="39"/>
  <c r="EL14" i="39"/>
  <c r="EL15" i="39"/>
  <c r="EL16" i="39"/>
  <c r="EL17" i="39"/>
  <c r="EL18" i="39"/>
  <c r="EL19" i="39"/>
  <c r="EL20" i="39"/>
  <c r="EL21" i="39"/>
  <c r="EL22" i="39"/>
  <c r="EL23" i="39"/>
  <c r="EL24" i="39"/>
  <c r="EL25" i="39"/>
  <c r="EL26" i="39"/>
  <c r="EL27" i="39"/>
  <c r="EL28" i="39"/>
  <c r="EL29" i="39"/>
  <c r="EL30" i="39"/>
  <c r="EL31" i="39"/>
  <c r="EL32" i="39"/>
  <c r="EL33" i="39"/>
  <c r="EL34" i="39"/>
  <c r="EL35" i="39"/>
  <c r="EL36" i="39"/>
  <c r="EL37" i="39"/>
  <c r="EL38" i="39"/>
  <c r="EL39" i="39"/>
  <c r="EL40" i="39"/>
  <c r="EL41" i="39"/>
  <c r="EL42" i="39"/>
  <c r="EL43" i="39"/>
  <c r="EL44" i="39"/>
  <c r="EO5" i="39"/>
  <c r="EP5" i="39"/>
  <c r="EM5" i="39"/>
  <c r="EL5" i="39"/>
  <c r="EK5" i="39"/>
  <c r="AX6" i="4" l="1"/>
  <c r="AZ6" i="4" s="1"/>
  <c r="EQ6" i="39" l="1"/>
  <c r="ER6" i="39"/>
  <c r="ES6" i="39"/>
  <c r="ET6" i="39"/>
  <c r="EU6" i="39"/>
  <c r="EK6" i="39"/>
  <c r="EM6" i="39"/>
  <c r="EP6" i="39"/>
  <c r="EQ7" i="39"/>
  <c r="ER7" i="39"/>
  <c r="ES7" i="39"/>
  <c r="ET7" i="39"/>
  <c r="EU7" i="39"/>
  <c r="EK7" i="39"/>
  <c r="EM7" i="39"/>
  <c r="EP7" i="39"/>
  <c r="EQ8" i="39"/>
  <c r="ER8" i="39"/>
  <c r="ES8" i="39"/>
  <c r="ET8" i="39"/>
  <c r="EU8" i="39"/>
  <c r="EK8" i="39"/>
  <c r="EM8" i="39"/>
  <c r="EP8" i="39"/>
  <c r="EQ9" i="39"/>
  <c r="ER9" i="39"/>
  <c r="ES9" i="39"/>
  <c r="ET9" i="39"/>
  <c r="EU9" i="39"/>
  <c r="EK9" i="39"/>
  <c r="EM9" i="39"/>
  <c r="EP9" i="39"/>
  <c r="EQ10" i="39"/>
  <c r="ER10" i="39"/>
  <c r="ES10" i="39"/>
  <c r="ET10" i="39"/>
  <c r="EU10" i="39"/>
  <c r="EK10" i="39"/>
  <c r="EM10" i="39"/>
  <c r="EP10" i="39"/>
  <c r="EQ11" i="39"/>
  <c r="ER11" i="39"/>
  <c r="ES11" i="39"/>
  <c r="ET11" i="39"/>
  <c r="EU11" i="39"/>
  <c r="EK11" i="39"/>
  <c r="EM11" i="39"/>
  <c r="EP11" i="39"/>
  <c r="EQ12" i="39"/>
  <c r="ER12" i="39"/>
  <c r="ES12" i="39"/>
  <c r="ET12" i="39"/>
  <c r="EU12" i="39"/>
  <c r="EK12" i="39"/>
  <c r="EM12" i="39"/>
  <c r="EP12" i="39"/>
  <c r="EQ13" i="39"/>
  <c r="ER13" i="39"/>
  <c r="ES13" i="39"/>
  <c r="ET13" i="39"/>
  <c r="EU13" i="39"/>
  <c r="EK13" i="39"/>
  <c r="EM13" i="39"/>
  <c r="EP13" i="39"/>
  <c r="EQ14" i="39"/>
  <c r="ER14" i="39"/>
  <c r="ES14" i="39"/>
  <c r="ET14" i="39"/>
  <c r="EU14" i="39"/>
  <c r="EK14" i="39"/>
  <c r="EM14" i="39"/>
  <c r="EP14" i="39"/>
  <c r="EQ15" i="39"/>
  <c r="ER15" i="39"/>
  <c r="ES15" i="39"/>
  <c r="ET15" i="39"/>
  <c r="EU15" i="39"/>
  <c r="EK15" i="39"/>
  <c r="EM15" i="39"/>
  <c r="EP15" i="39"/>
  <c r="EQ16" i="39"/>
  <c r="ER16" i="39"/>
  <c r="ES16" i="39"/>
  <c r="ET16" i="39"/>
  <c r="EU16" i="39"/>
  <c r="EK16" i="39"/>
  <c r="EM16" i="39"/>
  <c r="EP16" i="39"/>
  <c r="EQ17" i="39"/>
  <c r="ER17" i="39"/>
  <c r="ES17" i="39"/>
  <c r="ET17" i="39"/>
  <c r="EU17" i="39"/>
  <c r="EK17" i="39"/>
  <c r="EM17" i="39"/>
  <c r="EP17" i="39"/>
  <c r="EQ18" i="39"/>
  <c r="ER18" i="39"/>
  <c r="ES18" i="39"/>
  <c r="ET18" i="39"/>
  <c r="EU18" i="39"/>
  <c r="EK18" i="39"/>
  <c r="EM18" i="39"/>
  <c r="EP18" i="39"/>
  <c r="EQ19" i="39"/>
  <c r="ER19" i="39"/>
  <c r="ES19" i="39"/>
  <c r="ET19" i="39"/>
  <c r="EU19" i="39"/>
  <c r="EK19" i="39"/>
  <c r="EM19" i="39"/>
  <c r="EP19" i="39"/>
  <c r="EQ20" i="39"/>
  <c r="ER20" i="39"/>
  <c r="ES20" i="39"/>
  <c r="ET20" i="39"/>
  <c r="EU20" i="39"/>
  <c r="EK20" i="39"/>
  <c r="EM20" i="39"/>
  <c r="EP20" i="39"/>
  <c r="EQ21" i="39"/>
  <c r="ER21" i="39"/>
  <c r="ES21" i="39"/>
  <c r="ET21" i="39"/>
  <c r="EU21" i="39"/>
  <c r="EK21" i="39"/>
  <c r="EM21" i="39"/>
  <c r="EP21" i="39"/>
  <c r="EQ22" i="39"/>
  <c r="ER22" i="39"/>
  <c r="ES22" i="39"/>
  <c r="ET22" i="39"/>
  <c r="EU22" i="39"/>
  <c r="EK22" i="39"/>
  <c r="EM22" i="39"/>
  <c r="EP22" i="39"/>
  <c r="EQ23" i="39"/>
  <c r="ER23" i="39"/>
  <c r="ES23" i="39"/>
  <c r="ET23" i="39"/>
  <c r="EU23" i="39"/>
  <c r="EK23" i="39"/>
  <c r="EM23" i="39"/>
  <c r="EP23" i="39"/>
  <c r="EQ24" i="39"/>
  <c r="ER24" i="39"/>
  <c r="ES24" i="39"/>
  <c r="ET24" i="39"/>
  <c r="EU24" i="39"/>
  <c r="EK24" i="39"/>
  <c r="EM24" i="39"/>
  <c r="EP24" i="39"/>
  <c r="EQ25" i="39"/>
  <c r="ER25" i="39"/>
  <c r="ES25" i="39"/>
  <c r="ET25" i="39"/>
  <c r="EU25" i="39"/>
  <c r="EK25" i="39"/>
  <c r="EM25" i="39"/>
  <c r="EP25" i="39"/>
  <c r="EQ26" i="39"/>
  <c r="ER26" i="39"/>
  <c r="ES26" i="39"/>
  <c r="ET26" i="39"/>
  <c r="EU26" i="39"/>
  <c r="EK26" i="39"/>
  <c r="EM26" i="39"/>
  <c r="EP26" i="39"/>
  <c r="EQ27" i="39"/>
  <c r="ER27" i="39"/>
  <c r="ES27" i="39"/>
  <c r="ET27" i="39"/>
  <c r="EU27" i="39"/>
  <c r="EK27" i="39"/>
  <c r="EM27" i="39"/>
  <c r="EP27" i="39"/>
  <c r="EQ28" i="39"/>
  <c r="ER28" i="39"/>
  <c r="ES28" i="39"/>
  <c r="ET28" i="39"/>
  <c r="EU28" i="39"/>
  <c r="EK28" i="39"/>
  <c r="EM28" i="39"/>
  <c r="EP28" i="39"/>
  <c r="EQ29" i="39"/>
  <c r="ER29" i="39"/>
  <c r="ES29" i="39"/>
  <c r="ET29" i="39"/>
  <c r="EU29" i="39"/>
  <c r="EK29" i="39"/>
  <c r="EM29" i="39"/>
  <c r="EP29" i="39"/>
  <c r="EQ30" i="39"/>
  <c r="ER30" i="39"/>
  <c r="ES30" i="39"/>
  <c r="ET30" i="39"/>
  <c r="EU30" i="39"/>
  <c r="EK30" i="39"/>
  <c r="EM30" i="39"/>
  <c r="EP30" i="39"/>
  <c r="EQ31" i="39"/>
  <c r="ER31" i="39"/>
  <c r="ES31" i="39"/>
  <c r="ET31" i="39"/>
  <c r="EU31" i="39"/>
  <c r="EK31" i="39"/>
  <c r="EM31" i="39"/>
  <c r="EP31" i="39"/>
  <c r="EQ32" i="39"/>
  <c r="ER32" i="39"/>
  <c r="ES32" i="39"/>
  <c r="ET32" i="39"/>
  <c r="EU32" i="39"/>
  <c r="EK32" i="39"/>
  <c r="EM32" i="39"/>
  <c r="EP32" i="39"/>
  <c r="EQ33" i="39"/>
  <c r="ER33" i="39"/>
  <c r="ES33" i="39"/>
  <c r="ET33" i="39"/>
  <c r="EU33" i="39"/>
  <c r="EK33" i="39"/>
  <c r="EM33" i="39"/>
  <c r="EP33" i="39"/>
  <c r="EQ34" i="39"/>
  <c r="ER34" i="39"/>
  <c r="ES34" i="39"/>
  <c r="ET34" i="39"/>
  <c r="EU34" i="39"/>
  <c r="EK34" i="39"/>
  <c r="EM34" i="39"/>
  <c r="EP34" i="39"/>
  <c r="EQ35" i="39"/>
  <c r="ER35" i="39"/>
  <c r="ES35" i="39"/>
  <c r="ET35" i="39"/>
  <c r="EU35" i="39"/>
  <c r="EK35" i="39"/>
  <c r="EM35" i="39"/>
  <c r="EP35" i="39"/>
  <c r="EQ36" i="39"/>
  <c r="ER36" i="39"/>
  <c r="ES36" i="39"/>
  <c r="ET36" i="39"/>
  <c r="EU36" i="39"/>
  <c r="EK36" i="39"/>
  <c r="EM36" i="39"/>
  <c r="EP36" i="39"/>
  <c r="EQ37" i="39"/>
  <c r="ER37" i="39"/>
  <c r="ES37" i="39"/>
  <c r="ET37" i="39"/>
  <c r="EU37" i="39"/>
  <c r="EK37" i="39"/>
  <c r="EM37" i="39"/>
  <c r="EP37" i="39"/>
  <c r="EQ38" i="39"/>
  <c r="ER38" i="39"/>
  <c r="ES38" i="39"/>
  <c r="ET38" i="39"/>
  <c r="EU38" i="39"/>
  <c r="EK38" i="39"/>
  <c r="EM38" i="39"/>
  <c r="EP38" i="39"/>
  <c r="EQ39" i="39"/>
  <c r="ER39" i="39"/>
  <c r="ES39" i="39"/>
  <c r="ET39" i="39"/>
  <c r="EU39" i="39"/>
  <c r="EK39" i="39"/>
  <c r="EM39" i="39"/>
  <c r="EP39" i="39"/>
  <c r="EQ40" i="39"/>
  <c r="ER40" i="39"/>
  <c r="ES40" i="39"/>
  <c r="ET40" i="39"/>
  <c r="EU40" i="39"/>
  <c r="EK40" i="39"/>
  <c r="EM40" i="39"/>
  <c r="EP40" i="39"/>
  <c r="EQ41" i="39"/>
  <c r="ER41" i="39"/>
  <c r="ES41" i="39"/>
  <c r="ET41" i="39"/>
  <c r="EU41" i="39"/>
  <c r="EK41" i="39"/>
  <c r="EM41" i="39"/>
  <c r="EP41" i="39"/>
  <c r="EQ42" i="39"/>
  <c r="ER42" i="39"/>
  <c r="ES42" i="39"/>
  <c r="ET42" i="39"/>
  <c r="EU42" i="39"/>
  <c r="EK42" i="39"/>
  <c r="EM42" i="39"/>
  <c r="EP42" i="39"/>
  <c r="EQ43" i="39"/>
  <c r="ER43" i="39"/>
  <c r="ES43" i="39"/>
  <c r="ET43" i="39"/>
  <c r="EU43" i="39"/>
  <c r="EK43" i="39"/>
  <c r="EM43" i="39"/>
  <c r="EP43" i="39"/>
  <c r="EQ44" i="39"/>
  <c r="ER44" i="39"/>
  <c r="ES44" i="39"/>
  <c r="ET44" i="39"/>
  <c r="EU44" i="39"/>
  <c r="EK44" i="39"/>
  <c r="EM44" i="39"/>
  <c r="EP44" i="39"/>
  <c r="EU5" i="39"/>
  <c r="ET5" i="39"/>
  <c r="ES5" i="39"/>
  <c r="ER5" i="39" l="1"/>
  <c r="EQ5" i="39"/>
  <c r="BM21" i="39" l="1"/>
  <c r="BQ8" i="4" l="1"/>
  <c r="BN8" i="4"/>
  <c r="BP8" i="4" s="1"/>
  <c r="BK8" i="4"/>
  <c r="BL8" i="4" s="1"/>
  <c r="BJ8" i="4"/>
  <c r="BI8" i="4"/>
  <c r="BQ7" i="4"/>
  <c r="BS7" i="4" s="1"/>
  <c r="BN7" i="4"/>
  <c r="BP7" i="4" s="1"/>
  <c r="BK7" i="4"/>
  <c r="BJ7" i="4"/>
  <c r="BI7" i="4"/>
  <c r="BQ6" i="4"/>
  <c r="BN6" i="4"/>
  <c r="BL6" i="4"/>
  <c r="BJ6" i="4"/>
  <c r="BA8" i="4"/>
  <c r="AX8" i="4"/>
  <c r="AZ8" i="4" s="1"/>
  <c r="AU8" i="4"/>
  <c r="AV8" i="4" s="1"/>
  <c r="AT8" i="4"/>
  <c r="AS8" i="4"/>
  <c r="BA7" i="4"/>
  <c r="BC7" i="4" s="1"/>
  <c r="AX7" i="4"/>
  <c r="AZ7" i="4" s="1"/>
  <c r="AU7" i="4"/>
  <c r="AT7" i="4"/>
  <c r="AS7" i="4"/>
  <c r="BA6" i="4"/>
  <c r="AV6" i="4"/>
  <c r="AT6" i="4"/>
  <c r="AS6" i="4"/>
  <c r="AY6" i="4"/>
  <c r="AM8" i="4"/>
  <c r="AM7" i="4"/>
  <c r="AM6" i="4"/>
  <c r="BP6" i="4" l="1"/>
  <c r="BT6" i="4"/>
  <c r="BV6" i="4" s="1"/>
  <c r="BO8" i="4"/>
  <c r="BB7" i="4"/>
  <c r="AY7" i="4"/>
  <c r="AY8" i="4"/>
  <c r="BO6" i="4"/>
  <c r="BO7" i="4"/>
  <c r="BR7" i="4"/>
  <c r="BD6" i="4"/>
  <c r="BF6" i="4" s="1"/>
  <c r="BB6" i="4"/>
  <c r="BC6" i="4"/>
  <c r="BD8" i="4"/>
  <c r="BF8" i="4" s="1"/>
  <c r="AW8" i="4"/>
  <c r="BB8" i="4"/>
  <c r="BC8" i="4"/>
  <c r="BT7" i="4"/>
  <c r="BV7" i="4" s="1"/>
  <c r="BM7" i="4"/>
  <c r="BD7" i="4"/>
  <c r="BF7" i="4" s="1"/>
  <c r="AW7" i="4"/>
  <c r="BM6" i="4"/>
  <c r="BR6" i="4"/>
  <c r="BS6" i="4"/>
  <c r="BT8" i="4"/>
  <c r="BV8" i="4" s="1"/>
  <c r="BM8" i="4"/>
  <c r="BR8" i="4"/>
  <c r="BS8" i="4"/>
  <c r="BL7" i="4"/>
  <c r="AV7" i="4"/>
  <c r="DX10" i="32"/>
  <c r="BE7" i="4" l="1"/>
  <c r="BG7" i="4" s="1"/>
  <c r="BU7" i="4"/>
  <c r="BW7" i="4" s="1"/>
  <c r="BU8" i="4"/>
  <c r="BW8" i="4" s="1"/>
  <c r="BU6" i="4"/>
  <c r="BW6" i="4" s="1"/>
  <c r="BE8" i="4"/>
  <c r="BG8" i="4" s="1"/>
  <c r="BE6" i="4"/>
  <c r="BG6" i="4" s="1"/>
  <c r="AN8" i="4"/>
  <c r="AP8" i="4" s="1"/>
  <c r="AP7" i="4"/>
  <c r="DX5" i="32"/>
  <c r="AO7" i="4" l="1"/>
  <c r="AL7" i="4"/>
  <c r="AO8" i="4"/>
  <c r="AQ8" i="4" s="1"/>
  <c r="AL8" i="4"/>
  <c r="AN6" i="4"/>
  <c r="AP6" i="4" s="1"/>
  <c r="AL6" i="4"/>
  <c r="JZ37" i="29"/>
  <c r="JY37" i="29"/>
  <c r="JX37" i="29"/>
  <c r="JW37" i="29"/>
  <c r="JV37" i="29"/>
  <c r="JU37" i="29"/>
  <c r="JT37" i="29"/>
  <c r="JS37" i="29"/>
  <c r="JR37" i="29"/>
  <c r="JQ37" i="29"/>
  <c r="JP37" i="29"/>
  <c r="KA36" i="29"/>
  <c r="JZ36" i="29"/>
  <c r="JY36" i="29"/>
  <c r="JX36" i="29"/>
  <c r="JW36" i="29"/>
  <c r="JV36" i="29"/>
  <c r="JU36" i="29"/>
  <c r="JT36" i="29"/>
  <c r="JS36" i="29"/>
  <c r="JR36" i="29"/>
  <c r="JQ36" i="29"/>
  <c r="JP36" i="29"/>
  <c r="KA35" i="29"/>
  <c r="JZ35" i="29"/>
  <c r="JY35" i="29"/>
  <c r="JX35" i="29"/>
  <c r="JW35" i="29"/>
  <c r="JV35" i="29"/>
  <c r="JU35" i="29"/>
  <c r="JT35" i="29"/>
  <c r="JS35" i="29"/>
  <c r="JR35" i="29"/>
  <c r="JQ35" i="29"/>
  <c r="JP35" i="29"/>
  <c r="KA34" i="29"/>
  <c r="JZ34" i="29"/>
  <c r="JY34" i="29"/>
  <c r="JX34" i="29"/>
  <c r="JW34" i="29"/>
  <c r="JV34" i="29"/>
  <c r="JU34" i="29"/>
  <c r="JT34" i="29"/>
  <c r="JS34" i="29"/>
  <c r="JR34" i="29"/>
  <c r="JQ34" i="29"/>
  <c r="JP34" i="29"/>
  <c r="KA33" i="29"/>
  <c r="JZ33" i="29"/>
  <c r="JY33" i="29"/>
  <c r="JX33" i="29"/>
  <c r="JW33" i="29"/>
  <c r="JV33" i="29"/>
  <c r="JU33" i="29"/>
  <c r="JT33" i="29"/>
  <c r="JS33" i="29"/>
  <c r="JR33" i="29"/>
  <c r="JQ33" i="29"/>
  <c r="JP33" i="29"/>
  <c r="KA32" i="29"/>
  <c r="JZ32" i="29"/>
  <c r="JY32" i="29"/>
  <c r="JX32" i="29"/>
  <c r="JW32" i="29"/>
  <c r="JV32" i="29"/>
  <c r="JU32" i="29"/>
  <c r="JT32" i="29"/>
  <c r="JS32" i="29"/>
  <c r="JR32" i="29"/>
  <c r="JQ32" i="29"/>
  <c r="JP32" i="29"/>
  <c r="KA31" i="29"/>
  <c r="JZ31" i="29"/>
  <c r="JY31" i="29"/>
  <c r="JX31" i="29"/>
  <c r="JW31" i="29"/>
  <c r="JV31" i="29"/>
  <c r="JU31" i="29"/>
  <c r="JT31" i="29"/>
  <c r="JS31" i="29"/>
  <c r="JR31" i="29"/>
  <c r="JQ31" i="29"/>
  <c r="JP31" i="29"/>
  <c r="KA30" i="29"/>
  <c r="JZ30" i="29"/>
  <c r="JY30" i="29"/>
  <c r="JX30" i="29"/>
  <c r="JW30" i="29"/>
  <c r="JV30" i="29"/>
  <c r="JU30" i="29"/>
  <c r="JT30" i="29"/>
  <c r="JS30" i="29"/>
  <c r="JR30" i="29"/>
  <c r="JQ30" i="29"/>
  <c r="JP30" i="29"/>
  <c r="KA29" i="29"/>
  <c r="JZ29" i="29"/>
  <c r="JY29" i="29"/>
  <c r="JX29" i="29"/>
  <c r="JW29" i="29"/>
  <c r="JV29" i="29"/>
  <c r="JU29" i="29"/>
  <c r="JT29" i="29"/>
  <c r="JS29" i="29"/>
  <c r="JR29" i="29"/>
  <c r="JQ29" i="29"/>
  <c r="JP29" i="29"/>
  <c r="KA28" i="29"/>
  <c r="JZ28" i="29"/>
  <c r="JY28" i="29"/>
  <c r="JX28" i="29"/>
  <c r="JW28" i="29"/>
  <c r="JV28" i="29"/>
  <c r="JU28" i="29"/>
  <c r="JT28" i="29"/>
  <c r="JS28" i="29"/>
  <c r="JR28" i="29"/>
  <c r="JQ28" i="29"/>
  <c r="JP28" i="29"/>
  <c r="KA27" i="29"/>
  <c r="JZ27" i="29"/>
  <c r="JY27" i="29"/>
  <c r="JX27" i="29"/>
  <c r="JW27" i="29"/>
  <c r="JV27" i="29"/>
  <c r="JU27" i="29"/>
  <c r="JT27" i="29"/>
  <c r="JS27" i="29"/>
  <c r="JR27" i="29"/>
  <c r="JQ27" i="29"/>
  <c r="JP27" i="29"/>
  <c r="KA26" i="29"/>
  <c r="JZ26" i="29"/>
  <c r="JY26" i="29"/>
  <c r="JX26" i="29"/>
  <c r="JW26" i="29"/>
  <c r="JV26" i="29"/>
  <c r="JU26" i="29"/>
  <c r="JT26" i="29"/>
  <c r="JS26" i="29"/>
  <c r="JR26" i="29"/>
  <c r="JQ26" i="29"/>
  <c r="KA20" i="29"/>
  <c r="JZ20" i="29"/>
  <c r="JY20" i="29"/>
  <c r="JX20" i="29"/>
  <c r="JW20" i="29"/>
  <c r="JV20" i="29"/>
  <c r="JU20" i="29"/>
  <c r="JT20" i="29"/>
  <c r="JS20" i="29"/>
  <c r="JR20" i="29"/>
  <c r="JQ20" i="29"/>
  <c r="JP20" i="29"/>
  <c r="KA19" i="29"/>
  <c r="JZ19" i="29"/>
  <c r="JY19" i="29"/>
  <c r="JX19" i="29"/>
  <c r="JW19" i="29"/>
  <c r="JV19" i="29"/>
  <c r="JU19" i="29"/>
  <c r="JT19" i="29"/>
  <c r="JS19" i="29"/>
  <c r="JR19" i="29"/>
  <c r="JQ19" i="29"/>
  <c r="JP19" i="29"/>
  <c r="KA18" i="29"/>
  <c r="JZ18" i="29"/>
  <c r="JY18" i="29"/>
  <c r="JX18" i="29"/>
  <c r="JW18" i="29"/>
  <c r="JV18" i="29"/>
  <c r="JU18" i="29"/>
  <c r="JT18" i="29"/>
  <c r="JS18" i="29"/>
  <c r="JR18" i="29"/>
  <c r="JQ18" i="29"/>
  <c r="JP18" i="29"/>
  <c r="KA17" i="29"/>
  <c r="JZ17" i="29"/>
  <c r="JY17" i="29"/>
  <c r="JX17" i="29"/>
  <c r="JW17" i="29"/>
  <c r="JV17" i="29"/>
  <c r="JU17" i="29"/>
  <c r="JT17" i="29"/>
  <c r="JS17" i="29"/>
  <c r="JR17" i="29"/>
  <c r="JQ17" i="29"/>
  <c r="JP17" i="29"/>
  <c r="KA16" i="29"/>
  <c r="JZ16" i="29"/>
  <c r="JY16" i="29"/>
  <c r="JX16" i="29"/>
  <c r="JW16" i="29"/>
  <c r="JV16" i="29"/>
  <c r="JU16" i="29"/>
  <c r="JT16" i="29"/>
  <c r="JS16" i="29"/>
  <c r="JR16" i="29"/>
  <c r="JQ16" i="29"/>
  <c r="JP16" i="29"/>
  <c r="KA15" i="29"/>
  <c r="JZ15" i="29"/>
  <c r="JY15" i="29"/>
  <c r="JX15" i="29"/>
  <c r="JW15" i="29"/>
  <c r="JV15" i="29"/>
  <c r="JU15" i="29"/>
  <c r="JT15" i="29"/>
  <c r="JS15" i="29"/>
  <c r="JR15" i="29"/>
  <c r="JQ15" i="29"/>
  <c r="JP15" i="29"/>
  <c r="KA14" i="29"/>
  <c r="JZ14" i="29"/>
  <c r="JY14" i="29"/>
  <c r="JX14" i="29"/>
  <c r="JW14" i="29"/>
  <c r="JV14" i="29"/>
  <c r="JU14" i="29"/>
  <c r="JT14" i="29"/>
  <c r="JS14" i="29"/>
  <c r="JR14" i="29"/>
  <c r="JQ14" i="29"/>
  <c r="JP14" i="29"/>
  <c r="KA13" i="29"/>
  <c r="JZ13" i="29"/>
  <c r="JY13" i="29"/>
  <c r="JX13" i="29"/>
  <c r="JW13" i="29"/>
  <c r="JV13" i="29"/>
  <c r="JU13" i="29"/>
  <c r="JT13" i="29"/>
  <c r="JS13" i="29"/>
  <c r="JR13" i="29"/>
  <c r="JQ13" i="29"/>
  <c r="JP13" i="29"/>
  <c r="KA12" i="29"/>
  <c r="JZ12" i="29"/>
  <c r="JY12" i="29"/>
  <c r="JX12" i="29"/>
  <c r="JW12" i="29"/>
  <c r="JV12" i="29"/>
  <c r="JU12" i="29"/>
  <c r="JT12" i="29"/>
  <c r="JS12" i="29"/>
  <c r="JR12" i="29"/>
  <c r="JQ12" i="29"/>
  <c r="JP12" i="29"/>
  <c r="KA11" i="29"/>
  <c r="JZ11" i="29"/>
  <c r="JY11" i="29"/>
  <c r="JX11" i="29"/>
  <c r="JW11" i="29"/>
  <c r="JV11" i="29"/>
  <c r="JU11" i="29"/>
  <c r="JT11" i="29"/>
  <c r="JS11" i="29"/>
  <c r="JR11" i="29"/>
  <c r="JQ11" i="29"/>
  <c r="JP11" i="29"/>
  <c r="KA10" i="29"/>
  <c r="JZ10" i="29"/>
  <c r="JY10" i="29"/>
  <c r="JX10" i="29"/>
  <c r="JW10" i="29"/>
  <c r="JV10" i="29"/>
  <c r="JU10" i="29"/>
  <c r="JT10" i="29"/>
  <c r="JS10" i="29"/>
  <c r="JR10" i="29"/>
  <c r="JQ10" i="29"/>
  <c r="JP10" i="29"/>
  <c r="KA9" i="29"/>
  <c r="JZ9" i="29"/>
  <c r="JY9" i="29"/>
  <c r="JX9" i="29"/>
  <c r="JW9" i="29"/>
  <c r="JV9" i="29"/>
  <c r="JU9" i="29"/>
  <c r="JT9" i="29"/>
  <c r="JS9" i="29"/>
  <c r="JR9" i="29"/>
  <c r="JQ9" i="29"/>
  <c r="JP9" i="29"/>
  <c r="JQ4" i="29"/>
  <c r="DD16" i="31"/>
  <c r="DC16" i="31"/>
  <c r="DB16" i="31"/>
  <c r="DA16" i="31"/>
  <c r="DD15" i="31"/>
  <c r="DC15" i="31"/>
  <c r="DB15" i="31"/>
  <c r="DA15" i="31"/>
  <c r="DD14" i="31"/>
  <c r="DC14" i="31"/>
  <c r="DB14" i="31"/>
  <c r="DA14" i="31"/>
  <c r="DD13" i="31"/>
  <c r="DC13" i="31"/>
  <c r="DB13" i="31"/>
  <c r="DA13" i="31"/>
  <c r="DD12" i="31"/>
  <c r="DC12" i="31"/>
  <c r="DB12" i="31"/>
  <c r="DA12" i="31"/>
  <c r="DD11" i="31"/>
  <c r="DC11" i="31"/>
  <c r="DB11" i="31"/>
  <c r="DA11" i="31"/>
  <c r="DD10" i="31"/>
  <c r="DC10" i="31"/>
  <c r="DB10" i="31"/>
  <c r="DA10" i="31"/>
  <c r="DD9" i="31"/>
  <c r="DC9" i="31"/>
  <c r="DB9" i="31"/>
  <c r="DA9" i="31"/>
  <c r="DD8" i="31"/>
  <c r="DC8" i="31"/>
  <c r="DB8" i="31"/>
  <c r="DA8" i="31"/>
  <c r="DD7" i="31"/>
  <c r="DC7" i="31"/>
  <c r="DB7" i="31"/>
  <c r="DA7" i="31"/>
  <c r="DD6" i="31"/>
  <c r="DC6" i="31"/>
  <c r="DB6" i="31"/>
  <c r="DA6" i="31"/>
  <c r="DD5" i="31"/>
  <c r="DC5" i="31"/>
  <c r="DB5" i="31"/>
  <c r="DA5" i="31"/>
  <c r="BO44" i="31"/>
  <c r="BN44" i="31"/>
  <c r="BM44" i="31"/>
  <c r="BL44" i="31"/>
  <c r="BO43" i="31"/>
  <c r="BN43" i="31"/>
  <c r="BM43" i="31"/>
  <c r="BL43" i="31"/>
  <c r="BO42" i="31"/>
  <c r="BN42" i="31"/>
  <c r="BM42" i="31"/>
  <c r="BL42" i="31"/>
  <c r="BO41" i="31"/>
  <c r="BN41" i="31"/>
  <c r="BM41" i="31"/>
  <c r="BL41" i="31"/>
  <c r="BO40" i="31"/>
  <c r="BN40" i="31"/>
  <c r="BM40" i="31"/>
  <c r="BL40" i="31"/>
  <c r="BO39" i="31"/>
  <c r="BN39" i="31"/>
  <c r="BM39" i="31"/>
  <c r="BL39" i="31"/>
  <c r="BO38" i="31"/>
  <c r="BN38" i="31"/>
  <c r="BM38" i="31"/>
  <c r="BL38" i="31"/>
  <c r="BO37" i="31"/>
  <c r="BN37" i="31"/>
  <c r="BM37" i="31"/>
  <c r="BL37" i="31"/>
  <c r="BO36" i="31"/>
  <c r="BN36" i="31"/>
  <c r="BM36" i="31"/>
  <c r="BL36" i="31"/>
  <c r="BO35" i="31"/>
  <c r="BN35" i="31"/>
  <c r="BM35" i="31"/>
  <c r="BL35" i="31"/>
  <c r="BO34" i="31"/>
  <c r="BN34" i="31"/>
  <c r="BM34" i="31"/>
  <c r="BL34" i="31"/>
  <c r="BO33" i="31"/>
  <c r="BN33" i="31"/>
  <c r="BM33" i="31"/>
  <c r="BL33" i="31"/>
  <c r="BO32" i="31"/>
  <c r="BN32" i="31"/>
  <c r="BM32" i="31"/>
  <c r="BL32" i="31"/>
  <c r="BO31" i="31"/>
  <c r="BN31" i="31"/>
  <c r="BM31" i="31"/>
  <c r="BL31" i="31"/>
  <c r="BO30" i="31"/>
  <c r="BN30" i="31"/>
  <c r="BM30" i="31"/>
  <c r="BL30" i="31"/>
  <c r="BO29" i="31"/>
  <c r="BN29" i="31"/>
  <c r="BM29" i="31"/>
  <c r="BL29" i="31"/>
  <c r="BO28" i="31"/>
  <c r="BN28" i="31"/>
  <c r="BM28" i="31"/>
  <c r="BL28" i="31"/>
  <c r="BO27" i="31"/>
  <c r="BN27" i="31"/>
  <c r="BM27" i="31"/>
  <c r="BL27" i="31"/>
  <c r="BO26" i="31"/>
  <c r="BN26" i="31"/>
  <c r="BM26" i="31"/>
  <c r="BL26" i="31"/>
  <c r="BO25" i="31"/>
  <c r="BN25" i="31"/>
  <c r="BM25" i="31"/>
  <c r="BL25" i="31"/>
  <c r="BO24" i="31"/>
  <c r="BN24" i="31"/>
  <c r="BM24" i="31"/>
  <c r="BL24" i="31"/>
  <c r="BO23" i="31"/>
  <c r="BN23" i="31"/>
  <c r="BM23" i="31"/>
  <c r="BL23" i="31"/>
  <c r="BO22" i="31"/>
  <c r="BN22" i="31"/>
  <c r="BM22" i="31"/>
  <c r="BL22" i="31"/>
  <c r="BO21" i="31"/>
  <c r="BN21" i="31"/>
  <c r="BM21" i="31"/>
  <c r="BL21" i="31"/>
  <c r="BO20" i="31"/>
  <c r="BN20" i="31"/>
  <c r="BM20" i="31"/>
  <c r="BL20" i="31"/>
  <c r="BO19" i="31"/>
  <c r="BN19" i="31"/>
  <c r="BM19" i="31"/>
  <c r="BL19" i="31"/>
  <c r="BO18" i="31"/>
  <c r="BN18" i="31"/>
  <c r="BM18" i="31"/>
  <c r="BL18" i="31"/>
  <c r="BO17" i="31"/>
  <c r="BN17" i="31"/>
  <c r="BM17" i="31"/>
  <c r="BL17" i="31"/>
  <c r="BO16" i="31"/>
  <c r="BN16" i="31"/>
  <c r="BM16" i="31"/>
  <c r="BL16" i="31"/>
  <c r="BO15" i="31"/>
  <c r="BN15" i="31"/>
  <c r="BM15" i="31"/>
  <c r="BL15" i="31"/>
  <c r="BO14" i="31"/>
  <c r="BN14" i="31"/>
  <c r="BM14" i="31"/>
  <c r="BL14" i="31"/>
  <c r="BO13" i="31"/>
  <c r="BN13" i="31"/>
  <c r="BM13" i="31"/>
  <c r="BL13" i="31"/>
  <c r="BO12" i="31"/>
  <c r="BN12" i="31"/>
  <c r="BM12" i="31"/>
  <c r="BL12" i="31"/>
  <c r="BO11" i="31"/>
  <c r="BM11" i="31"/>
  <c r="BL11" i="31"/>
  <c r="BO10" i="31"/>
  <c r="BN10" i="31"/>
  <c r="BM10" i="31"/>
  <c r="BL10" i="31"/>
  <c r="BO9" i="31"/>
  <c r="BN9" i="31"/>
  <c r="BM9" i="31"/>
  <c r="BL9" i="31"/>
  <c r="BO8" i="31"/>
  <c r="BN8" i="31"/>
  <c r="BM8" i="31"/>
  <c r="BL8" i="31"/>
  <c r="BO7" i="31"/>
  <c r="BN7" i="31"/>
  <c r="BM7" i="31"/>
  <c r="BL7" i="31"/>
  <c r="BO5" i="31"/>
  <c r="BN5" i="31"/>
  <c r="BM5" i="31"/>
  <c r="BL5" i="31"/>
  <c r="BO6" i="31"/>
  <c r="BN6" i="31"/>
  <c r="BL6" i="31"/>
  <c r="BM6" i="31"/>
  <c r="BR5" i="31"/>
  <c r="EA24" i="31"/>
  <c r="DZ24" i="31"/>
  <c r="DY24" i="31"/>
  <c r="DX24" i="31"/>
  <c r="DW24" i="31"/>
  <c r="DV24" i="31"/>
  <c r="DU24" i="31"/>
  <c r="DT24" i="31"/>
  <c r="DS24" i="31"/>
  <c r="DR24" i="31"/>
  <c r="DQ24" i="31"/>
  <c r="DP24" i="31"/>
  <c r="DO24" i="31"/>
  <c r="DN24" i="31"/>
  <c r="DM24" i="31"/>
  <c r="DL24" i="31"/>
  <c r="DK24" i="31"/>
  <c r="DJ24" i="31"/>
  <c r="DI24" i="31"/>
  <c r="DH24" i="31"/>
  <c r="DG24" i="31"/>
  <c r="DF24" i="31"/>
  <c r="EA23" i="31"/>
  <c r="DZ23" i="31"/>
  <c r="DY23" i="31"/>
  <c r="DX23" i="31"/>
  <c r="DW23" i="31"/>
  <c r="DV23" i="31"/>
  <c r="DU23" i="31"/>
  <c r="DT23" i="31"/>
  <c r="DS23" i="31"/>
  <c r="DR23" i="31"/>
  <c r="DQ23" i="31"/>
  <c r="DP23" i="31"/>
  <c r="DO23" i="31"/>
  <c r="DN23" i="31"/>
  <c r="DM23" i="31"/>
  <c r="DL23" i="31"/>
  <c r="DK23" i="31"/>
  <c r="DJ23" i="31"/>
  <c r="DI23" i="31"/>
  <c r="DH23" i="31"/>
  <c r="DG23" i="31"/>
  <c r="DF23" i="31"/>
  <c r="EA22" i="31"/>
  <c r="DZ22" i="31"/>
  <c r="DY22" i="31"/>
  <c r="DX22" i="31"/>
  <c r="DW22" i="31"/>
  <c r="DV22" i="31"/>
  <c r="DU22" i="31"/>
  <c r="DT22" i="31"/>
  <c r="DS22" i="31"/>
  <c r="DR22" i="31"/>
  <c r="DQ22" i="31"/>
  <c r="DP22" i="31"/>
  <c r="DO22" i="31"/>
  <c r="DN22" i="31"/>
  <c r="DM22" i="31"/>
  <c r="DL22" i="31"/>
  <c r="DK22" i="31"/>
  <c r="DJ22" i="31"/>
  <c r="DI22" i="31"/>
  <c r="DH22" i="31"/>
  <c r="DG22" i="31"/>
  <c r="DF22" i="31"/>
  <c r="EA21" i="31"/>
  <c r="DZ21" i="31"/>
  <c r="DY21" i="31"/>
  <c r="DX21" i="31"/>
  <c r="DW21" i="31"/>
  <c r="DV21" i="31"/>
  <c r="DU21" i="31"/>
  <c r="DT21" i="31"/>
  <c r="DS21" i="31"/>
  <c r="DR21" i="31"/>
  <c r="DQ21" i="31"/>
  <c r="DP21" i="31"/>
  <c r="DO21" i="31"/>
  <c r="DN21" i="31"/>
  <c r="DM21" i="31"/>
  <c r="DL21" i="31"/>
  <c r="DK21" i="31"/>
  <c r="DJ21" i="31"/>
  <c r="DI21" i="31"/>
  <c r="DH21" i="31"/>
  <c r="DG21" i="31"/>
  <c r="DF21" i="31"/>
  <c r="EA20" i="31"/>
  <c r="DZ20" i="31"/>
  <c r="DY20" i="31"/>
  <c r="DX20" i="31"/>
  <c r="DW20" i="31"/>
  <c r="DV20" i="31"/>
  <c r="DU20" i="31"/>
  <c r="DT20" i="31"/>
  <c r="DS20" i="31"/>
  <c r="DR20" i="31"/>
  <c r="DQ20" i="31"/>
  <c r="DP20" i="31"/>
  <c r="DO20" i="31"/>
  <c r="DN20" i="31"/>
  <c r="DM20" i="31"/>
  <c r="DL20" i="31"/>
  <c r="DK20" i="31"/>
  <c r="DJ20" i="31"/>
  <c r="DI20" i="31"/>
  <c r="DH20" i="31"/>
  <c r="DG20" i="31"/>
  <c r="DF20" i="31"/>
  <c r="EA19" i="31"/>
  <c r="DZ19" i="31"/>
  <c r="DY19" i="31"/>
  <c r="DX19" i="31"/>
  <c r="DW19" i="31"/>
  <c r="DV19" i="31"/>
  <c r="DU19" i="31"/>
  <c r="DT19" i="31"/>
  <c r="DS19" i="31"/>
  <c r="DR19" i="31"/>
  <c r="DQ19" i="31"/>
  <c r="DP19" i="31"/>
  <c r="DO19" i="31"/>
  <c r="DN19" i="31"/>
  <c r="DM19" i="31"/>
  <c r="DL19" i="31"/>
  <c r="DK19" i="31"/>
  <c r="DJ19" i="31"/>
  <c r="DI19" i="31"/>
  <c r="DH19" i="31"/>
  <c r="DG19" i="31"/>
  <c r="DF19" i="31"/>
  <c r="EA18" i="31"/>
  <c r="DZ18" i="31"/>
  <c r="DY18" i="31"/>
  <c r="DX18" i="31"/>
  <c r="DW18" i="31"/>
  <c r="DV18" i="31"/>
  <c r="DU18" i="31"/>
  <c r="DT18" i="31"/>
  <c r="DS18" i="31"/>
  <c r="DR18" i="31"/>
  <c r="DQ18" i="31"/>
  <c r="DP18" i="31"/>
  <c r="DO18" i="31"/>
  <c r="DN18" i="31"/>
  <c r="DM18" i="31"/>
  <c r="DL18" i="31"/>
  <c r="DK18" i="31"/>
  <c r="DJ18" i="31"/>
  <c r="DI18" i="31"/>
  <c r="DH18" i="31"/>
  <c r="DG18" i="31"/>
  <c r="DF18" i="31"/>
  <c r="EA17" i="31"/>
  <c r="DZ17" i="31"/>
  <c r="DY17" i="31"/>
  <c r="DX17" i="31"/>
  <c r="DW17" i="31"/>
  <c r="DV17" i="31"/>
  <c r="DU17" i="31"/>
  <c r="DT17" i="31"/>
  <c r="DS17" i="31"/>
  <c r="DR17" i="31"/>
  <c r="DQ17" i="31"/>
  <c r="DP17" i="31"/>
  <c r="DO17" i="31"/>
  <c r="DN17" i="31"/>
  <c r="DM17" i="31"/>
  <c r="DL17" i="31"/>
  <c r="DK17" i="31"/>
  <c r="DJ17" i="31"/>
  <c r="DI17" i="31"/>
  <c r="DH17" i="31"/>
  <c r="DG17" i="31"/>
  <c r="DF17" i="31"/>
  <c r="EA16" i="31"/>
  <c r="DZ16" i="31"/>
  <c r="DY16" i="31"/>
  <c r="DX16" i="31"/>
  <c r="DW16" i="31"/>
  <c r="DV16" i="31"/>
  <c r="DU16" i="31"/>
  <c r="DT16" i="31"/>
  <c r="DS16" i="31"/>
  <c r="DR16" i="31"/>
  <c r="DQ16" i="31"/>
  <c r="DP16" i="31"/>
  <c r="DO16" i="31"/>
  <c r="DN16" i="31"/>
  <c r="DM16" i="31"/>
  <c r="DL16" i="31"/>
  <c r="DK16" i="31"/>
  <c r="DJ16" i="31"/>
  <c r="DI16" i="31"/>
  <c r="DH16" i="31"/>
  <c r="DG16" i="31"/>
  <c r="DF16" i="31"/>
  <c r="EA15" i="31"/>
  <c r="DZ15" i="31"/>
  <c r="DY15" i="31"/>
  <c r="DX15" i="31"/>
  <c r="DW15" i="31"/>
  <c r="DV15" i="31"/>
  <c r="DU15" i="31"/>
  <c r="DT15" i="31"/>
  <c r="DS15" i="31"/>
  <c r="DR15" i="31"/>
  <c r="DQ15" i="31"/>
  <c r="DP15" i="31"/>
  <c r="DO15" i="31"/>
  <c r="DN15" i="31"/>
  <c r="DM15" i="31"/>
  <c r="DL15" i="31"/>
  <c r="DK15" i="31"/>
  <c r="DJ15" i="31"/>
  <c r="DI15" i="31"/>
  <c r="DH15" i="31"/>
  <c r="DG15" i="31"/>
  <c r="DF15" i="31"/>
  <c r="EA14" i="31"/>
  <c r="DZ14" i="31"/>
  <c r="DY14" i="31"/>
  <c r="DX14" i="31"/>
  <c r="DW14" i="31"/>
  <c r="DV14" i="31"/>
  <c r="DU14" i="31"/>
  <c r="DT14" i="31"/>
  <c r="DS14" i="31"/>
  <c r="DR14" i="31"/>
  <c r="DQ14" i="31"/>
  <c r="DP14" i="31"/>
  <c r="DO14" i="31"/>
  <c r="DN14" i="31"/>
  <c r="DM14" i="31"/>
  <c r="DL14" i="31"/>
  <c r="DK14" i="31"/>
  <c r="DJ14" i="31"/>
  <c r="DI14" i="31"/>
  <c r="DH14" i="31"/>
  <c r="DG14" i="31"/>
  <c r="DF14" i="31"/>
  <c r="EA13" i="31"/>
  <c r="DZ13" i="31"/>
  <c r="DY13" i="31"/>
  <c r="DX13" i="31"/>
  <c r="DW13" i="31"/>
  <c r="DV13" i="31"/>
  <c r="DU13" i="31"/>
  <c r="DT13" i="31"/>
  <c r="DS13" i="31"/>
  <c r="DR13" i="31"/>
  <c r="DQ13" i="31"/>
  <c r="DP13" i="31"/>
  <c r="DO13" i="31"/>
  <c r="DN13" i="31"/>
  <c r="DM13" i="31"/>
  <c r="DL13" i="31"/>
  <c r="DK13" i="31"/>
  <c r="DJ13" i="31"/>
  <c r="DI13" i="31"/>
  <c r="DH13" i="31"/>
  <c r="DG13" i="31"/>
  <c r="DF13" i="31"/>
  <c r="EA12" i="31"/>
  <c r="DZ12" i="31"/>
  <c r="DY12" i="31"/>
  <c r="DX12" i="31"/>
  <c r="DW12" i="31"/>
  <c r="DV12" i="31"/>
  <c r="DU12" i="31"/>
  <c r="DT12" i="31"/>
  <c r="DS12" i="31"/>
  <c r="DR12" i="31"/>
  <c r="DQ12" i="31"/>
  <c r="DP12" i="31"/>
  <c r="DO12" i="31"/>
  <c r="DN12" i="31"/>
  <c r="DM12" i="31"/>
  <c r="DL12" i="31"/>
  <c r="DK12" i="31"/>
  <c r="DJ12" i="31"/>
  <c r="DI12" i="31"/>
  <c r="DH12" i="31"/>
  <c r="DG12" i="31"/>
  <c r="DF12" i="31"/>
  <c r="EA11" i="31"/>
  <c r="DZ11" i="31"/>
  <c r="DY11" i="31"/>
  <c r="DX11" i="31"/>
  <c r="DW11" i="31"/>
  <c r="DV11" i="31"/>
  <c r="DU11" i="31"/>
  <c r="DT11" i="31"/>
  <c r="DS11" i="31"/>
  <c r="DR11" i="31"/>
  <c r="DQ11" i="31"/>
  <c r="DP11" i="31"/>
  <c r="DO11" i="31"/>
  <c r="DN11" i="31"/>
  <c r="DM11" i="31"/>
  <c r="DL11" i="31"/>
  <c r="DK11" i="31"/>
  <c r="DJ11" i="31"/>
  <c r="DI11" i="31"/>
  <c r="DH11" i="31"/>
  <c r="DG11" i="31"/>
  <c r="DF11" i="31"/>
  <c r="EA10" i="31"/>
  <c r="DZ10" i="31"/>
  <c r="DY10" i="31"/>
  <c r="DX10" i="31"/>
  <c r="DW10" i="31"/>
  <c r="DV10" i="31"/>
  <c r="DU10" i="31"/>
  <c r="DT10" i="31"/>
  <c r="DS10" i="31"/>
  <c r="DR10" i="31"/>
  <c r="DQ10" i="31"/>
  <c r="DP10" i="31"/>
  <c r="DO10" i="31"/>
  <c r="DN10" i="31"/>
  <c r="DM10" i="31"/>
  <c r="DL10" i="31"/>
  <c r="DK10" i="31"/>
  <c r="DJ10" i="31"/>
  <c r="DI10" i="31"/>
  <c r="DH10" i="31"/>
  <c r="DG10" i="31"/>
  <c r="DF10" i="31"/>
  <c r="EA9" i="31"/>
  <c r="DZ9" i="31"/>
  <c r="DY9" i="31"/>
  <c r="DX9" i="31"/>
  <c r="DW9" i="31"/>
  <c r="DV9" i="31"/>
  <c r="DU9" i="31"/>
  <c r="DT9" i="31"/>
  <c r="DS9" i="31"/>
  <c r="DR9" i="31"/>
  <c r="DQ9" i="31"/>
  <c r="DP9" i="31"/>
  <c r="DO9" i="31"/>
  <c r="DN9" i="31"/>
  <c r="DM9" i="31"/>
  <c r="DL9" i="31"/>
  <c r="DK9" i="31"/>
  <c r="DJ9" i="31"/>
  <c r="DI9" i="31"/>
  <c r="DH9" i="31"/>
  <c r="DG9" i="31"/>
  <c r="DF9" i="31"/>
  <c r="EA8" i="31"/>
  <c r="DZ8" i="31"/>
  <c r="DY8" i="31"/>
  <c r="DX8" i="31"/>
  <c r="DW8" i="31"/>
  <c r="DV8" i="31"/>
  <c r="DU8" i="31"/>
  <c r="DT8" i="31"/>
  <c r="DS8" i="31"/>
  <c r="DR8" i="31"/>
  <c r="DQ8" i="31"/>
  <c r="DP8" i="31"/>
  <c r="DO8" i="31"/>
  <c r="DN8" i="31"/>
  <c r="DM8" i="31"/>
  <c r="DL8" i="31"/>
  <c r="DK8" i="31"/>
  <c r="DJ8" i="31"/>
  <c r="DI8" i="31"/>
  <c r="DH8" i="31"/>
  <c r="DG8" i="31"/>
  <c r="DF8" i="31"/>
  <c r="EA7" i="31"/>
  <c r="DZ7" i="31"/>
  <c r="DY7" i="31"/>
  <c r="DX7" i="31"/>
  <c r="DW7" i="31"/>
  <c r="DV7" i="31"/>
  <c r="DU7" i="31"/>
  <c r="DT7" i="31"/>
  <c r="DS7" i="31"/>
  <c r="DR7" i="31"/>
  <c r="DQ7" i="31"/>
  <c r="DP7" i="31"/>
  <c r="DO7" i="31"/>
  <c r="DN7" i="31"/>
  <c r="DM7" i="31"/>
  <c r="DL7" i="31"/>
  <c r="DK7" i="31"/>
  <c r="DJ7" i="31"/>
  <c r="DI7" i="31"/>
  <c r="DH7" i="31"/>
  <c r="DG7" i="31"/>
  <c r="DF7" i="31"/>
  <c r="EA6" i="31"/>
  <c r="DZ6" i="31"/>
  <c r="DY6" i="31"/>
  <c r="DX6" i="31"/>
  <c r="DW6" i="31"/>
  <c r="DV6" i="31"/>
  <c r="DU6" i="31"/>
  <c r="DT6" i="31"/>
  <c r="DS6" i="31"/>
  <c r="DR6" i="31"/>
  <c r="DQ6" i="31"/>
  <c r="DP6" i="31"/>
  <c r="DO6" i="31"/>
  <c r="DN6" i="31"/>
  <c r="DM6" i="31"/>
  <c r="DL6" i="31"/>
  <c r="DK6" i="31"/>
  <c r="DJ6" i="31"/>
  <c r="DI6" i="31"/>
  <c r="DH6" i="31"/>
  <c r="DG6" i="31"/>
  <c r="DF6" i="31"/>
  <c r="EA5" i="31"/>
  <c r="DZ5" i="31"/>
  <c r="DY5" i="31"/>
  <c r="DX5" i="31"/>
  <c r="DW5" i="31"/>
  <c r="DV5" i="31"/>
  <c r="DU5" i="31"/>
  <c r="DT5" i="31"/>
  <c r="DS5" i="31"/>
  <c r="DR5" i="31"/>
  <c r="DQ5" i="31"/>
  <c r="DP5" i="31"/>
  <c r="DO5" i="31"/>
  <c r="DN5" i="31"/>
  <c r="DM5" i="31"/>
  <c r="DL5" i="31"/>
  <c r="DK5" i="31"/>
  <c r="DJ5" i="31"/>
  <c r="DI5" i="31"/>
  <c r="DH5" i="31"/>
  <c r="DG5" i="31"/>
  <c r="DF5" i="31"/>
  <c r="CT33" i="5"/>
  <c r="DG29" i="5"/>
  <c r="DG28" i="5"/>
  <c r="DG27" i="5"/>
  <c r="DG26" i="5"/>
  <c r="DG25" i="5"/>
  <c r="DG24" i="5"/>
  <c r="DG23" i="5"/>
  <c r="DG22" i="5"/>
  <c r="DG21" i="5"/>
  <c r="DG20" i="5"/>
  <c r="DG19" i="5"/>
  <c r="DG18" i="5"/>
  <c r="DG17" i="5"/>
  <c r="DG16" i="5"/>
  <c r="DG15" i="5"/>
  <c r="DG14" i="5"/>
  <c r="DG13" i="5"/>
  <c r="DG12" i="5"/>
  <c r="DG11" i="5"/>
  <c r="DG10" i="5"/>
  <c r="DG9" i="5"/>
  <c r="DG8" i="5"/>
  <c r="DG7" i="5"/>
  <c r="DG6" i="5"/>
  <c r="DG5" i="5"/>
  <c r="DD29" i="5"/>
  <c r="DD28" i="5"/>
  <c r="DD27" i="5"/>
  <c r="DD26" i="5"/>
  <c r="DD25" i="5"/>
  <c r="DD24" i="5"/>
  <c r="DD23" i="5"/>
  <c r="DD22" i="5"/>
  <c r="DD21" i="5"/>
  <c r="DD20" i="5"/>
  <c r="DD19" i="5"/>
  <c r="DD18" i="5"/>
  <c r="DD17" i="5"/>
  <c r="DD16" i="5"/>
  <c r="DD15" i="5"/>
  <c r="DD14" i="5"/>
  <c r="DD13" i="5"/>
  <c r="DD12" i="5"/>
  <c r="DD11" i="5"/>
  <c r="DD10" i="5"/>
  <c r="DD9" i="5"/>
  <c r="DD8" i="5"/>
  <c r="DD7" i="5"/>
  <c r="DD6" i="5"/>
  <c r="DD5" i="5"/>
  <c r="CV29" i="5"/>
  <c r="CV28" i="5"/>
  <c r="CV27" i="5"/>
  <c r="CV26" i="5"/>
  <c r="CV25" i="5"/>
  <c r="CV24" i="5"/>
  <c r="CV23" i="5"/>
  <c r="CV22" i="5"/>
  <c r="CV21" i="5"/>
  <c r="CV20" i="5"/>
  <c r="CV19" i="5"/>
  <c r="CV18" i="5"/>
  <c r="CV17" i="5"/>
  <c r="CV16" i="5"/>
  <c r="CV15" i="5"/>
  <c r="CV14" i="5"/>
  <c r="CV13" i="5"/>
  <c r="CV12" i="5"/>
  <c r="CV11" i="5"/>
  <c r="CV10" i="5"/>
  <c r="CV9" i="5"/>
  <c r="CV8" i="5"/>
  <c r="CV7" i="5"/>
  <c r="CV6" i="5"/>
  <c r="CS29" i="5"/>
  <c r="CS28" i="5"/>
  <c r="CS27" i="5"/>
  <c r="CS26" i="5"/>
  <c r="CS25" i="5"/>
  <c r="CS24" i="5"/>
  <c r="CS23" i="5"/>
  <c r="CS22" i="5"/>
  <c r="CS21" i="5"/>
  <c r="CS20" i="5"/>
  <c r="CS19" i="5"/>
  <c r="CS18" i="5"/>
  <c r="CS17" i="5"/>
  <c r="CS16" i="5"/>
  <c r="CS15" i="5"/>
  <c r="CS14" i="5"/>
  <c r="CS13" i="5"/>
  <c r="CS12" i="5"/>
  <c r="CS11" i="5"/>
  <c r="CS10" i="5"/>
  <c r="CS9" i="5"/>
  <c r="CS8" i="5"/>
  <c r="CS7" i="5"/>
  <c r="CS6" i="5"/>
  <c r="CU29" i="5"/>
  <c r="CU28" i="5"/>
  <c r="CU27" i="5"/>
  <c r="CU26" i="5"/>
  <c r="CU25" i="5"/>
  <c r="CU24" i="5"/>
  <c r="CU23" i="5"/>
  <c r="CU22" i="5"/>
  <c r="CU21" i="5"/>
  <c r="CU20" i="5"/>
  <c r="CU19" i="5"/>
  <c r="CU18" i="5"/>
  <c r="CU17" i="5"/>
  <c r="CU16" i="5"/>
  <c r="CU15" i="5"/>
  <c r="CU14" i="5"/>
  <c r="CU13" i="5"/>
  <c r="CU12" i="5"/>
  <c r="CU11" i="5"/>
  <c r="CU10" i="5"/>
  <c r="CU9" i="5"/>
  <c r="CU8" i="5"/>
  <c r="CU7" i="5"/>
  <c r="CU6" i="5"/>
  <c r="DB5" i="5"/>
  <c r="DK29" i="5"/>
  <c r="DK28" i="5"/>
  <c r="DK27" i="5"/>
  <c r="DK26" i="5"/>
  <c r="DK25" i="5"/>
  <c r="DL25" i="5" s="1"/>
  <c r="DK24" i="5"/>
  <c r="DK23" i="5"/>
  <c r="DK22" i="5"/>
  <c r="DK21" i="5"/>
  <c r="DK20" i="5"/>
  <c r="DK19" i="5"/>
  <c r="DK18" i="5"/>
  <c r="DK17" i="5"/>
  <c r="DK16" i="5"/>
  <c r="DK15" i="5"/>
  <c r="DK14" i="5"/>
  <c r="DK13" i="5"/>
  <c r="DK12" i="5"/>
  <c r="DK11" i="5"/>
  <c r="DK10" i="5"/>
  <c r="DK9" i="5"/>
  <c r="DK8" i="5"/>
  <c r="DK7" i="5"/>
  <c r="DK6" i="5"/>
  <c r="DK5" i="5"/>
  <c r="CZ29" i="5"/>
  <c r="CZ28" i="5"/>
  <c r="CZ27" i="5"/>
  <c r="CZ26" i="5"/>
  <c r="CZ25" i="5"/>
  <c r="DA25" i="5" s="1"/>
  <c r="CZ24" i="5"/>
  <c r="CZ23" i="5"/>
  <c r="CZ22" i="5"/>
  <c r="CZ21" i="5"/>
  <c r="CZ20" i="5"/>
  <c r="CZ19" i="5"/>
  <c r="CZ18" i="5"/>
  <c r="CZ17" i="5"/>
  <c r="DA17" i="5" s="1"/>
  <c r="CZ16" i="5"/>
  <c r="CZ15" i="5"/>
  <c r="CZ14" i="5"/>
  <c r="CZ13" i="5"/>
  <c r="DA13" i="5" s="1"/>
  <c r="CZ12" i="5"/>
  <c r="CZ11" i="5"/>
  <c r="CZ10" i="5"/>
  <c r="CZ9" i="5"/>
  <c r="CZ8" i="5"/>
  <c r="CZ7" i="5"/>
  <c r="CZ6" i="5"/>
  <c r="CZ5" i="5"/>
  <c r="DA5" i="5" s="1"/>
  <c r="DM29" i="5"/>
  <c r="DM28" i="5"/>
  <c r="DM27" i="5"/>
  <c r="DM26" i="5"/>
  <c r="DM25" i="5"/>
  <c r="DM24" i="5"/>
  <c r="DM23" i="5"/>
  <c r="DM22" i="5"/>
  <c r="DM21" i="5"/>
  <c r="DM20" i="5"/>
  <c r="DM19" i="5"/>
  <c r="DM18" i="5"/>
  <c r="DM17" i="5"/>
  <c r="DM16" i="5"/>
  <c r="DM15" i="5"/>
  <c r="DM14" i="5"/>
  <c r="DM13" i="5"/>
  <c r="DM12" i="5"/>
  <c r="DM11" i="5"/>
  <c r="DM10" i="5"/>
  <c r="DM9" i="5"/>
  <c r="DM8" i="5"/>
  <c r="DM7" i="5"/>
  <c r="DM6" i="5"/>
  <c r="DB29" i="5"/>
  <c r="DB28" i="5"/>
  <c r="DB27" i="5"/>
  <c r="DB26" i="5"/>
  <c r="DB25" i="5"/>
  <c r="DB24" i="5"/>
  <c r="DB23" i="5"/>
  <c r="DB22" i="5"/>
  <c r="DB21" i="5"/>
  <c r="DB20" i="5"/>
  <c r="DB19" i="5"/>
  <c r="DB18" i="5"/>
  <c r="DB17" i="5"/>
  <c r="DB16" i="5"/>
  <c r="DB15" i="5"/>
  <c r="DB14" i="5"/>
  <c r="DB13" i="5"/>
  <c r="DB12" i="5"/>
  <c r="DB11" i="5"/>
  <c r="DB10" i="5"/>
  <c r="DB9" i="5"/>
  <c r="DB8" i="5"/>
  <c r="DB7" i="5"/>
  <c r="DB6" i="5"/>
  <c r="DL29" i="5"/>
  <c r="DL21" i="5"/>
  <c r="DL17" i="5"/>
  <c r="DL5" i="5"/>
  <c r="DF29" i="5"/>
  <c r="DF28" i="5"/>
  <c r="DF27" i="5"/>
  <c r="DF26" i="5"/>
  <c r="DF25" i="5"/>
  <c r="DF24" i="5"/>
  <c r="DF23" i="5"/>
  <c r="DF22" i="5"/>
  <c r="DF21" i="5"/>
  <c r="DF20" i="5"/>
  <c r="DF19" i="5"/>
  <c r="DF18" i="5"/>
  <c r="DF17" i="5"/>
  <c r="DF16" i="5"/>
  <c r="DF15" i="5"/>
  <c r="DF14" i="5"/>
  <c r="DF13" i="5"/>
  <c r="DF12" i="5"/>
  <c r="DF11" i="5"/>
  <c r="DF10" i="5"/>
  <c r="DF9" i="5"/>
  <c r="DF8" i="5"/>
  <c r="DF7" i="5"/>
  <c r="DF6" i="5"/>
  <c r="DA29" i="5"/>
  <c r="DA23" i="5"/>
  <c r="DA21" i="5"/>
  <c r="DA9" i="5"/>
  <c r="DA7" i="5"/>
  <c r="CC6" i="5"/>
  <c r="CN6" i="5"/>
  <c r="CN11" i="5"/>
  <c r="CN10" i="5"/>
  <c r="CN9" i="5"/>
  <c r="CN8" i="5"/>
  <c r="CN7" i="5"/>
  <c r="CN5" i="5"/>
  <c r="CJ34" i="5"/>
  <c r="CB33" i="5"/>
  <c r="CA33" i="5"/>
  <c r="BZ33" i="5"/>
  <c r="CJ30" i="5"/>
  <c r="CB29" i="5"/>
  <c r="CA29" i="5"/>
  <c r="BZ29" i="5"/>
  <c r="CJ26" i="5"/>
  <c r="CB25" i="5"/>
  <c r="CA25" i="5"/>
  <c r="BZ25" i="5"/>
  <c r="CJ22" i="5"/>
  <c r="CB21" i="5"/>
  <c r="CA21" i="5"/>
  <c r="BZ21" i="5"/>
  <c r="CJ18" i="5"/>
  <c r="CB17" i="5"/>
  <c r="CA17" i="5"/>
  <c r="BZ17" i="5"/>
  <c r="CJ14" i="5"/>
  <c r="CB13" i="5"/>
  <c r="CA13" i="5"/>
  <c r="BZ13" i="5"/>
  <c r="CJ10" i="5"/>
  <c r="CB9" i="5"/>
  <c r="CA9" i="5"/>
  <c r="BZ9" i="5"/>
  <c r="CJ6" i="5"/>
  <c r="CB5" i="5"/>
  <c r="CA5" i="5"/>
  <c r="BZ5" i="5"/>
  <c r="CI34" i="5"/>
  <c r="BY33" i="5"/>
  <c r="BX33" i="5"/>
  <c r="BW33" i="5"/>
  <c r="CI30" i="5"/>
  <c r="BY29" i="5"/>
  <c r="BX29" i="5"/>
  <c r="BW29" i="5"/>
  <c r="CI26" i="5"/>
  <c r="BY25" i="5"/>
  <c r="BX25" i="5"/>
  <c r="BW25" i="5"/>
  <c r="CI22" i="5"/>
  <c r="BY21" i="5"/>
  <c r="BX21" i="5"/>
  <c r="BW21" i="5"/>
  <c r="CI18" i="5"/>
  <c r="BY17" i="5"/>
  <c r="BX17" i="5"/>
  <c r="BW17" i="5"/>
  <c r="CI14" i="5"/>
  <c r="BY13" i="5"/>
  <c r="BX13" i="5"/>
  <c r="BW13" i="5"/>
  <c r="CI10" i="5"/>
  <c r="BY9" i="5"/>
  <c r="BX9" i="5"/>
  <c r="BW9" i="5"/>
  <c r="CI6" i="5"/>
  <c r="BY5" i="5"/>
  <c r="BX5" i="5"/>
  <c r="BW5" i="5"/>
  <c r="CH34" i="5"/>
  <c r="BV33" i="5"/>
  <c r="BU33" i="5"/>
  <c r="BT33" i="5"/>
  <c r="CH30" i="5"/>
  <c r="BV29" i="5"/>
  <c r="BU29" i="5"/>
  <c r="BT29" i="5"/>
  <c r="CH26" i="5"/>
  <c r="BV25" i="5"/>
  <c r="BU25" i="5"/>
  <c r="BT25" i="5"/>
  <c r="CH22" i="5"/>
  <c r="BV21" i="5"/>
  <c r="BU21" i="5"/>
  <c r="BT21" i="5"/>
  <c r="CH18" i="5"/>
  <c r="BV17" i="5"/>
  <c r="BU17" i="5"/>
  <c r="BT17" i="5"/>
  <c r="CH14" i="5"/>
  <c r="BV13" i="5"/>
  <c r="BU13" i="5"/>
  <c r="BT13" i="5"/>
  <c r="CH10" i="5"/>
  <c r="BV9" i="5"/>
  <c r="BU9" i="5"/>
  <c r="BT9" i="5"/>
  <c r="CH6" i="5"/>
  <c r="BV5" i="5"/>
  <c r="BU5" i="5"/>
  <c r="BT5" i="5"/>
  <c r="CG34" i="5"/>
  <c r="BS33" i="5"/>
  <c r="BR33" i="5"/>
  <c r="BQ33" i="5"/>
  <c r="CG30" i="5"/>
  <c r="BS29" i="5"/>
  <c r="BR29" i="5"/>
  <c r="BQ29" i="5"/>
  <c r="CG26" i="5"/>
  <c r="BS25" i="5"/>
  <c r="BR25" i="5"/>
  <c r="BQ25" i="5"/>
  <c r="CG22" i="5"/>
  <c r="BS21" i="5"/>
  <c r="BR21" i="5"/>
  <c r="BQ21" i="5"/>
  <c r="CG18" i="5"/>
  <c r="BS17" i="5"/>
  <c r="BR17" i="5"/>
  <c r="BQ17" i="5"/>
  <c r="CG14" i="5"/>
  <c r="BS13" i="5"/>
  <c r="BR13" i="5"/>
  <c r="BQ13" i="5"/>
  <c r="CG10" i="5"/>
  <c r="BS9" i="5"/>
  <c r="BR9" i="5"/>
  <c r="BQ9" i="5"/>
  <c r="CG6" i="5"/>
  <c r="BS5" i="5"/>
  <c r="BR5" i="5"/>
  <c r="BQ5" i="5"/>
  <c r="CF34" i="5"/>
  <c r="BP33" i="5"/>
  <c r="BO33" i="5"/>
  <c r="BN33" i="5"/>
  <c r="CF30" i="5"/>
  <c r="BP29" i="5"/>
  <c r="BO29" i="5"/>
  <c r="BN29" i="5"/>
  <c r="CF26" i="5"/>
  <c r="BP25" i="5"/>
  <c r="BO25" i="5"/>
  <c r="BN25" i="5"/>
  <c r="CF22" i="5"/>
  <c r="BP21" i="5"/>
  <c r="BO21" i="5"/>
  <c r="BN21" i="5"/>
  <c r="CF18" i="5"/>
  <c r="BP17" i="5"/>
  <c r="BO17" i="5"/>
  <c r="BN17" i="5"/>
  <c r="CF14" i="5"/>
  <c r="BP13" i="5"/>
  <c r="BO13" i="5"/>
  <c r="BN13" i="5"/>
  <c r="CF10" i="5"/>
  <c r="BP9" i="5"/>
  <c r="BO9" i="5"/>
  <c r="BN9" i="5"/>
  <c r="CF6" i="5"/>
  <c r="BP5" i="5"/>
  <c r="BO5" i="5"/>
  <c r="BN5" i="5"/>
  <c r="CE34" i="5"/>
  <c r="BM33" i="5"/>
  <c r="BL33" i="5"/>
  <c r="BK33" i="5"/>
  <c r="CE30" i="5"/>
  <c r="BM29" i="5"/>
  <c r="BL29" i="5"/>
  <c r="BK29" i="5"/>
  <c r="CE26" i="5"/>
  <c r="BM25" i="5"/>
  <c r="BL25" i="5"/>
  <c r="BK25" i="5"/>
  <c r="CE22" i="5"/>
  <c r="BM21" i="5"/>
  <c r="BL21" i="5"/>
  <c r="BK21" i="5"/>
  <c r="CE18" i="5"/>
  <c r="BM17" i="5"/>
  <c r="BL17" i="5"/>
  <c r="BK17" i="5"/>
  <c r="CE14" i="5"/>
  <c r="BM13" i="5"/>
  <c r="BL13" i="5"/>
  <c r="BK13" i="5"/>
  <c r="CE10" i="5"/>
  <c r="BM9" i="5"/>
  <c r="BL9" i="5"/>
  <c r="BK9" i="5"/>
  <c r="CE6" i="5"/>
  <c r="BM5" i="5"/>
  <c r="BL5" i="5"/>
  <c r="BK5" i="5"/>
  <c r="CD34" i="5"/>
  <c r="BJ33" i="5"/>
  <c r="BI33" i="5"/>
  <c r="BH33" i="5"/>
  <c r="CD30" i="5"/>
  <c r="BJ29" i="5"/>
  <c r="BI29" i="5"/>
  <c r="BH29" i="5"/>
  <c r="CD26" i="5"/>
  <c r="BJ25" i="5"/>
  <c r="BI25" i="5"/>
  <c r="BH25" i="5"/>
  <c r="CD22" i="5"/>
  <c r="BJ21" i="5"/>
  <c r="BI21" i="5"/>
  <c r="BH21" i="5"/>
  <c r="CD18" i="5"/>
  <c r="BJ17" i="5"/>
  <c r="BI17" i="5"/>
  <c r="BH17" i="5"/>
  <c r="CD14" i="5"/>
  <c r="BJ13" i="5"/>
  <c r="BI13" i="5"/>
  <c r="BH13" i="5"/>
  <c r="CD10" i="5"/>
  <c r="BJ9" i="5"/>
  <c r="BI9" i="5"/>
  <c r="BH9" i="5"/>
  <c r="CD6" i="5"/>
  <c r="BJ5" i="5"/>
  <c r="BI5" i="5"/>
  <c r="BH5" i="5"/>
  <c r="CC34" i="5"/>
  <c r="CC30" i="5"/>
  <c r="CC26" i="5"/>
  <c r="CC22" i="5"/>
  <c r="CC18" i="5"/>
  <c r="CC14" i="5"/>
  <c r="CC10" i="5"/>
  <c r="BG33" i="5"/>
  <c r="BF33" i="5"/>
  <c r="BG29" i="5"/>
  <c r="BF29" i="5"/>
  <c r="BG25" i="5"/>
  <c r="BF25" i="5"/>
  <c r="BG21" i="5"/>
  <c r="BF21" i="5"/>
  <c r="BG17" i="5"/>
  <c r="BF17" i="5"/>
  <c r="BG13" i="5"/>
  <c r="BF13" i="5"/>
  <c r="BG9" i="5"/>
  <c r="BF9" i="5"/>
  <c r="BG5" i="5"/>
  <c r="DA11" i="5" l="1"/>
  <c r="DA19" i="5"/>
  <c r="DA27" i="5"/>
  <c r="DL13" i="5"/>
  <c r="DL9" i="5"/>
  <c r="DA15" i="5"/>
  <c r="CG5" i="5"/>
  <c r="DL7" i="5"/>
  <c r="DL15" i="5"/>
  <c r="DL19" i="5"/>
  <c r="DL23" i="5"/>
  <c r="DL27" i="5"/>
  <c r="EB24" i="31"/>
  <c r="EB6" i="31"/>
  <c r="EB10" i="31"/>
  <c r="EB5" i="31"/>
  <c r="EB9" i="31"/>
  <c r="EB13" i="31"/>
  <c r="EB17" i="31"/>
  <c r="EB21" i="31"/>
  <c r="EB8" i="31"/>
  <c r="EB12" i="31"/>
  <c r="EB16" i="31"/>
  <c r="EB20" i="31"/>
  <c r="EB7" i="31"/>
  <c r="EB11" i="31"/>
  <c r="EB15" i="31"/>
  <c r="EB19" i="31"/>
  <c r="EB23" i="31"/>
  <c r="EB14" i="31"/>
  <c r="EB18" i="31"/>
  <c r="EB22" i="31"/>
  <c r="AQ7" i="4"/>
  <c r="AO6" i="4"/>
  <c r="AQ6" i="4" s="1"/>
  <c r="DL11" i="5"/>
  <c r="DA6" i="5"/>
  <c r="DA8" i="5"/>
  <c r="DA10" i="5"/>
  <c r="DA12" i="5"/>
  <c r="DA14" i="5"/>
  <c r="DA16" i="5"/>
  <c r="DA18" i="5"/>
  <c r="DA20" i="5"/>
  <c r="DA22" i="5"/>
  <c r="DA24" i="5"/>
  <c r="DA26" i="5"/>
  <c r="DA28" i="5"/>
  <c r="DL6" i="5"/>
  <c r="DL8" i="5"/>
  <c r="DL10" i="5"/>
  <c r="DL12" i="5"/>
  <c r="DL14" i="5"/>
  <c r="DL16" i="5"/>
  <c r="DL18" i="5"/>
  <c r="DL20" i="5"/>
  <c r="DL22" i="5"/>
  <c r="DL24" i="5"/>
  <c r="DL26" i="5"/>
  <c r="DL28" i="5"/>
  <c r="CD9" i="5"/>
  <c r="CD17" i="5"/>
  <c r="CD25" i="5"/>
  <c r="CD33" i="5"/>
  <c r="CE9" i="5"/>
  <c r="CE13" i="5"/>
  <c r="CE17" i="5"/>
  <c r="CE21" i="5"/>
  <c r="CE25" i="5"/>
  <c r="CE29" i="5"/>
  <c r="CE33" i="5"/>
  <c r="CF5" i="5"/>
  <c r="CF9" i="5"/>
  <c r="CF13" i="5"/>
  <c r="CF17" i="5"/>
  <c r="CF21" i="5"/>
  <c r="CF25" i="5"/>
  <c r="CF29" i="5"/>
  <c r="CF33" i="5"/>
  <c r="CG9" i="5"/>
  <c r="CG13" i="5"/>
  <c r="CG17" i="5"/>
  <c r="CG21" i="5"/>
  <c r="CG25" i="5"/>
  <c r="CG29" i="5"/>
  <c r="CG33" i="5"/>
  <c r="CH5" i="5"/>
  <c r="CH9" i="5"/>
  <c r="CH13" i="5"/>
  <c r="CH17" i="5"/>
  <c r="CH21" i="5"/>
  <c r="CH25" i="5"/>
  <c r="CH29" i="5"/>
  <c r="CH33" i="5"/>
  <c r="CI5" i="5"/>
  <c r="CI9" i="5"/>
  <c r="CI13" i="5"/>
  <c r="CI17" i="5"/>
  <c r="CI21" i="5"/>
  <c r="CI25" i="5"/>
  <c r="CI29" i="5"/>
  <c r="CI33" i="5"/>
  <c r="CJ5" i="5"/>
  <c r="CJ9" i="5"/>
  <c r="CJ13" i="5"/>
  <c r="CJ17" i="5"/>
  <c r="CJ21" i="5"/>
  <c r="CJ25" i="5"/>
  <c r="CJ29" i="5"/>
  <c r="CJ33" i="5"/>
  <c r="CE5" i="5"/>
  <c r="CD5" i="5"/>
  <c r="CD13" i="5"/>
  <c r="CD21" i="5"/>
  <c r="CD29" i="5"/>
  <c r="BE33" i="5"/>
  <c r="CC33" i="5" s="1"/>
  <c r="BE29" i="5"/>
  <c r="CC29" i="5" s="1"/>
  <c r="BE25" i="5"/>
  <c r="CC25" i="5" s="1"/>
  <c r="BE21" i="5"/>
  <c r="CC21" i="5" s="1"/>
  <c r="BE17" i="5"/>
  <c r="CC17" i="5" s="1"/>
  <c r="BE13" i="5"/>
  <c r="CC13" i="5" s="1"/>
  <c r="BE9" i="5"/>
  <c r="CC9" i="5" s="1"/>
  <c r="BE5" i="5" l="1"/>
  <c r="CC5" i="5" s="1"/>
  <c r="IE44" i="29"/>
  <c r="GV44" i="29"/>
  <c r="ID44" i="29" s="1"/>
  <c r="FM44" i="29"/>
  <c r="IE43" i="29"/>
  <c r="GV43" i="29"/>
  <c r="FM43" i="29"/>
  <c r="IE42" i="29"/>
  <c r="GV42" i="29"/>
  <c r="FM42" i="29"/>
  <c r="IE41" i="29"/>
  <c r="GV41" i="29"/>
  <c r="FM41" i="29"/>
  <c r="IE40" i="29"/>
  <c r="GV40" i="29"/>
  <c r="FM40" i="29"/>
  <c r="IE39" i="29"/>
  <c r="GV39" i="29"/>
  <c r="FM39" i="29"/>
  <c r="IE38" i="29"/>
  <c r="GV38" i="29"/>
  <c r="FM38" i="29"/>
  <c r="IE37" i="29"/>
  <c r="GV37" i="29"/>
  <c r="FM37" i="29"/>
  <c r="IE36" i="29"/>
  <c r="GV36" i="29"/>
  <c r="FM36" i="29"/>
  <c r="IE35" i="29"/>
  <c r="GV35" i="29"/>
  <c r="FM35" i="29"/>
  <c r="IE34" i="29"/>
  <c r="GV34" i="29"/>
  <c r="FM34" i="29"/>
  <c r="IE33" i="29"/>
  <c r="GV33" i="29"/>
  <c r="FM33" i="29"/>
  <c r="IE32" i="29"/>
  <c r="GV32" i="29"/>
  <c r="FM32" i="29"/>
  <c r="IE31" i="29"/>
  <c r="GV31" i="29"/>
  <c r="FM31" i="29"/>
  <c r="IE30" i="29"/>
  <c r="GV30" i="29"/>
  <c r="FM30" i="29"/>
  <c r="IE29" i="29"/>
  <c r="GV29" i="29"/>
  <c r="FM29" i="29"/>
  <c r="IE28" i="29"/>
  <c r="GV28" i="29"/>
  <c r="FM28" i="29"/>
  <c r="IE27" i="29"/>
  <c r="GV27" i="29"/>
  <c r="FM27" i="29"/>
  <c r="IE26" i="29"/>
  <c r="GV26" i="29"/>
  <c r="FM26" i="29"/>
  <c r="IE25" i="29"/>
  <c r="GV25" i="29"/>
  <c r="FM25" i="29"/>
  <c r="IE24" i="29"/>
  <c r="GV24" i="29"/>
  <c r="FM24" i="29"/>
  <c r="IE23" i="29"/>
  <c r="GV23" i="29"/>
  <c r="FM23" i="29"/>
  <c r="IE22" i="29"/>
  <c r="GV22" i="29"/>
  <c r="FM22" i="29"/>
  <c r="IE21" i="29"/>
  <c r="GV21" i="29"/>
  <c r="FM21" i="29"/>
  <c r="IE20" i="29"/>
  <c r="GV20" i="29"/>
  <c r="FM20" i="29"/>
  <c r="IE19" i="29"/>
  <c r="GV19" i="29"/>
  <c r="FM19" i="29"/>
  <c r="IE18" i="29"/>
  <c r="GV18" i="29"/>
  <c r="FM18" i="29"/>
  <c r="IE17" i="29"/>
  <c r="GV17" i="29"/>
  <c r="FM17" i="29"/>
  <c r="IE16" i="29"/>
  <c r="GV16" i="29"/>
  <c r="FM16" i="29"/>
  <c r="IE15" i="29"/>
  <c r="GV15" i="29"/>
  <c r="FM15" i="29"/>
  <c r="IE14" i="29"/>
  <c r="GV14" i="29"/>
  <c r="FM14" i="29"/>
  <c r="IE13" i="29"/>
  <c r="GV13" i="29"/>
  <c r="FM13" i="29"/>
  <c r="IE12" i="29"/>
  <c r="GV12" i="29"/>
  <c r="FM12" i="29"/>
  <c r="IE11" i="29"/>
  <c r="GV11" i="29"/>
  <c r="FM11" i="29"/>
  <c r="IE10" i="29"/>
  <c r="GV10" i="29"/>
  <c r="FM10" i="29"/>
  <c r="IE9" i="29"/>
  <c r="GV9" i="29"/>
  <c r="FM9" i="29"/>
  <c r="IE8" i="29"/>
  <c r="GV8" i="29"/>
  <c r="FM8" i="29"/>
  <c r="IE7" i="29"/>
  <c r="GV7" i="29"/>
  <c r="FM7" i="29"/>
  <c r="IE6" i="29"/>
  <c r="GV6" i="29"/>
  <c r="FM6" i="29"/>
  <c r="FJ24" i="29"/>
  <c r="FI24" i="29"/>
  <c r="FH24" i="29"/>
  <c r="FG24" i="29"/>
  <c r="FF24" i="29"/>
  <c r="FE24" i="29"/>
  <c r="FD24" i="29"/>
  <c r="FC24" i="29"/>
  <c r="FB24" i="29"/>
  <c r="FA24" i="29"/>
  <c r="EZ24" i="29"/>
  <c r="EY24" i="29"/>
  <c r="EX24" i="29"/>
  <c r="EW24" i="29"/>
  <c r="EV24" i="29"/>
  <c r="EU24" i="29"/>
  <c r="ET24" i="29"/>
  <c r="ES24" i="29"/>
  <c r="ER24" i="29"/>
  <c r="EQ24" i="29"/>
  <c r="EP24" i="29"/>
  <c r="EO24" i="29"/>
  <c r="EN24" i="29"/>
  <c r="EM24" i="29"/>
  <c r="EL24" i="29"/>
  <c r="EK24" i="29"/>
  <c r="EJ24" i="29"/>
  <c r="EI24" i="29"/>
  <c r="EH24" i="29"/>
  <c r="EG24" i="29"/>
  <c r="EF24" i="29"/>
  <c r="EE24" i="29"/>
  <c r="ED24" i="29"/>
  <c r="EC24" i="29"/>
  <c r="FJ23" i="29"/>
  <c r="FI23" i="29"/>
  <c r="FH23" i="29"/>
  <c r="FG23" i="29"/>
  <c r="FF23" i="29"/>
  <c r="FE23" i="29"/>
  <c r="FD23" i="29"/>
  <c r="FC23" i="29"/>
  <c r="FB23" i="29"/>
  <c r="FA23" i="29"/>
  <c r="EZ23" i="29"/>
  <c r="EY23" i="29"/>
  <c r="EX23" i="29"/>
  <c r="EW23" i="29"/>
  <c r="EV23" i="29"/>
  <c r="EU23" i="29"/>
  <c r="ET23" i="29"/>
  <c r="ES23" i="29"/>
  <c r="ER23" i="29"/>
  <c r="EQ23" i="29"/>
  <c r="EP23" i="29"/>
  <c r="EO23" i="29"/>
  <c r="EN23" i="29"/>
  <c r="EM23" i="29"/>
  <c r="EL23" i="29"/>
  <c r="EK23" i="29"/>
  <c r="EJ23" i="29"/>
  <c r="EI23" i="29"/>
  <c r="EH23" i="29"/>
  <c r="EG23" i="29"/>
  <c r="EF23" i="29"/>
  <c r="EE23" i="29"/>
  <c r="ED23" i="29"/>
  <c r="EC23" i="29"/>
  <c r="FJ22" i="29"/>
  <c r="FI22" i="29"/>
  <c r="FH22" i="29"/>
  <c r="FG22" i="29"/>
  <c r="FF22" i="29"/>
  <c r="FE22" i="29"/>
  <c r="FD22" i="29"/>
  <c r="FC22" i="29"/>
  <c r="FB22" i="29"/>
  <c r="FA22" i="29"/>
  <c r="EZ22" i="29"/>
  <c r="EY22" i="29"/>
  <c r="EX22" i="29"/>
  <c r="EW22" i="29"/>
  <c r="EV22" i="29"/>
  <c r="EU22" i="29"/>
  <c r="ET22" i="29"/>
  <c r="ES22" i="29"/>
  <c r="ER22" i="29"/>
  <c r="EQ22" i="29"/>
  <c r="EP22" i="29"/>
  <c r="EO22" i="29"/>
  <c r="EN22" i="29"/>
  <c r="EM22" i="29"/>
  <c r="EL22" i="29"/>
  <c r="EK22" i="29"/>
  <c r="EJ22" i="29"/>
  <c r="EI22" i="29"/>
  <c r="EH22" i="29"/>
  <c r="EG22" i="29"/>
  <c r="EF22" i="29"/>
  <c r="EE22" i="29"/>
  <c r="ED22" i="29"/>
  <c r="EC22" i="29"/>
  <c r="FJ21" i="29"/>
  <c r="FI21" i="29"/>
  <c r="FH21" i="29"/>
  <c r="FG21" i="29"/>
  <c r="FF21" i="29"/>
  <c r="FE21" i="29"/>
  <c r="FD21" i="29"/>
  <c r="FC21" i="29"/>
  <c r="FB21" i="29"/>
  <c r="FA21" i="29"/>
  <c r="EZ21" i="29"/>
  <c r="EY21" i="29"/>
  <c r="EX21" i="29"/>
  <c r="EW21" i="29"/>
  <c r="EV21" i="29"/>
  <c r="EU21" i="29"/>
  <c r="ET21" i="29"/>
  <c r="ES21" i="29"/>
  <c r="ER21" i="29"/>
  <c r="EQ21" i="29"/>
  <c r="EP21" i="29"/>
  <c r="EO21" i="29"/>
  <c r="EN21" i="29"/>
  <c r="EM21" i="29"/>
  <c r="EL21" i="29"/>
  <c r="EK21" i="29"/>
  <c r="EJ21" i="29"/>
  <c r="EI21" i="29"/>
  <c r="EH21" i="29"/>
  <c r="EG21" i="29"/>
  <c r="EF21" i="29"/>
  <c r="EE21" i="29"/>
  <c r="ED21" i="29"/>
  <c r="EC21" i="29"/>
  <c r="FJ20" i="29"/>
  <c r="FI20" i="29"/>
  <c r="FH20" i="29"/>
  <c r="FG20" i="29"/>
  <c r="FF20" i="29"/>
  <c r="FE20" i="29"/>
  <c r="FD20" i="29"/>
  <c r="FC20" i="29"/>
  <c r="FB20" i="29"/>
  <c r="FA20" i="29"/>
  <c r="EZ20" i="29"/>
  <c r="EY20" i="29"/>
  <c r="EX20" i="29"/>
  <c r="EW20" i="29"/>
  <c r="EV20" i="29"/>
  <c r="EU20" i="29"/>
  <c r="ET20" i="29"/>
  <c r="ES20" i="29"/>
  <c r="ER20" i="29"/>
  <c r="EQ20" i="29"/>
  <c r="EP20" i="29"/>
  <c r="EO20" i="29"/>
  <c r="EN20" i="29"/>
  <c r="EM20" i="29"/>
  <c r="EL20" i="29"/>
  <c r="EK20" i="29"/>
  <c r="EJ20" i="29"/>
  <c r="EI20" i="29"/>
  <c r="EH20" i="29"/>
  <c r="EG20" i="29"/>
  <c r="EF20" i="29"/>
  <c r="EE20" i="29"/>
  <c r="ED20" i="29"/>
  <c r="EC20" i="29"/>
  <c r="FJ19" i="29"/>
  <c r="FI19" i="29"/>
  <c r="FH19" i="29"/>
  <c r="FG19" i="29"/>
  <c r="FF19" i="29"/>
  <c r="FE19" i="29"/>
  <c r="FD19" i="29"/>
  <c r="FC19" i="29"/>
  <c r="FB19" i="29"/>
  <c r="FA19" i="29"/>
  <c r="EZ19" i="29"/>
  <c r="EY19" i="29"/>
  <c r="EX19" i="29"/>
  <c r="EW19" i="29"/>
  <c r="EV19" i="29"/>
  <c r="EU19" i="29"/>
  <c r="ET19" i="29"/>
  <c r="ES19" i="29"/>
  <c r="ER19" i="29"/>
  <c r="EQ19" i="29"/>
  <c r="EP19" i="29"/>
  <c r="EO19" i="29"/>
  <c r="EN19" i="29"/>
  <c r="EM19" i="29"/>
  <c r="EL19" i="29"/>
  <c r="EK19" i="29"/>
  <c r="EJ19" i="29"/>
  <c r="EI19" i="29"/>
  <c r="EH19" i="29"/>
  <c r="EG19" i="29"/>
  <c r="EF19" i="29"/>
  <c r="EE19" i="29"/>
  <c r="ED19" i="29"/>
  <c r="EC19" i="29"/>
  <c r="FJ18" i="29"/>
  <c r="FI18" i="29"/>
  <c r="FH18" i="29"/>
  <c r="FG18" i="29"/>
  <c r="FF18" i="29"/>
  <c r="FE18" i="29"/>
  <c r="FD18" i="29"/>
  <c r="FC18" i="29"/>
  <c r="FB18" i="29"/>
  <c r="FA18" i="29"/>
  <c r="EZ18" i="29"/>
  <c r="EY18" i="29"/>
  <c r="EX18" i="29"/>
  <c r="EW18" i="29"/>
  <c r="EV18" i="29"/>
  <c r="EU18" i="29"/>
  <c r="ET18" i="29"/>
  <c r="ES18" i="29"/>
  <c r="ER18" i="29"/>
  <c r="EQ18" i="29"/>
  <c r="EP18" i="29"/>
  <c r="EO18" i="29"/>
  <c r="EN18" i="29"/>
  <c r="EM18" i="29"/>
  <c r="EL18" i="29"/>
  <c r="EK18" i="29"/>
  <c r="EJ18" i="29"/>
  <c r="EI18" i="29"/>
  <c r="EH18" i="29"/>
  <c r="EG18" i="29"/>
  <c r="EF18" i="29"/>
  <c r="EE18" i="29"/>
  <c r="ED18" i="29"/>
  <c r="EC18" i="29"/>
  <c r="FJ17" i="29"/>
  <c r="FI17" i="29"/>
  <c r="FH17" i="29"/>
  <c r="FG17" i="29"/>
  <c r="FF17" i="29"/>
  <c r="FE17" i="29"/>
  <c r="FD17" i="29"/>
  <c r="FC17" i="29"/>
  <c r="FB17" i="29"/>
  <c r="FA17" i="29"/>
  <c r="EZ17" i="29"/>
  <c r="EY17" i="29"/>
  <c r="EX17" i="29"/>
  <c r="EW17" i="29"/>
  <c r="EV17" i="29"/>
  <c r="EU17" i="29"/>
  <c r="ET17" i="29"/>
  <c r="ES17" i="29"/>
  <c r="ER17" i="29"/>
  <c r="EQ17" i="29"/>
  <c r="EP17" i="29"/>
  <c r="EO17" i="29"/>
  <c r="EN17" i="29"/>
  <c r="EM17" i="29"/>
  <c r="EL17" i="29"/>
  <c r="EK17" i="29"/>
  <c r="EJ17" i="29"/>
  <c r="EI17" i="29"/>
  <c r="EH17" i="29"/>
  <c r="EG17" i="29"/>
  <c r="EF17" i="29"/>
  <c r="EE17" i="29"/>
  <c r="ED17" i="29"/>
  <c r="EC17" i="29"/>
  <c r="FJ16" i="29"/>
  <c r="FI16" i="29"/>
  <c r="FH16" i="29"/>
  <c r="FG16" i="29"/>
  <c r="FF16" i="29"/>
  <c r="FE16" i="29"/>
  <c r="FD16" i="29"/>
  <c r="FC16" i="29"/>
  <c r="FB16" i="29"/>
  <c r="FA16" i="29"/>
  <c r="EZ16" i="29"/>
  <c r="EY16" i="29"/>
  <c r="EX16" i="29"/>
  <c r="EW16" i="29"/>
  <c r="EV16" i="29"/>
  <c r="EU16" i="29"/>
  <c r="ET16" i="29"/>
  <c r="ES16" i="29"/>
  <c r="ER16" i="29"/>
  <c r="EQ16" i="29"/>
  <c r="EP16" i="29"/>
  <c r="EO16" i="29"/>
  <c r="EN16" i="29"/>
  <c r="EM16" i="29"/>
  <c r="EL16" i="29"/>
  <c r="EK16" i="29"/>
  <c r="EJ16" i="29"/>
  <c r="EI16" i="29"/>
  <c r="EH16" i="29"/>
  <c r="EG16" i="29"/>
  <c r="EF16" i="29"/>
  <c r="EE16" i="29"/>
  <c r="ED16" i="29"/>
  <c r="EC16" i="29"/>
  <c r="FJ15" i="29"/>
  <c r="FI15" i="29"/>
  <c r="FH15" i="29"/>
  <c r="FG15" i="29"/>
  <c r="FF15" i="29"/>
  <c r="FE15" i="29"/>
  <c r="FD15" i="29"/>
  <c r="FC15" i="29"/>
  <c r="FB15" i="29"/>
  <c r="FA15" i="29"/>
  <c r="EZ15" i="29"/>
  <c r="EY15" i="29"/>
  <c r="EX15" i="29"/>
  <c r="EW15" i="29"/>
  <c r="EV15" i="29"/>
  <c r="EU15" i="29"/>
  <c r="ET15" i="29"/>
  <c r="ES15" i="29"/>
  <c r="ER15" i="29"/>
  <c r="EQ15" i="29"/>
  <c r="EP15" i="29"/>
  <c r="EO15" i="29"/>
  <c r="EN15" i="29"/>
  <c r="EM15" i="29"/>
  <c r="EL15" i="29"/>
  <c r="EK15" i="29"/>
  <c r="EJ15" i="29"/>
  <c r="EI15" i="29"/>
  <c r="EH15" i="29"/>
  <c r="EG15" i="29"/>
  <c r="EF15" i="29"/>
  <c r="EE15" i="29"/>
  <c r="ED15" i="29"/>
  <c r="EC15" i="29"/>
  <c r="FJ14" i="29"/>
  <c r="FI14" i="29"/>
  <c r="FH14" i="29"/>
  <c r="FG14" i="29"/>
  <c r="FF14" i="29"/>
  <c r="FE14" i="29"/>
  <c r="FD14" i="29"/>
  <c r="FC14" i="29"/>
  <c r="FB14" i="29"/>
  <c r="FA14" i="29"/>
  <c r="EZ14" i="29"/>
  <c r="EY14" i="29"/>
  <c r="EX14" i="29"/>
  <c r="EW14" i="29"/>
  <c r="EV14" i="29"/>
  <c r="EU14" i="29"/>
  <c r="ET14" i="29"/>
  <c r="ES14" i="29"/>
  <c r="ER14" i="29"/>
  <c r="EQ14" i="29"/>
  <c r="EP14" i="29"/>
  <c r="EO14" i="29"/>
  <c r="EN14" i="29"/>
  <c r="EM14" i="29"/>
  <c r="EL14" i="29"/>
  <c r="EK14" i="29"/>
  <c r="EJ14" i="29"/>
  <c r="EI14" i="29"/>
  <c r="EH14" i="29"/>
  <c r="EG14" i="29"/>
  <c r="EF14" i="29"/>
  <c r="EE14" i="29"/>
  <c r="ED14" i="29"/>
  <c r="EC14" i="29"/>
  <c r="FJ13" i="29"/>
  <c r="FI13" i="29"/>
  <c r="FH13" i="29"/>
  <c r="FG13" i="29"/>
  <c r="FF13" i="29"/>
  <c r="FE13" i="29"/>
  <c r="FD13" i="29"/>
  <c r="FC13" i="29"/>
  <c r="FB13" i="29"/>
  <c r="FA13" i="29"/>
  <c r="EZ13" i="29"/>
  <c r="EY13" i="29"/>
  <c r="EX13" i="29"/>
  <c r="EW13" i="29"/>
  <c r="EV13" i="29"/>
  <c r="EU13" i="29"/>
  <c r="ET13" i="29"/>
  <c r="ES13" i="29"/>
  <c r="ER13" i="29"/>
  <c r="EQ13" i="29"/>
  <c r="EP13" i="29"/>
  <c r="EO13" i="29"/>
  <c r="EN13" i="29"/>
  <c r="EM13" i="29"/>
  <c r="EL13" i="29"/>
  <c r="EK13" i="29"/>
  <c r="EJ13" i="29"/>
  <c r="EI13" i="29"/>
  <c r="EH13" i="29"/>
  <c r="EG13" i="29"/>
  <c r="EF13" i="29"/>
  <c r="EE13" i="29"/>
  <c r="ED13" i="29"/>
  <c r="EC13" i="29"/>
  <c r="FJ12" i="29"/>
  <c r="FI12" i="29"/>
  <c r="FH12" i="29"/>
  <c r="FG12" i="29"/>
  <c r="FF12" i="29"/>
  <c r="FE12" i="29"/>
  <c r="FD12" i="29"/>
  <c r="FC12" i="29"/>
  <c r="FB12" i="29"/>
  <c r="FA12" i="29"/>
  <c r="EZ12" i="29"/>
  <c r="EY12" i="29"/>
  <c r="EX12" i="29"/>
  <c r="EW12" i="29"/>
  <c r="EV12" i="29"/>
  <c r="EU12" i="29"/>
  <c r="ET12" i="29"/>
  <c r="ES12" i="29"/>
  <c r="ER12" i="29"/>
  <c r="EQ12" i="29"/>
  <c r="EP12" i="29"/>
  <c r="EO12" i="29"/>
  <c r="EN12" i="29"/>
  <c r="EM12" i="29"/>
  <c r="EL12" i="29"/>
  <c r="EK12" i="29"/>
  <c r="EJ12" i="29"/>
  <c r="EI12" i="29"/>
  <c r="EH12" i="29"/>
  <c r="EG12" i="29"/>
  <c r="EF12" i="29"/>
  <c r="EE12" i="29"/>
  <c r="ED12" i="29"/>
  <c r="EC12" i="29"/>
  <c r="FJ11" i="29"/>
  <c r="FI11" i="29"/>
  <c r="FH11" i="29"/>
  <c r="FG11" i="29"/>
  <c r="FF11" i="29"/>
  <c r="FE11" i="29"/>
  <c r="FD11" i="29"/>
  <c r="FC11" i="29"/>
  <c r="FB11" i="29"/>
  <c r="FA11" i="29"/>
  <c r="EZ11" i="29"/>
  <c r="EY11" i="29"/>
  <c r="EX11" i="29"/>
  <c r="EW11" i="29"/>
  <c r="EV11" i="29"/>
  <c r="EU11" i="29"/>
  <c r="ET11" i="29"/>
  <c r="ES11" i="29"/>
  <c r="ER11" i="29"/>
  <c r="EQ11" i="29"/>
  <c r="EP11" i="29"/>
  <c r="EO11" i="29"/>
  <c r="EN11" i="29"/>
  <c r="EM11" i="29"/>
  <c r="EL11" i="29"/>
  <c r="EK11" i="29"/>
  <c r="EJ11" i="29"/>
  <c r="EI11" i="29"/>
  <c r="EH11" i="29"/>
  <c r="EG11" i="29"/>
  <c r="EF11" i="29"/>
  <c r="EE11" i="29"/>
  <c r="ED11" i="29"/>
  <c r="EC11" i="29"/>
  <c r="FJ10" i="29"/>
  <c r="FI10" i="29"/>
  <c r="FH10" i="29"/>
  <c r="FG10" i="29"/>
  <c r="FF10" i="29"/>
  <c r="FE10" i="29"/>
  <c r="FD10" i="29"/>
  <c r="FC10" i="29"/>
  <c r="FB10" i="29"/>
  <c r="FA10" i="29"/>
  <c r="EZ10" i="29"/>
  <c r="EY10" i="29"/>
  <c r="EX10" i="29"/>
  <c r="EW10" i="29"/>
  <c r="EV10" i="29"/>
  <c r="EU10" i="29"/>
  <c r="ET10" i="29"/>
  <c r="ES10" i="29"/>
  <c r="ER10" i="29"/>
  <c r="EQ10" i="29"/>
  <c r="EP10" i="29"/>
  <c r="EO10" i="29"/>
  <c r="EN10" i="29"/>
  <c r="EM10" i="29"/>
  <c r="EL10" i="29"/>
  <c r="EK10" i="29"/>
  <c r="EJ10" i="29"/>
  <c r="EI10" i="29"/>
  <c r="EH10" i="29"/>
  <c r="EG10" i="29"/>
  <c r="EF10" i="29"/>
  <c r="EE10" i="29"/>
  <c r="ED10" i="29"/>
  <c r="EC10" i="29"/>
  <c r="FJ9" i="29"/>
  <c r="FI9" i="29"/>
  <c r="FH9" i="29"/>
  <c r="FG9" i="29"/>
  <c r="FF9" i="29"/>
  <c r="FE9" i="29"/>
  <c r="FD9" i="29"/>
  <c r="FC9" i="29"/>
  <c r="FB9" i="29"/>
  <c r="FA9" i="29"/>
  <c r="EZ9" i="29"/>
  <c r="EY9" i="29"/>
  <c r="EX9" i="29"/>
  <c r="EW9" i="29"/>
  <c r="EV9" i="29"/>
  <c r="EU9" i="29"/>
  <c r="ET9" i="29"/>
  <c r="ES9" i="29"/>
  <c r="ER9" i="29"/>
  <c r="EQ9" i="29"/>
  <c r="EP9" i="29"/>
  <c r="EO9" i="29"/>
  <c r="EN9" i="29"/>
  <c r="EM9" i="29"/>
  <c r="EL9" i="29"/>
  <c r="EK9" i="29"/>
  <c r="EJ9" i="29"/>
  <c r="EI9" i="29"/>
  <c r="EH9" i="29"/>
  <c r="EG9" i="29"/>
  <c r="EF9" i="29"/>
  <c r="EE9" i="29"/>
  <c r="ED9" i="29"/>
  <c r="EC9" i="29"/>
  <c r="FJ8" i="29"/>
  <c r="FI8" i="29"/>
  <c r="FH8" i="29"/>
  <c r="FG8" i="29"/>
  <c r="FF8" i="29"/>
  <c r="FE8" i="29"/>
  <c r="FD8" i="29"/>
  <c r="FC8" i="29"/>
  <c r="FB8" i="29"/>
  <c r="FA8" i="29"/>
  <c r="EZ8" i="29"/>
  <c r="EY8" i="29"/>
  <c r="EX8" i="29"/>
  <c r="EW8" i="29"/>
  <c r="EV8" i="29"/>
  <c r="EU8" i="29"/>
  <c r="ET8" i="29"/>
  <c r="ES8" i="29"/>
  <c r="ER8" i="29"/>
  <c r="EQ8" i="29"/>
  <c r="EP8" i="29"/>
  <c r="EO8" i="29"/>
  <c r="EN8" i="29"/>
  <c r="EM8" i="29"/>
  <c r="EL8" i="29"/>
  <c r="EK8" i="29"/>
  <c r="EJ8" i="29"/>
  <c r="EI8" i="29"/>
  <c r="EH8" i="29"/>
  <c r="EG8" i="29"/>
  <c r="EF8" i="29"/>
  <c r="EE8" i="29"/>
  <c r="ED8" i="29"/>
  <c r="EC8" i="29"/>
  <c r="FJ7" i="29"/>
  <c r="FI7" i="29"/>
  <c r="FH7" i="29"/>
  <c r="FG7" i="29"/>
  <c r="FF7" i="29"/>
  <c r="FE7" i="29"/>
  <c r="FD7" i="29"/>
  <c r="FC7" i="29"/>
  <c r="FB7" i="29"/>
  <c r="FA7" i="29"/>
  <c r="EZ7" i="29"/>
  <c r="EY7" i="29"/>
  <c r="EX7" i="29"/>
  <c r="EW7" i="29"/>
  <c r="EV7" i="29"/>
  <c r="EU7" i="29"/>
  <c r="ET7" i="29"/>
  <c r="ES7" i="29"/>
  <c r="ER7" i="29"/>
  <c r="EQ7" i="29"/>
  <c r="EP7" i="29"/>
  <c r="EO7" i="29"/>
  <c r="EN7" i="29"/>
  <c r="EM7" i="29"/>
  <c r="EL7" i="29"/>
  <c r="EK7" i="29"/>
  <c r="EJ7" i="29"/>
  <c r="EI7" i="29"/>
  <c r="EH7" i="29"/>
  <c r="EG7" i="29"/>
  <c r="EF7" i="29"/>
  <c r="EE7" i="29"/>
  <c r="ED7" i="29"/>
  <c r="EC7" i="29"/>
  <c r="FJ6" i="29"/>
  <c r="FI6" i="29"/>
  <c r="FH6" i="29"/>
  <c r="FG6" i="29"/>
  <c r="FF6" i="29"/>
  <c r="FE6" i="29"/>
  <c r="FD6" i="29"/>
  <c r="FC6" i="29"/>
  <c r="FB6" i="29"/>
  <c r="FA6" i="29"/>
  <c r="EZ6" i="29"/>
  <c r="EY6" i="29"/>
  <c r="EX6" i="29"/>
  <c r="EW6" i="29"/>
  <c r="EV6" i="29"/>
  <c r="EU6" i="29"/>
  <c r="ET6" i="29"/>
  <c r="ES6" i="29"/>
  <c r="ER6" i="29"/>
  <c r="EQ6" i="29"/>
  <c r="EP6" i="29"/>
  <c r="EO6" i="29"/>
  <c r="EN6" i="29"/>
  <c r="EM6" i="29"/>
  <c r="EL6" i="29"/>
  <c r="EK6" i="29"/>
  <c r="EJ6" i="29"/>
  <c r="EI6" i="29"/>
  <c r="EH6" i="29"/>
  <c r="EG6" i="29"/>
  <c r="EF6" i="29"/>
  <c r="EE6" i="29"/>
  <c r="ED6" i="29"/>
  <c r="EC6" i="29"/>
  <c r="FJ5" i="29"/>
  <c r="FI5" i="29"/>
  <c r="FH5" i="29"/>
  <c r="FG5" i="29"/>
  <c r="FF5" i="29"/>
  <c r="FE5" i="29"/>
  <c r="FD5" i="29"/>
  <c r="FC5" i="29"/>
  <c r="FB5" i="29"/>
  <c r="FA5" i="29"/>
  <c r="EZ5" i="29"/>
  <c r="EY5" i="29"/>
  <c r="EX5" i="29"/>
  <c r="EW5" i="29"/>
  <c r="EV5" i="29"/>
  <c r="EU5" i="29"/>
  <c r="ET5" i="29"/>
  <c r="ES5" i="29"/>
  <c r="ER5" i="29"/>
  <c r="EQ5" i="29"/>
  <c r="EP5" i="29"/>
  <c r="EO5" i="29"/>
  <c r="EN5" i="29"/>
  <c r="EM5" i="29"/>
  <c r="EL5" i="29"/>
  <c r="EK5" i="29"/>
  <c r="EJ5" i="29"/>
  <c r="EI5" i="29"/>
  <c r="EH5" i="29"/>
  <c r="EG5" i="29"/>
  <c r="EF5" i="29"/>
  <c r="EE5" i="29"/>
  <c r="ED5" i="29"/>
  <c r="EC5" i="29"/>
  <c r="EA24" i="29"/>
  <c r="DZ24" i="29"/>
  <c r="DY24" i="29"/>
  <c r="DX24" i="29"/>
  <c r="DW24" i="29"/>
  <c r="DV24" i="29"/>
  <c r="DU24" i="29"/>
  <c r="DT24" i="29"/>
  <c r="DS24" i="29"/>
  <c r="DR24" i="29"/>
  <c r="DQ24" i="29"/>
  <c r="DP24" i="29"/>
  <c r="DO24" i="29"/>
  <c r="DN24" i="29"/>
  <c r="DM24" i="29"/>
  <c r="DL24" i="29"/>
  <c r="DK24" i="29"/>
  <c r="DJ24" i="29"/>
  <c r="DI24" i="29"/>
  <c r="DH24" i="29"/>
  <c r="DG24" i="29"/>
  <c r="DF24" i="29"/>
  <c r="DE24" i="29"/>
  <c r="DD24" i="29"/>
  <c r="DC24" i="29"/>
  <c r="DB24" i="29"/>
  <c r="DA24" i="29"/>
  <c r="CZ24" i="29"/>
  <c r="CY24" i="29"/>
  <c r="CX24" i="29"/>
  <c r="CW24" i="29"/>
  <c r="CV24" i="29"/>
  <c r="CU24" i="29"/>
  <c r="CT24" i="29"/>
  <c r="EA23" i="29"/>
  <c r="DZ23" i="29"/>
  <c r="DY23" i="29"/>
  <c r="DX23" i="29"/>
  <c r="DW23" i="29"/>
  <c r="DV23" i="29"/>
  <c r="DU23" i="29"/>
  <c r="DT23" i="29"/>
  <c r="DS23" i="29"/>
  <c r="DR23" i="29"/>
  <c r="DQ23" i="29"/>
  <c r="DP23" i="29"/>
  <c r="DO23" i="29"/>
  <c r="DN23" i="29"/>
  <c r="DM23" i="29"/>
  <c r="DL23" i="29"/>
  <c r="DK23" i="29"/>
  <c r="DJ23" i="29"/>
  <c r="DI23" i="29"/>
  <c r="DH23" i="29"/>
  <c r="DG23" i="29"/>
  <c r="DF23" i="29"/>
  <c r="DE23" i="29"/>
  <c r="DD23" i="29"/>
  <c r="DC23" i="29"/>
  <c r="DB23" i="29"/>
  <c r="DA23" i="29"/>
  <c r="CZ23" i="29"/>
  <c r="CY23" i="29"/>
  <c r="CX23" i="29"/>
  <c r="CW23" i="29"/>
  <c r="CV23" i="29"/>
  <c r="CU23" i="29"/>
  <c r="CT23" i="29"/>
  <c r="EA22" i="29"/>
  <c r="DZ22" i="29"/>
  <c r="DY22" i="29"/>
  <c r="DX22" i="29"/>
  <c r="DW22" i="29"/>
  <c r="DV22" i="29"/>
  <c r="DU22" i="29"/>
  <c r="DT22" i="29"/>
  <c r="DS22" i="29"/>
  <c r="DR22" i="29"/>
  <c r="DQ22" i="29"/>
  <c r="DP22" i="29"/>
  <c r="DO22" i="29"/>
  <c r="DN22" i="29"/>
  <c r="DM22" i="29"/>
  <c r="DL22" i="29"/>
  <c r="DK22" i="29"/>
  <c r="DJ22" i="29"/>
  <c r="DI22" i="29"/>
  <c r="DH22" i="29"/>
  <c r="DG22" i="29"/>
  <c r="DF22" i="29"/>
  <c r="DE22" i="29"/>
  <c r="DD22" i="29"/>
  <c r="DC22" i="29"/>
  <c r="DB22" i="29"/>
  <c r="DA22" i="29"/>
  <c r="CZ22" i="29"/>
  <c r="CY22" i="29"/>
  <c r="CX22" i="29"/>
  <c r="CW22" i="29"/>
  <c r="CV22" i="29"/>
  <c r="CU22" i="29"/>
  <c r="CT22" i="29"/>
  <c r="EA21" i="29"/>
  <c r="DZ21" i="29"/>
  <c r="DY21" i="29"/>
  <c r="DX21" i="29"/>
  <c r="DW21" i="29"/>
  <c r="DV21" i="29"/>
  <c r="DU21" i="29"/>
  <c r="DT21" i="29"/>
  <c r="DS21" i="29"/>
  <c r="DR21" i="29"/>
  <c r="DQ21" i="29"/>
  <c r="DP21" i="29"/>
  <c r="DO21" i="29"/>
  <c r="DN21" i="29"/>
  <c r="DM21" i="29"/>
  <c r="DL21" i="29"/>
  <c r="DK21" i="29"/>
  <c r="DJ21" i="29"/>
  <c r="DI21" i="29"/>
  <c r="DH21" i="29"/>
  <c r="DG21" i="29"/>
  <c r="DF21" i="29"/>
  <c r="DE21" i="29"/>
  <c r="DD21" i="29"/>
  <c r="DC21" i="29"/>
  <c r="DB21" i="29"/>
  <c r="DA21" i="29"/>
  <c r="CZ21" i="29"/>
  <c r="CY21" i="29"/>
  <c r="CX21" i="29"/>
  <c r="CW21" i="29"/>
  <c r="CV21" i="29"/>
  <c r="CU21" i="29"/>
  <c r="CT21" i="29"/>
  <c r="EA20" i="29"/>
  <c r="DZ20" i="29"/>
  <c r="DY20" i="29"/>
  <c r="DX20" i="29"/>
  <c r="DW20" i="29"/>
  <c r="DV20" i="29"/>
  <c r="DU20" i="29"/>
  <c r="DT20" i="29"/>
  <c r="DS20" i="29"/>
  <c r="DR20" i="29"/>
  <c r="DQ20" i="29"/>
  <c r="DP20" i="29"/>
  <c r="DO20" i="29"/>
  <c r="DN20" i="29"/>
  <c r="DM20" i="29"/>
  <c r="DL20" i="29"/>
  <c r="DK20" i="29"/>
  <c r="DJ20" i="29"/>
  <c r="DI20" i="29"/>
  <c r="DH20" i="29"/>
  <c r="DG20" i="29"/>
  <c r="DF20" i="29"/>
  <c r="DE20" i="29"/>
  <c r="DD20" i="29"/>
  <c r="DC20" i="29"/>
  <c r="DB20" i="29"/>
  <c r="DA20" i="29"/>
  <c r="CZ20" i="29"/>
  <c r="CY20" i="29"/>
  <c r="CX20" i="29"/>
  <c r="CW20" i="29"/>
  <c r="CV20" i="29"/>
  <c r="CU20" i="29"/>
  <c r="CT20" i="29"/>
  <c r="EA19" i="29"/>
  <c r="DZ19" i="29"/>
  <c r="DY19" i="29"/>
  <c r="DX19" i="29"/>
  <c r="DW19" i="29"/>
  <c r="DV19" i="29"/>
  <c r="DU19" i="29"/>
  <c r="DT19" i="29"/>
  <c r="DS19" i="29"/>
  <c r="DR19" i="29"/>
  <c r="DQ19" i="29"/>
  <c r="DP19" i="29"/>
  <c r="DO19" i="29"/>
  <c r="DN19" i="29"/>
  <c r="DM19" i="29"/>
  <c r="DL19" i="29"/>
  <c r="DK19" i="29"/>
  <c r="DJ19" i="29"/>
  <c r="DI19" i="29"/>
  <c r="DH19" i="29"/>
  <c r="DG19" i="29"/>
  <c r="DF19" i="29"/>
  <c r="DE19" i="29"/>
  <c r="DD19" i="29"/>
  <c r="DC19" i="29"/>
  <c r="DB19" i="29"/>
  <c r="DA19" i="29"/>
  <c r="CZ19" i="29"/>
  <c r="CY19" i="29"/>
  <c r="CX19" i="29"/>
  <c r="CW19" i="29"/>
  <c r="CV19" i="29"/>
  <c r="CU19" i="29"/>
  <c r="CT19" i="29"/>
  <c r="EA18" i="29"/>
  <c r="DZ18" i="29"/>
  <c r="DY18" i="29"/>
  <c r="DX18" i="29"/>
  <c r="DW18" i="29"/>
  <c r="DV18" i="29"/>
  <c r="DU18" i="29"/>
  <c r="DT18" i="29"/>
  <c r="DS18" i="29"/>
  <c r="DR18" i="29"/>
  <c r="DQ18" i="29"/>
  <c r="DP18" i="29"/>
  <c r="DO18" i="29"/>
  <c r="DN18" i="29"/>
  <c r="DM18" i="29"/>
  <c r="DL18" i="29"/>
  <c r="DK18" i="29"/>
  <c r="DJ18" i="29"/>
  <c r="DI18" i="29"/>
  <c r="DH18" i="29"/>
  <c r="DG18" i="29"/>
  <c r="DF18" i="29"/>
  <c r="DE18" i="29"/>
  <c r="DD18" i="29"/>
  <c r="DC18" i="29"/>
  <c r="DB18" i="29"/>
  <c r="DA18" i="29"/>
  <c r="CZ18" i="29"/>
  <c r="CY18" i="29"/>
  <c r="CX18" i="29"/>
  <c r="CW18" i="29"/>
  <c r="CV18" i="29"/>
  <c r="CU18" i="29"/>
  <c r="CT18" i="29"/>
  <c r="EA17" i="29"/>
  <c r="DZ17" i="29"/>
  <c r="DY17" i="29"/>
  <c r="DX17" i="29"/>
  <c r="DW17" i="29"/>
  <c r="DV17" i="29"/>
  <c r="DU17" i="29"/>
  <c r="DT17" i="29"/>
  <c r="DS17" i="29"/>
  <c r="DR17" i="29"/>
  <c r="DQ17" i="29"/>
  <c r="DP17" i="29"/>
  <c r="DO17" i="29"/>
  <c r="DN17" i="29"/>
  <c r="DM17" i="29"/>
  <c r="DL17" i="29"/>
  <c r="DK17" i="29"/>
  <c r="DJ17" i="29"/>
  <c r="DI17" i="29"/>
  <c r="DH17" i="29"/>
  <c r="DG17" i="29"/>
  <c r="DF17" i="29"/>
  <c r="DE17" i="29"/>
  <c r="DD17" i="29"/>
  <c r="DC17" i="29"/>
  <c r="DB17" i="29"/>
  <c r="DA17" i="29"/>
  <c r="CZ17" i="29"/>
  <c r="CY17" i="29"/>
  <c r="CX17" i="29"/>
  <c r="CW17" i="29"/>
  <c r="CV17" i="29"/>
  <c r="CU17" i="29"/>
  <c r="CT17" i="29"/>
  <c r="EA16" i="29"/>
  <c r="DZ16" i="29"/>
  <c r="DY16" i="29"/>
  <c r="DX16" i="29"/>
  <c r="DW16" i="29"/>
  <c r="DV16" i="29"/>
  <c r="DU16" i="29"/>
  <c r="DT16" i="29"/>
  <c r="DS16" i="29"/>
  <c r="DR16" i="29"/>
  <c r="DQ16" i="29"/>
  <c r="DP16" i="29"/>
  <c r="DO16" i="29"/>
  <c r="DN16" i="29"/>
  <c r="DM16" i="29"/>
  <c r="DL16" i="29"/>
  <c r="DK16" i="29"/>
  <c r="DJ16" i="29"/>
  <c r="DI16" i="29"/>
  <c r="DH16" i="29"/>
  <c r="DG16" i="29"/>
  <c r="DF16" i="29"/>
  <c r="DE16" i="29"/>
  <c r="DD16" i="29"/>
  <c r="DC16" i="29"/>
  <c r="DB16" i="29"/>
  <c r="DA16" i="29"/>
  <c r="CZ16" i="29"/>
  <c r="CY16" i="29"/>
  <c r="CX16" i="29"/>
  <c r="CW16" i="29"/>
  <c r="CV16" i="29"/>
  <c r="CU16" i="29"/>
  <c r="CT16" i="29"/>
  <c r="EA15" i="29"/>
  <c r="DZ15" i="29"/>
  <c r="DY15" i="29"/>
  <c r="DX15" i="29"/>
  <c r="DW15" i="29"/>
  <c r="DV15" i="29"/>
  <c r="DU15" i="29"/>
  <c r="DT15" i="29"/>
  <c r="DS15" i="29"/>
  <c r="DR15" i="29"/>
  <c r="DQ15" i="29"/>
  <c r="DP15" i="29"/>
  <c r="DO15" i="29"/>
  <c r="DN15" i="29"/>
  <c r="DM15" i="29"/>
  <c r="DL15" i="29"/>
  <c r="DK15" i="29"/>
  <c r="DJ15" i="29"/>
  <c r="DI15" i="29"/>
  <c r="DH15" i="29"/>
  <c r="DG15" i="29"/>
  <c r="DF15" i="29"/>
  <c r="DE15" i="29"/>
  <c r="DD15" i="29"/>
  <c r="DC15" i="29"/>
  <c r="DB15" i="29"/>
  <c r="DA15" i="29"/>
  <c r="CZ15" i="29"/>
  <c r="CY15" i="29"/>
  <c r="CX15" i="29"/>
  <c r="CW15" i="29"/>
  <c r="CV15" i="29"/>
  <c r="CU15" i="29"/>
  <c r="CT15" i="29"/>
  <c r="EA14" i="29"/>
  <c r="DZ14" i="29"/>
  <c r="DY14" i="29"/>
  <c r="DX14" i="29"/>
  <c r="DW14" i="29"/>
  <c r="DV14" i="29"/>
  <c r="DU14" i="29"/>
  <c r="DT14" i="29"/>
  <c r="DS14" i="29"/>
  <c r="DR14" i="29"/>
  <c r="DQ14" i="29"/>
  <c r="DP14" i="29"/>
  <c r="DO14" i="29"/>
  <c r="DN14" i="29"/>
  <c r="DM14" i="29"/>
  <c r="DL14" i="29"/>
  <c r="DK14" i="29"/>
  <c r="DJ14" i="29"/>
  <c r="DI14" i="29"/>
  <c r="DH14" i="29"/>
  <c r="DG14" i="29"/>
  <c r="DF14" i="29"/>
  <c r="DE14" i="29"/>
  <c r="DD14" i="29"/>
  <c r="DC14" i="29"/>
  <c r="DB14" i="29"/>
  <c r="DA14" i="29"/>
  <c r="CZ14" i="29"/>
  <c r="CY14" i="29"/>
  <c r="CX14" i="29"/>
  <c r="CW14" i="29"/>
  <c r="CV14" i="29"/>
  <c r="CU14" i="29"/>
  <c r="CT14" i="29"/>
  <c r="EA13" i="29"/>
  <c r="DZ13" i="29"/>
  <c r="DY13" i="29"/>
  <c r="DX13" i="29"/>
  <c r="DW13" i="29"/>
  <c r="DV13" i="29"/>
  <c r="DU13" i="29"/>
  <c r="DT13" i="29"/>
  <c r="DS13" i="29"/>
  <c r="DR13" i="29"/>
  <c r="DQ13" i="29"/>
  <c r="DP13" i="29"/>
  <c r="DO13" i="29"/>
  <c r="DN13" i="29"/>
  <c r="DM13" i="29"/>
  <c r="DL13" i="29"/>
  <c r="DK13" i="29"/>
  <c r="DJ13" i="29"/>
  <c r="DI13" i="29"/>
  <c r="DH13" i="29"/>
  <c r="DG13" i="29"/>
  <c r="DF13" i="29"/>
  <c r="DE13" i="29"/>
  <c r="DD13" i="29"/>
  <c r="DC13" i="29"/>
  <c r="DB13" i="29"/>
  <c r="DA13" i="29"/>
  <c r="CZ13" i="29"/>
  <c r="CY13" i="29"/>
  <c r="CX13" i="29"/>
  <c r="CW13" i="29"/>
  <c r="CV13" i="29"/>
  <c r="CU13" i="29"/>
  <c r="CT13" i="29"/>
  <c r="EA12" i="29"/>
  <c r="DZ12" i="29"/>
  <c r="DY12" i="29"/>
  <c r="DX12" i="29"/>
  <c r="DW12" i="29"/>
  <c r="DV12" i="29"/>
  <c r="DU12" i="29"/>
  <c r="DT12" i="29"/>
  <c r="DS12" i="29"/>
  <c r="DR12" i="29"/>
  <c r="DQ12" i="29"/>
  <c r="DP12" i="29"/>
  <c r="DO12" i="29"/>
  <c r="DN12" i="29"/>
  <c r="DM12" i="29"/>
  <c r="DL12" i="29"/>
  <c r="DK12" i="29"/>
  <c r="DJ12" i="29"/>
  <c r="DI12" i="29"/>
  <c r="DH12" i="29"/>
  <c r="DG12" i="29"/>
  <c r="DF12" i="29"/>
  <c r="DE12" i="29"/>
  <c r="DD12" i="29"/>
  <c r="DC12" i="29"/>
  <c r="DB12" i="29"/>
  <c r="DA12" i="29"/>
  <c r="CZ12" i="29"/>
  <c r="CY12" i="29"/>
  <c r="CX12" i="29"/>
  <c r="CW12" i="29"/>
  <c r="CV12" i="29"/>
  <c r="CU12" i="29"/>
  <c r="CT12" i="29"/>
  <c r="EA11" i="29"/>
  <c r="DZ11" i="29"/>
  <c r="DY11" i="29"/>
  <c r="DX11" i="29"/>
  <c r="DW11" i="29"/>
  <c r="DV11" i="29"/>
  <c r="DU11" i="29"/>
  <c r="DT11" i="29"/>
  <c r="DS11" i="29"/>
  <c r="DR11" i="29"/>
  <c r="DQ11" i="29"/>
  <c r="DP11" i="29"/>
  <c r="DO11" i="29"/>
  <c r="DN11" i="29"/>
  <c r="DM11" i="29"/>
  <c r="DL11" i="29"/>
  <c r="DK11" i="29"/>
  <c r="DJ11" i="29"/>
  <c r="DI11" i="29"/>
  <c r="DH11" i="29"/>
  <c r="DG11" i="29"/>
  <c r="DF11" i="29"/>
  <c r="DE11" i="29"/>
  <c r="DD11" i="29"/>
  <c r="DC11" i="29"/>
  <c r="DB11" i="29"/>
  <c r="DA11" i="29"/>
  <c r="CZ11" i="29"/>
  <c r="CY11" i="29"/>
  <c r="CX11" i="29"/>
  <c r="CW11" i="29"/>
  <c r="CV11" i="29"/>
  <c r="CU11" i="29"/>
  <c r="CT11" i="29"/>
  <c r="EA10" i="29"/>
  <c r="DZ10" i="29"/>
  <c r="DY10" i="29"/>
  <c r="DX10" i="29"/>
  <c r="DW10" i="29"/>
  <c r="DV10" i="29"/>
  <c r="DU10" i="29"/>
  <c r="DT10" i="29"/>
  <c r="DS10" i="29"/>
  <c r="DR10" i="29"/>
  <c r="DQ10" i="29"/>
  <c r="DP10" i="29"/>
  <c r="DO10" i="29"/>
  <c r="DN10" i="29"/>
  <c r="DM10" i="29"/>
  <c r="DL10" i="29"/>
  <c r="DK10" i="29"/>
  <c r="DJ10" i="29"/>
  <c r="DI10" i="29"/>
  <c r="DH10" i="29"/>
  <c r="DG10" i="29"/>
  <c r="DF10" i="29"/>
  <c r="DE10" i="29"/>
  <c r="DD10" i="29"/>
  <c r="DC10" i="29"/>
  <c r="DB10" i="29"/>
  <c r="DA10" i="29"/>
  <c r="CZ10" i="29"/>
  <c r="CY10" i="29"/>
  <c r="CX10" i="29"/>
  <c r="CW10" i="29"/>
  <c r="CV10" i="29"/>
  <c r="CU10" i="29"/>
  <c r="CT10" i="29"/>
  <c r="EA9" i="29"/>
  <c r="DZ9" i="29"/>
  <c r="DY9" i="29"/>
  <c r="DX9" i="29"/>
  <c r="DW9" i="29"/>
  <c r="DV9" i="29"/>
  <c r="DU9" i="29"/>
  <c r="DT9" i="29"/>
  <c r="DS9" i="29"/>
  <c r="DR9" i="29"/>
  <c r="DQ9" i="29"/>
  <c r="DP9" i="29"/>
  <c r="DO9" i="29"/>
  <c r="DN9" i="29"/>
  <c r="DM9" i="29"/>
  <c r="DL9" i="29"/>
  <c r="DK9" i="29"/>
  <c r="DJ9" i="29"/>
  <c r="DI9" i="29"/>
  <c r="DH9" i="29"/>
  <c r="DG9" i="29"/>
  <c r="DF9" i="29"/>
  <c r="DE9" i="29"/>
  <c r="DD9" i="29"/>
  <c r="DC9" i="29"/>
  <c r="DB9" i="29"/>
  <c r="DA9" i="29"/>
  <c r="CZ9" i="29"/>
  <c r="CY9" i="29"/>
  <c r="CX9" i="29"/>
  <c r="CW9" i="29"/>
  <c r="CV9" i="29"/>
  <c r="CU9" i="29"/>
  <c r="CT9" i="29"/>
  <c r="EA8" i="29"/>
  <c r="DZ8" i="29"/>
  <c r="DY8" i="29"/>
  <c r="DX8" i="29"/>
  <c r="DW8" i="29"/>
  <c r="DV8" i="29"/>
  <c r="DU8" i="29"/>
  <c r="DT8" i="29"/>
  <c r="DS8" i="29"/>
  <c r="DR8" i="29"/>
  <c r="DQ8" i="29"/>
  <c r="DP8" i="29"/>
  <c r="DO8" i="29"/>
  <c r="DN8" i="29"/>
  <c r="DM8" i="29"/>
  <c r="DL8" i="29"/>
  <c r="DK8" i="29"/>
  <c r="DJ8" i="29"/>
  <c r="DI8" i="29"/>
  <c r="DH8" i="29"/>
  <c r="DG8" i="29"/>
  <c r="DF8" i="29"/>
  <c r="DE8" i="29"/>
  <c r="DD8" i="29"/>
  <c r="DC8" i="29"/>
  <c r="DB8" i="29"/>
  <c r="DA8" i="29"/>
  <c r="CZ8" i="29"/>
  <c r="CY8" i="29"/>
  <c r="CX8" i="29"/>
  <c r="CW8" i="29"/>
  <c r="CV8" i="29"/>
  <c r="CU8" i="29"/>
  <c r="CT8" i="29"/>
  <c r="EA7" i="29"/>
  <c r="DZ7" i="29"/>
  <c r="DY7" i="29"/>
  <c r="DX7" i="29"/>
  <c r="DW7" i="29"/>
  <c r="DV7" i="29"/>
  <c r="DU7" i="29"/>
  <c r="DT7" i="29"/>
  <c r="DS7" i="29"/>
  <c r="DR7" i="29"/>
  <c r="DQ7" i="29"/>
  <c r="DP7" i="29"/>
  <c r="DO7" i="29"/>
  <c r="DN7" i="29"/>
  <c r="DM7" i="29"/>
  <c r="DL7" i="29"/>
  <c r="DK7" i="29"/>
  <c r="DJ7" i="29"/>
  <c r="DI7" i="29"/>
  <c r="DH7" i="29"/>
  <c r="DG7" i="29"/>
  <c r="DF7" i="29"/>
  <c r="DE7" i="29"/>
  <c r="DD7" i="29"/>
  <c r="DC7" i="29"/>
  <c r="DB7" i="29"/>
  <c r="DA7" i="29"/>
  <c r="CZ7" i="29"/>
  <c r="CY7" i="29"/>
  <c r="CX7" i="29"/>
  <c r="CW7" i="29"/>
  <c r="CV7" i="29"/>
  <c r="CU7" i="29"/>
  <c r="CT7" i="29"/>
  <c r="EA6" i="29"/>
  <c r="DZ6" i="29"/>
  <c r="DY6" i="29"/>
  <c r="DX6" i="29"/>
  <c r="DW6" i="29"/>
  <c r="DV6" i="29"/>
  <c r="DU6" i="29"/>
  <c r="DT6" i="29"/>
  <c r="DS6" i="29"/>
  <c r="DR6" i="29"/>
  <c r="DQ6" i="29"/>
  <c r="DP6" i="29"/>
  <c r="DO6" i="29"/>
  <c r="DN6" i="29"/>
  <c r="DM6" i="29"/>
  <c r="DL6" i="29"/>
  <c r="DK6" i="29"/>
  <c r="DJ6" i="29"/>
  <c r="DI6" i="29"/>
  <c r="DH6" i="29"/>
  <c r="DG6" i="29"/>
  <c r="DF6" i="29"/>
  <c r="DE6" i="29"/>
  <c r="DD6" i="29"/>
  <c r="DC6" i="29"/>
  <c r="DB6" i="29"/>
  <c r="DA6" i="29"/>
  <c r="CZ6" i="29"/>
  <c r="CY6" i="29"/>
  <c r="CX6" i="29"/>
  <c r="CW6" i="29"/>
  <c r="CV6" i="29"/>
  <c r="CU6" i="29"/>
  <c r="CT6" i="29"/>
  <c r="EA5" i="29"/>
  <c r="DZ5" i="29"/>
  <c r="DY5" i="29"/>
  <c r="DX5" i="29"/>
  <c r="DW5" i="29"/>
  <c r="DV5" i="29"/>
  <c r="DU5" i="29"/>
  <c r="DT5" i="29"/>
  <c r="DS5" i="29"/>
  <c r="DR5" i="29"/>
  <c r="DQ5" i="29"/>
  <c r="DP5" i="29"/>
  <c r="DO5" i="29"/>
  <c r="DN5" i="29"/>
  <c r="DM5" i="29"/>
  <c r="DL5" i="29"/>
  <c r="DK5" i="29"/>
  <c r="DJ5" i="29"/>
  <c r="DI5" i="29"/>
  <c r="DH5" i="29"/>
  <c r="DG5" i="29"/>
  <c r="DF5" i="29"/>
  <c r="DE5" i="29"/>
  <c r="DD5" i="29"/>
  <c r="DC5" i="29"/>
  <c r="DB5" i="29"/>
  <c r="DA5" i="29"/>
  <c r="CZ5" i="29"/>
  <c r="CY5" i="29"/>
  <c r="CX5" i="29"/>
  <c r="CW5" i="29"/>
  <c r="CV5" i="29"/>
  <c r="CU5" i="29"/>
  <c r="CT5" i="29"/>
  <c r="CQ24" i="29"/>
  <c r="CP24" i="29"/>
  <c r="CO24" i="29"/>
  <c r="CN24" i="29"/>
  <c r="CM24" i="29"/>
  <c r="CL24" i="29"/>
  <c r="CK24" i="29"/>
  <c r="CJ24" i="29"/>
  <c r="CI24" i="29"/>
  <c r="CH24" i="29"/>
  <c r="CG24" i="29"/>
  <c r="CF24" i="29"/>
  <c r="CE24" i="29"/>
  <c r="CD24" i="29"/>
  <c r="CC24" i="29"/>
  <c r="CB24" i="29"/>
  <c r="CA24" i="29"/>
  <c r="BZ24" i="29"/>
  <c r="BY24" i="29"/>
  <c r="BX24" i="29"/>
  <c r="BW24" i="29"/>
  <c r="BV24" i="29"/>
  <c r="BU24" i="29"/>
  <c r="BT24" i="29"/>
  <c r="BS24" i="29"/>
  <c r="BR24" i="29"/>
  <c r="BQ24" i="29"/>
  <c r="BP24" i="29"/>
  <c r="CQ23" i="29"/>
  <c r="CP23" i="29"/>
  <c r="CO23" i="29"/>
  <c r="CN23" i="29"/>
  <c r="CM23" i="29"/>
  <c r="CL23" i="29"/>
  <c r="CK23" i="29"/>
  <c r="CJ23" i="29"/>
  <c r="CI23" i="29"/>
  <c r="CH23" i="29"/>
  <c r="CG23" i="29"/>
  <c r="CF23" i="29"/>
  <c r="CE23" i="29"/>
  <c r="CD23" i="29"/>
  <c r="CC23" i="29"/>
  <c r="CB23" i="29"/>
  <c r="CA23" i="29"/>
  <c r="BZ23" i="29"/>
  <c r="BY23" i="29"/>
  <c r="BX23" i="29"/>
  <c r="BW23" i="29"/>
  <c r="BV23" i="29"/>
  <c r="BU23" i="29"/>
  <c r="BT23" i="29"/>
  <c r="BS23" i="29"/>
  <c r="BR23" i="29"/>
  <c r="BQ23" i="29"/>
  <c r="BP23" i="29"/>
  <c r="CQ22" i="29"/>
  <c r="CP22" i="29"/>
  <c r="CO22" i="29"/>
  <c r="CN22" i="29"/>
  <c r="CM22" i="29"/>
  <c r="CL22" i="29"/>
  <c r="CK22" i="29"/>
  <c r="CJ22" i="29"/>
  <c r="CI22" i="29"/>
  <c r="CH22" i="29"/>
  <c r="CG22" i="29"/>
  <c r="CF22" i="29"/>
  <c r="CE22" i="29"/>
  <c r="CD22" i="29"/>
  <c r="CC22" i="29"/>
  <c r="CB22" i="29"/>
  <c r="CA22" i="29"/>
  <c r="BZ22" i="29"/>
  <c r="BY22" i="29"/>
  <c r="BX22" i="29"/>
  <c r="BW22" i="29"/>
  <c r="BV22" i="29"/>
  <c r="BU22" i="29"/>
  <c r="BT22" i="29"/>
  <c r="BS22" i="29"/>
  <c r="BR22" i="29"/>
  <c r="BQ22" i="29"/>
  <c r="BP22" i="29"/>
  <c r="CQ21" i="29"/>
  <c r="CP21" i="29"/>
  <c r="CO21" i="29"/>
  <c r="CN21" i="29"/>
  <c r="CM21" i="29"/>
  <c r="CL21" i="29"/>
  <c r="CK21" i="29"/>
  <c r="CJ21" i="29"/>
  <c r="CI21" i="29"/>
  <c r="CH21" i="29"/>
  <c r="CG21" i="29"/>
  <c r="CF21" i="29"/>
  <c r="CE21" i="29"/>
  <c r="CD21" i="29"/>
  <c r="CC21" i="29"/>
  <c r="CB21" i="29"/>
  <c r="CA21" i="29"/>
  <c r="BZ21" i="29"/>
  <c r="BY21" i="29"/>
  <c r="BX21" i="29"/>
  <c r="BW21" i="29"/>
  <c r="BV21" i="29"/>
  <c r="BU21" i="29"/>
  <c r="BT21" i="29"/>
  <c r="BS21" i="29"/>
  <c r="BR21" i="29"/>
  <c r="BQ21" i="29"/>
  <c r="BP21" i="29"/>
  <c r="CQ20" i="29"/>
  <c r="CP20" i="29"/>
  <c r="CO20" i="29"/>
  <c r="CN20" i="29"/>
  <c r="CM20" i="29"/>
  <c r="CL20" i="29"/>
  <c r="CK20" i="29"/>
  <c r="CJ20" i="29"/>
  <c r="CI20" i="29"/>
  <c r="CH20" i="29"/>
  <c r="CG20" i="29"/>
  <c r="CF20" i="29"/>
  <c r="CE20" i="29"/>
  <c r="CD20" i="29"/>
  <c r="CC20" i="29"/>
  <c r="CB20" i="29"/>
  <c r="CA20" i="29"/>
  <c r="BZ20" i="29"/>
  <c r="BY20" i="29"/>
  <c r="BX20" i="29"/>
  <c r="BW20" i="29"/>
  <c r="BV20" i="29"/>
  <c r="BU20" i="29"/>
  <c r="BT20" i="29"/>
  <c r="BS20" i="29"/>
  <c r="BR20" i="29"/>
  <c r="BQ20" i="29"/>
  <c r="BP20" i="29"/>
  <c r="CQ19" i="29"/>
  <c r="CP19" i="29"/>
  <c r="CO19" i="29"/>
  <c r="CN19" i="29"/>
  <c r="CM19" i="29"/>
  <c r="CL19" i="29"/>
  <c r="CK19" i="29"/>
  <c r="CJ19" i="29"/>
  <c r="CI19" i="29"/>
  <c r="CH19" i="29"/>
  <c r="CG19" i="29"/>
  <c r="CF19" i="29"/>
  <c r="CE19" i="29"/>
  <c r="CD19" i="29"/>
  <c r="CC19" i="29"/>
  <c r="CB19" i="29"/>
  <c r="CA19" i="29"/>
  <c r="BZ19" i="29"/>
  <c r="BY19" i="29"/>
  <c r="BX19" i="29"/>
  <c r="BW19" i="29"/>
  <c r="BV19" i="29"/>
  <c r="BU19" i="29"/>
  <c r="BT19" i="29"/>
  <c r="BS19" i="29"/>
  <c r="BR19" i="29"/>
  <c r="BQ19" i="29"/>
  <c r="BP19" i="29"/>
  <c r="CQ18" i="29"/>
  <c r="CP18" i="29"/>
  <c r="CO18" i="29"/>
  <c r="CN18" i="29"/>
  <c r="CM18" i="29"/>
  <c r="CL18" i="29"/>
  <c r="CK18" i="29"/>
  <c r="CJ18" i="29"/>
  <c r="CI18" i="29"/>
  <c r="CH18" i="29"/>
  <c r="CG18" i="29"/>
  <c r="CF18" i="29"/>
  <c r="CE18" i="29"/>
  <c r="CD18" i="29"/>
  <c r="CC18" i="29"/>
  <c r="CB18" i="29"/>
  <c r="CA18" i="29"/>
  <c r="BZ18" i="29"/>
  <c r="BY18" i="29"/>
  <c r="BX18" i="29"/>
  <c r="BW18" i="29"/>
  <c r="BV18" i="29"/>
  <c r="BU18" i="29"/>
  <c r="BT18" i="29"/>
  <c r="BS18" i="29"/>
  <c r="BR18" i="29"/>
  <c r="BQ18" i="29"/>
  <c r="BP18" i="29"/>
  <c r="CQ17" i="29"/>
  <c r="CP17" i="29"/>
  <c r="CO17" i="29"/>
  <c r="CN17" i="29"/>
  <c r="CM17" i="29"/>
  <c r="CL17" i="29"/>
  <c r="CK17" i="29"/>
  <c r="CJ17" i="29"/>
  <c r="CI17" i="29"/>
  <c r="CH17" i="29"/>
  <c r="CG17" i="29"/>
  <c r="CF17" i="29"/>
  <c r="CE17" i="29"/>
  <c r="CD17" i="29"/>
  <c r="CC17" i="29"/>
  <c r="CB17" i="29"/>
  <c r="CA17" i="29"/>
  <c r="BZ17" i="29"/>
  <c r="BY17" i="29"/>
  <c r="BX17" i="29"/>
  <c r="BW17" i="29"/>
  <c r="BV17" i="29"/>
  <c r="BU17" i="29"/>
  <c r="BT17" i="29"/>
  <c r="BS17" i="29"/>
  <c r="BR17" i="29"/>
  <c r="BQ17" i="29"/>
  <c r="BP17" i="29"/>
  <c r="CQ16" i="29"/>
  <c r="CP16" i="29"/>
  <c r="CO16" i="29"/>
  <c r="CN16" i="29"/>
  <c r="CM16" i="29"/>
  <c r="CL16" i="29"/>
  <c r="CK16" i="29"/>
  <c r="CJ16" i="29"/>
  <c r="CI16" i="29"/>
  <c r="CH16" i="29"/>
  <c r="CG16" i="29"/>
  <c r="CF16" i="29"/>
  <c r="CE16" i="29"/>
  <c r="CD16" i="29"/>
  <c r="CC16" i="29"/>
  <c r="CB16" i="29"/>
  <c r="CA16" i="29"/>
  <c r="BZ16" i="29"/>
  <c r="BY16" i="29"/>
  <c r="BX16" i="29"/>
  <c r="BW16" i="29"/>
  <c r="BV16" i="29"/>
  <c r="BU16" i="29"/>
  <c r="BT16" i="29"/>
  <c r="BS16" i="29"/>
  <c r="BR16" i="29"/>
  <c r="BQ16" i="29"/>
  <c r="BP16" i="29"/>
  <c r="CQ15" i="29"/>
  <c r="CP15" i="29"/>
  <c r="CO15" i="29"/>
  <c r="CN15" i="29"/>
  <c r="CM15" i="29"/>
  <c r="CL15" i="29"/>
  <c r="CK15" i="29"/>
  <c r="CJ15" i="29"/>
  <c r="CI15" i="29"/>
  <c r="CH15" i="29"/>
  <c r="CG15" i="29"/>
  <c r="CF15" i="29"/>
  <c r="CE15" i="29"/>
  <c r="CD15" i="29"/>
  <c r="CC15" i="29"/>
  <c r="CB15" i="29"/>
  <c r="CA15" i="29"/>
  <c r="BZ15" i="29"/>
  <c r="BY15" i="29"/>
  <c r="BX15" i="29"/>
  <c r="BW15" i="29"/>
  <c r="BV15" i="29"/>
  <c r="BU15" i="29"/>
  <c r="BT15" i="29"/>
  <c r="BS15" i="29"/>
  <c r="BR15" i="29"/>
  <c r="BQ15" i="29"/>
  <c r="BP15" i="29"/>
  <c r="CQ14" i="29"/>
  <c r="CP14" i="29"/>
  <c r="CO14" i="29"/>
  <c r="CN14" i="29"/>
  <c r="CM14" i="29"/>
  <c r="CL14" i="29"/>
  <c r="CK14" i="29"/>
  <c r="CJ14" i="29"/>
  <c r="CI14" i="29"/>
  <c r="CH14" i="29"/>
  <c r="CG14" i="29"/>
  <c r="CF14" i="29"/>
  <c r="CE14" i="29"/>
  <c r="CD14" i="29"/>
  <c r="CC14" i="29"/>
  <c r="CB14" i="29"/>
  <c r="CA14" i="29"/>
  <c r="BZ14" i="29"/>
  <c r="BY14" i="29"/>
  <c r="BX14" i="29"/>
  <c r="BW14" i="29"/>
  <c r="BV14" i="29"/>
  <c r="BU14" i="29"/>
  <c r="BT14" i="29"/>
  <c r="BS14" i="29"/>
  <c r="BR14" i="29"/>
  <c r="BQ14" i="29"/>
  <c r="BP14" i="29"/>
  <c r="CQ13" i="29"/>
  <c r="CP13" i="29"/>
  <c r="CO13" i="29"/>
  <c r="CN13" i="29"/>
  <c r="CM13" i="29"/>
  <c r="CL13" i="29"/>
  <c r="CK13" i="29"/>
  <c r="CJ13" i="29"/>
  <c r="CI13" i="29"/>
  <c r="CH13" i="29"/>
  <c r="CG13" i="29"/>
  <c r="CF13" i="29"/>
  <c r="CE13" i="29"/>
  <c r="CD13" i="29"/>
  <c r="CC13" i="29"/>
  <c r="CB13" i="29"/>
  <c r="CA13" i="29"/>
  <c r="BZ13" i="29"/>
  <c r="BY13" i="29"/>
  <c r="BX13" i="29"/>
  <c r="BW13" i="29"/>
  <c r="BV13" i="29"/>
  <c r="BU13" i="29"/>
  <c r="BT13" i="29"/>
  <c r="BS13" i="29"/>
  <c r="BR13" i="29"/>
  <c r="BQ13" i="29"/>
  <c r="BP13" i="29"/>
  <c r="CQ12" i="29"/>
  <c r="CP12" i="29"/>
  <c r="CO12" i="29"/>
  <c r="CN12" i="29"/>
  <c r="CM12" i="29"/>
  <c r="CL12" i="29"/>
  <c r="CK12" i="29"/>
  <c r="CJ12" i="29"/>
  <c r="CI12" i="29"/>
  <c r="CH12" i="29"/>
  <c r="CG12" i="29"/>
  <c r="CF12" i="29"/>
  <c r="CE12" i="29"/>
  <c r="CD12" i="29"/>
  <c r="CC12" i="29"/>
  <c r="CB12" i="29"/>
  <c r="CA12" i="29"/>
  <c r="BZ12" i="29"/>
  <c r="BY12" i="29"/>
  <c r="BX12" i="29"/>
  <c r="BW12" i="29"/>
  <c r="BV12" i="29"/>
  <c r="BU12" i="29"/>
  <c r="BT12" i="29"/>
  <c r="BS12" i="29"/>
  <c r="BR12" i="29"/>
  <c r="BQ12" i="29"/>
  <c r="BP12" i="29"/>
  <c r="CQ11" i="29"/>
  <c r="CP11" i="29"/>
  <c r="CO11" i="29"/>
  <c r="CN11" i="29"/>
  <c r="CM11" i="29"/>
  <c r="CL11" i="29"/>
  <c r="CK11" i="29"/>
  <c r="CJ11" i="29"/>
  <c r="CI11" i="29"/>
  <c r="CH11" i="29"/>
  <c r="CG11" i="29"/>
  <c r="CF11" i="29"/>
  <c r="CE11" i="29"/>
  <c r="CD11" i="29"/>
  <c r="CC11" i="29"/>
  <c r="CB11" i="29"/>
  <c r="CA11" i="29"/>
  <c r="BZ11" i="29"/>
  <c r="BY11" i="29"/>
  <c r="BX11" i="29"/>
  <c r="BW11" i="29"/>
  <c r="BV11" i="29"/>
  <c r="BU11" i="29"/>
  <c r="BT11" i="29"/>
  <c r="BS11" i="29"/>
  <c r="BR11" i="29"/>
  <c r="BQ11" i="29"/>
  <c r="BP11" i="29"/>
  <c r="CQ10" i="29"/>
  <c r="CP10" i="29"/>
  <c r="CO10" i="29"/>
  <c r="CN10" i="29"/>
  <c r="CM10" i="29"/>
  <c r="CL10" i="29"/>
  <c r="CK10" i="29"/>
  <c r="CJ10" i="29"/>
  <c r="CI10" i="29"/>
  <c r="CH10" i="29"/>
  <c r="CG10" i="29"/>
  <c r="CF10" i="29"/>
  <c r="CE10" i="29"/>
  <c r="CD10" i="29"/>
  <c r="CC10" i="29"/>
  <c r="CB10" i="29"/>
  <c r="CA10" i="29"/>
  <c r="BZ10" i="29"/>
  <c r="BY10" i="29"/>
  <c r="BX10" i="29"/>
  <c r="BW10" i="29"/>
  <c r="BV10" i="29"/>
  <c r="BU10" i="29"/>
  <c r="BT10" i="29"/>
  <c r="BS10" i="29"/>
  <c r="BR10" i="29"/>
  <c r="BQ10" i="29"/>
  <c r="BP10" i="29"/>
  <c r="CQ9" i="29"/>
  <c r="CP9" i="29"/>
  <c r="CO9" i="29"/>
  <c r="CN9" i="29"/>
  <c r="CM9" i="29"/>
  <c r="CL9" i="29"/>
  <c r="CK9" i="29"/>
  <c r="CJ9" i="29"/>
  <c r="CI9" i="29"/>
  <c r="CH9" i="29"/>
  <c r="CG9" i="29"/>
  <c r="CF9" i="29"/>
  <c r="CE9" i="29"/>
  <c r="CD9" i="29"/>
  <c r="CC9" i="29"/>
  <c r="CB9" i="29"/>
  <c r="CA9" i="29"/>
  <c r="BZ9" i="29"/>
  <c r="BY9" i="29"/>
  <c r="BX9" i="29"/>
  <c r="BW9" i="29"/>
  <c r="BV9" i="29"/>
  <c r="BU9" i="29"/>
  <c r="BT9" i="29"/>
  <c r="BS9" i="29"/>
  <c r="BR9" i="29"/>
  <c r="BQ9" i="29"/>
  <c r="BP9" i="29"/>
  <c r="CQ8" i="29"/>
  <c r="CP8" i="29"/>
  <c r="CO8" i="29"/>
  <c r="CN8" i="29"/>
  <c r="CM8" i="29"/>
  <c r="CL8" i="29"/>
  <c r="CK8" i="29"/>
  <c r="CJ8" i="29"/>
  <c r="CI8" i="29"/>
  <c r="CH8" i="29"/>
  <c r="CG8" i="29"/>
  <c r="CF8" i="29"/>
  <c r="CE8" i="29"/>
  <c r="CD8" i="29"/>
  <c r="CC8" i="29"/>
  <c r="CB8" i="29"/>
  <c r="CA8" i="29"/>
  <c r="BZ8" i="29"/>
  <c r="BY8" i="29"/>
  <c r="BX8" i="29"/>
  <c r="BW8" i="29"/>
  <c r="BV8" i="29"/>
  <c r="BU8" i="29"/>
  <c r="BT8" i="29"/>
  <c r="BS8" i="29"/>
  <c r="BR8" i="29"/>
  <c r="BQ8" i="29"/>
  <c r="BP8" i="29"/>
  <c r="CQ7" i="29"/>
  <c r="CP7" i="29"/>
  <c r="CO7" i="29"/>
  <c r="CN7" i="29"/>
  <c r="CM7" i="29"/>
  <c r="CL7" i="29"/>
  <c r="CK7" i="29"/>
  <c r="CJ7" i="29"/>
  <c r="CI7" i="29"/>
  <c r="CH7" i="29"/>
  <c r="CG7" i="29"/>
  <c r="CF7" i="29"/>
  <c r="CE7" i="29"/>
  <c r="CD7" i="29"/>
  <c r="CC7" i="29"/>
  <c r="CB7" i="29"/>
  <c r="CA7" i="29"/>
  <c r="BZ7" i="29"/>
  <c r="BY7" i="29"/>
  <c r="BX7" i="29"/>
  <c r="BW7" i="29"/>
  <c r="BV7" i="29"/>
  <c r="BU7" i="29"/>
  <c r="BT7" i="29"/>
  <c r="BS7" i="29"/>
  <c r="BR7" i="29"/>
  <c r="BQ7" i="29"/>
  <c r="BP7" i="29"/>
  <c r="CQ6" i="29"/>
  <c r="CP6" i="29"/>
  <c r="CO6" i="29"/>
  <c r="CN6" i="29"/>
  <c r="CM6" i="29"/>
  <c r="CL6" i="29"/>
  <c r="CK6" i="29"/>
  <c r="CJ6" i="29"/>
  <c r="CI6" i="29"/>
  <c r="CH6" i="29"/>
  <c r="CG6" i="29"/>
  <c r="CF6" i="29"/>
  <c r="CE6" i="29"/>
  <c r="CD6" i="29"/>
  <c r="CC6" i="29"/>
  <c r="CB6" i="29"/>
  <c r="CA6" i="29"/>
  <c r="BZ6" i="29"/>
  <c r="BY6" i="29"/>
  <c r="BX6" i="29"/>
  <c r="BW6" i="29"/>
  <c r="BV6" i="29"/>
  <c r="BU6" i="29"/>
  <c r="BT6" i="29"/>
  <c r="BS6" i="29"/>
  <c r="BR6" i="29"/>
  <c r="BQ6" i="29"/>
  <c r="BP6" i="29"/>
  <c r="CQ5" i="29"/>
  <c r="CP5" i="29"/>
  <c r="CO5" i="29"/>
  <c r="CN5" i="29"/>
  <c r="CM5" i="29"/>
  <c r="CL5" i="29"/>
  <c r="CK5" i="29"/>
  <c r="CJ5" i="29"/>
  <c r="CI5" i="29"/>
  <c r="CH5" i="29"/>
  <c r="CG5" i="29"/>
  <c r="CF5" i="29"/>
  <c r="CE5" i="29"/>
  <c r="CD5" i="29"/>
  <c r="CC5" i="29"/>
  <c r="CB5" i="29"/>
  <c r="CA5" i="29"/>
  <c r="BZ5" i="29"/>
  <c r="BY5" i="29"/>
  <c r="BX5" i="29"/>
  <c r="BW5" i="29"/>
  <c r="BV5" i="29"/>
  <c r="BU5" i="29"/>
  <c r="BT5" i="29"/>
  <c r="BS5" i="29"/>
  <c r="BR5" i="29"/>
  <c r="BQ5" i="29"/>
  <c r="BP5" i="29"/>
  <c r="BL24" i="29"/>
  <c r="BL23" i="29"/>
  <c r="BL22" i="29"/>
  <c r="BL21" i="29"/>
  <c r="BL20" i="29"/>
  <c r="BL19" i="29"/>
  <c r="BL18" i="29"/>
  <c r="BL17" i="29"/>
  <c r="BL16" i="29"/>
  <c r="BL15" i="29"/>
  <c r="BL14" i="29"/>
  <c r="BL13" i="29"/>
  <c r="BL12" i="29"/>
  <c r="BL11" i="29"/>
  <c r="BL10" i="29"/>
  <c r="BL9" i="29"/>
  <c r="BL8" i="29"/>
  <c r="BL7" i="29"/>
  <c r="BL6" i="29"/>
  <c r="BL5" i="29"/>
  <c r="BS44" i="39"/>
  <c r="BS43" i="39"/>
  <c r="BS42" i="39"/>
  <c r="BS41" i="39"/>
  <c r="BS40" i="39"/>
  <c r="BS39" i="39"/>
  <c r="BS38" i="39"/>
  <c r="BS37" i="39"/>
  <c r="BS36" i="39"/>
  <c r="BS35" i="39"/>
  <c r="BS34" i="39"/>
  <c r="BS33" i="39"/>
  <c r="BS32" i="39"/>
  <c r="BS31" i="39"/>
  <c r="BS30" i="39"/>
  <c r="BS29" i="39"/>
  <c r="BS28" i="39"/>
  <c r="BS27" i="39"/>
  <c r="BS26" i="39"/>
  <c r="BS25" i="39"/>
  <c r="BS24" i="39"/>
  <c r="BS23" i="39"/>
  <c r="BS22" i="39"/>
  <c r="BS21" i="39"/>
  <c r="BS20" i="39"/>
  <c r="BS19" i="39"/>
  <c r="BS18" i="39"/>
  <c r="BS17" i="39"/>
  <c r="BS16" i="39"/>
  <c r="BS15" i="39"/>
  <c r="BS14" i="39"/>
  <c r="BS13" i="39"/>
  <c r="BS12" i="39"/>
  <c r="BS11" i="39"/>
  <c r="BS10" i="39"/>
  <c r="BS9" i="39"/>
  <c r="BS8" i="39"/>
  <c r="BS7" i="39"/>
  <c r="BS6" i="39"/>
  <c r="BS5" i="39"/>
  <c r="CR24" i="29"/>
  <c r="BO24" i="29"/>
  <c r="BN24" i="29"/>
  <c r="BM24" i="29"/>
  <c r="BK24" i="29"/>
  <c r="CR23" i="29"/>
  <c r="BO23" i="29"/>
  <c r="BN23" i="29"/>
  <c r="BM23" i="29"/>
  <c r="BK23" i="29"/>
  <c r="CR22" i="29"/>
  <c r="BO22" i="29"/>
  <c r="BN22" i="29"/>
  <c r="BM22" i="29"/>
  <c r="BK22" i="29"/>
  <c r="CR21" i="29"/>
  <c r="BO21" i="29"/>
  <c r="BN21" i="29"/>
  <c r="BM21" i="29"/>
  <c r="BK21" i="29"/>
  <c r="CR20" i="29"/>
  <c r="BO20" i="29"/>
  <c r="BN20" i="29"/>
  <c r="BM20" i="29"/>
  <c r="BK20" i="29"/>
  <c r="CR19" i="29"/>
  <c r="BO19" i="29"/>
  <c r="BN19" i="29"/>
  <c r="BM19" i="29"/>
  <c r="BK19" i="29"/>
  <c r="CR18" i="29"/>
  <c r="BO18" i="29"/>
  <c r="BN18" i="29"/>
  <c r="BM18" i="29"/>
  <c r="BK18" i="29"/>
  <c r="CR17" i="29"/>
  <c r="BO17" i="29"/>
  <c r="BN17" i="29"/>
  <c r="BM17" i="29"/>
  <c r="BK17" i="29"/>
  <c r="CR16" i="29"/>
  <c r="BO16" i="29"/>
  <c r="BN16" i="29"/>
  <c r="BM16" i="29"/>
  <c r="BK16" i="29"/>
  <c r="CR15" i="29"/>
  <c r="BO15" i="29"/>
  <c r="BN15" i="29"/>
  <c r="BM15" i="29"/>
  <c r="BK15" i="29"/>
  <c r="CR14" i="29"/>
  <c r="BO14" i="29"/>
  <c r="BN14" i="29"/>
  <c r="BM14" i="29"/>
  <c r="BK14" i="29"/>
  <c r="CR13" i="29"/>
  <c r="BO13" i="29"/>
  <c r="BN13" i="29"/>
  <c r="BM13" i="29"/>
  <c r="BK13" i="29"/>
  <c r="CR12" i="29"/>
  <c r="BO12" i="29"/>
  <c r="BN12" i="29"/>
  <c r="BM12" i="29"/>
  <c r="BK12" i="29"/>
  <c r="CR11" i="29"/>
  <c r="BO11" i="29"/>
  <c r="BN11" i="29"/>
  <c r="BM11" i="29"/>
  <c r="BK11" i="29"/>
  <c r="CR10" i="29"/>
  <c r="BO10" i="29"/>
  <c r="BN10" i="29"/>
  <c r="BM10" i="29"/>
  <c r="BK10" i="29"/>
  <c r="CR9" i="29"/>
  <c r="BO9" i="29"/>
  <c r="BN9" i="29"/>
  <c r="BM9" i="29"/>
  <c r="BK9" i="29"/>
  <c r="CR8" i="29"/>
  <c r="BO8" i="29"/>
  <c r="BN8" i="29"/>
  <c r="BM8" i="29"/>
  <c r="BK8" i="29"/>
  <c r="CR7" i="29"/>
  <c r="BO7" i="29"/>
  <c r="BN7" i="29"/>
  <c r="BM7" i="29"/>
  <c r="BK7" i="29"/>
  <c r="CR6" i="29"/>
  <c r="BO6" i="29"/>
  <c r="BN6" i="29"/>
  <c r="BM6" i="29"/>
  <c r="BK6" i="29"/>
  <c r="CR5" i="29"/>
  <c r="BO5" i="29"/>
  <c r="BN5" i="29"/>
  <c r="BM5" i="29"/>
  <c r="BK5" i="29"/>
  <c r="FK13" i="29" l="1"/>
  <c r="FK17" i="29"/>
  <c r="EB12" i="29"/>
  <c r="JM18" i="29"/>
  <c r="FK11" i="29"/>
  <c r="FK15" i="29"/>
  <c r="FK19" i="29"/>
  <c r="FK21" i="29"/>
  <c r="FK23" i="29"/>
  <c r="EB14" i="29"/>
  <c r="EB18" i="29"/>
  <c r="EB22" i="29"/>
  <c r="EB16" i="29"/>
  <c r="EB20" i="29"/>
  <c r="EB24" i="29"/>
  <c r="EB10" i="29"/>
  <c r="FK5" i="29"/>
  <c r="GU25" i="29"/>
  <c r="ID26" i="29"/>
  <c r="JM27" i="29"/>
  <c r="GU29" i="29"/>
  <c r="GU32" i="29"/>
  <c r="GU36" i="29"/>
  <c r="GU40" i="29"/>
  <c r="ID41" i="29"/>
  <c r="JM42" i="29"/>
  <c r="GU44" i="29"/>
  <c r="GU31" i="29"/>
  <c r="GU35" i="29"/>
  <c r="GU39" i="29"/>
  <c r="JM41" i="29"/>
  <c r="GU43" i="29"/>
  <c r="FK7" i="29"/>
  <c r="FK8" i="29"/>
  <c r="FK9" i="29"/>
  <c r="FK12" i="29"/>
  <c r="FK16" i="29"/>
  <c r="FK20" i="29"/>
  <c r="FK24" i="29"/>
  <c r="GU6" i="29"/>
  <c r="ID7" i="29"/>
  <c r="JM8" i="29"/>
  <c r="GU10" i="29"/>
  <c r="ID11" i="29"/>
  <c r="JM12" i="29"/>
  <c r="GU14" i="29"/>
  <c r="ID15" i="29"/>
  <c r="JM16" i="29"/>
  <c r="GU18" i="29"/>
  <c r="ID19" i="29"/>
  <c r="JM20" i="29"/>
  <c r="GU22" i="29"/>
  <c r="ID23" i="29"/>
  <c r="JM29" i="29"/>
  <c r="GU30" i="29"/>
  <c r="JM33" i="29"/>
  <c r="GU34" i="29"/>
  <c r="ID36" i="29"/>
  <c r="GU38" i="29"/>
  <c r="ID40" i="29"/>
  <c r="GU42" i="29"/>
  <c r="ID43" i="29"/>
  <c r="JM44" i="29"/>
  <c r="EB5" i="29"/>
  <c r="EB6" i="29"/>
  <c r="EB8" i="29"/>
  <c r="EB9" i="29"/>
  <c r="EB13" i="29"/>
  <c r="EB17" i="29"/>
  <c r="EB21" i="29"/>
  <c r="ID31" i="29"/>
  <c r="GU33" i="29"/>
  <c r="GU37" i="29"/>
  <c r="ID39" i="29"/>
  <c r="GU41" i="29"/>
  <c r="ID42" i="29"/>
  <c r="JM43" i="29"/>
  <c r="GU26" i="29"/>
  <c r="ID27" i="29"/>
  <c r="JM28" i="29"/>
  <c r="ID33" i="29"/>
  <c r="JM35" i="29"/>
  <c r="ID32" i="29"/>
  <c r="JM34" i="29"/>
  <c r="ID30" i="29"/>
  <c r="JM32" i="29"/>
  <c r="ID38" i="29"/>
  <c r="JM40" i="29"/>
  <c r="ID25" i="29"/>
  <c r="JM26" i="29"/>
  <c r="ID29" i="29"/>
  <c r="JM31" i="29"/>
  <c r="ID37" i="29"/>
  <c r="JM39" i="29"/>
  <c r="JM30" i="29"/>
  <c r="JM38" i="29"/>
  <c r="JM24" i="29"/>
  <c r="JM25" i="29"/>
  <c r="GU27" i="29"/>
  <c r="ID28" i="29"/>
  <c r="ID35" i="29"/>
  <c r="JM37" i="29"/>
  <c r="ID34" i="29"/>
  <c r="JM36" i="29"/>
  <c r="CS5" i="29"/>
  <c r="JM5" i="29"/>
  <c r="GU7" i="29"/>
  <c r="ID8" i="29"/>
  <c r="JM9" i="29"/>
  <c r="GU11" i="29"/>
  <c r="ID12" i="29"/>
  <c r="JM13" i="29"/>
  <c r="GU15" i="29"/>
  <c r="ID16" i="29"/>
  <c r="JM17" i="29"/>
  <c r="GU19" i="29"/>
  <c r="ID20" i="29"/>
  <c r="JM21" i="29"/>
  <c r="GU23" i="29"/>
  <c r="ID24" i="29"/>
  <c r="ID6" i="29"/>
  <c r="JM7" i="29"/>
  <c r="GU9" i="29"/>
  <c r="ID10" i="29"/>
  <c r="JM11" i="29"/>
  <c r="GU13" i="29"/>
  <c r="ID14" i="29"/>
  <c r="JM15" i="29"/>
  <c r="GU17" i="29"/>
  <c r="ID18" i="29"/>
  <c r="JM19" i="29"/>
  <c r="GU21" i="29"/>
  <c r="ID22" i="29"/>
  <c r="JM23" i="29"/>
  <c r="EB7" i="29"/>
  <c r="EB11" i="29"/>
  <c r="EB15" i="29"/>
  <c r="EB19" i="29"/>
  <c r="EB23" i="29"/>
  <c r="FK6" i="29"/>
  <c r="FK10" i="29"/>
  <c r="FK14" i="29"/>
  <c r="FK18" i="29"/>
  <c r="FK22" i="29"/>
  <c r="ID5" i="29"/>
  <c r="JM6" i="29"/>
  <c r="GU8" i="29"/>
  <c r="ID9" i="29"/>
  <c r="JM10" i="29"/>
  <c r="GU12" i="29"/>
  <c r="ID13" i="29"/>
  <c r="JM14" i="29"/>
  <c r="GU16" i="29"/>
  <c r="ID17" i="29"/>
  <c r="GU20" i="29"/>
  <c r="JM22" i="29"/>
  <c r="GU24" i="29"/>
  <c r="GU28" i="29"/>
  <c r="ID21" i="29"/>
  <c r="CS7" i="29"/>
  <c r="CS9" i="29"/>
  <c r="CS11" i="29"/>
  <c r="CS13" i="29"/>
  <c r="CS15" i="29"/>
  <c r="CS17" i="29"/>
  <c r="CS19" i="29"/>
  <c r="CS21" i="29"/>
  <c r="CS23" i="29"/>
  <c r="CS6" i="29"/>
  <c r="CS8" i="29"/>
  <c r="CS10" i="29"/>
  <c r="CS12" i="29"/>
  <c r="CS14" i="29"/>
  <c r="CS16" i="29"/>
  <c r="CS18" i="29"/>
  <c r="CS20" i="29"/>
  <c r="CS22" i="29"/>
  <c r="CS24" i="29"/>
  <c r="DY5" i="32" l="1"/>
  <c r="DU44" i="32"/>
  <c r="DT44" i="32"/>
  <c r="DS44" i="32"/>
  <c r="DR44" i="32"/>
  <c r="DQ44" i="32"/>
  <c r="DP44" i="32"/>
  <c r="DO44" i="32"/>
  <c r="DN44" i="32"/>
  <c r="DM44" i="32"/>
  <c r="DL44" i="32"/>
  <c r="DK44" i="32"/>
  <c r="DJ44" i="32"/>
  <c r="DI44" i="32"/>
  <c r="DH44" i="32"/>
  <c r="DG44" i="32"/>
  <c r="DF44" i="32"/>
  <c r="DE44" i="32"/>
  <c r="DD44" i="32"/>
  <c r="DC44" i="32"/>
  <c r="DB44" i="32"/>
  <c r="DA44" i="32"/>
  <c r="CZ44" i="32"/>
  <c r="CY44" i="32"/>
  <c r="CX44" i="32"/>
  <c r="CW44" i="32"/>
  <c r="CV44" i="32"/>
  <c r="CU44" i="32"/>
  <c r="CT44" i="32"/>
  <c r="CS44" i="32"/>
  <c r="CR44" i="32"/>
  <c r="CQ44" i="32"/>
  <c r="CP44" i="32"/>
  <c r="CO44" i="32"/>
  <c r="CN44" i="32"/>
  <c r="CM44" i="32"/>
  <c r="CL44" i="32"/>
  <c r="CK44" i="32"/>
  <c r="CJ44" i="32"/>
  <c r="CI44" i="32"/>
  <c r="CH44" i="32"/>
  <c r="CG44" i="32"/>
  <c r="CF44" i="32"/>
  <c r="CE44" i="32"/>
  <c r="CD44" i="32"/>
  <c r="CC44" i="32"/>
  <c r="CB44" i="32"/>
  <c r="CA44" i="32"/>
  <c r="BZ44" i="32"/>
  <c r="DU43" i="32"/>
  <c r="DT43" i="32"/>
  <c r="DS43" i="32"/>
  <c r="DR43" i="32"/>
  <c r="DQ43" i="32"/>
  <c r="DP43" i="32"/>
  <c r="DO43" i="32"/>
  <c r="DN43" i="32"/>
  <c r="DM43" i="32"/>
  <c r="DL43" i="32"/>
  <c r="DK43" i="32"/>
  <c r="DJ43" i="32"/>
  <c r="DI43" i="32"/>
  <c r="DH43" i="32"/>
  <c r="DG43" i="32"/>
  <c r="DF43" i="32"/>
  <c r="DE43" i="32"/>
  <c r="DD43" i="32"/>
  <c r="DC43" i="32"/>
  <c r="DB43" i="32"/>
  <c r="DA43" i="32"/>
  <c r="CZ43" i="32"/>
  <c r="CY43" i="32"/>
  <c r="CX43" i="32"/>
  <c r="CW43" i="32"/>
  <c r="CV43" i="32"/>
  <c r="CU43" i="32"/>
  <c r="CT43" i="32"/>
  <c r="CS43" i="32"/>
  <c r="CR43" i="32"/>
  <c r="CQ43" i="32"/>
  <c r="CP43" i="32"/>
  <c r="CO43" i="32"/>
  <c r="CN43" i="32"/>
  <c r="CM43" i="32"/>
  <c r="CL43" i="32"/>
  <c r="CK43" i="32"/>
  <c r="CJ43" i="32"/>
  <c r="CI43" i="32"/>
  <c r="CH43" i="32"/>
  <c r="CG43" i="32"/>
  <c r="CF43" i="32"/>
  <c r="CE43" i="32"/>
  <c r="CD43" i="32"/>
  <c r="CC43" i="32"/>
  <c r="CB43" i="32"/>
  <c r="CA43" i="32"/>
  <c r="BZ43" i="32"/>
  <c r="DU42" i="32"/>
  <c r="DT42" i="32"/>
  <c r="DS42" i="32"/>
  <c r="DR42" i="32"/>
  <c r="DQ42" i="32"/>
  <c r="DP42" i="32"/>
  <c r="DO42" i="32"/>
  <c r="DN42" i="32"/>
  <c r="DM42" i="32"/>
  <c r="DL42" i="32"/>
  <c r="DK42" i="32"/>
  <c r="DJ42" i="32"/>
  <c r="DI42" i="32"/>
  <c r="DH42" i="32"/>
  <c r="DG42" i="32"/>
  <c r="DF42" i="32"/>
  <c r="DE42" i="32"/>
  <c r="DD42" i="32"/>
  <c r="DC42" i="32"/>
  <c r="DB42" i="32"/>
  <c r="DA42" i="32"/>
  <c r="CZ42" i="32"/>
  <c r="CY42" i="32"/>
  <c r="CX42" i="32"/>
  <c r="CW42" i="32"/>
  <c r="CV42" i="32"/>
  <c r="CU42" i="32"/>
  <c r="CT42" i="32"/>
  <c r="CS42" i="32"/>
  <c r="CR42" i="32"/>
  <c r="CQ42" i="32"/>
  <c r="CP42" i="32"/>
  <c r="CO42" i="32"/>
  <c r="CN42" i="32"/>
  <c r="CM42" i="32"/>
  <c r="CL42" i="32"/>
  <c r="CK42" i="32"/>
  <c r="CJ42" i="32"/>
  <c r="CI42" i="32"/>
  <c r="CH42" i="32"/>
  <c r="CG42" i="32"/>
  <c r="CF42" i="32"/>
  <c r="CE42" i="32"/>
  <c r="CD42" i="32"/>
  <c r="CC42" i="32"/>
  <c r="CB42" i="32"/>
  <c r="CA42" i="32"/>
  <c r="BZ42" i="32"/>
  <c r="DU41" i="32"/>
  <c r="DT41" i="32"/>
  <c r="DS41" i="32"/>
  <c r="DR41" i="32"/>
  <c r="DQ41" i="32"/>
  <c r="DP41" i="32"/>
  <c r="DO41" i="32"/>
  <c r="DN41" i="32"/>
  <c r="DM41" i="32"/>
  <c r="DL41" i="32"/>
  <c r="DK41" i="32"/>
  <c r="DJ41" i="32"/>
  <c r="DI41" i="32"/>
  <c r="DH41" i="32"/>
  <c r="DG41" i="32"/>
  <c r="DF41" i="32"/>
  <c r="DE41" i="32"/>
  <c r="DD41" i="32"/>
  <c r="DC41" i="32"/>
  <c r="DB41" i="32"/>
  <c r="DA41" i="32"/>
  <c r="CZ41" i="32"/>
  <c r="CY41" i="32"/>
  <c r="CX41" i="32"/>
  <c r="CW41" i="32"/>
  <c r="CV41" i="32"/>
  <c r="CU41" i="32"/>
  <c r="CT41" i="32"/>
  <c r="CS41" i="32"/>
  <c r="CR41" i="32"/>
  <c r="CQ41" i="32"/>
  <c r="CP41" i="32"/>
  <c r="CO41" i="32"/>
  <c r="CN41" i="32"/>
  <c r="CM41" i="32"/>
  <c r="CL41" i="32"/>
  <c r="CK41" i="32"/>
  <c r="CJ41" i="32"/>
  <c r="CI41" i="32"/>
  <c r="CH41" i="32"/>
  <c r="CG41" i="32"/>
  <c r="CF41" i="32"/>
  <c r="CE41" i="32"/>
  <c r="CD41" i="32"/>
  <c r="CC41" i="32"/>
  <c r="CB41" i="32"/>
  <c r="CA41" i="32"/>
  <c r="BZ41" i="32"/>
  <c r="DU40" i="32"/>
  <c r="DT40" i="32"/>
  <c r="DS40" i="32"/>
  <c r="DR40" i="32"/>
  <c r="DQ40" i="32"/>
  <c r="DP40" i="32"/>
  <c r="DO40" i="32"/>
  <c r="DN40" i="32"/>
  <c r="DM40" i="32"/>
  <c r="DL40" i="32"/>
  <c r="DK40" i="32"/>
  <c r="DJ40" i="32"/>
  <c r="DI40" i="32"/>
  <c r="DH40" i="32"/>
  <c r="DG40" i="32"/>
  <c r="DF40" i="32"/>
  <c r="DE40" i="32"/>
  <c r="DD40" i="32"/>
  <c r="DC40" i="32"/>
  <c r="DB40" i="32"/>
  <c r="DA40" i="32"/>
  <c r="CZ40" i="32"/>
  <c r="CY40" i="32"/>
  <c r="CX40" i="32"/>
  <c r="CW40" i="32"/>
  <c r="CV40" i="32"/>
  <c r="CU40" i="32"/>
  <c r="CT40" i="32"/>
  <c r="CS40" i="32"/>
  <c r="CR40" i="32"/>
  <c r="CQ40" i="32"/>
  <c r="CP40" i="32"/>
  <c r="CO40" i="32"/>
  <c r="CN40" i="32"/>
  <c r="CM40" i="32"/>
  <c r="CL40" i="32"/>
  <c r="CK40" i="32"/>
  <c r="CJ40" i="32"/>
  <c r="CI40" i="32"/>
  <c r="CH40" i="32"/>
  <c r="CG40" i="32"/>
  <c r="CF40" i="32"/>
  <c r="CE40" i="32"/>
  <c r="CD40" i="32"/>
  <c r="CC40" i="32"/>
  <c r="CB40" i="32"/>
  <c r="CA40" i="32"/>
  <c r="BZ40" i="32"/>
  <c r="DU39" i="32"/>
  <c r="DT39" i="32"/>
  <c r="DS39" i="32"/>
  <c r="DR39" i="32"/>
  <c r="DQ39" i="32"/>
  <c r="DP39" i="32"/>
  <c r="DO39" i="32"/>
  <c r="DN39" i="32"/>
  <c r="DM39" i="32"/>
  <c r="DL39" i="32"/>
  <c r="DK39" i="32"/>
  <c r="DJ39" i="32"/>
  <c r="DI39" i="32"/>
  <c r="DH39" i="32"/>
  <c r="DG39" i="32"/>
  <c r="DF39" i="32"/>
  <c r="DE39" i="32"/>
  <c r="DD39" i="32"/>
  <c r="DC39" i="32"/>
  <c r="DB39" i="32"/>
  <c r="DA39" i="32"/>
  <c r="CZ39" i="32"/>
  <c r="CY39" i="32"/>
  <c r="CX39" i="32"/>
  <c r="CW39" i="32"/>
  <c r="CV39" i="32"/>
  <c r="CU39" i="32"/>
  <c r="CT39" i="32"/>
  <c r="CS39" i="32"/>
  <c r="CR39" i="32"/>
  <c r="CQ39" i="32"/>
  <c r="CP39" i="32"/>
  <c r="CO39" i="32"/>
  <c r="CN39" i="32"/>
  <c r="CM39" i="32"/>
  <c r="CL39" i="32"/>
  <c r="CK39" i="32"/>
  <c r="CJ39" i="32"/>
  <c r="CI39" i="32"/>
  <c r="CH39" i="32"/>
  <c r="CG39" i="32"/>
  <c r="CF39" i="32"/>
  <c r="CE39" i="32"/>
  <c r="CD39" i="32"/>
  <c r="CC39" i="32"/>
  <c r="CB39" i="32"/>
  <c r="CA39" i="32"/>
  <c r="BZ39" i="32"/>
  <c r="DU38" i="32"/>
  <c r="DT38" i="32"/>
  <c r="DS38" i="32"/>
  <c r="DR38" i="32"/>
  <c r="DQ38" i="32"/>
  <c r="DP38" i="32"/>
  <c r="DO38" i="32"/>
  <c r="DN38" i="32"/>
  <c r="DM38" i="32"/>
  <c r="DL38" i="32"/>
  <c r="DK38" i="32"/>
  <c r="DJ38" i="32"/>
  <c r="DI38" i="32"/>
  <c r="DH38" i="32"/>
  <c r="DG38" i="32"/>
  <c r="DF38" i="32"/>
  <c r="DE38" i="32"/>
  <c r="DD38" i="32"/>
  <c r="DC38" i="32"/>
  <c r="DB38" i="32"/>
  <c r="DA38" i="32"/>
  <c r="CZ38" i="32"/>
  <c r="CY38" i="32"/>
  <c r="CX38" i="32"/>
  <c r="CW38" i="32"/>
  <c r="CV38" i="32"/>
  <c r="CU38" i="32"/>
  <c r="CT38" i="32"/>
  <c r="CS38" i="32"/>
  <c r="CR38" i="32"/>
  <c r="CQ38" i="32"/>
  <c r="CP38" i="32"/>
  <c r="CO38" i="32"/>
  <c r="CN38" i="32"/>
  <c r="CM38" i="32"/>
  <c r="CL38" i="32"/>
  <c r="CK38" i="32"/>
  <c r="CJ38" i="32"/>
  <c r="CI38" i="32"/>
  <c r="CH38" i="32"/>
  <c r="CG38" i="32"/>
  <c r="CF38" i="32"/>
  <c r="CE38" i="32"/>
  <c r="CD38" i="32"/>
  <c r="CC38" i="32"/>
  <c r="CB38" i="32"/>
  <c r="CA38" i="32"/>
  <c r="BZ38" i="32"/>
  <c r="DU37" i="32"/>
  <c r="DT37" i="32"/>
  <c r="DS37" i="32"/>
  <c r="DR37" i="32"/>
  <c r="DQ37" i="32"/>
  <c r="DP37" i="32"/>
  <c r="DO37" i="32"/>
  <c r="DN37" i="32"/>
  <c r="DM37" i="32"/>
  <c r="DL37" i="32"/>
  <c r="DK37" i="32"/>
  <c r="DJ37" i="32"/>
  <c r="DI37" i="32"/>
  <c r="DH37" i="32"/>
  <c r="DG37" i="32"/>
  <c r="DF37" i="32"/>
  <c r="DE37" i="32"/>
  <c r="DD37" i="32"/>
  <c r="DC37" i="32"/>
  <c r="DB37" i="32"/>
  <c r="DA37" i="32"/>
  <c r="CZ37" i="32"/>
  <c r="CY37" i="32"/>
  <c r="CX37" i="32"/>
  <c r="CW37" i="32"/>
  <c r="CV37" i="32"/>
  <c r="CU37" i="32"/>
  <c r="CT37" i="32"/>
  <c r="CS37" i="32"/>
  <c r="CR37" i="32"/>
  <c r="CQ37" i="32"/>
  <c r="CP37" i="32"/>
  <c r="CO37" i="32"/>
  <c r="CN37" i="32"/>
  <c r="CM37" i="32"/>
  <c r="CL37" i="32"/>
  <c r="CK37" i="32"/>
  <c r="CJ37" i="32"/>
  <c r="CI37" i="32"/>
  <c r="CH37" i="32"/>
  <c r="CG37" i="32"/>
  <c r="CF37" i="32"/>
  <c r="CE37" i="32"/>
  <c r="CD37" i="32"/>
  <c r="CC37" i="32"/>
  <c r="CB37" i="32"/>
  <c r="CA37" i="32"/>
  <c r="BZ37" i="32"/>
  <c r="DU36" i="32"/>
  <c r="DT36" i="32"/>
  <c r="DS36" i="32"/>
  <c r="DR36" i="32"/>
  <c r="DQ36" i="32"/>
  <c r="DP36" i="32"/>
  <c r="DO36" i="32"/>
  <c r="DN36" i="32"/>
  <c r="DM36" i="32"/>
  <c r="DL36" i="32"/>
  <c r="DK36" i="32"/>
  <c r="DJ36" i="32"/>
  <c r="DI36" i="32"/>
  <c r="DH36" i="32"/>
  <c r="DG36" i="32"/>
  <c r="DF36" i="32"/>
  <c r="DE36" i="32"/>
  <c r="DD36" i="32"/>
  <c r="DC36" i="32"/>
  <c r="DB36" i="32"/>
  <c r="DA36" i="32"/>
  <c r="CZ36" i="32"/>
  <c r="CY36" i="32"/>
  <c r="CX36" i="32"/>
  <c r="CW36" i="32"/>
  <c r="CV36" i="32"/>
  <c r="CU36" i="32"/>
  <c r="CT36" i="32"/>
  <c r="CS36" i="32"/>
  <c r="CR36" i="32"/>
  <c r="CQ36" i="32"/>
  <c r="CP36" i="32"/>
  <c r="CO36" i="32"/>
  <c r="CN36" i="32"/>
  <c r="CM36" i="32"/>
  <c r="CL36" i="32"/>
  <c r="CK36" i="32"/>
  <c r="CJ36" i="32"/>
  <c r="CI36" i="32"/>
  <c r="CH36" i="32"/>
  <c r="CG36" i="32"/>
  <c r="CF36" i="32"/>
  <c r="CE36" i="32"/>
  <c r="CD36" i="32"/>
  <c r="CC36" i="32"/>
  <c r="CB36" i="32"/>
  <c r="CA36" i="32"/>
  <c r="BZ36" i="32"/>
  <c r="DU35" i="32"/>
  <c r="DT35" i="32"/>
  <c r="DS35" i="32"/>
  <c r="DR35" i="32"/>
  <c r="DQ35" i="32"/>
  <c r="DP35" i="32"/>
  <c r="DO35" i="32"/>
  <c r="DN35" i="32"/>
  <c r="DM35" i="32"/>
  <c r="DL35" i="32"/>
  <c r="DK35" i="32"/>
  <c r="DJ35" i="32"/>
  <c r="DI35" i="32"/>
  <c r="DH35" i="32"/>
  <c r="DG35" i="32"/>
  <c r="DF35" i="32"/>
  <c r="DE35" i="32"/>
  <c r="DD35" i="32"/>
  <c r="DC35" i="32"/>
  <c r="DB35" i="32"/>
  <c r="DA35" i="32"/>
  <c r="CZ35" i="32"/>
  <c r="CY35" i="32"/>
  <c r="CX35" i="32"/>
  <c r="CW35" i="32"/>
  <c r="CV35" i="32"/>
  <c r="CU35" i="32"/>
  <c r="CT35" i="32"/>
  <c r="CS35" i="32"/>
  <c r="CR35" i="32"/>
  <c r="CQ35" i="32"/>
  <c r="CP35" i="32"/>
  <c r="CO35" i="32"/>
  <c r="CN35" i="32"/>
  <c r="CM35" i="32"/>
  <c r="CL35" i="32"/>
  <c r="CK35" i="32"/>
  <c r="CJ35" i="32"/>
  <c r="CI35" i="32"/>
  <c r="CH35" i="32"/>
  <c r="CG35" i="32"/>
  <c r="CF35" i="32"/>
  <c r="CE35" i="32"/>
  <c r="CD35" i="32"/>
  <c r="CC35" i="32"/>
  <c r="CB35" i="32"/>
  <c r="CA35" i="32"/>
  <c r="BZ35" i="32"/>
  <c r="DU34" i="32"/>
  <c r="DT34" i="32"/>
  <c r="DS34" i="32"/>
  <c r="DR34" i="32"/>
  <c r="DQ34" i="32"/>
  <c r="DP34" i="32"/>
  <c r="DO34" i="32"/>
  <c r="DN34" i="32"/>
  <c r="DM34" i="32"/>
  <c r="DL34" i="32"/>
  <c r="DK34" i="32"/>
  <c r="DJ34" i="32"/>
  <c r="DI34" i="32"/>
  <c r="DH34" i="32"/>
  <c r="DG34" i="32"/>
  <c r="DF34" i="32"/>
  <c r="DE34" i="32"/>
  <c r="DD34" i="32"/>
  <c r="DC34" i="32"/>
  <c r="DB34" i="32"/>
  <c r="DA34" i="32"/>
  <c r="CZ34" i="32"/>
  <c r="CY34" i="32"/>
  <c r="CX34" i="32"/>
  <c r="CW34" i="32"/>
  <c r="CV34" i="32"/>
  <c r="CU34" i="32"/>
  <c r="CT34" i="32"/>
  <c r="CS34" i="32"/>
  <c r="CR34" i="32"/>
  <c r="CQ34" i="32"/>
  <c r="CP34" i="32"/>
  <c r="CO34" i="32"/>
  <c r="CN34" i="32"/>
  <c r="CM34" i="32"/>
  <c r="CL34" i="32"/>
  <c r="CK34" i="32"/>
  <c r="CJ34" i="32"/>
  <c r="CI34" i="32"/>
  <c r="CH34" i="32"/>
  <c r="CG34" i="32"/>
  <c r="CF34" i="32"/>
  <c r="CE34" i="32"/>
  <c r="CD34" i="32"/>
  <c r="CC34" i="32"/>
  <c r="CB34" i="32"/>
  <c r="CA34" i="32"/>
  <c r="BZ34" i="32"/>
  <c r="DU33" i="32"/>
  <c r="DT33" i="32"/>
  <c r="DS33" i="32"/>
  <c r="DR33" i="32"/>
  <c r="DQ33" i="32"/>
  <c r="DP33" i="32"/>
  <c r="DO33" i="32"/>
  <c r="DN33" i="32"/>
  <c r="DM33" i="32"/>
  <c r="DL33" i="32"/>
  <c r="DK33" i="32"/>
  <c r="DJ33" i="32"/>
  <c r="DI33" i="32"/>
  <c r="DH33" i="32"/>
  <c r="DG33" i="32"/>
  <c r="DF33" i="32"/>
  <c r="DE33" i="32"/>
  <c r="DD33" i="32"/>
  <c r="DC33" i="32"/>
  <c r="DB33" i="32"/>
  <c r="DA33" i="32"/>
  <c r="CZ33" i="32"/>
  <c r="CY33" i="32"/>
  <c r="CX33" i="32"/>
  <c r="CW33" i="32"/>
  <c r="CV33" i="32"/>
  <c r="CU33" i="32"/>
  <c r="CT33" i="32"/>
  <c r="CS33" i="32"/>
  <c r="CR33" i="32"/>
  <c r="CQ33" i="32"/>
  <c r="CP33" i="32"/>
  <c r="CO33" i="32"/>
  <c r="CN33" i="32"/>
  <c r="CM33" i="32"/>
  <c r="CL33" i="32"/>
  <c r="CK33" i="32"/>
  <c r="CJ33" i="32"/>
  <c r="CI33" i="32"/>
  <c r="CH33" i="32"/>
  <c r="CG33" i="32"/>
  <c r="CF33" i="32"/>
  <c r="CE33" i="32"/>
  <c r="CD33" i="32"/>
  <c r="CC33" i="32"/>
  <c r="CB33" i="32"/>
  <c r="CA33" i="32"/>
  <c r="BZ33" i="32"/>
  <c r="DU32" i="32"/>
  <c r="DT32" i="32"/>
  <c r="DS32" i="32"/>
  <c r="DR32" i="32"/>
  <c r="DQ32" i="32"/>
  <c r="DP32" i="32"/>
  <c r="DO32" i="32"/>
  <c r="DN32" i="32"/>
  <c r="DM32" i="32"/>
  <c r="DL32" i="32"/>
  <c r="DK32" i="32"/>
  <c r="DJ32" i="32"/>
  <c r="DI32" i="32"/>
  <c r="DH32" i="32"/>
  <c r="DG32" i="32"/>
  <c r="DF32" i="32"/>
  <c r="DE32" i="32"/>
  <c r="DD32" i="32"/>
  <c r="DC32" i="32"/>
  <c r="DB32" i="32"/>
  <c r="DA32" i="32"/>
  <c r="CZ32" i="32"/>
  <c r="CY32" i="32"/>
  <c r="CX32" i="32"/>
  <c r="CW32" i="32"/>
  <c r="CV32" i="32"/>
  <c r="CU32" i="32"/>
  <c r="CT32" i="32"/>
  <c r="CS32" i="32"/>
  <c r="CR32" i="32"/>
  <c r="CQ32" i="32"/>
  <c r="CP32" i="32"/>
  <c r="CO32" i="32"/>
  <c r="CN32" i="32"/>
  <c r="CM32" i="32"/>
  <c r="CL32" i="32"/>
  <c r="CK32" i="32"/>
  <c r="CJ32" i="32"/>
  <c r="CI32" i="32"/>
  <c r="CH32" i="32"/>
  <c r="CG32" i="32"/>
  <c r="CF32" i="32"/>
  <c r="CE32" i="32"/>
  <c r="CD32" i="32"/>
  <c r="CC32" i="32"/>
  <c r="CB32" i="32"/>
  <c r="CA32" i="32"/>
  <c r="BZ32" i="32"/>
  <c r="DU31" i="32"/>
  <c r="DT31" i="32"/>
  <c r="DS31" i="32"/>
  <c r="DR31" i="32"/>
  <c r="DQ31" i="32"/>
  <c r="DP31" i="32"/>
  <c r="DO31" i="32"/>
  <c r="DN31" i="32"/>
  <c r="DM31" i="32"/>
  <c r="DL31" i="32"/>
  <c r="DK31" i="32"/>
  <c r="DJ31" i="32"/>
  <c r="DI31" i="32"/>
  <c r="DH31" i="32"/>
  <c r="DG31" i="32"/>
  <c r="DF31" i="32"/>
  <c r="DE31" i="32"/>
  <c r="DD31" i="32"/>
  <c r="DC31" i="32"/>
  <c r="DB31" i="32"/>
  <c r="DA31" i="32"/>
  <c r="CZ31" i="32"/>
  <c r="CY31" i="32"/>
  <c r="CX31" i="32"/>
  <c r="CW31" i="32"/>
  <c r="CV31" i="32"/>
  <c r="CU31" i="32"/>
  <c r="CT31" i="32"/>
  <c r="CS31" i="32"/>
  <c r="CR31" i="32"/>
  <c r="CQ31" i="32"/>
  <c r="CP31" i="32"/>
  <c r="CO31" i="32"/>
  <c r="CN31" i="32"/>
  <c r="CM31" i="32"/>
  <c r="CL31" i="32"/>
  <c r="CK31" i="32"/>
  <c r="CJ31" i="32"/>
  <c r="CI31" i="32"/>
  <c r="CH31" i="32"/>
  <c r="CG31" i="32"/>
  <c r="CF31" i="32"/>
  <c r="CE31" i="32"/>
  <c r="CD31" i="32"/>
  <c r="CC31" i="32"/>
  <c r="CB31" i="32"/>
  <c r="CA31" i="32"/>
  <c r="BZ31" i="32"/>
  <c r="DU30" i="32"/>
  <c r="DT30" i="32"/>
  <c r="DS30" i="32"/>
  <c r="DR30" i="32"/>
  <c r="DQ30" i="32"/>
  <c r="DP30" i="32"/>
  <c r="DO30" i="32"/>
  <c r="DN30" i="32"/>
  <c r="DM30" i="32"/>
  <c r="DL30" i="32"/>
  <c r="DK30" i="32"/>
  <c r="DJ30" i="32"/>
  <c r="DI30" i="32"/>
  <c r="DH30" i="32"/>
  <c r="DG30" i="32"/>
  <c r="DF30" i="32"/>
  <c r="DE30" i="32"/>
  <c r="DD30" i="32"/>
  <c r="DC30" i="32"/>
  <c r="DB30" i="32"/>
  <c r="DA30" i="32"/>
  <c r="CZ30" i="32"/>
  <c r="CY30" i="32"/>
  <c r="CX30" i="32"/>
  <c r="CW30" i="32"/>
  <c r="CV30" i="32"/>
  <c r="CU30" i="32"/>
  <c r="CT30" i="32"/>
  <c r="CS30" i="32"/>
  <c r="CR30" i="32"/>
  <c r="CQ30" i="32"/>
  <c r="CP30" i="32"/>
  <c r="CO30" i="32"/>
  <c r="CN30" i="32"/>
  <c r="CM30" i="32"/>
  <c r="CL30" i="32"/>
  <c r="CK30" i="32"/>
  <c r="CJ30" i="32"/>
  <c r="CI30" i="32"/>
  <c r="CH30" i="32"/>
  <c r="CG30" i="32"/>
  <c r="CF30" i="32"/>
  <c r="CE30" i="32"/>
  <c r="CD30" i="32"/>
  <c r="CC30" i="32"/>
  <c r="CB30" i="32"/>
  <c r="CA30" i="32"/>
  <c r="BZ30" i="32"/>
  <c r="DU29" i="32"/>
  <c r="DT29" i="32"/>
  <c r="DS29" i="32"/>
  <c r="DR29" i="32"/>
  <c r="DQ29" i="32"/>
  <c r="DP29" i="32"/>
  <c r="DO29" i="32"/>
  <c r="DN29" i="32"/>
  <c r="DM29" i="32"/>
  <c r="DL29" i="32"/>
  <c r="DK29" i="32"/>
  <c r="DJ29" i="32"/>
  <c r="DI29" i="32"/>
  <c r="DH29" i="32"/>
  <c r="DG29" i="32"/>
  <c r="DF29" i="32"/>
  <c r="DE29" i="32"/>
  <c r="DD29" i="32"/>
  <c r="DC29" i="32"/>
  <c r="DB29" i="32"/>
  <c r="DA29" i="32"/>
  <c r="CZ29" i="32"/>
  <c r="CY29" i="32"/>
  <c r="CX29" i="32"/>
  <c r="CW29" i="32"/>
  <c r="CV29" i="32"/>
  <c r="CU29" i="32"/>
  <c r="CT29" i="32"/>
  <c r="CS29" i="32"/>
  <c r="CR29" i="32"/>
  <c r="CQ29" i="32"/>
  <c r="CP29" i="32"/>
  <c r="CO29" i="32"/>
  <c r="CN29" i="32"/>
  <c r="CM29" i="32"/>
  <c r="CL29" i="32"/>
  <c r="CK29" i="32"/>
  <c r="CJ29" i="32"/>
  <c r="CI29" i="32"/>
  <c r="CH29" i="32"/>
  <c r="CG29" i="32"/>
  <c r="CF29" i="32"/>
  <c r="CE29" i="32"/>
  <c r="CD29" i="32"/>
  <c r="CC29" i="32"/>
  <c r="CB29" i="32"/>
  <c r="CA29" i="32"/>
  <c r="BZ29" i="32"/>
  <c r="DU28" i="32"/>
  <c r="DT28" i="32"/>
  <c r="DS28" i="32"/>
  <c r="DR28" i="32"/>
  <c r="DQ28" i="32"/>
  <c r="DP28" i="32"/>
  <c r="DO28" i="32"/>
  <c r="DN28" i="32"/>
  <c r="DM28" i="32"/>
  <c r="DL28" i="32"/>
  <c r="DK28" i="32"/>
  <c r="DJ28" i="32"/>
  <c r="DI28" i="32"/>
  <c r="DH28" i="32"/>
  <c r="DG28" i="32"/>
  <c r="DF28" i="32"/>
  <c r="DE28" i="32"/>
  <c r="DD28" i="32"/>
  <c r="DC28" i="32"/>
  <c r="DB28" i="32"/>
  <c r="DA28" i="32"/>
  <c r="CZ28" i="32"/>
  <c r="CY28" i="32"/>
  <c r="CX28" i="32"/>
  <c r="CW28" i="32"/>
  <c r="CV28" i="32"/>
  <c r="CU28" i="32"/>
  <c r="CT28" i="32"/>
  <c r="CS28" i="32"/>
  <c r="CR28" i="32"/>
  <c r="CQ28" i="32"/>
  <c r="CP28" i="32"/>
  <c r="CO28" i="32"/>
  <c r="CN28" i="32"/>
  <c r="CM28" i="32"/>
  <c r="CL28" i="32"/>
  <c r="CK28" i="32"/>
  <c r="CJ28" i="32"/>
  <c r="CI28" i="32"/>
  <c r="CH28" i="32"/>
  <c r="CG28" i="32"/>
  <c r="CF28" i="32"/>
  <c r="CE28" i="32"/>
  <c r="CD28" i="32"/>
  <c r="CC28" i="32"/>
  <c r="CB28" i="32"/>
  <c r="CA28" i="32"/>
  <c r="BZ28" i="32"/>
  <c r="DU27" i="32"/>
  <c r="DT27" i="32"/>
  <c r="DS27" i="32"/>
  <c r="DR27" i="32"/>
  <c r="DQ27" i="32"/>
  <c r="DP27" i="32"/>
  <c r="DO27" i="32"/>
  <c r="DN27" i="32"/>
  <c r="DM27" i="32"/>
  <c r="DL27" i="32"/>
  <c r="DK27" i="32"/>
  <c r="DJ27" i="32"/>
  <c r="DI27" i="32"/>
  <c r="DH27" i="32"/>
  <c r="DG27" i="32"/>
  <c r="DF27" i="32"/>
  <c r="DE27" i="32"/>
  <c r="DD27" i="32"/>
  <c r="DC27" i="32"/>
  <c r="DB27" i="32"/>
  <c r="DA27" i="32"/>
  <c r="CZ27" i="32"/>
  <c r="CY27" i="32"/>
  <c r="CX27" i="32"/>
  <c r="CW27" i="32"/>
  <c r="CV27" i="32"/>
  <c r="CU27" i="32"/>
  <c r="CT27" i="32"/>
  <c r="CS27" i="32"/>
  <c r="CR27" i="32"/>
  <c r="CQ27" i="32"/>
  <c r="CP27" i="32"/>
  <c r="CO27" i="32"/>
  <c r="CN27" i="32"/>
  <c r="CM27" i="32"/>
  <c r="CL27" i="32"/>
  <c r="CK27" i="32"/>
  <c r="CJ27" i="32"/>
  <c r="CI27" i="32"/>
  <c r="CH27" i="32"/>
  <c r="CG27" i="32"/>
  <c r="CF27" i="32"/>
  <c r="CE27" i="32"/>
  <c r="CD27" i="32"/>
  <c r="CC27" i="32"/>
  <c r="CB27" i="32"/>
  <c r="CA27" i="32"/>
  <c r="BZ27" i="32"/>
  <c r="DU26" i="32"/>
  <c r="DT26" i="32"/>
  <c r="DS26" i="32"/>
  <c r="DR26" i="32"/>
  <c r="DQ26" i="32"/>
  <c r="DP26" i="32"/>
  <c r="DO26" i="32"/>
  <c r="DN26" i="32"/>
  <c r="DM26" i="32"/>
  <c r="DL26" i="32"/>
  <c r="DK26" i="32"/>
  <c r="DJ26" i="32"/>
  <c r="DI26" i="32"/>
  <c r="DH26" i="32"/>
  <c r="DG26" i="32"/>
  <c r="DF26" i="32"/>
  <c r="DE26" i="32"/>
  <c r="DD26" i="32"/>
  <c r="DC26" i="32"/>
  <c r="DB26" i="32"/>
  <c r="DA26" i="32"/>
  <c r="CZ26" i="32"/>
  <c r="CY26" i="32"/>
  <c r="CX26" i="32"/>
  <c r="CW26" i="32"/>
  <c r="CV26" i="32"/>
  <c r="CU26" i="32"/>
  <c r="CT26" i="32"/>
  <c r="CS26" i="32"/>
  <c r="CR26" i="32"/>
  <c r="CQ26" i="32"/>
  <c r="CP26" i="32"/>
  <c r="CO26" i="32"/>
  <c r="CN26" i="32"/>
  <c r="CM26" i="32"/>
  <c r="CL26" i="32"/>
  <c r="CK26" i="32"/>
  <c r="CJ26" i="32"/>
  <c r="CI26" i="32"/>
  <c r="CH26" i="32"/>
  <c r="CG26" i="32"/>
  <c r="CF26" i="32"/>
  <c r="CE26" i="32"/>
  <c r="CD26" i="32"/>
  <c r="CC26" i="32"/>
  <c r="CB26" i="32"/>
  <c r="CA26" i="32"/>
  <c r="BZ26" i="32"/>
  <c r="DU25" i="32"/>
  <c r="DT25" i="32"/>
  <c r="DS25" i="32"/>
  <c r="DR25" i="32"/>
  <c r="DQ25" i="32"/>
  <c r="DP25" i="32"/>
  <c r="DO25" i="32"/>
  <c r="DN25" i="32"/>
  <c r="DM25" i="32"/>
  <c r="DL25" i="32"/>
  <c r="DK25" i="32"/>
  <c r="DJ25" i="32"/>
  <c r="DI25" i="32"/>
  <c r="DH25" i="32"/>
  <c r="DG25" i="32"/>
  <c r="DF25" i="32"/>
  <c r="DE25" i="32"/>
  <c r="DD25" i="32"/>
  <c r="DC25" i="32"/>
  <c r="DB25" i="32"/>
  <c r="DA25" i="32"/>
  <c r="CZ25" i="32"/>
  <c r="CY25" i="32"/>
  <c r="CX25" i="32"/>
  <c r="CW25" i="32"/>
  <c r="CV25" i="32"/>
  <c r="CU25" i="32"/>
  <c r="CT25" i="32"/>
  <c r="CS25" i="32"/>
  <c r="CR25" i="32"/>
  <c r="CQ25" i="32"/>
  <c r="CP25" i="32"/>
  <c r="CO25" i="32"/>
  <c r="CN25" i="32"/>
  <c r="CM25" i="32"/>
  <c r="CL25" i="32"/>
  <c r="CK25" i="32"/>
  <c r="CJ25" i="32"/>
  <c r="CI25" i="32"/>
  <c r="CH25" i="32"/>
  <c r="CG25" i="32"/>
  <c r="CF25" i="32"/>
  <c r="CE25" i="32"/>
  <c r="CD25" i="32"/>
  <c r="CC25" i="32"/>
  <c r="CB25" i="32"/>
  <c r="CA25" i="32"/>
  <c r="BZ25" i="32"/>
  <c r="DU24" i="32"/>
  <c r="DT24" i="32"/>
  <c r="DS24" i="32"/>
  <c r="DR24" i="32"/>
  <c r="DQ24" i="32"/>
  <c r="DP24" i="32"/>
  <c r="DO24" i="32"/>
  <c r="DN24" i="32"/>
  <c r="DM24" i="32"/>
  <c r="DL24" i="32"/>
  <c r="DK24" i="32"/>
  <c r="DJ24" i="32"/>
  <c r="DI24" i="32"/>
  <c r="DH24" i="32"/>
  <c r="DG24" i="32"/>
  <c r="DF24" i="32"/>
  <c r="DE24" i="32"/>
  <c r="DD24" i="32"/>
  <c r="DC24" i="32"/>
  <c r="DB24" i="32"/>
  <c r="DA24" i="32"/>
  <c r="CZ24" i="32"/>
  <c r="CY24" i="32"/>
  <c r="CX24" i="32"/>
  <c r="CW24" i="32"/>
  <c r="CV24" i="32"/>
  <c r="CU24" i="32"/>
  <c r="CT24" i="32"/>
  <c r="CS24" i="32"/>
  <c r="CR24" i="32"/>
  <c r="CQ24" i="32"/>
  <c r="CP24" i="32"/>
  <c r="CO24" i="32"/>
  <c r="CN24" i="32"/>
  <c r="CM24" i="32"/>
  <c r="CL24" i="32"/>
  <c r="CK24" i="32"/>
  <c r="CJ24" i="32"/>
  <c r="CI24" i="32"/>
  <c r="CH24" i="32"/>
  <c r="CG24" i="32"/>
  <c r="CF24" i="32"/>
  <c r="CE24" i="32"/>
  <c r="CD24" i="32"/>
  <c r="CC24" i="32"/>
  <c r="CB24" i="32"/>
  <c r="CA24" i="32"/>
  <c r="BZ24" i="32"/>
  <c r="DU23" i="32"/>
  <c r="DT23" i="32"/>
  <c r="DS23" i="32"/>
  <c r="DR23" i="32"/>
  <c r="DQ23" i="32"/>
  <c r="DP23" i="32"/>
  <c r="DO23" i="32"/>
  <c r="DN23" i="32"/>
  <c r="DM23" i="32"/>
  <c r="DL23" i="32"/>
  <c r="DK23" i="32"/>
  <c r="DJ23" i="32"/>
  <c r="DI23" i="32"/>
  <c r="DH23" i="32"/>
  <c r="DG23" i="32"/>
  <c r="DF23" i="32"/>
  <c r="DE23" i="32"/>
  <c r="DD23" i="32"/>
  <c r="DC23" i="32"/>
  <c r="DB23" i="32"/>
  <c r="DA23" i="32"/>
  <c r="CZ23" i="32"/>
  <c r="CY23" i="32"/>
  <c r="CX23" i="32"/>
  <c r="CW23" i="32"/>
  <c r="CV23" i="32"/>
  <c r="CU23" i="32"/>
  <c r="CT23" i="32"/>
  <c r="CS23" i="32"/>
  <c r="CR23" i="32"/>
  <c r="CQ23" i="32"/>
  <c r="CP23" i="32"/>
  <c r="CO23" i="32"/>
  <c r="CN23" i="32"/>
  <c r="CM23" i="32"/>
  <c r="CL23" i="32"/>
  <c r="CK23" i="32"/>
  <c r="CJ23" i="32"/>
  <c r="CI23" i="32"/>
  <c r="CH23" i="32"/>
  <c r="CG23" i="32"/>
  <c r="CF23" i="32"/>
  <c r="CE23" i="32"/>
  <c r="CD23" i="32"/>
  <c r="CC23" i="32"/>
  <c r="CB23" i="32"/>
  <c r="CA23" i="32"/>
  <c r="BZ23" i="32"/>
  <c r="DU22" i="32"/>
  <c r="DT22" i="32"/>
  <c r="DS22" i="32"/>
  <c r="DR22" i="32"/>
  <c r="DQ22" i="32"/>
  <c r="DP22" i="32"/>
  <c r="DO22" i="32"/>
  <c r="DN22" i="32"/>
  <c r="DM22" i="32"/>
  <c r="DL22" i="32"/>
  <c r="DK22" i="32"/>
  <c r="DJ22" i="32"/>
  <c r="DI22" i="32"/>
  <c r="DH22" i="32"/>
  <c r="DG22" i="32"/>
  <c r="DF22" i="32"/>
  <c r="DE22" i="32"/>
  <c r="DD22" i="32"/>
  <c r="DC22" i="32"/>
  <c r="DB22" i="32"/>
  <c r="DA22" i="32"/>
  <c r="CZ22" i="32"/>
  <c r="CY22" i="32"/>
  <c r="CX22" i="32"/>
  <c r="CW22" i="32"/>
  <c r="CV22" i="32"/>
  <c r="CU22" i="32"/>
  <c r="CT22" i="32"/>
  <c r="CS22" i="32"/>
  <c r="CR22" i="32"/>
  <c r="CQ22" i="32"/>
  <c r="CP22" i="32"/>
  <c r="CO22" i="32"/>
  <c r="CN22" i="32"/>
  <c r="CM22" i="32"/>
  <c r="CL22" i="32"/>
  <c r="CK22" i="32"/>
  <c r="CJ22" i="32"/>
  <c r="CI22" i="32"/>
  <c r="CH22" i="32"/>
  <c r="CG22" i="32"/>
  <c r="CF22" i="32"/>
  <c r="CE22" i="32"/>
  <c r="CD22" i="32"/>
  <c r="CC22" i="32"/>
  <c r="CB22" i="32"/>
  <c r="CA22" i="32"/>
  <c r="BZ22" i="32"/>
  <c r="DU21" i="32"/>
  <c r="DT21" i="32"/>
  <c r="DS21" i="32"/>
  <c r="DR21" i="32"/>
  <c r="DQ21" i="32"/>
  <c r="DP21" i="32"/>
  <c r="DO21" i="32"/>
  <c r="DN21" i="32"/>
  <c r="DM21" i="32"/>
  <c r="DL21" i="32"/>
  <c r="DK21" i="32"/>
  <c r="DJ21" i="32"/>
  <c r="DI21" i="32"/>
  <c r="DH21" i="32"/>
  <c r="DG21" i="32"/>
  <c r="DF21" i="32"/>
  <c r="DE21" i="32"/>
  <c r="DD21" i="32"/>
  <c r="DC21" i="32"/>
  <c r="DB21" i="32"/>
  <c r="DA21" i="32"/>
  <c r="CZ21" i="32"/>
  <c r="CY21" i="32"/>
  <c r="CX21" i="32"/>
  <c r="CW21" i="32"/>
  <c r="CV21" i="32"/>
  <c r="CU21" i="32"/>
  <c r="CT21" i="32"/>
  <c r="CS21" i="32"/>
  <c r="CR21" i="32"/>
  <c r="CQ21" i="32"/>
  <c r="CP21" i="32"/>
  <c r="CO21" i="32"/>
  <c r="CN21" i="32"/>
  <c r="CM21" i="32"/>
  <c r="CL21" i="32"/>
  <c r="CK21" i="32"/>
  <c r="CJ21" i="32"/>
  <c r="CI21" i="32"/>
  <c r="CH21" i="32"/>
  <c r="CG21" i="32"/>
  <c r="CF21" i="32"/>
  <c r="CE21" i="32"/>
  <c r="CD21" i="32"/>
  <c r="CC21" i="32"/>
  <c r="CB21" i="32"/>
  <c r="CA21" i="32"/>
  <c r="BZ21" i="32"/>
  <c r="DU20" i="32"/>
  <c r="DT20" i="32"/>
  <c r="DS20" i="32"/>
  <c r="DR20" i="32"/>
  <c r="DQ20" i="32"/>
  <c r="DP20" i="32"/>
  <c r="DO20" i="32"/>
  <c r="DN20" i="32"/>
  <c r="DM20" i="32"/>
  <c r="DL20" i="32"/>
  <c r="DK20" i="32"/>
  <c r="DJ20" i="32"/>
  <c r="DI20" i="32"/>
  <c r="DH20" i="32"/>
  <c r="DG20" i="32"/>
  <c r="DF20" i="32"/>
  <c r="DE20" i="32"/>
  <c r="DD20" i="32"/>
  <c r="DC20" i="32"/>
  <c r="DB20" i="32"/>
  <c r="DA20" i="32"/>
  <c r="CZ20" i="32"/>
  <c r="CY20" i="32"/>
  <c r="CX20" i="32"/>
  <c r="CW20" i="32"/>
  <c r="CV20" i="32"/>
  <c r="CU20" i="32"/>
  <c r="CT20" i="32"/>
  <c r="CS20" i="32"/>
  <c r="CR20" i="32"/>
  <c r="CQ20" i="32"/>
  <c r="CP20" i="32"/>
  <c r="CO20" i="32"/>
  <c r="CN20" i="32"/>
  <c r="CM20" i="32"/>
  <c r="CL20" i="32"/>
  <c r="CK20" i="32"/>
  <c r="CJ20" i="32"/>
  <c r="CI20" i="32"/>
  <c r="CH20" i="32"/>
  <c r="CG20" i="32"/>
  <c r="CF20" i="32"/>
  <c r="CE20" i="32"/>
  <c r="CD20" i="32"/>
  <c r="CC20" i="32"/>
  <c r="CB20" i="32"/>
  <c r="CA20" i="32"/>
  <c r="BZ20" i="32"/>
  <c r="DU19" i="32"/>
  <c r="DT19" i="32"/>
  <c r="DS19" i="32"/>
  <c r="DR19" i="32"/>
  <c r="DQ19" i="32"/>
  <c r="DP19" i="32"/>
  <c r="DO19" i="32"/>
  <c r="DN19" i="32"/>
  <c r="DM19" i="32"/>
  <c r="DL19" i="32"/>
  <c r="DK19" i="32"/>
  <c r="DJ19" i="32"/>
  <c r="DI19" i="32"/>
  <c r="DH19" i="32"/>
  <c r="DG19" i="32"/>
  <c r="DF19" i="32"/>
  <c r="DE19" i="32"/>
  <c r="DD19" i="32"/>
  <c r="DC19" i="32"/>
  <c r="DB19" i="32"/>
  <c r="DA19" i="32"/>
  <c r="CZ19" i="32"/>
  <c r="CY19" i="32"/>
  <c r="CX19" i="32"/>
  <c r="CW19" i="32"/>
  <c r="CV19" i="32"/>
  <c r="CU19" i="32"/>
  <c r="CT19" i="32"/>
  <c r="CS19" i="32"/>
  <c r="CR19" i="32"/>
  <c r="CQ19" i="32"/>
  <c r="CP19" i="32"/>
  <c r="CO19" i="32"/>
  <c r="CN19" i="32"/>
  <c r="CM19" i="32"/>
  <c r="CL19" i="32"/>
  <c r="CK19" i="32"/>
  <c r="CJ19" i="32"/>
  <c r="CI19" i="32"/>
  <c r="CH19" i="32"/>
  <c r="CG19" i="32"/>
  <c r="CF19" i="32"/>
  <c r="CE19" i="32"/>
  <c r="CD19" i="32"/>
  <c r="CC19" i="32"/>
  <c r="CB19" i="32"/>
  <c r="CA19" i="32"/>
  <c r="BZ19" i="32"/>
  <c r="DU18" i="32"/>
  <c r="DT18" i="32"/>
  <c r="DS18" i="32"/>
  <c r="DR18" i="32"/>
  <c r="DQ18" i="32"/>
  <c r="DP18" i="32"/>
  <c r="DO18" i="32"/>
  <c r="DN18" i="32"/>
  <c r="DM18" i="32"/>
  <c r="DL18" i="32"/>
  <c r="DK18" i="32"/>
  <c r="DJ18" i="32"/>
  <c r="DI18" i="32"/>
  <c r="DH18" i="32"/>
  <c r="DG18" i="32"/>
  <c r="DF18" i="32"/>
  <c r="DE18" i="32"/>
  <c r="DD18" i="32"/>
  <c r="DC18" i="32"/>
  <c r="DB18" i="32"/>
  <c r="DA18" i="32"/>
  <c r="CZ18" i="32"/>
  <c r="CY18" i="32"/>
  <c r="CX18" i="32"/>
  <c r="CW18" i="32"/>
  <c r="CV18" i="32"/>
  <c r="CU18" i="32"/>
  <c r="CT18" i="32"/>
  <c r="CS18" i="32"/>
  <c r="CR18" i="32"/>
  <c r="CQ18" i="32"/>
  <c r="CP18" i="32"/>
  <c r="CO18" i="32"/>
  <c r="CN18" i="32"/>
  <c r="CM18" i="32"/>
  <c r="CL18" i="32"/>
  <c r="CK18" i="32"/>
  <c r="CJ18" i="32"/>
  <c r="CI18" i="32"/>
  <c r="CH18" i="32"/>
  <c r="CG18" i="32"/>
  <c r="CF18" i="32"/>
  <c r="CE18" i="32"/>
  <c r="CD18" i="32"/>
  <c r="CC18" i="32"/>
  <c r="CB18" i="32"/>
  <c r="CA18" i="32"/>
  <c r="BZ18" i="32"/>
  <c r="DU17" i="32"/>
  <c r="DT17" i="32"/>
  <c r="DS17" i="32"/>
  <c r="DR17" i="32"/>
  <c r="DQ17" i="32"/>
  <c r="DP17" i="32"/>
  <c r="DO17" i="32"/>
  <c r="DN17" i="32"/>
  <c r="DM17" i="32"/>
  <c r="DL17" i="32"/>
  <c r="DK17" i="32"/>
  <c r="DJ17" i="32"/>
  <c r="DI17" i="32"/>
  <c r="DH17" i="32"/>
  <c r="DG17" i="32"/>
  <c r="DF17" i="32"/>
  <c r="DE17" i="32"/>
  <c r="DD17" i="32"/>
  <c r="DC17" i="32"/>
  <c r="DB17" i="32"/>
  <c r="DA17" i="32"/>
  <c r="CZ17" i="32"/>
  <c r="CY17" i="32"/>
  <c r="CX17" i="32"/>
  <c r="CW17" i="32"/>
  <c r="CV17" i="32"/>
  <c r="CU17" i="32"/>
  <c r="CT17" i="32"/>
  <c r="CS17" i="32"/>
  <c r="CR17" i="32"/>
  <c r="CQ17" i="32"/>
  <c r="CP17" i="32"/>
  <c r="CO17" i="32"/>
  <c r="CN17" i="32"/>
  <c r="CM17" i="32"/>
  <c r="CL17" i="32"/>
  <c r="CK17" i="32"/>
  <c r="CJ17" i="32"/>
  <c r="CI17" i="32"/>
  <c r="CH17" i="32"/>
  <c r="CG17" i="32"/>
  <c r="CF17" i="32"/>
  <c r="CE17" i="32"/>
  <c r="CD17" i="32"/>
  <c r="CC17" i="32"/>
  <c r="CB17" i="32"/>
  <c r="CA17" i="32"/>
  <c r="BZ17" i="32"/>
  <c r="DU16" i="32"/>
  <c r="DT16" i="32"/>
  <c r="DS16" i="32"/>
  <c r="DR16" i="32"/>
  <c r="DQ16" i="32"/>
  <c r="DP16" i="32"/>
  <c r="DO16" i="32"/>
  <c r="DN16" i="32"/>
  <c r="DM16" i="32"/>
  <c r="DL16" i="32"/>
  <c r="DK16" i="32"/>
  <c r="DJ16" i="32"/>
  <c r="DI16" i="32"/>
  <c r="DH16" i="32"/>
  <c r="DG16" i="32"/>
  <c r="DF16" i="32"/>
  <c r="DE16" i="32"/>
  <c r="DD16" i="32"/>
  <c r="DC16" i="32"/>
  <c r="DB16" i="32"/>
  <c r="DA16" i="32"/>
  <c r="CZ16" i="32"/>
  <c r="CY16" i="32"/>
  <c r="CX16" i="32"/>
  <c r="CW16" i="32"/>
  <c r="CV16" i="32"/>
  <c r="CU16" i="32"/>
  <c r="CT16" i="32"/>
  <c r="CS16" i="32"/>
  <c r="CR16" i="32"/>
  <c r="CQ16" i="32"/>
  <c r="CP16" i="32"/>
  <c r="CO16" i="32"/>
  <c r="CN16" i="32"/>
  <c r="CM16" i="32"/>
  <c r="CL16" i="32"/>
  <c r="CK16" i="32"/>
  <c r="CJ16" i="32"/>
  <c r="CI16" i="32"/>
  <c r="CH16" i="32"/>
  <c r="CG16" i="32"/>
  <c r="CF16" i="32"/>
  <c r="CE16" i="32"/>
  <c r="CD16" i="32"/>
  <c r="CC16" i="32"/>
  <c r="CB16" i="32"/>
  <c r="CA16" i="32"/>
  <c r="BZ16" i="32"/>
  <c r="DU15" i="32"/>
  <c r="DT15" i="32"/>
  <c r="DS15" i="32"/>
  <c r="DR15" i="32"/>
  <c r="DQ15" i="32"/>
  <c r="DP15" i="32"/>
  <c r="DO15" i="32"/>
  <c r="DN15" i="32"/>
  <c r="DM15" i="32"/>
  <c r="DL15" i="32"/>
  <c r="DK15" i="32"/>
  <c r="DJ15" i="32"/>
  <c r="DI15" i="32"/>
  <c r="DH15" i="32"/>
  <c r="DG15" i="32"/>
  <c r="DF15" i="32"/>
  <c r="DE15" i="32"/>
  <c r="DD15" i="32"/>
  <c r="DC15" i="32"/>
  <c r="DB15" i="32"/>
  <c r="DA15" i="32"/>
  <c r="CZ15" i="32"/>
  <c r="CY15" i="32"/>
  <c r="CX15" i="32"/>
  <c r="CW15" i="32"/>
  <c r="CV15" i="32"/>
  <c r="CU15" i="32"/>
  <c r="CT15" i="32"/>
  <c r="CS15" i="32"/>
  <c r="CR15" i="32"/>
  <c r="CQ15" i="32"/>
  <c r="CP15" i="32"/>
  <c r="CO15" i="32"/>
  <c r="CN15" i="32"/>
  <c r="CM15" i="32"/>
  <c r="CL15" i="32"/>
  <c r="CK15" i="32"/>
  <c r="CJ15" i="32"/>
  <c r="CI15" i="32"/>
  <c r="CH15" i="32"/>
  <c r="CG15" i="32"/>
  <c r="CF15" i="32"/>
  <c r="CE15" i="32"/>
  <c r="CD15" i="32"/>
  <c r="CC15" i="32"/>
  <c r="CB15" i="32"/>
  <c r="CA15" i="32"/>
  <c r="BZ15" i="32"/>
  <c r="DU14" i="32"/>
  <c r="DT14" i="32"/>
  <c r="DS14" i="32"/>
  <c r="DR14" i="32"/>
  <c r="DQ14" i="32"/>
  <c r="DP14" i="32"/>
  <c r="DO14" i="32"/>
  <c r="DN14" i="32"/>
  <c r="DM14" i="32"/>
  <c r="DL14" i="32"/>
  <c r="DK14" i="32"/>
  <c r="DJ14" i="32"/>
  <c r="DI14" i="32"/>
  <c r="DH14" i="32"/>
  <c r="DG14" i="32"/>
  <c r="DF14" i="32"/>
  <c r="DE14" i="32"/>
  <c r="DD14" i="32"/>
  <c r="DC14" i="32"/>
  <c r="DB14" i="32"/>
  <c r="DA14" i="32"/>
  <c r="CZ14" i="32"/>
  <c r="CY14" i="32"/>
  <c r="CX14" i="32"/>
  <c r="CW14" i="32"/>
  <c r="CV14" i="32"/>
  <c r="CU14" i="32"/>
  <c r="CT14" i="32"/>
  <c r="CS14" i="32"/>
  <c r="CR14" i="32"/>
  <c r="CQ14" i="32"/>
  <c r="CP14" i="32"/>
  <c r="CO14" i="32"/>
  <c r="CN14" i="32"/>
  <c r="CM14" i="32"/>
  <c r="CL14" i="32"/>
  <c r="CK14" i="32"/>
  <c r="CJ14" i="32"/>
  <c r="CI14" i="32"/>
  <c r="CH14" i="32"/>
  <c r="CG14" i="32"/>
  <c r="CF14" i="32"/>
  <c r="CE14" i="32"/>
  <c r="CD14" i="32"/>
  <c r="CC14" i="32"/>
  <c r="CB14" i="32"/>
  <c r="CA14" i="32"/>
  <c r="BZ14" i="32"/>
  <c r="DU13" i="32"/>
  <c r="DT13" i="32"/>
  <c r="DS13" i="32"/>
  <c r="DR13" i="32"/>
  <c r="DQ13" i="32"/>
  <c r="DP13" i="32"/>
  <c r="DO13" i="32"/>
  <c r="DN13" i="32"/>
  <c r="DM13" i="32"/>
  <c r="DL13" i="32"/>
  <c r="DK13" i="32"/>
  <c r="DJ13" i="32"/>
  <c r="DI13" i="32"/>
  <c r="DH13" i="32"/>
  <c r="DG13" i="32"/>
  <c r="DF13" i="32"/>
  <c r="DE13" i="32"/>
  <c r="DD13" i="32"/>
  <c r="DC13" i="32"/>
  <c r="DB13" i="32"/>
  <c r="DA13" i="32"/>
  <c r="CZ13" i="32"/>
  <c r="CY13" i="32"/>
  <c r="CX13" i="32"/>
  <c r="CW13" i="32"/>
  <c r="CV13" i="32"/>
  <c r="CU13" i="32"/>
  <c r="CT13" i="32"/>
  <c r="CS13" i="32"/>
  <c r="CR13" i="32"/>
  <c r="CQ13" i="32"/>
  <c r="CP13" i="32"/>
  <c r="CO13" i="32"/>
  <c r="CN13" i="32"/>
  <c r="CM13" i="32"/>
  <c r="CL13" i="32"/>
  <c r="CK13" i="32"/>
  <c r="CJ13" i="32"/>
  <c r="CI13" i="32"/>
  <c r="CH13" i="32"/>
  <c r="CG13" i="32"/>
  <c r="CF13" i="32"/>
  <c r="CE13" i="32"/>
  <c r="CD13" i="32"/>
  <c r="CC13" i="32"/>
  <c r="CB13" i="32"/>
  <c r="CA13" i="32"/>
  <c r="BZ13" i="32"/>
  <c r="DU12" i="32"/>
  <c r="DT12" i="32"/>
  <c r="DS12" i="32"/>
  <c r="DR12" i="32"/>
  <c r="DQ12" i="32"/>
  <c r="DP12" i="32"/>
  <c r="DO12" i="32"/>
  <c r="DN12" i="32"/>
  <c r="DM12" i="32"/>
  <c r="DL12" i="32"/>
  <c r="DK12" i="32"/>
  <c r="DJ12" i="32"/>
  <c r="DI12" i="32"/>
  <c r="DH12" i="32"/>
  <c r="DG12" i="32"/>
  <c r="DF12" i="32"/>
  <c r="DE12" i="32"/>
  <c r="DD12" i="32"/>
  <c r="DC12" i="32"/>
  <c r="DB12" i="32"/>
  <c r="DA12" i="32"/>
  <c r="CZ12" i="32"/>
  <c r="CY12" i="32"/>
  <c r="CX12" i="32"/>
  <c r="CW12" i="32"/>
  <c r="CV12" i="32"/>
  <c r="CU12" i="32"/>
  <c r="CT12" i="32"/>
  <c r="CS12" i="32"/>
  <c r="CR12" i="32"/>
  <c r="CQ12" i="32"/>
  <c r="CP12" i="32"/>
  <c r="CO12" i="32"/>
  <c r="CN12" i="32"/>
  <c r="CM12" i="32"/>
  <c r="CL12" i="32"/>
  <c r="CK12" i="32"/>
  <c r="CJ12" i="32"/>
  <c r="CI12" i="32"/>
  <c r="CH12" i="32"/>
  <c r="CG12" i="32"/>
  <c r="CF12" i="32"/>
  <c r="CE12" i="32"/>
  <c r="CD12" i="32"/>
  <c r="CC12" i="32"/>
  <c r="CB12" i="32"/>
  <c r="CA12" i="32"/>
  <c r="BZ12" i="32"/>
  <c r="DU11" i="32"/>
  <c r="DT11" i="32"/>
  <c r="DS11" i="32"/>
  <c r="DR11" i="32"/>
  <c r="DQ11" i="32"/>
  <c r="DP11" i="32"/>
  <c r="DO11" i="32"/>
  <c r="DN11" i="32"/>
  <c r="DM11" i="32"/>
  <c r="DL11" i="32"/>
  <c r="DK11" i="32"/>
  <c r="DJ11" i="32"/>
  <c r="DI11" i="32"/>
  <c r="DH11" i="32"/>
  <c r="DG11" i="32"/>
  <c r="DF11" i="32"/>
  <c r="DE11" i="32"/>
  <c r="DD11" i="32"/>
  <c r="DC11" i="32"/>
  <c r="DB11" i="32"/>
  <c r="DA11" i="32"/>
  <c r="CZ11" i="32"/>
  <c r="CY11" i="32"/>
  <c r="CX11" i="32"/>
  <c r="CW11" i="32"/>
  <c r="CV11" i="32"/>
  <c r="CU11" i="32"/>
  <c r="CT11" i="32"/>
  <c r="CS11" i="32"/>
  <c r="CR11" i="32"/>
  <c r="CQ11" i="32"/>
  <c r="CP11" i="32"/>
  <c r="CO11" i="32"/>
  <c r="CN11" i="32"/>
  <c r="CM11" i="32"/>
  <c r="CL11" i="32"/>
  <c r="CK11" i="32"/>
  <c r="CJ11" i="32"/>
  <c r="CI11" i="32"/>
  <c r="CH11" i="32"/>
  <c r="CG11" i="32"/>
  <c r="CF11" i="32"/>
  <c r="CE11" i="32"/>
  <c r="CD11" i="32"/>
  <c r="CC11" i="32"/>
  <c r="CB11" i="32"/>
  <c r="CA11" i="32"/>
  <c r="BZ11" i="32"/>
  <c r="DU10" i="32"/>
  <c r="DT10" i="32"/>
  <c r="DS10" i="32"/>
  <c r="DR10" i="32"/>
  <c r="DQ10" i="32"/>
  <c r="DP10" i="32"/>
  <c r="DO10" i="32"/>
  <c r="DN10" i="32"/>
  <c r="DM10" i="32"/>
  <c r="DL10" i="32"/>
  <c r="DK10" i="32"/>
  <c r="DJ10" i="32"/>
  <c r="DI10" i="32"/>
  <c r="DH10" i="32"/>
  <c r="DG10" i="32"/>
  <c r="DF10" i="32"/>
  <c r="DE10" i="32"/>
  <c r="DD10" i="32"/>
  <c r="DC10" i="32"/>
  <c r="DB10" i="32"/>
  <c r="DA10" i="32"/>
  <c r="CZ10" i="32"/>
  <c r="CY10" i="32"/>
  <c r="CX10" i="32"/>
  <c r="CW10" i="32"/>
  <c r="CV10" i="32"/>
  <c r="CU10" i="32"/>
  <c r="CT10" i="32"/>
  <c r="CS10" i="32"/>
  <c r="CR10" i="32"/>
  <c r="CQ10" i="32"/>
  <c r="CP10" i="32"/>
  <c r="CO10" i="32"/>
  <c r="CN10" i="32"/>
  <c r="CM10" i="32"/>
  <c r="CL10" i="32"/>
  <c r="CK10" i="32"/>
  <c r="CJ10" i="32"/>
  <c r="CI10" i="32"/>
  <c r="CH10" i="32"/>
  <c r="CG10" i="32"/>
  <c r="CF10" i="32"/>
  <c r="CE10" i="32"/>
  <c r="CD10" i="32"/>
  <c r="CC10" i="32"/>
  <c r="CB10" i="32"/>
  <c r="CA10" i="32"/>
  <c r="BZ10" i="32"/>
  <c r="DU9" i="32"/>
  <c r="DT9" i="32"/>
  <c r="DS9" i="32"/>
  <c r="DR9" i="32"/>
  <c r="DQ9" i="32"/>
  <c r="DP9" i="32"/>
  <c r="DO9" i="32"/>
  <c r="DN9" i="32"/>
  <c r="DM9" i="32"/>
  <c r="DL9" i="32"/>
  <c r="DK9" i="32"/>
  <c r="DJ9" i="32"/>
  <c r="DI9" i="32"/>
  <c r="DH9" i="32"/>
  <c r="DG9" i="32"/>
  <c r="DF9" i="32"/>
  <c r="DE9" i="32"/>
  <c r="DD9" i="32"/>
  <c r="DC9" i="32"/>
  <c r="DB9" i="32"/>
  <c r="DA9" i="32"/>
  <c r="CZ9" i="32"/>
  <c r="CY9" i="32"/>
  <c r="CX9" i="32"/>
  <c r="CW9" i="32"/>
  <c r="CV9" i="32"/>
  <c r="CU9" i="32"/>
  <c r="CT9" i="32"/>
  <c r="CS9" i="32"/>
  <c r="CR9" i="32"/>
  <c r="CQ9" i="32"/>
  <c r="CP9" i="32"/>
  <c r="CO9" i="32"/>
  <c r="CN9" i="32"/>
  <c r="CM9" i="32"/>
  <c r="CL9" i="32"/>
  <c r="CK9" i="32"/>
  <c r="CJ9" i="32"/>
  <c r="CI9" i="32"/>
  <c r="CH9" i="32"/>
  <c r="CG9" i="32"/>
  <c r="CF9" i="32"/>
  <c r="CE9" i="32"/>
  <c r="CD9" i="32"/>
  <c r="CC9" i="32"/>
  <c r="CB9" i="32"/>
  <c r="CA9" i="32"/>
  <c r="BZ9" i="32"/>
  <c r="DU8" i="32"/>
  <c r="DT8" i="32"/>
  <c r="DS8" i="32"/>
  <c r="DR8" i="32"/>
  <c r="DQ8" i="32"/>
  <c r="DP8" i="32"/>
  <c r="DO8" i="32"/>
  <c r="DN8" i="32"/>
  <c r="DM8" i="32"/>
  <c r="DL8" i="32"/>
  <c r="DK8" i="32"/>
  <c r="DJ8" i="32"/>
  <c r="DI8" i="32"/>
  <c r="DH8" i="32"/>
  <c r="DG8" i="32"/>
  <c r="DF8" i="32"/>
  <c r="DE8" i="32"/>
  <c r="DD8" i="32"/>
  <c r="DC8" i="32"/>
  <c r="DB8" i="32"/>
  <c r="DA8" i="32"/>
  <c r="CZ8" i="32"/>
  <c r="CY8" i="32"/>
  <c r="CX8" i="32"/>
  <c r="CW8" i="32"/>
  <c r="CV8" i="32"/>
  <c r="CU8" i="32"/>
  <c r="CT8" i="32"/>
  <c r="CS8" i="32"/>
  <c r="CR8" i="32"/>
  <c r="CQ8" i="32"/>
  <c r="CP8" i="32"/>
  <c r="CO8" i="32"/>
  <c r="CN8" i="32"/>
  <c r="CM8" i="32"/>
  <c r="CL8" i="32"/>
  <c r="CK8" i="32"/>
  <c r="CJ8" i="32"/>
  <c r="CI8" i="32"/>
  <c r="CH8" i="32"/>
  <c r="CG8" i="32"/>
  <c r="CF8" i="32"/>
  <c r="CE8" i="32"/>
  <c r="CD8" i="32"/>
  <c r="CC8" i="32"/>
  <c r="CB8" i="32"/>
  <c r="CA8" i="32"/>
  <c r="BZ8" i="32"/>
  <c r="DU7" i="32"/>
  <c r="DT7" i="32"/>
  <c r="DS7" i="32"/>
  <c r="DR7" i="32"/>
  <c r="DQ7" i="32"/>
  <c r="DP7" i="32"/>
  <c r="DO7" i="32"/>
  <c r="DN7" i="32"/>
  <c r="DM7" i="32"/>
  <c r="DL7" i="32"/>
  <c r="DK7" i="32"/>
  <c r="DJ7" i="32"/>
  <c r="DI7" i="32"/>
  <c r="DH7" i="32"/>
  <c r="DG7" i="32"/>
  <c r="DF7" i="32"/>
  <c r="DE7" i="32"/>
  <c r="DD7" i="32"/>
  <c r="DC7" i="32"/>
  <c r="DB7" i="32"/>
  <c r="DA7" i="32"/>
  <c r="CZ7" i="32"/>
  <c r="CY7" i="32"/>
  <c r="CX7" i="32"/>
  <c r="CW7" i="32"/>
  <c r="CV7" i="32"/>
  <c r="CU7" i="32"/>
  <c r="CT7" i="32"/>
  <c r="CS7" i="32"/>
  <c r="CR7" i="32"/>
  <c r="CQ7" i="32"/>
  <c r="CP7" i="32"/>
  <c r="CO7" i="32"/>
  <c r="CN7" i="32"/>
  <c r="CM7" i="32"/>
  <c r="CL7" i="32"/>
  <c r="CK7" i="32"/>
  <c r="CJ7" i="32"/>
  <c r="CI7" i="32"/>
  <c r="CH7" i="32"/>
  <c r="CG7" i="32"/>
  <c r="CF7" i="32"/>
  <c r="CE7" i="32"/>
  <c r="CD7" i="32"/>
  <c r="CC7" i="32"/>
  <c r="CB7" i="32"/>
  <c r="CA7" i="32"/>
  <c r="BZ7" i="32"/>
  <c r="DU6" i="32"/>
  <c r="DT6" i="32"/>
  <c r="DS6" i="32"/>
  <c r="DR6" i="32"/>
  <c r="DQ6" i="32"/>
  <c r="DP6" i="32"/>
  <c r="DO6" i="32"/>
  <c r="DN6" i="32"/>
  <c r="DM6" i="32"/>
  <c r="DL6" i="32"/>
  <c r="DK6" i="32"/>
  <c r="DJ6" i="32"/>
  <c r="DI6" i="32"/>
  <c r="DH6" i="32"/>
  <c r="DG6" i="32"/>
  <c r="DF6" i="32"/>
  <c r="DE6" i="32"/>
  <c r="DD6" i="32"/>
  <c r="DC6" i="32"/>
  <c r="DB6" i="32"/>
  <c r="DA6" i="32"/>
  <c r="CZ6" i="32"/>
  <c r="CY6" i="32"/>
  <c r="CX6" i="32"/>
  <c r="CW6" i="32"/>
  <c r="CV6" i="32"/>
  <c r="CU6" i="32"/>
  <c r="CT6" i="32"/>
  <c r="CS6" i="32"/>
  <c r="CR6" i="32"/>
  <c r="CQ6" i="32"/>
  <c r="CP6" i="32"/>
  <c r="CO6" i="32"/>
  <c r="CN6" i="32"/>
  <c r="CM6" i="32"/>
  <c r="CL6" i="32"/>
  <c r="CK6" i="32"/>
  <c r="CJ6" i="32"/>
  <c r="CI6" i="32"/>
  <c r="CH6" i="32"/>
  <c r="CG6" i="32"/>
  <c r="CF6" i="32"/>
  <c r="CE6" i="32"/>
  <c r="CD6" i="32"/>
  <c r="CC6" i="32"/>
  <c r="CB6" i="32"/>
  <c r="CA6" i="32"/>
  <c r="BZ6" i="32"/>
  <c r="DU5" i="32"/>
  <c r="DT5" i="32"/>
  <c r="DS5" i="32"/>
  <c r="DR5" i="32"/>
  <c r="DQ5" i="32"/>
  <c r="DP5" i="32"/>
  <c r="DO5" i="32"/>
  <c r="DN5" i="32"/>
  <c r="DM5" i="32"/>
  <c r="DL5" i="32"/>
  <c r="DK5" i="32"/>
  <c r="DJ5" i="32"/>
  <c r="DI5" i="32"/>
  <c r="DH5" i="32"/>
  <c r="DG5" i="32"/>
  <c r="DF5" i="32"/>
  <c r="DE5" i="32"/>
  <c r="DD5" i="32"/>
  <c r="DC5" i="32"/>
  <c r="DB5" i="32"/>
  <c r="DA5" i="32"/>
  <c r="CZ5" i="32"/>
  <c r="CY5" i="32"/>
  <c r="CX5" i="32"/>
  <c r="CW5" i="32"/>
  <c r="CV5" i="32"/>
  <c r="CU5" i="32"/>
  <c r="CT5" i="32"/>
  <c r="CS5" i="32"/>
  <c r="CR5" i="32"/>
  <c r="CQ5" i="32"/>
  <c r="CP5" i="32"/>
  <c r="CO5" i="32"/>
  <c r="CN5" i="32"/>
  <c r="CM5" i="32"/>
  <c r="CL5" i="32"/>
  <c r="CK5" i="32"/>
  <c r="CJ5" i="32"/>
  <c r="CI5" i="32"/>
  <c r="CH5" i="32"/>
  <c r="CG5" i="32"/>
  <c r="CF5" i="32"/>
  <c r="CE5" i="32"/>
  <c r="CD5" i="32"/>
  <c r="CC5" i="32"/>
  <c r="CB5" i="32"/>
  <c r="CA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Y8" i="32"/>
  <c r="BY7" i="32"/>
  <c r="BY6" i="32"/>
  <c r="BY5" i="32"/>
  <c r="AY14" i="19"/>
  <c r="AX14" i="19"/>
  <c r="AY13" i="19"/>
  <c r="AX13" i="19"/>
  <c r="AY12" i="19"/>
  <c r="AX12" i="19"/>
  <c r="AY11" i="19"/>
  <c r="AX11" i="19"/>
  <c r="AX5" i="19"/>
  <c r="AU6" i="19"/>
  <c r="AU16" i="19"/>
  <c r="AU15" i="19"/>
  <c r="AU14" i="19"/>
  <c r="AU13" i="19"/>
  <c r="AU12" i="19"/>
  <c r="AU11" i="19"/>
  <c r="AU10" i="19"/>
  <c r="AU9" i="19"/>
  <c r="AU8" i="19"/>
  <c r="AU7" i="19"/>
  <c r="AU5" i="19"/>
  <c r="AQ5" i="19"/>
  <c r="AQ52" i="19"/>
  <c r="AQ51" i="19"/>
  <c r="AQ50" i="19"/>
  <c r="AQ49" i="19"/>
  <c r="AQ48" i="19"/>
  <c r="AQ47" i="19"/>
  <c r="AQ46" i="19"/>
  <c r="AQ45" i="19"/>
  <c r="AQ44" i="19"/>
  <c r="AQ43" i="19"/>
  <c r="AQ42" i="19"/>
  <c r="AQ41" i="19"/>
  <c r="AQ40" i="19"/>
  <c r="AQ39" i="19"/>
  <c r="AQ38" i="19"/>
  <c r="AQ37" i="19"/>
  <c r="AQ36" i="19"/>
  <c r="AQ35" i="19"/>
  <c r="AQ34" i="19"/>
  <c r="AQ33" i="19"/>
  <c r="AQ32" i="19"/>
  <c r="AQ31" i="19"/>
  <c r="AQ30" i="19"/>
  <c r="AQ29" i="19"/>
  <c r="AQ28" i="19"/>
  <c r="AQ27" i="19"/>
  <c r="AQ26" i="19"/>
  <c r="AQ25" i="19"/>
  <c r="AQ24" i="19"/>
  <c r="AQ23" i="19"/>
  <c r="AQ22" i="19"/>
  <c r="AQ21" i="19"/>
  <c r="AQ20" i="19"/>
  <c r="AQ19" i="19"/>
  <c r="AQ18" i="19"/>
  <c r="AQ17" i="19"/>
  <c r="AQ16" i="19"/>
  <c r="AQ15" i="19"/>
  <c r="AQ14" i="19"/>
  <c r="AQ13" i="19"/>
  <c r="AQ12" i="19"/>
  <c r="AQ11" i="19"/>
  <c r="AQ10" i="19"/>
  <c r="AQ9" i="19"/>
  <c r="AQ8" i="19"/>
  <c r="AQ7" i="19"/>
  <c r="AQ6" i="19"/>
  <c r="AM44" i="19"/>
  <c r="AL44" i="19"/>
  <c r="AK44" i="19"/>
  <c r="AM43" i="19"/>
  <c r="AL43" i="19"/>
  <c r="AK43" i="19"/>
  <c r="AM42" i="19"/>
  <c r="AL42" i="19"/>
  <c r="AK42" i="19"/>
  <c r="AM41" i="19"/>
  <c r="AL41" i="19"/>
  <c r="AK41" i="19"/>
  <c r="AM40" i="19"/>
  <c r="AL40" i="19"/>
  <c r="AK40" i="19"/>
  <c r="AM39" i="19"/>
  <c r="AL39" i="19"/>
  <c r="AK39" i="19"/>
  <c r="AM38" i="19"/>
  <c r="AL38" i="19"/>
  <c r="AK38" i="19"/>
  <c r="AM37" i="19"/>
  <c r="AL37" i="19"/>
  <c r="AK37" i="19"/>
  <c r="AM36" i="19"/>
  <c r="AL36" i="19"/>
  <c r="AK36" i="19"/>
  <c r="AM35" i="19"/>
  <c r="AL35" i="19"/>
  <c r="AK35" i="19"/>
  <c r="AM34" i="19"/>
  <c r="AL34" i="19"/>
  <c r="AK34" i="19"/>
  <c r="AM33" i="19"/>
  <c r="AL33" i="19"/>
  <c r="AK33" i="19"/>
  <c r="AM32" i="19"/>
  <c r="AL32" i="19"/>
  <c r="AK32" i="19"/>
  <c r="AM31" i="19"/>
  <c r="AL31" i="19"/>
  <c r="AK31" i="19"/>
  <c r="AM30" i="19"/>
  <c r="AL30" i="19"/>
  <c r="AK30" i="19"/>
  <c r="AM29" i="19"/>
  <c r="AL29" i="19"/>
  <c r="AK29" i="19"/>
  <c r="AM28" i="19"/>
  <c r="AL28" i="19"/>
  <c r="AK28" i="19"/>
  <c r="AM27" i="19"/>
  <c r="AL27" i="19"/>
  <c r="AK27" i="19"/>
  <c r="AM26" i="19"/>
  <c r="AL26" i="19"/>
  <c r="AK26" i="19"/>
  <c r="AM25" i="19"/>
  <c r="AL25" i="19"/>
  <c r="AK25" i="19"/>
  <c r="AM24" i="19"/>
  <c r="AL24" i="19"/>
  <c r="AK24" i="19"/>
  <c r="AM23" i="19"/>
  <c r="AL23" i="19"/>
  <c r="AK23" i="19"/>
  <c r="AM22" i="19"/>
  <c r="AL22" i="19"/>
  <c r="AK22" i="19"/>
  <c r="AM21" i="19"/>
  <c r="AL21" i="19"/>
  <c r="AK21" i="19"/>
  <c r="AM20" i="19"/>
  <c r="AL20" i="19"/>
  <c r="AK20" i="19"/>
  <c r="AM19" i="19"/>
  <c r="AL19" i="19"/>
  <c r="AK19" i="19"/>
  <c r="AM18" i="19"/>
  <c r="AL18" i="19"/>
  <c r="AK18" i="19"/>
  <c r="AM17" i="19"/>
  <c r="AL17" i="19"/>
  <c r="AK17" i="19"/>
  <c r="AM16" i="19"/>
  <c r="AL16" i="19"/>
  <c r="AK16" i="19"/>
  <c r="AM15" i="19"/>
  <c r="AL15" i="19"/>
  <c r="AK15" i="19"/>
  <c r="AM14" i="19"/>
  <c r="AL14" i="19"/>
  <c r="AK14" i="19"/>
  <c r="AM13" i="19"/>
  <c r="AL13" i="19"/>
  <c r="AK13" i="19"/>
  <c r="AM12" i="19"/>
  <c r="AL12" i="19"/>
  <c r="AK12" i="19"/>
  <c r="AM11" i="19"/>
  <c r="AL11" i="19"/>
  <c r="AK11" i="19"/>
  <c r="AM10" i="19"/>
  <c r="AL10" i="19"/>
  <c r="AK10" i="19"/>
  <c r="AM9" i="19"/>
  <c r="AL9" i="19"/>
  <c r="AK9" i="19"/>
  <c r="AM8" i="19"/>
  <c r="AL8" i="19"/>
  <c r="AK8" i="19"/>
  <c r="AM7" i="19"/>
  <c r="AL7" i="19"/>
  <c r="AK7" i="19"/>
  <c r="AM6" i="19"/>
  <c r="AL6" i="19"/>
  <c r="AK6" i="19"/>
  <c r="AM5" i="19"/>
  <c r="AL5" i="19"/>
  <c r="AK5" i="19"/>
  <c r="AJ44" i="19"/>
  <c r="AJ43" i="19"/>
  <c r="AJ42" i="19"/>
  <c r="AJ41" i="19"/>
  <c r="AJ40" i="19"/>
  <c r="AJ39" i="19"/>
  <c r="AJ38" i="19"/>
  <c r="AJ37" i="19"/>
  <c r="AJ36" i="19"/>
  <c r="AJ35" i="19"/>
  <c r="AJ34" i="19"/>
  <c r="AJ33" i="19"/>
  <c r="AJ32" i="19"/>
  <c r="AJ31" i="19"/>
  <c r="AJ30" i="19"/>
  <c r="AJ29" i="19"/>
  <c r="AJ28" i="19"/>
  <c r="AJ27" i="19"/>
  <c r="AJ26" i="19"/>
  <c r="AJ25" i="19"/>
  <c r="AJ24" i="19"/>
  <c r="AJ23" i="19"/>
  <c r="AJ22" i="19"/>
  <c r="AJ21" i="19"/>
  <c r="AJ20" i="19"/>
  <c r="AJ19" i="19"/>
  <c r="AJ18" i="19"/>
  <c r="AJ17" i="19"/>
  <c r="AJ16" i="19"/>
  <c r="AJ15" i="19"/>
  <c r="AJ14" i="19"/>
  <c r="AJ13" i="19"/>
  <c r="AJ12" i="19"/>
  <c r="AJ11" i="19"/>
  <c r="AJ10" i="19"/>
  <c r="AJ9" i="19"/>
  <c r="AJ8" i="19"/>
  <c r="AJ7" i="19"/>
  <c r="AJ6" i="19"/>
  <c r="AJ5" i="19"/>
  <c r="AL50" i="34"/>
  <c r="AK50" i="34"/>
  <c r="AJ50" i="34"/>
  <c r="AI50" i="34"/>
  <c r="AH50" i="34"/>
  <c r="AG50" i="34"/>
  <c r="AL49" i="34"/>
  <c r="AK49" i="34"/>
  <c r="AJ49" i="34"/>
  <c r="AI49" i="34"/>
  <c r="AH49" i="34"/>
  <c r="AG49" i="34"/>
  <c r="AL48" i="34"/>
  <c r="AK48" i="34"/>
  <c r="AJ48" i="34"/>
  <c r="AI48" i="34"/>
  <c r="AH48" i="34"/>
  <c r="AG48" i="34"/>
  <c r="AL47" i="34"/>
  <c r="AK47" i="34"/>
  <c r="AJ47" i="34"/>
  <c r="AI47" i="34"/>
  <c r="AH47" i="34"/>
  <c r="AG47" i="34"/>
  <c r="AL46" i="34"/>
  <c r="AK46" i="34"/>
  <c r="AJ46" i="34"/>
  <c r="AI46" i="34"/>
  <c r="AH46" i="34"/>
  <c r="AG46" i="34"/>
  <c r="AL45" i="34"/>
  <c r="AK45" i="34"/>
  <c r="AJ45" i="34"/>
  <c r="AI45" i="34"/>
  <c r="AH45" i="34"/>
  <c r="AG45" i="34"/>
  <c r="AC50" i="34"/>
  <c r="AB50" i="34"/>
  <c r="AA50" i="34"/>
  <c r="Z50" i="34"/>
  <c r="Y50" i="34"/>
  <c r="X50" i="34"/>
  <c r="AC49" i="34"/>
  <c r="AB49" i="34"/>
  <c r="AA49" i="34"/>
  <c r="Z49" i="34"/>
  <c r="Y49" i="34"/>
  <c r="X49" i="34"/>
  <c r="AC48" i="34"/>
  <c r="AB48" i="34"/>
  <c r="AA48" i="34"/>
  <c r="Z48" i="34"/>
  <c r="Y48" i="34"/>
  <c r="X48" i="34"/>
  <c r="AC47" i="34"/>
  <c r="AB47" i="34"/>
  <c r="AA47" i="34"/>
  <c r="Z47" i="34"/>
  <c r="Y47" i="34"/>
  <c r="X47" i="34"/>
  <c r="AC46" i="34"/>
  <c r="AB46" i="34"/>
  <c r="AA46" i="34"/>
  <c r="Z46" i="34"/>
  <c r="Y46" i="34"/>
  <c r="X46" i="34"/>
  <c r="AC45" i="34"/>
  <c r="AB45" i="34"/>
  <c r="AA45" i="34"/>
  <c r="Z45" i="34"/>
  <c r="Y45" i="34"/>
  <c r="X45" i="34"/>
  <c r="AU44" i="34"/>
  <c r="AT44" i="34"/>
  <c r="AS44" i="34"/>
  <c r="AR44" i="34"/>
  <c r="AQ44" i="34"/>
  <c r="AP44" i="34"/>
  <c r="AU43" i="34"/>
  <c r="AT43" i="34"/>
  <c r="AS43" i="34"/>
  <c r="AR43" i="34"/>
  <c r="AQ43" i="34"/>
  <c r="AP43" i="34"/>
  <c r="AU42" i="34"/>
  <c r="AT42" i="34"/>
  <c r="AS42" i="34"/>
  <c r="AR42" i="34"/>
  <c r="AQ42" i="34"/>
  <c r="AP42" i="34"/>
  <c r="AU41" i="34"/>
  <c r="AT41" i="34"/>
  <c r="AS41" i="34"/>
  <c r="AR41" i="34"/>
  <c r="AQ41" i="34"/>
  <c r="AP41" i="34"/>
  <c r="AU40" i="34"/>
  <c r="AT40" i="34"/>
  <c r="AS40" i="34"/>
  <c r="AR40" i="34"/>
  <c r="AQ40" i="34"/>
  <c r="AP40" i="34"/>
  <c r="AU39" i="34"/>
  <c r="AT39" i="34"/>
  <c r="AS39" i="34"/>
  <c r="AR39" i="34"/>
  <c r="AQ39" i="34"/>
  <c r="AP39" i="34"/>
  <c r="AU38" i="34"/>
  <c r="AT38" i="34"/>
  <c r="AS38" i="34"/>
  <c r="AR38" i="34"/>
  <c r="AQ38" i="34"/>
  <c r="AP38" i="34"/>
  <c r="AU37" i="34"/>
  <c r="AT37" i="34"/>
  <c r="AS37" i="34"/>
  <c r="AR37" i="34"/>
  <c r="AQ37" i="34"/>
  <c r="AP37" i="34"/>
  <c r="AU36" i="34"/>
  <c r="AT36" i="34"/>
  <c r="AS36" i="34"/>
  <c r="AR36" i="34"/>
  <c r="AQ36" i="34"/>
  <c r="AP36" i="34"/>
  <c r="AU35" i="34"/>
  <c r="AT35" i="34"/>
  <c r="AS35" i="34"/>
  <c r="AR35" i="34"/>
  <c r="AQ35" i="34"/>
  <c r="AP35" i="34"/>
  <c r="AU34" i="34"/>
  <c r="AT34" i="34"/>
  <c r="AS34" i="34"/>
  <c r="AR34" i="34"/>
  <c r="AQ34" i="34"/>
  <c r="AP34" i="34"/>
  <c r="AU33" i="34"/>
  <c r="AT33" i="34"/>
  <c r="AS33" i="34"/>
  <c r="AR33" i="34"/>
  <c r="AQ33" i="34"/>
  <c r="AP33" i="34"/>
  <c r="AU32" i="34"/>
  <c r="AT32" i="34"/>
  <c r="AS32" i="34"/>
  <c r="AR32" i="34"/>
  <c r="AQ32" i="34"/>
  <c r="AP32" i="34"/>
  <c r="AU31" i="34"/>
  <c r="AT31" i="34"/>
  <c r="AS31" i="34"/>
  <c r="AR31" i="34"/>
  <c r="AQ31" i="34"/>
  <c r="AP31" i="34"/>
  <c r="AU30" i="34"/>
  <c r="AT30" i="34"/>
  <c r="AS30" i="34"/>
  <c r="AR30" i="34"/>
  <c r="AQ30" i="34"/>
  <c r="AP30" i="34"/>
  <c r="AU29" i="34"/>
  <c r="AT29" i="34"/>
  <c r="AS29" i="34"/>
  <c r="AR29" i="34"/>
  <c r="AQ29" i="34"/>
  <c r="AP29" i="34"/>
  <c r="AU28" i="34"/>
  <c r="AT28" i="34"/>
  <c r="AS28" i="34"/>
  <c r="AR28" i="34"/>
  <c r="AQ28" i="34"/>
  <c r="AP28" i="34"/>
  <c r="AU27" i="34"/>
  <c r="AT27" i="34"/>
  <c r="AS27" i="34"/>
  <c r="AR27" i="34"/>
  <c r="AQ27" i="34"/>
  <c r="AP27" i="34"/>
  <c r="AU26" i="34"/>
  <c r="AT26" i="34"/>
  <c r="AS26" i="34"/>
  <c r="AR26" i="34"/>
  <c r="AQ26" i="34"/>
  <c r="AP26" i="34"/>
  <c r="AU25" i="34"/>
  <c r="AT25" i="34"/>
  <c r="AS25" i="34"/>
  <c r="AR25" i="34"/>
  <c r="AQ25" i="34"/>
  <c r="AP25" i="34"/>
  <c r="AU24" i="34"/>
  <c r="AT24" i="34"/>
  <c r="AS24" i="34"/>
  <c r="AR24" i="34"/>
  <c r="AQ24" i="34"/>
  <c r="AP24" i="34"/>
  <c r="AU23" i="34"/>
  <c r="AT23" i="34"/>
  <c r="AS23" i="34"/>
  <c r="AR23" i="34"/>
  <c r="AQ23" i="34"/>
  <c r="AP23" i="34"/>
  <c r="AU22" i="34"/>
  <c r="AT22" i="34"/>
  <c r="AS22" i="34"/>
  <c r="AR22" i="34"/>
  <c r="AQ22" i="34"/>
  <c r="AP22" i="34"/>
  <c r="AU21" i="34"/>
  <c r="AT21" i="34"/>
  <c r="AS21" i="34"/>
  <c r="AR21" i="34"/>
  <c r="AQ21" i="34"/>
  <c r="AP21" i="34"/>
  <c r="AU20" i="34"/>
  <c r="AT20" i="34"/>
  <c r="AS20" i="34"/>
  <c r="AR20" i="34"/>
  <c r="AQ20" i="34"/>
  <c r="AP20" i="34"/>
  <c r="AU19" i="34"/>
  <c r="AT19" i="34"/>
  <c r="AS19" i="34"/>
  <c r="AR19" i="34"/>
  <c r="AQ19" i="34"/>
  <c r="AP19" i="34"/>
  <c r="AU18" i="34"/>
  <c r="AT18" i="34"/>
  <c r="AS18" i="34"/>
  <c r="AR18" i="34"/>
  <c r="AQ18" i="34"/>
  <c r="AP18" i="34"/>
  <c r="AU17" i="34"/>
  <c r="AT17" i="34"/>
  <c r="AS17" i="34"/>
  <c r="AR17" i="34"/>
  <c r="AQ17" i="34"/>
  <c r="AP17" i="34"/>
  <c r="AU16" i="34"/>
  <c r="AT16" i="34"/>
  <c r="AS16" i="34"/>
  <c r="AR16" i="34"/>
  <c r="AQ16" i="34"/>
  <c r="AP16" i="34"/>
  <c r="AU15" i="34"/>
  <c r="AT15" i="34"/>
  <c r="AS15" i="34"/>
  <c r="AR15" i="34"/>
  <c r="AQ15" i="34"/>
  <c r="AP15" i="34"/>
  <c r="AU14" i="34"/>
  <c r="AT14" i="34"/>
  <c r="AS14" i="34"/>
  <c r="AR14" i="34"/>
  <c r="AQ14" i="34"/>
  <c r="AP14" i="34"/>
  <c r="AU13" i="34"/>
  <c r="AT13" i="34"/>
  <c r="AS13" i="34"/>
  <c r="AR13" i="34"/>
  <c r="AQ13" i="34"/>
  <c r="AP13" i="34"/>
  <c r="AU12" i="34"/>
  <c r="AT12" i="34"/>
  <c r="AS12" i="34"/>
  <c r="AR12" i="34"/>
  <c r="AQ12" i="34"/>
  <c r="AP12" i="34"/>
  <c r="AU11" i="34"/>
  <c r="AT11" i="34"/>
  <c r="AS11" i="34"/>
  <c r="AR11" i="34"/>
  <c r="AQ11" i="34"/>
  <c r="AP11" i="34"/>
  <c r="AU10" i="34"/>
  <c r="AT10" i="34"/>
  <c r="AS10" i="34"/>
  <c r="AR10" i="34"/>
  <c r="AQ10" i="34"/>
  <c r="AP10" i="34"/>
  <c r="AU9" i="34"/>
  <c r="AT9" i="34"/>
  <c r="AS9" i="34"/>
  <c r="AR9" i="34"/>
  <c r="AQ9" i="34"/>
  <c r="AP9" i="34"/>
  <c r="AU8" i="34"/>
  <c r="AT8" i="34"/>
  <c r="AS8" i="34"/>
  <c r="AR8" i="34"/>
  <c r="AQ8" i="34"/>
  <c r="AP8" i="34"/>
  <c r="AU7" i="34"/>
  <c r="AT7" i="34"/>
  <c r="AS7" i="34"/>
  <c r="AR7" i="34"/>
  <c r="AQ7" i="34"/>
  <c r="AP7" i="34"/>
  <c r="AU6" i="34"/>
  <c r="AT6" i="34"/>
  <c r="AS6" i="34"/>
  <c r="AR6" i="34"/>
  <c r="AQ6" i="34"/>
  <c r="AP6" i="34"/>
  <c r="AU5" i="34"/>
  <c r="AT5" i="34"/>
  <c r="AS5" i="34"/>
  <c r="AR5" i="34"/>
  <c r="AQ5" i="34"/>
  <c r="AP5" i="34"/>
  <c r="AO44" i="34"/>
  <c r="AO43" i="34"/>
  <c r="AO42" i="34"/>
  <c r="AO41" i="34"/>
  <c r="AO40" i="34"/>
  <c r="AO39" i="34"/>
  <c r="AO38" i="34"/>
  <c r="AO37" i="34"/>
  <c r="AO36" i="34"/>
  <c r="AO35" i="34"/>
  <c r="AO34" i="34"/>
  <c r="AO33" i="34"/>
  <c r="AO32" i="34"/>
  <c r="AO31" i="34"/>
  <c r="AO30" i="34"/>
  <c r="AO29" i="34"/>
  <c r="AO28" i="34"/>
  <c r="AO27" i="34"/>
  <c r="AO26" i="34"/>
  <c r="AO25" i="34"/>
  <c r="AO24" i="34"/>
  <c r="AO23" i="34"/>
  <c r="AO22" i="34"/>
  <c r="AO21" i="34"/>
  <c r="AO20" i="34"/>
  <c r="AO19" i="34"/>
  <c r="AO18" i="34"/>
  <c r="AO17" i="34"/>
  <c r="AO16" i="34"/>
  <c r="AO15" i="34"/>
  <c r="AO14" i="34"/>
  <c r="AO13" i="34"/>
  <c r="AO12" i="34"/>
  <c r="AO11" i="34"/>
  <c r="AO10" i="34"/>
  <c r="AO9" i="34"/>
  <c r="AO8" i="34"/>
  <c r="AO7" i="34"/>
  <c r="AO6" i="34"/>
  <c r="AO5" i="34"/>
  <c r="AF50" i="34"/>
  <c r="AF49" i="34"/>
  <c r="AF48" i="34"/>
  <c r="AF47" i="34"/>
  <c r="AF46" i="34"/>
  <c r="AF45" i="34"/>
  <c r="AF44" i="34"/>
  <c r="AF43" i="34"/>
  <c r="AF42" i="34"/>
  <c r="AF41" i="34"/>
  <c r="AF40" i="34"/>
  <c r="AF39" i="34"/>
  <c r="AF38" i="34"/>
  <c r="AF37" i="34"/>
  <c r="AF36" i="34"/>
  <c r="AF35" i="34"/>
  <c r="AF34" i="34"/>
  <c r="AF33" i="34"/>
  <c r="AF32" i="34"/>
  <c r="AF31" i="34"/>
  <c r="AF30" i="34"/>
  <c r="AF29" i="34"/>
  <c r="AF28" i="34"/>
  <c r="AF27" i="34"/>
  <c r="AF26" i="34"/>
  <c r="AF25" i="34"/>
  <c r="AF24" i="34"/>
  <c r="AF23" i="34"/>
  <c r="AF22" i="34"/>
  <c r="AF21" i="34"/>
  <c r="AF20" i="34"/>
  <c r="AF19" i="34"/>
  <c r="AF18" i="34"/>
  <c r="AF17" i="34"/>
  <c r="AF16" i="34"/>
  <c r="AF15" i="34"/>
  <c r="AF14" i="34"/>
  <c r="AF13" i="34"/>
  <c r="AF12" i="34"/>
  <c r="AF11" i="34"/>
  <c r="AF10" i="34"/>
  <c r="AF9" i="34"/>
  <c r="AF8" i="34"/>
  <c r="AF7" i="34"/>
  <c r="AF6" i="34"/>
  <c r="AF5" i="34"/>
  <c r="AL44" i="34"/>
  <c r="AK44" i="34"/>
  <c r="AJ44" i="34"/>
  <c r="AI44" i="34"/>
  <c r="AH44" i="34"/>
  <c r="AG44" i="34"/>
  <c r="AL43" i="34"/>
  <c r="AK43" i="34"/>
  <c r="AJ43" i="34"/>
  <c r="AI43" i="34"/>
  <c r="AH43" i="34"/>
  <c r="AG43" i="34"/>
  <c r="AL42" i="34"/>
  <c r="AK42" i="34"/>
  <c r="AJ42" i="34"/>
  <c r="AI42" i="34"/>
  <c r="AH42" i="34"/>
  <c r="AG42" i="34"/>
  <c r="AL41" i="34"/>
  <c r="AK41" i="34"/>
  <c r="AJ41" i="34"/>
  <c r="AI41" i="34"/>
  <c r="AH41" i="34"/>
  <c r="AG41" i="34"/>
  <c r="AL40" i="34"/>
  <c r="AK40" i="34"/>
  <c r="AJ40" i="34"/>
  <c r="AI40" i="34"/>
  <c r="AH40" i="34"/>
  <c r="AG40" i="34"/>
  <c r="AL39" i="34"/>
  <c r="AK39" i="34"/>
  <c r="AJ39" i="34"/>
  <c r="AI39" i="34"/>
  <c r="AH39" i="34"/>
  <c r="AG39" i="34"/>
  <c r="AL38" i="34"/>
  <c r="AK38" i="34"/>
  <c r="AJ38" i="34"/>
  <c r="AI38" i="34"/>
  <c r="AH38" i="34"/>
  <c r="AG38" i="34"/>
  <c r="AL37" i="34"/>
  <c r="AK37" i="34"/>
  <c r="AJ37" i="34"/>
  <c r="AI37" i="34"/>
  <c r="AH37" i="34"/>
  <c r="AG37" i="34"/>
  <c r="AL36" i="34"/>
  <c r="AK36" i="34"/>
  <c r="AJ36" i="34"/>
  <c r="AI36" i="34"/>
  <c r="AH36" i="34"/>
  <c r="AG36" i="34"/>
  <c r="AL35" i="34"/>
  <c r="AK35" i="34"/>
  <c r="AJ35" i="34"/>
  <c r="AI35" i="34"/>
  <c r="AH35" i="34"/>
  <c r="AG35" i="34"/>
  <c r="AL34" i="34"/>
  <c r="AK34" i="34"/>
  <c r="AJ34" i="34"/>
  <c r="AI34" i="34"/>
  <c r="AH34" i="34"/>
  <c r="AG34" i="34"/>
  <c r="AL33" i="34"/>
  <c r="AK33" i="34"/>
  <c r="AJ33" i="34"/>
  <c r="AI33" i="34"/>
  <c r="AH33" i="34"/>
  <c r="AG33" i="34"/>
  <c r="AL32" i="34"/>
  <c r="AK32" i="34"/>
  <c r="AJ32" i="34"/>
  <c r="AI32" i="34"/>
  <c r="AH32" i="34"/>
  <c r="AG32" i="34"/>
  <c r="AL31" i="34"/>
  <c r="AK31" i="34"/>
  <c r="AJ31" i="34"/>
  <c r="AI31" i="34"/>
  <c r="AH31" i="34"/>
  <c r="AG31" i="34"/>
  <c r="AL30" i="34"/>
  <c r="AK30" i="34"/>
  <c r="AJ30" i="34"/>
  <c r="AI30" i="34"/>
  <c r="AH30" i="34"/>
  <c r="AG30" i="34"/>
  <c r="AL29" i="34"/>
  <c r="AK29" i="34"/>
  <c r="AJ29" i="34"/>
  <c r="AI29" i="34"/>
  <c r="AH29" i="34"/>
  <c r="AG29" i="34"/>
  <c r="AL28" i="34"/>
  <c r="AK28" i="34"/>
  <c r="AJ28" i="34"/>
  <c r="AI28" i="34"/>
  <c r="AH28" i="34"/>
  <c r="AG28" i="34"/>
  <c r="AL27" i="34"/>
  <c r="AK27" i="34"/>
  <c r="AJ27" i="34"/>
  <c r="AI27" i="34"/>
  <c r="AH27" i="34"/>
  <c r="AG27" i="34"/>
  <c r="AL26" i="34"/>
  <c r="AK26" i="34"/>
  <c r="AJ26" i="34"/>
  <c r="AI26" i="34"/>
  <c r="AH26" i="34"/>
  <c r="AG26" i="34"/>
  <c r="AL25" i="34"/>
  <c r="AK25" i="34"/>
  <c r="AJ25" i="34"/>
  <c r="AI25" i="34"/>
  <c r="AH25" i="34"/>
  <c r="AG25" i="34"/>
  <c r="AL24" i="34"/>
  <c r="AK24" i="34"/>
  <c r="AJ24" i="34"/>
  <c r="AI24" i="34"/>
  <c r="AH24" i="34"/>
  <c r="AG24" i="34"/>
  <c r="AL23" i="34"/>
  <c r="AK23" i="34"/>
  <c r="AJ23" i="34"/>
  <c r="AI23" i="34"/>
  <c r="AH23" i="34"/>
  <c r="AG23" i="34"/>
  <c r="AL22" i="34"/>
  <c r="AK22" i="34"/>
  <c r="AJ22" i="34"/>
  <c r="AI22" i="34"/>
  <c r="AH22" i="34"/>
  <c r="AG22" i="34"/>
  <c r="AL21" i="34"/>
  <c r="AK21" i="34"/>
  <c r="AJ21" i="34"/>
  <c r="AI21" i="34"/>
  <c r="AH21" i="34"/>
  <c r="AG21" i="34"/>
  <c r="AL20" i="34"/>
  <c r="AK20" i="34"/>
  <c r="AJ20" i="34"/>
  <c r="AI20" i="34"/>
  <c r="AH20" i="34"/>
  <c r="AG20" i="34"/>
  <c r="AL19" i="34"/>
  <c r="AK19" i="34"/>
  <c r="AJ19" i="34"/>
  <c r="AI19" i="34"/>
  <c r="AH19" i="34"/>
  <c r="AG19" i="34"/>
  <c r="AL18" i="34"/>
  <c r="AK18" i="34"/>
  <c r="AJ18" i="34"/>
  <c r="AI18" i="34"/>
  <c r="AH18" i="34"/>
  <c r="AG18" i="34"/>
  <c r="AL17" i="34"/>
  <c r="AK17" i="34"/>
  <c r="AJ17" i="34"/>
  <c r="AI17" i="34"/>
  <c r="AH17" i="34"/>
  <c r="AG17" i="34"/>
  <c r="AL16" i="34"/>
  <c r="AK16" i="34"/>
  <c r="AJ16" i="34"/>
  <c r="AI16" i="34"/>
  <c r="AH16" i="34"/>
  <c r="AG16" i="34"/>
  <c r="AL15" i="34"/>
  <c r="AK15" i="34"/>
  <c r="AJ15" i="34"/>
  <c r="AI15" i="34"/>
  <c r="AH15" i="34"/>
  <c r="AG15" i="34"/>
  <c r="AL14" i="34"/>
  <c r="AK14" i="34"/>
  <c r="AJ14" i="34"/>
  <c r="AI14" i="34"/>
  <c r="AH14" i="34"/>
  <c r="AG14" i="34"/>
  <c r="AL13" i="34"/>
  <c r="AK13" i="34"/>
  <c r="AJ13" i="34"/>
  <c r="AI13" i="34"/>
  <c r="AH13" i="34"/>
  <c r="AG13" i="34"/>
  <c r="AL12" i="34"/>
  <c r="AK12" i="34"/>
  <c r="AJ12" i="34"/>
  <c r="AI12" i="34"/>
  <c r="AH12" i="34"/>
  <c r="AG12" i="34"/>
  <c r="AL11" i="34"/>
  <c r="AK11" i="34"/>
  <c r="AJ11" i="34"/>
  <c r="AI11" i="34"/>
  <c r="AH11" i="34"/>
  <c r="AG11" i="34"/>
  <c r="AL10" i="34"/>
  <c r="AK10" i="34"/>
  <c r="AJ10" i="34"/>
  <c r="AI10" i="34"/>
  <c r="AH10" i="34"/>
  <c r="AG10" i="34"/>
  <c r="AL9" i="34"/>
  <c r="AK9" i="34"/>
  <c r="AJ9" i="34"/>
  <c r="AI9" i="34"/>
  <c r="AH9" i="34"/>
  <c r="AG9" i="34"/>
  <c r="AL8" i="34"/>
  <c r="AK8" i="34"/>
  <c r="AJ8" i="34"/>
  <c r="AI8" i="34"/>
  <c r="AH8" i="34"/>
  <c r="AG8" i="34"/>
  <c r="AL7" i="34"/>
  <c r="AK7" i="34"/>
  <c r="AJ7" i="34"/>
  <c r="AI7" i="34"/>
  <c r="AH7" i="34"/>
  <c r="AG7" i="34"/>
  <c r="AL6" i="34"/>
  <c r="AK6" i="34"/>
  <c r="AJ6" i="34"/>
  <c r="AI6" i="34"/>
  <c r="AH6" i="34"/>
  <c r="AG6" i="34"/>
  <c r="AL5" i="34"/>
  <c r="AK5" i="34"/>
  <c r="AJ5" i="34"/>
  <c r="AI5" i="34"/>
  <c r="AH5" i="34"/>
  <c r="AG5" i="34"/>
  <c r="AF4" i="34"/>
  <c r="W50" i="34"/>
  <c r="W49" i="34"/>
  <c r="W48" i="34"/>
  <c r="W47" i="34"/>
  <c r="W46" i="34"/>
  <c r="W45" i="34"/>
  <c r="W44" i="34"/>
  <c r="W43" i="34"/>
  <c r="W42" i="34"/>
  <c r="W41" i="34"/>
  <c r="W40" i="34"/>
  <c r="W39" i="34"/>
  <c r="W38" i="34"/>
  <c r="W37" i="34"/>
  <c r="W36" i="34"/>
  <c r="W35" i="34"/>
  <c r="W34" i="34"/>
  <c r="W33" i="34"/>
  <c r="W32" i="34"/>
  <c r="W31" i="34"/>
  <c r="W30" i="34"/>
  <c r="W29" i="34"/>
  <c r="W28" i="34"/>
  <c r="W27" i="34"/>
  <c r="W26" i="34"/>
  <c r="W25" i="34"/>
  <c r="W24" i="34"/>
  <c r="W23" i="34"/>
  <c r="W22" i="34"/>
  <c r="W21" i="34"/>
  <c r="W20" i="34"/>
  <c r="W19" i="34"/>
  <c r="W18" i="34"/>
  <c r="W17" i="34"/>
  <c r="W16" i="34"/>
  <c r="W15" i="34"/>
  <c r="W14" i="34"/>
  <c r="W13" i="34"/>
  <c r="W12" i="34"/>
  <c r="W11" i="34"/>
  <c r="W10" i="34"/>
  <c r="W9" i="34"/>
  <c r="W8" i="34"/>
  <c r="W7" i="34"/>
  <c r="W6" i="34"/>
  <c r="W5" i="34"/>
  <c r="W4" i="34"/>
  <c r="FO52" i="41"/>
  <c r="FN52" i="41"/>
  <c r="FM52" i="41"/>
  <c r="FL52" i="41"/>
  <c r="FJ52" i="41"/>
  <c r="FI52" i="41"/>
  <c r="FH52" i="41"/>
  <c r="FG52" i="41"/>
  <c r="FE52" i="41"/>
  <c r="FD52" i="41"/>
  <c r="FC52" i="41"/>
  <c r="FB52" i="41"/>
  <c r="EZ52" i="41"/>
  <c r="EY52" i="41"/>
  <c r="EX52" i="41"/>
  <c r="EW52" i="41"/>
  <c r="EU52" i="41"/>
  <c r="ET52" i="41"/>
  <c r="ES52" i="41"/>
  <c r="ER52" i="41"/>
  <c r="EP52" i="41"/>
  <c r="EO52" i="41"/>
  <c r="EN52" i="41"/>
  <c r="EM52" i="41"/>
  <c r="EK52" i="41"/>
  <c r="EJ52" i="41"/>
  <c r="EI52" i="41"/>
  <c r="EH52" i="41"/>
  <c r="EF52" i="41"/>
  <c r="EE52" i="41"/>
  <c r="ED52" i="41"/>
  <c r="EC52" i="41"/>
  <c r="EA52" i="41"/>
  <c r="DZ52" i="41"/>
  <c r="DY52" i="41"/>
  <c r="DX52" i="41"/>
  <c r="DV52" i="41"/>
  <c r="DU52" i="41"/>
  <c r="DT52" i="41"/>
  <c r="DS52" i="41"/>
  <c r="DQ52" i="41"/>
  <c r="DP52" i="41"/>
  <c r="DO52" i="41"/>
  <c r="DN52" i="41"/>
  <c r="DL52" i="41"/>
  <c r="DK52" i="41"/>
  <c r="DJ52" i="41"/>
  <c r="DI52" i="41"/>
  <c r="FO51" i="41"/>
  <c r="FN51" i="41"/>
  <c r="FM51" i="41"/>
  <c r="FL51" i="41"/>
  <c r="FJ51" i="41"/>
  <c r="FI51" i="41"/>
  <c r="FH51" i="41"/>
  <c r="FG51" i="41"/>
  <c r="FE51" i="41"/>
  <c r="FD51" i="41"/>
  <c r="FC51" i="41"/>
  <c r="FB51" i="41"/>
  <c r="EZ51" i="41"/>
  <c r="EY51" i="41"/>
  <c r="EX51" i="41"/>
  <c r="EW51" i="41"/>
  <c r="EU51" i="41"/>
  <c r="ET51" i="41"/>
  <c r="ES51" i="41"/>
  <c r="ER51" i="41"/>
  <c r="EP51" i="41"/>
  <c r="EO51" i="41"/>
  <c r="EN51" i="41"/>
  <c r="EM51" i="41"/>
  <c r="EK51" i="41"/>
  <c r="EJ51" i="41"/>
  <c r="EI51" i="41"/>
  <c r="EH51" i="41"/>
  <c r="EF51" i="41"/>
  <c r="EE51" i="41"/>
  <c r="ED51" i="41"/>
  <c r="EC51" i="41"/>
  <c r="EA51" i="41"/>
  <c r="DZ51" i="41"/>
  <c r="DY51" i="41"/>
  <c r="DX51" i="41"/>
  <c r="DV51" i="41"/>
  <c r="DU51" i="41"/>
  <c r="DT51" i="41"/>
  <c r="DS51" i="41"/>
  <c r="DQ51" i="41"/>
  <c r="DP51" i="41"/>
  <c r="DO51" i="41"/>
  <c r="DN51" i="41"/>
  <c r="DL51" i="41"/>
  <c r="DK51" i="41"/>
  <c r="DJ51" i="41"/>
  <c r="DI51" i="41"/>
  <c r="FO50" i="41"/>
  <c r="FN50" i="41"/>
  <c r="FM50" i="41"/>
  <c r="FL50" i="41"/>
  <c r="FJ50" i="41"/>
  <c r="FI50" i="41"/>
  <c r="FH50" i="41"/>
  <c r="FG50" i="41"/>
  <c r="FE50" i="41"/>
  <c r="FD50" i="41"/>
  <c r="FC50" i="41"/>
  <c r="FB50" i="41"/>
  <c r="EZ50" i="41"/>
  <c r="EY50" i="41"/>
  <c r="EX50" i="41"/>
  <c r="EW50" i="41"/>
  <c r="EU50" i="41"/>
  <c r="ET50" i="41"/>
  <c r="ES50" i="41"/>
  <c r="ER50" i="41"/>
  <c r="EP50" i="41"/>
  <c r="EO50" i="41"/>
  <c r="EN50" i="41"/>
  <c r="EM50" i="41"/>
  <c r="EK50" i="41"/>
  <c r="EJ50" i="41"/>
  <c r="EI50" i="41"/>
  <c r="EH50" i="41"/>
  <c r="EF50" i="41"/>
  <c r="EE50" i="41"/>
  <c r="ED50" i="41"/>
  <c r="EC50" i="41"/>
  <c r="EA50" i="41"/>
  <c r="DZ50" i="41"/>
  <c r="DY50" i="41"/>
  <c r="DX50" i="41"/>
  <c r="DV50" i="41"/>
  <c r="DU50" i="41"/>
  <c r="DT50" i="41"/>
  <c r="DS50" i="41"/>
  <c r="DQ50" i="41"/>
  <c r="DP50" i="41"/>
  <c r="DO50" i="41"/>
  <c r="DN50" i="41"/>
  <c r="DL50" i="41"/>
  <c r="DK50" i="41"/>
  <c r="DJ50" i="41"/>
  <c r="DI50" i="41"/>
  <c r="FO49" i="41"/>
  <c r="FN49" i="41"/>
  <c r="FM49" i="41"/>
  <c r="FL49" i="41"/>
  <c r="FJ49" i="41"/>
  <c r="FI49" i="41"/>
  <c r="FH49" i="41"/>
  <c r="FG49" i="41"/>
  <c r="FE49" i="41"/>
  <c r="FD49" i="41"/>
  <c r="FC49" i="41"/>
  <c r="FB49" i="41"/>
  <c r="EZ49" i="41"/>
  <c r="EY49" i="41"/>
  <c r="EX49" i="41"/>
  <c r="EW49" i="41"/>
  <c r="EU49" i="41"/>
  <c r="ET49" i="41"/>
  <c r="ES49" i="41"/>
  <c r="ER49" i="41"/>
  <c r="EP49" i="41"/>
  <c r="EO49" i="41"/>
  <c r="EN49" i="41"/>
  <c r="EM49" i="41"/>
  <c r="EK49" i="41"/>
  <c r="EJ49" i="41"/>
  <c r="EI49" i="41"/>
  <c r="EH49" i="41"/>
  <c r="EF49" i="41"/>
  <c r="EE49" i="41"/>
  <c r="ED49" i="41"/>
  <c r="EC49" i="41"/>
  <c r="EA49" i="41"/>
  <c r="DZ49" i="41"/>
  <c r="DY49" i="41"/>
  <c r="DX49" i="41"/>
  <c r="DV49" i="41"/>
  <c r="DU49" i="41"/>
  <c r="DT49" i="41"/>
  <c r="DS49" i="41"/>
  <c r="DQ49" i="41"/>
  <c r="DP49" i="41"/>
  <c r="DO49" i="41"/>
  <c r="DN49" i="41"/>
  <c r="DL49" i="41"/>
  <c r="DK49" i="41"/>
  <c r="DJ49" i="41"/>
  <c r="DI49" i="41"/>
  <c r="FO48" i="41"/>
  <c r="FN48" i="41"/>
  <c r="FM48" i="41"/>
  <c r="FL48" i="41"/>
  <c r="FJ48" i="41"/>
  <c r="FI48" i="41"/>
  <c r="FH48" i="41"/>
  <c r="FG48" i="41"/>
  <c r="FE48" i="41"/>
  <c r="FD48" i="41"/>
  <c r="FC48" i="41"/>
  <c r="FB48" i="41"/>
  <c r="EZ48" i="41"/>
  <c r="EY48" i="41"/>
  <c r="EX48" i="41"/>
  <c r="EW48" i="41"/>
  <c r="EU48" i="41"/>
  <c r="ET48" i="41"/>
  <c r="ES48" i="41"/>
  <c r="ER48" i="41"/>
  <c r="EP48" i="41"/>
  <c r="EO48" i="41"/>
  <c r="EN48" i="41"/>
  <c r="EM48" i="41"/>
  <c r="EK48" i="41"/>
  <c r="EJ48" i="41"/>
  <c r="EI48" i="41"/>
  <c r="EH48" i="41"/>
  <c r="EF48" i="41"/>
  <c r="EE48" i="41"/>
  <c r="ED48" i="41"/>
  <c r="EC48" i="41"/>
  <c r="EA48" i="41"/>
  <c r="DZ48" i="41"/>
  <c r="DY48" i="41"/>
  <c r="DX48" i="41"/>
  <c r="DV48" i="41"/>
  <c r="DU48" i="41"/>
  <c r="DT48" i="41"/>
  <c r="DS48" i="41"/>
  <c r="DQ48" i="41"/>
  <c r="DP48" i="41"/>
  <c r="DO48" i="41"/>
  <c r="DN48" i="41"/>
  <c r="DL48" i="41"/>
  <c r="DK48" i="41"/>
  <c r="DJ48" i="41"/>
  <c r="DI48" i="41"/>
  <c r="FO47" i="41"/>
  <c r="FN47" i="41"/>
  <c r="FM47" i="41"/>
  <c r="FL47" i="41"/>
  <c r="FJ47" i="41"/>
  <c r="FI47" i="41"/>
  <c r="FH47" i="41"/>
  <c r="FG47" i="41"/>
  <c r="FE47" i="41"/>
  <c r="FD47" i="41"/>
  <c r="FC47" i="41"/>
  <c r="FB47" i="41"/>
  <c r="EZ47" i="41"/>
  <c r="EY47" i="41"/>
  <c r="EX47" i="41"/>
  <c r="EW47" i="41"/>
  <c r="EU47" i="41"/>
  <c r="ET47" i="41"/>
  <c r="ES47" i="41"/>
  <c r="ER47" i="41"/>
  <c r="EP47" i="41"/>
  <c r="EO47" i="41"/>
  <c r="EN47" i="41"/>
  <c r="EM47" i="41"/>
  <c r="EK47" i="41"/>
  <c r="EJ47" i="41"/>
  <c r="EI47" i="41"/>
  <c r="EH47" i="41"/>
  <c r="EF47" i="41"/>
  <c r="EE47" i="41"/>
  <c r="ED47" i="41"/>
  <c r="EC47" i="41"/>
  <c r="EA47" i="41"/>
  <c r="DZ47" i="41"/>
  <c r="DY47" i="41"/>
  <c r="DX47" i="41"/>
  <c r="DV47" i="41"/>
  <c r="DU47" i="41"/>
  <c r="DT47" i="41"/>
  <c r="DS47" i="41"/>
  <c r="DQ47" i="41"/>
  <c r="DP47" i="41"/>
  <c r="DO47" i="41"/>
  <c r="DN47" i="41"/>
  <c r="DL47" i="41"/>
  <c r="DK47" i="41"/>
  <c r="DJ47" i="41"/>
  <c r="DI47" i="41"/>
  <c r="FO46" i="41"/>
  <c r="FN46" i="41"/>
  <c r="FM46" i="41"/>
  <c r="FL46" i="41"/>
  <c r="FJ46" i="41"/>
  <c r="FI46" i="41"/>
  <c r="FH46" i="41"/>
  <c r="FG46" i="41"/>
  <c r="FE46" i="41"/>
  <c r="FD46" i="41"/>
  <c r="FC46" i="41"/>
  <c r="FB46" i="41"/>
  <c r="EZ46" i="41"/>
  <c r="EY46" i="41"/>
  <c r="EX46" i="41"/>
  <c r="EW46" i="41"/>
  <c r="EU46" i="41"/>
  <c r="ET46" i="41"/>
  <c r="ES46" i="41"/>
  <c r="ER46" i="41"/>
  <c r="EP46" i="41"/>
  <c r="EO46" i="41"/>
  <c r="EN46" i="41"/>
  <c r="EM46" i="41"/>
  <c r="EK46" i="41"/>
  <c r="EJ46" i="41"/>
  <c r="EI46" i="41"/>
  <c r="EH46" i="41"/>
  <c r="EF46" i="41"/>
  <c r="EE46" i="41"/>
  <c r="ED46" i="41"/>
  <c r="EC46" i="41"/>
  <c r="EA46" i="41"/>
  <c r="DZ46" i="41"/>
  <c r="DY46" i="41"/>
  <c r="DX46" i="41"/>
  <c r="DV46" i="41"/>
  <c r="DU46" i="41"/>
  <c r="DT46" i="41"/>
  <c r="DS46" i="41"/>
  <c r="DQ46" i="41"/>
  <c r="DP46" i="41"/>
  <c r="DO46" i="41"/>
  <c r="DN46" i="41"/>
  <c r="DL46" i="41"/>
  <c r="DK46" i="41"/>
  <c r="DJ46" i="41"/>
  <c r="DI46" i="41"/>
  <c r="FO45" i="41"/>
  <c r="FN45" i="41"/>
  <c r="FM45" i="41"/>
  <c r="FL45" i="41"/>
  <c r="FJ45" i="41"/>
  <c r="FI45" i="41"/>
  <c r="FH45" i="41"/>
  <c r="FG45" i="41"/>
  <c r="FE45" i="41"/>
  <c r="FD45" i="41"/>
  <c r="FC45" i="41"/>
  <c r="FB45" i="41"/>
  <c r="EZ45" i="41"/>
  <c r="EY45" i="41"/>
  <c r="EX45" i="41"/>
  <c r="EW45" i="41"/>
  <c r="EU45" i="41"/>
  <c r="ET45" i="41"/>
  <c r="ES45" i="41"/>
  <c r="ER45" i="41"/>
  <c r="EP45" i="41"/>
  <c r="EO45" i="41"/>
  <c r="EN45" i="41"/>
  <c r="EM45" i="41"/>
  <c r="EK45" i="41"/>
  <c r="EJ45" i="41"/>
  <c r="EI45" i="41"/>
  <c r="EH45" i="41"/>
  <c r="EF45" i="41"/>
  <c r="EE45" i="41"/>
  <c r="ED45" i="41"/>
  <c r="EC45" i="41"/>
  <c r="EA45" i="41"/>
  <c r="DZ45" i="41"/>
  <c r="DY45" i="41"/>
  <c r="DX45" i="41"/>
  <c r="DV45" i="41"/>
  <c r="DU45" i="41"/>
  <c r="DT45" i="41"/>
  <c r="DS45" i="41"/>
  <c r="DQ45" i="41"/>
  <c r="DP45" i="41"/>
  <c r="DO45" i="41"/>
  <c r="DN45" i="41"/>
  <c r="DL45" i="41"/>
  <c r="DK45" i="41"/>
  <c r="DJ45" i="41"/>
  <c r="DI45" i="41"/>
  <c r="FO44" i="41"/>
  <c r="FN44" i="41"/>
  <c r="FM44" i="41"/>
  <c r="FL44" i="41"/>
  <c r="FO43" i="41"/>
  <c r="FN43" i="41"/>
  <c r="FM43" i="41"/>
  <c r="FL43" i="41"/>
  <c r="FO42" i="41"/>
  <c r="FN42" i="41"/>
  <c r="FM42" i="41"/>
  <c r="FL42" i="41"/>
  <c r="FO41" i="41"/>
  <c r="FN41" i="41"/>
  <c r="FM41" i="41"/>
  <c r="FL41" i="41"/>
  <c r="FO40" i="41"/>
  <c r="FN40" i="41"/>
  <c r="FM40" i="41"/>
  <c r="FL40" i="41"/>
  <c r="FO39" i="41"/>
  <c r="FN39" i="41"/>
  <c r="FM39" i="41"/>
  <c r="FL39" i="41"/>
  <c r="FO38" i="41"/>
  <c r="FN38" i="41"/>
  <c r="FM38" i="41"/>
  <c r="FL38" i="41"/>
  <c r="FO37" i="41"/>
  <c r="FN37" i="41"/>
  <c r="FM37" i="41"/>
  <c r="FL37" i="41"/>
  <c r="FO36" i="41"/>
  <c r="FN36" i="41"/>
  <c r="FM36" i="41"/>
  <c r="FL36" i="41"/>
  <c r="FO35" i="41"/>
  <c r="FN35" i="41"/>
  <c r="FM35" i="41"/>
  <c r="FL35" i="41"/>
  <c r="FO34" i="41"/>
  <c r="FN34" i="41"/>
  <c r="FM34" i="41"/>
  <c r="FL34" i="41"/>
  <c r="FO33" i="41"/>
  <c r="FN33" i="41"/>
  <c r="FM33" i="41"/>
  <c r="FL33" i="41"/>
  <c r="FO32" i="41"/>
  <c r="FN32" i="41"/>
  <c r="FM32" i="41"/>
  <c r="FL32" i="41"/>
  <c r="FO31" i="41"/>
  <c r="FN31" i="41"/>
  <c r="FM31" i="41"/>
  <c r="FL31" i="41"/>
  <c r="FO30" i="41"/>
  <c r="FN30" i="41"/>
  <c r="FM30" i="41"/>
  <c r="FL30" i="41"/>
  <c r="FO29" i="41"/>
  <c r="FN29" i="41"/>
  <c r="FM29" i="41"/>
  <c r="FL29" i="41"/>
  <c r="FO28" i="41"/>
  <c r="FN28" i="41"/>
  <c r="FM28" i="41"/>
  <c r="FL28" i="41"/>
  <c r="FO27" i="41"/>
  <c r="FN27" i="41"/>
  <c r="FM27" i="41"/>
  <c r="FL27" i="41"/>
  <c r="FO26" i="41"/>
  <c r="FN26" i="41"/>
  <c r="FM26" i="41"/>
  <c r="FL26" i="41"/>
  <c r="FO25" i="41"/>
  <c r="FN25" i="41"/>
  <c r="FM25" i="41"/>
  <c r="FL25" i="41"/>
  <c r="FO24" i="41"/>
  <c r="FN24" i="41"/>
  <c r="FM24" i="41"/>
  <c r="FL24" i="41"/>
  <c r="FO23" i="41"/>
  <c r="FN23" i="41"/>
  <c r="FM23" i="41"/>
  <c r="FL23" i="41"/>
  <c r="FO22" i="41"/>
  <c r="FN22" i="41"/>
  <c r="FM22" i="41"/>
  <c r="FL22" i="41"/>
  <c r="FO21" i="41"/>
  <c r="FN21" i="41"/>
  <c r="FM21" i="41"/>
  <c r="FL21" i="41"/>
  <c r="FO20" i="41"/>
  <c r="FN20" i="41"/>
  <c r="FM20" i="41"/>
  <c r="FL20" i="41"/>
  <c r="FO19" i="41"/>
  <c r="FN19" i="41"/>
  <c r="FM19" i="41"/>
  <c r="FL19" i="41"/>
  <c r="FO18" i="41"/>
  <c r="FN18" i="41"/>
  <c r="FM18" i="41"/>
  <c r="FL18" i="41"/>
  <c r="FO17" i="41"/>
  <c r="FN17" i="41"/>
  <c r="FM17" i="41"/>
  <c r="FL17" i="41"/>
  <c r="FO16" i="41"/>
  <c r="FN16" i="41"/>
  <c r="FM16" i="41"/>
  <c r="FL16" i="41"/>
  <c r="FO15" i="41"/>
  <c r="FN15" i="41"/>
  <c r="FM15" i="41"/>
  <c r="FL15" i="41"/>
  <c r="FO14" i="41"/>
  <c r="FN14" i="41"/>
  <c r="FM14" i="41"/>
  <c r="FL14" i="41"/>
  <c r="FO13" i="41"/>
  <c r="FN13" i="41"/>
  <c r="FM13" i="41"/>
  <c r="FL13" i="41"/>
  <c r="FO12" i="41"/>
  <c r="FN12" i="41"/>
  <c r="FM12" i="41"/>
  <c r="FL12" i="41"/>
  <c r="FO11" i="41"/>
  <c r="FN11" i="41"/>
  <c r="FM11" i="41"/>
  <c r="FL11" i="41"/>
  <c r="FO10" i="41"/>
  <c r="FN10" i="41"/>
  <c r="FM10" i="41"/>
  <c r="FL10" i="41"/>
  <c r="FO9" i="41"/>
  <c r="FN9" i="41"/>
  <c r="FM9" i="41"/>
  <c r="FL9" i="41"/>
  <c r="FO8" i="41"/>
  <c r="FN8" i="41"/>
  <c r="FM8" i="41"/>
  <c r="FL8" i="41"/>
  <c r="FO7" i="41"/>
  <c r="FN7" i="41"/>
  <c r="FM7" i="41"/>
  <c r="FL7" i="41"/>
  <c r="FO6" i="41"/>
  <c r="FN6" i="41"/>
  <c r="FM6" i="41"/>
  <c r="FL6" i="41"/>
  <c r="FO5" i="41"/>
  <c r="FN5" i="41"/>
  <c r="FM5" i="41"/>
  <c r="FL5" i="41"/>
  <c r="FJ44" i="41"/>
  <c r="FI44" i="41"/>
  <c r="FH44" i="41"/>
  <c r="FG44" i="41"/>
  <c r="FJ43" i="41"/>
  <c r="FI43" i="41"/>
  <c r="FH43" i="41"/>
  <c r="FG43" i="41"/>
  <c r="FJ42" i="41"/>
  <c r="FI42" i="41"/>
  <c r="FH42" i="41"/>
  <c r="FG42" i="41"/>
  <c r="FJ41" i="41"/>
  <c r="FI41" i="41"/>
  <c r="FH41" i="41"/>
  <c r="FG41" i="41"/>
  <c r="FJ40" i="41"/>
  <c r="FI40" i="41"/>
  <c r="FH40" i="41"/>
  <c r="FG40" i="41"/>
  <c r="FJ39" i="41"/>
  <c r="FI39" i="41"/>
  <c r="FH39" i="41"/>
  <c r="FG39" i="41"/>
  <c r="FJ38" i="41"/>
  <c r="FI38" i="41"/>
  <c r="FH38" i="41"/>
  <c r="FG38" i="41"/>
  <c r="FJ37" i="41"/>
  <c r="FI37" i="41"/>
  <c r="FH37" i="41"/>
  <c r="FG37" i="41"/>
  <c r="FJ36" i="41"/>
  <c r="FI36" i="41"/>
  <c r="FH36" i="41"/>
  <c r="FG36" i="41"/>
  <c r="FK36" i="41" s="1"/>
  <c r="FJ35" i="41"/>
  <c r="FI35" i="41"/>
  <c r="FH35" i="41"/>
  <c r="FG35" i="41"/>
  <c r="FJ34" i="41"/>
  <c r="FI34" i="41"/>
  <c r="FH34" i="41"/>
  <c r="FG34" i="41"/>
  <c r="FJ33" i="41"/>
  <c r="FI33" i="41"/>
  <c r="FH33" i="41"/>
  <c r="FG33" i="41"/>
  <c r="FJ32" i="41"/>
  <c r="FI32" i="41"/>
  <c r="FH32" i="41"/>
  <c r="FG32" i="41"/>
  <c r="FJ31" i="41"/>
  <c r="FI31" i="41"/>
  <c r="FH31" i="41"/>
  <c r="FG31" i="41"/>
  <c r="FJ30" i="41"/>
  <c r="FI30" i="41"/>
  <c r="FH30" i="41"/>
  <c r="FG30" i="41"/>
  <c r="FJ29" i="41"/>
  <c r="FI29" i="41"/>
  <c r="FH29" i="41"/>
  <c r="FG29" i="41"/>
  <c r="FJ28" i="41"/>
  <c r="FI28" i="41"/>
  <c r="FH28" i="41"/>
  <c r="FG28" i="41"/>
  <c r="FJ27" i="41"/>
  <c r="FI27" i="41"/>
  <c r="FH27" i="41"/>
  <c r="FG27" i="41"/>
  <c r="FJ26" i="41"/>
  <c r="FI26" i="41"/>
  <c r="FH26" i="41"/>
  <c r="FG26" i="41"/>
  <c r="FJ25" i="41"/>
  <c r="FI25" i="41"/>
  <c r="FH25" i="41"/>
  <c r="FG25" i="41"/>
  <c r="FJ24" i="41"/>
  <c r="FI24" i="41"/>
  <c r="FH24" i="41"/>
  <c r="FG24" i="41"/>
  <c r="FJ23" i="41"/>
  <c r="FI23" i="41"/>
  <c r="FH23" i="41"/>
  <c r="FG23" i="41"/>
  <c r="FJ22" i="41"/>
  <c r="FI22" i="41"/>
  <c r="FH22" i="41"/>
  <c r="FG22" i="41"/>
  <c r="FJ21" i="41"/>
  <c r="FI21" i="41"/>
  <c r="FH21" i="41"/>
  <c r="FG21" i="41"/>
  <c r="FJ20" i="41"/>
  <c r="FI20" i="41"/>
  <c r="FH20" i="41"/>
  <c r="FG20" i="41"/>
  <c r="FJ19" i="41"/>
  <c r="FI19" i="41"/>
  <c r="FH19" i="41"/>
  <c r="FG19" i="41"/>
  <c r="FJ18" i="41"/>
  <c r="FI18" i="41"/>
  <c r="FH18" i="41"/>
  <c r="FG18" i="41"/>
  <c r="FJ17" i="41"/>
  <c r="FI17" i="41"/>
  <c r="FH17" i="41"/>
  <c r="FG17" i="41"/>
  <c r="FJ16" i="41"/>
  <c r="FI16" i="41"/>
  <c r="FH16" i="41"/>
  <c r="FG16" i="41"/>
  <c r="FK16" i="41" s="1"/>
  <c r="FJ15" i="41"/>
  <c r="FI15" i="41"/>
  <c r="FH15" i="41"/>
  <c r="FG15" i="41"/>
  <c r="FJ14" i="41"/>
  <c r="FK14" i="41" s="1"/>
  <c r="FI14" i="41"/>
  <c r="FH14" i="41"/>
  <c r="FG14" i="41"/>
  <c r="FJ13" i="41"/>
  <c r="FI13" i="41"/>
  <c r="FH13" i="41"/>
  <c r="FG13" i="41"/>
  <c r="FJ12" i="41"/>
  <c r="FI12" i="41"/>
  <c r="FH12" i="41"/>
  <c r="FG12" i="41"/>
  <c r="FJ11" i="41"/>
  <c r="FI11" i="41"/>
  <c r="FH11" i="41"/>
  <c r="FG11" i="41"/>
  <c r="FJ10" i="41"/>
  <c r="FI10" i="41"/>
  <c r="FH10" i="41"/>
  <c r="FG10" i="41"/>
  <c r="FJ9" i="41"/>
  <c r="FI9" i="41"/>
  <c r="FH9" i="41"/>
  <c r="FG9" i="41"/>
  <c r="FJ8" i="41"/>
  <c r="FI8" i="41"/>
  <c r="FH8" i="41"/>
  <c r="FG8" i="41"/>
  <c r="FJ7" i="41"/>
  <c r="FI7" i="41"/>
  <c r="FH7" i="41"/>
  <c r="FG7" i="41"/>
  <c r="FJ6" i="41"/>
  <c r="FI6" i="41"/>
  <c r="FH6" i="41"/>
  <c r="FG6" i="41"/>
  <c r="FJ5" i="41"/>
  <c r="FI5" i="41"/>
  <c r="FH5" i="41"/>
  <c r="FG5" i="41"/>
  <c r="FE44" i="41"/>
  <c r="FD44" i="41"/>
  <c r="FC44" i="41"/>
  <c r="FB44" i="41"/>
  <c r="FE43" i="41"/>
  <c r="FD43" i="41"/>
  <c r="FC43" i="41"/>
  <c r="FB43" i="41"/>
  <c r="FE42" i="41"/>
  <c r="FD42" i="41"/>
  <c r="FC42" i="41"/>
  <c r="FB42" i="41"/>
  <c r="FE41" i="41"/>
  <c r="FD41" i="41"/>
  <c r="FC41" i="41"/>
  <c r="FB41" i="41"/>
  <c r="FE40" i="41"/>
  <c r="FD40" i="41"/>
  <c r="FC40" i="41"/>
  <c r="FB40" i="41"/>
  <c r="FE39" i="41"/>
  <c r="FD39" i="41"/>
  <c r="FC39" i="41"/>
  <c r="FB39" i="41"/>
  <c r="FE38" i="41"/>
  <c r="FD38" i="41"/>
  <c r="FC38" i="41"/>
  <c r="FB38" i="41"/>
  <c r="FE37" i="41"/>
  <c r="FD37" i="41"/>
  <c r="FC37" i="41"/>
  <c r="FB37" i="41"/>
  <c r="FE36" i="41"/>
  <c r="FD36" i="41"/>
  <c r="FC36" i="41"/>
  <c r="FB36" i="41"/>
  <c r="FE35" i="41"/>
  <c r="FD35" i="41"/>
  <c r="FC35" i="41"/>
  <c r="FB35" i="41"/>
  <c r="FE34" i="41"/>
  <c r="FD34" i="41"/>
  <c r="FC34" i="41"/>
  <c r="FB34" i="41"/>
  <c r="FE33" i="41"/>
  <c r="FD33" i="41"/>
  <c r="FC33" i="41"/>
  <c r="FB33" i="41"/>
  <c r="FE32" i="41"/>
  <c r="FD32" i="41"/>
  <c r="FC32" i="41"/>
  <c r="FB32" i="41"/>
  <c r="FE31" i="41"/>
  <c r="FD31" i="41"/>
  <c r="FC31" i="41"/>
  <c r="FB31" i="41"/>
  <c r="FE30" i="41"/>
  <c r="FF30" i="41" s="1"/>
  <c r="FD30" i="41"/>
  <c r="FC30" i="41"/>
  <c r="FB30" i="41"/>
  <c r="FE29" i="41"/>
  <c r="FD29" i="41"/>
  <c r="FC29" i="41"/>
  <c r="FB29" i="41"/>
  <c r="FE28" i="41"/>
  <c r="FD28" i="41"/>
  <c r="FC28" i="41"/>
  <c r="FB28" i="41"/>
  <c r="FE27" i="41"/>
  <c r="FD27" i="41"/>
  <c r="FC27" i="41"/>
  <c r="FB27" i="41"/>
  <c r="FE26" i="41"/>
  <c r="FD26" i="41"/>
  <c r="FC26" i="41"/>
  <c r="FB26" i="41"/>
  <c r="FE25" i="41"/>
  <c r="FD25" i="41"/>
  <c r="FC25" i="41"/>
  <c r="FB25" i="41"/>
  <c r="FE24" i="41"/>
  <c r="FD24" i="41"/>
  <c r="FC24" i="41"/>
  <c r="FB24" i="41"/>
  <c r="FE23" i="41"/>
  <c r="FD23" i="41"/>
  <c r="FC23" i="41"/>
  <c r="FB23" i="41"/>
  <c r="FE22" i="41"/>
  <c r="FD22" i="41"/>
  <c r="FC22" i="41"/>
  <c r="FB22" i="41"/>
  <c r="FE21" i="41"/>
  <c r="FD21" i="41"/>
  <c r="FC21" i="41"/>
  <c r="FB21" i="41"/>
  <c r="FE20" i="41"/>
  <c r="FD20" i="41"/>
  <c r="FC20" i="41"/>
  <c r="FB20" i="41"/>
  <c r="FE19" i="41"/>
  <c r="FD19" i="41"/>
  <c r="FC19" i="41"/>
  <c r="FB19" i="41"/>
  <c r="FE18" i="41"/>
  <c r="FD18" i="41"/>
  <c r="FC18" i="41"/>
  <c r="FB18" i="41"/>
  <c r="FE17" i="41"/>
  <c r="FD17" i="41"/>
  <c r="FC17" i="41"/>
  <c r="FB17" i="41"/>
  <c r="FE16" i="41"/>
  <c r="FD16" i="41"/>
  <c r="FC16" i="41"/>
  <c r="FB16" i="41"/>
  <c r="FE15" i="41"/>
  <c r="FD15" i="41"/>
  <c r="FC15" i="41"/>
  <c r="FB15" i="41"/>
  <c r="FE14" i="41"/>
  <c r="FD14" i="41"/>
  <c r="FC14" i="41"/>
  <c r="FB14" i="41"/>
  <c r="FE13" i="41"/>
  <c r="FD13" i="41"/>
  <c r="FC13" i="41"/>
  <c r="FB13" i="41"/>
  <c r="FE12" i="41"/>
  <c r="FD12" i="41"/>
  <c r="FC12" i="41"/>
  <c r="FB12" i="41"/>
  <c r="FE11" i="41"/>
  <c r="FD11" i="41"/>
  <c r="FC11" i="41"/>
  <c r="FB11" i="41"/>
  <c r="FE10" i="41"/>
  <c r="FD10" i="41"/>
  <c r="FC10" i="41"/>
  <c r="FB10" i="41"/>
  <c r="FE9" i="41"/>
  <c r="FD9" i="41"/>
  <c r="FC9" i="41"/>
  <c r="FB9" i="41"/>
  <c r="FE8" i="41"/>
  <c r="FD8" i="41"/>
  <c r="FC8" i="41"/>
  <c r="FB8" i="41"/>
  <c r="FE7" i="41"/>
  <c r="FD7" i="41"/>
  <c r="FC7" i="41"/>
  <c r="FB7" i="41"/>
  <c r="FE6" i="41"/>
  <c r="FD6" i="41"/>
  <c r="FC6" i="41"/>
  <c r="FB6" i="41"/>
  <c r="FE5" i="41"/>
  <c r="FD5" i="41"/>
  <c r="FC5" i="41"/>
  <c r="FB5" i="41"/>
  <c r="EZ44" i="41"/>
  <c r="EY44" i="41"/>
  <c r="EX44" i="41"/>
  <c r="EW44" i="41"/>
  <c r="EZ43" i="41"/>
  <c r="EY43" i="41"/>
  <c r="EX43" i="41"/>
  <c r="EW43" i="41"/>
  <c r="EZ42" i="41"/>
  <c r="EY42" i="41"/>
  <c r="EX42" i="41"/>
  <c r="EW42" i="41"/>
  <c r="EZ41" i="41"/>
  <c r="EY41" i="41"/>
  <c r="EX41" i="41"/>
  <c r="EW41" i="41"/>
  <c r="EZ40" i="41"/>
  <c r="EY40" i="41"/>
  <c r="EX40" i="41"/>
  <c r="EW40" i="41"/>
  <c r="EZ39" i="41"/>
  <c r="EY39" i="41"/>
  <c r="EX39" i="41"/>
  <c r="EW39" i="41"/>
  <c r="EZ38" i="41"/>
  <c r="EY38" i="41"/>
  <c r="EX38" i="41"/>
  <c r="EW38" i="41"/>
  <c r="EZ37" i="41"/>
  <c r="EY37" i="41"/>
  <c r="EX37" i="41"/>
  <c r="EW37" i="41"/>
  <c r="EZ36" i="41"/>
  <c r="EY36" i="41"/>
  <c r="EX36" i="41"/>
  <c r="EW36" i="41"/>
  <c r="EZ35" i="41"/>
  <c r="EY35" i="41"/>
  <c r="EX35" i="41"/>
  <c r="EW35" i="41"/>
  <c r="EZ34" i="41"/>
  <c r="EY34" i="41"/>
  <c r="EX34" i="41"/>
  <c r="EW34" i="41"/>
  <c r="EZ33" i="41"/>
  <c r="EY33" i="41"/>
  <c r="EX33" i="41"/>
  <c r="EW33" i="41"/>
  <c r="EZ32" i="41"/>
  <c r="EY32" i="41"/>
  <c r="EX32" i="41"/>
  <c r="EW32" i="41"/>
  <c r="EZ31" i="41"/>
  <c r="EY31" i="41"/>
  <c r="EX31" i="41"/>
  <c r="EW31" i="41"/>
  <c r="EZ30" i="41"/>
  <c r="EY30" i="41"/>
  <c r="EX30" i="41"/>
  <c r="EW30" i="41"/>
  <c r="EZ29" i="41"/>
  <c r="EY29" i="41"/>
  <c r="EX29" i="41"/>
  <c r="EW29" i="41"/>
  <c r="EZ28" i="41"/>
  <c r="EY28" i="41"/>
  <c r="EX28" i="41"/>
  <c r="EW28" i="41"/>
  <c r="EZ27" i="41"/>
  <c r="EY27" i="41"/>
  <c r="EX27" i="41"/>
  <c r="EW27" i="41"/>
  <c r="EZ26" i="41"/>
  <c r="EY26" i="41"/>
  <c r="EX26" i="41"/>
  <c r="EW26" i="41"/>
  <c r="EZ25" i="41"/>
  <c r="EY25" i="41"/>
  <c r="EX25" i="41"/>
  <c r="EW25" i="41"/>
  <c r="EZ24" i="41"/>
  <c r="EY24" i="41"/>
  <c r="EX24" i="41"/>
  <c r="EW24" i="41"/>
  <c r="EZ23" i="41"/>
  <c r="EY23" i="41"/>
  <c r="EX23" i="41"/>
  <c r="EW23" i="41"/>
  <c r="EZ22" i="41"/>
  <c r="EY22" i="41"/>
  <c r="EX22" i="41"/>
  <c r="EW22" i="41"/>
  <c r="EZ21" i="41"/>
  <c r="EY21" i="41"/>
  <c r="EX21" i="41"/>
  <c r="EW21" i="41"/>
  <c r="EZ20" i="41"/>
  <c r="EY20" i="41"/>
  <c r="EX20" i="41"/>
  <c r="EW20" i="41"/>
  <c r="EZ19" i="41"/>
  <c r="EY19" i="41"/>
  <c r="EX19" i="41"/>
  <c r="EW19" i="41"/>
  <c r="EZ18" i="41"/>
  <c r="EY18" i="41"/>
  <c r="EX18" i="41"/>
  <c r="EW18" i="41"/>
  <c r="EZ17" i="41"/>
  <c r="EY17" i="41"/>
  <c r="EX17" i="41"/>
  <c r="EW17" i="41"/>
  <c r="EZ16" i="41"/>
  <c r="EY16" i="41"/>
  <c r="EX16" i="41"/>
  <c r="EW16" i="41"/>
  <c r="EZ15" i="41"/>
  <c r="EY15" i="41"/>
  <c r="EX15" i="41"/>
  <c r="EW15" i="41"/>
  <c r="FA15" i="41" s="1"/>
  <c r="EZ14" i="41"/>
  <c r="EY14" i="41"/>
  <c r="EX14" i="41"/>
  <c r="EW14" i="41"/>
  <c r="EZ13" i="41"/>
  <c r="EY13" i="41"/>
  <c r="EX13" i="41"/>
  <c r="EW13" i="41"/>
  <c r="EZ12" i="41"/>
  <c r="EY12" i="41"/>
  <c r="EX12" i="41"/>
  <c r="EW12" i="41"/>
  <c r="EZ11" i="41"/>
  <c r="EY11" i="41"/>
  <c r="EX11" i="41"/>
  <c r="EW11" i="41"/>
  <c r="EZ10" i="41"/>
  <c r="EY10" i="41"/>
  <c r="EX10" i="41"/>
  <c r="EW10" i="41"/>
  <c r="EZ9" i="41"/>
  <c r="EY9" i="41"/>
  <c r="EX9" i="41"/>
  <c r="EW9" i="41"/>
  <c r="EZ8" i="41"/>
  <c r="EY8" i="41"/>
  <c r="EX8" i="41"/>
  <c r="EW8" i="41"/>
  <c r="EZ7" i="41"/>
  <c r="EY7" i="41"/>
  <c r="EX7" i="41"/>
  <c r="EW7" i="41"/>
  <c r="EZ6" i="41"/>
  <c r="EY6" i="41"/>
  <c r="EX6" i="41"/>
  <c r="EW6" i="41"/>
  <c r="EZ5" i="41"/>
  <c r="EY5" i="41"/>
  <c r="EX5" i="41"/>
  <c r="EW5" i="41"/>
  <c r="EU44" i="41"/>
  <c r="ET44" i="41"/>
  <c r="ES44" i="41"/>
  <c r="ER44" i="41"/>
  <c r="EU43" i="41"/>
  <c r="ET43" i="41"/>
  <c r="ES43" i="41"/>
  <c r="ER43" i="41"/>
  <c r="EU42" i="41"/>
  <c r="ET42" i="41"/>
  <c r="ES42" i="41"/>
  <c r="ER42" i="41"/>
  <c r="EU41" i="41"/>
  <c r="ET41" i="41"/>
  <c r="ES41" i="41"/>
  <c r="ER41" i="41"/>
  <c r="EU40" i="41"/>
  <c r="ET40" i="41"/>
  <c r="ES40" i="41"/>
  <c r="ER40" i="41"/>
  <c r="EU39" i="41"/>
  <c r="ET39" i="41"/>
  <c r="ES39" i="41"/>
  <c r="ER39" i="41"/>
  <c r="EU38" i="41"/>
  <c r="ET38" i="41"/>
  <c r="ES38" i="41"/>
  <c r="ER38" i="41"/>
  <c r="EU37" i="41"/>
  <c r="ET37" i="41"/>
  <c r="ES37" i="41"/>
  <c r="ER37" i="41"/>
  <c r="EU36" i="41"/>
  <c r="ET36" i="41"/>
  <c r="ES36" i="41"/>
  <c r="ER36" i="41"/>
  <c r="EU35" i="41"/>
  <c r="ET35" i="41"/>
  <c r="ES35" i="41"/>
  <c r="ER35" i="41"/>
  <c r="EU34" i="41"/>
  <c r="ET34" i="41"/>
  <c r="ES34" i="41"/>
  <c r="ER34" i="41"/>
  <c r="EU33" i="41"/>
  <c r="ET33" i="41"/>
  <c r="ES33" i="41"/>
  <c r="ER33" i="41"/>
  <c r="EU32" i="41"/>
  <c r="ET32" i="41"/>
  <c r="ES32" i="41"/>
  <c r="ER32" i="41"/>
  <c r="EU31" i="41"/>
  <c r="ET31" i="41"/>
  <c r="ES31" i="41"/>
  <c r="ER31" i="41"/>
  <c r="EU30" i="41"/>
  <c r="ET30" i="41"/>
  <c r="ES30" i="41"/>
  <c r="ER30" i="41"/>
  <c r="EU29" i="41"/>
  <c r="ET29" i="41"/>
  <c r="ES29" i="41"/>
  <c r="ER29" i="41"/>
  <c r="EU28" i="41"/>
  <c r="ET28" i="41"/>
  <c r="ES28" i="41"/>
  <c r="ER28" i="41"/>
  <c r="EU27" i="41"/>
  <c r="ET27" i="41"/>
  <c r="ES27" i="41"/>
  <c r="ER27" i="41"/>
  <c r="EU26" i="41"/>
  <c r="ET26" i="41"/>
  <c r="ES26" i="41"/>
  <c r="ER26" i="41"/>
  <c r="EU25" i="41"/>
  <c r="ET25" i="41"/>
  <c r="ES25" i="41"/>
  <c r="ER25" i="41"/>
  <c r="EU24" i="41"/>
  <c r="ET24" i="41"/>
  <c r="ES24" i="41"/>
  <c r="ER24" i="41"/>
  <c r="EU23" i="41"/>
  <c r="ET23" i="41"/>
  <c r="ES23" i="41"/>
  <c r="ER23" i="41"/>
  <c r="EU22" i="41"/>
  <c r="ET22" i="41"/>
  <c r="ES22" i="41"/>
  <c r="ER22" i="41"/>
  <c r="EU21" i="41"/>
  <c r="ET21" i="41"/>
  <c r="ES21" i="41"/>
  <c r="ER21" i="41"/>
  <c r="EU20" i="41"/>
  <c r="ET20" i="41"/>
  <c r="ES20" i="41"/>
  <c r="ER20" i="41"/>
  <c r="EU19" i="41"/>
  <c r="ET19" i="41"/>
  <c r="ES19" i="41"/>
  <c r="ER19" i="41"/>
  <c r="EU18" i="41"/>
  <c r="ET18" i="41"/>
  <c r="ES18" i="41"/>
  <c r="ER18" i="41"/>
  <c r="EU17" i="41"/>
  <c r="ET17" i="41"/>
  <c r="ES17" i="41"/>
  <c r="ER17" i="41"/>
  <c r="EU16" i="41"/>
  <c r="ET16" i="41"/>
  <c r="ES16" i="41"/>
  <c r="ER16" i="41"/>
  <c r="EU15" i="41"/>
  <c r="ET15" i="41"/>
  <c r="ES15" i="41"/>
  <c r="ER15" i="41"/>
  <c r="EU14" i="41"/>
  <c r="ET14" i="41"/>
  <c r="ES14" i="41"/>
  <c r="ER14" i="41"/>
  <c r="EU13" i="41"/>
  <c r="ET13" i="41"/>
  <c r="ES13" i="41"/>
  <c r="ER13" i="41"/>
  <c r="EU12" i="41"/>
  <c r="ET12" i="41"/>
  <c r="ES12" i="41"/>
  <c r="ER12" i="41"/>
  <c r="EU11" i="41"/>
  <c r="ET11" i="41"/>
  <c r="ES11" i="41"/>
  <c r="ER11" i="41"/>
  <c r="EU10" i="41"/>
  <c r="ET10" i="41"/>
  <c r="ES10" i="41"/>
  <c r="ER10" i="41"/>
  <c r="EU9" i="41"/>
  <c r="ET9" i="41"/>
  <c r="ES9" i="41"/>
  <c r="ER9" i="41"/>
  <c r="EU8" i="41"/>
  <c r="ET8" i="41"/>
  <c r="ES8" i="41"/>
  <c r="ER8" i="41"/>
  <c r="EU7" i="41"/>
  <c r="ET7" i="41"/>
  <c r="ES7" i="41"/>
  <c r="ER7" i="41"/>
  <c r="EU6" i="41"/>
  <c r="ET6" i="41"/>
  <c r="ES6" i="41"/>
  <c r="ER6" i="41"/>
  <c r="EU5" i="41"/>
  <c r="ET5" i="41"/>
  <c r="ES5" i="41"/>
  <c r="ER5" i="41"/>
  <c r="EP44" i="41"/>
  <c r="EO44" i="41"/>
  <c r="EN44" i="41"/>
  <c r="EM44" i="41"/>
  <c r="EP43" i="41"/>
  <c r="EO43" i="41"/>
  <c r="EN43" i="41"/>
  <c r="EM43" i="41"/>
  <c r="EP42" i="41"/>
  <c r="EO42" i="41"/>
  <c r="EN42" i="41"/>
  <c r="EM42" i="41"/>
  <c r="EQ42" i="41" s="1"/>
  <c r="EP41" i="41"/>
  <c r="EO41" i="41"/>
  <c r="EN41" i="41"/>
  <c r="EM41" i="41"/>
  <c r="EP40" i="41"/>
  <c r="EO40" i="41"/>
  <c r="EN40" i="41"/>
  <c r="EM40" i="41"/>
  <c r="EP39" i="41"/>
  <c r="EO39" i="41"/>
  <c r="EN39" i="41"/>
  <c r="EM39" i="41"/>
  <c r="EP38" i="41"/>
  <c r="EO38" i="41"/>
  <c r="EN38" i="41"/>
  <c r="EM38" i="41"/>
  <c r="EP37" i="41"/>
  <c r="EO37" i="41"/>
  <c r="EN37" i="41"/>
  <c r="EM37" i="41"/>
  <c r="EP36" i="41"/>
  <c r="EO36" i="41"/>
  <c r="EN36" i="41"/>
  <c r="EM36" i="41"/>
  <c r="EP35" i="41"/>
  <c r="EO35" i="41"/>
  <c r="EN35" i="41"/>
  <c r="EM35" i="41"/>
  <c r="EP34" i="41"/>
  <c r="EO34" i="41"/>
  <c r="EN34" i="41"/>
  <c r="EM34" i="41"/>
  <c r="EP33" i="41"/>
  <c r="EO33" i="41"/>
  <c r="EN33" i="41"/>
  <c r="EM33" i="41"/>
  <c r="EP32" i="41"/>
  <c r="EO32" i="41"/>
  <c r="EN32" i="41"/>
  <c r="EM32" i="41"/>
  <c r="EP31" i="41"/>
  <c r="EO31" i="41"/>
  <c r="EN31" i="41"/>
  <c r="EM31" i="41"/>
  <c r="EP30" i="41"/>
  <c r="EO30" i="41"/>
  <c r="EN30" i="41"/>
  <c r="EM30" i="41"/>
  <c r="EP29" i="41"/>
  <c r="EO29" i="41"/>
  <c r="EN29" i="41"/>
  <c r="EM29" i="41"/>
  <c r="EP28" i="41"/>
  <c r="EO28" i="41"/>
  <c r="EN28" i="41"/>
  <c r="EM28" i="41"/>
  <c r="EP27" i="41"/>
  <c r="EO27" i="41"/>
  <c r="EN27" i="41"/>
  <c r="EM27" i="41"/>
  <c r="EP26" i="41"/>
  <c r="EO26" i="41"/>
  <c r="EN26" i="41"/>
  <c r="EM26" i="41"/>
  <c r="EP25" i="41"/>
  <c r="EO25" i="41"/>
  <c r="EN25" i="41"/>
  <c r="EM25" i="41"/>
  <c r="EP24" i="41"/>
  <c r="EO24" i="41"/>
  <c r="EN24" i="41"/>
  <c r="EM24" i="41"/>
  <c r="EP23" i="41"/>
  <c r="EO23" i="41"/>
  <c r="EN23" i="41"/>
  <c r="EM23" i="41"/>
  <c r="EP22" i="41"/>
  <c r="EO22" i="41"/>
  <c r="EN22" i="41"/>
  <c r="EM22" i="41"/>
  <c r="EP21" i="41"/>
  <c r="EO21" i="41"/>
  <c r="EN21" i="41"/>
  <c r="EM21" i="41"/>
  <c r="EP20" i="41"/>
  <c r="EO20" i="41"/>
  <c r="EN20" i="41"/>
  <c r="EM20" i="41"/>
  <c r="EP19" i="41"/>
  <c r="EO19" i="41"/>
  <c r="EN19" i="41"/>
  <c r="EM19" i="41"/>
  <c r="EP18" i="41"/>
  <c r="EO18" i="41"/>
  <c r="EN18" i="41"/>
  <c r="EM18" i="41"/>
  <c r="EP17" i="41"/>
  <c r="EO17" i="41"/>
  <c r="EN17" i="41"/>
  <c r="EM17" i="41"/>
  <c r="EP16" i="41"/>
  <c r="EO16" i="41"/>
  <c r="EN16" i="41"/>
  <c r="EM16" i="41"/>
  <c r="EP15" i="41"/>
  <c r="EO15" i="41"/>
  <c r="EN15" i="41"/>
  <c r="EM15" i="41"/>
  <c r="EP14" i="41"/>
  <c r="EO14" i="41"/>
  <c r="EN14" i="41"/>
  <c r="EM14" i="41"/>
  <c r="EP13" i="41"/>
  <c r="EO13" i="41"/>
  <c r="EN13" i="41"/>
  <c r="EM13" i="41"/>
  <c r="EP12" i="41"/>
  <c r="EO12" i="41"/>
  <c r="EN12" i="41"/>
  <c r="EM12" i="41"/>
  <c r="EP11" i="41"/>
  <c r="EO11" i="41"/>
  <c r="EN11" i="41"/>
  <c r="EM11" i="41"/>
  <c r="EP10" i="41"/>
  <c r="EO10" i="41"/>
  <c r="EN10" i="41"/>
  <c r="EM10" i="41"/>
  <c r="EP9" i="41"/>
  <c r="EO9" i="41"/>
  <c r="EN9" i="41"/>
  <c r="EM9" i="41"/>
  <c r="EP8" i="41"/>
  <c r="EO8" i="41"/>
  <c r="EN8" i="41"/>
  <c r="EM8" i="41"/>
  <c r="EP7" i="41"/>
  <c r="EO7" i="41"/>
  <c r="EN7" i="41"/>
  <c r="EM7" i="41"/>
  <c r="EP6" i="41"/>
  <c r="EO6" i="41"/>
  <c r="EN6" i="41"/>
  <c r="EM6" i="41"/>
  <c r="EP5" i="41"/>
  <c r="EO5" i="41"/>
  <c r="EN5" i="41"/>
  <c r="EM5" i="41"/>
  <c r="EK44" i="41"/>
  <c r="EJ44" i="41"/>
  <c r="EI44" i="41"/>
  <c r="EH44" i="41"/>
  <c r="EK43" i="41"/>
  <c r="EJ43" i="41"/>
  <c r="EI43" i="41"/>
  <c r="EH43" i="41"/>
  <c r="EK42" i="41"/>
  <c r="EJ42" i="41"/>
  <c r="EI42" i="41"/>
  <c r="EH42" i="41"/>
  <c r="EK41" i="41"/>
  <c r="EJ41" i="41"/>
  <c r="EI41" i="41"/>
  <c r="EH41" i="41"/>
  <c r="EK40" i="41"/>
  <c r="EJ40" i="41"/>
  <c r="EI40" i="41"/>
  <c r="EH40" i="41"/>
  <c r="EK39" i="41"/>
  <c r="EJ39" i="41"/>
  <c r="EI39" i="41"/>
  <c r="EH39" i="41"/>
  <c r="EK38" i="41"/>
  <c r="EJ38" i="41"/>
  <c r="EI38" i="41"/>
  <c r="EH38" i="41"/>
  <c r="EK37" i="41"/>
  <c r="EJ37" i="41"/>
  <c r="EI37" i="41"/>
  <c r="EH37" i="41"/>
  <c r="EK36" i="41"/>
  <c r="EJ36" i="41"/>
  <c r="EI36" i="41"/>
  <c r="EH36" i="41"/>
  <c r="EK35" i="41"/>
  <c r="EJ35" i="41"/>
  <c r="EI35" i="41"/>
  <c r="EH35" i="41"/>
  <c r="EK34" i="41"/>
  <c r="EJ34" i="41"/>
  <c r="EI34" i="41"/>
  <c r="EH34" i="41"/>
  <c r="EK33" i="41"/>
  <c r="EJ33" i="41"/>
  <c r="EI33" i="41"/>
  <c r="EH33" i="41"/>
  <c r="EK32" i="41"/>
  <c r="EJ32" i="41"/>
  <c r="EI32" i="41"/>
  <c r="EH32" i="41"/>
  <c r="EK31" i="41"/>
  <c r="EJ31" i="41"/>
  <c r="EI31" i="41"/>
  <c r="EH31" i="41"/>
  <c r="EK30" i="41"/>
  <c r="EJ30" i="41"/>
  <c r="EI30" i="41"/>
  <c r="EH30" i="41"/>
  <c r="EK29" i="41"/>
  <c r="EJ29" i="41"/>
  <c r="EI29" i="41"/>
  <c r="EH29" i="41"/>
  <c r="EK28" i="41"/>
  <c r="EJ28" i="41"/>
  <c r="EI28" i="41"/>
  <c r="EH28" i="41"/>
  <c r="EK27" i="41"/>
  <c r="EJ27" i="41"/>
  <c r="EI27" i="41"/>
  <c r="EH27" i="41"/>
  <c r="EK26" i="41"/>
  <c r="EJ26" i="41"/>
  <c r="EI26" i="41"/>
  <c r="EH26" i="41"/>
  <c r="EK25" i="41"/>
  <c r="EJ25" i="41"/>
  <c r="EI25" i="41"/>
  <c r="EH25" i="41"/>
  <c r="EK24" i="41"/>
  <c r="EJ24" i="41"/>
  <c r="EI24" i="41"/>
  <c r="EH24" i="41"/>
  <c r="EK23" i="41"/>
  <c r="EJ23" i="41"/>
  <c r="EI23" i="41"/>
  <c r="EH23" i="41"/>
  <c r="EK22" i="41"/>
  <c r="EJ22" i="41"/>
  <c r="EI22" i="41"/>
  <c r="EH22" i="41"/>
  <c r="EK21" i="41"/>
  <c r="EJ21" i="41"/>
  <c r="EI21" i="41"/>
  <c r="EH21" i="41"/>
  <c r="EK20" i="41"/>
  <c r="EJ20" i="41"/>
  <c r="EI20" i="41"/>
  <c r="EH20" i="41"/>
  <c r="EK19" i="41"/>
  <c r="EJ19" i="41"/>
  <c r="EI19" i="41"/>
  <c r="EH19" i="41"/>
  <c r="EK18" i="41"/>
  <c r="EJ18" i="41"/>
  <c r="EI18" i="41"/>
  <c r="EH18" i="41"/>
  <c r="EK17" i="41"/>
  <c r="EJ17" i="41"/>
  <c r="EI17" i="41"/>
  <c r="EH17" i="41"/>
  <c r="EK16" i="41"/>
  <c r="EJ16" i="41"/>
  <c r="EI16" i="41"/>
  <c r="EH16" i="41"/>
  <c r="EK15" i="41"/>
  <c r="EJ15" i="41"/>
  <c r="EI15" i="41"/>
  <c r="EH15" i="41"/>
  <c r="EK14" i="41"/>
  <c r="EJ14" i="41"/>
  <c r="EI14" i="41"/>
  <c r="EH14" i="41"/>
  <c r="EK13" i="41"/>
  <c r="EJ13" i="41"/>
  <c r="EI13" i="41"/>
  <c r="EH13" i="41"/>
  <c r="EK12" i="41"/>
  <c r="EJ12" i="41"/>
  <c r="EI12" i="41"/>
  <c r="EH12" i="41"/>
  <c r="EK11" i="41"/>
  <c r="EJ11" i="41"/>
  <c r="EI11" i="41"/>
  <c r="EH11" i="41"/>
  <c r="EK10" i="41"/>
  <c r="EJ10" i="41"/>
  <c r="EI10" i="41"/>
  <c r="EH10" i="41"/>
  <c r="EK9" i="41"/>
  <c r="EJ9" i="41"/>
  <c r="EI9" i="41"/>
  <c r="EH9" i="41"/>
  <c r="EK8" i="41"/>
  <c r="EJ8" i="41"/>
  <c r="EI8" i="41"/>
  <c r="EH8" i="41"/>
  <c r="EK7" i="41"/>
  <c r="EJ7" i="41"/>
  <c r="EI7" i="41"/>
  <c r="EH7" i="41"/>
  <c r="EK6" i="41"/>
  <c r="EJ6" i="41"/>
  <c r="EI6" i="41"/>
  <c r="EH6" i="41"/>
  <c r="EK5" i="41"/>
  <c r="EJ5" i="41"/>
  <c r="EI5" i="41"/>
  <c r="EH5" i="41"/>
  <c r="EF44" i="41"/>
  <c r="EE44" i="41"/>
  <c r="ED44" i="41"/>
  <c r="EC44" i="41"/>
  <c r="EF43" i="41"/>
  <c r="EE43" i="41"/>
  <c r="ED43" i="41"/>
  <c r="EC43" i="41"/>
  <c r="EG43" i="41" s="1"/>
  <c r="EF42" i="41"/>
  <c r="EE42" i="41"/>
  <c r="ED42" i="41"/>
  <c r="EC42" i="41"/>
  <c r="EF41" i="41"/>
  <c r="EE41" i="41"/>
  <c r="ED41" i="41"/>
  <c r="EC41" i="41"/>
  <c r="EF40" i="41"/>
  <c r="EE40" i="41"/>
  <c r="ED40" i="41"/>
  <c r="EC40" i="41"/>
  <c r="EF39" i="41"/>
  <c r="EE39" i="41"/>
  <c r="ED39" i="41"/>
  <c r="EC39" i="41"/>
  <c r="EF38" i="41"/>
  <c r="EE38" i="41"/>
  <c r="ED38" i="41"/>
  <c r="EC38" i="41"/>
  <c r="EF37" i="41"/>
  <c r="EE37" i="41"/>
  <c r="ED37" i="41"/>
  <c r="EC37" i="41"/>
  <c r="EG37" i="41" s="1"/>
  <c r="EF36" i="41"/>
  <c r="EE36" i="41"/>
  <c r="ED36" i="41"/>
  <c r="EC36" i="41"/>
  <c r="EF35" i="41"/>
  <c r="EE35" i="41"/>
  <c r="ED35" i="41"/>
  <c r="EC35" i="41"/>
  <c r="EF34" i="41"/>
  <c r="EE34" i="41"/>
  <c r="ED34" i="41"/>
  <c r="EC34" i="41"/>
  <c r="EF33" i="41"/>
  <c r="EE33" i="41"/>
  <c r="ED33" i="41"/>
  <c r="EC33" i="41"/>
  <c r="EF32" i="41"/>
  <c r="EE32" i="41"/>
  <c r="ED32" i="41"/>
  <c r="EC32" i="41"/>
  <c r="EF31" i="41"/>
  <c r="EE31" i="41"/>
  <c r="ED31" i="41"/>
  <c r="EC31" i="41"/>
  <c r="EG31" i="41" s="1"/>
  <c r="EF30" i="41"/>
  <c r="EE30" i="41"/>
  <c r="ED30" i="41"/>
  <c r="EC30" i="41"/>
  <c r="EF29" i="41"/>
  <c r="EE29" i="41"/>
  <c r="ED29" i="41"/>
  <c r="EC29" i="41"/>
  <c r="EF28" i="41"/>
  <c r="EE28" i="41"/>
  <c r="ED28" i="41"/>
  <c r="EC28" i="41"/>
  <c r="EF27" i="41"/>
  <c r="EE27" i="41"/>
  <c r="ED27" i="41"/>
  <c r="EC27" i="41"/>
  <c r="EF26" i="41"/>
  <c r="EE26" i="41"/>
  <c r="ED26" i="41"/>
  <c r="EC26" i="41"/>
  <c r="EF25" i="41"/>
  <c r="EE25" i="41"/>
  <c r="ED25" i="41"/>
  <c r="EC25" i="41"/>
  <c r="EF24" i="41"/>
  <c r="EE24" i="41"/>
  <c r="ED24" i="41"/>
  <c r="EC24" i="41"/>
  <c r="EF23" i="41"/>
  <c r="EE23" i="41"/>
  <c r="ED23" i="41"/>
  <c r="EC23" i="41"/>
  <c r="EF22" i="41"/>
  <c r="EE22" i="41"/>
  <c r="ED22" i="41"/>
  <c r="EC22" i="41"/>
  <c r="EF21" i="41"/>
  <c r="EE21" i="41"/>
  <c r="ED21" i="41"/>
  <c r="EC21" i="41"/>
  <c r="EF20" i="41"/>
  <c r="EE20" i="41"/>
  <c r="ED20" i="41"/>
  <c r="EC20" i="41"/>
  <c r="EF19" i="41"/>
  <c r="EE19" i="41"/>
  <c r="ED19" i="41"/>
  <c r="EC19" i="41"/>
  <c r="EF18" i="41"/>
  <c r="EE18" i="41"/>
  <c r="ED18" i="41"/>
  <c r="EC18" i="41"/>
  <c r="EF17" i="41"/>
  <c r="EE17" i="41"/>
  <c r="ED17" i="41"/>
  <c r="EC17" i="41"/>
  <c r="EF16" i="41"/>
  <c r="EE16" i="41"/>
  <c r="ED16" i="41"/>
  <c r="EC16" i="41"/>
  <c r="EF15" i="41"/>
  <c r="EE15" i="41"/>
  <c r="ED15" i="41"/>
  <c r="EC15" i="41"/>
  <c r="EF14" i="41"/>
  <c r="EE14" i="41"/>
  <c r="ED14" i="41"/>
  <c r="EC14" i="41"/>
  <c r="EF13" i="41"/>
  <c r="EE13" i="41"/>
  <c r="ED13" i="41"/>
  <c r="EC13" i="41"/>
  <c r="EF12" i="41"/>
  <c r="EE12" i="41"/>
  <c r="ED12" i="41"/>
  <c r="EC12" i="41"/>
  <c r="EF11" i="41"/>
  <c r="EE11" i="41"/>
  <c r="ED11" i="41"/>
  <c r="EC11" i="41"/>
  <c r="EF10" i="41"/>
  <c r="EE10" i="41"/>
  <c r="ED10" i="41"/>
  <c r="EC10" i="41"/>
  <c r="EF9" i="41"/>
  <c r="EE9" i="41"/>
  <c r="ED9" i="41"/>
  <c r="EC9" i="41"/>
  <c r="EF8" i="41"/>
  <c r="EE8" i="41"/>
  <c r="ED8" i="41"/>
  <c r="EC8" i="41"/>
  <c r="EF7" i="41"/>
  <c r="EE7" i="41"/>
  <c r="ED7" i="41"/>
  <c r="EC7" i="41"/>
  <c r="EF6" i="41"/>
  <c r="EE6" i="41"/>
  <c r="ED6" i="41"/>
  <c r="EC6" i="41"/>
  <c r="EF5" i="41"/>
  <c r="EE5" i="41"/>
  <c r="ED5" i="41"/>
  <c r="EC5" i="41"/>
  <c r="EA44" i="41"/>
  <c r="DZ44" i="41"/>
  <c r="DY44" i="41"/>
  <c r="DX44" i="41"/>
  <c r="EA43" i="41"/>
  <c r="DZ43" i="41"/>
  <c r="DY43" i="41"/>
  <c r="DX43" i="41"/>
  <c r="EA42" i="41"/>
  <c r="DZ42" i="41"/>
  <c r="DY42" i="41"/>
  <c r="DX42" i="41"/>
  <c r="EA41" i="41"/>
  <c r="DZ41" i="41"/>
  <c r="DY41" i="41"/>
  <c r="DX41" i="41"/>
  <c r="EB41" i="41" s="1"/>
  <c r="EA40" i="41"/>
  <c r="DZ40" i="41"/>
  <c r="DY40" i="41"/>
  <c r="DX40" i="41"/>
  <c r="EA39" i="41"/>
  <c r="DZ39" i="41"/>
  <c r="DY39" i="41"/>
  <c r="DX39" i="41"/>
  <c r="EA38" i="41"/>
  <c r="DZ38" i="41"/>
  <c r="DY38" i="41"/>
  <c r="DX38" i="41"/>
  <c r="EA37" i="41"/>
  <c r="DZ37" i="41"/>
  <c r="DY37" i="41"/>
  <c r="DX37" i="41"/>
  <c r="EA36" i="41"/>
  <c r="DZ36" i="41"/>
  <c r="DY36" i="41"/>
  <c r="DX36" i="41"/>
  <c r="EA35" i="41"/>
  <c r="DZ35" i="41"/>
  <c r="DY35" i="41"/>
  <c r="DX35" i="41"/>
  <c r="EB35" i="41" s="1"/>
  <c r="EA34" i="41"/>
  <c r="DZ34" i="41"/>
  <c r="DY34" i="41"/>
  <c r="DX34" i="41"/>
  <c r="EA33" i="41"/>
  <c r="DZ33" i="41"/>
  <c r="DY33" i="41"/>
  <c r="DX33" i="41"/>
  <c r="EA32" i="41"/>
  <c r="DZ32" i="41"/>
  <c r="DY32" i="41"/>
  <c r="DX32" i="41"/>
  <c r="EA31" i="41"/>
  <c r="DZ31" i="41"/>
  <c r="DY31" i="41"/>
  <c r="DX31" i="41"/>
  <c r="EA30" i="41"/>
  <c r="DZ30" i="41"/>
  <c r="DY30" i="41"/>
  <c r="DX30" i="41"/>
  <c r="EA29" i="41"/>
  <c r="DZ29" i="41"/>
  <c r="DY29" i="41"/>
  <c r="DX29" i="41"/>
  <c r="EA28" i="41"/>
  <c r="DZ28" i="41"/>
  <c r="DY28" i="41"/>
  <c r="DX28" i="41"/>
  <c r="EA27" i="41"/>
  <c r="DZ27" i="41"/>
  <c r="DY27" i="41"/>
  <c r="DX27" i="41"/>
  <c r="EA26" i="41"/>
  <c r="DZ26" i="41"/>
  <c r="DY26" i="41"/>
  <c r="DX26" i="41"/>
  <c r="EA25" i="41"/>
  <c r="DZ25" i="41"/>
  <c r="DY25" i="41"/>
  <c r="DX25" i="41"/>
  <c r="EA24" i="41"/>
  <c r="DZ24" i="41"/>
  <c r="DY24" i="41"/>
  <c r="DX24" i="41"/>
  <c r="EA23" i="41"/>
  <c r="DZ23" i="41"/>
  <c r="DY23" i="41"/>
  <c r="DX23" i="41"/>
  <c r="EA22" i="41"/>
  <c r="DZ22" i="41"/>
  <c r="DY22" i="41"/>
  <c r="DX22" i="41"/>
  <c r="EA21" i="41"/>
  <c r="DZ21" i="41"/>
  <c r="DY21" i="41"/>
  <c r="DX21" i="41"/>
  <c r="EA20" i="41"/>
  <c r="DZ20" i="41"/>
  <c r="DY20" i="41"/>
  <c r="DX20" i="41"/>
  <c r="EA19" i="41"/>
  <c r="DZ19" i="41"/>
  <c r="DY19" i="41"/>
  <c r="DX19" i="41"/>
  <c r="EA18" i="41"/>
  <c r="DZ18" i="41"/>
  <c r="DY18" i="41"/>
  <c r="DX18" i="41"/>
  <c r="EA17" i="41"/>
  <c r="DZ17" i="41"/>
  <c r="DY17" i="41"/>
  <c r="DX17" i="41"/>
  <c r="EB17" i="41" s="1"/>
  <c r="EA16" i="41"/>
  <c r="DZ16" i="41"/>
  <c r="DY16" i="41"/>
  <c r="DX16" i="41"/>
  <c r="EA15" i="41"/>
  <c r="DZ15" i="41"/>
  <c r="DY15" i="41"/>
  <c r="DX15" i="41"/>
  <c r="EA14" i="41"/>
  <c r="DZ14" i="41"/>
  <c r="DY14" i="41"/>
  <c r="DX14" i="41"/>
  <c r="EA13" i="41"/>
  <c r="DZ13" i="41"/>
  <c r="DY13" i="41"/>
  <c r="DX13" i="41"/>
  <c r="EA12" i="41"/>
  <c r="DZ12" i="41"/>
  <c r="DY12" i="41"/>
  <c r="DX12" i="41"/>
  <c r="EA11" i="41"/>
  <c r="DZ11" i="41"/>
  <c r="DY11" i="41"/>
  <c r="DX11" i="41"/>
  <c r="EA10" i="41"/>
  <c r="DZ10" i="41"/>
  <c r="DY10" i="41"/>
  <c r="DX10" i="41"/>
  <c r="EA9" i="41"/>
  <c r="DZ9" i="41"/>
  <c r="DY9" i="41"/>
  <c r="DX9" i="41"/>
  <c r="EA8" i="41"/>
  <c r="DZ8" i="41"/>
  <c r="DY8" i="41"/>
  <c r="DX8" i="41"/>
  <c r="EA7" i="41"/>
  <c r="DZ7" i="41"/>
  <c r="DY7" i="41"/>
  <c r="DX7" i="41"/>
  <c r="EA6" i="41"/>
  <c r="DZ6" i="41"/>
  <c r="DY6" i="41"/>
  <c r="DX6" i="41"/>
  <c r="EA5" i="41"/>
  <c r="DZ5" i="41"/>
  <c r="DY5" i="41"/>
  <c r="DX5" i="41"/>
  <c r="DV44" i="41"/>
  <c r="DU44" i="41"/>
  <c r="DT44" i="41"/>
  <c r="DS44" i="41"/>
  <c r="DV43" i="41"/>
  <c r="DU43" i="41"/>
  <c r="DT43" i="41"/>
  <c r="DS43" i="41"/>
  <c r="DV42" i="41"/>
  <c r="DU42" i="41"/>
  <c r="DT42" i="41"/>
  <c r="DS42" i="41"/>
  <c r="DV41" i="41"/>
  <c r="DU41" i="41"/>
  <c r="DT41" i="41"/>
  <c r="DS41" i="41"/>
  <c r="DV40" i="41"/>
  <c r="DU40" i="41"/>
  <c r="DT40" i="41"/>
  <c r="DS40" i="41"/>
  <c r="DV39" i="41"/>
  <c r="DU39" i="41"/>
  <c r="DT39" i="41"/>
  <c r="DS39" i="41"/>
  <c r="DW39" i="41" s="1"/>
  <c r="DV38" i="41"/>
  <c r="DU38" i="41"/>
  <c r="DT38" i="41"/>
  <c r="DS38" i="41"/>
  <c r="DV37" i="41"/>
  <c r="DU37" i="41"/>
  <c r="DT37" i="41"/>
  <c r="DS37" i="41"/>
  <c r="DV36" i="41"/>
  <c r="DU36" i="41"/>
  <c r="DT36" i="41"/>
  <c r="DS36" i="41"/>
  <c r="DV35" i="41"/>
  <c r="DU35" i="41"/>
  <c r="DT35" i="41"/>
  <c r="DS35" i="41"/>
  <c r="DV34" i="41"/>
  <c r="DU34" i="41"/>
  <c r="DT34" i="41"/>
  <c r="DS34" i="41"/>
  <c r="DV33" i="41"/>
  <c r="DU33" i="41"/>
  <c r="DT33" i="41"/>
  <c r="DS33" i="41"/>
  <c r="DW33" i="41" s="1"/>
  <c r="DV32" i="41"/>
  <c r="DU32" i="41"/>
  <c r="DT32" i="41"/>
  <c r="DS32" i="41"/>
  <c r="DV31" i="41"/>
  <c r="DU31" i="41"/>
  <c r="DT31" i="41"/>
  <c r="DS31" i="41"/>
  <c r="DV30" i="41"/>
  <c r="DU30" i="41"/>
  <c r="DT30" i="41"/>
  <c r="DS30" i="41"/>
  <c r="DV29" i="41"/>
  <c r="DU29" i="41"/>
  <c r="DT29" i="41"/>
  <c r="DS29" i="41"/>
  <c r="DV28" i="41"/>
  <c r="DU28" i="41"/>
  <c r="DT28" i="41"/>
  <c r="DS28" i="41"/>
  <c r="DV27" i="41"/>
  <c r="DU27" i="41"/>
  <c r="DT27" i="41"/>
  <c r="DS27" i="41"/>
  <c r="DV26" i="41"/>
  <c r="DU26" i="41"/>
  <c r="DT26" i="41"/>
  <c r="DS26" i="41"/>
  <c r="DV25" i="41"/>
  <c r="DU25" i="41"/>
  <c r="DT25" i="41"/>
  <c r="DS25" i="41"/>
  <c r="DV24" i="41"/>
  <c r="DU24" i="41"/>
  <c r="DT24" i="41"/>
  <c r="DS24" i="41"/>
  <c r="DV23" i="41"/>
  <c r="DU23" i="41"/>
  <c r="DT23" i="41"/>
  <c r="DS23" i="41"/>
  <c r="DV22" i="41"/>
  <c r="DU22" i="41"/>
  <c r="DT22" i="41"/>
  <c r="DS22" i="41"/>
  <c r="DV21" i="41"/>
  <c r="DU21" i="41"/>
  <c r="DT21" i="41"/>
  <c r="DS21" i="41"/>
  <c r="DV20" i="41"/>
  <c r="DU20" i="41"/>
  <c r="DT20" i="41"/>
  <c r="DS20" i="41"/>
  <c r="DV19" i="41"/>
  <c r="DU19" i="41"/>
  <c r="DT19" i="41"/>
  <c r="DS19" i="41"/>
  <c r="DV18" i="41"/>
  <c r="DU18" i="41"/>
  <c r="DT18" i="41"/>
  <c r="DS18" i="41"/>
  <c r="DV17" i="41"/>
  <c r="DU17" i="41"/>
  <c r="DT17" i="41"/>
  <c r="DS17" i="41"/>
  <c r="DV16" i="41"/>
  <c r="DU16" i="41"/>
  <c r="DT16" i="41"/>
  <c r="DS16" i="41"/>
  <c r="DV15" i="41"/>
  <c r="DU15" i="41"/>
  <c r="DT15" i="41"/>
  <c r="DS15" i="41"/>
  <c r="DW15" i="41" s="1"/>
  <c r="DV14" i="41"/>
  <c r="DU14" i="41"/>
  <c r="DT14" i="41"/>
  <c r="DS14" i="41"/>
  <c r="DV13" i="41"/>
  <c r="DU13" i="41"/>
  <c r="DT13" i="41"/>
  <c r="DS13" i="41"/>
  <c r="DV12" i="41"/>
  <c r="DU12" i="41"/>
  <c r="DT12" i="41"/>
  <c r="DS12" i="41"/>
  <c r="DV11" i="41"/>
  <c r="DU11" i="41"/>
  <c r="DT11" i="41"/>
  <c r="DS11" i="41"/>
  <c r="DV10" i="41"/>
  <c r="DU10" i="41"/>
  <c r="DT10" i="41"/>
  <c r="DS10" i="41"/>
  <c r="DV9" i="41"/>
  <c r="DU9" i="41"/>
  <c r="DT9" i="41"/>
  <c r="DS9" i="41"/>
  <c r="DV8" i="41"/>
  <c r="DU8" i="41"/>
  <c r="DT8" i="41"/>
  <c r="DS8" i="41"/>
  <c r="DV7" i="41"/>
  <c r="DU7" i="41"/>
  <c r="DT7" i="41"/>
  <c r="DS7" i="41"/>
  <c r="DV6" i="41"/>
  <c r="DU6" i="41"/>
  <c r="DT6" i="41"/>
  <c r="DS6" i="41"/>
  <c r="DV5" i="41"/>
  <c r="DU5" i="41"/>
  <c r="DT5" i="41"/>
  <c r="DS5" i="41"/>
  <c r="DQ44" i="41"/>
  <c r="DP44" i="41"/>
  <c r="DO44" i="41"/>
  <c r="DN44" i="41"/>
  <c r="DQ43" i="41"/>
  <c r="DP43" i="41"/>
  <c r="DO43" i="41"/>
  <c r="DN43" i="41"/>
  <c r="DQ42" i="41"/>
  <c r="DP42" i="41"/>
  <c r="DO42" i="41"/>
  <c r="DN42" i="41"/>
  <c r="DQ41" i="41"/>
  <c r="DP41" i="41"/>
  <c r="DO41" i="41"/>
  <c r="DN41" i="41"/>
  <c r="DQ40" i="41"/>
  <c r="DP40" i="41"/>
  <c r="DO40" i="41"/>
  <c r="DN40" i="41"/>
  <c r="DQ39" i="41"/>
  <c r="DP39" i="41"/>
  <c r="DO39" i="41"/>
  <c r="DN39" i="41"/>
  <c r="DQ38" i="41"/>
  <c r="DP38" i="41"/>
  <c r="DO38" i="41"/>
  <c r="DN38" i="41"/>
  <c r="DQ37" i="41"/>
  <c r="DP37" i="41"/>
  <c r="DO37" i="41"/>
  <c r="DN37" i="41"/>
  <c r="DQ36" i="41"/>
  <c r="DP36" i="41"/>
  <c r="DO36" i="41"/>
  <c r="DN36" i="41"/>
  <c r="DQ35" i="41"/>
  <c r="DP35" i="41"/>
  <c r="DO35" i="41"/>
  <c r="DN35" i="41"/>
  <c r="DQ34" i="41"/>
  <c r="DP34" i="41"/>
  <c r="DO34" i="41"/>
  <c r="DN34" i="41"/>
  <c r="DQ33" i="41"/>
  <c r="DP33" i="41"/>
  <c r="DO33" i="41"/>
  <c r="DN33" i="41"/>
  <c r="DQ32" i="41"/>
  <c r="DP32" i="41"/>
  <c r="DO32" i="41"/>
  <c r="DN32" i="41"/>
  <c r="DQ31" i="41"/>
  <c r="DP31" i="41"/>
  <c r="DO31" i="41"/>
  <c r="DN31" i="41"/>
  <c r="DQ30" i="41"/>
  <c r="DP30" i="41"/>
  <c r="DO30" i="41"/>
  <c r="DN30" i="41"/>
  <c r="DQ29" i="41"/>
  <c r="DP29" i="41"/>
  <c r="DO29" i="41"/>
  <c r="DN29" i="41"/>
  <c r="DQ28" i="41"/>
  <c r="DP28" i="41"/>
  <c r="DO28" i="41"/>
  <c r="DN28" i="41"/>
  <c r="DQ27" i="41"/>
  <c r="DP27" i="41"/>
  <c r="DO27" i="41"/>
  <c r="DN27" i="41"/>
  <c r="DQ26" i="41"/>
  <c r="DP26" i="41"/>
  <c r="DO26" i="41"/>
  <c r="DN26" i="41"/>
  <c r="DQ25" i="41"/>
  <c r="DP25" i="41"/>
  <c r="DO25" i="41"/>
  <c r="DN25" i="41"/>
  <c r="DQ24" i="41"/>
  <c r="DP24" i="41"/>
  <c r="DO24" i="41"/>
  <c r="DN24" i="41"/>
  <c r="DQ23" i="41"/>
  <c r="DP23" i="41"/>
  <c r="DO23" i="41"/>
  <c r="DN23" i="41"/>
  <c r="DQ22" i="41"/>
  <c r="DP22" i="41"/>
  <c r="DO22" i="41"/>
  <c r="DN22" i="41"/>
  <c r="DQ21" i="41"/>
  <c r="DP21" i="41"/>
  <c r="DO21" i="41"/>
  <c r="DN21" i="41"/>
  <c r="DQ20" i="41"/>
  <c r="DP20" i="41"/>
  <c r="DO20" i="41"/>
  <c r="DN20" i="41"/>
  <c r="DQ19" i="41"/>
  <c r="DP19" i="41"/>
  <c r="DO19" i="41"/>
  <c r="DN19" i="41"/>
  <c r="DR19" i="41" s="1"/>
  <c r="DQ18" i="41"/>
  <c r="DP18" i="41"/>
  <c r="DO18" i="41"/>
  <c r="DN18" i="41"/>
  <c r="DQ17" i="41"/>
  <c r="DP17" i="41"/>
  <c r="DO17" i="41"/>
  <c r="DN17" i="41"/>
  <c r="DQ16" i="41"/>
  <c r="DP16" i="41"/>
  <c r="DO16" i="41"/>
  <c r="DN16" i="41"/>
  <c r="DQ15" i="41"/>
  <c r="DP15" i="41"/>
  <c r="DO15" i="41"/>
  <c r="DN15" i="41"/>
  <c r="DQ14" i="41"/>
  <c r="DP14" i="41"/>
  <c r="DO14" i="41"/>
  <c r="DN14" i="41"/>
  <c r="DQ13" i="41"/>
  <c r="DP13" i="41"/>
  <c r="DO13" i="41"/>
  <c r="DN13" i="41"/>
  <c r="DQ12" i="41"/>
  <c r="DP12" i="41"/>
  <c r="DO12" i="41"/>
  <c r="DN12" i="41"/>
  <c r="DQ11" i="41"/>
  <c r="DP11" i="41"/>
  <c r="DO11" i="41"/>
  <c r="DN11" i="41"/>
  <c r="DQ10" i="41"/>
  <c r="DP10" i="41"/>
  <c r="DO10" i="41"/>
  <c r="DN10" i="41"/>
  <c r="DQ9" i="41"/>
  <c r="DP9" i="41"/>
  <c r="DO9" i="41"/>
  <c r="DN9" i="41"/>
  <c r="DQ8" i="41"/>
  <c r="DP8" i="41"/>
  <c r="DO8" i="41"/>
  <c r="DN8" i="41"/>
  <c r="DQ7" i="41"/>
  <c r="DP7" i="41"/>
  <c r="DO7" i="41"/>
  <c r="DN7" i="41"/>
  <c r="DQ6" i="41"/>
  <c r="DP6" i="41"/>
  <c r="DO6" i="41"/>
  <c r="DN6" i="41"/>
  <c r="DQ5" i="41"/>
  <c r="DP5" i="41"/>
  <c r="DO5" i="41"/>
  <c r="DN5" i="41"/>
  <c r="DL44" i="41"/>
  <c r="DK44" i="41"/>
  <c r="DJ44" i="41"/>
  <c r="DI44" i="41"/>
  <c r="DL43" i="41"/>
  <c r="DK43" i="41"/>
  <c r="DJ43" i="41"/>
  <c r="DI43" i="41"/>
  <c r="DL42" i="41"/>
  <c r="DK42" i="41"/>
  <c r="DJ42" i="41"/>
  <c r="DI42" i="41"/>
  <c r="DL41" i="41"/>
  <c r="DK41" i="41"/>
  <c r="DJ41" i="41"/>
  <c r="DI41" i="41"/>
  <c r="DM41" i="41" s="1"/>
  <c r="DL40" i="41"/>
  <c r="DK40" i="41"/>
  <c r="DJ40" i="41"/>
  <c r="DI40" i="41"/>
  <c r="DL39" i="41"/>
  <c r="DK39" i="41"/>
  <c r="DJ39" i="41"/>
  <c r="DI39" i="41"/>
  <c r="DL38" i="41"/>
  <c r="DK38" i="41"/>
  <c r="DJ38" i="41"/>
  <c r="DI38" i="41"/>
  <c r="DL37" i="41"/>
  <c r="DK37" i="41"/>
  <c r="DJ37" i="41"/>
  <c r="DI37" i="41"/>
  <c r="DL36" i="41"/>
  <c r="DK36" i="41"/>
  <c r="DJ36" i="41"/>
  <c r="DI36" i="41"/>
  <c r="DL35" i="41"/>
  <c r="DK35" i="41"/>
  <c r="DJ35" i="41"/>
  <c r="DI35" i="41"/>
  <c r="DM35" i="41" s="1"/>
  <c r="DL34" i="41"/>
  <c r="DK34" i="41"/>
  <c r="DJ34" i="41"/>
  <c r="DI34" i="41"/>
  <c r="DL33" i="41"/>
  <c r="DK33" i="41"/>
  <c r="DJ33" i="41"/>
  <c r="DI33" i="41"/>
  <c r="DL32" i="41"/>
  <c r="DK32" i="41"/>
  <c r="DJ32" i="41"/>
  <c r="DI32" i="41"/>
  <c r="DL31" i="41"/>
  <c r="DK31" i="41"/>
  <c r="DJ31" i="41"/>
  <c r="DI31" i="41"/>
  <c r="DL30" i="41"/>
  <c r="DK30" i="41"/>
  <c r="DJ30" i="41"/>
  <c r="DI30" i="41"/>
  <c r="DL29" i="41"/>
  <c r="DK29" i="41"/>
  <c r="DJ29" i="41"/>
  <c r="DI29" i="41"/>
  <c r="DL28" i="41"/>
  <c r="DK28" i="41"/>
  <c r="DJ28" i="41"/>
  <c r="DI28" i="41"/>
  <c r="DL27" i="41"/>
  <c r="DK27" i="41"/>
  <c r="DJ27" i="41"/>
  <c r="DI27" i="41"/>
  <c r="DL26" i="41"/>
  <c r="DK26" i="41"/>
  <c r="DJ26" i="41"/>
  <c r="DI26" i="41"/>
  <c r="DL25" i="41"/>
  <c r="DK25" i="41"/>
  <c r="DJ25" i="41"/>
  <c r="DI25" i="41"/>
  <c r="DL24" i="41"/>
  <c r="DK24" i="41"/>
  <c r="DJ24" i="41"/>
  <c r="DI24" i="41"/>
  <c r="DL23" i="41"/>
  <c r="DK23" i="41"/>
  <c r="DJ23" i="41"/>
  <c r="DI23" i="41"/>
  <c r="DL22" i="41"/>
  <c r="DK22" i="41"/>
  <c r="DJ22" i="41"/>
  <c r="DI22" i="41"/>
  <c r="DL21" i="41"/>
  <c r="DK21" i="41"/>
  <c r="DJ21" i="41"/>
  <c r="DI21" i="41"/>
  <c r="DL20" i="41"/>
  <c r="DK20" i="41"/>
  <c r="DJ20" i="41"/>
  <c r="DI20" i="41"/>
  <c r="DL19" i="41"/>
  <c r="DK19" i="41"/>
  <c r="DJ19" i="41"/>
  <c r="DI19" i="41"/>
  <c r="DL18" i="41"/>
  <c r="DK18" i="41"/>
  <c r="DJ18" i="41"/>
  <c r="DI18" i="41"/>
  <c r="DL17" i="41"/>
  <c r="DK17" i="41"/>
  <c r="DJ17" i="41"/>
  <c r="DI17" i="41"/>
  <c r="DL16" i="41"/>
  <c r="DK16" i="41"/>
  <c r="DJ16" i="41"/>
  <c r="DI16" i="41"/>
  <c r="DL15" i="41"/>
  <c r="DK15" i="41"/>
  <c r="DJ15" i="41"/>
  <c r="DI15" i="41"/>
  <c r="DL14" i="41"/>
  <c r="DK14" i="41"/>
  <c r="DJ14" i="41"/>
  <c r="DI14" i="41"/>
  <c r="DL13" i="41"/>
  <c r="DK13" i="41"/>
  <c r="DJ13" i="41"/>
  <c r="DI13" i="41"/>
  <c r="DL12" i="41"/>
  <c r="DK12" i="41"/>
  <c r="DJ12" i="41"/>
  <c r="DI12" i="41"/>
  <c r="DL11" i="41"/>
  <c r="DK11" i="41"/>
  <c r="DJ11" i="41"/>
  <c r="DI11" i="41"/>
  <c r="DL10" i="41"/>
  <c r="DK10" i="41"/>
  <c r="DJ10" i="41"/>
  <c r="DI10" i="41"/>
  <c r="DL9" i="41"/>
  <c r="DK9" i="41"/>
  <c r="DJ9" i="41"/>
  <c r="DI9" i="41"/>
  <c r="DL8" i="41"/>
  <c r="DK8" i="41"/>
  <c r="DJ8" i="41"/>
  <c r="DI8" i="41"/>
  <c r="DL7" i="41"/>
  <c r="DK7" i="41"/>
  <c r="DJ7" i="41"/>
  <c r="DI7" i="41"/>
  <c r="DL6" i="41"/>
  <c r="DK6" i="41"/>
  <c r="DJ6" i="41"/>
  <c r="DI6" i="41"/>
  <c r="DL5" i="41"/>
  <c r="DK5" i="41"/>
  <c r="DJ5" i="41"/>
  <c r="DI5" i="41"/>
  <c r="FK30" i="41"/>
  <c r="FP16" i="41"/>
  <c r="DM31" i="41" l="1"/>
  <c r="DM37" i="41"/>
  <c r="DM43" i="41"/>
  <c r="DR15" i="41"/>
  <c r="DW17" i="41"/>
  <c r="DW35" i="41"/>
  <c r="DW41" i="41"/>
  <c r="EB19" i="41"/>
  <c r="EB31" i="41"/>
  <c r="EB37" i="41"/>
  <c r="EB43" i="41"/>
  <c r="EG15" i="41"/>
  <c r="EG33" i="41"/>
  <c r="EG39" i="41"/>
  <c r="FK42" i="41"/>
  <c r="FP32" i="41"/>
  <c r="EV16" i="41"/>
  <c r="EV34" i="41"/>
  <c r="FA42" i="41"/>
  <c r="FF14" i="41"/>
  <c r="FF20" i="41"/>
  <c r="FK40" i="41"/>
  <c r="FP18" i="41"/>
  <c r="DM39" i="41"/>
  <c r="EB39" i="41"/>
  <c r="EG35" i="41"/>
  <c r="EG41" i="41"/>
  <c r="DM33" i="41"/>
  <c r="DR17" i="41"/>
  <c r="DW19" i="41"/>
  <c r="DW31" i="41"/>
  <c r="DW43" i="41"/>
  <c r="DM15" i="41"/>
  <c r="DW37" i="41"/>
  <c r="EB15" i="41"/>
  <c r="EB33" i="41"/>
  <c r="FK38" i="41"/>
  <c r="FP34" i="41"/>
  <c r="DM16" i="41"/>
  <c r="DM32" i="41"/>
  <c r="DM36" i="41"/>
  <c r="DM40" i="41"/>
  <c r="DM44" i="41"/>
  <c r="DR14" i="41"/>
  <c r="DR18" i="41"/>
  <c r="DW16" i="41"/>
  <c r="DW20" i="41"/>
  <c r="DW32" i="41"/>
  <c r="DW36" i="41"/>
  <c r="DW40" i="41"/>
  <c r="DW42" i="41"/>
  <c r="EB14" i="41"/>
  <c r="EB18" i="41"/>
  <c r="EB36" i="41"/>
  <c r="EB40" i="41"/>
  <c r="EB44" i="41"/>
  <c r="EG16" i="41"/>
  <c r="EG34" i="41"/>
  <c r="EG36" i="41"/>
  <c r="EG38" i="41"/>
  <c r="EG40" i="41"/>
  <c r="EG42" i="41"/>
  <c r="EG44" i="41"/>
  <c r="DM14" i="41"/>
  <c r="DM34" i="41"/>
  <c r="DM38" i="41"/>
  <c r="DM42" i="41"/>
  <c r="DR16" i="41"/>
  <c r="DR20" i="41"/>
  <c r="DW14" i="41"/>
  <c r="DW18" i="41"/>
  <c r="DW34" i="41"/>
  <c r="DW38" i="41"/>
  <c r="DW44" i="41"/>
  <c r="EB16" i="41"/>
  <c r="EB20" i="41"/>
  <c r="EB30" i="41"/>
  <c r="EB34" i="41"/>
  <c r="EB38" i="41"/>
  <c r="EB42" i="41"/>
  <c r="EG14" i="41"/>
  <c r="EG32" i="41"/>
  <c r="EL14" i="41"/>
  <c r="EL16" i="41"/>
  <c r="EL18" i="41"/>
  <c r="EL20" i="41"/>
  <c r="EL30" i="41"/>
  <c r="EQ14" i="41"/>
  <c r="EQ16" i="41"/>
  <c r="EQ18" i="41"/>
  <c r="EQ20" i="41"/>
  <c r="EQ30" i="41"/>
  <c r="EQ32" i="41"/>
  <c r="EQ34" i="41"/>
  <c r="EQ36" i="41"/>
  <c r="EQ38" i="41"/>
  <c r="EQ40" i="41"/>
  <c r="EQ44" i="41"/>
  <c r="EV14" i="41"/>
  <c r="EV18" i="41"/>
  <c r="EV20" i="41"/>
  <c r="EV30" i="41"/>
  <c r="EV32" i="41"/>
  <c r="EV36" i="41"/>
  <c r="EV38" i="41"/>
  <c r="EV40" i="41"/>
  <c r="EV42" i="41"/>
  <c r="EV44" i="41"/>
  <c r="FA14" i="41"/>
  <c r="FA32" i="41"/>
  <c r="FA34" i="41"/>
  <c r="FA36" i="41"/>
  <c r="FA38" i="41"/>
  <c r="FA40" i="41"/>
  <c r="FA44" i="41"/>
  <c r="FF16" i="41"/>
  <c r="FF18" i="41"/>
  <c r="FK18" i="41"/>
  <c r="FK20" i="41"/>
  <c r="FK32" i="41"/>
  <c r="FK34" i="41"/>
  <c r="FK44" i="41"/>
  <c r="FP14" i="41"/>
  <c r="FP30" i="41"/>
  <c r="FP36" i="41"/>
  <c r="FP38" i="41"/>
  <c r="FP40" i="41"/>
  <c r="FP42" i="41"/>
  <c r="DR45" i="41"/>
  <c r="EL45" i="41"/>
  <c r="FF45" i="41"/>
  <c r="DR46" i="41"/>
  <c r="EL46" i="41"/>
  <c r="FF46" i="41"/>
  <c r="FP46" i="41"/>
  <c r="DR47" i="41"/>
  <c r="EB47" i="41"/>
  <c r="EL47" i="41"/>
  <c r="EV47" i="41"/>
  <c r="FF47" i="41"/>
  <c r="FP47" i="41"/>
  <c r="DR48" i="41"/>
  <c r="EB48" i="41"/>
  <c r="EL48" i="41"/>
  <c r="EV48" i="41"/>
  <c r="FF48" i="41"/>
  <c r="FP48" i="41"/>
  <c r="DR49" i="41"/>
  <c r="EB49" i="41"/>
  <c r="EL49" i="41"/>
  <c r="EV49" i="41"/>
  <c r="FF49" i="41"/>
  <c r="FP49" i="41"/>
  <c r="DR50" i="41"/>
  <c r="EB50" i="41"/>
  <c r="EL50" i="41"/>
  <c r="EV50" i="41"/>
  <c r="FF50" i="41"/>
  <c r="FP50" i="41"/>
  <c r="DR51" i="41"/>
  <c r="EB51" i="41"/>
  <c r="EL51" i="41"/>
  <c r="EV51" i="41"/>
  <c r="FF51" i="41"/>
  <c r="FP51" i="41"/>
  <c r="DR52" i="41"/>
  <c r="EB52" i="41"/>
  <c r="EV17" i="41"/>
  <c r="EV19" i="41"/>
  <c r="FK17" i="41"/>
  <c r="FK35" i="41"/>
  <c r="FK37" i="41"/>
  <c r="FK39" i="41"/>
  <c r="FK41" i="41"/>
  <c r="FP15" i="41"/>
  <c r="FP19" i="41"/>
  <c r="FP31" i="41"/>
  <c r="FP33" i="41"/>
  <c r="FP35" i="41"/>
  <c r="FP37" i="41"/>
  <c r="FP39" i="41"/>
  <c r="FP41" i="41"/>
  <c r="FP43" i="41"/>
  <c r="DM5" i="41"/>
  <c r="EL15" i="41"/>
  <c r="EL17" i="41"/>
  <c r="EL19" i="41"/>
  <c r="EQ15" i="41"/>
  <c r="EQ17" i="41"/>
  <c r="EQ19" i="41"/>
  <c r="EQ31" i="41"/>
  <c r="EQ33" i="41"/>
  <c r="EQ35" i="41"/>
  <c r="EQ37" i="41"/>
  <c r="EQ39" i="41"/>
  <c r="EQ41" i="41"/>
  <c r="EQ43" i="41"/>
  <c r="EV15" i="41"/>
  <c r="EV31" i="41"/>
  <c r="EV33" i="41"/>
  <c r="EV35" i="41"/>
  <c r="EV37" i="41"/>
  <c r="EV39" i="41"/>
  <c r="EV41" i="41"/>
  <c r="EV43" i="41"/>
  <c r="FA31" i="41"/>
  <c r="FA33" i="41"/>
  <c r="FA35" i="41"/>
  <c r="FA37" i="41"/>
  <c r="FA39" i="41"/>
  <c r="FA41" i="41"/>
  <c r="FA43" i="41"/>
  <c r="FF15" i="41"/>
  <c r="FF17" i="41"/>
  <c r="FK15" i="41"/>
  <c r="FK19" i="41"/>
  <c r="FK31" i="41"/>
  <c r="FK33" i="41"/>
  <c r="FK43" i="41"/>
  <c r="FP13" i="41"/>
  <c r="FP17" i="41"/>
  <c r="DM45" i="41"/>
  <c r="DW45" i="41"/>
  <c r="EG45" i="41"/>
  <c r="EQ45" i="41"/>
  <c r="FA45" i="41"/>
  <c r="FK45" i="41"/>
  <c r="DM46" i="41"/>
  <c r="DW46" i="41"/>
  <c r="EG46" i="41"/>
  <c r="EQ46" i="41"/>
  <c r="FA46" i="41"/>
  <c r="FK46" i="41"/>
  <c r="DM47" i="41"/>
  <c r="DW47" i="41"/>
  <c r="EG47" i="41"/>
  <c r="EQ47" i="41"/>
  <c r="FA47" i="41"/>
  <c r="FK47" i="41"/>
  <c r="DM48" i="41"/>
  <c r="DW48" i="41"/>
  <c r="EG48" i="41"/>
  <c r="EQ48" i="41"/>
  <c r="FA48" i="41"/>
  <c r="FK48" i="41"/>
  <c r="DM49" i="41"/>
  <c r="DW49" i="41"/>
  <c r="EG49" i="41"/>
  <c r="EQ49" i="41"/>
  <c r="FA49" i="41"/>
  <c r="FK49" i="41"/>
  <c r="DM50" i="41"/>
  <c r="DW50" i="41"/>
  <c r="EG50" i="41"/>
  <c r="EQ50" i="41"/>
  <c r="FA50" i="41"/>
  <c r="FK50" i="41"/>
  <c r="DM51" i="41"/>
  <c r="DW51" i="41"/>
  <c r="EG51" i="41"/>
  <c r="EQ51" i="41"/>
  <c r="FA51" i="41"/>
  <c r="FK51" i="41"/>
  <c r="DM52" i="41"/>
  <c r="DW52" i="41"/>
  <c r="EG52" i="41"/>
  <c r="EQ52" i="41"/>
  <c r="FA52" i="41"/>
  <c r="FK52" i="41"/>
  <c r="EL52" i="41"/>
  <c r="EV52" i="41"/>
  <c r="FF52" i="41"/>
  <c r="FP52" i="41"/>
  <c r="AD46" i="34"/>
  <c r="AD50" i="34"/>
  <c r="AM46" i="34"/>
  <c r="AM50" i="34"/>
  <c r="AD49" i="34"/>
  <c r="AM45" i="34"/>
  <c r="AM49" i="34"/>
  <c r="AD48" i="34"/>
  <c r="AM48" i="34"/>
  <c r="AD47" i="34"/>
  <c r="AM47" i="34"/>
  <c r="AD45" i="34"/>
  <c r="FF19" i="41"/>
  <c r="EB45" i="41"/>
  <c r="EV45" i="41"/>
  <c r="FP45" i="41"/>
  <c r="EB46" i="41"/>
  <c r="EV46" i="41"/>
  <c r="EB32" i="41"/>
  <c r="FP44" i="41"/>
  <c r="DR5" i="41"/>
  <c r="DW5" i="41"/>
  <c r="EB5" i="41"/>
  <c r="EG5" i="41"/>
  <c r="EL5" i="41"/>
  <c r="EQ5" i="41"/>
  <c r="EV5" i="41"/>
  <c r="FA5" i="41"/>
  <c r="FF5" i="41"/>
  <c r="FK5" i="41"/>
  <c r="FP5" i="41"/>
  <c r="DM6" i="41"/>
  <c r="DR6" i="41"/>
  <c r="DW6" i="41"/>
  <c r="EB6" i="41"/>
  <c r="EG6" i="41"/>
  <c r="EL6" i="41"/>
  <c r="EQ6" i="41"/>
  <c r="EV6" i="41"/>
  <c r="FA6" i="41"/>
  <c r="FF6" i="41"/>
  <c r="FK6" i="41"/>
  <c r="FP6" i="41"/>
  <c r="DM7" i="41"/>
  <c r="DR7" i="41"/>
  <c r="DW7" i="41"/>
  <c r="EB7" i="41"/>
  <c r="EG7" i="41"/>
  <c r="EL7" i="41"/>
  <c r="EQ7" i="41"/>
  <c r="EV7" i="41"/>
  <c r="FA7" i="41"/>
  <c r="FF7" i="41"/>
  <c r="FK7" i="41"/>
  <c r="FP7" i="41"/>
  <c r="DM8" i="41"/>
  <c r="DR8" i="41"/>
  <c r="DW8" i="41"/>
  <c r="EB8" i="41"/>
  <c r="EG8" i="41"/>
  <c r="EL8" i="41"/>
  <c r="EQ8" i="41"/>
  <c r="EV8" i="41"/>
  <c r="FA8" i="41"/>
  <c r="FF8" i="41"/>
  <c r="FK8" i="41"/>
  <c r="FP8" i="41"/>
  <c r="DM9" i="41"/>
  <c r="DR9" i="41"/>
  <c r="DW9" i="41"/>
  <c r="EB9" i="41"/>
  <c r="EG9" i="41"/>
  <c r="EL9" i="41"/>
  <c r="EQ9" i="41"/>
  <c r="EV9" i="41"/>
  <c r="FA9" i="41"/>
  <c r="FF9" i="41"/>
  <c r="FK9" i="41"/>
  <c r="FP9" i="41"/>
  <c r="DM10" i="41"/>
  <c r="DR10" i="41"/>
  <c r="DW10" i="41"/>
  <c r="EB10" i="41"/>
  <c r="EG10" i="41"/>
  <c r="EL10" i="41"/>
  <c r="EQ10" i="41"/>
  <c r="EV10" i="41"/>
  <c r="FA10" i="41"/>
  <c r="FF10" i="41"/>
  <c r="FK10" i="41"/>
  <c r="FP10" i="41"/>
  <c r="DM11" i="41"/>
  <c r="DR11" i="41"/>
  <c r="DW11" i="41"/>
  <c r="EB11" i="41"/>
  <c r="EG11" i="41"/>
  <c r="EL11" i="41"/>
  <c r="EQ11" i="41"/>
  <c r="EV11" i="41"/>
  <c r="FA11" i="41"/>
  <c r="FF11" i="41"/>
  <c r="FK11" i="41"/>
  <c r="FP11" i="41"/>
  <c r="DM12" i="41"/>
  <c r="DR12" i="41"/>
  <c r="DW12" i="41"/>
  <c r="EB12" i="41"/>
  <c r="EG12" i="41"/>
  <c r="EL12" i="41"/>
  <c r="EQ12" i="41"/>
  <c r="EV12" i="41"/>
  <c r="FA12" i="41"/>
  <c r="FF12" i="41"/>
  <c r="FK12" i="41"/>
  <c r="FP12" i="41"/>
  <c r="DM13" i="41"/>
  <c r="DR13" i="41"/>
  <c r="DW13" i="41"/>
  <c r="EB13" i="41"/>
  <c r="EG13" i="41"/>
  <c r="EL13" i="41"/>
  <c r="EQ13" i="41"/>
  <c r="EV13" i="41"/>
  <c r="FA13" i="41"/>
  <c r="FF13" i="41"/>
  <c r="FK13" i="41"/>
  <c r="FP20" i="41"/>
  <c r="DR21" i="41"/>
  <c r="DW21" i="41"/>
  <c r="EB21" i="41"/>
  <c r="EL21" i="41"/>
  <c r="EQ21" i="41"/>
  <c r="EV21" i="41"/>
  <c r="FF21" i="41"/>
  <c r="FK21" i="41"/>
  <c r="FP21" i="41"/>
  <c r="DR22" i="41"/>
  <c r="DW22" i="41"/>
  <c r="EB22" i="41"/>
  <c r="EL22" i="41"/>
  <c r="EQ22" i="41"/>
  <c r="EV22" i="41"/>
  <c r="FF22" i="41"/>
  <c r="FK22" i="41"/>
  <c r="FP22" i="41"/>
  <c r="DR23" i="41"/>
  <c r="DW23" i="41"/>
  <c r="EB23" i="41"/>
  <c r="EL23" i="41"/>
  <c r="EQ23" i="41"/>
  <c r="EV23" i="41"/>
  <c r="FF23" i="41"/>
  <c r="FK23" i="41"/>
  <c r="FP23" i="41"/>
  <c r="DR24" i="41"/>
  <c r="DW24" i="41"/>
  <c r="EB24" i="41"/>
  <c r="EL24" i="41"/>
  <c r="EQ24" i="41"/>
  <c r="EV24" i="41"/>
  <c r="FF24" i="41"/>
  <c r="FK24" i="41"/>
  <c r="FP24" i="41"/>
  <c r="DR25" i="41"/>
  <c r="DW25" i="41"/>
  <c r="EB25" i="41"/>
  <c r="EL25" i="41"/>
  <c r="EQ25" i="41"/>
  <c r="EV25" i="41"/>
  <c r="FF25" i="41"/>
  <c r="FK25" i="41"/>
  <c r="FP25" i="41"/>
  <c r="DR26" i="41"/>
  <c r="DW26" i="41"/>
  <c r="EB26" i="41"/>
  <c r="EL26" i="41"/>
  <c r="EQ26" i="41"/>
  <c r="EV26" i="41"/>
  <c r="FF26" i="41"/>
  <c r="FK26" i="41"/>
  <c r="FP26" i="41"/>
  <c r="DR27" i="41"/>
  <c r="DW27" i="41"/>
  <c r="EB27" i="41"/>
  <c r="EL27" i="41"/>
  <c r="EQ27" i="41"/>
  <c r="EV27" i="41"/>
  <c r="FF27" i="41"/>
  <c r="FK27" i="41"/>
  <c r="FP27" i="41"/>
  <c r="DR28" i="41"/>
  <c r="DW28" i="41"/>
  <c r="EB28" i="41"/>
  <c r="EL28" i="41"/>
  <c r="EQ28" i="41"/>
  <c r="EV28" i="41"/>
  <c r="FF28" i="41"/>
  <c r="FK28" i="41"/>
  <c r="FP28" i="41"/>
  <c r="DR29" i="41"/>
  <c r="DW29" i="41"/>
  <c r="EB29" i="41"/>
  <c r="EL29" i="41"/>
  <c r="EQ29" i="41"/>
  <c r="EV29" i="41"/>
  <c r="FF29" i="41"/>
  <c r="FK29" i="41"/>
  <c r="FP29" i="41"/>
  <c r="DR30" i="41"/>
  <c r="DW30" i="41"/>
  <c r="FA16" i="41"/>
  <c r="DM17" i="41"/>
  <c r="EG17" i="41"/>
  <c r="FA17" i="41"/>
  <c r="DM18" i="41"/>
  <c r="EG18" i="41"/>
  <c r="FA18" i="41"/>
  <c r="DM19" i="41"/>
  <c r="EG19" i="41"/>
  <c r="FA19" i="41"/>
  <c r="DM20" i="41"/>
  <c r="EG20" i="41"/>
  <c r="FA20" i="41"/>
  <c r="DM21" i="41"/>
  <c r="EG21" i="41"/>
  <c r="FA21" i="41"/>
  <c r="DM22" i="41"/>
  <c r="EG22" i="41"/>
  <c r="FA22" i="41"/>
  <c r="DM23" i="41"/>
  <c r="EG23" i="41"/>
  <c r="FA23" i="41"/>
  <c r="DM24" i="41"/>
  <c r="EG24" i="41"/>
  <c r="FA24" i="41"/>
  <c r="DM25" i="41"/>
  <c r="EG25" i="41"/>
  <c r="FA25" i="41"/>
  <c r="DM26" i="41"/>
  <c r="EG26" i="41"/>
  <c r="FA26" i="41"/>
  <c r="DM27" i="41"/>
  <c r="EG27" i="41"/>
  <c r="FA27" i="41"/>
  <c r="DM28" i="41"/>
  <c r="EG28" i="41"/>
  <c r="FA28" i="41"/>
  <c r="DM29" i="41"/>
  <c r="EG29" i="41"/>
  <c r="FA29" i="41"/>
  <c r="DM30" i="41"/>
  <c r="EG30" i="41"/>
  <c r="FA30" i="41"/>
  <c r="DR31" i="41"/>
  <c r="EL31" i="41"/>
  <c r="FF31" i="41"/>
  <c r="DR32" i="41"/>
  <c r="EL32" i="41"/>
  <c r="FF32" i="41"/>
  <c r="DR33" i="41"/>
  <c r="EL33" i="41"/>
  <c r="FF33" i="41"/>
  <c r="DR34" i="41"/>
  <c r="EL34" i="41"/>
  <c r="FF34" i="41"/>
  <c r="DR35" i="41"/>
  <c r="EL35" i="41"/>
  <c r="FF35" i="41"/>
  <c r="DR36" i="41"/>
  <c r="EL36" i="41"/>
  <c r="FF36" i="41"/>
  <c r="DR37" i="41"/>
  <c r="EL37" i="41"/>
  <c r="FF37" i="41"/>
  <c r="DR38" i="41"/>
  <c r="EL38" i="41"/>
  <c r="FF38" i="41"/>
  <c r="DR39" i="41"/>
  <c r="EL39" i="41"/>
  <c r="FF39" i="41"/>
  <c r="DR40" i="41"/>
  <c r="EL40" i="41"/>
  <c r="FF40" i="41"/>
  <c r="DR41" i="41"/>
  <c r="EL41" i="41"/>
  <c r="FF41" i="41"/>
  <c r="DR42" i="41"/>
  <c r="EL42" i="41"/>
  <c r="FF42" i="41"/>
  <c r="DR43" i="41"/>
  <c r="EL43" i="41"/>
  <c r="FF43" i="41"/>
  <c r="DR44" i="41"/>
  <c r="EL44" i="41"/>
  <c r="FF44" i="41"/>
  <c r="DG8" i="41"/>
  <c r="FQ6" i="41"/>
  <c r="FR6" i="41"/>
  <c r="FS6" i="41"/>
  <c r="FT6" i="41"/>
  <c r="FQ7" i="41"/>
  <c r="FR7" i="41"/>
  <c r="FS7" i="41"/>
  <c r="FT7" i="41"/>
  <c r="FQ8" i="41"/>
  <c r="FR8" i="41"/>
  <c r="FS8" i="41"/>
  <c r="FT8" i="41"/>
  <c r="FQ9" i="41"/>
  <c r="FR9" i="41"/>
  <c r="FS9" i="41"/>
  <c r="FT9" i="41"/>
  <c r="FQ10" i="41"/>
  <c r="FR10" i="41"/>
  <c r="FS10" i="41"/>
  <c r="FT10" i="41"/>
  <c r="FQ11" i="41"/>
  <c r="FR11" i="41"/>
  <c r="FS11" i="41"/>
  <c r="FT11" i="41"/>
  <c r="FQ12" i="41"/>
  <c r="FR12" i="41"/>
  <c r="FS12" i="41"/>
  <c r="FT12" i="41"/>
  <c r="FQ13" i="41"/>
  <c r="FR13" i="41"/>
  <c r="FS13" i="41"/>
  <c r="FT13" i="41"/>
  <c r="FQ14" i="41"/>
  <c r="FR14" i="41"/>
  <c r="FS14" i="41"/>
  <c r="FT14" i="41"/>
  <c r="FQ15" i="41"/>
  <c r="FR15" i="41"/>
  <c r="FS15" i="41"/>
  <c r="FT15" i="41"/>
  <c r="FQ16" i="41"/>
  <c r="FR16" i="41"/>
  <c r="FS16" i="41"/>
  <c r="FT16" i="41"/>
  <c r="FQ17" i="41"/>
  <c r="FR17" i="41"/>
  <c r="FS17" i="41"/>
  <c r="FT17" i="41"/>
  <c r="FQ18" i="41"/>
  <c r="FR18" i="41"/>
  <c r="FS18" i="41"/>
  <c r="FT18" i="41"/>
  <c r="FQ19" i="41"/>
  <c r="FR19" i="41"/>
  <c r="FS19" i="41"/>
  <c r="FT19" i="41"/>
  <c r="FQ20" i="41"/>
  <c r="FR20" i="41"/>
  <c r="FS20" i="41"/>
  <c r="FT20" i="41"/>
  <c r="FQ21" i="41"/>
  <c r="FR21" i="41"/>
  <c r="FS21" i="41"/>
  <c r="FT21" i="41"/>
  <c r="FQ22" i="41"/>
  <c r="FR22" i="41"/>
  <c r="FS22" i="41"/>
  <c r="FT22" i="41"/>
  <c r="FQ23" i="41"/>
  <c r="FR23" i="41"/>
  <c r="FS23" i="41"/>
  <c r="FT23" i="41"/>
  <c r="FQ24" i="41"/>
  <c r="FR24" i="41"/>
  <c r="FS24" i="41"/>
  <c r="FT24" i="41"/>
  <c r="FQ25" i="41"/>
  <c r="FR25" i="41"/>
  <c r="FS25" i="41"/>
  <c r="FT25" i="41"/>
  <c r="FQ26" i="41"/>
  <c r="FR26" i="41"/>
  <c r="FS26" i="41"/>
  <c r="FT26" i="41"/>
  <c r="FQ27" i="41"/>
  <c r="FR27" i="41"/>
  <c r="FS27" i="41"/>
  <c r="FT27" i="41"/>
  <c r="FQ28" i="41"/>
  <c r="FR28" i="41"/>
  <c r="FS28" i="41"/>
  <c r="FT28" i="41"/>
  <c r="FQ29" i="41"/>
  <c r="FR29" i="41"/>
  <c r="FS29" i="41"/>
  <c r="FT29" i="41"/>
  <c r="FQ30" i="41"/>
  <c r="FR30" i="41"/>
  <c r="FS30" i="41"/>
  <c r="FT30" i="41"/>
  <c r="FQ31" i="41"/>
  <c r="FR31" i="41"/>
  <c r="FS31" i="41"/>
  <c r="FT31" i="41"/>
  <c r="FQ32" i="41"/>
  <c r="FR32" i="41"/>
  <c r="FS32" i="41"/>
  <c r="FT32" i="41"/>
  <c r="FQ33" i="41"/>
  <c r="FR33" i="41"/>
  <c r="FS33" i="41"/>
  <c r="FT33" i="41"/>
  <c r="FQ34" i="41"/>
  <c r="FR34" i="41"/>
  <c r="FS34" i="41"/>
  <c r="FT34" i="41"/>
  <c r="FQ35" i="41"/>
  <c r="FR35" i="41"/>
  <c r="FS35" i="41"/>
  <c r="FT35" i="41"/>
  <c r="FQ36" i="41"/>
  <c r="FR36" i="41"/>
  <c r="FS36" i="41"/>
  <c r="FT36" i="41"/>
  <c r="FQ37" i="41"/>
  <c r="FR37" i="41"/>
  <c r="FS37" i="41"/>
  <c r="FT37" i="41"/>
  <c r="FQ38" i="41"/>
  <c r="FR38" i="41"/>
  <c r="FS38" i="41"/>
  <c r="FT38" i="41"/>
  <c r="FQ39" i="41"/>
  <c r="FR39" i="41"/>
  <c r="FS39" i="41"/>
  <c r="FT39" i="41"/>
  <c r="FQ40" i="41"/>
  <c r="FR40" i="41"/>
  <c r="FS40" i="41"/>
  <c r="FT40" i="41"/>
  <c r="FQ41" i="41"/>
  <c r="FR41" i="41"/>
  <c r="FS41" i="41"/>
  <c r="FT41" i="41"/>
  <c r="FQ42" i="41"/>
  <c r="FR42" i="41"/>
  <c r="FS42" i="41"/>
  <c r="FT42" i="41"/>
  <c r="FQ43" i="41"/>
  <c r="FR43" i="41"/>
  <c r="FS43" i="41"/>
  <c r="FT43" i="41"/>
  <c r="FQ44" i="41"/>
  <c r="FR44" i="41"/>
  <c r="FS44" i="41"/>
  <c r="FT44" i="41"/>
  <c r="FQ45" i="41"/>
  <c r="FR45" i="41"/>
  <c r="FS45" i="41"/>
  <c r="FT45" i="41"/>
  <c r="FQ46" i="41"/>
  <c r="FR46" i="41"/>
  <c r="FS46" i="41"/>
  <c r="FT46" i="41"/>
  <c r="FQ47" i="41"/>
  <c r="FR47" i="41"/>
  <c r="FS47" i="41"/>
  <c r="FT47" i="41"/>
  <c r="FQ48" i="41"/>
  <c r="FR48" i="41"/>
  <c r="FS48" i="41"/>
  <c r="FT48" i="41"/>
  <c r="FQ49" i="41"/>
  <c r="FR49" i="41"/>
  <c r="FS49" i="41"/>
  <c r="FT49" i="41"/>
  <c r="FQ50" i="41"/>
  <c r="FR50" i="41"/>
  <c r="FS50" i="41"/>
  <c r="FT50" i="41"/>
  <c r="FQ51" i="41"/>
  <c r="FR51" i="41"/>
  <c r="FS51" i="41"/>
  <c r="FT51" i="41"/>
  <c r="FQ52" i="41"/>
  <c r="FR52" i="41"/>
  <c r="FS52" i="41"/>
  <c r="FT52" i="41"/>
  <c r="FR5" i="41"/>
  <c r="FS5" i="41"/>
  <c r="FQ5" i="41"/>
  <c r="CK6" i="41"/>
  <c r="CL6" i="41"/>
  <c r="CM6" i="41"/>
  <c r="CN6" i="41"/>
  <c r="CO6" i="41"/>
  <c r="CP6" i="41"/>
  <c r="CQ6" i="41"/>
  <c r="CR6" i="41"/>
  <c r="CS6" i="41"/>
  <c r="CT6" i="41"/>
  <c r="CU6" i="41"/>
  <c r="CV6" i="41"/>
  <c r="CK7" i="41"/>
  <c r="CL7" i="41"/>
  <c r="CM7" i="41"/>
  <c r="CN7" i="41"/>
  <c r="CO7" i="41"/>
  <c r="CP7" i="41"/>
  <c r="CQ7" i="41"/>
  <c r="CR7" i="41"/>
  <c r="CS7" i="41"/>
  <c r="CT7" i="41"/>
  <c r="CU7" i="41"/>
  <c r="CV7" i="41"/>
  <c r="CK8" i="41"/>
  <c r="CL8" i="41"/>
  <c r="CM8" i="41"/>
  <c r="CN8" i="41"/>
  <c r="CO8" i="41"/>
  <c r="CP8" i="41"/>
  <c r="CQ8" i="41"/>
  <c r="CR8" i="41"/>
  <c r="CS8" i="41"/>
  <c r="CT8" i="41"/>
  <c r="CU8" i="41"/>
  <c r="CV8" i="41"/>
  <c r="CK9" i="41"/>
  <c r="CL9" i="41"/>
  <c r="CM9" i="41"/>
  <c r="CN9" i="41"/>
  <c r="CO9" i="41"/>
  <c r="CP9" i="41"/>
  <c r="CQ9" i="41"/>
  <c r="CR9" i="41"/>
  <c r="CS9" i="41"/>
  <c r="CT9" i="41"/>
  <c r="CU9" i="41"/>
  <c r="CV9" i="41"/>
  <c r="CK10" i="41"/>
  <c r="CL10" i="41"/>
  <c r="CM10" i="41"/>
  <c r="CN10" i="41"/>
  <c r="CO10" i="41"/>
  <c r="CP10" i="41"/>
  <c r="CQ10" i="41"/>
  <c r="CR10" i="41"/>
  <c r="CS10" i="41"/>
  <c r="CT10" i="41"/>
  <c r="CU10" i="41"/>
  <c r="CV10" i="41"/>
  <c r="CK11" i="41"/>
  <c r="CL11" i="41"/>
  <c r="CM11" i="41"/>
  <c r="CN11" i="41"/>
  <c r="CO11" i="41"/>
  <c r="CP11" i="41"/>
  <c r="CQ11" i="41"/>
  <c r="CR11" i="41"/>
  <c r="CS11" i="41"/>
  <c r="CT11" i="41"/>
  <c r="CU11" i="41"/>
  <c r="CV11" i="41"/>
  <c r="CK12" i="41"/>
  <c r="CL12" i="41"/>
  <c r="CM12" i="41"/>
  <c r="CN12" i="41"/>
  <c r="CO12" i="41"/>
  <c r="CP12" i="41"/>
  <c r="CQ12" i="41"/>
  <c r="CR12" i="41"/>
  <c r="CS12" i="41"/>
  <c r="CT12" i="41"/>
  <c r="CU12" i="41"/>
  <c r="CV12" i="41"/>
  <c r="CK13" i="41"/>
  <c r="CL13" i="41"/>
  <c r="CM13" i="41"/>
  <c r="CN13" i="41"/>
  <c r="CO13" i="41"/>
  <c r="CP13" i="41"/>
  <c r="CQ13" i="41"/>
  <c r="CR13" i="41"/>
  <c r="CS13" i="41"/>
  <c r="CT13" i="41"/>
  <c r="CU13" i="41"/>
  <c r="CV13" i="41"/>
  <c r="CK14" i="41"/>
  <c r="CL14" i="41"/>
  <c r="CM14" i="41"/>
  <c r="CN14" i="41"/>
  <c r="CO14" i="41"/>
  <c r="CP14" i="41"/>
  <c r="CQ14" i="41"/>
  <c r="CR14" i="41"/>
  <c r="CS14" i="41"/>
  <c r="CT14" i="41"/>
  <c r="CU14" i="41"/>
  <c r="CV14" i="41"/>
  <c r="CK15" i="41"/>
  <c r="CL15" i="41"/>
  <c r="CM15" i="41"/>
  <c r="CN15" i="41"/>
  <c r="CO15" i="41"/>
  <c r="CP15" i="41"/>
  <c r="CQ15" i="41"/>
  <c r="CR15" i="41"/>
  <c r="CS15" i="41"/>
  <c r="CT15" i="41"/>
  <c r="CU15" i="41"/>
  <c r="CV15" i="41"/>
  <c r="CK16" i="41"/>
  <c r="CL16" i="41"/>
  <c r="CM16" i="41"/>
  <c r="CN16" i="41"/>
  <c r="CO16" i="41"/>
  <c r="CP16" i="41"/>
  <c r="CQ16" i="41"/>
  <c r="CR16" i="41"/>
  <c r="CS16" i="41"/>
  <c r="CT16" i="41"/>
  <c r="CU16" i="41"/>
  <c r="CV16" i="41"/>
  <c r="CK17" i="41"/>
  <c r="CL17" i="41"/>
  <c r="CM17" i="41"/>
  <c r="CN17" i="41"/>
  <c r="CO17" i="41"/>
  <c r="CP17" i="41"/>
  <c r="CQ17" i="41"/>
  <c r="CR17" i="41"/>
  <c r="CS17" i="41"/>
  <c r="CT17" i="41"/>
  <c r="CU17" i="41"/>
  <c r="CV17" i="41"/>
  <c r="CK18" i="41"/>
  <c r="CL18" i="41"/>
  <c r="CM18" i="41"/>
  <c r="CN18" i="41"/>
  <c r="CO18" i="41"/>
  <c r="CP18" i="41"/>
  <c r="CQ18" i="41"/>
  <c r="CR18" i="41"/>
  <c r="CS18" i="41"/>
  <c r="CT18" i="41"/>
  <c r="CU18" i="41"/>
  <c r="CV18" i="41"/>
  <c r="CK19" i="41"/>
  <c r="CL19" i="41"/>
  <c r="CM19" i="41"/>
  <c r="CN19" i="41"/>
  <c r="CO19" i="41"/>
  <c r="CP19" i="41"/>
  <c r="CQ19" i="41"/>
  <c r="CR19" i="41"/>
  <c r="CS19" i="41"/>
  <c r="CT19" i="41"/>
  <c r="CU19" i="41"/>
  <c r="CV19" i="41"/>
  <c r="CK20" i="41"/>
  <c r="CL20" i="41"/>
  <c r="CM20" i="41"/>
  <c r="CN20" i="41"/>
  <c r="CO20" i="41"/>
  <c r="CP20" i="41"/>
  <c r="CQ20" i="41"/>
  <c r="CR20" i="41"/>
  <c r="CS20" i="41"/>
  <c r="CT20" i="41"/>
  <c r="CU20" i="41"/>
  <c r="CV20" i="41"/>
  <c r="CK21" i="41"/>
  <c r="CL21" i="41"/>
  <c r="CM21" i="41"/>
  <c r="CN21" i="41"/>
  <c r="CO21" i="41"/>
  <c r="CP21" i="41"/>
  <c r="CQ21" i="41"/>
  <c r="CR21" i="41"/>
  <c r="CS21" i="41"/>
  <c r="CT21" i="41"/>
  <c r="CU21" i="41"/>
  <c r="CV21" i="41"/>
  <c r="CK22" i="41"/>
  <c r="CL22" i="41"/>
  <c r="CM22" i="41"/>
  <c r="CN22" i="41"/>
  <c r="CO22" i="41"/>
  <c r="CP22" i="41"/>
  <c r="CQ22" i="41"/>
  <c r="CR22" i="41"/>
  <c r="CS22" i="41"/>
  <c r="CT22" i="41"/>
  <c r="CU22" i="41"/>
  <c r="CV22" i="41"/>
  <c r="CK23" i="41"/>
  <c r="CL23" i="41"/>
  <c r="CM23" i="41"/>
  <c r="CN23" i="41"/>
  <c r="CO23" i="41"/>
  <c r="CP23" i="41"/>
  <c r="CQ23" i="41"/>
  <c r="CR23" i="41"/>
  <c r="CS23" i="41"/>
  <c r="CT23" i="41"/>
  <c r="CU23" i="41"/>
  <c r="CV23" i="41"/>
  <c r="CK24" i="41"/>
  <c r="CL24" i="41"/>
  <c r="CM24" i="41"/>
  <c r="CN24" i="41"/>
  <c r="CO24" i="41"/>
  <c r="CP24" i="41"/>
  <c r="CQ24" i="41"/>
  <c r="CR24" i="41"/>
  <c r="CS24" i="41"/>
  <c r="CT24" i="41"/>
  <c r="CU24" i="41"/>
  <c r="CV24" i="41"/>
  <c r="CK25" i="41"/>
  <c r="CL25" i="41"/>
  <c r="CM25" i="41"/>
  <c r="CN25" i="41"/>
  <c r="CO25" i="41"/>
  <c r="CP25" i="41"/>
  <c r="CQ25" i="41"/>
  <c r="CR25" i="41"/>
  <c r="CS25" i="41"/>
  <c r="CT25" i="41"/>
  <c r="CU25" i="41"/>
  <c r="CV25" i="41"/>
  <c r="CK26" i="41"/>
  <c r="CL26" i="41"/>
  <c r="CM26" i="41"/>
  <c r="CN26" i="41"/>
  <c r="CO26" i="41"/>
  <c r="CP26" i="41"/>
  <c r="CQ26" i="41"/>
  <c r="CR26" i="41"/>
  <c r="CS26" i="41"/>
  <c r="CT26" i="41"/>
  <c r="CU26" i="41"/>
  <c r="CV26" i="41"/>
  <c r="CK27" i="41"/>
  <c r="CL27" i="41"/>
  <c r="CM27" i="41"/>
  <c r="CN27" i="41"/>
  <c r="CO27" i="41"/>
  <c r="CP27" i="41"/>
  <c r="CQ27" i="41"/>
  <c r="CR27" i="41"/>
  <c r="CS27" i="41"/>
  <c r="CT27" i="41"/>
  <c r="CU27" i="41"/>
  <c r="CV27" i="41"/>
  <c r="CK28" i="41"/>
  <c r="CL28" i="41"/>
  <c r="CM28" i="41"/>
  <c r="CN28" i="41"/>
  <c r="CO28" i="41"/>
  <c r="CP28" i="41"/>
  <c r="CQ28" i="41"/>
  <c r="CR28" i="41"/>
  <c r="CS28" i="41"/>
  <c r="CT28" i="41"/>
  <c r="CU28" i="41"/>
  <c r="CV28" i="41"/>
  <c r="CK29" i="41"/>
  <c r="CL29" i="41"/>
  <c r="CM29" i="41"/>
  <c r="CN29" i="41"/>
  <c r="CO29" i="41"/>
  <c r="CP29" i="41"/>
  <c r="CQ29" i="41"/>
  <c r="CR29" i="41"/>
  <c r="CS29" i="41"/>
  <c r="CT29" i="41"/>
  <c r="CU29" i="41"/>
  <c r="CV29" i="41"/>
  <c r="CK30" i="41"/>
  <c r="CL30" i="41"/>
  <c r="CM30" i="41"/>
  <c r="CN30" i="41"/>
  <c r="CO30" i="41"/>
  <c r="CP30" i="41"/>
  <c r="CQ30" i="41"/>
  <c r="CR30" i="41"/>
  <c r="CS30" i="41"/>
  <c r="CT30" i="41"/>
  <c r="CU30" i="41"/>
  <c r="CV30" i="41"/>
  <c r="CK31" i="41"/>
  <c r="CL31" i="41"/>
  <c r="CM31" i="41"/>
  <c r="CN31" i="41"/>
  <c r="CO31" i="41"/>
  <c r="CP31" i="41"/>
  <c r="CQ31" i="41"/>
  <c r="CR31" i="41"/>
  <c r="CS31" i="41"/>
  <c r="CT31" i="41"/>
  <c r="CU31" i="41"/>
  <c r="CV31" i="41"/>
  <c r="CK32" i="41"/>
  <c r="CL32" i="41"/>
  <c r="CM32" i="41"/>
  <c r="CN32" i="41"/>
  <c r="CO32" i="41"/>
  <c r="CP32" i="41"/>
  <c r="CQ32" i="41"/>
  <c r="CR32" i="41"/>
  <c r="CS32" i="41"/>
  <c r="CT32" i="41"/>
  <c r="CU32" i="41"/>
  <c r="CV32" i="41"/>
  <c r="CK33" i="41"/>
  <c r="CL33" i="41"/>
  <c r="CM33" i="41"/>
  <c r="CN33" i="41"/>
  <c r="CO33" i="41"/>
  <c r="CP33" i="41"/>
  <c r="CQ33" i="41"/>
  <c r="CR33" i="41"/>
  <c r="CS33" i="41"/>
  <c r="CT33" i="41"/>
  <c r="CU33" i="41"/>
  <c r="CV33" i="41"/>
  <c r="CK34" i="41"/>
  <c r="CL34" i="41"/>
  <c r="CM34" i="41"/>
  <c r="CN34" i="41"/>
  <c r="CO34" i="41"/>
  <c r="CP34" i="41"/>
  <c r="CQ34" i="41"/>
  <c r="CR34" i="41"/>
  <c r="CS34" i="41"/>
  <c r="CT34" i="41"/>
  <c r="CU34" i="41"/>
  <c r="CV34" i="41"/>
  <c r="CK35" i="41"/>
  <c r="CL35" i="41"/>
  <c r="CM35" i="41"/>
  <c r="CN35" i="41"/>
  <c r="CO35" i="41"/>
  <c r="CP35" i="41"/>
  <c r="CQ35" i="41"/>
  <c r="CR35" i="41"/>
  <c r="CS35" i="41"/>
  <c r="CT35" i="41"/>
  <c r="CU35" i="41"/>
  <c r="CV35" i="41"/>
  <c r="CK36" i="41"/>
  <c r="CL36" i="41"/>
  <c r="CM36" i="41"/>
  <c r="CN36" i="41"/>
  <c r="CO36" i="41"/>
  <c r="CP36" i="41"/>
  <c r="CQ36" i="41"/>
  <c r="CR36" i="41"/>
  <c r="CS36" i="41"/>
  <c r="CT36" i="41"/>
  <c r="CU36" i="41"/>
  <c r="CV36" i="41"/>
  <c r="CK37" i="41"/>
  <c r="CL37" i="41"/>
  <c r="CM37" i="41"/>
  <c r="CN37" i="41"/>
  <c r="CO37" i="41"/>
  <c r="CP37" i="41"/>
  <c r="CQ37" i="41"/>
  <c r="CR37" i="41"/>
  <c r="CS37" i="41"/>
  <c r="CT37" i="41"/>
  <c r="CU37" i="41"/>
  <c r="CV37" i="41"/>
  <c r="CK38" i="41"/>
  <c r="CL38" i="41"/>
  <c r="CM38" i="41"/>
  <c r="CN38" i="41"/>
  <c r="CO38" i="41"/>
  <c r="CP38" i="41"/>
  <c r="CQ38" i="41"/>
  <c r="CR38" i="41"/>
  <c r="CS38" i="41"/>
  <c r="CT38" i="41"/>
  <c r="CU38" i="41"/>
  <c r="CV38" i="41"/>
  <c r="CK39" i="41"/>
  <c r="CL39" i="41"/>
  <c r="CM39" i="41"/>
  <c r="CN39" i="41"/>
  <c r="CO39" i="41"/>
  <c r="CP39" i="41"/>
  <c r="CQ39" i="41"/>
  <c r="CR39" i="41"/>
  <c r="CS39" i="41"/>
  <c r="CT39" i="41"/>
  <c r="CU39" i="41"/>
  <c r="CV39" i="41"/>
  <c r="CK40" i="41"/>
  <c r="CL40" i="41"/>
  <c r="CM40" i="41"/>
  <c r="CN40" i="41"/>
  <c r="CO40" i="41"/>
  <c r="CP40" i="41"/>
  <c r="CQ40" i="41"/>
  <c r="CR40" i="41"/>
  <c r="CS40" i="41"/>
  <c r="CT40" i="41"/>
  <c r="CU40" i="41"/>
  <c r="CV40" i="41"/>
  <c r="CK41" i="41"/>
  <c r="CL41" i="41"/>
  <c r="CM41" i="41"/>
  <c r="CN41" i="41"/>
  <c r="CO41" i="41"/>
  <c r="CP41" i="41"/>
  <c r="CQ41" i="41"/>
  <c r="CR41" i="41"/>
  <c r="CS41" i="41"/>
  <c r="CT41" i="41"/>
  <c r="CU41" i="41"/>
  <c r="CV41" i="41"/>
  <c r="CK42" i="41"/>
  <c r="CL42" i="41"/>
  <c r="CM42" i="41"/>
  <c r="CN42" i="41"/>
  <c r="CO42" i="41"/>
  <c r="CP42" i="41"/>
  <c r="CQ42" i="41"/>
  <c r="CR42" i="41"/>
  <c r="CS42" i="41"/>
  <c r="CT42" i="41"/>
  <c r="CU42" i="41"/>
  <c r="CV42" i="41"/>
  <c r="CK43" i="41"/>
  <c r="CL43" i="41"/>
  <c r="CM43" i="41"/>
  <c r="CN43" i="41"/>
  <c r="CO43" i="41"/>
  <c r="CP43" i="41"/>
  <c r="CQ43" i="41"/>
  <c r="CR43" i="41"/>
  <c r="CS43" i="41"/>
  <c r="CT43" i="41"/>
  <c r="CU43" i="41"/>
  <c r="CV43" i="41"/>
  <c r="CK44" i="41"/>
  <c r="CL44" i="41"/>
  <c r="CM44" i="41"/>
  <c r="CN44" i="41"/>
  <c r="CO44" i="41"/>
  <c r="CP44" i="41"/>
  <c r="CQ44" i="41"/>
  <c r="CR44" i="41"/>
  <c r="CS44" i="41"/>
  <c r="CT44" i="41"/>
  <c r="CU44" i="41"/>
  <c r="CV44" i="41"/>
  <c r="CK45" i="41"/>
  <c r="CL45" i="41"/>
  <c r="CM45" i="41"/>
  <c r="CN45" i="41"/>
  <c r="CO45" i="41"/>
  <c r="CP45" i="41"/>
  <c r="CQ45" i="41"/>
  <c r="CR45" i="41"/>
  <c r="CS45" i="41"/>
  <c r="CT45" i="41"/>
  <c r="CU45" i="41"/>
  <c r="CV45" i="41"/>
  <c r="CK46" i="41"/>
  <c r="CL46" i="41"/>
  <c r="CM46" i="41"/>
  <c r="CN46" i="41"/>
  <c r="CO46" i="41"/>
  <c r="CP46" i="41"/>
  <c r="CQ46" i="41"/>
  <c r="CR46" i="41"/>
  <c r="CS46" i="41"/>
  <c r="CT46" i="41"/>
  <c r="CU46" i="41"/>
  <c r="CV46" i="41"/>
  <c r="CK47" i="41"/>
  <c r="CL47" i="41"/>
  <c r="CM47" i="41"/>
  <c r="CN47" i="41"/>
  <c r="CO47" i="41"/>
  <c r="CP47" i="41"/>
  <c r="CQ47" i="41"/>
  <c r="CR47" i="41"/>
  <c r="CS47" i="41"/>
  <c r="CT47" i="41"/>
  <c r="CU47" i="41"/>
  <c r="CV47" i="41"/>
  <c r="CK48" i="41"/>
  <c r="CL48" i="41"/>
  <c r="CM48" i="41"/>
  <c r="CN48" i="41"/>
  <c r="CO48" i="41"/>
  <c r="CP48" i="41"/>
  <c r="CQ48" i="41"/>
  <c r="CR48" i="41"/>
  <c r="CS48" i="41"/>
  <c r="CT48" i="41"/>
  <c r="CU48" i="41"/>
  <c r="CV48" i="41"/>
  <c r="CK49" i="41"/>
  <c r="CL49" i="41"/>
  <c r="CM49" i="41"/>
  <c r="CN49" i="41"/>
  <c r="CO49" i="41"/>
  <c r="CP49" i="41"/>
  <c r="CQ49" i="41"/>
  <c r="CR49" i="41"/>
  <c r="CS49" i="41"/>
  <c r="CT49" i="41"/>
  <c r="CU49" i="41"/>
  <c r="CV49" i="41"/>
  <c r="CK50" i="41"/>
  <c r="CL50" i="41"/>
  <c r="CM50" i="41"/>
  <c r="CN50" i="41"/>
  <c r="CO50" i="41"/>
  <c r="CP50" i="41"/>
  <c r="CQ50" i="41"/>
  <c r="CR50" i="41"/>
  <c r="CS50" i="41"/>
  <c r="CT50" i="41"/>
  <c r="CU50" i="41"/>
  <c r="CV50" i="41"/>
  <c r="CK51" i="41"/>
  <c r="CL51" i="41"/>
  <c r="CM51" i="41"/>
  <c r="CN51" i="41"/>
  <c r="CO51" i="41"/>
  <c r="CP51" i="41"/>
  <c r="CQ51" i="41"/>
  <c r="CR51" i="41"/>
  <c r="CS51" i="41"/>
  <c r="CT51" i="41"/>
  <c r="CU51" i="41"/>
  <c r="CV51" i="41"/>
  <c r="CK52" i="41"/>
  <c r="CL52" i="41"/>
  <c r="CM52" i="41"/>
  <c r="CN52" i="41"/>
  <c r="CO52" i="41"/>
  <c r="CP52" i="41"/>
  <c r="CQ52" i="41"/>
  <c r="CR52" i="41"/>
  <c r="CS52" i="41"/>
  <c r="CT52" i="41"/>
  <c r="CU52" i="41"/>
  <c r="CV52" i="41"/>
  <c r="CL5" i="41"/>
  <c r="CM5" i="41"/>
  <c r="CN5" i="41"/>
  <c r="CO5" i="41"/>
  <c r="CP5" i="41"/>
  <c r="CQ5" i="41"/>
  <c r="CR5" i="41"/>
  <c r="CS5" i="41"/>
  <c r="CT5" i="41"/>
  <c r="CU5" i="41"/>
  <c r="CV5" i="41"/>
  <c r="CK5" i="41"/>
  <c r="CI6" i="41" l="1"/>
  <c r="AO6" i="19" s="1"/>
  <c r="CI7" i="41"/>
  <c r="AO7" i="19" s="1"/>
  <c r="CI8" i="41"/>
  <c r="AO8" i="19" s="1"/>
  <c r="CI9" i="41"/>
  <c r="AO9" i="19" s="1"/>
  <c r="CI10" i="41"/>
  <c r="AO10" i="19" s="1"/>
  <c r="CI11" i="41"/>
  <c r="AO11" i="19" s="1"/>
  <c r="CI12" i="41"/>
  <c r="AO12" i="19" s="1"/>
  <c r="CI13" i="41"/>
  <c r="AO13" i="19" s="1"/>
  <c r="CI14" i="41"/>
  <c r="AO14" i="19" s="1"/>
  <c r="CI15" i="41"/>
  <c r="AO15" i="19" s="1"/>
  <c r="CI16" i="41"/>
  <c r="AO16" i="19" s="1"/>
  <c r="CI17" i="41"/>
  <c r="AO17" i="19" s="1"/>
  <c r="CI18" i="41"/>
  <c r="AO18" i="19" s="1"/>
  <c r="CI19" i="41"/>
  <c r="AO19" i="19" s="1"/>
  <c r="CI20" i="41"/>
  <c r="AO20" i="19" s="1"/>
  <c r="CI21" i="41"/>
  <c r="AO21" i="19" s="1"/>
  <c r="CI22" i="41"/>
  <c r="AO22" i="19" s="1"/>
  <c r="CI23" i="41"/>
  <c r="AO23" i="19" s="1"/>
  <c r="CI24" i="41"/>
  <c r="AO24" i="19" s="1"/>
  <c r="CI25" i="41"/>
  <c r="AO25" i="19" s="1"/>
  <c r="CI26" i="41"/>
  <c r="AO26" i="19" s="1"/>
  <c r="CI27" i="41"/>
  <c r="AO27" i="19" s="1"/>
  <c r="CI28" i="41"/>
  <c r="AO28" i="19" s="1"/>
  <c r="CI29" i="41"/>
  <c r="AO29" i="19" s="1"/>
  <c r="CI30" i="41"/>
  <c r="AO30" i="19" s="1"/>
  <c r="CI31" i="41"/>
  <c r="AO31" i="19" s="1"/>
  <c r="CI32" i="41"/>
  <c r="AO32" i="19" s="1"/>
  <c r="CI33" i="41"/>
  <c r="AO33" i="19" s="1"/>
  <c r="CI34" i="41"/>
  <c r="AO34" i="19" s="1"/>
  <c r="CI35" i="41"/>
  <c r="AO35" i="19" s="1"/>
  <c r="CI36" i="41"/>
  <c r="AO36" i="19" s="1"/>
  <c r="CI37" i="41"/>
  <c r="AO37" i="19" s="1"/>
  <c r="CI38" i="41"/>
  <c r="AO38" i="19" s="1"/>
  <c r="CI39" i="41"/>
  <c r="AO39" i="19" s="1"/>
  <c r="CI40" i="41"/>
  <c r="AO40" i="19" s="1"/>
  <c r="CI41" i="41"/>
  <c r="AO41" i="19" s="1"/>
  <c r="CI42" i="41"/>
  <c r="AO42" i="19" s="1"/>
  <c r="CI43" i="41"/>
  <c r="AO43" i="19" s="1"/>
  <c r="CI44" i="41"/>
  <c r="AO44" i="19" s="1"/>
  <c r="CI45" i="41"/>
  <c r="AO45" i="19" s="1"/>
  <c r="CI46" i="41"/>
  <c r="AO46" i="19" s="1"/>
  <c r="CI47" i="41"/>
  <c r="AO47" i="19" s="1"/>
  <c r="CI48" i="41"/>
  <c r="AO48" i="19" s="1"/>
  <c r="CI49" i="41"/>
  <c r="AO49" i="19" s="1"/>
  <c r="CI50" i="41"/>
  <c r="AO50" i="19" s="1"/>
  <c r="CI51" i="41"/>
  <c r="AO51" i="19" s="1"/>
  <c r="CI52" i="41"/>
  <c r="AO52" i="19" s="1"/>
  <c r="AO5" i="19"/>
  <c r="CW5" i="41" l="1"/>
  <c r="AY6" i="38"/>
  <c r="AS6" i="19" s="1"/>
  <c r="BA5" i="38" l="1"/>
  <c r="CD5" i="38" s="1"/>
  <c r="CW6" i="41"/>
  <c r="CX6" i="41"/>
  <c r="CY6" i="41"/>
  <c r="CZ6" i="41"/>
  <c r="DA6" i="41"/>
  <c r="DB6" i="41"/>
  <c r="DC6" i="41"/>
  <c r="DD6" i="41"/>
  <c r="DE6" i="41"/>
  <c r="DF6" i="41"/>
  <c r="DG6" i="41"/>
  <c r="DH6" i="41"/>
  <c r="CW7" i="41"/>
  <c r="CX7" i="41"/>
  <c r="CY7" i="41"/>
  <c r="CZ7" i="41"/>
  <c r="DA7" i="41"/>
  <c r="DB7" i="41"/>
  <c r="DC7" i="41"/>
  <c r="DD7" i="41"/>
  <c r="DE7" i="41"/>
  <c r="DF7" i="41"/>
  <c r="DG7" i="41"/>
  <c r="DH7" i="41"/>
  <c r="CW8" i="41"/>
  <c r="CX8" i="41"/>
  <c r="CY8" i="41"/>
  <c r="CZ8" i="41"/>
  <c r="DA8" i="41"/>
  <c r="DB8" i="41"/>
  <c r="DC8" i="41"/>
  <c r="DD8" i="41"/>
  <c r="DE8" i="41"/>
  <c r="DF8" i="41"/>
  <c r="DH8" i="41"/>
  <c r="CW9" i="41"/>
  <c r="CX9" i="41"/>
  <c r="CY9" i="41"/>
  <c r="CZ9" i="41"/>
  <c r="DA9" i="41"/>
  <c r="DB9" i="41"/>
  <c r="DC9" i="41"/>
  <c r="DD9" i="41"/>
  <c r="DE9" i="41"/>
  <c r="DF9" i="41"/>
  <c r="DG9" i="41"/>
  <c r="DH9" i="41"/>
  <c r="CW10" i="41"/>
  <c r="CX10" i="41"/>
  <c r="CY10" i="41"/>
  <c r="CZ10" i="41"/>
  <c r="DA10" i="41"/>
  <c r="DB10" i="41"/>
  <c r="DC10" i="41"/>
  <c r="DD10" i="41"/>
  <c r="DE10" i="41"/>
  <c r="DF10" i="41"/>
  <c r="DG10" i="41"/>
  <c r="DH10" i="41"/>
  <c r="CW11" i="41"/>
  <c r="CX11" i="41"/>
  <c r="CY11" i="41"/>
  <c r="CZ11" i="41"/>
  <c r="DA11" i="41"/>
  <c r="DB11" i="41"/>
  <c r="DC11" i="41"/>
  <c r="DD11" i="41"/>
  <c r="DE11" i="41"/>
  <c r="DF11" i="41"/>
  <c r="DG11" i="41"/>
  <c r="DH11" i="41"/>
  <c r="CW12" i="41"/>
  <c r="CX12" i="41"/>
  <c r="CY12" i="41"/>
  <c r="CZ12" i="41"/>
  <c r="DA12" i="41"/>
  <c r="DB12" i="41"/>
  <c r="DC12" i="41"/>
  <c r="DD12" i="41"/>
  <c r="DE12" i="41"/>
  <c r="DF12" i="41"/>
  <c r="DG12" i="41"/>
  <c r="DH12" i="41"/>
  <c r="CW13" i="41"/>
  <c r="CX13" i="41"/>
  <c r="CY13" i="41"/>
  <c r="CZ13" i="41"/>
  <c r="DA13" i="41"/>
  <c r="DB13" i="41"/>
  <c r="DC13" i="41"/>
  <c r="DD13" i="41"/>
  <c r="DE13" i="41"/>
  <c r="DF13" i="41"/>
  <c r="DG13" i="41"/>
  <c r="DH13" i="41"/>
  <c r="CW14" i="41"/>
  <c r="CX14" i="41"/>
  <c r="CY14" i="41"/>
  <c r="CZ14" i="41"/>
  <c r="DA14" i="41"/>
  <c r="DB14" i="41"/>
  <c r="DC14" i="41"/>
  <c r="DD14" i="41"/>
  <c r="DE14" i="41"/>
  <c r="DF14" i="41"/>
  <c r="DG14" i="41"/>
  <c r="DH14" i="41"/>
  <c r="CW15" i="41"/>
  <c r="CX15" i="41"/>
  <c r="CY15" i="41"/>
  <c r="CZ15" i="41"/>
  <c r="DA15" i="41"/>
  <c r="DB15" i="41"/>
  <c r="DC15" i="41"/>
  <c r="DD15" i="41"/>
  <c r="DE15" i="41"/>
  <c r="DF15" i="41"/>
  <c r="DG15" i="41"/>
  <c r="DH15" i="41"/>
  <c r="CW16" i="41"/>
  <c r="CX16" i="41"/>
  <c r="CY16" i="41"/>
  <c r="CZ16" i="41"/>
  <c r="DA16" i="41"/>
  <c r="DB16" i="41"/>
  <c r="DC16" i="41"/>
  <c r="DD16" i="41"/>
  <c r="DE16" i="41"/>
  <c r="DF16" i="41"/>
  <c r="DG16" i="41"/>
  <c r="DH16" i="41"/>
  <c r="CW17" i="41"/>
  <c r="CX17" i="41"/>
  <c r="CY17" i="41"/>
  <c r="CZ17" i="41"/>
  <c r="DA17" i="41"/>
  <c r="DB17" i="41"/>
  <c r="DC17" i="41"/>
  <c r="DD17" i="41"/>
  <c r="DE17" i="41"/>
  <c r="DF17" i="41"/>
  <c r="DG17" i="41"/>
  <c r="DH17" i="41"/>
  <c r="CW18" i="41"/>
  <c r="CX18" i="41"/>
  <c r="CY18" i="41"/>
  <c r="CZ18" i="41"/>
  <c r="DA18" i="41"/>
  <c r="DB18" i="41"/>
  <c r="DC18" i="41"/>
  <c r="DD18" i="41"/>
  <c r="DE18" i="41"/>
  <c r="DF18" i="41"/>
  <c r="DG18" i="41"/>
  <c r="DH18" i="41"/>
  <c r="CW19" i="41"/>
  <c r="CX19" i="41"/>
  <c r="CY19" i="41"/>
  <c r="CZ19" i="41"/>
  <c r="DA19" i="41"/>
  <c r="DB19" i="41"/>
  <c r="DC19" i="41"/>
  <c r="DD19" i="41"/>
  <c r="DE19" i="41"/>
  <c r="DF19" i="41"/>
  <c r="DG19" i="41"/>
  <c r="DH19" i="41"/>
  <c r="CW20" i="41"/>
  <c r="CX20" i="41"/>
  <c r="CY20" i="41"/>
  <c r="CZ20" i="41"/>
  <c r="DA20" i="41"/>
  <c r="DB20" i="41"/>
  <c r="DC20" i="41"/>
  <c r="DD20" i="41"/>
  <c r="DE20" i="41"/>
  <c r="DF20" i="41"/>
  <c r="DG20" i="41"/>
  <c r="DH20" i="41"/>
  <c r="CW21" i="41"/>
  <c r="CX21" i="41"/>
  <c r="CY21" i="41"/>
  <c r="CZ21" i="41"/>
  <c r="DA21" i="41"/>
  <c r="DB21" i="41"/>
  <c r="DC21" i="41"/>
  <c r="DD21" i="41"/>
  <c r="DE21" i="41"/>
  <c r="DF21" i="41"/>
  <c r="DG21" i="41"/>
  <c r="DH21" i="41"/>
  <c r="CW22" i="41"/>
  <c r="CX22" i="41"/>
  <c r="CY22" i="41"/>
  <c r="CZ22" i="41"/>
  <c r="DA22" i="41"/>
  <c r="DB22" i="41"/>
  <c r="DC22" i="41"/>
  <c r="DD22" i="41"/>
  <c r="DE22" i="41"/>
  <c r="DF22" i="41"/>
  <c r="DG22" i="41"/>
  <c r="DH22" i="41"/>
  <c r="CW23" i="41"/>
  <c r="CX23" i="41"/>
  <c r="CY23" i="41"/>
  <c r="CZ23" i="41"/>
  <c r="DA23" i="41"/>
  <c r="DB23" i="41"/>
  <c r="DC23" i="41"/>
  <c r="DD23" i="41"/>
  <c r="DE23" i="41"/>
  <c r="DF23" i="41"/>
  <c r="DG23" i="41"/>
  <c r="DH23" i="41"/>
  <c r="CW24" i="41"/>
  <c r="CX24" i="41"/>
  <c r="CY24" i="41"/>
  <c r="CZ24" i="41"/>
  <c r="DA24" i="41"/>
  <c r="DB24" i="41"/>
  <c r="DC24" i="41"/>
  <c r="DD24" i="41"/>
  <c r="DE24" i="41"/>
  <c r="DF24" i="41"/>
  <c r="DG24" i="41"/>
  <c r="DH24" i="41"/>
  <c r="CW25" i="41"/>
  <c r="CX25" i="41"/>
  <c r="CY25" i="41"/>
  <c r="CZ25" i="41"/>
  <c r="DA25" i="41"/>
  <c r="DB25" i="41"/>
  <c r="DC25" i="41"/>
  <c r="DD25" i="41"/>
  <c r="DE25" i="41"/>
  <c r="DF25" i="41"/>
  <c r="DG25" i="41"/>
  <c r="DH25" i="41"/>
  <c r="CW26" i="41"/>
  <c r="CX26" i="41"/>
  <c r="CY26" i="41"/>
  <c r="CZ26" i="41"/>
  <c r="DA26" i="41"/>
  <c r="DB26" i="41"/>
  <c r="DC26" i="41"/>
  <c r="DD26" i="41"/>
  <c r="DE26" i="41"/>
  <c r="DF26" i="41"/>
  <c r="DG26" i="41"/>
  <c r="DH26" i="41"/>
  <c r="CW27" i="41"/>
  <c r="CX27" i="41"/>
  <c r="CY27" i="41"/>
  <c r="CZ27" i="41"/>
  <c r="DA27" i="41"/>
  <c r="DB27" i="41"/>
  <c r="DC27" i="41"/>
  <c r="DD27" i="41"/>
  <c r="DE27" i="41"/>
  <c r="DF27" i="41"/>
  <c r="DG27" i="41"/>
  <c r="DH27" i="41"/>
  <c r="CW28" i="41"/>
  <c r="CX28" i="41"/>
  <c r="CY28" i="41"/>
  <c r="CZ28" i="41"/>
  <c r="DA28" i="41"/>
  <c r="DB28" i="41"/>
  <c r="DC28" i="41"/>
  <c r="DD28" i="41"/>
  <c r="DE28" i="41"/>
  <c r="DF28" i="41"/>
  <c r="DG28" i="41"/>
  <c r="DH28" i="41"/>
  <c r="CW29" i="41"/>
  <c r="CX29" i="41"/>
  <c r="CY29" i="41"/>
  <c r="CZ29" i="41"/>
  <c r="DA29" i="41"/>
  <c r="DB29" i="41"/>
  <c r="DC29" i="41"/>
  <c r="DD29" i="41"/>
  <c r="DE29" i="41"/>
  <c r="DF29" i="41"/>
  <c r="DG29" i="41"/>
  <c r="DH29" i="41"/>
  <c r="CW30" i="41"/>
  <c r="CX30" i="41"/>
  <c r="CY30" i="41"/>
  <c r="CZ30" i="41"/>
  <c r="DA30" i="41"/>
  <c r="DB30" i="41"/>
  <c r="DC30" i="41"/>
  <c r="DD30" i="41"/>
  <c r="DE30" i="41"/>
  <c r="DF30" i="41"/>
  <c r="DG30" i="41"/>
  <c r="DH30" i="41"/>
  <c r="CW31" i="41"/>
  <c r="CX31" i="41"/>
  <c r="CY31" i="41"/>
  <c r="CZ31" i="41"/>
  <c r="DA31" i="41"/>
  <c r="DB31" i="41"/>
  <c r="DC31" i="41"/>
  <c r="DD31" i="41"/>
  <c r="DE31" i="41"/>
  <c r="DF31" i="41"/>
  <c r="DG31" i="41"/>
  <c r="DH31" i="41"/>
  <c r="CW32" i="41"/>
  <c r="CX32" i="41"/>
  <c r="CY32" i="41"/>
  <c r="CZ32" i="41"/>
  <c r="DA32" i="41"/>
  <c r="DB32" i="41"/>
  <c r="DC32" i="41"/>
  <c r="DD32" i="41"/>
  <c r="DE32" i="41"/>
  <c r="DF32" i="41"/>
  <c r="DG32" i="41"/>
  <c r="DH32" i="41"/>
  <c r="CW33" i="41"/>
  <c r="CX33" i="41"/>
  <c r="CY33" i="41"/>
  <c r="CZ33" i="41"/>
  <c r="DA33" i="41"/>
  <c r="DB33" i="41"/>
  <c r="DC33" i="41"/>
  <c r="DD33" i="41"/>
  <c r="DE33" i="41"/>
  <c r="DF33" i="41"/>
  <c r="DG33" i="41"/>
  <c r="DH33" i="41"/>
  <c r="CW34" i="41"/>
  <c r="CX34" i="41"/>
  <c r="CY34" i="41"/>
  <c r="CZ34" i="41"/>
  <c r="DA34" i="41"/>
  <c r="DB34" i="41"/>
  <c r="DC34" i="41"/>
  <c r="DD34" i="41"/>
  <c r="DE34" i="41"/>
  <c r="DF34" i="41"/>
  <c r="DG34" i="41"/>
  <c r="DH34" i="41"/>
  <c r="CW35" i="41"/>
  <c r="CX35" i="41"/>
  <c r="CY35" i="41"/>
  <c r="CZ35" i="41"/>
  <c r="DA35" i="41"/>
  <c r="DB35" i="41"/>
  <c r="DC35" i="41"/>
  <c r="DD35" i="41"/>
  <c r="DE35" i="41"/>
  <c r="DF35" i="41"/>
  <c r="DG35" i="41"/>
  <c r="DH35" i="41"/>
  <c r="CW36" i="41"/>
  <c r="CX36" i="41"/>
  <c r="CY36" i="41"/>
  <c r="CZ36" i="41"/>
  <c r="DA36" i="41"/>
  <c r="DB36" i="41"/>
  <c r="DC36" i="41"/>
  <c r="DD36" i="41"/>
  <c r="DE36" i="41"/>
  <c r="DF36" i="41"/>
  <c r="DG36" i="41"/>
  <c r="DH36" i="41"/>
  <c r="CW37" i="41"/>
  <c r="CX37" i="41"/>
  <c r="CY37" i="41"/>
  <c r="CZ37" i="41"/>
  <c r="DA37" i="41"/>
  <c r="DB37" i="41"/>
  <c r="DC37" i="41"/>
  <c r="DD37" i="41"/>
  <c r="DE37" i="41"/>
  <c r="DF37" i="41"/>
  <c r="DG37" i="41"/>
  <c r="DH37" i="41"/>
  <c r="CW38" i="41"/>
  <c r="CX38" i="41"/>
  <c r="CY38" i="41"/>
  <c r="CZ38" i="41"/>
  <c r="DA38" i="41"/>
  <c r="DB38" i="41"/>
  <c r="DC38" i="41"/>
  <c r="DD38" i="41"/>
  <c r="DE38" i="41"/>
  <c r="DF38" i="41"/>
  <c r="DG38" i="41"/>
  <c r="DH38" i="41"/>
  <c r="CW39" i="41"/>
  <c r="CX39" i="41"/>
  <c r="CY39" i="41"/>
  <c r="CZ39" i="41"/>
  <c r="DA39" i="41"/>
  <c r="DB39" i="41"/>
  <c r="DC39" i="41"/>
  <c r="DD39" i="41"/>
  <c r="DE39" i="41"/>
  <c r="DF39" i="41"/>
  <c r="DG39" i="41"/>
  <c r="DH39" i="41"/>
  <c r="CW40" i="41"/>
  <c r="CX40" i="41"/>
  <c r="CY40" i="41"/>
  <c r="CZ40" i="41"/>
  <c r="DA40" i="41"/>
  <c r="DB40" i="41"/>
  <c r="DC40" i="41"/>
  <c r="DD40" i="41"/>
  <c r="DE40" i="41"/>
  <c r="DF40" i="41"/>
  <c r="DG40" i="41"/>
  <c r="DH40" i="41"/>
  <c r="CW41" i="41"/>
  <c r="CX41" i="41"/>
  <c r="CY41" i="41"/>
  <c r="CZ41" i="41"/>
  <c r="DA41" i="41"/>
  <c r="DB41" i="41"/>
  <c r="DC41" i="41"/>
  <c r="DD41" i="41"/>
  <c r="DE41" i="41"/>
  <c r="DF41" i="41"/>
  <c r="DG41" i="41"/>
  <c r="DH41" i="41"/>
  <c r="CW42" i="41"/>
  <c r="CX42" i="41"/>
  <c r="CY42" i="41"/>
  <c r="CZ42" i="41"/>
  <c r="DA42" i="41"/>
  <c r="DB42" i="41"/>
  <c r="DC42" i="41"/>
  <c r="DD42" i="41"/>
  <c r="DE42" i="41"/>
  <c r="DF42" i="41"/>
  <c r="DG42" i="41"/>
  <c r="DH42" i="41"/>
  <c r="CW43" i="41"/>
  <c r="CX43" i="41"/>
  <c r="CY43" i="41"/>
  <c r="CZ43" i="41"/>
  <c r="DA43" i="41"/>
  <c r="DB43" i="41"/>
  <c r="DC43" i="41"/>
  <c r="DD43" i="41"/>
  <c r="DE43" i="41"/>
  <c r="DF43" i="41"/>
  <c r="DG43" i="41"/>
  <c r="DH43" i="41"/>
  <c r="CW44" i="41"/>
  <c r="CX44" i="41"/>
  <c r="CY44" i="41"/>
  <c r="CZ44" i="41"/>
  <c r="DA44" i="41"/>
  <c r="DB44" i="41"/>
  <c r="DC44" i="41"/>
  <c r="DD44" i="41"/>
  <c r="DE44" i="41"/>
  <c r="DF44" i="41"/>
  <c r="DG44" i="41"/>
  <c r="DH44" i="41"/>
  <c r="CW45" i="41"/>
  <c r="CX45" i="41"/>
  <c r="CY45" i="41"/>
  <c r="CZ45" i="41"/>
  <c r="DA45" i="41"/>
  <c r="DB45" i="41"/>
  <c r="DC45" i="41"/>
  <c r="DD45" i="41"/>
  <c r="DE45" i="41"/>
  <c r="DF45" i="41"/>
  <c r="DG45" i="41"/>
  <c r="DH45" i="41"/>
  <c r="CW46" i="41"/>
  <c r="CX46" i="41"/>
  <c r="CY46" i="41"/>
  <c r="CZ46" i="41"/>
  <c r="DA46" i="41"/>
  <c r="DB46" i="41"/>
  <c r="DC46" i="41"/>
  <c r="DD46" i="41"/>
  <c r="DE46" i="41"/>
  <c r="DF46" i="41"/>
  <c r="DG46" i="41"/>
  <c r="DH46" i="41"/>
  <c r="CW47" i="41"/>
  <c r="CX47" i="41"/>
  <c r="CY47" i="41"/>
  <c r="CZ47" i="41"/>
  <c r="DA47" i="41"/>
  <c r="DB47" i="41"/>
  <c r="DC47" i="41"/>
  <c r="DD47" i="41"/>
  <c r="DE47" i="41"/>
  <c r="DF47" i="41"/>
  <c r="DG47" i="41"/>
  <c r="DH47" i="41"/>
  <c r="CW48" i="41"/>
  <c r="CX48" i="41"/>
  <c r="CY48" i="41"/>
  <c r="CZ48" i="41"/>
  <c r="DA48" i="41"/>
  <c r="DB48" i="41"/>
  <c r="DC48" i="41"/>
  <c r="DD48" i="41"/>
  <c r="DE48" i="41"/>
  <c r="DF48" i="41"/>
  <c r="DG48" i="41"/>
  <c r="DH48" i="41"/>
  <c r="CW49" i="41"/>
  <c r="CX49" i="41"/>
  <c r="CY49" i="41"/>
  <c r="CZ49" i="41"/>
  <c r="DA49" i="41"/>
  <c r="DB49" i="41"/>
  <c r="DC49" i="41"/>
  <c r="DD49" i="41"/>
  <c r="DE49" i="41"/>
  <c r="DF49" i="41"/>
  <c r="DG49" i="41"/>
  <c r="DH49" i="41"/>
  <c r="CW50" i="41"/>
  <c r="CX50" i="41"/>
  <c r="CY50" i="41"/>
  <c r="CZ50" i="41"/>
  <c r="DA50" i="41"/>
  <c r="DB50" i="41"/>
  <c r="DC50" i="41"/>
  <c r="DD50" i="41"/>
  <c r="DE50" i="41"/>
  <c r="DF50" i="41"/>
  <c r="DG50" i="41"/>
  <c r="DH50" i="41"/>
  <c r="CW51" i="41"/>
  <c r="CX51" i="41"/>
  <c r="CY51" i="41"/>
  <c r="CZ51" i="41"/>
  <c r="DA51" i="41"/>
  <c r="DB51" i="41"/>
  <c r="DC51" i="41"/>
  <c r="DD51" i="41"/>
  <c r="DE51" i="41"/>
  <c r="DF51" i="41"/>
  <c r="DG51" i="41"/>
  <c r="DH51" i="41"/>
  <c r="CW52" i="41"/>
  <c r="CX52" i="41"/>
  <c r="CY52" i="41"/>
  <c r="CZ52" i="41"/>
  <c r="DA52" i="41"/>
  <c r="DB52" i="41"/>
  <c r="DC52" i="41"/>
  <c r="DD52" i="41"/>
  <c r="DE52" i="41"/>
  <c r="DF52" i="41"/>
  <c r="DG52" i="41"/>
  <c r="DH52" i="41"/>
  <c r="CX5" i="41"/>
  <c r="CY5" i="41"/>
  <c r="CZ5" i="41"/>
  <c r="DA5" i="41"/>
  <c r="DB5" i="41"/>
  <c r="DC5" i="41"/>
  <c r="DD5" i="41"/>
  <c r="DE5" i="41"/>
  <c r="DF5" i="41"/>
  <c r="DG5" i="41"/>
  <c r="DH5" i="41"/>
  <c r="CE5" i="38" l="1"/>
  <c r="BZ44" i="39"/>
  <c r="BZ43" i="39"/>
  <c r="BZ42" i="39"/>
  <c r="BZ41" i="39"/>
  <c r="BZ40" i="39"/>
  <c r="BZ39" i="39"/>
  <c r="BZ38" i="39"/>
  <c r="BZ37" i="39"/>
  <c r="BZ36" i="39"/>
  <c r="BZ35" i="39"/>
  <c r="BZ34" i="39"/>
  <c r="BZ33" i="39"/>
  <c r="BZ32" i="39"/>
  <c r="BZ31" i="39"/>
  <c r="BZ30" i="39"/>
  <c r="BZ29" i="39"/>
  <c r="BZ28" i="39"/>
  <c r="BZ27" i="39"/>
  <c r="BZ26" i="39"/>
  <c r="BZ25" i="39"/>
  <c r="BZ24" i="39"/>
  <c r="BZ23" i="39"/>
  <c r="BZ22" i="39"/>
  <c r="BZ21" i="39"/>
  <c r="BZ20" i="39"/>
  <c r="BZ19" i="39"/>
  <c r="BZ18" i="39"/>
  <c r="BZ17" i="39"/>
  <c r="BZ16" i="39"/>
  <c r="BZ15" i="39"/>
  <c r="BZ14" i="39"/>
  <c r="BZ13" i="39"/>
  <c r="BZ12" i="39"/>
  <c r="BZ11" i="39"/>
  <c r="BZ10" i="39"/>
  <c r="BZ9" i="39"/>
  <c r="BZ8" i="39"/>
  <c r="BZ7" i="39"/>
  <c r="BZ6" i="39"/>
  <c r="BZ5" i="39"/>
  <c r="BW44" i="39"/>
  <c r="BV44" i="39"/>
  <c r="BU44" i="39"/>
  <c r="BT44" i="39"/>
  <c r="BR44" i="39"/>
  <c r="BW43" i="39"/>
  <c r="BV43" i="39"/>
  <c r="BU43" i="39"/>
  <c r="BT43" i="39"/>
  <c r="BR43" i="39"/>
  <c r="BW42" i="39"/>
  <c r="BV42" i="39"/>
  <c r="BU42" i="39"/>
  <c r="BT42" i="39"/>
  <c r="BR42" i="39"/>
  <c r="BW41" i="39"/>
  <c r="BV41" i="39"/>
  <c r="BU41" i="39"/>
  <c r="BT41" i="39"/>
  <c r="BR41" i="39"/>
  <c r="BW40" i="39"/>
  <c r="BV40" i="39"/>
  <c r="BU40" i="39"/>
  <c r="BT40" i="39"/>
  <c r="BR40" i="39"/>
  <c r="BW39" i="39"/>
  <c r="BV39" i="39"/>
  <c r="BU39" i="39"/>
  <c r="BT39" i="39"/>
  <c r="BR39" i="39"/>
  <c r="BW38" i="39"/>
  <c r="BV38" i="39"/>
  <c r="BU38" i="39"/>
  <c r="BT38" i="39"/>
  <c r="BR38" i="39"/>
  <c r="BW37" i="39"/>
  <c r="BV37" i="39"/>
  <c r="BU37" i="39"/>
  <c r="BT37" i="39"/>
  <c r="BR37" i="39"/>
  <c r="BW36" i="39"/>
  <c r="BV36" i="39"/>
  <c r="BU36" i="39"/>
  <c r="BT36" i="39"/>
  <c r="BR36" i="39"/>
  <c r="BW35" i="39"/>
  <c r="BV35" i="39"/>
  <c r="BU35" i="39"/>
  <c r="BT35" i="39"/>
  <c r="BR35" i="39"/>
  <c r="BW34" i="39"/>
  <c r="BV34" i="39"/>
  <c r="BU34" i="39"/>
  <c r="BT34" i="39"/>
  <c r="BR34" i="39"/>
  <c r="BW33" i="39"/>
  <c r="BV33" i="39"/>
  <c r="BU33" i="39"/>
  <c r="BT33" i="39"/>
  <c r="BR33" i="39"/>
  <c r="BW32" i="39"/>
  <c r="BV32" i="39"/>
  <c r="BU32" i="39"/>
  <c r="BT32" i="39"/>
  <c r="BR32" i="39"/>
  <c r="BW31" i="39"/>
  <c r="BV31" i="39"/>
  <c r="BU31" i="39"/>
  <c r="BT31" i="39"/>
  <c r="BR31" i="39"/>
  <c r="BW30" i="39"/>
  <c r="BV30" i="39"/>
  <c r="BU30" i="39"/>
  <c r="BT30" i="39"/>
  <c r="BR30" i="39"/>
  <c r="BW29" i="39"/>
  <c r="BV29" i="39"/>
  <c r="BU29" i="39"/>
  <c r="BT29" i="39"/>
  <c r="BR29" i="39"/>
  <c r="BW28" i="39"/>
  <c r="BV28" i="39"/>
  <c r="BU28" i="39"/>
  <c r="BT28" i="39"/>
  <c r="BR28" i="39"/>
  <c r="BW27" i="39"/>
  <c r="BV27" i="39"/>
  <c r="BU27" i="39"/>
  <c r="BT27" i="39"/>
  <c r="BR27" i="39"/>
  <c r="BW26" i="39"/>
  <c r="BV26" i="39"/>
  <c r="BU26" i="39"/>
  <c r="BT26" i="39"/>
  <c r="BR26" i="39"/>
  <c r="BW25" i="39"/>
  <c r="BV25" i="39"/>
  <c r="BU25" i="39"/>
  <c r="BT25" i="39"/>
  <c r="BR25" i="39"/>
  <c r="BW24" i="39"/>
  <c r="BV24" i="39"/>
  <c r="BU24" i="39"/>
  <c r="BT24" i="39"/>
  <c r="BR24" i="39"/>
  <c r="BW23" i="39"/>
  <c r="BV23" i="39"/>
  <c r="BU23" i="39"/>
  <c r="BT23" i="39"/>
  <c r="BR23" i="39"/>
  <c r="BW22" i="39"/>
  <c r="BV22" i="39"/>
  <c r="BU22" i="39"/>
  <c r="BT22" i="39"/>
  <c r="BR22" i="39"/>
  <c r="BW21" i="39"/>
  <c r="BV21" i="39"/>
  <c r="BU21" i="39"/>
  <c r="BT21" i="39"/>
  <c r="BR21" i="39"/>
  <c r="BW20" i="39"/>
  <c r="BV20" i="39"/>
  <c r="BU20" i="39"/>
  <c r="BT20" i="39"/>
  <c r="BR20" i="39"/>
  <c r="BW19" i="39"/>
  <c r="BV19" i="39"/>
  <c r="BU19" i="39"/>
  <c r="BT19" i="39"/>
  <c r="BR19" i="39"/>
  <c r="BW18" i="39"/>
  <c r="BV18" i="39"/>
  <c r="BU18" i="39"/>
  <c r="BT18" i="39"/>
  <c r="BR18" i="39"/>
  <c r="BW17" i="39"/>
  <c r="BV17" i="39"/>
  <c r="BU17" i="39"/>
  <c r="BT17" i="39"/>
  <c r="BR17" i="39"/>
  <c r="BW16" i="39"/>
  <c r="BV16" i="39"/>
  <c r="BU16" i="39"/>
  <c r="BT16" i="39"/>
  <c r="BR16" i="39"/>
  <c r="BW15" i="39"/>
  <c r="BV15" i="39"/>
  <c r="BU15" i="39"/>
  <c r="BT15" i="39"/>
  <c r="BR15" i="39"/>
  <c r="BW14" i="39"/>
  <c r="BV14" i="39"/>
  <c r="BU14" i="39"/>
  <c r="BT14" i="39"/>
  <c r="BR14" i="39"/>
  <c r="BW13" i="39"/>
  <c r="BV13" i="39"/>
  <c r="BU13" i="39"/>
  <c r="BT13" i="39"/>
  <c r="BR13" i="39"/>
  <c r="BW12" i="39"/>
  <c r="BV12" i="39"/>
  <c r="BU12" i="39"/>
  <c r="BT12" i="39"/>
  <c r="BR12" i="39"/>
  <c r="BW11" i="39"/>
  <c r="BV11" i="39"/>
  <c r="BU11" i="39"/>
  <c r="BT11" i="39"/>
  <c r="BR11" i="39"/>
  <c r="BW10" i="39"/>
  <c r="BV10" i="39"/>
  <c r="BU10" i="39"/>
  <c r="BT10" i="39"/>
  <c r="BR10" i="39"/>
  <c r="BW9" i="39"/>
  <c r="BV9" i="39"/>
  <c r="BU9" i="39"/>
  <c r="BT9" i="39"/>
  <c r="BR9" i="39"/>
  <c r="BW8" i="39"/>
  <c r="BV8" i="39"/>
  <c r="BU8" i="39"/>
  <c r="BT8" i="39"/>
  <c r="BR8" i="39"/>
  <c r="BW7" i="39"/>
  <c r="BV7" i="39"/>
  <c r="BU7" i="39"/>
  <c r="BT7" i="39"/>
  <c r="BR7" i="39"/>
  <c r="BW6" i="39"/>
  <c r="BV6" i="39"/>
  <c r="BU6" i="39"/>
  <c r="BT6" i="39"/>
  <c r="BR6" i="39"/>
  <c r="BW5" i="39"/>
  <c r="BV5" i="39"/>
  <c r="BU5" i="39"/>
  <c r="BT5" i="39"/>
  <c r="BR5" i="39"/>
  <c r="CG45" i="40"/>
  <c r="CG44" i="40"/>
  <c r="CG43" i="40"/>
  <c r="CG42" i="40"/>
  <c r="CG41" i="40"/>
  <c r="CG40" i="40"/>
  <c r="CG39" i="40"/>
  <c r="CG38" i="40"/>
  <c r="CG37" i="40"/>
  <c r="CG36" i="40"/>
  <c r="CG35" i="40"/>
  <c r="CG34" i="40"/>
  <c r="CG33" i="40"/>
  <c r="CG32" i="40"/>
  <c r="CG31" i="40"/>
  <c r="CG30" i="40"/>
  <c r="CG29" i="40"/>
  <c r="CG28" i="40"/>
  <c r="CG27" i="40"/>
  <c r="CG26" i="40"/>
  <c r="CG25" i="40"/>
  <c r="CG24" i="40"/>
  <c r="CG23" i="40"/>
  <c r="CG22" i="40"/>
  <c r="CG21" i="40"/>
  <c r="CG20" i="40"/>
  <c r="CG19" i="40"/>
  <c r="CG18" i="40"/>
  <c r="CG17" i="40"/>
  <c r="CG16" i="40"/>
  <c r="CG15" i="40"/>
  <c r="CG14" i="40"/>
  <c r="CG13" i="40"/>
  <c r="CG12" i="40"/>
  <c r="CG11" i="40"/>
  <c r="CG10" i="40"/>
  <c r="CG9" i="40"/>
  <c r="CG8" i="40"/>
  <c r="CG7" i="40"/>
  <c r="CG6" i="40"/>
  <c r="BU45" i="40"/>
  <c r="BU44" i="40"/>
  <c r="BU43" i="40"/>
  <c r="BU42" i="40"/>
  <c r="BU41" i="40"/>
  <c r="BU40" i="40"/>
  <c r="BU39" i="40"/>
  <c r="BU38" i="40"/>
  <c r="BU37" i="40"/>
  <c r="BU36" i="40"/>
  <c r="BU35" i="40"/>
  <c r="BU34" i="40"/>
  <c r="BU33" i="40"/>
  <c r="BU32" i="40"/>
  <c r="BU31" i="40"/>
  <c r="BU30" i="40"/>
  <c r="BU29" i="40"/>
  <c r="BU28" i="40"/>
  <c r="BU27" i="40"/>
  <c r="BU26" i="40"/>
  <c r="BU25" i="40"/>
  <c r="BU24" i="40"/>
  <c r="BU23" i="40"/>
  <c r="BU22" i="40"/>
  <c r="BU21" i="40"/>
  <c r="BU20" i="40"/>
  <c r="BU19" i="40"/>
  <c r="BU18" i="40"/>
  <c r="BU17" i="40"/>
  <c r="BU16" i="40"/>
  <c r="BU15" i="40"/>
  <c r="BU14" i="40"/>
  <c r="BU13" i="40"/>
  <c r="BU12" i="40"/>
  <c r="BU11" i="40"/>
  <c r="BU10" i="40"/>
  <c r="BU9" i="40"/>
  <c r="BU8" i="40"/>
  <c r="BU7" i="40"/>
  <c r="BU6" i="40"/>
  <c r="BI45" i="40"/>
  <c r="BI44" i="40"/>
  <c r="BI43" i="40"/>
  <c r="BI42" i="40"/>
  <c r="BI41" i="40"/>
  <c r="BI40" i="40"/>
  <c r="BI39" i="40"/>
  <c r="BI38" i="40"/>
  <c r="BI37" i="40"/>
  <c r="BI36" i="40"/>
  <c r="BI35" i="40"/>
  <c r="BI34" i="40"/>
  <c r="BI33" i="40"/>
  <c r="BI32" i="40"/>
  <c r="BI31" i="40"/>
  <c r="BI30" i="40"/>
  <c r="BI29" i="40"/>
  <c r="BI28" i="40"/>
  <c r="BI27" i="40"/>
  <c r="BI26" i="40"/>
  <c r="BI25" i="40"/>
  <c r="BI24" i="40"/>
  <c r="BI23" i="40"/>
  <c r="BI22" i="40"/>
  <c r="BI21" i="40"/>
  <c r="BI20" i="40"/>
  <c r="BI19" i="40"/>
  <c r="BI18" i="40"/>
  <c r="BI17" i="40"/>
  <c r="BI16" i="40"/>
  <c r="BI15" i="40"/>
  <c r="BI14" i="40"/>
  <c r="BI13" i="40"/>
  <c r="BI12" i="40"/>
  <c r="BI11" i="40"/>
  <c r="BI10" i="40"/>
  <c r="BI9" i="40"/>
  <c r="BI8" i="40"/>
  <c r="BI7" i="40"/>
  <c r="BI6" i="40"/>
  <c r="BS7" i="40" l="1"/>
  <c r="BS8" i="40"/>
  <c r="BX42" i="39"/>
  <c r="BX7" i="39"/>
  <c r="BX15" i="39"/>
  <c r="BX23" i="39"/>
  <c r="BX31" i="39"/>
  <c r="BX39" i="39"/>
  <c r="BX13" i="39"/>
  <c r="BX21" i="39"/>
  <c r="BX29" i="39"/>
  <c r="BX37" i="39"/>
  <c r="BX44" i="39"/>
  <c r="BX9" i="39"/>
  <c r="BX17" i="39"/>
  <c r="BX25" i="39"/>
  <c r="BX33" i="39"/>
  <c r="BX41" i="39"/>
  <c r="BX11" i="39"/>
  <c r="BX19" i="39"/>
  <c r="BX27" i="39"/>
  <c r="BX35" i="39"/>
  <c r="BX43" i="39"/>
  <c r="BX6" i="39"/>
  <c r="BX10" i="39"/>
  <c r="BX14" i="39"/>
  <c r="BX16" i="39"/>
  <c r="BX18" i="39"/>
  <c r="BX20" i="39"/>
  <c r="BX22" i="39"/>
  <c r="BX24" i="39"/>
  <c r="BX26" i="39"/>
  <c r="BX28" i="39"/>
  <c r="BX30" i="39"/>
  <c r="BX32" i="39"/>
  <c r="BX34" i="39"/>
  <c r="BX36" i="39"/>
  <c r="BX38" i="39"/>
  <c r="BX40" i="39"/>
  <c r="BX12" i="39"/>
  <c r="BX8" i="39"/>
  <c r="BX5" i="39"/>
  <c r="CQ8" i="40"/>
  <c r="CQ10" i="40"/>
  <c r="CQ12" i="40"/>
  <c r="CQ14" i="40"/>
  <c r="CQ16" i="40"/>
  <c r="CQ18" i="40"/>
  <c r="CQ20" i="40"/>
  <c r="CQ22" i="40"/>
  <c r="CQ24" i="40"/>
  <c r="CQ26" i="40"/>
  <c r="CQ28" i="40"/>
  <c r="CQ30" i="40"/>
  <c r="CQ32" i="40"/>
  <c r="CQ34" i="40"/>
  <c r="CQ36" i="40"/>
  <c r="CQ38" i="40"/>
  <c r="CQ40" i="40"/>
  <c r="CQ42" i="40"/>
  <c r="CQ44" i="40"/>
  <c r="CE10" i="40"/>
  <c r="CE12" i="40"/>
  <c r="CE14" i="40"/>
  <c r="CE16" i="40"/>
  <c r="CE18" i="40"/>
  <c r="CE20" i="40"/>
  <c r="CE22" i="40"/>
  <c r="CE24" i="40"/>
  <c r="CE26" i="40"/>
  <c r="CE28" i="40"/>
  <c r="CE30" i="40"/>
  <c r="CE32" i="40"/>
  <c r="CE34" i="40"/>
  <c r="CE36" i="40"/>
  <c r="CE38" i="40"/>
  <c r="CE40" i="40"/>
  <c r="CE42" i="40"/>
  <c r="CE44" i="40"/>
  <c r="CQ9" i="40"/>
  <c r="CQ11" i="40"/>
  <c r="CQ13" i="40"/>
  <c r="CQ15" i="40"/>
  <c r="CQ17" i="40"/>
  <c r="CQ19" i="40"/>
  <c r="CQ21" i="40"/>
  <c r="CQ23" i="40"/>
  <c r="CQ25" i="40"/>
  <c r="CQ27" i="40"/>
  <c r="CQ29" i="40"/>
  <c r="CQ31" i="40"/>
  <c r="CQ33" i="40"/>
  <c r="CQ35" i="40"/>
  <c r="CQ37" i="40"/>
  <c r="CQ39" i="40"/>
  <c r="CQ41" i="40"/>
  <c r="CQ43" i="40"/>
  <c r="CQ45" i="40"/>
  <c r="CQ7" i="40"/>
  <c r="BS10" i="40"/>
  <c r="BS12" i="40"/>
  <c r="BS14" i="40"/>
  <c r="BS16" i="40"/>
  <c r="BS18" i="40"/>
  <c r="BS20" i="40"/>
  <c r="BS22" i="40"/>
  <c r="BS24" i="40"/>
  <c r="BS26" i="40"/>
  <c r="BS28" i="40"/>
  <c r="BS30" i="40"/>
  <c r="BS32" i="40"/>
  <c r="BS34" i="40"/>
  <c r="BS36" i="40"/>
  <c r="BS38" i="40"/>
  <c r="BS40" i="40"/>
  <c r="BS42" i="40"/>
  <c r="BS44" i="40"/>
  <c r="CE6" i="40"/>
  <c r="CE9" i="40"/>
  <c r="CE11" i="40"/>
  <c r="CE13" i="40"/>
  <c r="CE15" i="40"/>
  <c r="CE17" i="40"/>
  <c r="CE19" i="40"/>
  <c r="CE21" i="40"/>
  <c r="CE23" i="40"/>
  <c r="CE25" i="40"/>
  <c r="CE27" i="40"/>
  <c r="CE29" i="40"/>
  <c r="CE31" i="40"/>
  <c r="CE33" i="40"/>
  <c r="CE35" i="40"/>
  <c r="CE37" i="40"/>
  <c r="CE39" i="40"/>
  <c r="CE41" i="40"/>
  <c r="CE43" i="40"/>
  <c r="CE45" i="40"/>
  <c r="CE7" i="40"/>
  <c r="BS6" i="40"/>
  <c r="BS9" i="40"/>
  <c r="BS11" i="40"/>
  <c r="BS13" i="40"/>
  <c r="BS15" i="40"/>
  <c r="BS17" i="40"/>
  <c r="BS19" i="40"/>
  <c r="BS21" i="40"/>
  <c r="BS23" i="40"/>
  <c r="BS25" i="40"/>
  <c r="BS27" i="40"/>
  <c r="BS29" i="40"/>
  <c r="BS31" i="40"/>
  <c r="BS33" i="40"/>
  <c r="BS35" i="40"/>
  <c r="BS37" i="40"/>
  <c r="BS39" i="40"/>
  <c r="BS41" i="40"/>
  <c r="BS43" i="40"/>
  <c r="BS45" i="40"/>
  <c r="AW45" i="40"/>
  <c r="AW44" i="40"/>
  <c r="AW43" i="40"/>
  <c r="AW42" i="40"/>
  <c r="AW41" i="40"/>
  <c r="AW40" i="40"/>
  <c r="AW39" i="40"/>
  <c r="AW38" i="40"/>
  <c r="AW37" i="40"/>
  <c r="AW36" i="40"/>
  <c r="AW35" i="40"/>
  <c r="AW34" i="40"/>
  <c r="AW33" i="40"/>
  <c r="AW32" i="40"/>
  <c r="AW31" i="40"/>
  <c r="AW30" i="40"/>
  <c r="AW29" i="40"/>
  <c r="AW28" i="40"/>
  <c r="AW27" i="40"/>
  <c r="AW26" i="40"/>
  <c r="AW25" i="40"/>
  <c r="AW24" i="40"/>
  <c r="AW23" i="40"/>
  <c r="AW22" i="40"/>
  <c r="AW21" i="40"/>
  <c r="AW20" i="40"/>
  <c r="AW19" i="40"/>
  <c r="AW18" i="40"/>
  <c r="AW17" i="40"/>
  <c r="AW16" i="40"/>
  <c r="AW15" i="40"/>
  <c r="AW14" i="40"/>
  <c r="AW13" i="40"/>
  <c r="AW12" i="40"/>
  <c r="AW11" i="40"/>
  <c r="AW10" i="40"/>
  <c r="AW9" i="40"/>
  <c r="AW8" i="40"/>
  <c r="AW7" i="40"/>
  <c r="BG44" i="40"/>
  <c r="BG42" i="40"/>
  <c r="BG40" i="40"/>
  <c r="BG38" i="40"/>
  <c r="BG36" i="40"/>
  <c r="BG34" i="40"/>
  <c r="BG32" i="40"/>
  <c r="BG30" i="40"/>
  <c r="BG28" i="40"/>
  <c r="BG26" i="40"/>
  <c r="BG24" i="40"/>
  <c r="BG22" i="40"/>
  <c r="BG20" i="40"/>
  <c r="BG18" i="40"/>
  <c r="BG16" i="40"/>
  <c r="BG14" i="40"/>
  <c r="BG10" i="40"/>
  <c r="BG9" i="40"/>
  <c r="BG7" i="40" l="1"/>
  <c r="BG11" i="40"/>
  <c r="BG13" i="40"/>
  <c r="BG15" i="40"/>
  <c r="BG17" i="40"/>
  <c r="BG19" i="40"/>
  <c r="BG21" i="40"/>
  <c r="BG23" i="40"/>
  <c r="BG25" i="40"/>
  <c r="BG27" i="40"/>
  <c r="BG29" i="40"/>
  <c r="BG31" i="40"/>
  <c r="BG33" i="40"/>
  <c r="BG35" i="40"/>
  <c r="BG37" i="40"/>
  <c r="BG39" i="40"/>
  <c r="BG41" i="40"/>
  <c r="BG43" i="40"/>
  <c r="BG45" i="40"/>
  <c r="AW6" i="40" l="1"/>
  <c r="FD5" i="39"/>
  <c r="AI45" i="40"/>
  <c r="AH45" i="40"/>
  <c r="AG45" i="40"/>
  <c r="AI44" i="40"/>
  <c r="AH44" i="40"/>
  <c r="AG44" i="40"/>
  <c r="AI43" i="40"/>
  <c r="AH43" i="40"/>
  <c r="AG43" i="40"/>
  <c r="AI42" i="40"/>
  <c r="AH42" i="40"/>
  <c r="AG42" i="40"/>
  <c r="AI41" i="40"/>
  <c r="AH41" i="40"/>
  <c r="AG41" i="40"/>
  <c r="AI40" i="40"/>
  <c r="AH40" i="40"/>
  <c r="AG40" i="40"/>
  <c r="AI39" i="40"/>
  <c r="AH39" i="40"/>
  <c r="AG39" i="40"/>
  <c r="AI38" i="40"/>
  <c r="AH38" i="40"/>
  <c r="AG38" i="40"/>
  <c r="AI37" i="40"/>
  <c r="AH37" i="40"/>
  <c r="AG37" i="40"/>
  <c r="AI36" i="40"/>
  <c r="AH36" i="40"/>
  <c r="AG36" i="40"/>
  <c r="AI35" i="40"/>
  <c r="AH35" i="40"/>
  <c r="AG35" i="40"/>
  <c r="AI34" i="40"/>
  <c r="AH34" i="40"/>
  <c r="AG34" i="40"/>
  <c r="AI33" i="40"/>
  <c r="AH33" i="40"/>
  <c r="AG33" i="40"/>
  <c r="AI32" i="40"/>
  <c r="AH32" i="40"/>
  <c r="AG32" i="40"/>
  <c r="AI31" i="40"/>
  <c r="AH31" i="40"/>
  <c r="AG31" i="40"/>
  <c r="AI30" i="40"/>
  <c r="AH30" i="40"/>
  <c r="AG30" i="40"/>
  <c r="AI29" i="40"/>
  <c r="AH29" i="40"/>
  <c r="AG29" i="40"/>
  <c r="AI28" i="40"/>
  <c r="AH28" i="40"/>
  <c r="AG28" i="40"/>
  <c r="AI27" i="40"/>
  <c r="AH27" i="40"/>
  <c r="AG27" i="40"/>
  <c r="AI26" i="40"/>
  <c r="AH26" i="40"/>
  <c r="AG26" i="40"/>
  <c r="AI25" i="40"/>
  <c r="AH25" i="40"/>
  <c r="AG25" i="40"/>
  <c r="AI24" i="40"/>
  <c r="AH24" i="40"/>
  <c r="AG24" i="40"/>
  <c r="AI23" i="40"/>
  <c r="AH23" i="40"/>
  <c r="AG23" i="40"/>
  <c r="AI22" i="40"/>
  <c r="AH22" i="40"/>
  <c r="AG22" i="40"/>
  <c r="AI21" i="40"/>
  <c r="AH21" i="40"/>
  <c r="AG21" i="40"/>
  <c r="AI20" i="40"/>
  <c r="AH20" i="40"/>
  <c r="AG20" i="40"/>
  <c r="AI19" i="40"/>
  <c r="AH19" i="40"/>
  <c r="AG19" i="40"/>
  <c r="AI18" i="40"/>
  <c r="AH18" i="40"/>
  <c r="AG18" i="40"/>
  <c r="AI17" i="40"/>
  <c r="AH17" i="40"/>
  <c r="AG17" i="40"/>
  <c r="AI16" i="40"/>
  <c r="AH16" i="40"/>
  <c r="AG16" i="40"/>
  <c r="AI15" i="40"/>
  <c r="AH15" i="40"/>
  <c r="AG15" i="40"/>
  <c r="AI14" i="40"/>
  <c r="AH14" i="40"/>
  <c r="AG14" i="40"/>
  <c r="AI13" i="40"/>
  <c r="AH13" i="40"/>
  <c r="AG13" i="40"/>
  <c r="AI12" i="40"/>
  <c r="AH12" i="40"/>
  <c r="AG12" i="40"/>
  <c r="AI11" i="40"/>
  <c r="AH11" i="40"/>
  <c r="AG11" i="40"/>
  <c r="AI10" i="40"/>
  <c r="AH10" i="40"/>
  <c r="AG10" i="40"/>
  <c r="AI9" i="40"/>
  <c r="AH9" i="40"/>
  <c r="AG9" i="40"/>
  <c r="AI8" i="40"/>
  <c r="AH8" i="40"/>
  <c r="AG8" i="40"/>
  <c r="AI7" i="40"/>
  <c r="AH7" i="40"/>
  <c r="AG7" i="40"/>
  <c r="AG6" i="40"/>
  <c r="AT10" i="40" l="1"/>
  <c r="AT14" i="40"/>
  <c r="AT16" i="40"/>
  <c r="AT18" i="40"/>
  <c r="AT20" i="40"/>
  <c r="AT24" i="40"/>
  <c r="AT26" i="40"/>
  <c r="AT28" i="40"/>
  <c r="AT30" i="40"/>
  <c r="AT32" i="40"/>
  <c r="AT34" i="40"/>
  <c r="AT36" i="40"/>
  <c r="AT38" i="40"/>
  <c r="AT40" i="40"/>
  <c r="AT42" i="40"/>
  <c r="AT44" i="40"/>
  <c r="AT8" i="40"/>
  <c r="AT7" i="40"/>
  <c r="AT9" i="40"/>
  <c r="AT11" i="40"/>
  <c r="AT13" i="40"/>
  <c r="AT15" i="40"/>
  <c r="AT17" i="40"/>
  <c r="AT19" i="40"/>
  <c r="AT21" i="40"/>
  <c r="AT23" i="40"/>
  <c r="AT25" i="40"/>
  <c r="AT27" i="40"/>
  <c r="AT29" i="40"/>
  <c r="AT31" i="40"/>
  <c r="AT35" i="40"/>
  <c r="AT37" i="40"/>
  <c r="AT39" i="40"/>
  <c r="AT41" i="40"/>
  <c r="AT43" i="40"/>
  <c r="AT45" i="40"/>
  <c r="AT22" i="40"/>
  <c r="AT12" i="40"/>
  <c r="AT33" i="40"/>
  <c r="BP44" i="39"/>
  <c r="BP43" i="39"/>
  <c r="BP42" i="39"/>
  <c r="BP41" i="39"/>
  <c r="BP40" i="39"/>
  <c r="BP39" i="39"/>
  <c r="BP38" i="39"/>
  <c r="BP37" i="39"/>
  <c r="BP36" i="39"/>
  <c r="BP35" i="39"/>
  <c r="BP34" i="39"/>
  <c r="BP33" i="39"/>
  <c r="BP32" i="39"/>
  <c r="BP31" i="39"/>
  <c r="BP30" i="39"/>
  <c r="BP29" i="39"/>
  <c r="BP28" i="39"/>
  <c r="BP27" i="39"/>
  <c r="BP26" i="39"/>
  <c r="BP25" i="39"/>
  <c r="BP24" i="39"/>
  <c r="BP23" i="39"/>
  <c r="BP22" i="39"/>
  <c r="BP21" i="39"/>
  <c r="BP20" i="39"/>
  <c r="BP19" i="39"/>
  <c r="BP18" i="39"/>
  <c r="BP17" i="39"/>
  <c r="BP16" i="39"/>
  <c r="BP15" i="39"/>
  <c r="BP14" i="39"/>
  <c r="BP13" i="39"/>
  <c r="BP12" i="39"/>
  <c r="BP11" i="39"/>
  <c r="BP10" i="39"/>
  <c r="BP9" i="39"/>
  <c r="BP8" i="39"/>
  <c r="BP7" i="39"/>
  <c r="BP6" i="39"/>
  <c r="BP5" i="39"/>
  <c r="BW5" i="32" l="1"/>
  <c r="AH5" i="19"/>
  <c r="BW6" i="32"/>
  <c r="AH6" i="19"/>
  <c r="BW10" i="32"/>
  <c r="AH10" i="19"/>
  <c r="BW16" i="32"/>
  <c r="AH16" i="19"/>
  <c r="BW18" i="32"/>
  <c r="AH18" i="19"/>
  <c r="BW20" i="32"/>
  <c r="AH20" i="19"/>
  <c r="BW22" i="32"/>
  <c r="AH22" i="19"/>
  <c r="BW24" i="32"/>
  <c r="AH24" i="19"/>
  <c r="BW26" i="32"/>
  <c r="AH26" i="19"/>
  <c r="BW28" i="32"/>
  <c r="AH28" i="19"/>
  <c r="BW30" i="32"/>
  <c r="AH30" i="19"/>
  <c r="BW32" i="32"/>
  <c r="AH32" i="19"/>
  <c r="BW34" i="32"/>
  <c r="AH34" i="19"/>
  <c r="BW36" i="32"/>
  <c r="AH36" i="19"/>
  <c r="BW38" i="32"/>
  <c r="AH38" i="19"/>
  <c r="BW40" i="32"/>
  <c r="AH40" i="19"/>
  <c r="BW42" i="32"/>
  <c r="AH42" i="19"/>
  <c r="BW44" i="32"/>
  <c r="AH44" i="19"/>
  <c r="BW7" i="32"/>
  <c r="AH7" i="19"/>
  <c r="BW9" i="32"/>
  <c r="AH9" i="19"/>
  <c r="BW13" i="32"/>
  <c r="AH13" i="19"/>
  <c r="BW17" i="32"/>
  <c r="AH17" i="19"/>
  <c r="BW19" i="32"/>
  <c r="AH19" i="19"/>
  <c r="BW21" i="32"/>
  <c r="AH21" i="19"/>
  <c r="BW23" i="32"/>
  <c r="AH23" i="19"/>
  <c r="BW25" i="32"/>
  <c r="AH25" i="19"/>
  <c r="BW27" i="32"/>
  <c r="AH27" i="19"/>
  <c r="BW29" i="32"/>
  <c r="AH29" i="19"/>
  <c r="BW31" i="32"/>
  <c r="AH31" i="19"/>
  <c r="BW33" i="32"/>
  <c r="AH33" i="19"/>
  <c r="BW35" i="32"/>
  <c r="AH35" i="19"/>
  <c r="BW37" i="32"/>
  <c r="AH37" i="19"/>
  <c r="BW39" i="32"/>
  <c r="AH39" i="19"/>
  <c r="BW41" i="32"/>
  <c r="AH41" i="19"/>
  <c r="BW43" i="32"/>
  <c r="AH43" i="19"/>
  <c r="BW15" i="32"/>
  <c r="AH15" i="19"/>
  <c r="BW14" i="32"/>
  <c r="AH14" i="19"/>
  <c r="BW12" i="32"/>
  <c r="AH12" i="19"/>
  <c r="BW11" i="32"/>
  <c r="AH11" i="19"/>
  <c r="BW8" i="32"/>
  <c r="AH8" i="19"/>
  <c r="EI44" i="39"/>
  <c r="EH44" i="39"/>
  <c r="EG44" i="39"/>
  <c r="EF44" i="39"/>
  <c r="EI43" i="39"/>
  <c r="EH43" i="39"/>
  <c r="EG43" i="39"/>
  <c r="EF43" i="39"/>
  <c r="EI42" i="39"/>
  <c r="EH42" i="39"/>
  <c r="EG42" i="39"/>
  <c r="EF42" i="39"/>
  <c r="EI41" i="39"/>
  <c r="EH41" i="39"/>
  <c r="EG41" i="39"/>
  <c r="EF41" i="39"/>
  <c r="EI40" i="39"/>
  <c r="EH40" i="39"/>
  <c r="EG40" i="39"/>
  <c r="EF40" i="39"/>
  <c r="EI39" i="39"/>
  <c r="EH39" i="39"/>
  <c r="EG39" i="39"/>
  <c r="EF39" i="39"/>
  <c r="EI38" i="39"/>
  <c r="EH38" i="39"/>
  <c r="EG38" i="39"/>
  <c r="EF38" i="39"/>
  <c r="EI37" i="39"/>
  <c r="EH37" i="39"/>
  <c r="EG37" i="39"/>
  <c r="EF37" i="39"/>
  <c r="EI36" i="39"/>
  <c r="EH36" i="39"/>
  <c r="EG36" i="39"/>
  <c r="EF36" i="39"/>
  <c r="EI35" i="39"/>
  <c r="EH35" i="39"/>
  <c r="EG35" i="39"/>
  <c r="EF35" i="39"/>
  <c r="EI34" i="39"/>
  <c r="EH34" i="39"/>
  <c r="EG34" i="39"/>
  <c r="EF34" i="39"/>
  <c r="EI33" i="39"/>
  <c r="EH33" i="39"/>
  <c r="EG33" i="39"/>
  <c r="EF33" i="39"/>
  <c r="EI32" i="39"/>
  <c r="EH32" i="39"/>
  <c r="EG32" i="39"/>
  <c r="EF32" i="39"/>
  <c r="EI31" i="39"/>
  <c r="EH31" i="39"/>
  <c r="EG31" i="39"/>
  <c r="EF31" i="39"/>
  <c r="EI30" i="39"/>
  <c r="EH30" i="39"/>
  <c r="EG30" i="39"/>
  <c r="EF30" i="39"/>
  <c r="EI29" i="39"/>
  <c r="EH29" i="39"/>
  <c r="EG29" i="39"/>
  <c r="EF29" i="39"/>
  <c r="EI28" i="39"/>
  <c r="EH28" i="39"/>
  <c r="EG28" i="39"/>
  <c r="EF28" i="39"/>
  <c r="EI27" i="39"/>
  <c r="EH27" i="39"/>
  <c r="EG27" i="39"/>
  <c r="EF27" i="39"/>
  <c r="EI26" i="39"/>
  <c r="EH26" i="39"/>
  <c r="EG26" i="39"/>
  <c r="EF26" i="39"/>
  <c r="EI25" i="39"/>
  <c r="EH25" i="39"/>
  <c r="EG25" i="39"/>
  <c r="EF25" i="39"/>
  <c r="EI24" i="39"/>
  <c r="EH24" i="39"/>
  <c r="EG24" i="39"/>
  <c r="EF24" i="39"/>
  <c r="EI23" i="39"/>
  <c r="EH23" i="39"/>
  <c r="EG23" i="39"/>
  <c r="EF23" i="39"/>
  <c r="EI22" i="39"/>
  <c r="EH22" i="39"/>
  <c r="EG22" i="39"/>
  <c r="EF22" i="39"/>
  <c r="EI21" i="39"/>
  <c r="EH21" i="39"/>
  <c r="EG21" i="39"/>
  <c r="EF21" i="39"/>
  <c r="EI20" i="39"/>
  <c r="EH20" i="39"/>
  <c r="EG20" i="39"/>
  <c r="EF20" i="39"/>
  <c r="EI19" i="39"/>
  <c r="EH19" i="39"/>
  <c r="EG19" i="39"/>
  <c r="EF19" i="39"/>
  <c r="EI18" i="39"/>
  <c r="EH18" i="39"/>
  <c r="EG18" i="39"/>
  <c r="EF18" i="39"/>
  <c r="EI17" i="39"/>
  <c r="EH17" i="39"/>
  <c r="EG17" i="39"/>
  <c r="EF17" i="39"/>
  <c r="EI16" i="39"/>
  <c r="EH16" i="39"/>
  <c r="EG16" i="39"/>
  <c r="EF16" i="39"/>
  <c r="EI15" i="39"/>
  <c r="EH15" i="39"/>
  <c r="EG15" i="39"/>
  <c r="EF15" i="39"/>
  <c r="EI14" i="39"/>
  <c r="EH14" i="39"/>
  <c r="EG14" i="39"/>
  <c r="EF14" i="39"/>
  <c r="EI13" i="39"/>
  <c r="EH13" i="39"/>
  <c r="EG13" i="39"/>
  <c r="EF13" i="39"/>
  <c r="EI12" i="39"/>
  <c r="EH12" i="39"/>
  <c r="EG12" i="39"/>
  <c r="EF12" i="39"/>
  <c r="EI11" i="39"/>
  <c r="EH11" i="39"/>
  <c r="EG11" i="39"/>
  <c r="EF11" i="39"/>
  <c r="EI10" i="39"/>
  <c r="EH10" i="39"/>
  <c r="EG10" i="39"/>
  <c r="EF10" i="39"/>
  <c r="EI9" i="39"/>
  <c r="EH9" i="39"/>
  <c r="EG9" i="39"/>
  <c r="EF9" i="39"/>
  <c r="EI8" i="39"/>
  <c r="EH8" i="39"/>
  <c r="EG8" i="39"/>
  <c r="EF8" i="39"/>
  <c r="EI7" i="39"/>
  <c r="EH7" i="39"/>
  <c r="EG7" i="39"/>
  <c r="EF7" i="39"/>
  <c r="EI6" i="39"/>
  <c r="EH6" i="39"/>
  <c r="EG6" i="39"/>
  <c r="EF6" i="39"/>
  <c r="EI5" i="39"/>
  <c r="EH5" i="39"/>
  <c r="EG5" i="39"/>
  <c r="EF5" i="39"/>
  <c r="ED44" i="39"/>
  <c r="EC44" i="39"/>
  <c r="EB44" i="39"/>
  <c r="EA44" i="39"/>
  <c r="ED43" i="39"/>
  <c r="EC43" i="39"/>
  <c r="EB43" i="39"/>
  <c r="EA43" i="39"/>
  <c r="ED42" i="39"/>
  <c r="EC42" i="39"/>
  <c r="EB42" i="39"/>
  <c r="EA42" i="39"/>
  <c r="ED41" i="39"/>
  <c r="EC41" i="39"/>
  <c r="EB41" i="39"/>
  <c r="EA41" i="39"/>
  <c r="ED40" i="39"/>
  <c r="EC40" i="39"/>
  <c r="EB40" i="39"/>
  <c r="EA40" i="39"/>
  <c r="ED39" i="39"/>
  <c r="EC39" i="39"/>
  <c r="EB39" i="39"/>
  <c r="EA39" i="39"/>
  <c r="ED38" i="39"/>
  <c r="EC38" i="39"/>
  <c r="EB38" i="39"/>
  <c r="EA38" i="39"/>
  <c r="ED37" i="39"/>
  <c r="EC37" i="39"/>
  <c r="EB37" i="39"/>
  <c r="EA37" i="39"/>
  <c r="ED36" i="39"/>
  <c r="EC36" i="39"/>
  <c r="EB36" i="39"/>
  <c r="EA36" i="39"/>
  <c r="ED35" i="39"/>
  <c r="EC35" i="39"/>
  <c r="EB35" i="39"/>
  <c r="EA35" i="39"/>
  <c r="ED34" i="39"/>
  <c r="EC34" i="39"/>
  <c r="EB34" i="39"/>
  <c r="EA34" i="39"/>
  <c r="ED33" i="39"/>
  <c r="EC33" i="39"/>
  <c r="EB33" i="39"/>
  <c r="EA33" i="39"/>
  <c r="ED32" i="39"/>
  <c r="EC32" i="39"/>
  <c r="EB32" i="39"/>
  <c r="EA32" i="39"/>
  <c r="ED31" i="39"/>
  <c r="EC31" i="39"/>
  <c r="EB31" i="39"/>
  <c r="EA31" i="39"/>
  <c r="ED30" i="39"/>
  <c r="EC30" i="39"/>
  <c r="EB30" i="39"/>
  <c r="EA30" i="39"/>
  <c r="ED29" i="39"/>
  <c r="EC29" i="39"/>
  <c r="EB29" i="39"/>
  <c r="EA29" i="39"/>
  <c r="ED28" i="39"/>
  <c r="EC28" i="39"/>
  <c r="EB28" i="39"/>
  <c r="EA28" i="39"/>
  <c r="ED27" i="39"/>
  <c r="EC27" i="39"/>
  <c r="EB27" i="39"/>
  <c r="EA27" i="39"/>
  <c r="ED26" i="39"/>
  <c r="EC26" i="39"/>
  <c r="EB26" i="39"/>
  <c r="EA26" i="39"/>
  <c r="ED25" i="39"/>
  <c r="EC25" i="39"/>
  <c r="EB25" i="39"/>
  <c r="EA25" i="39"/>
  <c r="ED24" i="39"/>
  <c r="EC24" i="39"/>
  <c r="EB24" i="39"/>
  <c r="EA24" i="39"/>
  <c r="ED23" i="39"/>
  <c r="EC23" i="39"/>
  <c r="EB23" i="39"/>
  <c r="EA23" i="39"/>
  <c r="ED22" i="39"/>
  <c r="EC22" i="39"/>
  <c r="EB22" i="39"/>
  <c r="EA22" i="39"/>
  <c r="ED21" i="39"/>
  <c r="EC21" i="39"/>
  <c r="EB21" i="39"/>
  <c r="EA21" i="39"/>
  <c r="ED20" i="39"/>
  <c r="EC20" i="39"/>
  <c r="EB20" i="39"/>
  <c r="EA20" i="39"/>
  <c r="ED19" i="39"/>
  <c r="EC19" i="39"/>
  <c r="EB19" i="39"/>
  <c r="EA19" i="39"/>
  <c r="ED18" i="39"/>
  <c r="EC18" i="39"/>
  <c r="EB18" i="39"/>
  <c r="EA18" i="39"/>
  <c r="ED17" i="39"/>
  <c r="EC17" i="39"/>
  <c r="EB17" i="39"/>
  <c r="EA17" i="39"/>
  <c r="ED16" i="39"/>
  <c r="EC16" i="39"/>
  <c r="EB16" i="39"/>
  <c r="EA16" i="39"/>
  <c r="ED15" i="39"/>
  <c r="EC15" i="39"/>
  <c r="EB15" i="39"/>
  <c r="EA15" i="39"/>
  <c r="ED14" i="39"/>
  <c r="EC14" i="39"/>
  <c r="EB14" i="39"/>
  <c r="EA14" i="39"/>
  <c r="ED13" i="39"/>
  <c r="EC13" i="39"/>
  <c r="EB13" i="39"/>
  <c r="EA13" i="39"/>
  <c r="ED12" i="39"/>
  <c r="EC12" i="39"/>
  <c r="EB12" i="39"/>
  <c r="EA12" i="39"/>
  <c r="ED11" i="39"/>
  <c r="EC11" i="39"/>
  <c r="EB11" i="39"/>
  <c r="EA11" i="39"/>
  <c r="ED10" i="39"/>
  <c r="EC10" i="39"/>
  <c r="EB10" i="39"/>
  <c r="EA10" i="39"/>
  <c r="ED9" i="39"/>
  <c r="EC9" i="39"/>
  <c r="EB9" i="39"/>
  <c r="EA9" i="39"/>
  <c r="ED8" i="39"/>
  <c r="EC8" i="39"/>
  <c r="EB8" i="39"/>
  <c r="EA8" i="39"/>
  <c r="ED7" i="39"/>
  <c r="EC7" i="39"/>
  <c r="EB7" i="39"/>
  <c r="EA7" i="39"/>
  <c r="ED6" i="39"/>
  <c r="EC6" i="39"/>
  <c r="EB6" i="39"/>
  <c r="EA6" i="39"/>
  <c r="ED5" i="39"/>
  <c r="EC5" i="39"/>
  <c r="EB5" i="39"/>
  <c r="EA5" i="39"/>
  <c r="DY44" i="39"/>
  <c r="DX44" i="39"/>
  <c r="DW44" i="39"/>
  <c r="DV44" i="39"/>
  <c r="DY43" i="39"/>
  <c r="DX43" i="39"/>
  <c r="DW43" i="39"/>
  <c r="DV43" i="39"/>
  <c r="DY42" i="39"/>
  <c r="DX42" i="39"/>
  <c r="DW42" i="39"/>
  <c r="DV42" i="39"/>
  <c r="DY41" i="39"/>
  <c r="DX41" i="39"/>
  <c r="DW41" i="39"/>
  <c r="DV41" i="39"/>
  <c r="DY40" i="39"/>
  <c r="DX40" i="39"/>
  <c r="DW40" i="39"/>
  <c r="DV40" i="39"/>
  <c r="DY39" i="39"/>
  <c r="DX39" i="39"/>
  <c r="DW39" i="39"/>
  <c r="DV39" i="39"/>
  <c r="DY38" i="39"/>
  <c r="DX38" i="39"/>
  <c r="DW38" i="39"/>
  <c r="DV38" i="39"/>
  <c r="DY37" i="39"/>
  <c r="DX37" i="39"/>
  <c r="DW37" i="39"/>
  <c r="DV37" i="39"/>
  <c r="DY36" i="39"/>
  <c r="DX36" i="39"/>
  <c r="DW36" i="39"/>
  <c r="DV36" i="39"/>
  <c r="DY35" i="39"/>
  <c r="DX35" i="39"/>
  <c r="DW35" i="39"/>
  <c r="DV35" i="39"/>
  <c r="DY34" i="39"/>
  <c r="DX34" i="39"/>
  <c r="DW34" i="39"/>
  <c r="DV34" i="39"/>
  <c r="DY33" i="39"/>
  <c r="DX33" i="39"/>
  <c r="DW33" i="39"/>
  <c r="DV33" i="39"/>
  <c r="DY32" i="39"/>
  <c r="DX32" i="39"/>
  <c r="DW32" i="39"/>
  <c r="DV32" i="39"/>
  <c r="DY31" i="39"/>
  <c r="DX31" i="39"/>
  <c r="DW31" i="39"/>
  <c r="DV31" i="39"/>
  <c r="DY30" i="39"/>
  <c r="DX30" i="39"/>
  <c r="DW30" i="39"/>
  <c r="DV30" i="39"/>
  <c r="DY29" i="39"/>
  <c r="DX29" i="39"/>
  <c r="DW29" i="39"/>
  <c r="DV29" i="39"/>
  <c r="DY28" i="39"/>
  <c r="DX28" i="39"/>
  <c r="DW28" i="39"/>
  <c r="DV28" i="39"/>
  <c r="DY27" i="39"/>
  <c r="DX27" i="39"/>
  <c r="DW27" i="39"/>
  <c r="DV27" i="39"/>
  <c r="DY26" i="39"/>
  <c r="DX26" i="39"/>
  <c r="DW26" i="39"/>
  <c r="DV26" i="39"/>
  <c r="DY25" i="39"/>
  <c r="DX25" i="39"/>
  <c r="DW25" i="39"/>
  <c r="DV25" i="39"/>
  <c r="DY24" i="39"/>
  <c r="DX24" i="39"/>
  <c r="DW24" i="39"/>
  <c r="DV24" i="39"/>
  <c r="DY23" i="39"/>
  <c r="DX23" i="39"/>
  <c r="DW23" i="39"/>
  <c r="DV23" i="39"/>
  <c r="DY22" i="39"/>
  <c r="DX22" i="39"/>
  <c r="DW22" i="39"/>
  <c r="DV22" i="39"/>
  <c r="DY21" i="39"/>
  <c r="DX21" i="39"/>
  <c r="DW21" i="39"/>
  <c r="DV21" i="39"/>
  <c r="DY20" i="39"/>
  <c r="DX20" i="39"/>
  <c r="DW20" i="39"/>
  <c r="DV20" i="39"/>
  <c r="DY19" i="39"/>
  <c r="DX19" i="39"/>
  <c r="DW19" i="39"/>
  <c r="DV19" i="39"/>
  <c r="DY18" i="39"/>
  <c r="DX18" i="39"/>
  <c r="DW18" i="39"/>
  <c r="DV18" i="39"/>
  <c r="DY17" i="39"/>
  <c r="DX17" i="39"/>
  <c r="DW17" i="39"/>
  <c r="DV17" i="39"/>
  <c r="DY16" i="39"/>
  <c r="DX16" i="39"/>
  <c r="DW16" i="39"/>
  <c r="DV16" i="39"/>
  <c r="DY15" i="39"/>
  <c r="DX15" i="39"/>
  <c r="DW15" i="39"/>
  <c r="DV15" i="39"/>
  <c r="DY14" i="39"/>
  <c r="DX14" i="39"/>
  <c r="DW14" i="39"/>
  <c r="DV14" i="39"/>
  <c r="DY13" i="39"/>
  <c r="DX13" i="39"/>
  <c r="DW13" i="39"/>
  <c r="DV13" i="39"/>
  <c r="DY12" i="39"/>
  <c r="DX12" i="39"/>
  <c r="DW12" i="39"/>
  <c r="DV12" i="39"/>
  <c r="DY11" i="39"/>
  <c r="DX11" i="39"/>
  <c r="DW11" i="39"/>
  <c r="DV11" i="39"/>
  <c r="DY10" i="39"/>
  <c r="DX10" i="39"/>
  <c r="DW10" i="39"/>
  <c r="DV10" i="39"/>
  <c r="DY9" i="39"/>
  <c r="DX9" i="39"/>
  <c r="DW9" i="39"/>
  <c r="DV9" i="39"/>
  <c r="DY8" i="39"/>
  <c r="DX8" i="39"/>
  <c r="DW8" i="39"/>
  <c r="DV8" i="39"/>
  <c r="DY7" i="39"/>
  <c r="DX7" i="39"/>
  <c r="DW7" i="39"/>
  <c r="DV7" i="39"/>
  <c r="DY6" i="39"/>
  <c r="DX6" i="39"/>
  <c r="DW6" i="39"/>
  <c r="DV6" i="39"/>
  <c r="DY5" i="39"/>
  <c r="DX5" i="39"/>
  <c r="DW5" i="39"/>
  <c r="DV5" i="39"/>
  <c r="DT44" i="39"/>
  <c r="DS44" i="39"/>
  <c r="DR44" i="39"/>
  <c r="DQ44" i="39"/>
  <c r="DT43" i="39"/>
  <c r="DS43" i="39"/>
  <c r="DR43" i="39"/>
  <c r="DQ43" i="39"/>
  <c r="DT42" i="39"/>
  <c r="DS42" i="39"/>
  <c r="DR42" i="39"/>
  <c r="DQ42" i="39"/>
  <c r="DT41" i="39"/>
  <c r="DS41" i="39"/>
  <c r="DR41" i="39"/>
  <c r="DQ41" i="39"/>
  <c r="DT40" i="39"/>
  <c r="DS40" i="39"/>
  <c r="DR40" i="39"/>
  <c r="DQ40" i="39"/>
  <c r="DT39" i="39"/>
  <c r="DS39" i="39"/>
  <c r="DR39" i="39"/>
  <c r="DQ39" i="39"/>
  <c r="DT38" i="39"/>
  <c r="DS38" i="39"/>
  <c r="DR38" i="39"/>
  <c r="DQ38" i="39"/>
  <c r="DT37" i="39"/>
  <c r="DS37" i="39"/>
  <c r="DR37" i="39"/>
  <c r="DQ37" i="39"/>
  <c r="DT36" i="39"/>
  <c r="DS36" i="39"/>
  <c r="DR36" i="39"/>
  <c r="DQ36" i="39"/>
  <c r="DT35" i="39"/>
  <c r="DS35" i="39"/>
  <c r="DR35" i="39"/>
  <c r="DQ35" i="39"/>
  <c r="DT34" i="39"/>
  <c r="DS34" i="39"/>
  <c r="DR34" i="39"/>
  <c r="DQ34" i="39"/>
  <c r="DT33" i="39"/>
  <c r="DS33" i="39"/>
  <c r="DR33" i="39"/>
  <c r="DQ33" i="39"/>
  <c r="DT32" i="39"/>
  <c r="DS32" i="39"/>
  <c r="DR32" i="39"/>
  <c r="DQ32" i="39"/>
  <c r="DT31" i="39"/>
  <c r="DS31" i="39"/>
  <c r="DR31" i="39"/>
  <c r="DQ31" i="39"/>
  <c r="DT30" i="39"/>
  <c r="DS30" i="39"/>
  <c r="DR30" i="39"/>
  <c r="DQ30" i="39"/>
  <c r="DT29" i="39"/>
  <c r="DS29" i="39"/>
  <c r="DR29" i="39"/>
  <c r="DQ29" i="39"/>
  <c r="DT28" i="39"/>
  <c r="DS28" i="39"/>
  <c r="DR28" i="39"/>
  <c r="DQ28" i="39"/>
  <c r="DT27" i="39"/>
  <c r="DS27" i="39"/>
  <c r="DR27" i="39"/>
  <c r="DQ27" i="39"/>
  <c r="DT26" i="39"/>
  <c r="DS26" i="39"/>
  <c r="DR26" i="39"/>
  <c r="DQ26" i="39"/>
  <c r="DT25" i="39"/>
  <c r="DS25" i="39"/>
  <c r="DR25" i="39"/>
  <c r="DQ25" i="39"/>
  <c r="DT24" i="39"/>
  <c r="DS24" i="39"/>
  <c r="DR24" i="39"/>
  <c r="DQ24" i="39"/>
  <c r="DT23" i="39"/>
  <c r="DS23" i="39"/>
  <c r="DR23" i="39"/>
  <c r="DQ23" i="39"/>
  <c r="DT22" i="39"/>
  <c r="DS22" i="39"/>
  <c r="DR22" i="39"/>
  <c r="DQ22" i="39"/>
  <c r="DT21" i="39"/>
  <c r="DS21" i="39"/>
  <c r="DR21" i="39"/>
  <c r="DQ21" i="39"/>
  <c r="DT20" i="39"/>
  <c r="DS20" i="39"/>
  <c r="DR20" i="39"/>
  <c r="DQ20" i="39"/>
  <c r="DT19" i="39"/>
  <c r="DS19" i="39"/>
  <c r="DR19" i="39"/>
  <c r="DQ19" i="39"/>
  <c r="DT18" i="39"/>
  <c r="DS18" i="39"/>
  <c r="DR18" i="39"/>
  <c r="DQ18" i="39"/>
  <c r="DT17" i="39"/>
  <c r="DS17" i="39"/>
  <c r="DR17" i="39"/>
  <c r="DQ17" i="39"/>
  <c r="DT16" i="39"/>
  <c r="DS16" i="39"/>
  <c r="DR16" i="39"/>
  <c r="DQ16" i="39"/>
  <c r="DT15" i="39"/>
  <c r="DS15" i="39"/>
  <c r="DR15" i="39"/>
  <c r="DQ15" i="39"/>
  <c r="DT14" i="39"/>
  <c r="DS14" i="39"/>
  <c r="DR14" i="39"/>
  <c r="DQ14" i="39"/>
  <c r="DT13" i="39"/>
  <c r="DS13" i="39"/>
  <c r="DR13" i="39"/>
  <c r="DQ13" i="39"/>
  <c r="DT12" i="39"/>
  <c r="DS12" i="39"/>
  <c r="DR12" i="39"/>
  <c r="DQ12" i="39"/>
  <c r="DT11" i="39"/>
  <c r="DS11" i="39"/>
  <c r="DR11" i="39"/>
  <c r="DQ11" i="39"/>
  <c r="DT10" i="39"/>
  <c r="DS10" i="39"/>
  <c r="DR10" i="39"/>
  <c r="DQ10" i="39"/>
  <c r="DT9" i="39"/>
  <c r="DS9" i="39"/>
  <c r="DR9" i="39"/>
  <c r="DQ9" i="39"/>
  <c r="DT8" i="39"/>
  <c r="DS8" i="39"/>
  <c r="DR8" i="39"/>
  <c r="DQ8" i="39"/>
  <c r="DT7" i="39"/>
  <c r="DS7" i="39"/>
  <c r="DR7" i="39"/>
  <c r="DQ7" i="39"/>
  <c r="DT6" i="39"/>
  <c r="DS6" i="39"/>
  <c r="DR6" i="39"/>
  <c r="DQ6" i="39"/>
  <c r="DT5" i="39"/>
  <c r="DS5" i="39"/>
  <c r="DR5" i="39"/>
  <c r="DQ5" i="39"/>
  <c r="DO44" i="39"/>
  <c r="DN44" i="39"/>
  <c r="DM44" i="39"/>
  <c r="DL44" i="39"/>
  <c r="DO43" i="39"/>
  <c r="DN43" i="39"/>
  <c r="DM43" i="39"/>
  <c r="DL43" i="39"/>
  <c r="DO42" i="39"/>
  <c r="DN42" i="39"/>
  <c r="DM42" i="39"/>
  <c r="DL42" i="39"/>
  <c r="DO41" i="39"/>
  <c r="DN41" i="39"/>
  <c r="DM41" i="39"/>
  <c r="DL41" i="39"/>
  <c r="DO40" i="39"/>
  <c r="DN40" i="39"/>
  <c r="DM40" i="39"/>
  <c r="DL40" i="39"/>
  <c r="DO39" i="39"/>
  <c r="DN39" i="39"/>
  <c r="DM39" i="39"/>
  <c r="DL39" i="39"/>
  <c r="DO38" i="39"/>
  <c r="DN38" i="39"/>
  <c r="DM38" i="39"/>
  <c r="DL38" i="39"/>
  <c r="DO37" i="39"/>
  <c r="DN37" i="39"/>
  <c r="DM37" i="39"/>
  <c r="DL37" i="39"/>
  <c r="DO36" i="39"/>
  <c r="DN36" i="39"/>
  <c r="DM36" i="39"/>
  <c r="DL36" i="39"/>
  <c r="DO35" i="39"/>
  <c r="DN35" i="39"/>
  <c r="DM35" i="39"/>
  <c r="DL35" i="39"/>
  <c r="DO34" i="39"/>
  <c r="DN34" i="39"/>
  <c r="DM34" i="39"/>
  <c r="DL34" i="39"/>
  <c r="DO33" i="39"/>
  <c r="DN33" i="39"/>
  <c r="DM33" i="39"/>
  <c r="DL33" i="39"/>
  <c r="DO32" i="39"/>
  <c r="DN32" i="39"/>
  <c r="DM32" i="39"/>
  <c r="DL32" i="39"/>
  <c r="DO31" i="39"/>
  <c r="DN31" i="39"/>
  <c r="DM31" i="39"/>
  <c r="DL31" i="39"/>
  <c r="DO30" i="39"/>
  <c r="DN30" i="39"/>
  <c r="DM30" i="39"/>
  <c r="DL30" i="39"/>
  <c r="DO29" i="39"/>
  <c r="DN29" i="39"/>
  <c r="DM29" i="39"/>
  <c r="DL29" i="39"/>
  <c r="DO28" i="39"/>
  <c r="DN28" i="39"/>
  <c r="DM28" i="39"/>
  <c r="DL28" i="39"/>
  <c r="DO27" i="39"/>
  <c r="DN27" i="39"/>
  <c r="DM27" i="39"/>
  <c r="DL27" i="39"/>
  <c r="DO26" i="39"/>
  <c r="DN26" i="39"/>
  <c r="DM26" i="39"/>
  <c r="DL26" i="39"/>
  <c r="DO25" i="39"/>
  <c r="DN25" i="39"/>
  <c r="DM25" i="39"/>
  <c r="DL25" i="39"/>
  <c r="DO24" i="39"/>
  <c r="DN24" i="39"/>
  <c r="DM24" i="39"/>
  <c r="DL24" i="39"/>
  <c r="DO23" i="39"/>
  <c r="DN23" i="39"/>
  <c r="DM23" i="39"/>
  <c r="DL23" i="39"/>
  <c r="DO22" i="39"/>
  <c r="DN22" i="39"/>
  <c r="DM22" i="39"/>
  <c r="DL22" i="39"/>
  <c r="DO21" i="39"/>
  <c r="DN21" i="39"/>
  <c r="DM21" i="39"/>
  <c r="DL21" i="39"/>
  <c r="DO20" i="39"/>
  <c r="DN20" i="39"/>
  <c r="DM20" i="39"/>
  <c r="DL20" i="39"/>
  <c r="DO19" i="39"/>
  <c r="DN19" i="39"/>
  <c r="DM19" i="39"/>
  <c r="DL19" i="39"/>
  <c r="DO18" i="39"/>
  <c r="DN18" i="39"/>
  <c r="DM18" i="39"/>
  <c r="DL18" i="39"/>
  <c r="DO17" i="39"/>
  <c r="DN17" i="39"/>
  <c r="DM17" i="39"/>
  <c r="DL17" i="39"/>
  <c r="DO16" i="39"/>
  <c r="DN16" i="39"/>
  <c r="DM16" i="39"/>
  <c r="DL16" i="39"/>
  <c r="DO15" i="39"/>
  <c r="DN15" i="39"/>
  <c r="DM15" i="39"/>
  <c r="DL15" i="39"/>
  <c r="DO14" i="39"/>
  <c r="DN14" i="39"/>
  <c r="DM14" i="39"/>
  <c r="DL14" i="39"/>
  <c r="DO13" i="39"/>
  <c r="DN13" i="39"/>
  <c r="DM13" i="39"/>
  <c r="DL13" i="39"/>
  <c r="DO12" i="39"/>
  <c r="DN12" i="39"/>
  <c r="DM12" i="39"/>
  <c r="DL12" i="39"/>
  <c r="DO11" i="39"/>
  <c r="DN11" i="39"/>
  <c r="DM11" i="39"/>
  <c r="DL11" i="39"/>
  <c r="DO10" i="39"/>
  <c r="DN10" i="39"/>
  <c r="DM10" i="39"/>
  <c r="DL10" i="39"/>
  <c r="DO9" i="39"/>
  <c r="DN9" i="39"/>
  <c r="DM9" i="39"/>
  <c r="DL9" i="39"/>
  <c r="DO8" i="39"/>
  <c r="DN8" i="39"/>
  <c r="DM8" i="39"/>
  <c r="DL8" i="39"/>
  <c r="DO7" i="39"/>
  <c r="DN7" i="39"/>
  <c r="DM7" i="39"/>
  <c r="DL7" i="39"/>
  <c r="DO6" i="39"/>
  <c r="DN6" i="39"/>
  <c r="DM6" i="39"/>
  <c r="DL6" i="39"/>
  <c r="DO5" i="39"/>
  <c r="DN5" i="39"/>
  <c r="DM5" i="39"/>
  <c r="DL5" i="39"/>
  <c r="DJ44" i="39"/>
  <c r="DI44" i="39"/>
  <c r="DH44" i="39"/>
  <c r="DG44" i="39"/>
  <c r="DJ43" i="39"/>
  <c r="DI43" i="39"/>
  <c r="DH43" i="39"/>
  <c r="DG43" i="39"/>
  <c r="DJ42" i="39"/>
  <c r="DI42" i="39"/>
  <c r="DH42" i="39"/>
  <c r="DG42" i="39"/>
  <c r="DJ41" i="39"/>
  <c r="DI41" i="39"/>
  <c r="DH41" i="39"/>
  <c r="DG41" i="39"/>
  <c r="DJ40" i="39"/>
  <c r="DI40" i="39"/>
  <c r="DH40" i="39"/>
  <c r="DG40" i="39"/>
  <c r="DJ39" i="39"/>
  <c r="DI39" i="39"/>
  <c r="DH39" i="39"/>
  <c r="DG39" i="39"/>
  <c r="DJ38" i="39"/>
  <c r="DI38" i="39"/>
  <c r="DH38" i="39"/>
  <c r="DG38" i="39"/>
  <c r="DJ37" i="39"/>
  <c r="DI37" i="39"/>
  <c r="DH37" i="39"/>
  <c r="DG37" i="39"/>
  <c r="DJ36" i="39"/>
  <c r="DI36" i="39"/>
  <c r="DH36" i="39"/>
  <c r="DG36" i="39"/>
  <c r="DJ35" i="39"/>
  <c r="DI35" i="39"/>
  <c r="DH35" i="39"/>
  <c r="DG35" i="39"/>
  <c r="DJ34" i="39"/>
  <c r="DI34" i="39"/>
  <c r="DH34" i="39"/>
  <c r="DG34" i="39"/>
  <c r="DJ33" i="39"/>
  <c r="DI33" i="39"/>
  <c r="DH33" i="39"/>
  <c r="DG33" i="39"/>
  <c r="DJ32" i="39"/>
  <c r="DI32" i="39"/>
  <c r="DH32" i="39"/>
  <c r="DG32" i="39"/>
  <c r="DJ31" i="39"/>
  <c r="DI31" i="39"/>
  <c r="DH31" i="39"/>
  <c r="DG31" i="39"/>
  <c r="DJ30" i="39"/>
  <c r="DI30" i="39"/>
  <c r="DH30" i="39"/>
  <c r="DG30" i="39"/>
  <c r="DJ29" i="39"/>
  <c r="DI29" i="39"/>
  <c r="DH29" i="39"/>
  <c r="DG29" i="39"/>
  <c r="DJ28" i="39"/>
  <c r="DI28" i="39"/>
  <c r="DH28" i="39"/>
  <c r="DG28" i="39"/>
  <c r="DJ27" i="39"/>
  <c r="DI27" i="39"/>
  <c r="DH27" i="39"/>
  <c r="DG27" i="39"/>
  <c r="DJ26" i="39"/>
  <c r="DI26" i="39"/>
  <c r="DH26" i="39"/>
  <c r="DG26" i="39"/>
  <c r="DJ25" i="39"/>
  <c r="DI25" i="39"/>
  <c r="DH25" i="39"/>
  <c r="DG25" i="39"/>
  <c r="DJ24" i="39"/>
  <c r="DI24" i="39"/>
  <c r="DH24" i="39"/>
  <c r="DG24" i="39"/>
  <c r="DJ23" i="39"/>
  <c r="DI23" i="39"/>
  <c r="DH23" i="39"/>
  <c r="DG23" i="39"/>
  <c r="DJ22" i="39"/>
  <c r="DI22" i="39"/>
  <c r="DH22" i="39"/>
  <c r="DG22" i="39"/>
  <c r="DJ21" i="39"/>
  <c r="DI21" i="39"/>
  <c r="DH21" i="39"/>
  <c r="DG21" i="39"/>
  <c r="DJ20" i="39"/>
  <c r="DI20" i="39"/>
  <c r="DH20" i="39"/>
  <c r="DG20" i="39"/>
  <c r="DJ19" i="39"/>
  <c r="DI19" i="39"/>
  <c r="DH19" i="39"/>
  <c r="DG19" i="39"/>
  <c r="DJ18" i="39"/>
  <c r="DI18" i="39"/>
  <c r="DH18" i="39"/>
  <c r="DG18" i="39"/>
  <c r="DJ17" i="39"/>
  <c r="DI17" i="39"/>
  <c r="DH17" i="39"/>
  <c r="DG17" i="39"/>
  <c r="DJ16" i="39"/>
  <c r="DI16" i="39"/>
  <c r="DH16" i="39"/>
  <c r="DG16" i="39"/>
  <c r="DJ15" i="39"/>
  <c r="DI15" i="39"/>
  <c r="DH15" i="39"/>
  <c r="DG15" i="39"/>
  <c r="DJ14" i="39"/>
  <c r="DI14" i="39"/>
  <c r="DH14" i="39"/>
  <c r="DG14" i="39"/>
  <c r="DJ13" i="39"/>
  <c r="DI13" i="39"/>
  <c r="DH13" i="39"/>
  <c r="DG13" i="39"/>
  <c r="DJ12" i="39"/>
  <c r="DI12" i="39"/>
  <c r="DH12" i="39"/>
  <c r="DG12" i="39"/>
  <c r="DJ11" i="39"/>
  <c r="DI11" i="39"/>
  <c r="DH11" i="39"/>
  <c r="DG11" i="39"/>
  <c r="DJ10" i="39"/>
  <c r="DI10" i="39"/>
  <c r="DH10" i="39"/>
  <c r="DG10" i="39"/>
  <c r="DJ9" i="39"/>
  <c r="DI9" i="39"/>
  <c r="DH9" i="39"/>
  <c r="DG9" i="39"/>
  <c r="DJ8" i="39"/>
  <c r="DI8" i="39"/>
  <c r="DH8" i="39"/>
  <c r="DG8" i="39"/>
  <c r="DJ7" i="39"/>
  <c r="DI7" i="39"/>
  <c r="DH7" i="39"/>
  <c r="DG7" i="39"/>
  <c r="DJ6" i="39"/>
  <c r="DI6" i="39"/>
  <c r="DH6" i="39"/>
  <c r="DG6" i="39"/>
  <c r="DJ5" i="39"/>
  <c r="DI5" i="39"/>
  <c r="DH5" i="39"/>
  <c r="DG5" i="39"/>
  <c r="DE44" i="39"/>
  <c r="DD44" i="39"/>
  <c r="DC44" i="39"/>
  <c r="DB44" i="39"/>
  <c r="DE43" i="39"/>
  <c r="DD43" i="39"/>
  <c r="DC43" i="39"/>
  <c r="DB43" i="39"/>
  <c r="DE42" i="39"/>
  <c r="DD42" i="39"/>
  <c r="DC42" i="39"/>
  <c r="DB42" i="39"/>
  <c r="DE41" i="39"/>
  <c r="DD41" i="39"/>
  <c r="DC41" i="39"/>
  <c r="DB41" i="39"/>
  <c r="DE40" i="39"/>
  <c r="DD40" i="39"/>
  <c r="DC40" i="39"/>
  <c r="DB40" i="39"/>
  <c r="DE39" i="39"/>
  <c r="DD39" i="39"/>
  <c r="DC39" i="39"/>
  <c r="DB39" i="39"/>
  <c r="DE38" i="39"/>
  <c r="DD38" i="39"/>
  <c r="DC38" i="39"/>
  <c r="DB38" i="39"/>
  <c r="DE37" i="39"/>
  <c r="DD37" i="39"/>
  <c r="DC37" i="39"/>
  <c r="DB37" i="39"/>
  <c r="DE36" i="39"/>
  <c r="DD36" i="39"/>
  <c r="DC36" i="39"/>
  <c r="DB36" i="39"/>
  <c r="DE35" i="39"/>
  <c r="DD35" i="39"/>
  <c r="DC35" i="39"/>
  <c r="DB35" i="39"/>
  <c r="DE34" i="39"/>
  <c r="DD34" i="39"/>
  <c r="DC34" i="39"/>
  <c r="DB34" i="39"/>
  <c r="DE33" i="39"/>
  <c r="DD33" i="39"/>
  <c r="DC33" i="39"/>
  <c r="DB33" i="39"/>
  <c r="DE32" i="39"/>
  <c r="DD32" i="39"/>
  <c r="DC32" i="39"/>
  <c r="DB32" i="39"/>
  <c r="DE31" i="39"/>
  <c r="DD31" i="39"/>
  <c r="DC31" i="39"/>
  <c r="DB31" i="39"/>
  <c r="DE30" i="39"/>
  <c r="DD30" i="39"/>
  <c r="DC30" i="39"/>
  <c r="DB30" i="39"/>
  <c r="DE29" i="39"/>
  <c r="DD29" i="39"/>
  <c r="DC29" i="39"/>
  <c r="DB29" i="39"/>
  <c r="DE28" i="39"/>
  <c r="DD28" i="39"/>
  <c r="DC28" i="39"/>
  <c r="DB28" i="39"/>
  <c r="DE27" i="39"/>
  <c r="DD27" i="39"/>
  <c r="DC27" i="39"/>
  <c r="DB27" i="39"/>
  <c r="DE26" i="39"/>
  <c r="DD26" i="39"/>
  <c r="DC26" i="39"/>
  <c r="DB26" i="39"/>
  <c r="DE25" i="39"/>
  <c r="DD25" i="39"/>
  <c r="DC25" i="39"/>
  <c r="DB25" i="39"/>
  <c r="DE24" i="39"/>
  <c r="DD24" i="39"/>
  <c r="DC24" i="39"/>
  <c r="DB24" i="39"/>
  <c r="DE23" i="39"/>
  <c r="DD23" i="39"/>
  <c r="DC23" i="39"/>
  <c r="DB23" i="39"/>
  <c r="DE22" i="39"/>
  <c r="DD22" i="39"/>
  <c r="DC22" i="39"/>
  <c r="DB22" i="39"/>
  <c r="DE21" i="39"/>
  <c r="DD21" i="39"/>
  <c r="DC21" i="39"/>
  <c r="DB21" i="39"/>
  <c r="DE20" i="39"/>
  <c r="DD20" i="39"/>
  <c r="DC20" i="39"/>
  <c r="DB20" i="39"/>
  <c r="DE19" i="39"/>
  <c r="DD19" i="39"/>
  <c r="DC19" i="39"/>
  <c r="DB19" i="39"/>
  <c r="DE18" i="39"/>
  <c r="DD18" i="39"/>
  <c r="DC18" i="39"/>
  <c r="DB18" i="39"/>
  <c r="DE17" i="39"/>
  <c r="DD17" i="39"/>
  <c r="DC17" i="39"/>
  <c r="DB17" i="39"/>
  <c r="DE16" i="39"/>
  <c r="DD16" i="39"/>
  <c r="DC16" i="39"/>
  <c r="DB16" i="39"/>
  <c r="DE15" i="39"/>
  <c r="DD15" i="39"/>
  <c r="DC15" i="39"/>
  <c r="DB15" i="39"/>
  <c r="DE14" i="39"/>
  <c r="DD14" i="39"/>
  <c r="DC14" i="39"/>
  <c r="DB14" i="39"/>
  <c r="DE13" i="39"/>
  <c r="DD13" i="39"/>
  <c r="DC13" i="39"/>
  <c r="DB13" i="39"/>
  <c r="DE12" i="39"/>
  <c r="DD12" i="39"/>
  <c r="DC12" i="39"/>
  <c r="DB12" i="39"/>
  <c r="DE11" i="39"/>
  <c r="DD11" i="39"/>
  <c r="DC11" i="39"/>
  <c r="DB11" i="39"/>
  <c r="DE10" i="39"/>
  <c r="DD10" i="39"/>
  <c r="DC10" i="39"/>
  <c r="DB10" i="39"/>
  <c r="DE9" i="39"/>
  <c r="DD9" i="39"/>
  <c r="DC9" i="39"/>
  <c r="DB9" i="39"/>
  <c r="DE8" i="39"/>
  <c r="DD8" i="39"/>
  <c r="DC8" i="39"/>
  <c r="DB8" i="39"/>
  <c r="DE7" i="39"/>
  <c r="DD7" i="39"/>
  <c r="DC7" i="39"/>
  <c r="DB7" i="39"/>
  <c r="DE6" i="39"/>
  <c r="DD6" i="39"/>
  <c r="DC6" i="39"/>
  <c r="DB6" i="39"/>
  <c r="DE5" i="39"/>
  <c r="DD5" i="39"/>
  <c r="DC5" i="39"/>
  <c r="DB5" i="39"/>
  <c r="CZ44" i="39"/>
  <c r="CY44" i="39"/>
  <c r="CX44" i="39"/>
  <c r="CW44" i="39"/>
  <c r="CZ43" i="39"/>
  <c r="CY43" i="39"/>
  <c r="CX43" i="39"/>
  <c r="CW43" i="39"/>
  <c r="CZ42" i="39"/>
  <c r="CY42" i="39"/>
  <c r="CX42" i="39"/>
  <c r="CW42" i="39"/>
  <c r="CZ41" i="39"/>
  <c r="CY41" i="39"/>
  <c r="CX41" i="39"/>
  <c r="CW41" i="39"/>
  <c r="CZ40" i="39"/>
  <c r="CY40" i="39"/>
  <c r="CX40" i="39"/>
  <c r="CW40" i="39"/>
  <c r="CZ39" i="39"/>
  <c r="CY39" i="39"/>
  <c r="CX39" i="39"/>
  <c r="CW39" i="39"/>
  <c r="CZ38" i="39"/>
  <c r="CY38" i="39"/>
  <c r="CX38" i="39"/>
  <c r="CW38" i="39"/>
  <c r="CZ37" i="39"/>
  <c r="CY37" i="39"/>
  <c r="CX37" i="39"/>
  <c r="CW37" i="39"/>
  <c r="CZ36" i="39"/>
  <c r="CY36" i="39"/>
  <c r="CX36" i="39"/>
  <c r="CW36" i="39"/>
  <c r="CZ35" i="39"/>
  <c r="CY35" i="39"/>
  <c r="CX35" i="39"/>
  <c r="CW35" i="39"/>
  <c r="CZ34" i="39"/>
  <c r="CY34" i="39"/>
  <c r="CX34" i="39"/>
  <c r="CW34" i="39"/>
  <c r="CZ33" i="39"/>
  <c r="CY33" i="39"/>
  <c r="CX33" i="39"/>
  <c r="CW33" i="39"/>
  <c r="CZ32" i="39"/>
  <c r="CY32" i="39"/>
  <c r="CX32" i="39"/>
  <c r="CW32" i="39"/>
  <c r="CZ31" i="39"/>
  <c r="CY31" i="39"/>
  <c r="CX31" i="39"/>
  <c r="CW31" i="39"/>
  <c r="CZ30" i="39"/>
  <c r="CY30" i="39"/>
  <c r="CX30" i="39"/>
  <c r="CW30" i="39"/>
  <c r="CZ29" i="39"/>
  <c r="CY29" i="39"/>
  <c r="CX29" i="39"/>
  <c r="CW29" i="39"/>
  <c r="CZ28" i="39"/>
  <c r="CY28" i="39"/>
  <c r="CX28" i="39"/>
  <c r="CW28" i="39"/>
  <c r="CZ27" i="39"/>
  <c r="CY27" i="39"/>
  <c r="CX27" i="39"/>
  <c r="CW27" i="39"/>
  <c r="CZ26" i="39"/>
  <c r="CY26" i="39"/>
  <c r="CX26" i="39"/>
  <c r="CW26" i="39"/>
  <c r="CZ25" i="39"/>
  <c r="CY25" i="39"/>
  <c r="CX25" i="39"/>
  <c r="CW25" i="39"/>
  <c r="CZ24" i="39"/>
  <c r="CY24" i="39"/>
  <c r="CX24" i="39"/>
  <c r="CW24" i="39"/>
  <c r="CZ23" i="39"/>
  <c r="CY23" i="39"/>
  <c r="CX23" i="39"/>
  <c r="CW23" i="39"/>
  <c r="CZ22" i="39"/>
  <c r="CY22" i="39"/>
  <c r="CX22" i="39"/>
  <c r="CW22" i="39"/>
  <c r="CZ21" i="39"/>
  <c r="CY21" i="39"/>
  <c r="CX21" i="39"/>
  <c r="CW21" i="39"/>
  <c r="CZ20" i="39"/>
  <c r="CY20" i="39"/>
  <c r="CX20" i="39"/>
  <c r="CW20" i="39"/>
  <c r="CZ19" i="39"/>
  <c r="CY19" i="39"/>
  <c r="CX19" i="39"/>
  <c r="CW19" i="39"/>
  <c r="CZ18" i="39"/>
  <c r="CY18" i="39"/>
  <c r="CX18" i="39"/>
  <c r="CW18" i="39"/>
  <c r="CZ17" i="39"/>
  <c r="CY17" i="39"/>
  <c r="CX17" i="39"/>
  <c r="CW17" i="39"/>
  <c r="CZ16" i="39"/>
  <c r="CY16" i="39"/>
  <c r="CX16" i="39"/>
  <c r="CW16" i="39"/>
  <c r="CZ15" i="39"/>
  <c r="CY15" i="39"/>
  <c r="CX15" i="39"/>
  <c r="CW15" i="39"/>
  <c r="CZ14" i="39"/>
  <c r="CY14" i="39"/>
  <c r="CX14" i="39"/>
  <c r="CW14" i="39"/>
  <c r="CZ13" i="39"/>
  <c r="CY13" i="39"/>
  <c r="CX13" i="39"/>
  <c r="CW13" i="39"/>
  <c r="CZ12" i="39"/>
  <c r="CY12" i="39"/>
  <c r="CX12" i="39"/>
  <c r="CW12" i="39"/>
  <c r="CZ11" i="39"/>
  <c r="CY11" i="39"/>
  <c r="CX11" i="39"/>
  <c r="CW11" i="39"/>
  <c r="CZ10" i="39"/>
  <c r="CY10" i="39"/>
  <c r="CX10" i="39"/>
  <c r="CW10" i="39"/>
  <c r="CZ9" i="39"/>
  <c r="CY9" i="39"/>
  <c r="CX9" i="39"/>
  <c r="CW9" i="39"/>
  <c r="CZ8" i="39"/>
  <c r="CY8" i="39"/>
  <c r="CX8" i="39"/>
  <c r="CW8" i="39"/>
  <c r="CZ7" i="39"/>
  <c r="CY7" i="39"/>
  <c r="CX7" i="39"/>
  <c r="CW7" i="39"/>
  <c r="CZ6" i="39"/>
  <c r="CY6" i="39"/>
  <c r="CX6" i="39"/>
  <c r="CW6" i="39"/>
  <c r="CZ5" i="39"/>
  <c r="CY5" i="39"/>
  <c r="CX5" i="39"/>
  <c r="CW5" i="39"/>
  <c r="CU44" i="39"/>
  <c r="CT44" i="39"/>
  <c r="CS44" i="39"/>
  <c r="CR44" i="39"/>
  <c r="CU43" i="39"/>
  <c r="CT43" i="39"/>
  <c r="CS43" i="39"/>
  <c r="CR43" i="39"/>
  <c r="CU42" i="39"/>
  <c r="CT42" i="39"/>
  <c r="CS42" i="39"/>
  <c r="CR42" i="39"/>
  <c r="CU41" i="39"/>
  <c r="CT41" i="39"/>
  <c r="CS41" i="39"/>
  <c r="CR41" i="39"/>
  <c r="CU40" i="39"/>
  <c r="CT40" i="39"/>
  <c r="CS40" i="39"/>
  <c r="CR40" i="39"/>
  <c r="CU39" i="39"/>
  <c r="CT39" i="39"/>
  <c r="CS39" i="39"/>
  <c r="CR39" i="39"/>
  <c r="CU38" i="39"/>
  <c r="CT38" i="39"/>
  <c r="CS38" i="39"/>
  <c r="CR38" i="39"/>
  <c r="CU37" i="39"/>
  <c r="CT37" i="39"/>
  <c r="CS37" i="39"/>
  <c r="CR37" i="39"/>
  <c r="CU36" i="39"/>
  <c r="CT36" i="39"/>
  <c r="CS36" i="39"/>
  <c r="CR36" i="39"/>
  <c r="CU35" i="39"/>
  <c r="CT35" i="39"/>
  <c r="CS35" i="39"/>
  <c r="CR35" i="39"/>
  <c r="CU34" i="39"/>
  <c r="CT34" i="39"/>
  <c r="CS34" i="39"/>
  <c r="CR34" i="39"/>
  <c r="CU33" i="39"/>
  <c r="CT33" i="39"/>
  <c r="CS33" i="39"/>
  <c r="CR33" i="39"/>
  <c r="CU32" i="39"/>
  <c r="CT32" i="39"/>
  <c r="CS32" i="39"/>
  <c r="CR32" i="39"/>
  <c r="CU31" i="39"/>
  <c r="CT31" i="39"/>
  <c r="CS31" i="39"/>
  <c r="CR31" i="39"/>
  <c r="CU30" i="39"/>
  <c r="CT30" i="39"/>
  <c r="CS30" i="39"/>
  <c r="CR30" i="39"/>
  <c r="CU29" i="39"/>
  <c r="CT29" i="39"/>
  <c r="CS29" i="39"/>
  <c r="CR29" i="39"/>
  <c r="CU28" i="39"/>
  <c r="CT28" i="39"/>
  <c r="CS28" i="39"/>
  <c r="CR28" i="39"/>
  <c r="CU27" i="39"/>
  <c r="CT27" i="39"/>
  <c r="CS27" i="39"/>
  <c r="CR27" i="39"/>
  <c r="CU26" i="39"/>
  <c r="CT26" i="39"/>
  <c r="CS26" i="39"/>
  <c r="CR26" i="39"/>
  <c r="CU25" i="39"/>
  <c r="CT25" i="39"/>
  <c r="CS25" i="39"/>
  <c r="CR25" i="39"/>
  <c r="CU24" i="39"/>
  <c r="CT24" i="39"/>
  <c r="CS24" i="39"/>
  <c r="CR24" i="39"/>
  <c r="CU23" i="39"/>
  <c r="CT23" i="39"/>
  <c r="CS23" i="39"/>
  <c r="CR23" i="39"/>
  <c r="CU22" i="39"/>
  <c r="CT22" i="39"/>
  <c r="CS22" i="39"/>
  <c r="CR22" i="39"/>
  <c r="CU21" i="39"/>
  <c r="CT21" i="39"/>
  <c r="CS21" i="39"/>
  <c r="CR21" i="39"/>
  <c r="CU20" i="39"/>
  <c r="CT20" i="39"/>
  <c r="CS20" i="39"/>
  <c r="CR20" i="39"/>
  <c r="CU19" i="39"/>
  <c r="CT19" i="39"/>
  <c r="CS19" i="39"/>
  <c r="CR19" i="39"/>
  <c r="CU18" i="39"/>
  <c r="CT18" i="39"/>
  <c r="CS18" i="39"/>
  <c r="CR18" i="39"/>
  <c r="CU17" i="39"/>
  <c r="CT17" i="39"/>
  <c r="CS17" i="39"/>
  <c r="CR17" i="39"/>
  <c r="CU16" i="39"/>
  <c r="CT16" i="39"/>
  <c r="CS16" i="39"/>
  <c r="CR16" i="39"/>
  <c r="CU15" i="39"/>
  <c r="CT15" i="39"/>
  <c r="CS15" i="39"/>
  <c r="CR15" i="39"/>
  <c r="CU14" i="39"/>
  <c r="CT14" i="39"/>
  <c r="CS14" i="39"/>
  <c r="CR14" i="39"/>
  <c r="CU13" i="39"/>
  <c r="CT13" i="39"/>
  <c r="CS13" i="39"/>
  <c r="CR13" i="39"/>
  <c r="CU12" i="39"/>
  <c r="CT12" i="39"/>
  <c r="CS12" i="39"/>
  <c r="CR12" i="39"/>
  <c r="CU11" i="39"/>
  <c r="CT11" i="39"/>
  <c r="CS11" i="39"/>
  <c r="CR11" i="39"/>
  <c r="CU10" i="39"/>
  <c r="CT10" i="39"/>
  <c r="CS10" i="39"/>
  <c r="CR10" i="39"/>
  <c r="CU9" i="39"/>
  <c r="CT9" i="39"/>
  <c r="CS9" i="39"/>
  <c r="CR9" i="39"/>
  <c r="CU8" i="39"/>
  <c r="CT8" i="39"/>
  <c r="CS8" i="39"/>
  <c r="CR8" i="39"/>
  <c r="CU7" i="39"/>
  <c r="CT7" i="39"/>
  <c r="CS7" i="39"/>
  <c r="CR7" i="39"/>
  <c r="CU6" i="39"/>
  <c r="CT6" i="39"/>
  <c r="CS6" i="39"/>
  <c r="CR6" i="39"/>
  <c r="CU5" i="39"/>
  <c r="CT5" i="39"/>
  <c r="CS5" i="39"/>
  <c r="CR5" i="39"/>
  <c r="CP44" i="39"/>
  <c r="CO44" i="39"/>
  <c r="CN44" i="39"/>
  <c r="CM44" i="39"/>
  <c r="CP43" i="39"/>
  <c r="CO43" i="39"/>
  <c r="CN43" i="39"/>
  <c r="CM43" i="39"/>
  <c r="CP42" i="39"/>
  <c r="CO42" i="39"/>
  <c r="CN42" i="39"/>
  <c r="CM42" i="39"/>
  <c r="CP41" i="39"/>
  <c r="CO41" i="39"/>
  <c r="CN41" i="39"/>
  <c r="CM41" i="39"/>
  <c r="CP40" i="39"/>
  <c r="CO40" i="39"/>
  <c r="CN40" i="39"/>
  <c r="CM40" i="39"/>
  <c r="CP39" i="39"/>
  <c r="CO39" i="39"/>
  <c r="CN39" i="39"/>
  <c r="CM39" i="39"/>
  <c r="CP38" i="39"/>
  <c r="CO38" i="39"/>
  <c r="CN38" i="39"/>
  <c r="CM38" i="39"/>
  <c r="CP37" i="39"/>
  <c r="CO37" i="39"/>
  <c r="CN37" i="39"/>
  <c r="CM37" i="39"/>
  <c r="CP36" i="39"/>
  <c r="CO36" i="39"/>
  <c r="CN36" i="39"/>
  <c r="CM36" i="39"/>
  <c r="CP35" i="39"/>
  <c r="CO35" i="39"/>
  <c r="CN35" i="39"/>
  <c r="CM35" i="39"/>
  <c r="CP34" i="39"/>
  <c r="CO34" i="39"/>
  <c r="CN34" i="39"/>
  <c r="CM34" i="39"/>
  <c r="CP33" i="39"/>
  <c r="CO33" i="39"/>
  <c r="CN33" i="39"/>
  <c r="CM33" i="39"/>
  <c r="CP32" i="39"/>
  <c r="CO32" i="39"/>
  <c r="CN32" i="39"/>
  <c r="CM32" i="39"/>
  <c r="CP31" i="39"/>
  <c r="CO31" i="39"/>
  <c r="CN31" i="39"/>
  <c r="CM31" i="39"/>
  <c r="CP30" i="39"/>
  <c r="CO30" i="39"/>
  <c r="CN30" i="39"/>
  <c r="CM30" i="39"/>
  <c r="CP29" i="39"/>
  <c r="CO29" i="39"/>
  <c r="CN29" i="39"/>
  <c r="CM29" i="39"/>
  <c r="CP28" i="39"/>
  <c r="CO28" i="39"/>
  <c r="CN28" i="39"/>
  <c r="CM28" i="39"/>
  <c r="CP27" i="39"/>
  <c r="CO27" i="39"/>
  <c r="CN27" i="39"/>
  <c r="CM27" i="39"/>
  <c r="CP26" i="39"/>
  <c r="CO26" i="39"/>
  <c r="CN26" i="39"/>
  <c r="CM26" i="39"/>
  <c r="CP25" i="39"/>
  <c r="CO25" i="39"/>
  <c r="CN25" i="39"/>
  <c r="CM25" i="39"/>
  <c r="CP24" i="39"/>
  <c r="CO24" i="39"/>
  <c r="CN24" i="39"/>
  <c r="CM24" i="39"/>
  <c r="CP23" i="39"/>
  <c r="CO23" i="39"/>
  <c r="CN23" i="39"/>
  <c r="CM23" i="39"/>
  <c r="CP22" i="39"/>
  <c r="CO22" i="39"/>
  <c r="CN22" i="39"/>
  <c r="CM22" i="39"/>
  <c r="CP21" i="39"/>
  <c r="CO21" i="39"/>
  <c r="CN21" i="39"/>
  <c r="CM21" i="39"/>
  <c r="CP20" i="39"/>
  <c r="CO20" i="39"/>
  <c r="CN20" i="39"/>
  <c r="CM20" i="39"/>
  <c r="CP19" i="39"/>
  <c r="CO19" i="39"/>
  <c r="CN19" i="39"/>
  <c r="CM19" i="39"/>
  <c r="CP18" i="39"/>
  <c r="CO18" i="39"/>
  <c r="CN18" i="39"/>
  <c r="CM18" i="39"/>
  <c r="CP17" i="39"/>
  <c r="CO17" i="39"/>
  <c r="CN17" i="39"/>
  <c r="CM17" i="39"/>
  <c r="CP16" i="39"/>
  <c r="CO16" i="39"/>
  <c r="CN16" i="39"/>
  <c r="CM16" i="39"/>
  <c r="CP15" i="39"/>
  <c r="CO15" i="39"/>
  <c r="CN15" i="39"/>
  <c r="CM15" i="39"/>
  <c r="CP14" i="39"/>
  <c r="CO14" i="39"/>
  <c r="CN14" i="39"/>
  <c r="CM14" i="39"/>
  <c r="CP13" i="39"/>
  <c r="CO13" i="39"/>
  <c r="CN13" i="39"/>
  <c r="CM13" i="39"/>
  <c r="CP12" i="39"/>
  <c r="CO12" i="39"/>
  <c r="CN12" i="39"/>
  <c r="CM12" i="39"/>
  <c r="CP11" i="39"/>
  <c r="CO11" i="39"/>
  <c r="CN11" i="39"/>
  <c r="CM11" i="39"/>
  <c r="CP10" i="39"/>
  <c r="CO10" i="39"/>
  <c r="CN10" i="39"/>
  <c r="CM10" i="39"/>
  <c r="CP9" i="39"/>
  <c r="CO9" i="39"/>
  <c r="CN9" i="39"/>
  <c r="CM9" i="39"/>
  <c r="CP8" i="39"/>
  <c r="CO8" i="39"/>
  <c r="CN8" i="39"/>
  <c r="CM8" i="39"/>
  <c r="CP7" i="39"/>
  <c r="CO7" i="39"/>
  <c r="CN7" i="39"/>
  <c r="CM7" i="39"/>
  <c r="CP6" i="39"/>
  <c r="CO6" i="39"/>
  <c r="CN6" i="39"/>
  <c r="CM6" i="39"/>
  <c r="CP5" i="39"/>
  <c r="CO5" i="39"/>
  <c r="CN5" i="39"/>
  <c r="CM5" i="39"/>
  <c r="CK44" i="39"/>
  <c r="CJ44" i="39"/>
  <c r="CI44" i="39"/>
  <c r="CH44" i="39"/>
  <c r="CK43" i="39"/>
  <c r="CJ43" i="39"/>
  <c r="CI43" i="39"/>
  <c r="CH43" i="39"/>
  <c r="CK42" i="39"/>
  <c r="CJ42" i="39"/>
  <c r="CI42" i="39"/>
  <c r="CH42" i="39"/>
  <c r="CK41" i="39"/>
  <c r="CJ41" i="39"/>
  <c r="CI41" i="39"/>
  <c r="CH41" i="39"/>
  <c r="CK40" i="39"/>
  <c r="CJ40" i="39"/>
  <c r="CI40" i="39"/>
  <c r="CH40" i="39"/>
  <c r="CK39" i="39"/>
  <c r="CJ39" i="39"/>
  <c r="CI39" i="39"/>
  <c r="CH39" i="39"/>
  <c r="CK38" i="39"/>
  <c r="CJ38" i="39"/>
  <c r="CI38" i="39"/>
  <c r="CH38" i="39"/>
  <c r="CK37" i="39"/>
  <c r="CJ37" i="39"/>
  <c r="CI37" i="39"/>
  <c r="CH37" i="39"/>
  <c r="CK36" i="39"/>
  <c r="CJ36" i="39"/>
  <c r="CI36" i="39"/>
  <c r="CH36" i="39"/>
  <c r="CK35" i="39"/>
  <c r="CJ35" i="39"/>
  <c r="CI35" i="39"/>
  <c r="CH35" i="39"/>
  <c r="CK34" i="39"/>
  <c r="CJ34" i="39"/>
  <c r="CI34" i="39"/>
  <c r="CH34" i="39"/>
  <c r="CK33" i="39"/>
  <c r="CJ33" i="39"/>
  <c r="CI33" i="39"/>
  <c r="CH33" i="39"/>
  <c r="CK32" i="39"/>
  <c r="CJ32" i="39"/>
  <c r="CI32" i="39"/>
  <c r="CH32" i="39"/>
  <c r="CK31" i="39"/>
  <c r="CJ31" i="39"/>
  <c r="CI31" i="39"/>
  <c r="CH31" i="39"/>
  <c r="CK30" i="39"/>
  <c r="CJ30" i="39"/>
  <c r="CI30" i="39"/>
  <c r="CH30" i="39"/>
  <c r="CK29" i="39"/>
  <c r="CJ29" i="39"/>
  <c r="CI29" i="39"/>
  <c r="CH29" i="39"/>
  <c r="CK28" i="39"/>
  <c r="CJ28" i="39"/>
  <c r="CI28" i="39"/>
  <c r="CH28" i="39"/>
  <c r="CK27" i="39"/>
  <c r="CJ27" i="39"/>
  <c r="CI27" i="39"/>
  <c r="CH27" i="39"/>
  <c r="CK26" i="39"/>
  <c r="CJ26" i="39"/>
  <c r="CI26" i="39"/>
  <c r="CH26" i="39"/>
  <c r="CK25" i="39"/>
  <c r="CJ25" i="39"/>
  <c r="CI25" i="39"/>
  <c r="CH25" i="39"/>
  <c r="CK24" i="39"/>
  <c r="CJ24" i="39"/>
  <c r="CI24" i="39"/>
  <c r="CH24" i="39"/>
  <c r="CK23" i="39"/>
  <c r="CJ23" i="39"/>
  <c r="CI23" i="39"/>
  <c r="CH23" i="39"/>
  <c r="CK22" i="39"/>
  <c r="CJ22" i="39"/>
  <c r="CI22" i="39"/>
  <c r="CH22" i="39"/>
  <c r="CK21" i="39"/>
  <c r="CJ21" i="39"/>
  <c r="CI21" i="39"/>
  <c r="CH21" i="39"/>
  <c r="CK20" i="39"/>
  <c r="CJ20" i="39"/>
  <c r="CI20" i="39"/>
  <c r="CH20" i="39"/>
  <c r="CK19" i="39"/>
  <c r="CJ19" i="39"/>
  <c r="CI19" i="39"/>
  <c r="CH19" i="39"/>
  <c r="CK18" i="39"/>
  <c r="CJ18" i="39"/>
  <c r="CI18" i="39"/>
  <c r="CH18" i="39"/>
  <c r="CK17" i="39"/>
  <c r="CJ17" i="39"/>
  <c r="CI17" i="39"/>
  <c r="CH17" i="39"/>
  <c r="CK16" i="39"/>
  <c r="CJ16" i="39"/>
  <c r="CI16" i="39"/>
  <c r="CH16" i="39"/>
  <c r="CK15" i="39"/>
  <c r="CJ15" i="39"/>
  <c r="CI15" i="39"/>
  <c r="CH15" i="39"/>
  <c r="CK14" i="39"/>
  <c r="CJ14" i="39"/>
  <c r="CI14" i="39"/>
  <c r="CH14" i="39"/>
  <c r="CK13" i="39"/>
  <c r="CJ13" i="39"/>
  <c r="CI13" i="39"/>
  <c r="CH13" i="39"/>
  <c r="CK12" i="39"/>
  <c r="CJ12" i="39"/>
  <c r="CI12" i="39"/>
  <c r="CH12" i="39"/>
  <c r="CK11" i="39"/>
  <c r="CJ11" i="39"/>
  <c r="CI11" i="39"/>
  <c r="CH11" i="39"/>
  <c r="CK10" i="39"/>
  <c r="CJ10" i="39"/>
  <c r="CI10" i="39"/>
  <c r="CH10" i="39"/>
  <c r="CK9" i="39"/>
  <c r="CJ9" i="39"/>
  <c r="CI9" i="39"/>
  <c r="CH9" i="39"/>
  <c r="CK8" i="39"/>
  <c r="CJ8" i="39"/>
  <c r="CI8" i="39"/>
  <c r="CH8" i="39"/>
  <c r="CK7" i="39"/>
  <c r="CJ7" i="39"/>
  <c r="CI7" i="39"/>
  <c r="CH7" i="39"/>
  <c r="CK6" i="39"/>
  <c r="CJ6" i="39"/>
  <c r="CI6" i="39"/>
  <c r="CH6" i="39"/>
  <c r="CK5" i="39"/>
  <c r="CJ5" i="39"/>
  <c r="CI5" i="39"/>
  <c r="CH5" i="39"/>
  <c r="CF44" i="39"/>
  <c r="CE44" i="39"/>
  <c r="CD44" i="39"/>
  <c r="CC44" i="39"/>
  <c r="CF43" i="39"/>
  <c r="CE43" i="39"/>
  <c r="CD43" i="39"/>
  <c r="CC43" i="39"/>
  <c r="CF42" i="39"/>
  <c r="CE42" i="39"/>
  <c r="CD42" i="39"/>
  <c r="CC42" i="39"/>
  <c r="CF41" i="39"/>
  <c r="CE41" i="39"/>
  <c r="CD41" i="39"/>
  <c r="CC41" i="39"/>
  <c r="CF40" i="39"/>
  <c r="CE40" i="39"/>
  <c r="CD40" i="39"/>
  <c r="CC40" i="39"/>
  <c r="CF39" i="39"/>
  <c r="CE39" i="39"/>
  <c r="CD39" i="39"/>
  <c r="CC39" i="39"/>
  <c r="CF38" i="39"/>
  <c r="CE38" i="39"/>
  <c r="CD38" i="39"/>
  <c r="CC38" i="39"/>
  <c r="CF37" i="39"/>
  <c r="CE37" i="39"/>
  <c r="CD37" i="39"/>
  <c r="CC37" i="39"/>
  <c r="CF36" i="39"/>
  <c r="CE36" i="39"/>
  <c r="CD36" i="39"/>
  <c r="CC36" i="39"/>
  <c r="CF35" i="39"/>
  <c r="CE35" i="39"/>
  <c r="CD35" i="39"/>
  <c r="CC35" i="39"/>
  <c r="CF34" i="39"/>
  <c r="CE34" i="39"/>
  <c r="CD34" i="39"/>
  <c r="CC34" i="39"/>
  <c r="CF33" i="39"/>
  <c r="CE33" i="39"/>
  <c r="CD33" i="39"/>
  <c r="CC33" i="39"/>
  <c r="CF32" i="39"/>
  <c r="CE32" i="39"/>
  <c r="CD32" i="39"/>
  <c r="CC32" i="39"/>
  <c r="CF31" i="39"/>
  <c r="CE31" i="39"/>
  <c r="CD31" i="39"/>
  <c r="CC31" i="39"/>
  <c r="CF30" i="39"/>
  <c r="CE30" i="39"/>
  <c r="CD30" i="39"/>
  <c r="CC30" i="39"/>
  <c r="CF29" i="39"/>
  <c r="CE29" i="39"/>
  <c r="CD29" i="39"/>
  <c r="CC29" i="39"/>
  <c r="CF28" i="39"/>
  <c r="CE28" i="39"/>
  <c r="CD28" i="39"/>
  <c r="CC28" i="39"/>
  <c r="CF27" i="39"/>
  <c r="CE27" i="39"/>
  <c r="CD27" i="39"/>
  <c r="CC27" i="39"/>
  <c r="CF26" i="39"/>
  <c r="CE26" i="39"/>
  <c r="CD26" i="39"/>
  <c r="CC26" i="39"/>
  <c r="CF25" i="39"/>
  <c r="CE25" i="39"/>
  <c r="CD25" i="39"/>
  <c r="CC25" i="39"/>
  <c r="CF24" i="39"/>
  <c r="CE24" i="39"/>
  <c r="CD24" i="39"/>
  <c r="CC24" i="39"/>
  <c r="CF23" i="39"/>
  <c r="CE23" i="39"/>
  <c r="CD23" i="39"/>
  <c r="CC23" i="39"/>
  <c r="CF22" i="39"/>
  <c r="CE22" i="39"/>
  <c r="CD22" i="39"/>
  <c r="CC22" i="39"/>
  <c r="CF21" i="39"/>
  <c r="CE21" i="39"/>
  <c r="CD21" i="39"/>
  <c r="CC21" i="39"/>
  <c r="CF20" i="39"/>
  <c r="CE20" i="39"/>
  <c r="CD20" i="39"/>
  <c r="CC20" i="39"/>
  <c r="CF19" i="39"/>
  <c r="CE19" i="39"/>
  <c r="CD19" i="39"/>
  <c r="CC19" i="39"/>
  <c r="CF18" i="39"/>
  <c r="CE18" i="39"/>
  <c r="CD18" i="39"/>
  <c r="CC18" i="39"/>
  <c r="CF17" i="39"/>
  <c r="CE17" i="39"/>
  <c r="CD17" i="39"/>
  <c r="CC17" i="39"/>
  <c r="CF16" i="39"/>
  <c r="CE16" i="39"/>
  <c r="CD16" i="39"/>
  <c r="CC16" i="39"/>
  <c r="CF15" i="39"/>
  <c r="CE15" i="39"/>
  <c r="CD15" i="39"/>
  <c r="CC15" i="39"/>
  <c r="CF14" i="39"/>
  <c r="CE14" i="39"/>
  <c r="CD14" i="39"/>
  <c r="CC14" i="39"/>
  <c r="CF13" i="39"/>
  <c r="CE13" i="39"/>
  <c r="CD13" i="39"/>
  <c r="CC13" i="39"/>
  <c r="CF12" i="39"/>
  <c r="CE12" i="39"/>
  <c r="CD12" i="39"/>
  <c r="CC12" i="39"/>
  <c r="CF11" i="39"/>
  <c r="CE11" i="39"/>
  <c r="CD11" i="39"/>
  <c r="CC11" i="39"/>
  <c r="CF10" i="39"/>
  <c r="CE10" i="39"/>
  <c r="CD10" i="39"/>
  <c r="CC10" i="39"/>
  <c r="CF9" i="39"/>
  <c r="CE9" i="39"/>
  <c r="CD9" i="39"/>
  <c r="CC9" i="39"/>
  <c r="CF8" i="39"/>
  <c r="CE8" i="39"/>
  <c r="CD8" i="39"/>
  <c r="CC8" i="39"/>
  <c r="CF7" i="39"/>
  <c r="CE7" i="39"/>
  <c r="CD7" i="39"/>
  <c r="CC7" i="39"/>
  <c r="CF6" i="39"/>
  <c r="CE6" i="39"/>
  <c r="CD6" i="39"/>
  <c r="CC6" i="39"/>
  <c r="CF5" i="39"/>
  <c r="CE5" i="39"/>
  <c r="CD5" i="39"/>
  <c r="CC5" i="39"/>
  <c r="CB44" i="39"/>
  <c r="CB43" i="39"/>
  <c r="CB42" i="39"/>
  <c r="CB41" i="39"/>
  <c r="CB40" i="39"/>
  <c r="CB39" i="39"/>
  <c r="CB38" i="39"/>
  <c r="CB37" i="39"/>
  <c r="CB36" i="39"/>
  <c r="CB35" i="39"/>
  <c r="CB34" i="39"/>
  <c r="CB33" i="39"/>
  <c r="CB32" i="39"/>
  <c r="CB31" i="39"/>
  <c r="CB30" i="39"/>
  <c r="CB29" i="39"/>
  <c r="CB28" i="39"/>
  <c r="CB27" i="39"/>
  <c r="CB26" i="39"/>
  <c r="CB25" i="39"/>
  <c r="CB24" i="39"/>
  <c r="CB23" i="39"/>
  <c r="CB22" i="39"/>
  <c r="CB21" i="39"/>
  <c r="CB20" i="39"/>
  <c r="CB19" i="39"/>
  <c r="CB18" i="39"/>
  <c r="CB17" i="39"/>
  <c r="CB16" i="39"/>
  <c r="CB15" i="39"/>
  <c r="CB14" i="39"/>
  <c r="CB13" i="39"/>
  <c r="CB12" i="39"/>
  <c r="CB11" i="39"/>
  <c r="CB10" i="39"/>
  <c r="CB9" i="39"/>
  <c r="CB8" i="39"/>
  <c r="CB7" i="39"/>
  <c r="CB6" i="39"/>
  <c r="CA44" i="39"/>
  <c r="CA43" i="39"/>
  <c r="CA42" i="39"/>
  <c r="CA41" i="39"/>
  <c r="CA40" i="39"/>
  <c r="CA39" i="39"/>
  <c r="CA38" i="39"/>
  <c r="CA37" i="39"/>
  <c r="CA36" i="39"/>
  <c r="CA35" i="39"/>
  <c r="CA34" i="39"/>
  <c r="CA33" i="39"/>
  <c r="CA32" i="39"/>
  <c r="CA31" i="39"/>
  <c r="CA30" i="39"/>
  <c r="CA29" i="39"/>
  <c r="CA28" i="39"/>
  <c r="CA27" i="39"/>
  <c r="CA26" i="39"/>
  <c r="CA25" i="39"/>
  <c r="CA24" i="39"/>
  <c r="CA23" i="39"/>
  <c r="CA22" i="39"/>
  <c r="CA21" i="39"/>
  <c r="CA20" i="39"/>
  <c r="CA19" i="39"/>
  <c r="CA18" i="39"/>
  <c r="CA17" i="39"/>
  <c r="CA16" i="39"/>
  <c r="CA15" i="39"/>
  <c r="CA14" i="39"/>
  <c r="CA13" i="39"/>
  <c r="CA12" i="39"/>
  <c r="CA11" i="39"/>
  <c r="CA10" i="39"/>
  <c r="CA9" i="39"/>
  <c r="CA8" i="39"/>
  <c r="CA7" i="39"/>
  <c r="CA6" i="39"/>
  <c r="CA5" i="39"/>
  <c r="FD44" i="39"/>
  <c r="FD43" i="39"/>
  <c r="FD42" i="39"/>
  <c r="FD41" i="39"/>
  <c r="FD40" i="39"/>
  <c r="FD39" i="39"/>
  <c r="FD38" i="39"/>
  <c r="FD37" i="39"/>
  <c r="FD36" i="39"/>
  <c r="FD35" i="39"/>
  <c r="FD34" i="39"/>
  <c r="BY33" i="39"/>
  <c r="FD33" i="39" s="1"/>
  <c r="BY32" i="39"/>
  <c r="FD32" i="39" s="1"/>
  <c r="BY31" i="39"/>
  <c r="FD31" i="39" s="1"/>
  <c r="BY30" i="39"/>
  <c r="FD30" i="39" s="1"/>
  <c r="BY29" i="39"/>
  <c r="FD29" i="39" s="1"/>
  <c r="BY28" i="39"/>
  <c r="FD28" i="39" s="1"/>
  <c r="BY27" i="39"/>
  <c r="FD27" i="39" s="1"/>
  <c r="BY26" i="39"/>
  <c r="FD26" i="39" s="1"/>
  <c r="BY25" i="39"/>
  <c r="FD25" i="39" s="1"/>
  <c r="BY24" i="39"/>
  <c r="FD24" i="39" s="1"/>
  <c r="BY23" i="39"/>
  <c r="FD23" i="39" s="1"/>
  <c r="BY22" i="39"/>
  <c r="FD22" i="39" s="1"/>
  <c r="BY21" i="39"/>
  <c r="FD21" i="39" s="1"/>
  <c r="BY20" i="39"/>
  <c r="FD20" i="39" s="1"/>
  <c r="BY19" i="39"/>
  <c r="FD19" i="39" s="1"/>
  <c r="BY18" i="39"/>
  <c r="FD18" i="39" s="1"/>
  <c r="BY17" i="39"/>
  <c r="FD17" i="39" s="1"/>
  <c r="BY16" i="39"/>
  <c r="FD16" i="39" s="1"/>
  <c r="BY15" i="39"/>
  <c r="FD15" i="39" s="1"/>
  <c r="BY14" i="39"/>
  <c r="FD14" i="39" s="1"/>
  <c r="BY13" i="39"/>
  <c r="FD13" i="39" s="1"/>
  <c r="BY12" i="39"/>
  <c r="FD12" i="39" s="1"/>
  <c r="BY11" i="39"/>
  <c r="FD11" i="39" s="1"/>
  <c r="BY10" i="39"/>
  <c r="FD10" i="39" s="1"/>
  <c r="BY9" i="39"/>
  <c r="FD9" i="39" s="1"/>
  <c r="BY8" i="39"/>
  <c r="FD8" i="39" s="1"/>
  <c r="BY7" i="39"/>
  <c r="FD7" i="39" s="1"/>
  <c r="BY6" i="39"/>
  <c r="FD6" i="39" s="1"/>
  <c r="BO44" i="39"/>
  <c r="BO43" i="39"/>
  <c r="BO42" i="39"/>
  <c r="BO41" i="39"/>
  <c r="BO40" i="39"/>
  <c r="BO39" i="39"/>
  <c r="BO38" i="39"/>
  <c r="BO37" i="39"/>
  <c r="BO36" i="39"/>
  <c r="BO35" i="39"/>
  <c r="BO34" i="39"/>
  <c r="BO33" i="39"/>
  <c r="BO32" i="39"/>
  <c r="BO31" i="39"/>
  <c r="BO30" i="39"/>
  <c r="BO29" i="39"/>
  <c r="BO28" i="39"/>
  <c r="BO27" i="39"/>
  <c r="BO26" i="39"/>
  <c r="BO25" i="39"/>
  <c r="BO24" i="39"/>
  <c r="BO23" i="39"/>
  <c r="BO22" i="39"/>
  <c r="BO21" i="39"/>
  <c r="BO20" i="39"/>
  <c r="BO19" i="39"/>
  <c r="BO18" i="39"/>
  <c r="BO17" i="39"/>
  <c r="BO16" i="39"/>
  <c r="BO15" i="39"/>
  <c r="BO14" i="39"/>
  <c r="BO13" i="39"/>
  <c r="BO12" i="39"/>
  <c r="BO11" i="39"/>
  <c r="BO10" i="39"/>
  <c r="BO9" i="39"/>
  <c r="BO8" i="39"/>
  <c r="BO7" i="39"/>
  <c r="BO6" i="39"/>
  <c r="BO5" i="39"/>
  <c r="BZ16" i="38"/>
  <c r="BZ15" i="38"/>
  <c r="BZ14" i="38"/>
  <c r="BZ13" i="38"/>
  <c r="BZ12" i="38"/>
  <c r="BZ11" i="38"/>
  <c r="BZ10" i="38"/>
  <c r="BZ9" i="38"/>
  <c r="BZ8" i="38"/>
  <c r="BZ7" i="38"/>
  <c r="BZ6" i="38"/>
  <c r="BZ5" i="38"/>
  <c r="BY16" i="38"/>
  <c r="BY15" i="38"/>
  <c r="BY14" i="38"/>
  <c r="BY13" i="38"/>
  <c r="BY12" i="38"/>
  <c r="BY11" i="38"/>
  <c r="BY10" i="38"/>
  <c r="BY9" i="38"/>
  <c r="BY8" i="38"/>
  <c r="BY7" i="38"/>
  <c r="BY6" i="38"/>
  <c r="BY5" i="38"/>
  <c r="BX16" i="38"/>
  <c r="BX15" i="38"/>
  <c r="BX14" i="38"/>
  <c r="BX13" i="38"/>
  <c r="BX12" i="38"/>
  <c r="BX11" i="38"/>
  <c r="BX10" i="38"/>
  <c r="BX9" i="38"/>
  <c r="BX8" i="38"/>
  <c r="BX7" i="38"/>
  <c r="BX6" i="38"/>
  <c r="BX5" i="38"/>
  <c r="BW16" i="38"/>
  <c r="BV16" i="38"/>
  <c r="BU16" i="38"/>
  <c r="BT16" i="38"/>
  <c r="BW15" i="38"/>
  <c r="BV15" i="38"/>
  <c r="BU15" i="38"/>
  <c r="BT15" i="38"/>
  <c r="BW14" i="38"/>
  <c r="BV14" i="38"/>
  <c r="BU14" i="38"/>
  <c r="BT14" i="38"/>
  <c r="BW13" i="38"/>
  <c r="BV13" i="38"/>
  <c r="BU13" i="38"/>
  <c r="BT13" i="38"/>
  <c r="BW12" i="38"/>
  <c r="BV12" i="38"/>
  <c r="BU12" i="38"/>
  <c r="BT12" i="38"/>
  <c r="BW11" i="38"/>
  <c r="BV11" i="38"/>
  <c r="BU11" i="38"/>
  <c r="BT11" i="38"/>
  <c r="BW10" i="38"/>
  <c r="BV10" i="38"/>
  <c r="BU10" i="38"/>
  <c r="BT10" i="38"/>
  <c r="BW9" i="38"/>
  <c r="BV9" i="38"/>
  <c r="BU9" i="38"/>
  <c r="BT9" i="38"/>
  <c r="BW8" i="38"/>
  <c r="BV8" i="38"/>
  <c r="BU8" i="38"/>
  <c r="BT8" i="38"/>
  <c r="BW7" i="38"/>
  <c r="BV7" i="38"/>
  <c r="BU7" i="38"/>
  <c r="BT7" i="38"/>
  <c r="BW6" i="38"/>
  <c r="BV6" i="38"/>
  <c r="BU6" i="38"/>
  <c r="BT6" i="38"/>
  <c r="BW5" i="38"/>
  <c r="BV5" i="38"/>
  <c r="BU5" i="38"/>
  <c r="BT5" i="38"/>
  <c r="BS16" i="38"/>
  <c r="BR16" i="38"/>
  <c r="BQ16" i="38"/>
  <c r="BP16" i="38"/>
  <c r="BO16" i="38"/>
  <c r="BS15" i="38"/>
  <c r="BR15" i="38"/>
  <c r="BQ15" i="38"/>
  <c r="BP15" i="38"/>
  <c r="BO15" i="38"/>
  <c r="BS14" i="38"/>
  <c r="BR14" i="38"/>
  <c r="BQ14" i="38"/>
  <c r="BP14" i="38"/>
  <c r="BO14" i="38"/>
  <c r="BS13" i="38"/>
  <c r="BR13" i="38"/>
  <c r="BQ13" i="38"/>
  <c r="BP13" i="38"/>
  <c r="BO13" i="38"/>
  <c r="BS12" i="38"/>
  <c r="BR12" i="38"/>
  <c r="BQ12" i="38"/>
  <c r="BP12" i="38"/>
  <c r="BO12" i="38"/>
  <c r="BS11" i="38"/>
  <c r="BR11" i="38"/>
  <c r="BQ11" i="38"/>
  <c r="BP11" i="38"/>
  <c r="BO11" i="38"/>
  <c r="BS10" i="38"/>
  <c r="BR10" i="38"/>
  <c r="BQ10" i="38"/>
  <c r="BP10" i="38"/>
  <c r="BO10" i="38"/>
  <c r="BS9" i="38"/>
  <c r="BR9" i="38"/>
  <c r="BQ9" i="38"/>
  <c r="BP9" i="38"/>
  <c r="BO9" i="38"/>
  <c r="BS8" i="38"/>
  <c r="BR8" i="38"/>
  <c r="BQ8" i="38"/>
  <c r="BP8" i="38"/>
  <c r="BO8" i="38"/>
  <c r="BS7" i="38"/>
  <c r="BR7" i="38"/>
  <c r="BQ7" i="38"/>
  <c r="BP7" i="38"/>
  <c r="BO7" i="38"/>
  <c r="BS6" i="38"/>
  <c r="BR6" i="38"/>
  <c r="BQ6" i="38"/>
  <c r="BP6" i="38"/>
  <c r="BO6" i="38"/>
  <c r="BS5" i="38"/>
  <c r="BR5" i="38"/>
  <c r="BQ5" i="38"/>
  <c r="BP5" i="38"/>
  <c r="BO5" i="38"/>
  <c r="BN16" i="38"/>
  <c r="BN15" i="38"/>
  <c r="BN14" i="38"/>
  <c r="BN13" i="38"/>
  <c r="BN12" i="38"/>
  <c r="BN11" i="38"/>
  <c r="BN10" i="38"/>
  <c r="BN9" i="38"/>
  <c r="BN8" i="38"/>
  <c r="BN7" i="38"/>
  <c r="BN6" i="38"/>
  <c r="BH16" i="38"/>
  <c r="BG16" i="38"/>
  <c r="BF16" i="38"/>
  <c r="BE16" i="38"/>
  <c r="BH15" i="38"/>
  <c r="BG15" i="38"/>
  <c r="BF15" i="38"/>
  <c r="BE15" i="38"/>
  <c r="BH14" i="38"/>
  <c r="BG14" i="38"/>
  <c r="BF14" i="38"/>
  <c r="BE14" i="38"/>
  <c r="BH13" i="38"/>
  <c r="BG13" i="38"/>
  <c r="BF13" i="38"/>
  <c r="BE13" i="38"/>
  <c r="BH12" i="38"/>
  <c r="BG12" i="38"/>
  <c r="BF12" i="38"/>
  <c r="BE12" i="38"/>
  <c r="BH11" i="38"/>
  <c r="BG11" i="38"/>
  <c r="BF11" i="38"/>
  <c r="BE11" i="38"/>
  <c r="BH10" i="38"/>
  <c r="BG10" i="38"/>
  <c r="BF10" i="38"/>
  <c r="BE10" i="38"/>
  <c r="BH9" i="38"/>
  <c r="BG9" i="38"/>
  <c r="BF9" i="38"/>
  <c r="BE9" i="38"/>
  <c r="BH8" i="38"/>
  <c r="BG8" i="38"/>
  <c r="BF8" i="38"/>
  <c r="BE8" i="38"/>
  <c r="BH7" i="38"/>
  <c r="BG7" i="38"/>
  <c r="BF7" i="38"/>
  <c r="BE7" i="38"/>
  <c r="BH6" i="38"/>
  <c r="BG6" i="38"/>
  <c r="BF6" i="38"/>
  <c r="BE6" i="38"/>
  <c r="BH5" i="38"/>
  <c r="BG5" i="38"/>
  <c r="BF5" i="38"/>
  <c r="BE5" i="38"/>
  <c r="BD16" i="38"/>
  <c r="BD15" i="38"/>
  <c r="BD14" i="38"/>
  <c r="BD13" i="38"/>
  <c r="BD12" i="38"/>
  <c r="BD11" i="38"/>
  <c r="BD10" i="38"/>
  <c r="BD9" i="38"/>
  <c r="BD8" i="38"/>
  <c r="BD7" i="38"/>
  <c r="BD6" i="38"/>
  <c r="BD5" i="38"/>
  <c r="BC16" i="38"/>
  <c r="BC15" i="38"/>
  <c r="BC14" i="38"/>
  <c r="BC13" i="38"/>
  <c r="BC12" i="38"/>
  <c r="BC11" i="38"/>
  <c r="BC10" i="38"/>
  <c r="BC9" i="38"/>
  <c r="BC8" i="38"/>
  <c r="BC7" i="38"/>
  <c r="BC6" i="38"/>
  <c r="BC5" i="38"/>
  <c r="BB16" i="38"/>
  <c r="BB15" i="38"/>
  <c r="BB14" i="38"/>
  <c r="BB13" i="38"/>
  <c r="BB12" i="38"/>
  <c r="BB11" i="38"/>
  <c r="BB10" i="38"/>
  <c r="BB9" i="38"/>
  <c r="BB8" i="38"/>
  <c r="BB7" i="38"/>
  <c r="BB6" i="38"/>
  <c r="BB5" i="38"/>
  <c r="BA16" i="38"/>
  <c r="CD16" i="38" s="1"/>
  <c r="CE16" i="38" s="1"/>
  <c r="BA15" i="38"/>
  <c r="CD15" i="38" s="1"/>
  <c r="CE15" i="38" s="1"/>
  <c r="BA14" i="38"/>
  <c r="CD14" i="38" s="1"/>
  <c r="CE14" i="38" s="1"/>
  <c r="BA13" i="38"/>
  <c r="CD13" i="38" s="1"/>
  <c r="CE13" i="38" s="1"/>
  <c r="BA12" i="38"/>
  <c r="CD12" i="38" s="1"/>
  <c r="CE12" i="38" s="1"/>
  <c r="BA11" i="38"/>
  <c r="CD11" i="38" s="1"/>
  <c r="CE11" i="38" s="1"/>
  <c r="BA10" i="38"/>
  <c r="CD10" i="38" s="1"/>
  <c r="CE10" i="38" s="1"/>
  <c r="BA9" i="38"/>
  <c r="CD9" i="38" s="1"/>
  <c r="CE9" i="38" s="1"/>
  <c r="BA8" i="38"/>
  <c r="CD8" i="38" s="1"/>
  <c r="CE8" i="38" s="1"/>
  <c r="BA7" i="38"/>
  <c r="CD7" i="38" s="1"/>
  <c r="CE7" i="38" s="1"/>
  <c r="BA6" i="38"/>
  <c r="CD6" i="38" s="1"/>
  <c r="CE6" i="38" s="1"/>
  <c r="AY16" i="38"/>
  <c r="AS16" i="19" s="1"/>
  <c r="AY15" i="38"/>
  <c r="AS15" i="19" s="1"/>
  <c r="AY14" i="38"/>
  <c r="AS14" i="19" s="1"/>
  <c r="AY13" i="38"/>
  <c r="AS13" i="19" s="1"/>
  <c r="AY12" i="38"/>
  <c r="AS12" i="19" s="1"/>
  <c r="AY11" i="38"/>
  <c r="AS11" i="19" s="1"/>
  <c r="AY10" i="38"/>
  <c r="AS10" i="19" s="1"/>
  <c r="AY9" i="38"/>
  <c r="AS9" i="19" s="1"/>
  <c r="AY8" i="38"/>
  <c r="AS8" i="19" s="1"/>
  <c r="AY7" i="38"/>
  <c r="AS7" i="19" s="1"/>
  <c r="AS5" i="19"/>
  <c r="CF8" i="38" l="1"/>
  <c r="BH10" i="35" s="1"/>
  <c r="CF9" i="38"/>
  <c r="BH11" i="35" s="1"/>
  <c r="CF16" i="38"/>
  <c r="BH18" i="35" s="1"/>
  <c r="CF6" i="38"/>
  <c r="BH8" i="35" s="1"/>
  <c r="CF14" i="38"/>
  <c r="BH16" i="35" s="1"/>
  <c r="CF5" i="38"/>
  <c r="BH7" i="35" s="1"/>
  <c r="CF11" i="38"/>
  <c r="BH13" i="35" s="1"/>
  <c r="CF15" i="38"/>
  <c r="BH17" i="35" s="1"/>
  <c r="CF10" i="38"/>
  <c r="BH12" i="35" s="1"/>
  <c r="CF7" i="38"/>
  <c r="BH9" i="35" s="1"/>
  <c r="CF12" i="38"/>
  <c r="BH14" i="35" s="1"/>
  <c r="CF13" i="38"/>
  <c r="BH15" i="35" s="1"/>
  <c r="DK15" i="39"/>
  <c r="DZ7" i="39"/>
  <c r="EJ43" i="39"/>
  <c r="DK43" i="39"/>
  <c r="DZ19" i="39"/>
  <c r="DZ35" i="39"/>
  <c r="CL5" i="39"/>
  <c r="CL37" i="39"/>
  <c r="CV33" i="39"/>
  <c r="DA39" i="39"/>
  <c r="DK31" i="39"/>
  <c r="CG5" i="39"/>
  <c r="CG7" i="39"/>
  <c r="CG11" i="39"/>
  <c r="CG13" i="39"/>
  <c r="CG15" i="39"/>
  <c r="CG17" i="39"/>
  <c r="CG19" i="39"/>
  <c r="CG21" i="39"/>
  <c r="CG23" i="39"/>
  <c r="CG25" i="39"/>
  <c r="CG27" i="39"/>
  <c r="CG29" i="39"/>
  <c r="CG31" i="39"/>
  <c r="CG33" i="39"/>
  <c r="CG35" i="39"/>
  <c r="CG37" i="39"/>
  <c r="CG39" i="39"/>
  <c r="CG41" i="39"/>
  <c r="CG9" i="39"/>
  <c r="CG6" i="39"/>
  <c r="CG8" i="39"/>
  <c r="DF10" i="39"/>
  <c r="CG10" i="39"/>
  <c r="CG12" i="39"/>
  <c r="CG14" i="39"/>
  <c r="CG16" i="39"/>
  <c r="CG18" i="39"/>
  <c r="CG20" i="39"/>
  <c r="CG22" i="39"/>
  <c r="CG24" i="39"/>
  <c r="CG26" i="39"/>
  <c r="CG28" i="39"/>
  <c r="CG30" i="39"/>
  <c r="CG32" i="39"/>
  <c r="CG34" i="39"/>
  <c r="CG36" i="39"/>
  <c r="CG38" i="39"/>
  <c r="CG40" i="39"/>
  <c r="CG42" i="39"/>
  <c r="CL13" i="39"/>
  <c r="CL21" i="39"/>
  <c r="CL29" i="39"/>
  <c r="CQ9" i="39"/>
  <c r="CQ25" i="39"/>
  <c r="CQ41" i="39"/>
  <c r="BV7" i="32"/>
  <c r="AG7" i="19"/>
  <c r="BV9" i="32"/>
  <c r="AG9" i="19"/>
  <c r="BV13" i="32"/>
  <c r="AG13" i="19"/>
  <c r="BV19" i="32"/>
  <c r="AG19" i="19"/>
  <c r="BV23" i="32"/>
  <c r="AG23" i="19"/>
  <c r="BV29" i="32"/>
  <c r="AG29" i="19"/>
  <c r="BV35" i="32"/>
  <c r="AG35" i="19"/>
  <c r="BV39" i="32"/>
  <c r="AG39" i="19"/>
  <c r="BV41" i="32"/>
  <c r="AG41" i="19"/>
  <c r="BV43" i="32"/>
  <c r="AG43" i="19"/>
  <c r="BV5" i="32"/>
  <c r="AG5" i="19"/>
  <c r="BV17" i="32"/>
  <c r="AG17" i="19"/>
  <c r="BV21" i="32"/>
  <c r="AG21" i="19"/>
  <c r="BV25" i="32"/>
  <c r="AG25" i="19"/>
  <c r="BV27" i="32"/>
  <c r="AG27" i="19"/>
  <c r="BV31" i="32"/>
  <c r="AG31" i="19"/>
  <c r="BV33" i="32"/>
  <c r="AG33" i="19"/>
  <c r="BV37" i="32"/>
  <c r="AG37" i="19"/>
  <c r="BV6" i="32"/>
  <c r="AG6" i="19"/>
  <c r="BV10" i="32"/>
  <c r="AG10" i="19"/>
  <c r="BV16" i="32"/>
  <c r="AG16" i="19"/>
  <c r="BV18" i="32"/>
  <c r="AG18" i="19"/>
  <c r="BV20" i="32"/>
  <c r="AG20" i="19"/>
  <c r="BV22" i="32"/>
  <c r="AG22" i="19"/>
  <c r="BV24" i="32"/>
  <c r="AG24" i="19"/>
  <c r="BV26" i="32"/>
  <c r="AG26" i="19"/>
  <c r="BV28" i="32"/>
  <c r="AG28" i="19"/>
  <c r="BV30" i="32"/>
  <c r="AG30" i="19"/>
  <c r="BV32" i="32"/>
  <c r="AG32" i="19"/>
  <c r="BV34" i="32"/>
  <c r="AG34" i="19"/>
  <c r="BV36" i="32"/>
  <c r="AG36" i="19"/>
  <c r="BV38" i="32"/>
  <c r="AG38" i="19"/>
  <c r="BV40" i="32"/>
  <c r="AG40" i="19"/>
  <c r="BV42" i="32"/>
  <c r="AG42" i="19"/>
  <c r="BV44" i="32"/>
  <c r="AG44" i="19"/>
  <c r="BV15" i="32"/>
  <c r="AG15" i="19"/>
  <c r="BV14" i="32"/>
  <c r="AG14" i="19"/>
  <c r="BV12" i="32"/>
  <c r="AG12" i="19"/>
  <c r="BV11" i="32"/>
  <c r="AG11" i="19"/>
  <c r="BV8" i="32"/>
  <c r="AG8" i="19"/>
  <c r="CL9" i="39"/>
  <c r="CL17" i="39"/>
  <c r="CL25" i="39"/>
  <c r="CL33" i="39"/>
  <c r="CL41" i="39"/>
  <c r="CQ17" i="39"/>
  <c r="CQ33" i="39"/>
  <c r="CV9" i="39"/>
  <c r="CV17" i="39"/>
  <c r="CV21" i="39"/>
  <c r="CV25" i="39"/>
  <c r="CV29" i="39"/>
  <c r="CV37" i="39"/>
  <c r="CV41" i="39"/>
  <c r="DA5" i="39"/>
  <c r="DA7" i="39"/>
  <c r="DA13" i="39"/>
  <c r="DA15" i="39"/>
  <c r="DA21" i="39"/>
  <c r="DA23" i="39"/>
  <c r="DA29" i="39"/>
  <c r="DA31" i="39"/>
  <c r="DA37" i="39"/>
  <c r="DA43" i="39"/>
  <c r="DF26" i="39"/>
  <c r="DF35" i="39"/>
  <c r="DF42" i="39"/>
  <c r="DK23" i="39"/>
  <c r="DK39" i="39"/>
  <c r="DZ6" i="39"/>
  <c r="DZ10" i="39"/>
  <c r="DZ11" i="39"/>
  <c r="DZ14" i="39"/>
  <c r="DZ27" i="39"/>
  <c r="EE7" i="39"/>
  <c r="EE11" i="39"/>
  <c r="EE15" i="39"/>
  <c r="EE19" i="39"/>
  <c r="EE23" i="39"/>
  <c r="EE27" i="39"/>
  <c r="EE31" i="39"/>
  <c r="EE35" i="39"/>
  <c r="EE39" i="39"/>
  <c r="EE43" i="39"/>
  <c r="EJ42" i="39"/>
  <c r="CG43" i="39"/>
  <c r="CG44" i="39"/>
  <c r="CL6" i="39"/>
  <c r="CL7" i="39"/>
  <c r="CL8" i="39"/>
  <c r="CL10" i="39"/>
  <c r="CL11" i="39"/>
  <c r="CL12" i="39"/>
  <c r="CL14" i="39"/>
  <c r="CL15" i="39"/>
  <c r="CL16" i="39"/>
  <c r="CL18" i="39"/>
  <c r="CL19" i="39"/>
  <c r="CL20" i="39"/>
  <c r="CL22" i="39"/>
  <c r="CL23" i="39"/>
  <c r="CL24" i="39"/>
  <c r="CL26" i="39"/>
  <c r="CL27" i="39"/>
  <c r="CL28" i="39"/>
  <c r="CL30" i="39"/>
  <c r="CL31" i="39"/>
  <c r="CL32" i="39"/>
  <c r="CL34" i="39"/>
  <c r="CL35" i="39"/>
  <c r="CL36" i="39"/>
  <c r="CL38" i="39"/>
  <c r="CL39" i="39"/>
  <c r="CL40" i="39"/>
  <c r="CL42" i="39"/>
  <c r="CL43" i="39"/>
  <c r="CL44" i="39"/>
  <c r="DF19" i="39"/>
  <c r="DU15" i="39"/>
  <c r="DU23" i="39"/>
  <c r="DU31" i="39"/>
  <c r="DU39" i="39"/>
  <c r="EJ44" i="39"/>
  <c r="DZ15" i="39"/>
  <c r="DZ18" i="39"/>
  <c r="DZ22" i="39"/>
  <c r="DZ23" i="39"/>
  <c r="DZ26" i="39"/>
  <c r="DZ30" i="39"/>
  <c r="DZ31" i="39"/>
  <c r="DZ34" i="39"/>
  <c r="DZ38" i="39"/>
  <c r="DZ39" i="39"/>
  <c r="DZ42" i="39"/>
  <c r="DZ43" i="39"/>
  <c r="DU5" i="39"/>
  <c r="DU7" i="39"/>
  <c r="DU13" i="39"/>
  <c r="DU21" i="39"/>
  <c r="DU29" i="39"/>
  <c r="DU37" i="39"/>
  <c r="DU43" i="39"/>
  <c r="DK7" i="39"/>
  <c r="DF18" i="39"/>
  <c r="DF27" i="39"/>
  <c r="DF34" i="39"/>
  <c r="CQ5" i="39"/>
  <c r="CQ13" i="39"/>
  <c r="CQ21" i="39"/>
  <c r="CQ29" i="39"/>
  <c r="CQ37" i="39"/>
  <c r="CV5" i="39"/>
  <c r="CV13" i="39"/>
  <c r="DF11" i="39"/>
  <c r="CQ6" i="39"/>
  <c r="CQ7" i="39"/>
  <c r="CQ8" i="39"/>
  <c r="CQ10" i="39"/>
  <c r="CQ11" i="39"/>
  <c r="CQ12" i="39"/>
  <c r="CQ14" i="39"/>
  <c r="CQ15" i="39"/>
  <c r="CQ16" i="39"/>
  <c r="CQ18" i="39"/>
  <c r="CQ19" i="39"/>
  <c r="CQ20" i="39"/>
  <c r="CQ22" i="39"/>
  <c r="CQ23" i="39"/>
  <c r="CQ24" i="39"/>
  <c r="CQ26" i="39"/>
  <c r="CQ27" i="39"/>
  <c r="CQ28" i="39"/>
  <c r="CQ30" i="39"/>
  <c r="CQ31" i="39"/>
  <c r="CQ32" i="39"/>
  <c r="CQ34" i="39"/>
  <c r="CQ35" i="39"/>
  <c r="CQ36" i="39"/>
  <c r="CQ38" i="39"/>
  <c r="CQ39" i="39"/>
  <c r="CQ40" i="39"/>
  <c r="CQ42" i="39"/>
  <c r="CQ43" i="39"/>
  <c r="CQ44" i="39"/>
  <c r="CV6" i="39"/>
  <c r="CV7" i="39"/>
  <c r="CV8" i="39"/>
  <c r="CV10" i="39"/>
  <c r="CV11" i="39"/>
  <c r="CV12" i="39"/>
  <c r="CV14" i="39"/>
  <c r="CV15" i="39"/>
  <c r="CV16" i="39"/>
  <c r="CV18" i="39"/>
  <c r="CV19" i="39"/>
  <c r="CV20" i="39"/>
  <c r="CV22" i="39"/>
  <c r="CV23" i="39"/>
  <c r="CV24" i="39"/>
  <c r="CV26" i="39"/>
  <c r="CV27" i="39"/>
  <c r="CV28" i="39"/>
  <c r="CV30" i="39"/>
  <c r="CV31" i="39"/>
  <c r="CV32" i="39"/>
  <c r="CV34" i="39"/>
  <c r="CV35" i="39"/>
  <c r="CV36" i="39"/>
  <c r="CV38" i="39"/>
  <c r="CV39" i="39"/>
  <c r="CV40" i="39"/>
  <c r="CV42" i="39"/>
  <c r="CV43" i="39"/>
  <c r="CV44" i="39"/>
  <c r="DA6" i="39"/>
  <c r="DA8" i="39"/>
  <c r="DA9" i="39"/>
  <c r="DA10" i="39"/>
  <c r="DA11" i="39"/>
  <c r="DA12" i="39"/>
  <c r="DA14" i="39"/>
  <c r="DA16" i="39"/>
  <c r="DA17" i="39"/>
  <c r="DA18" i="39"/>
  <c r="DA19" i="39"/>
  <c r="DA20" i="39"/>
  <c r="DA22" i="39"/>
  <c r="DA24" i="39"/>
  <c r="DA25" i="39"/>
  <c r="DA26" i="39"/>
  <c r="DA27" i="39"/>
  <c r="DA28" i="39"/>
  <c r="DA30" i="39"/>
  <c r="DA32" i="39"/>
  <c r="DA33" i="39"/>
  <c r="DA34" i="39"/>
  <c r="DA35" i="39"/>
  <c r="DA36" i="39"/>
  <c r="DA38" i="39"/>
  <c r="DA40" i="39"/>
  <c r="DA41" i="39"/>
  <c r="DA42" i="39"/>
  <c r="DA44" i="39"/>
  <c r="DF5" i="39"/>
  <c r="DF6" i="39"/>
  <c r="DF7" i="39"/>
  <c r="DF8" i="39"/>
  <c r="DF9" i="39"/>
  <c r="DF12" i="39"/>
  <c r="DF13" i="39"/>
  <c r="DF14" i="39"/>
  <c r="DF15" i="39"/>
  <c r="DF16" i="39"/>
  <c r="DF17" i="39"/>
  <c r="DF20" i="39"/>
  <c r="DF21" i="39"/>
  <c r="DF22" i="39"/>
  <c r="DF23" i="39"/>
  <c r="DF24" i="39"/>
  <c r="DF25" i="39"/>
  <c r="DF28" i="39"/>
  <c r="DF29" i="39"/>
  <c r="DF30" i="39"/>
  <c r="DF31" i="39"/>
  <c r="DF32" i="39"/>
  <c r="DF33" i="39"/>
  <c r="DF36" i="39"/>
  <c r="DF37" i="39"/>
  <c r="DF38" i="39"/>
  <c r="DF39" i="39"/>
  <c r="DF40" i="39"/>
  <c r="DF41" i="39"/>
  <c r="DF43" i="39"/>
  <c r="DF44" i="39"/>
  <c r="DK5" i="39"/>
  <c r="DK6" i="39"/>
  <c r="DK8" i="39"/>
  <c r="DK9" i="39"/>
  <c r="DK10" i="39"/>
  <c r="DK11" i="39"/>
  <c r="DK12" i="39"/>
  <c r="DK13" i="39"/>
  <c r="DK14" i="39"/>
  <c r="DK16" i="39"/>
  <c r="DK17" i="39"/>
  <c r="DK18" i="39"/>
  <c r="DK19" i="39"/>
  <c r="DK20" i="39"/>
  <c r="DK21" i="39"/>
  <c r="DK22" i="39"/>
  <c r="DK24" i="39"/>
  <c r="DK25" i="39"/>
  <c r="DK26" i="39"/>
  <c r="DK27" i="39"/>
  <c r="DK28" i="39"/>
  <c r="DK29" i="39"/>
  <c r="DK30" i="39"/>
  <c r="DK32" i="39"/>
  <c r="DK33" i="39"/>
  <c r="DK34" i="39"/>
  <c r="DK35" i="39"/>
  <c r="DK36" i="39"/>
  <c r="DK37" i="39"/>
  <c r="DK38" i="39"/>
  <c r="DK40" i="39"/>
  <c r="DK41" i="39"/>
  <c r="DK42" i="39"/>
  <c r="DK44" i="39"/>
  <c r="DP42" i="39"/>
  <c r="DP43" i="39"/>
  <c r="DP44" i="39"/>
  <c r="DU6" i="39"/>
  <c r="DU8" i="39"/>
  <c r="DU9" i="39"/>
  <c r="DU10" i="39"/>
  <c r="DU11" i="39"/>
  <c r="DU12" i="39"/>
  <c r="DU14" i="39"/>
  <c r="DU16" i="39"/>
  <c r="DU17" i="39"/>
  <c r="DU18" i="39"/>
  <c r="DU19" i="39"/>
  <c r="DU20" i="39"/>
  <c r="DU22" i="39"/>
  <c r="DU24" i="39"/>
  <c r="DU25" i="39"/>
  <c r="DU26" i="39"/>
  <c r="DU27" i="39"/>
  <c r="DU28" i="39"/>
  <c r="DU30" i="39"/>
  <c r="DU32" i="39"/>
  <c r="DU33" i="39"/>
  <c r="DU34" i="39"/>
  <c r="DU35" i="39"/>
  <c r="DU36" i="39"/>
  <c r="DU38" i="39"/>
  <c r="DU40" i="39"/>
  <c r="DU41" i="39"/>
  <c r="DU42" i="39"/>
  <c r="DU44" i="39"/>
  <c r="DZ5" i="39"/>
  <c r="DZ8" i="39"/>
  <c r="DZ9" i="39"/>
  <c r="DZ12" i="39"/>
  <c r="DZ13" i="39"/>
  <c r="DZ16" i="39"/>
  <c r="DZ17" i="39"/>
  <c r="DZ20" i="39"/>
  <c r="DZ21" i="39"/>
  <c r="DZ24" i="39"/>
  <c r="DZ25" i="39"/>
  <c r="DZ28" i="39"/>
  <c r="DZ29" i="39"/>
  <c r="DZ32" i="39"/>
  <c r="DZ33" i="39"/>
  <c r="DZ36" i="39"/>
  <c r="DZ37" i="39"/>
  <c r="DZ40" i="39"/>
  <c r="DZ41" i="39"/>
  <c r="DZ44" i="39"/>
  <c r="EE5" i="39"/>
  <c r="EE6" i="39"/>
  <c r="EE8" i="39"/>
  <c r="EE9" i="39"/>
  <c r="EE10" i="39"/>
  <c r="EE12" i="39"/>
  <c r="EE13" i="39"/>
  <c r="EE14" i="39"/>
  <c r="EE16" i="39"/>
  <c r="EE17" i="39"/>
  <c r="EE18" i="39"/>
  <c r="EE20" i="39"/>
  <c r="EE21" i="39"/>
  <c r="EE22" i="39"/>
  <c r="EE24" i="39"/>
  <c r="EE25" i="39"/>
  <c r="EE26" i="39"/>
  <c r="EE28" i="39"/>
  <c r="EE29" i="39"/>
  <c r="EE30" i="39"/>
  <c r="EE32" i="39"/>
  <c r="EE33" i="39"/>
  <c r="EE34" i="39"/>
  <c r="EE36" i="39"/>
  <c r="EE37" i="39"/>
  <c r="EE38" i="39"/>
  <c r="EE40" i="39"/>
  <c r="EE41" i="39"/>
  <c r="EE42" i="39"/>
  <c r="EE44" i="39"/>
  <c r="EJ5" i="39"/>
  <c r="EJ6" i="39"/>
  <c r="EJ7" i="39"/>
  <c r="EJ8" i="39"/>
  <c r="EJ9" i="39"/>
  <c r="EJ10" i="39"/>
  <c r="EJ11" i="39"/>
  <c r="EJ12" i="39"/>
  <c r="EJ13" i="39"/>
  <c r="EJ14" i="39"/>
  <c r="EJ15" i="39"/>
  <c r="EJ16" i="39"/>
  <c r="EJ17" i="39"/>
  <c r="EJ18" i="39"/>
  <c r="EJ19" i="39"/>
  <c r="EJ20" i="39"/>
  <c r="EJ21" i="39"/>
  <c r="EJ22" i="39"/>
  <c r="EJ23" i="39"/>
  <c r="EJ24" i="39"/>
  <c r="EJ25" i="39"/>
  <c r="EJ26" i="39"/>
  <c r="EJ27" i="39"/>
  <c r="EJ28" i="39"/>
  <c r="EJ29" i="39"/>
  <c r="EJ30" i="39"/>
  <c r="EJ31" i="39"/>
  <c r="EJ32" i="39"/>
  <c r="EJ33" i="39"/>
  <c r="EJ34" i="39"/>
  <c r="EJ35" i="39"/>
  <c r="EJ36" i="39"/>
  <c r="EJ37" i="39"/>
  <c r="EJ38" i="39"/>
  <c r="EJ39" i="39"/>
  <c r="EJ40" i="39"/>
  <c r="EJ41" i="39"/>
  <c r="DP5" i="39"/>
  <c r="DP6" i="39"/>
  <c r="DP7" i="39"/>
  <c r="DP8" i="39"/>
  <c r="DP9" i="39"/>
  <c r="DP10" i="39"/>
  <c r="DP11" i="39"/>
  <c r="DP12" i="39"/>
  <c r="DP13" i="39"/>
  <c r="DP14" i="39"/>
  <c r="DP15" i="39"/>
  <c r="DP16" i="39"/>
  <c r="DP17" i="39"/>
  <c r="DP18" i="39"/>
  <c r="DP19" i="39"/>
  <c r="DP20" i="39"/>
  <c r="DP21" i="39"/>
  <c r="DP22" i="39"/>
  <c r="DP23" i="39"/>
  <c r="DP24" i="39"/>
  <c r="DP25" i="39"/>
  <c r="DP26" i="39"/>
  <c r="DP27" i="39"/>
  <c r="DP28" i="39"/>
  <c r="DP29" i="39"/>
  <c r="DP30" i="39"/>
  <c r="DP31" i="39"/>
  <c r="DP32" i="39"/>
  <c r="DP33" i="39"/>
  <c r="DP34" i="39"/>
  <c r="DP35" i="39"/>
  <c r="DP36" i="39"/>
  <c r="DP37" i="39"/>
  <c r="DP38" i="39"/>
  <c r="DP39" i="39"/>
  <c r="DP40" i="39"/>
  <c r="DP41" i="39"/>
  <c r="BM43" i="39"/>
  <c r="BM42" i="39"/>
  <c r="BM41" i="39"/>
  <c r="BM40" i="39"/>
  <c r="BM39" i="39"/>
  <c r="BM38" i="39"/>
  <c r="BM37" i="39"/>
  <c r="BM36" i="39"/>
  <c r="BM35" i="39"/>
  <c r="BM34" i="39"/>
  <c r="BM33" i="39"/>
  <c r="BM32" i="39"/>
  <c r="BM31" i="39"/>
  <c r="BM30" i="39"/>
  <c r="BM29" i="39"/>
  <c r="BM28" i="39"/>
  <c r="BM27" i="39"/>
  <c r="BM26" i="39"/>
  <c r="BM25" i="39"/>
  <c r="BM24" i="39"/>
  <c r="BM23" i="39"/>
  <c r="BM22" i="39"/>
  <c r="BM20" i="39"/>
  <c r="BM19" i="39"/>
  <c r="BM18" i="39"/>
  <c r="BM17" i="39"/>
  <c r="BM16" i="39"/>
  <c r="BM15" i="39"/>
  <c r="BM14" i="39"/>
  <c r="BM13" i="39"/>
  <c r="BM12" i="39"/>
  <c r="BM11" i="39"/>
  <c r="BM10" i="39"/>
  <c r="BM9" i="39"/>
  <c r="BM8" i="39"/>
  <c r="BM7" i="39"/>
  <c r="BM6" i="39"/>
  <c r="AW16" i="38"/>
  <c r="AW15" i="38"/>
  <c r="AW14" i="38"/>
  <c r="AW13" i="38"/>
  <c r="AW12" i="38"/>
  <c r="AW11" i="38"/>
  <c r="AW10" i="38"/>
  <c r="AW9" i="38"/>
  <c r="AW8" i="38"/>
  <c r="AW7" i="38"/>
  <c r="AW6" i="38"/>
  <c r="AW5" i="38"/>
  <c r="CE8" i="40" l="1"/>
  <c r="FC44" i="39"/>
  <c r="FC43" i="39"/>
  <c r="FC42" i="39"/>
  <c r="FC41" i="39"/>
  <c r="FC40" i="39"/>
  <c r="FC39" i="39"/>
  <c r="FC38" i="39"/>
  <c r="FC37" i="39"/>
  <c r="FC36" i="39"/>
  <c r="FC35" i="39"/>
  <c r="FC34" i="39"/>
  <c r="FC33" i="39"/>
  <c r="FC32" i="39"/>
  <c r="FC31" i="39"/>
  <c r="FC30" i="39"/>
  <c r="FC29" i="39"/>
  <c r="FC28" i="39"/>
  <c r="FC27" i="39"/>
  <c r="FC26" i="39"/>
  <c r="FC25" i="39"/>
  <c r="FC24" i="39"/>
  <c r="FC23" i="39"/>
  <c r="FC22" i="39"/>
  <c r="FC21" i="39"/>
  <c r="FC20" i="39"/>
  <c r="FC19" i="39"/>
  <c r="FC18" i="39"/>
  <c r="FC17" i="39"/>
  <c r="FC16" i="39"/>
  <c r="FC15" i="39"/>
  <c r="FC14" i="39"/>
  <c r="FC13" i="39"/>
  <c r="FC12" i="39"/>
  <c r="FC11" i="39"/>
  <c r="FC10" i="39"/>
  <c r="FC9" i="39"/>
  <c r="FC8" i="39"/>
  <c r="FC7" i="39"/>
  <c r="FC6" i="39"/>
  <c r="FC5" i="39"/>
  <c r="FB44" i="39"/>
  <c r="FB43" i="39"/>
  <c r="FB42" i="39"/>
  <c r="FB41" i="39"/>
  <c r="FB40" i="39"/>
  <c r="FB39" i="39"/>
  <c r="FB38" i="39"/>
  <c r="FB37" i="39"/>
  <c r="FB36" i="39"/>
  <c r="FB35" i="39"/>
  <c r="FB34" i="39"/>
  <c r="FB33" i="39"/>
  <c r="FB32" i="39"/>
  <c r="FB31" i="39"/>
  <c r="FB30" i="39"/>
  <c r="FB29" i="39"/>
  <c r="FB28" i="39"/>
  <c r="FB27" i="39"/>
  <c r="FB26" i="39"/>
  <c r="FB25" i="39"/>
  <c r="FB24" i="39"/>
  <c r="FB23" i="39"/>
  <c r="FB22" i="39"/>
  <c r="FB21" i="39"/>
  <c r="FB20" i="39"/>
  <c r="FB19" i="39"/>
  <c r="FB18" i="39"/>
  <c r="FB17" i="39"/>
  <c r="FB16" i="39"/>
  <c r="FB15" i="39"/>
  <c r="FB14" i="39"/>
  <c r="FB13" i="39"/>
  <c r="FB12" i="39"/>
  <c r="FB11" i="39"/>
  <c r="FB10" i="39"/>
  <c r="FB9" i="39"/>
  <c r="FB8" i="39"/>
  <c r="FB7" i="39"/>
  <c r="FB6" i="39"/>
  <c r="FB5" i="39"/>
  <c r="AI6" i="40"/>
  <c r="AH6" i="40"/>
  <c r="AT6" i="40" l="1"/>
  <c r="FE19" i="39"/>
  <c r="FE21" i="39"/>
  <c r="FE25" i="39"/>
  <c r="FE27" i="39"/>
  <c r="FE29" i="39"/>
  <c r="FE31" i="39"/>
  <c r="FE33" i="39"/>
  <c r="FE35" i="39"/>
  <c r="FE37" i="39"/>
  <c r="FE39" i="39"/>
  <c r="FE41" i="39"/>
  <c r="FE43" i="39"/>
  <c r="FE18" i="39"/>
  <c r="FE20" i="39"/>
  <c r="FE22" i="39"/>
  <c r="FE24" i="39"/>
  <c r="FE26" i="39"/>
  <c r="FE28" i="39"/>
  <c r="FE30" i="39"/>
  <c r="FE32" i="39"/>
  <c r="FE34" i="39"/>
  <c r="FE36" i="39"/>
  <c r="FE38" i="39"/>
  <c r="FE40" i="39"/>
  <c r="FE42" i="39"/>
  <c r="FE44" i="39"/>
  <c r="FE17" i="39"/>
  <c r="FE6" i="39"/>
  <c r="FE8" i="39"/>
  <c r="FE10" i="39"/>
  <c r="FE12" i="39"/>
  <c r="FE14" i="39"/>
  <c r="FE16" i="39"/>
  <c r="FE13" i="39"/>
  <c r="FE11" i="39"/>
  <c r="FE9" i="39"/>
  <c r="FE7" i="39"/>
  <c r="FE23" i="39"/>
  <c r="FE5" i="39"/>
  <c r="FE15" i="39"/>
  <c r="FF44" i="39" l="1"/>
  <c r="BL46" i="35" s="1"/>
  <c r="FF13" i="39"/>
  <c r="CP14" i="35" s="1"/>
  <c r="CQ14" i="35" s="1"/>
  <c r="CR14" i="35" s="1"/>
  <c r="FF21" i="39"/>
  <c r="BL23" i="35" s="1"/>
  <c r="FF29" i="39"/>
  <c r="FF37" i="39"/>
  <c r="BL39" i="35" s="1"/>
  <c r="FF12" i="39"/>
  <c r="BL14" i="35" s="1"/>
  <c r="FF6" i="39"/>
  <c r="BL8" i="35" s="1"/>
  <c r="FF14" i="39"/>
  <c r="BL16" i="35" s="1"/>
  <c r="FF22" i="39"/>
  <c r="CP23" i="35" s="1"/>
  <c r="CQ23" i="35" s="1"/>
  <c r="CR23" i="35" s="1"/>
  <c r="FF30" i="39"/>
  <c r="BL32" i="35" s="1"/>
  <c r="FF38" i="39"/>
  <c r="BL40" i="35" s="1"/>
  <c r="FF35" i="39"/>
  <c r="CP36" i="35" s="1"/>
  <c r="CQ36" i="35" s="1"/>
  <c r="CR36" i="35" s="1"/>
  <c r="FF36" i="39"/>
  <c r="BL38" i="35" s="1"/>
  <c r="FF7" i="39"/>
  <c r="CP8" i="35" s="1"/>
  <c r="CQ8" i="35" s="1"/>
  <c r="CR8" i="35" s="1"/>
  <c r="FF15" i="39"/>
  <c r="FF23" i="39"/>
  <c r="BL25" i="35" s="1"/>
  <c r="FF31" i="39"/>
  <c r="BL33" i="35" s="1"/>
  <c r="FF39" i="39"/>
  <c r="CP40" i="35" s="1"/>
  <c r="CQ40" i="35" s="1"/>
  <c r="CR40" i="35" s="1"/>
  <c r="FF43" i="39"/>
  <c r="BL45" i="35" s="1"/>
  <c r="FF20" i="39"/>
  <c r="CP21" i="35" s="1"/>
  <c r="CQ21" i="35" s="1"/>
  <c r="CR21" i="35" s="1"/>
  <c r="FF8" i="39"/>
  <c r="CP9" i="35" s="1"/>
  <c r="CQ9" i="35" s="1"/>
  <c r="CR9" i="35" s="1"/>
  <c r="FF16" i="39"/>
  <c r="BL18" i="35" s="1"/>
  <c r="FF24" i="39"/>
  <c r="BL26" i="35" s="1"/>
  <c r="FF32" i="39"/>
  <c r="BL34" i="35" s="1"/>
  <c r="FF40" i="39"/>
  <c r="BL42" i="35" s="1"/>
  <c r="FF27" i="39"/>
  <c r="BL29" i="35" s="1"/>
  <c r="FF5" i="39"/>
  <c r="BL7" i="35" s="1"/>
  <c r="FF9" i="39"/>
  <c r="FF17" i="39"/>
  <c r="BL19" i="35" s="1"/>
  <c r="FF25" i="39"/>
  <c r="BL27" i="35" s="1"/>
  <c r="FF33" i="39"/>
  <c r="BL35" i="35" s="1"/>
  <c r="FF41" i="39"/>
  <c r="BL43" i="35" s="1"/>
  <c r="FF19" i="39"/>
  <c r="CP20" i="35" s="1"/>
  <c r="CQ20" i="35" s="1"/>
  <c r="CR20" i="35" s="1"/>
  <c r="FF28" i="39"/>
  <c r="BL30" i="35" s="1"/>
  <c r="FF10" i="39"/>
  <c r="CP11" i="35" s="1"/>
  <c r="CQ11" i="35" s="1"/>
  <c r="CR11" i="35" s="1"/>
  <c r="FF18" i="39"/>
  <c r="BL20" i="35" s="1"/>
  <c r="FF26" i="39"/>
  <c r="BL28" i="35" s="1"/>
  <c r="FF34" i="39"/>
  <c r="BL36" i="35" s="1"/>
  <c r="FF42" i="39"/>
  <c r="BL44" i="35" s="1"/>
  <c r="FF11" i="39"/>
  <c r="BL13" i="35" s="1"/>
  <c r="BL31" i="35"/>
  <c r="BL17" i="35"/>
  <c r="BL11" i="35"/>
  <c r="CP16" i="35"/>
  <c r="CQ16" i="35" s="1"/>
  <c r="CR16" i="35" s="1"/>
  <c r="CP45" i="35"/>
  <c r="CQ45" i="35" s="1"/>
  <c r="CR45" i="35" s="1"/>
  <c r="CP22" i="35"/>
  <c r="CQ22" i="35" s="1"/>
  <c r="CR22" i="35" s="1"/>
  <c r="CP38" i="35"/>
  <c r="CQ38" i="35" s="1"/>
  <c r="CR38" i="35" s="1"/>
  <c r="CP10" i="35"/>
  <c r="CQ10" i="35" s="1"/>
  <c r="CR10" i="35" s="1"/>
  <c r="CP37" i="35"/>
  <c r="CQ37" i="35" s="1"/>
  <c r="CR37" i="35" s="1"/>
  <c r="CP44" i="35"/>
  <c r="CQ44" i="35" s="1"/>
  <c r="CR44" i="35" s="1"/>
  <c r="BG12" i="40"/>
  <c r="BG8" i="40"/>
  <c r="AS44" i="31"/>
  <c r="AS43" i="31"/>
  <c r="AS42" i="31"/>
  <c r="AS41" i="31"/>
  <c r="AS40" i="31"/>
  <c r="AS39" i="31"/>
  <c r="AS38" i="31"/>
  <c r="AS37" i="31"/>
  <c r="AS36" i="31"/>
  <c r="AS35" i="31"/>
  <c r="AS34" i="31"/>
  <c r="AS33" i="31"/>
  <c r="AS32" i="31"/>
  <c r="AS31" i="31"/>
  <c r="AS30" i="31"/>
  <c r="AS29" i="31"/>
  <c r="AS28" i="31"/>
  <c r="AS27" i="31"/>
  <c r="AS26" i="31"/>
  <c r="AS25" i="31"/>
  <c r="AS24" i="31"/>
  <c r="AS23" i="31"/>
  <c r="AS22" i="31"/>
  <c r="AS21" i="31"/>
  <c r="AS20" i="31"/>
  <c r="AS19" i="31"/>
  <c r="AS18" i="31"/>
  <c r="AS17" i="31"/>
  <c r="AS16" i="31"/>
  <c r="AS15" i="31"/>
  <c r="AS14" i="31"/>
  <c r="AS13" i="31"/>
  <c r="AS12" i="31"/>
  <c r="AS11" i="31"/>
  <c r="AS10" i="31"/>
  <c r="AS9" i="31"/>
  <c r="AS8" i="31"/>
  <c r="AS7" i="31"/>
  <c r="AS6" i="31"/>
  <c r="AS5" i="31"/>
  <c r="CP43" i="35" l="1"/>
  <c r="CQ43" i="35" s="1"/>
  <c r="CR43" i="35" s="1"/>
  <c r="BL22" i="35"/>
  <c r="BL37" i="35"/>
  <c r="CP19" i="35"/>
  <c r="CQ19" i="35" s="1"/>
  <c r="CR19" i="35" s="1"/>
  <c r="CP7" i="35"/>
  <c r="CQ7" i="35" s="1"/>
  <c r="CR7" i="35" s="1"/>
  <c r="CP34" i="35"/>
  <c r="CQ34" i="35" s="1"/>
  <c r="CR34" i="35" s="1"/>
  <c r="BL12" i="35"/>
  <c r="BL24" i="35"/>
  <c r="CP35" i="35"/>
  <c r="CQ35" i="35" s="1"/>
  <c r="CR35" i="35" s="1"/>
  <c r="CP42" i="35"/>
  <c r="CQ42" i="35" s="1"/>
  <c r="CR42" i="35" s="1"/>
  <c r="CP39" i="35"/>
  <c r="CQ39" i="35" s="1"/>
  <c r="CR39" i="35" s="1"/>
  <c r="CP12" i="35"/>
  <c r="CQ12" i="35" s="1"/>
  <c r="CR12" i="35" s="1"/>
  <c r="CP15" i="35"/>
  <c r="CQ15" i="35" s="1"/>
  <c r="CR15" i="35" s="1"/>
  <c r="CP24" i="35"/>
  <c r="CQ24" i="35" s="1"/>
  <c r="CR24" i="35" s="1"/>
  <c r="CP28" i="35"/>
  <c r="CQ28" i="35" s="1"/>
  <c r="CR28" i="35" s="1"/>
  <c r="CP6" i="35"/>
  <c r="CQ6" i="35" s="1"/>
  <c r="CR6" i="35" s="1"/>
  <c r="CP18" i="35"/>
  <c r="CQ18" i="35" s="1"/>
  <c r="CR18" i="35" s="1"/>
  <c r="CP33" i="35"/>
  <c r="CQ33" i="35" s="1"/>
  <c r="CR33" i="35" s="1"/>
  <c r="CP31" i="35"/>
  <c r="CQ31" i="35" s="1"/>
  <c r="CR31" i="35" s="1"/>
  <c r="BL41" i="35"/>
  <c r="CP32" i="35"/>
  <c r="CQ32" i="35" s="1"/>
  <c r="CR32" i="35" s="1"/>
  <c r="CP29" i="35"/>
  <c r="CQ29" i="35" s="1"/>
  <c r="CR29" i="35" s="1"/>
  <c r="CP26" i="35"/>
  <c r="CQ26" i="35" s="1"/>
  <c r="CR26" i="35" s="1"/>
  <c r="CP17" i="35"/>
  <c r="CQ17" i="35" s="1"/>
  <c r="CR17" i="35" s="1"/>
  <c r="CP13" i="35"/>
  <c r="CQ13" i="35" s="1"/>
  <c r="CR13" i="35" s="1"/>
  <c r="BL9" i="35"/>
  <c r="BL21" i="35"/>
  <c r="CP27" i="35"/>
  <c r="CQ27" i="35" s="1"/>
  <c r="CR27" i="35" s="1"/>
  <c r="BL10" i="35"/>
  <c r="BL15" i="35"/>
  <c r="CP25" i="35"/>
  <c r="CQ25" i="35" s="1"/>
  <c r="CR25" i="35" s="1"/>
  <c r="CP30" i="35"/>
  <c r="CQ30" i="35" s="1"/>
  <c r="CR30" i="35" s="1"/>
  <c r="CP41" i="35"/>
  <c r="CQ41" i="35" s="1"/>
  <c r="CR41" i="35" s="1"/>
  <c r="GG9" i="35"/>
  <c r="GI9" i="35" s="1"/>
  <c r="GG641" i="35"/>
  <c r="GG531" i="35"/>
  <c r="GG493" i="35"/>
  <c r="AY29" i="31"/>
  <c r="AX29" i="31"/>
  <c r="AX37" i="31"/>
  <c r="AY37" i="31"/>
  <c r="AX7" i="31"/>
  <c r="AY7" i="31"/>
  <c r="AX15" i="31"/>
  <c r="AY15" i="31"/>
  <c r="AX23" i="31"/>
  <c r="AY23" i="31"/>
  <c r="AY31" i="31"/>
  <c r="AX31" i="31"/>
  <c r="AX39" i="31"/>
  <c r="AY39" i="31"/>
  <c r="AX21" i="31"/>
  <c r="AY21" i="31"/>
  <c r="AX32" i="31"/>
  <c r="AY32" i="31"/>
  <c r="AX9" i="31"/>
  <c r="AY9" i="31"/>
  <c r="AY17" i="31"/>
  <c r="AX17" i="31"/>
  <c r="AX25" i="31"/>
  <c r="AY25" i="31"/>
  <c r="AX33" i="31"/>
  <c r="AY33" i="31"/>
  <c r="AX13" i="31"/>
  <c r="AY13" i="31"/>
  <c r="AX40" i="31"/>
  <c r="AY40" i="31"/>
  <c r="AX26" i="31"/>
  <c r="AY26" i="31"/>
  <c r="AY34" i="31"/>
  <c r="AX34" i="31"/>
  <c r="AY42" i="31"/>
  <c r="AX42" i="31"/>
  <c r="AX24" i="31"/>
  <c r="AY24" i="31"/>
  <c r="AX19" i="31"/>
  <c r="AY19" i="31"/>
  <c r="AY27" i="31"/>
  <c r="AX27" i="31"/>
  <c r="AY35" i="31"/>
  <c r="AX35" i="31"/>
  <c r="AY43" i="31"/>
  <c r="AX43" i="31"/>
  <c r="AX16" i="31"/>
  <c r="AY16" i="31"/>
  <c r="AX12" i="31"/>
  <c r="AY12" i="31"/>
  <c r="AX20" i="31"/>
  <c r="AY20" i="31"/>
  <c r="AY28" i="31"/>
  <c r="AX28" i="31"/>
  <c r="AY44" i="31"/>
  <c r="AX44" i="31"/>
  <c r="AY6" i="31"/>
  <c r="AX6" i="31"/>
  <c r="AX22" i="31"/>
  <c r="AY22" i="31"/>
  <c r="AX30" i="31"/>
  <c r="AY30" i="31"/>
  <c r="AX38" i="31"/>
  <c r="AY38" i="31"/>
  <c r="AY41" i="31"/>
  <c r="AX41" i="31"/>
  <c r="AX36" i="31"/>
  <c r="AY36" i="31"/>
  <c r="AX18" i="31"/>
  <c r="AY18" i="31"/>
  <c r="AY8" i="31"/>
  <c r="AX8" i="31"/>
  <c r="AY11" i="31"/>
  <c r="AX11" i="31"/>
  <c r="AY10" i="31"/>
  <c r="AX10" i="31"/>
  <c r="AY14" i="31"/>
  <c r="AX14" i="31"/>
  <c r="AX5" i="31"/>
  <c r="AY5" i="31"/>
  <c r="AW5" i="31"/>
  <c r="AV5" i="31"/>
  <c r="AV7" i="31"/>
  <c r="AT9" i="31"/>
  <c r="AW11" i="31"/>
  <c r="AW13" i="31"/>
  <c r="AW15" i="31"/>
  <c r="AW17" i="31"/>
  <c r="AW19" i="31"/>
  <c r="AW21" i="31"/>
  <c r="AW23" i="31"/>
  <c r="AW25" i="31"/>
  <c r="AW27" i="31"/>
  <c r="AW29" i="31"/>
  <c r="AW31" i="31"/>
  <c r="AW33" i="31"/>
  <c r="AW35" i="31"/>
  <c r="AW37" i="31"/>
  <c r="AV39" i="31"/>
  <c r="AV41" i="31"/>
  <c r="AV43" i="31"/>
  <c r="AW6" i="31"/>
  <c r="AW8" i="31"/>
  <c r="AW10" i="31"/>
  <c r="AW12" i="31"/>
  <c r="AW14" i="31"/>
  <c r="AW16" i="31"/>
  <c r="AW18" i="31"/>
  <c r="AW20" i="31"/>
  <c r="AW22" i="31"/>
  <c r="AW24" i="31"/>
  <c r="AW26" i="31"/>
  <c r="AW28" i="31"/>
  <c r="AW30" i="31"/>
  <c r="AW32" i="31"/>
  <c r="AW34" i="31"/>
  <c r="AW36" i="31"/>
  <c r="AW38" i="31"/>
  <c r="AW40" i="31"/>
  <c r="AW42" i="31"/>
  <c r="AW44" i="31"/>
  <c r="AT28" i="31"/>
  <c r="AT24" i="31"/>
  <c r="AT32" i="31"/>
  <c r="AT8" i="31"/>
  <c r="AT20" i="31"/>
  <c r="AT36" i="31"/>
  <c r="AT18" i="31"/>
  <c r="AT22" i="31"/>
  <c r="AT26" i="31"/>
  <c r="AT30" i="31"/>
  <c r="AT34" i="31"/>
  <c r="AT38" i="31"/>
  <c r="AT6" i="31"/>
  <c r="AT12" i="31"/>
  <c r="AT16" i="31"/>
  <c r="AT14" i="31"/>
  <c r="AT10" i="31"/>
  <c r="AT40" i="31"/>
  <c r="AT42" i="31"/>
  <c r="AT44" i="31"/>
  <c r="AV6" i="31"/>
  <c r="AV8" i="31"/>
  <c r="AV10" i="31"/>
  <c r="AV12" i="31"/>
  <c r="AV14" i="31"/>
  <c r="AV16" i="31"/>
  <c r="AV18" i="31"/>
  <c r="AV20" i="31"/>
  <c r="AV22" i="31"/>
  <c r="AV24" i="31"/>
  <c r="AV26" i="31"/>
  <c r="AV28" i="31"/>
  <c r="AV30" i="31"/>
  <c r="AV32" i="31"/>
  <c r="AV34" i="31"/>
  <c r="AV36" i="31"/>
  <c r="AV38" i="31"/>
  <c r="AV40" i="31"/>
  <c r="AV42" i="31"/>
  <c r="AV44" i="31"/>
  <c r="AU6" i="31"/>
  <c r="AU8" i="31"/>
  <c r="AU10" i="31"/>
  <c r="AU12" i="31"/>
  <c r="AU14" i="31"/>
  <c r="AU16" i="31"/>
  <c r="AU18" i="31"/>
  <c r="AU20" i="31"/>
  <c r="AU22" i="31"/>
  <c r="AU24" i="31"/>
  <c r="AU26" i="31"/>
  <c r="AU28" i="31"/>
  <c r="AU30" i="31"/>
  <c r="AU32" i="31"/>
  <c r="AU34" i="31"/>
  <c r="AU36" i="31"/>
  <c r="AU38" i="31"/>
  <c r="AU40" i="31"/>
  <c r="AU42" i="31"/>
  <c r="AU44" i="31"/>
  <c r="AU5" i="31"/>
  <c r="AV11" i="31"/>
  <c r="AV13" i="31"/>
  <c r="AV15" i="31"/>
  <c r="AV17" i="31"/>
  <c r="AV19" i="31"/>
  <c r="AV21" i="31"/>
  <c r="AV23" i="31"/>
  <c r="AV25" i="31"/>
  <c r="AV27" i="31"/>
  <c r="AV29" i="31"/>
  <c r="AV31" i="31"/>
  <c r="AV33" i="31"/>
  <c r="AV35" i="31"/>
  <c r="AV37" i="31"/>
  <c r="AU39" i="31"/>
  <c r="AW39" i="31"/>
  <c r="AU41" i="31"/>
  <c r="AW41" i="31"/>
  <c r="AU43" i="31"/>
  <c r="AW43" i="31"/>
  <c r="AT5" i="31"/>
  <c r="AT11" i="31"/>
  <c r="AT13" i="31"/>
  <c r="AT15" i="31"/>
  <c r="AT17" i="31"/>
  <c r="AT19" i="31"/>
  <c r="AT21" i="31"/>
  <c r="AT23" i="31"/>
  <c r="AT25" i="31"/>
  <c r="AT27" i="31"/>
  <c r="AT29" i="31"/>
  <c r="AT31" i="31"/>
  <c r="AT33" i="31"/>
  <c r="AT35" i="31"/>
  <c r="AT37" i="31"/>
  <c r="AT39" i="31"/>
  <c r="AT41" i="31"/>
  <c r="AT43" i="31"/>
  <c r="AU7" i="31"/>
  <c r="AW7" i="31"/>
  <c r="AV9" i="31"/>
  <c r="AT7" i="31"/>
  <c r="AU9" i="31"/>
  <c r="AW9" i="31"/>
  <c r="AU11" i="31"/>
  <c r="AU13" i="31"/>
  <c r="AU15" i="31"/>
  <c r="AU17" i="31"/>
  <c r="AU19" i="31"/>
  <c r="AU21" i="31"/>
  <c r="AU23" i="31"/>
  <c r="AU25" i="31"/>
  <c r="AU27" i="31"/>
  <c r="AU29" i="31"/>
  <c r="AU31" i="31"/>
  <c r="AU33" i="31"/>
  <c r="AU35" i="31"/>
  <c r="AU37" i="31"/>
  <c r="BL5" i="38"/>
  <c r="AZ33" i="31" l="1"/>
  <c r="AZ17" i="31"/>
  <c r="GV641" i="35"/>
  <c r="GW641" i="35"/>
  <c r="GO641" i="35"/>
  <c r="GK642" i="35"/>
  <c r="HO641" i="35"/>
  <c r="GV642" i="35"/>
  <c r="GU642" i="35"/>
  <c r="HE641" i="35"/>
  <c r="GX641" i="35"/>
  <c r="GS641" i="35"/>
  <c r="HA642" i="35"/>
  <c r="HD641" i="35"/>
  <c r="HL641" i="35"/>
  <c r="GM641" i="35"/>
  <c r="GI642" i="35"/>
  <c r="GQ641" i="35"/>
  <c r="HP642" i="35"/>
  <c r="HC641" i="35"/>
  <c r="GP641" i="35"/>
  <c r="GS642" i="35"/>
  <c r="GN641" i="35"/>
  <c r="HF642" i="35"/>
  <c r="HA641" i="35"/>
  <c r="HM642" i="35"/>
  <c r="GO642" i="35"/>
  <c r="HH642" i="35"/>
  <c r="GT642" i="35"/>
  <c r="GU641" i="35"/>
  <c r="GQ642" i="35"/>
  <c r="HC642" i="35"/>
  <c r="HG642" i="35"/>
  <c r="GJ641" i="35"/>
  <c r="HD642" i="35"/>
  <c r="GR641" i="35"/>
  <c r="GZ641" i="35"/>
  <c r="GY642" i="35"/>
  <c r="GX642" i="35"/>
  <c r="HO642" i="35"/>
  <c r="HN642" i="35"/>
  <c r="HN641" i="35"/>
  <c r="GJ642" i="35"/>
  <c r="HI642" i="35"/>
  <c r="HQ642" i="35"/>
  <c r="HQ641" i="35"/>
  <c r="HM641" i="35"/>
  <c r="GZ642" i="35"/>
  <c r="HE642" i="35"/>
  <c r="GP642" i="35"/>
  <c r="HG641" i="35"/>
  <c r="HI641" i="35"/>
  <c r="GW642" i="35"/>
  <c r="HL642" i="35"/>
  <c r="GL642" i="35"/>
  <c r="GI641" i="35"/>
  <c r="HP641" i="35"/>
  <c r="HB642" i="35"/>
  <c r="HB641" i="35"/>
  <c r="GY641" i="35"/>
  <c r="GK641" i="35"/>
  <c r="HK642" i="35"/>
  <c r="HK641" i="35"/>
  <c r="HR641" i="35"/>
  <c r="GN642" i="35"/>
  <c r="HF641" i="35"/>
  <c r="GR642" i="35"/>
  <c r="GL641" i="35"/>
  <c r="GM642" i="35"/>
  <c r="HH641" i="35"/>
  <c r="GT641" i="35"/>
  <c r="HJ641" i="35"/>
  <c r="HJ642" i="35"/>
  <c r="HR642" i="35"/>
  <c r="CS29" i="35"/>
  <c r="CS31" i="35"/>
  <c r="CS42" i="35"/>
  <c r="CS17" i="35"/>
  <c r="CS12" i="35"/>
  <c r="CS39" i="35"/>
  <c r="AZ25" i="31"/>
  <c r="CS21" i="35"/>
  <c r="CS30" i="35"/>
  <c r="CS34" i="35"/>
  <c r="CS9" i="35"/>
  <c r="CS23" i="35"/>
  <c r="CS13" i="35"/>
  <c r="CS43" i="35"/>
  <c r="CS26" i="35"/>
  <c r="CS40" i="35"/>
  <c r="CS15" i="35"/>
  <c r="CS22" i="35"/>
  <c r="CS35" i="35"/>
  <c r="CS18" i="35"/>
  <c r="CS32" i="35"/>
  <c r="CS7" i="35"/>
  <c r="CS6" i="35"/>
  <c r="CS44" i="35"/>
  <c r="CS27" i="35"/>
  <c r="CS10" i="35"/>
  <c r="CS24" i="35"/>
  <c r="CS14" i="35"/>
  <c r="CS36" i="35"/>
  <c r="CS19" i="35"/>
  <c r="CS41" i="35"/>
  <c r="CS16" i="35"/>
  <c r="CS45" i="35"/>
  <c r="CS28" i="35"/>
  <c r="CS11" i="35"/>
  <c r="CS33" i="35"/>
  <c r="CS8" i="35"/>
  <c r="CS37" i="35"/>
  <c r="CS20" i="35"/>
  <c r="CS38" i="35"/>
  <c r="CS25" i="35"/>
  <c r="GO10" i="35"/>
  <c r="GO9" i="35"/>
  <c r="HK9" i="35"/>
  <c r="GR9" i="35"/>
  <c r="GI10" i="35"/>
  <c r="HG10" i="35"/>
  <c r="GU9" i="35"/>
  <c r="GP9" i="35"/>
  <c r="GY10" i="35"/>
  <c r="GY9" i="35"/>
  <c r="HO10" i="35"/>
  <c r="HO9" i="35"/>
  <c r="HD10" i="35"/>
  <c r="GN9" i="35"/>
  <c r="GZ10" i="35"/>
  <c r="GU10" i="35"/>
  <c r="GT9" i="35"/>
  <c r="HF9" i="35"/>
  <c r="HB9" i="35"/>
  <c r="HR9" i="35"/>
  <c r="GQ9" i="35"/>
  <c r="GV10" i="35"/>
  <c r="HM10" i="35"/>
  <c r="HM9" i="35"/>
  <c r="HA9" i="35"/>
  <c r="HJ10" i="35"/>
  <c r="GX9" i="35"/>
  <c r="HN10" i="35"/>
  <c r="HN9" i="35"/>
  <c r="GJ9" i="35"/>
  <c r="HH10" i="35"/>
  <c r="HP10" i="35"/>
  <c r="GS9" i="35"/>
  <c r="HA10" i="35"/>
  <c r="HD9" i="35"/>
  <c r="HK10" i="35"/>
  <c r="HL9" i="35"/>
  <c r="GZ9" i="35"/>
  <c r="GM9" i="35"/>
  <c r="GP10" i="35"/>
  <c r="GW10" i="35"/>
  <c r="GW9" i="35"/>
  <c r="HC9" i="35"/>
  <c r="HI9" i="35"/>
  <c r="HQ9" i="35"/>
  <c r="GN10" i="35"/>
  <c r="HE10" i="35"/>
  <c r="HE9" i="35"/>
  <c r="GK9" i="35"/>
  <c r="GR10" i="35"/>
  <c r="GQ10" i="35"/>
  <c r="GL10" i="35"/>
  <c r="HG9" i="35"/>
  <c r="HJ9" i="35"/>
  <c r="HC10" i="35"/>
  <c r="HQ10" i="35"/>
  <c r="GK10" i="35"/>
  <c r="HH9" i="35"/>
  <c r="GV9" i="35"/>
  <c r="GM10" i="35"/>
  <c r="HP9" i="35"/>
  <c r="GS10" i="35"/>
  <c r="GX10" i="35"/>
  <c r="HB10" i="35"/>
  <c r="HR10" i="35"/>
  <c r="HL10" i="35"/>
  <c r="GL9" i="35"/>
  <c r="GT10" i="35"/>
  <c r="HI10" i="35"/>
  <c r="HF10" i="35"/>
  <c r="GJ10" i="35"/>
  <c r="GE6" i="35"/>
  <c r="GF9" i="35"/>
  <c r="GE9" i="35" s="1"/>
  <c r="GF6" i="35"/>
  <c r="HT9" i="35"/>
  <c r="HS9" i="35"/>
  <c r="HU9" i="35"/>
  <c r="HU493" i="35"/>
  <c r="GF486" i="35"/>
  <c r="GF493" i="35"/>
  <c r="GE486" i="35"/>
  <c r="HS493" i="35"/>
  <c r="HT493" i="35"/>
  <c r="HU531" i="35"/>
  <c r="GE518" i="35"/>
  <c r="HT531" i="35"/>
  <c r="HS531" i="35"/>
  <c r="GF518" i="35"/>
  <c r="GF531" i="35"/>
  <c r="HU641" i="35"/>
  <c r="GE614" i="35"/>
  <c r="HS641" i="35"/>
  <c r="GF641" i="35"/>
  <c r="HT641" i="35"/>
  <c r="GF614" i="35"/>
  <c r="AZ12" i="31"/>
  <c r="AZ38" i="31"/>
  <c r="AZ26" i="31"/>
  <c r="AZ29" i="31"/>
  <c r="AZ13" i="31"/>
  <c r="AZ22" i="31"/>
  <c r="AZ37" i="31"/>
  <c r="AZ21" i="31"/>
  <c r="AZ40" i="31"/>
  <c r="AZ23" i="31"/>
  <c r="AZ16" i="31"/>
  <c r="AZ15" i="31"/>
  <c r="AZ19" i="31"/>
  <c r="AZ6" i="31"/>
  <c r="AZ20" i="31"/>
  <c r="AZ43" i="31"/>
  <c r="AZ44" i="31"/>
  <c r="AZ30" i="31"/>
  <c r="AZ39" i="31"/>
  <c r="AZ7" i="31"/>
  <c r="AZ32" i="31"/>
  <c r="AZ9" i="31"/>
  <c r="AZ35" i="31"/>
  <c r="AZ42" i="31"/>
  <c r="AZ31" i="31"/>
  <c r="AZ24" i="31"/>
  <c r="AZ28" i="31"/>
  <c r="AZ27" i="31"/>
  <c r="AZ34" i="31"/>
  <c r="AZ41" i="31"/>
  <c r="AZ36" i="31"/>
  <c r="AZ5" i="31"/>
  <c r="AZ8" i="31"/>
  <c r="AZ18" i="31"/>
  <c r="AZ11" i="31"/>
  <c r="AZ10" i="31"/>
  <c r="AZ14" i="31"/>
  <c r="BJ5" i="38"/>
  <c r="BL6" i="38"/>
  <c r="BI7" i="38"/>
  <c r="BI6" i="38"/>
  <c r="GH9" i="35" l="1"/>
  <c r="GH641" i="35"/>
  <c r="GE641" i="35"/>
  <c r="GE531" i="35"/>
  <c r="GH531" i="35"/>
  <c r="GE493" i="35"/>
  <c r="GH493" i="35"/>
  <c r="BA42" i="31"/>
  <c r="BB43" i="31" s="1"/>
  <c r="BA5" i="31"/>
  <c r="BB6" i="31" s="1"/>
  <c r="BA7" i="31"/>
  <c r="BB8" i="31" s="1"/>
  <c r="BA11" i="31"/>
  <c r="BB12" i="31" s="1"/>
  <c r="BA15" i="31"/>
  <c r="BB16" i="31" s="1"/>
  <c r="BA19" i="31"/>
  <c r="BB20" i="31" s="1"/>
  <c r="BA23" i="31"/>
  <c r="BB24" i="31" s="1"/>
  <c r="BA27" i="31"/>
  <c r="BB28" i="31" s="1"/>
  <c r="BA31" i="31"/>
  <c r="BB32" i="31" s="1"/>
  <c r="BA35" i="31"/>
  <c r="BB36" i="31" s="1"/>
  <c r="BA39" i="31"/>
  <c r="BB40" i="31" s="1"/>
  <c r="BA43" i="31"/>
  <c r="BB44" i="31" s="1"/>
  <c r="BA8" i="31"/>
  <c r="BB9" i="31" s="1"/>
  <c r="BA12" i="31"/>
  <c r="BB13" i="31" s="1"/>
  <c r="BA16" i="31"/>
  <c r="BB17" i="31" s="1"/>
  <c r="BA20" i="31"/>
  <c r="BB21" i="31" s="1"/>
  <c r="BA24" i="31"/>
  <c r="BB25" i="31" s="1"/>
  <c r="BA28" i="31"/>
  <c r="BB29" i="31" s="1"/>
  <c r="BA32" i="31"/>
  <c r="BB33" i="31" s="1"/>
  <c r="BA36" i="31"/>
  <c r="BB37" i="31" s="1"/>
  <c r="BA40" i="31"/>
  <c r="BB41" i="31" s="1"/>
  <c r="BA44" i="31"/>
  <c r="BA9" i="31"/>
  <c r="BB10" i="31" s="1"/>
  <c r="BA13" i="31"/>
  <c r="BB14" i="31" s="1"/>
  <c r="BA17" i="31"/>
  <c r="BB18" i="31" s="1"/>
  <c r="BA21" i="31"/>
  <c r="BB22" i="31" s="1"/>
  <c r="BA25" i="31"/>
  <c r="BB26" i="31" s="1"/>
  <c r="BA29" i="31"/>
  <c r="BB30" i="31" s="1"/>
  <c r="BA33" i="31"/>
  <c r="BB34" i="31" s="1"/>
  <c r="BA37" i="31"/>
  <c r="BB38" i="31" s="1"/>
  <c r="BA41" i="31"/>
  <c r="BB42" i="31" s="1"/>
  <c r="BA6" i="31"/>
  <c r="BB7" i="31" s="1"/>
  <c r="BA10" i="31"/>
  <c r="BB11" i="31" s="1"/>
  <c r="BA14" i="31"/>
  <c r="BB15" i="31" s="1"/>
  <c r="BA18" i="31"/>
  <c r="BB19" i="31" s="1"/>
  <c r="BA22" i="31"/>
  <c r="BB23" i="31" s="1"/>
  <c r="BA26" i="31"/>
  <c r="BB27" i="31" s="1"/>
  <c r="BA30" i="31"/>
  <c r="BB31" i="31" s="1"/>
  <c r="BA34" i="31"/>
  <c r="BB35" i="31" s="1"/>
  <c r="BA38" i="31"/>
  <c r="BB39" i="31" s="1"/>
  <c r="BU5" i="31" l="1"/>
  <c r="CV16" i="31"/>
  <c r="CT16" i="31"/>
  <c r="CN16" i="31"/>
  <c r="CL16" i="31"/>
  <c r="CF16" i="31"/>
  <c r="CD16" i="31"/>
  <c r="BX16" i="31"/>
  <c r="BV16" i="31"/>
  <c r="CV15" i="31"/>
  <c r="CT15" i="31"/>
  <c r="CN15" i="31"/>
  <c r="CL15" i="31"/>
  <c r="CF15" i="31"/>
  <c r="CD15" i="31"/>
  <c r="BX15" i="31"/>
  <c r="BV15" i="31"/>
  <c r="CV14" i="31"/>
  <c r="CT14" i="31"/>
  <c r="CN14" i="31"/>
  <c r="CL14" i="31"/>
  <c r="CF14" i="31"/>
  <c r="CD14" i="31"/>
  <c r="BX14" i="31"/>
  <c r="BV14" i="31"/>
  <c r="CV13" i="31"/>
  <c r="CT13" i="31"/>
  <c r="CN13" i="31"/>
  <c r="CL13" i="31"/>
  <c r="CF13" i="31"/>
  <c r="CD13" i="31"/>
  <c r="BX13" i="31"/>
  <c r="BV13" i="31"/>
  <c r="CV12" i="31"/>
  <c r="CT12" i="31"/>
  <c r="CN12" i="31"/>
  <c r="CL12" i="31"/>
  <c r="CF12" i="31"/>
  <c r="CD12" i="31"/>
  <c r="BX12" i="31"/>
  <c r="BV12" i="31"/>
  <c r="CV11" i="31"/>
  <c r="CT11" i="31"/>
  <c r="CN11" i="31"/>
  <c r="CL11" i="31"/>
  <c r="CF11" i="31"/>
  <c r="CD11" i="31"/>
  <c r="BX11" i="31"/>
  <c r="BV11" i="31"/>
  <c r="CV10" i="31"/>
  <c r="CT10" i="31"/>
  <c r="CN10" i="31"/>
  <c r="CL10" i="31"/>
  <c r="CF10" i="31"/>
  <c r="CD10" i="31"/>
  <c r="BX10" i="31"/>
  <c r="BV10" i="31"/>
  <c r="CV9" i="31"/>
  <c r="CT9" i="31"/>
  <c r="CN9" i="31"/>
  <c r="CL9" i="31"/>
  <c r="CF9" i="31"/>
  <c r="CD9" i="31"/>
  <c r="BX9" i="31"/>
  <c r="BV9" i="31"/>
  <c r="CV8" i="31"/>
  <c r="CT8" i="31"/>
  <c r="CN8" i="31"/>
  <c r="CL8" i="31"/>
  <c r="CF8" i="31"/>
  <c r="CD8" i="31"/>
  <c r="BX8" i="31"/>
  <c r="BV8" i="31"/>
  <c r="CV7" i="31"/>
  <c r="CT7" i="31"/>
  <c r="CN7" i="31"/>
  <c r="CL7" i="31"/>
  <c r="CF7" i="31"/>
  <c r="CD7" i="31"/>
  <c r="BX7" i="31"/>
  <c r="BV7" i="31"/>
  <c r="CV6" i="31"/>
  <c r="CT6" i="31"/>
  <c r="CN6" i="31"/>
  <c r="CL6" i="31"/>
  <c r="CF6" i="31"/>
  <c r="CD6" i="31"/>
  <c r="BX6" i="31"/>
  <c r="BV6" i="31"/>
  <c r="CV5" i="31"/>
  <c r="CT5" i="31"/>
  <c r="CN5" i="31"/>
  <c r="CL5" i="31"/>
  <c r="CF5" i="31"/>
  <c r="CD5" i="31"/>
  <c r="BX5" i="31"/>
  <c r="BV5" i="31"/>
  <c r="CS16" i="31"/>
  <c r="CK16" i="31"/>
  <c r="CC16" i="31"/>
  <c r="BU16" i="31"/>
  <c r="CS15" i="31"/>
  <c r="CK15" i="31"/>
  <c r="CC15" i="31"/>
  <c r="BU15" i="31"/>
  <c r="CS14" i="31"/>
  <c r="CK14" i="31"/>
  <c r="CC14" i="31"/>
  <c r="BU14" i="31"/>
  <c r="CS13" i="31"/>
  <c r="CK13" i="31"/>
  <c r="CC13" i="31"/>
  <c r="BU13" i="31"/>
  <c r="CS12" i="31"/>
  <c r="CK12" i="31"/>
  <c r="CC12" i="31"/>
  <c r="BU12" i="31"/>
  <c r="CS11" i="31"/>
  <c r="CK11" i="31"/>
  <c r="CC11" i="31"/>
  <c r="BU11" i="31"/>
  <c r="CS10" i="31"/>
  <c r="CK10" i="31"/>
  <c r="CC10" i="31"/>
  <c r="BU10" i="31"/>
  <c r="CS9" i="31"/>
  <c r="CK9" i="31"/>
  <c r="CC9" i="31"/>
  <c r="BU9" i="31"/>
  <c r="CS8" i="31"/>
  <c r="CK8" i="31"/>
  <c r="CC8" i="31"/>
  <c r="BU8" i="31"/>
  <c r="CS7" i="31"/>
  <c r="CK7" i="31"/>
  <c r="CC7" i="31"/>
  <c r="BU7" i="31"/>
  <c r="CS6" i="31"/>
  <c r="CK6" i="31"/>
  <c r="CC6" i="31"/>
  <c r="BU6" i="31"/>
  <c r="CS5" i="31"/>
  <c r="CK5" i="31"/>
  <c r="CC5" i="31"/>
  <c r="CU16" i="31"/>
  <c r="CM16" i="31"/>
  <c r="CE16" i="31"/>
  <c r="BW16" i="31"/>
  <c r="CU15" i="31"/>
  <c r="CM15" i="31"/>
  <c r="CE15" i="31"/>
  <c r="BW15" i="31"/>
  <c r="CU14" i="31"/>
  <c r="CM14" i="31"/>
  <c r="CE14" i="31"/>
  <c r="BW14" i="31"/>
  <c r="CU13" i="31"/>
  <c r="CM13" i="31"/>
  <c r="CE13" i="31"/>
  <c r="BW13" i="31"/>
  <c r="CU12" i="31"/>
  <c r="CM12" i="31"/>
  <c r="CE12" i="31"/>
  <c r="BW12" i="31"/>
  <c r="CU11" i="31"/>
  <c r="CM11" i="31"/>
  <c r="CE11" i="31"/>
  <c r="BW11" i="31"/>
  <c r="CU10" i="31"/>
  <c r="CM10" i="31"/>
  <c r="CE10" i="31"/>
  <c r="BW10" i="31"/>
  <c r="CU9" i="31"/>
  <c r="CM9" i="31"/>
  <c r="CE9" i="31"/>
  <c r="BW9" i="31"/>
  <c r="CU8" i="31"/>
  <c r="CM8" i="31"/>
  <c r="CE8" i="31"/>
  <c r="BW8" i="31"/>
  <c r="CU7" i="31"/>
  <c r="CM7" i="31"/>
  <c r="CE7" i="31"/>
  <c r="BW7" i="31"/>
  <c r="CU6" i="31"/>
  <c r="CM6" i="31"/>
  <c r="CE6" i="31"/>
  <c r="CU5" i="31"/>
  <c r="CM5" i="31"/>
  <c r="CE5" i="31"/>
  <c r="BW5" i="31"/>
  <c r="P6" i="35"/>
  <c r="DR6" i="35" s="1"/>
  <c r="BL16" i="38" l="1"/>
  <c r="BK16" i="38"/>
  <c r="BJ16" i="38"/>
  <c r="BI16" i="38"/>
  <c r="BL15" i="38"/>
  <c r="BK15" i="38"/>
  <c r="BJ15" i="38"/>
  <c r="BI15" i="38"/>
  <c r="BL14" i="38"/>
  <c r="BK14" i="38"/>
  <c r="BJ14" i="38"/>
  <c r="BI14" i="38"/>
  <c r="BL13" i="38"/>
  <c r="BK13" i="38"/>
  <c r="BJ13" i="38"/>
  <c r="BI13" i="38"/>
  <c r="BL12" i="38"/>
  <c r="BK12" i="38"/>
  <c r="BJ12" i="38"/>
  <c r="BI12" i="38"/>
  <c r="BL11" i="38"/>
  <c r="BK11" i="38"/>
  <c r="BJ11" i="38"/>
  <c r="BI11" i="38"/>
  <c r="BL10" i="38"/>
  <c r="BK10" i="38"/>
  <c r="BJ10" i="38"/>
  <c r="BI10" i="38"/>
  <c r="BL9" i="38"/>
  <c r="BK9" i="38"/>
  <c r="BJ9" i="38"/>
  <c r="BI9" i="38"/>
  <c r="BL8" i="38"/>
  <c r="BK8" i="38"/>
  <c r="BJ8" i="38"/>
  <c r="BI8" i="38"/>
  <c r="BL7" i="38"/>
  <c r="BK7" i="38"/>
  <c r="BJ7" i="38"/>
  <c r="BK6" i="38"/>
  <c r="BJ6" i="38"/>
  <c r="BK5" i="38"/>
  <c r="BI5" i="38"/>
  <c r="DR38" i="35" l="1"/>
  <c r="O6" i="35"/>
  <c r="BM9" i="38"/>
  <c r="BM11" i="38"/>
  <c r="BM13" i="38"/>
  <c r="BM15" i="38"/>
  <c r="BM8" i="38"/>
  <c r="BM10" i="38"/>
  <c r="BM12" i="38"/>
  <c r="BM14" i="38"/>
  <c r="BM16" i="38"/>
  <c r="B12" i="35"/>
  <c r="BM5" i="38"/>
  <c r="AV21" i="34"/>
  <c r="AV23" i="34"/>
  <c r="AV22" i="34"/>
  <c r="AC5" i="34"/>
  <c r="AA5" i="34"/>
  <c r="AB5" i="34"/>
  <c r="Z5" i="34"/>
  <c r="X5" i="34"/>
  <c r="AC7" i="34"/>
  <c r="AA7" i="34"/>
  <c r="Y7" i="34"/>
  <c r="AB7" i="34"/>
  <c r="Z7" i="34"/>
  <c r="X7" i="34"/>
  <c r="AC9" i="34"/>
  <c r="AA9" i="34"/>
  <c r="Y9" i="34"/>
  <c r="AB9" i="34"/>
  <c r="Z9" i="34"/>
  <c r="X9" i="34"/>
  <c r="AC11" i="34"/>
  <c r="AA11" i="34"/>
  <c r="Y11" i="34"/>
  <c r="AB11" i="34"/>
  <c r="Z11" i="34"/>
  <c r="X11" i="34"/>
  <c r="AC13" i="34"/>
  <c r="AA13" i="34"/>
  <c r="Y13" i="34"/>
  <c r="AB13" i="34"/>
  <c r="Z13" i="34"/>
  <c r="X13" i="34"/>
  <c r="AC15" i="34"/>
  <c r="AA15" i="34"/>
  <c r="Y15" i="34"/>
  <c r="AB15" i="34"/>
  <c r="Z15" i="34"/>
  <c r="X15" i="34"/>
  <c r="AC17" i="34"/>
  <c r="AA17" i="34"/>
  <c r="Y17" i="34"/>
  <c r="AB17" i="34"/>
  <c r="Z17" i="34"/>
  <c r="X17" i="34"/>
  <c r="AC19" i="34"/>
  <c r="AA19" i="34"/>
  <c r="Y19" i="34"/>
  <c r="AB19" i="34"/>
  <c r="Z19" i="34"/>
  <c r="X19" i="34"/>
  <c r="AC21" i="34"/>
  <c r="AA21" i="34"/>
  <c r="AB21" i="34"/>
  <c r="Y21" i="34"/>
  <c r="Z21" i="34"/>
  <c r="X21" i="34"/>
  <c r="AC23" i="34"/>
  <c r="AA23" i="34"/>
  <c r="Y23" i="34"/>
  <c r="AM23" i="34"/>
  <c r="AB23" i="34"/>
  <c r="X23" i="34"/>
  <c r="Z23" i="34"/>
  <c r="AC25" i="34"/>
  <c r="AA25" i="34"/>
  <c r="Y25" i="34"/>
  <c r="AB25" i="34"/>
  <c r="X25" i="34"/>
  <c r="Z25" i="34"/>
  <c r="AC27" i="34"/>
  <c r="AA27" i="34"/>
  <c r="Y27" i="34"/>
  <c r="AB27" i="34"/>
  <c r="X27" i="34"/>
  <c r="Z27" i="34"/>
  <c r="AC29" i="34"/>
  <c r="AA29" i="34"/>
  <c r="Y29" i="34"/>
  <c r="AB29" i="34"/>
  <c r="X29" i="34"/>
  <c r="Z29" i="34"/>
  <c r="AC31" i="34"/>
  <c r="AA31" i="34"/>
  <c r="Y31" i="34"/>
  <c r="AB31" i="34"/>
  <c r="X31" i="34"/>
  <c r="Z31" i="34"/>
  <c r="AC33" i="34"/>
  <c r="AA33" i="34"/>
  <c r="Y33" i="34"/>
  <c r="AB33" i="34"/>
  <c r="X33" i="34"/>
  <c r="Z33" i="34"/>
  <c r="AC35" i="34"/>
  <c r="AA35" i="34"/>
  <c r="Y35" i="34"/>
  <c r="AB35" i="34"/>
  <c r="X35" i="34"/>
  <c r="Z35" i="34"/>
  <c r="AC37" i="34"/>
  <c r="AA37" i="34"/>
  <c r="Y37" i="34"/>
  <c r="AB37" i="34"/>
  <c r="X37" i="34"/>
  <c r="Z37" i="34"/>
  <c r="AC39" i="34"/>
  <c r="AA39" i="34"/>
  <c r="Y39" i="34"/>
  <c r="AB39" i="34"/>
  <c r="X39" i="34"/>
  <c r="Z39" i="34"/>
  <c r="AC41" i="34"/>
  <c r="AA41" i="34"/>
  <c r="Y41" i="34"/>
  <c r="AB41" i="34"/>
  <c r="X41" i="34"/>
  <c r="Z41" i="34"/>
  <c r="AC43" i="34"/>
  <c r="AA43" i="34"/>
  <c r="Y43" i="34"/>
  <c r="AB43" i="34"/>
  <c r="X43" i="34"/>
  <c r="Z43" i="34"/>
  <c r="AC6" i="34"/>
  <c r="AA6" i="34"/>
  <c r="Y6" i="34"/>
  <c r="AM6" i="34"/>
  <c r="AB6" i="34"/>
  <c r="Z6" i="34"/>
  <c r="X6" i="34"/>
  <c r="AC8" i="34"/>
  <c r="AA8" i="34"/>
  <c r="Y8" i="34"/>
  <c r="AB8" i="34"/>
  <c r="Z8" i="34"/>
  <c r="X8" i="34"/>
  <c r="AC10" i="34"/>
  <c r="AA10" i="34"/>
  <c r="Y10" i="34"/>
  <c r="AB10" i="34"/>
  <c r="Z10" i="34"/>
  <c r="X10" i="34"/>
  <c r="AC12" i="34"/>
  <c r="AA12" i="34"/>
  <c r="Y12" i="34"/>
  <c r="AB12" i="34"/>
  <c r="Z12" i="34"/>
  <c r="X12" i="34"/>
  <c r="AC14" i="34"/>
  <c r="AA14" i="34"/>
  <c r="Y14" i="34"/>
  <c r="AB14" i="34"/>
  <c r="Z14" i="34"/>
  <c r="X14" i="34"/>
  <c r="AC16" i="34"/>
  <c r="AA16" i="34"/>
  <c r="Y16" i="34"/>
  <c r="AB16" i="34"/>
  <c r="Z16" i="34"/>
  <c r="X16" i="34"/>
  <c r="AC18" i="34"/>
  <c r="AA18" i="34"/>
  <c r="Y18" i="34"/>
  <c r="AB18" i="34"/>
  <c r="Z18" i="34"/>
  <c r="X18" i="34"/>
  <c r="AC20" i="34"/>
  <c r="AA20" i="34"/>
  <c r="Y20" i="34"/>
  <c r="AB20" i="34"/>
  <c r="Z20" i="34"/>
  <c r="X20" i="34"/>
  <c r="AC22" i="34"/>
  <c r="AA22" i="34"/>
  <c r="Y22" i="34"/>
  <c r="Z22" i="34"/>
  <c r="AM22" i="34"/>
  <c r="AB22" i="34"/>
  <c r="X22" i="34"/>
  <c r="AC24" i="34"/>
  <c r="AA24" i="34"/>
  <c r="Y24" i="34"/>
  <c r="Z24" i="34"/>
  <c r="AB24" i="34"/>
  <c r="X24" i="34"/>
  <c r="AC26" i="34"/>
  <c r="AA26" i="34"/>
  <c r="Y26" i="34"/>
  <c r="Z26" i="34"/>
  <c r="AB26" i="34"/>
  <c r="X26" i="34"/>
  <c r="AC28" i="34"/>
  <c r="AA28" i="34"/>
  <c r="Y28" i="34"/>
  <c r="Z28" i="34"/>
  <c r="AB28" i="34"/>
  <c r="X28" i="34"/>
  <c r="AC30" i="34"/>
  <c r="AA30" i="34"/>
  <c r="Y30" i="34"/>
  <c r="Z30" i="34"/>
  <c r="AB30" i="34"/>
  <c r="X30" i="34"/>
  <c r="AC32" i="34"/>
  <c r="AA32" i="34"/>
  <c r="Y32" i="34"/>
  <c r="Z32" i="34"/>
  <c r="AB32" i="34"/>
  <c r="X32" i="34"/>
  <c r="AC34" i="34"/>
  <c r="AA34" i="34"/>
  <c r="Y34" i="34"/>
  <c r="Z34" i="34"/>
  <c r="AB34" i="34"/>
  <c r="X34" i="34"/>
  <c r="AC36" i="34"/>
  <c r="AA36" i="34"/>
  <c r="Y36" i="34"/>
  <c r="Z36" i="34"/>
  <c r="AB36" i="34"/>
  <c r="X36" i="34"/>
  <c r="AC38" i="34"/>
  <c r="AA38" i="34"/>
  <c r="Y38" i="34"/>
  <c r="Z38" i="34"/>
  <c r="AB38" i="34"/>
  <c r="X38" i="34"/>
  <c r="AC40" i="34"/>
  <c r="AA40" i="34"/>
  <c r="Y40" i="34"/>
  <c r="Z40" i="34"/>
  <c r="AB40" i="34"/>
  <c r="X40" i="34"/>
  <c r="AC42" i="34"/>
  <c r="AA42" i="34"/>
  <c r="Y42" i="34"/>
  <c r="Z42" i="34"/>
  <c r="AB42" i="34"/>
  <c r="X42" i="34"/>
  <c r="AC44" i="34"/>
  <c r="AA44" i="34"/>
  <c r="Y44" i="34"/>
  <c r="Z44" i="34"/>
  <c r="AB44" i="34"/>
  <c r="X44" i="34"/>
  <c r="BM6" i="38"/>
  <c r="BM7" i="38"/>
  <c r="B4" i="35" l="1"/>
  <c r="DP6" i="35"/>
  <c r="O38" i="35"/>
  <c r="AD44" i="34"/>
  <c r="AD42" i="34"/>
  <c r="AD40" i="34"/>
  <c r="AD38" i="34"/>
  <c r="AD36" i="34"/>
  <c r="AD32" i="34"/>
  <c r="AD30" i="34"/>
  <c r="AD28" i="34"/>
  <c r="AD26" i="34"/>
  <c r="AD24" i="34"/>
  <c r="AD22" i="34"/>
  <c r="AD34" i="34"/>
  <c r="AD20" i="34"/>
  <c r="AD18" i="34"/>
  <c r="AD16" i="34"/>
  <c r="AD14" i="34"/>
  <c r="AD12" i="34"/>
  <c r="AD10" i="34"/>
  <c r="AD8" i="34"/>
  <c r="AD21" i="34"/>
  <c r="AD19" i="34"/>
  <c r="AD17" i="34"/>
  <c r="AD15" i="34"/>
  <c r="AD13" i="34"/>
  <c r="AD11" i="34"/>
  <c r="AD9" i="34"/>
  <c r="AV44" i="34"/>
  <c r="AV42" i="34"/>
  <c r="AV40" i="34"/>
  <c r="AV38" i="34"/>
  <c r="AV36" i="34"/>
  <c r="AV34" i="34"/>
  <c r="AV32" i="34"/>
  <c r="AV30" i="34"/>
  <c r="AV28" i="34"/>
  <c r="AV26" i="34"/>
  <c r="AV24" i="34"/>
  <c r="AV20" i="34"/>
  <c r="AV18" i="34"/>
  <c r="AV16" i="34"/>
  <c r="AV14" i="34"/>
  <c r="AV12" i="34"/>
  <c r="AV10" i="34"/>
  <c r="AV8" i="34"/>
  <c r="AV6" i="34"/>
  <c r="AV43" i="34"/>
  <c r="AV41" i="34"/>
  <c r="AV39" i="34"/>
  <c r="AV37" i="34"/>
  <c r="AV35" i="34"/>
  <c r="AV33" i="34"/>
  <c r="AV31" i="34"/>
  <c r="AV29" i="34"/>
  <c r="AV27" i="34"/>
  <c r="AV25" i="34"/>
  <c r="AV19" i="34"/>
  <c r="AV17" i="34"/>
  <c r="AV15" i="34"/>
  <c r="AV13" i="34"/>
  <c r="AV11" i="34"/>
  <c r="AV9" i="34"/>
  <c r="AV7" i="34"/>
  <c r="AV5" i="34"/>
  <c r="AM44" i="34"/>
  <c r="AM42" i="34"/>
  <c r="AM40" i="34"/>
  <c r="AM38" i="34"/>
  <c r="AM36" i="34"/>
  <c r="AM34" i="34"/>
  <c r="AM32" i="34"/>
  <c r="AM30" i="34"/>
  <c r="AM28" i="34"/>
  <c r="AM26" i="34"/>
  <c r="AM24" i="34"/>
  <c r="AM20" i="34"/>
  <c r="AM18" i="34"/>
  <c r="AM16" i="34"/>
  <c r="AM14" i="34"/>
  <c r="AM12" i="34"/>
  <c r="AM10" i="34"/>
  <c r="AM8" i="34"/>
  <c r="AD6" i="34"/>
  <c r="AD43" i="34"/>
  <c r="AM43" i="34"/>
  <c r="AD41" i="34"/>
  <c r="AM41" i="34"/>
  <c r="AD39" i="34"/>
  <c r="AM39" i="34"/>
  <c r="AD37" i="34"/>
  <c r="AM37" i="34"/>
  <c r="AD35" i="34"/>
  <c r="AM35" i="34"/>
  <c r="AD33" i="34"/>
  <c r="AM33" i="34"/>
  <c r="AD31" i="34"/>
  <c r="AM31" i="34"/>
  <c r="AD29" i="34"/>
  <c r="AM29" i="34"/>
  <c r="AD27" i="34"/>
  <c r="AM27" i="34"/>
  <c r="AD25" i="34"/>
  <c r="AM25" i="34"/>
  <c r="AM21" i="34"/>
  <c r="AM19" i="34"/>
  <c r="AM17" i="34"/>
  <c r="AM15" i="34"/>
  <c r="AM13" i="34"/>
  <c r="AM11" i="34"/>
  <c r="AM9" i="34"/>
  <c r="AD7" i="34"/>
  <c r="AD5" i="34"/>
  <c r="AD23" i="34"/>
  <c r="AM7" i="34"/>
  <c r="AM5" i="34"/>
  <c r="AE52" i="29"/>
  <c r="AE51" i="29"/>
  <c r="AE50" i="29"/>
  <c r="AE49" i="29"/>
  <c r="AE48" i="29"/>
  <c r="AE47" i="29"/>
  <c r="AE46" i="29"/>
  <c r="AE45" i="29"/>
  <c r="AE44" i="29"/>
  <c r="AE43" i="29"/>
  <c r="AE42" i="29"/>
  <c r="AE41" i="29"/>
  <c r="AE40" i="29"/>
  <c r="AE39" i="29"/>
  <c r="AE38" i="29"/>
  <c r="AE37" i="29"/>
  <c r="AE36" i="29"/>
  <c r="AE35" i="29"/>
  <c r="AE34" i="29"/>
  <c r="AE33" i="29"/>
  <c r="AE32" i="29"/>
  <c r="AE31" i="29"/>
  <c r="AE30" i="29"/>
  <c r="AE29" i="29"/>
  <c r="AE28" i="29"/>
  <c r="AE27" i="29"/>
  <c r="AE26" i="29"/>
  <c r="AE25" i="29"/>
  <c r="AE24" i="29"/>
  <c r="AE23" i="29"/>
  <c r="AE22" i="29"/>
  <c r="AE21" i="29"/>
  <c r="AE20" i="29"/>
  <c r="AE19" i="29"/>
  <c r="AE18" i="29"/>
  <c r="AE17" i="29"/>
  <c r="AE16" i="29"/>
  <c r="AE15" i="29"/>
  <c r="AE14" i="29"/>
  <c r="AE13" i="29"/>
  <c r="AE12" i="29"/>
  <c r="AE11" i="29"/>
  <c r="AE10" i="29"/>
  <c r="AE9" i="29"/>
  <c r="AE8" i="29"/>
  <c r="AE7" i="29"/>
  <c r="AE6" i="29"/>
  <c r="AE5" i="29"/>
  <c r="AB16" i="29"/>
  <c r="AB15" i="29"/>
  <c r="AB14" i="29"/>
  <c r="AB13" i="29"/>
  <c r="AB12" i="29"/>
  <c r="AB11" i="29"/>
  <c r="AB10" i="29"/>
  <c r="AB9" i="29"/>
  <c r="AB7" i="29"/>
  <c r="AB6" i="29"/>
  <c r="AB5" i="29"/>
  <c r="BW6" i="31"/>
  <c r="BG6" i="40"/>
  <c r="DP7" i="35" l="1"/>
  <c r="DQ6" i="35"/>
  <c r="DR70" i="35"/>
  <c r="DP8" i="35" l="1"/>
  <c r="DQ7" i="35"/>
  <c r="O70" i="35"/>
  <c r="DP9" i="35" l="1"/>
  <c r="DQ8" i="35"/>
  <c r="O134" i="35"/>
  <c r="DR134" i="35" l="1"/>
  <c r="DR166" i="35"/>
  <c r="O166" i="35" s="1"/>
  <c r="DR262" i="35" l="1"/>
  <c r="O262" i="35" s="1"/>
  <c r="DR198" i="35" l="1"/>
  <c r="O198" i="35" s="1"/>
  <c r="DR422" i="35" l="1"/>
  <c r="O422" i="35" s="1"/>
  <c r="O454" i="35" l="1"/>
  <c r="EH11" i="35"/>
  <c r="ET11" i="35" s="1"/>
  <c r="EJ11" i="35"/>
  <c r="EV11" i="35" s="1"/>
  <c r="EL11" i="35"/>
  <c r="EX11" i="35" s="1"/>
  <c r="EN11" i="35"/>
  <c r="EZ11" i="35" s="1"/>
  <c r="EP11" i="35"/>
  <c r="FB11" i="35" s="1"/>
  <c r="ER11" i="35"/>
  <c r="FD11" i="35" s="1"/>
  <c r="EH16" i="35"/>
  <c r="ET16" i="35" s="1"/>
  <c r="EJ16" i="35"/>
  <c r="EV16" i="35" s="1"/>
  <c r="EL16" i="35"/>
  <c r="EX16" i="35" s="1"/>
  <c r="EN16" i="35"/>
  <c r="EZ16" i="35" s="1"/>
  <c r="EP16" i="35"/>
  <c r="FB16" i="35" s="1"/>
  <c r="ER16" i="35"/>
  <c r="FD16" i="35" s="1"/>
  <c r="EH21" i="35"/>
  <c r="EJ21" i="35"/>
  <c r="EL21" i="35"/>
  <c r="EN21" i="35"/>
  <c r="EP21" i="35"/>
  <c r="ER21" i="35"/>
  <c r="EH26" i="35"/>
  <c r="EJ26" i="35"/>
  <c r="EL26" i="35"/>
  <c r="EN26" i="35"/>
  <c r="EP26" i="35"/>
  <c r="ER26" i="35"/>
  <c r="EH31" i="35"/>
  <c r="ET31" i="35" s="1"/>
  <c r="EJ31" i="35"/>
  <c r="EV31" i="35" s="1"/>
  <c r="EL31" i="35"/>
  <c r="EN31" i="35"/>
  <c r="EP31" i="35"/>
  <c r="ER31" i="35"/>
  <c r="EH38" i="35"/>
  <c r="EJ38" i="35"/>
  <c r="EV38" i="35" s="1"/>
  <c r="EL38" i="35"/>
  <c r="EN38" i="35"/>
  <c r="EP38" i="35"/>
  <c r="FB38" i="35" s="1"/>
  <c r="ER38" i="35"/>
  <c r="EH43" i="35"/>
  <c r="EJ43" i="35"/>
  <c r="EL43" i="35"/>
  <c r="EN43" i="35"/>
  <c r="EP43" i="35"/>
  <c r="ER43" i="35"/>
  <c r="EH48" i="35"/>
  <c r="EJ48" i="35"/>
  <c r="EL48" i="35"/>
  <c r="EN48" i="35"/>
  <c r="EP48" i="35"/>
  <c r="ER48" i="35"/>
  <c r="EH53" i="35"/>
  <c r="EJ53" i="35"/>
  <c r="EL53" i="35"/>
  <c r="EN53" i="35"/>
  <c r="EP53" i="35"/>
  <c r="ER53" i="35"/>
  <c r="EH58" i="35"/>
  <c r="EJ58" i="35"/>
  <c r="EL58" i="35"/>
  <c r="EN58" i="35"/>
  <c r="EP58" i="35"/>
  <c r="ER58" i="35"/>
  <c r="EH63" i="35"/>
  <c r="EJ63" i="35"/>
  <c r="EL63" i="35"/>
  <c r="EN63" i="35"/>
  <c r="EP63" i="35"/>
  <c r="ER63" i="35"/>
  <c r="EH70" i="35"/>
  <c r="EJ70" i="35"/>
  <c r="EL70" i="35"/>
  <c r="EN70" i="35"/>
  <c r="EP70" i="35"/>
  <c r="ER70" i="35"/>
  <c r="EH75" i="35"/>
  <c r="EJ75" i="35"/>
  <c r="EL75" i="35"/>
  <c r="EN75" i="35"/>
  <c r="EP75" i="35"/>
  <c r="ER75" i="35"/>
  <c r="EH80" i="35"/>
  <c r="EJ80" i="35"/>
  <c r="EL80" i="35"/>
  <c r="EN80" i="35"/>
  <c r="EP80" i="35"/>
  <c r="ER80" i="35"/>
  <c r="EH85" i="35"/>
  <c r="EJ85" i="35"/>
  <c r="EL85" i="35"/>
  <c r="EN85" i="35"/>
  <c r="EP85" i="35"/>
  <c r="ER85" i="35"/>
  <c r="EH90" i="35"/>
  <c r="EJ90" i="35"/>
  <c r="EL90" i="35"/>
  <c r="EN90" i="35"/>
  <c r="EP90" i="35"/>
  <c r="ER90" i="35"/>
  <c r="EH95" i="35"/>
  <c r="EJ95" i="35"/>
  <c r="EL95" i="35"/>
  <c r="EN95" i="35"/>
  <c r="EP95" i="35"/>
  <c r="ER95" i="35"/>
  <c r="EH102" i="35"/>
  <c r="EJ102" i="35"/>
  <c r="EL102" i="35"/>
  <c r="EN102" i="35"/>
  <c r="EP102" i="35"/>
  <c r="ER102" i="35"/>
  <c r="EH107" i="35"/>
  <c r="EJ107" i="35"/>
  <c r="EL107" i="35"/>
  <c r="EN107" i="35"/>
  <c r="EP107" i="35"/>
  <c r="ER107" i="35"/>
  <c r="EH112" i="35"/>
  <c r="EJ112" i="35"/>
  <c r="EL112" i="35"/>
  <c r="EN112" i="35"/>
  <c r="EP112" i="35"/>
  <c r="ER112" i="35"/>
  <c r="EH117" i="35"/>
  <c r="EJ117" i="35"/>
  <c r="EL117" i="35"/>
  <c r="EN117" i="35"/>
  <c r="EP117" i="35"/>
  <c r="ER117" i="35"/>
  <c r="EH122" i="35"/>
  <c r="EJ122" i="35"/>
  <c r="EL122" i="35"/>
  <c r="EN122" i="35"/>
  <c r="EP122" i="35"/>
  <c r="ER122" i="35"/>
  <c r="EH127" i="35"/>
  <c r="EJ127" i="35"/>
  <c r="EL127" i="35"/>
  <c r="EN127" i="35"/>
  <c r="EP127" i="35"/>
  <c r="ER127" i="35"/>
  <c r="EH134" i="35"/>
  <c r="EJ134" i="35"/>
  <c r="EL134" i="35"/>
  <c r="EN134" i="35"/>
  <c r="EP134" i="35"/>
  <c r="ER134" i="35"/>
  <c r="EH139" i="35"/>
  <c r="EJ139" i="35"/>
  <c r="EL139" i="35"/>
  <c r="EN139" i="35"/>
  <c r="EP139" i="35"/>
  <c r="ER139" i="35"/>
  <c r="EH144" i="35"/>
  <c r="EJ144" i="35"/>
  <c r="EL144" i="35"/>
  <c r="EN144" i="35"/>
  <c r="EP144" i="35"/>
  <c r="ER144" i="35"/>
  <c r="EH149" i="35"/>
  <c r="EJ149" i="35"/>
  <c r="EL149" i="35"/>
  <c r="EN149" i="35"/>
  <c r="EP149" i="35"/>
  <c r="ER149" i="35"/>
  <c r="EH154" i="35"/>
  <c r="EJ154" i="35"/>
  <c r="EL154" i="35"/>
  <c r="EN154" i="35"/>
  <c r="EP154" i="35"/>
  <c r="ER154" i="35"/>
  <c r="EH159" i="35"/>
  <c r="EJ159" i="35"/>
  <c r="EL159" i="35"/>
  <c r="EN159" i="35"/>
  <c r="EP159" i="35"/>
  <c r="ER159" i="35"/>
  <c r="EH166" i="35"/>
  <c r="EJ166" i="35"/>
  <c r="EL166" i="35"/>
  <c r="EN166" i="35"/>
  <c r="EP166" i="35"/>
  <c r="ER166" i="35"/>
  <c r="EH171" i="35"/>
  <c r="EJ171" i="35"/>
  <c r="EL171" i="35"/>
  <c r="EN171" i="35"/>
  <c r="EP171" i="35"/>
  <c r="ER171" i="35"/>
  <c r="EH176" i="35"/>
  <c r="EJ176" i="35"/>
  <c r="EL176" i="35"/>
  <c r="EN176" i="35"/>
  <c r="EP176" i="35"/>
  <c r="ER176" i="35"/>
  <c r="EH181" i="35"/>
  <c r="EJ181" i="35"/>
  <c r="EL181" i="35"/>
  <c r="EN181" i="35"/>
  <c r="EP181" i="35"/>
  <c r="ER181" i="35"/>
  <c r="EH186" i="35"/>
  <c r="EJ186" i="35"/>
  <c r="EL186" i="35"/>
  <c r="EN186" i="35"/>
  <c r="EP186" i="35"/>
  <c r="ER186" i="35"/>
  <c r="EH191" i="35"/>
  <c r="EJ191" i="35"/>
  <c r="EL191" i="35"/>
  <c r="EN191" i="35"/>
  <c r="EP191" i="35"/>
  <c r="ER191" i="35"/>
  <c r="EH198" i="35"/>
  <c r="EJ198" i="35"/>
  <c r="EL198" i="35"/>
  <c r="EN198" i="35"/>
  <c r="EP198" i="35"/>
  <c r="ER198" i="35"/>
  <c r="EH203" i="35"/>
  <c r="EJ203" i="35"/>
  <c r="EL203" i="35"/>
  <c r="EN203" i="35"/>
  <c r="EP203" i="35"/>
  <c r="ER203" i="35"/>
  <c r="EH208" i="35"/>
  <c r="EJ208" i="35"/>
  <c r="EL208" i="35"/>
  <c r="EN208" i="35"/>
  <c r="EP208" i="35"/>
  <c r="ER208" i="35"/>
  <c r="EH213" i="35"/>
  <c r="EJ213" i="35"/>
  <c r="EL213" i="35"/>
  <c r="EN213" i="35"/>
  <c r="EP213" i="35"/>
  <c r="ER213" i="35"/>
  <c r="EH218" i="35"/>
  <c r="EJ218" i="35"/>
  <c r="EL218" i="35"/>
  <c r="EN218" i="35"/>
  <c r="EP218" i="35"/>
  <c r="ER218" i="35"/>
  <c r="EH223" i="35"/>
  <c r="EJ223" i="35"/>
  <c r="EL223" i="35"/>
  <c r="EN223" i="35"/>
  <c r="EP223" i="35"/>
  <c r="ER223" i="35"/>
  <c r="EH230" i="35"/>
  <c r="EJ230" i="35"/>
  <c r="EL230" i="35"/>
  <c r="EN230" i="35"/>
  <c r="EP230" i="35"/>
  <c r="ER230" i="35"/>
  <c r="EH235" i="35"/>
  <c r="EJ235" i="35"/>
  <c r="EL235" i="35"/>
  <c r="EN235" i="35"/>
  <c r="EP235" i="35"/>
  <c r="ER235" i="35"/>
  <c r="EH240" i="35"/>
  <c r="EJ240" i="35"/>
  <c r="EL240" i="35"/>
  <c r="EN240" i="35"/>
  <c r="EP240" i="35"/>
  <c r="ER240" i="35"/>
  <c r="EH245" i="35"/>
  <c r="EJ245" i="35"/>
  <c r="EL245" i="35"/>
  <c r="EN245" i="35"/>
  <c r="EP245" i="35"/>
  <c r="ER245" i="35"/>
  <c r="EH250" i="35"/>
  <c r="EJ250" i="35"/>
  <c r="EL250" i="35"/>
  <c r="EN250" i="35"/>
  <c r="EP250" i="35"/>
  <c r="ER250" i="35"/>
  <c r="EH255" i="35"/>
  <c r="EJ255" i="35"/>
  <c r="EL255" i="35"/>
  <c r="EN255" i="35"/>
  <c r="EP255" i="35"/>
  <c r="ER255" i="35"/>
  <c r="EH262" i="35"/>
  <c r="EJ262" i="35"/>
  <c r="EL262" i="35"/>
  <c r="EN262" i="35"/>
  <c r="EP262" i="35"/>
  <c r="ER262" i="35"/>
  <c r="EH267" i="35"/>
  <c r="EJ267" i="35"/>
  <c r="EL267" i="35"/>
  <c r="EN267" i="35"/>
  <c r="EP267" i="35"/>
  <c r="ER267" i="35"/>
  <c r="EH272" i="35"/>
  <c r="EJ272" i="35"/>
  <c r="EL272" i="35"/>
  <c r="EN272" i="35"/>
  <c r="EP272" i="35"/>
  <c r="ER272" i="35"/>
  <c r="EH277" i="35"/>
  <c r="EJ277" i="35"/>
  <c r="EL277" i="35"/>
  <c r="EN277" i="35"/>
  <c r="EP277" i="35"/>
  <c r="ER277" i="35"/>
  <c r="EH282" i="35"/>
  <c r="EJ282" i="35"/>
  <c r="EL282" i="35"/>
  <c r="EN282" i="35"/>
  <c r="EP282" i="35"/>
  <c r="ER282" i="35"/>
  <c r="EH287" i="35"/>
  <c r="EJ287" i="35"/>
  <c r="EL287" i="35"/>
  <c r="EN287" i="35"/>
  <c r="EP287" i="35"/>
  <c r="ER287" i="35"/>
  <c r="EH294" i="35"/>
  <c r="EJ294" i="35"/>
  <c r="EL294" i="35"/>
  <c r="EN294" i="35"/>
  <c r="EP294" i="35"/>
  <c r="ER294" i="35"/>
  <c r="EH299" i="35"/>
  <c r="EJ299" i="35"/>
  <c r="EL299" i="35"/>
  <c r="EN299" i="35"/>
  <c r="EP299" i="35"/>
  <c r="ER299" i="35"/>
  <c r="EH304" i="35"/>
  <c r="EJ304" i="35"/>
  <c r="EL304" i="35"/>
  <c r="EN304" i="35"/>
  <c r="EP304" i="35"/>
  <c r="ER304" i="35"/>
  <c r="EH309" i="35"/>
  <c r="EJ309" i="35"/>
  <c r="EL309" i="35"/>
  <c r="EN309" i="35"/>
  <c r="EP309" i="35"/>
  <c r="ER309" i="35"/>
  <c r="EH314" i="35"/>
  <c r="EJ314" i="35"/>
  <c r="EL314" i="35"/>
  <c r="EN314" i="35"/>
  <c r="EP314" i="35"/>
  <c r="ER314" i="35"/>
  <c r="EH319" i="35"/>
  <c r="EJ319" i="35"/>
  <c r="EL319" i="35"/>
  <c r="EN319" i="35"/>
  <c r="EP319" i="35"/>
  <c r="ER319" i="35"/>
  <c r="FD319" i="35" s="1"/>
  <c r="O550" i="35" l="1"/>
  <c r="O102" i="35" l="1"/>
  <c r="DQ9" i="35" s="1"/>
  <c r="O294" i="35"/>
  <c r="O486" i="35"/>
  <c r="O518" i="35"/>
  <c r="O582" i="35"/>
  <c r="DR582" i="35"/>
  <c r="DR550" i="35"/>
  <c r="DR518" i="35"/>
  <c r="DR486" i="35"/>
  <c r="DR454" i="35"/>
  <c r="DR294" i="35"/>
  <c r="DR102" i="35"/>
  <c r="DP10" i="35" l="1"/>
  <c r="DQ10" i="35" s="1"/>
  <c r="DP11" i="35" l="1"/>
  <c r="DP12" i="35" s="1"/>
  <c r="DQ12" i="35" s="1"/>
  <c r="DQ11" i="35" l="1"/>
  <c r="DP13" i="35"/>
  <c r="DQ13" i="35" s="1"/>
  <c r="DP14" i="35" l="1"/>
  <c r="DQ14" i="35" s="1"/>
  <c r="DP15" i="35" l="1"/>
  <c r="DP16" i="35" s="1"/>
  <c r="DQ16" i="35" s="1"/>
  <c r="DP17" i="35" l="1"/>
  <c r="DP18" i="35" s="1"/>
  <c r="DQ15" i="35"/>
  <c r="DQ17" i="35" l="1"/>
  <c r="DP19" i="35"/>
  <c r="DQ18" i="35"/>
  <c r="DP20" i="35" l="1"/>
  <c r="DQ19" i="35"/>
  <c r="DQ20" i="35" l="1"/>
  <c r="DP21" i="35"/>
  <c r="DP22" i="35" l="1"/>
  <c r="DQ21" i="35"/>
  <c r="DP23" i="35" l="1"/>
  <c r="DQ22" i="35"/>
  <c r="DP24" i="35" l="1"/>
  <c r="DQ23" i="35"/>
  <c r="DQ24" i="35" l="1"/>
  <c r="DP25" i="35"/>
  <c r="DR34" i="35"/>
  <c r="DR66" i="35" s="1"/>
  <c r="DR98" i="35" l="1"/>
  <c r="DR130" i="35" l="1"/>
  <c r="DR162" i="35" l="1"/>
  <c r="DR194" i="35" l="1"/>
  <c r="DR226" i="35" l="1"/>
  <c r="DR258" i="35" l="1"/>
  <c r="DR290" i="35" l="1"/>
  <c r="DR322" i="35" l="1"/>
  <c r="DR354" i="35" l="1"/>
  <c r="DR386" i="35" s="1"/>
  <c r="DR418" i="35" s="1"/>
  <c r="DR450" i="35" s="1"/>
  <c r="DR482" i="35" s="1"/>
  <c r="DR514" i="35" s="1"/>
  <c r="DR546" i="35" s="1"/>
  <c r="DR578" i="35" s="1"/>
  <c r="DR610" i="35" s="1"/>
  <c r="DR614" i="35" s="1"/>
  <c r="O614" i="35" s="1"/>
  <c r="DQ25" i="35" s="1"/>
  <c r="K3" i="35" s="1"/>
  <c r="DR642"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K3" authorId="0" shapeId="0" xr:uid="{00000000-0006-0000-0100-000001000000}">
      <text>
        <r>
          <rPr>
            <b/>
            <sz val="11"/>
            <color indexed="81"/>
            <rFont val="Meiryo UI"/>
            <family val="3"/>
            <charset val="128"/>
          </rPr>
          <t>12-54 オプションカード実装状態
スロット番号を入力し、スロットに実装されているユニットを確認する。
変更後に主装置電源のOFF/ONが必要である。
■設定値：
未設定 「実装なし」
2COU　「ZXSM-2アナログ外線ユニット」
4COU　「ZXM-4アナログ外線ユニット」
1ICOU　「ZXSM-1ISDN外線ユニット」
2ICOU　「ZXM-2ISDN外線ユニット」
4BRU　「ZXSM-4CHブロードバンドルータユニット」
4BRU+4BRSU 
4BRU+4BRSU+4BRSU 
SU　「ZXSM-スターユニット」
SLU　「ZXSM-単体電話機ユニット」
PSDU　「ZXSM-外部放送ドアホン接続ユニット」
■初期値：
未設定 「実装なし」</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小久保辰也</author>
  </authors>
  <commentList>
    <comment ref="C3" authorId="0" shapeId="0" xr:uid="{00000000-0006-0000-0200-000001000000}">
      <text>
        <r>
          <rPr>
            <b/>
            <sz val="11"/>
            <color indexed="81"/>
            <rFont val="Meiryo UI"/>
            <family val="3"/>
            <charset val="128"/>
          </rPr>
          <t>03-01 LEN種別設定
LENの種別を設定する。
■設定値：
未使用
COU(20PPS)
COU(10PPS)
COU(PB)
PBダイヤルイン(20PPS)
PBダイヤルイン(10PPS)
PBダイヤルイン(PB)
ナンバーディスプレイ・モデムダイヤルイン(20PPS)
ナンバーディスプレイ・モデムダイヤルイン(10PPS)
ナンバーディスプレイ・モデムダイヤルイン(PB)
LD/SRD専用線
RD専用線
ICOU
VoIP(ZXSM-4BRU)
■初期値：
未使用</t>
        </r>
      </text>
    </comment>
    <comment ref="D3" authorId="0" shapeId="0" xr:uid="{00000000-0006-0000-0200-000002000000}">
      <text>
        <r>
          <rPr>
            <b/>
            <sz val="11"/>
            <color indexed="81"/>
            <rFont val="Meiryo UI"/>
            <family val="3"/>
            <charset val="128"/>
          </rPr>
          <t>03-02 収容回線種別設定
上位回線種別を設定する。
■設定値：
一般回線
PBX回線
CES回線
■初期値：
一般回線</t>
        </r>
      </text>
    </comment>
    <comment ref="E3" authorId="0" shapeId="0" xr:uid="{00000000-0006-0000-0200-000003000000}">
      <text>
        <r>
          <rPr>
            <b/>
            <sz val="11"/>
            <color indexed="81"/>
            <rFont val="Meiryo UI"/>
            <family val="3"/>
            <charset val="128"/>
          </rPr>
          <t xml:space="preserve">03-14 モデムダイヤルイン契約有無
モデムダイヤルイン契約有無を設定する。(二次応答待ちタイマが違うため)   
■設定値：
○：契約あり
-：契約なし
■初期値：
-：契約なし
</t>
        </r>
      </text>
    </comment>
    <comment ref="F3" authorId="0" shapeId="0" xr:uid="{00000000-0006-0000-0200-000004000000}">
      <text>
        <r>
          <rPr>
            <b/>
            <sz val="11"/>
            <color indexed="81"/>
            <rFont val="Meiryo UI"/>
            <family val="3"/>
            <charset val="128"/>
          </rPr>
          <t xml:space="preserve">03-15 ISDN・VoIPダイヤルイン契約有無
ISDN･VoIPダイヤルイン契約有無を設定する。
・ISDN･VoIP外線着信時
契約有りで設定した場合、着番号ダイヤルインを有効とする。
契約なしで設定した場合、着番号ダイヤルインとならず放送着信となる。
・ISDN･VoIP外線発信時
契約有りの場合の発番号は｢08-42 ISDN･VoIP発番号通知ﾃﾞｰﾀ登録｣で設定された番号を優先し送出し、設定されていない場合｢09-01 収容回線番号登録｣で設定された番号を送出する。
契約無しの場合の発番号は｢09-01 収容回線番号登録｣で設定された番号を送出する。
■設定値：
○：契約あり
-：契約なし
■初期値：
-：契約なし
</t>
        </r>
      </text>
    </comment>
    <comment ref="G3" authorId="0" shapeId="0" xr:uid="{00000000-0006-0000-0200-000005000000}">
      <text>
        <r>
          <rPr>
            <b/>
            <sz val="11"/>
            <color indexed="81"/>
            <rFont val="Meiryo UI"/>
            <family val="3"/>
            <charset val="128"/>
          </rPr>
          <t>09-27 グローバル着信先設定
ISDNグローバル着信時またはVoIP回線およびアナログ放送着信時にLEN毎に決められた着信先を指定することが出来る。
■設定値：
0：設定なし
1～40：着信先テーブル番号（システムデータ01-41のテーブル番号）
■初期値：
0：設定なし</t>
        </r>
      </text>
    </comment>
    <comment ref="K3" authorId="0" shapeId="0" xr:uid="{00000000-0006-0000-0200-000006000000}">
      <text>
        <r>
          <rPr>
            <b/>
            <sz val="11"/>
            <color indexed="81"/>
            <rFont val="Meiryo UI"/>
            <family val="3"/>
            <charset val="128"/>
          </rPr>
          <t>09-01 収容回線番号登録
収容回線番号の登録を行う。
03-15でダイヤルイン契約設定なしのISDN回線、または、ダイヤルイン契約設定有で08-42の設定がない場合はこのデータが発番号として送出される。
■設定値：
1～9, 0：収容回線番号（最大12桁）</t>
        </r>
      </text>
    </comment>
    <comment ref="L3" authorId="0" shapeId="0" xr:uid="{00000000-0006-0000-0200-000007000000}">
      <text>
        <r>
          <rPr>
            <b/>
            <sz val="11"/>
            <color indexed="81"/>
            <rFont val="Meiryo UI"/>
            <family val="3"/>
            <charset val="128"/>
          </rPr>
          <t>04-02 SKG回線設定
SKGに所属するLENを設定する。
■設定値：
○：所属する
-：所属しない
■初期値：
-：所属しない</t>
        </r>
      </text>
    </comment>
    <comment ref="R3" authorId="0" shapeId="0" xr:uid="{00000000-0006-0000-0200-000008000000}">
      <text>
        <r>
          <rPr>
            <b/>
            <sz val="11"/>
            <color indexed="81"/>
            <rFont val="Meiryo UI"/>
            <family val="3"/>
            <charset val="128"/>
          </rPr>
          <t>09-21 放送着信時外部スピーカ送出設定
外線放送着信の際に、着信音を送出するスピーカを設定する。
■設定値：
-：不可
1：スピーカ1
2：スピーカ2
1,2：スピーカ1、2
■初期値：
-：不可</t>
        </r>
      </text>
    </comment>
    <comment ref="V3" authorId="0" shapeId="0" xr:uid="{00000000-0006-0000-0200-000009000000}">
      <text>
        <r>
          <rPr>
            <b/>
            <sz val="11"/>
            <color indexed="81"/>
            <rFont val="Meiryo UI"/>
            <family val="3"/>
            <charset val="128"/>
          </rPr>
          <t>03-08 停電用電話機設定
回線毎に対応した停電電話機を設定する。アナログ回線収容時に有効となる。
■設定値：
0：設定なし
1～40：TEN
■初期値：
0：設定なし</t>
        </r>
      </text>
    </comment>
    <comment ref="W3" authorId="0" shapeId="0" xr:uid="{00000000-0006-0000-0200-00000A000000}">
      <text>
        <r>
          <rPr>
            <b/>
            <sz val="11"/>
            <color indexed="81"/>
            <rFont val="Meiryo UI"/>
            <family val="3"/>
            <charset val="128"/>
          </rPr>
          <t xml:space="preserve">09-34 コールバックサービスLEN設定
・外線着信時コールバックサービスを適用するLENを設定する。
・アナログ回線を設定しても無効である。
■設定値：
○：設定あり
-：設定なし
■初期値：
-：設定なし
</t>
        </r>
      </text>
    </comment>
    <comment ref="X3" authorId="0" shapeId="0" xr:uid="{00000000-0006-0000-0200-00000B000000}">
      <text>
        <r>
          <rPr>
            <b/>
            <sz val="11"/>
            <color indexed="81"/>
            <rFont val="Meiryo UI"/>
            <family val="3"/>
            <charset val="128"/>
          </rPr>
          <t>03-20 VoIP回線グループ表示
VoIP回線のグループを表示する。
■設定値：
0：未使用
1～10：グループ1～グループ10 
■初期値：
0：未使用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小久保辰也</author>
    <author>nttat</author>
  </authors>
  <commentList>
    <comment ref="C3" authorId="0" shapeId="0" xr:uid="{00000000-0006-0000-0300-000001000000}">
      <text>
        <r>
          <rPr>
            <b/>
            <sz val="11"/>
            <color indexed="81"/>
            <rFont val="Meiryo UI"/>
            <family val="3"/>
            <charset val="128"/>
          </rPr>
          <t>06-01 ダイヤル中特番
内線ダイヤル中特番の設定を行う。
SシステムはTEN11～13、MシステムはTEN41～50をDCL(CS)用として用意する。
■設定値：
0～9、*、＃(最大4桁)
■初期値：
TEN1：10
TEN2：11
TEN3：12
・
・
・
TEN40：49</t>
        </r>
      </text>
    </comment>
    <comment ref="D3" authorId="0" shapeId="0" xr:uid="{00000000-0006-0000-0300-000002000000}">
      <text>
        <r>
          <rPr>
            <b/>
            <sz val="11"/>
            <color indexed="81"/>
            <rFont val="Meiryo UI"/>
            <family val="3"/>
            <charset val="128"/>
          </rPr>
          <t>02-01 TEN種別設定
TENごとに端末種別を設定する。
SシステムはTEN11～13、MシステムはTEN41～50をDCL(CS)用として用意する。
■設定値：
未定義
ZX-SLU(DP)
ZX-SLU(PB)
ZX-スタードアホン
ZX-DECLDIV-SPS
ZX-DECLDIV-IPPS
ZX-DECLDIV-SPSKT
ZX-DECLDIV-IPPSKT
SIP端末
ZX-コンソール(スター)
ZX-スターSLAP(DP)
ZX-スターSLAP(PB)
ZX-DECL(スター)
ZX-DCLPS/PSKT
自営標準PS
ZX-スター1CS
ZX-スター3CS
ZX-コンソール(IP)
ZX-IPSLAP(DP)
ZX-IPSLAP(PB)
ZX-MEDIAIPTEL
ZX-&lt;18&gt;IPTEL
ZX-&lt;24&gt;IPTEL
ZX-&lt;36&gt;IPTEL
スマートフォンクライアント・トライアル
ZX-&lt;24&gt;APFIPTEL
ZX-&lt;24&gt;IPFIPTEL
ZX-&lt;24&gt;CCLIPTEL
ZX-&lt;36&gt;CCLIPTEL
ZX-&lt;24&gt;WPIPTEL
ZX-DECL(IP)
スマートフォンクライアント
ZX-&lt;18&gt;STEL
ZX-&lt;24&gt;STEL
ZX-&lt;36&gt;STEL
ZX-&lt;24&gt;APFSTEL
ZX-&lt;24&gt;IPFSTEL
ZX-&lt;24&gt;CCLSTEL
ZX-&lt;36&gt;CCLSTEL
ZX-&lt;24&gt;WPSTEL
ZX-&lt;24&gt;RECSTEL
■初期値：
未定義</t>
        </r>
      </text>
    </comment>
    <comment ref="E3" authorId="0" shapeId="0" xr:uid="{00000000-0006-0000-0300-000003000000}">
      <text>
        <r>
          <rPr>
            <b/>
            <sz val="11"/>
            <color indexed="81"/>
            <rFont val="Meiryo UI"/>
            <family val="3"/>
            <charset val="128"/>
          </rPr>
          <t xml:space="preserve">01-31 端末名称
内線端末の名称を登録する。
■設定値：
文字列:端末名称（最大16桁）
■初期値：
なし
</t>
        </r>
      </text>
    </comment>
    <comment ref="F3" authorId="0" shapeId="0" xr:uid="{00000000-0006-0000-0300-000004000000}">
      <text>
        <r>
          <rPr>
            <b/>
            <sz val="11"/>
            <color indexed="81"/>
            <rFont val="Meiryo UI"/>
            <family val="3"/>
            <charset val="128"/>
          </rPr>
          <t xml:space="preserve">02-23 システム管理者TEN設定 
電話機からのユーザ設定において、"システム一括設定"を設定可能なTENを設定する。
■設定値：
○：設定り
-：設定なし
■初期値：
-：設定なし
</t>
        </r>
      </text>
    </comment>
    <comment ref="G3" authorId="0" shapeId="0" xr:uid="{00000000-0006-0000-0300-000005000000}">
      <text>
        <r>
          <rPr>
            <b/>
            <sz val="11"/>
            <color indexed="81"/>
            <rFont val="Meiryo UI"/>
            <family val="3"/>
            <charset val="128"/>
          </rPr>
          <t xml:space="preserve">04-01 KTG番号設定
各端末が所属するKTG番号を設定する。
■設定値：
1～12
■初期値：
1
</t>
        </r>
      </text>
    </comment>
    <comment ref="H3" authorId="0" shapeId="0" xr:uid="{00000000-0006-0000-0300-000006000000}">
      <text>
        <r>
          <rPr>
            <b/>
            <sz val="11"/>
            <color indexed="81"/>
            <rFont val="Meiryo UI"/>
            <family val="3"/>
            <charset val="128"/>
          </rPr>
          <t xml:space="preserve">08-42 ISDN.VoIP発番号登録
ISDNダイヤルイン回線･VoIP回線で、端末ごとに通知する発IDを設定する。
■設定値：
1～9、0:ISDN.VoIP発番号(最大12桁)
</t>
        </r>
      </text>
    </comment>
    <comment ref="T3" authorId="0" shapeId="0" xr:uid="{00000000-0006-0000-0300-000007000000}">
      <text>
        <r>
          <rPr>
            <b/>
            <sz val="11"/>
            <color indexed="81"/>
            <rFont val="Meiryo UI"/>
            <family val="3"/>
            <charset val="128"/>
          </rPr>
          <t xml:space="preserve">08-39 オンフック外外転送可能TEN設定
・ オンフック操作で外線-外線の転送可能な電話機の設定を行う。
・ SLT/自営標準PS/SIP端末においても有効である。
・ 外-外転送は「09-04 LEN-LEN発信規制｣の規制を外す必要がある。
・ 「08-11 外線－外線転送サービス可能設定」で"転送可"に設定しておく必要がある。
■設定値：
○：転送可
-：転送不可
■初期値：
-：転送不可
</t>
        </r>
      </text>
    </comment>
    <comment ref="U3" authorId="1" shapeId="0" xr:uid="{00000000-0006-0000-0300-000008000000}">
      <text>
        <r>
          <rPr>
            <b/>
            <sz val="11"/>
            <color indexed="81"/>
            <rFont val="Meiryo UI"/>
            <family val="3"/>
            <charset val="128"/>
          </rPr>
          <t>08-41 オンフック転送可能KT設定
・オンフック転送可能なKTの設定を行う。
■設定値：
○：転送可
-：転送不可
■初期値：
○：転送可</t>
        </r>
      </text>
    </comment>
    <comment ref="V3" authorId="0" shapeId="0" xr:uid="{00000000-0006-0000-0300-000009000000}">
      <text>
        <r>
          <rPr>
            <b/>
            <sz val="11"/>
            <color indexed="81"/>
            <rFont val="Meiryo UI"/>
            <family val="3"/>
            <charset val="128"/>
          </rPr>
          <t xml:space="preserve">08-46 通話録音モード設定
「08-45 通話録音可能KT設定」で「数字」に設定されたKTのTENに対して通話録音を自動で行うか手動で行うかを設定する。
■設定値：
手動
自動
■初期値：
手動
</t>
        </r>
      </text>
    </comment>
    <comment ref="W3" authorId="1" shapeId="0" xr:uid="{00000000-0006-0000-0300-00000A000000}">
      <text>
        <r>
          <rPr>
            <b/>
            <sz val="11"/>
            <color indexed="81"/>
            <rFont val="Meiryo UI"/>
            <family val="3"/>
            <charset val="128"/>
          </rPr>
          <t xml:space="preserve">02-02 臨時割付キー設定
転送時などに臨時割付(一時的に回線キーが割り付けられるキー)を設定する。
■設定値：
1～36
（LK番号）
※02-03にてIK、SKまたはNKに割り付けられたLKが設定可能
■初期値：
1
（LK1）
</t>
        </r>
      </text>
    </comment>
    <comment ref="X3" authorId="1" shapeId="0" xr:uid="{00000000-0006-0000-0300-00000B000000}">
      <text>
        <r>
          <rPr>
            <b/>
            <sz val="11"/>
            <color indexed="81"/>
            <rFont val="Meiryo UI"/>
            <family val="3"/>
            <charset val="128"/>
          </rPr>
          <t xml:space="preserve">02-38 バックライト設定
電話機のバックライト動作の設定を行う。
常時消灯/常時点灯設定時に点灯時間を設定しても無効とする。
本設定はKTでのみ有効であり、その他の電話機では無効である。
■設定値：
0-00：常時消灯
1-00：常時点灯
2-01～99：動作時点灯（点灯時間01～99秒）
■初期値：
0-00：常時消灯
</t>
        </r>
      </text>
    </comment>
    <comment ref="Y3" authorId="0" shapeId="0" xr:uid="{00000000-0006-0000-0300-00000C000000}">
      <text>
        <r>
          <rPr>
            <b/>
            <sz val="11"/>
            <color indexed="81"/>
            <rFont val="Meiryo UI"/>
            <family val="3"/>
            <charset val="128"/>
          </rPr>
          <t xml:space="preserve">08-59 通信前情報通知TEN設定
SLUおよびSLAPに対し、ナンバーディスプレイなどの通信前情報通知行うか否かの設定を行う。
■設定値：
○：設定あり
-：設定なし
■初期値：
-：設定なし
</t>
        </r>
      </text>
    </comment>
    <comment ref="Z3" authorId="0" shapeId="0" xr:uid="{00000000-0006-0000-0300-00000D000000}">
      <text>
        <r>
          <rPr>
            <b/>
            <sz val="11"/>
            <color indexed="81"/>
            <rFont val="Meiryo UI"/>
            <family val="3"/>
            <charset val="128"/>
          </rPr>
          <t xml:space="preserve">08-23 一斉(放送/呼出)呼出
一斉(放送/呼出)グループ呼出可能KTの設定を行う。
■設定値：
○：呼出可
-：呼出不可
■初期値：
-：呼出不可
</t>
        </r>
      </text>
    </comment>
    <comment ref="AA3" authorId="0" shapeId="0" xr:uid="{00000000-0006-0000-0300-00000E000000}">
      <text>
        <r>
          <rPr>
            <b/>
            <sz val="11"/>
            <color indexed="81"/>
            <rFont val="Meiryo UI"/>
            <family val="3"/>
            <charset val="128"/>
          </rPr>
          <t xml:space="preserve">10-04 ﾄﾞｱﾎﾝ鳴動 KT設定
ドアホン1～4に対して鳴動対象となる端末を設定する。
■設定値：
○：設定あり
-：設定なし
■初期値：
-：設定なし
</t>
        </r>
      </text>
    </comment>
    <comment ref="AE3" authorId="1" shapeId="0" xr:uid="{00000000-0006-0000-0300-00000F000000}">
      <text>
        <r>
          <rPr>
            <b/>
            <sz val="11"/>
            <color indexed="81"/>
            <rFont val="Meiryo UI"/>
            <family val="3"/>
            <charset val="128"/>
          </rPr>
          <t xml:space="preserve">11-27 認証パスワード
REGISTERの認証に必要なパスワードを設定する。
■設定値：
1～9、0:認証パスワード(最大24桁)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小久保辰也</author>
    <author>nttat</author>
  </authors>
  <commentList>
    <comment ref="C3" authorId="0" shapeId="0" xr:uid="{00000000-0006-0000-0400-000001000000}">
      <text>
        <r>
          <rPr>
            <b/>
            <sz val="11"/>
            <color indexed="81"/>
            <rFont val="Meiryo UI"/>
            <family val="3"/>
            <charset val="128"/>
          </rPr>
          <t xml:space="preserve">01-40 ダイヤルインテーブル
ダイヤルインサービスで、網から通知される番号を登録する。
・ダイヤル比較桁数について着番号の受信有効桁数を以下に示す。
・網番号ダイヤルイン：3桁または4桁
・モデムダイヤルイン：1～20桁
・着番号ダイヤルイン：1～32桁
■設定値：
0～9, *, #：ダイヤル（最大10桁）
</t>
        </r>
      </text>
    </comment>
    <comment ref="D3" authorId="1" shapeId="0" xr:uid="{00000000-0006-0000-0400-000002000000}">
      <text>
        <r>
          <rPr>
            <b/>
            <sz val="11"/>
            <color indexed="81"/>
            <rFont val="Meiryo UI"/>
            <family val="3"/>
            <charset val="128"/>
          </rPr>
          <t xml:space="preserve">01-41 ダイヤルイン（ｉ・ナンバー）着信先設定
ダイヤルインテーブルに対して、システムモードが昼、夜、休憩、休日毎に着信先を登録する。
※「内線情報」シートで機種を設定していないTENや、「NK・NKG」シートでNKを割り当てていないNKGは設定できません。
■設定値：
なし
TEN：1～40
KTG：1～12
NK：1～48
NKG：1～12
外部トーキ：1～2
自動応答：0～1
転送先リスト番号（転送電話）：1～20
ボックス番号（留守番電話）1～66
■初期値：
なし
</t>
        </r>
      </text>
    </comment>
    <comment ref="L3" authorId="1" shapeId="0" xr:uid="{00000000-0006-0000-0400-000003000000}">
      <text>
        <r>
          <rPr>
            <b/>
            <sz val="11"/>
            <color indexed="81"/>
            <rFont val="Meiryo UI"/>
            <family val="3"/>
            <charset val="128"/>
          </rPr>
          <t xml:space="preserve">01-42 自動お待たせダイヤルイン設定
ダイヤルインテーブルに対して、システムモード(昼/夜/休憩/休日)毎に自動お待たせサービスを行うか、行わないかを設定する。
「1-41 ダイヤルイン(i・ナンバー)着信先」において、TEN、KTG、NK、NKGに設定されているテーブルが対象である。
■設定値：
○：設定あり
-：設定なし
■初期値：
-：設定なし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小久保辰也</author>
  </authors>
  <commentList>
    <comment ref="C3" authorId="0" shapeId="0" xr:uid="{00000000-0006-0000-0500-000001000000}">
      <text>
        <r>
          <rPr>
            <b/>
            <sz val="11"/>
            <color indexed="81"/>
            <rFont val="Meiryo UI"/>
            <family val="3"/>
            <charset val="128"/>
          </rPr>
          <t xml:space="preserve">04-13 NKグループ設定
NKGに所属するNKを設定する。
■設定値：
○：所属する
-：所属しない
■初期値：
-：所属しない
</t>
        </r>
      </text>
    </comment>
    <comment ref="O3" authorId="0" shapeId="0" xr:uid="{00000000-0006-0000-0500-000002000000}">
      <text>
        <r>
          <rPr>
            <b/>
            <sz val="11"/>
            <color indexed="81"/>
            <rFont val="Meiryo UI"/>
            <family val="3"/>
            <charset val="128"/>
          </rPr>
          <t xml:space="preserve">04-15 NK発信時捕捉LEN設定
NK押下による発信時に捕捉対象となるLENを設定する。
「04-16 NK発信時優先捕捉LEN設定」に設定されたLENを優先して捕捉し、捕捉不可だった場合は、本データの空きの最老番LENから捕捉する。
■設定値：
○：対象
-：対象外
■初期値：
○：対象
</t>
        </r>
      </text>
    </comment>
    <comment ref="AA3" authorId="0" shapeId="0" xr:uid="{00000000-0006-0000-0500-000003000000}">
      <text>
        <r>
          <rPr>
            <b/>
            <sz val="11"/>
            <color indexed="81"/>
            <rFont val="Meiryo UI"/>
            <family val="3"/>
            <charset val="128"/>
          </rPr>
          <t>08-42 ISDN.VoIP発番号登録
ISDNダイヤルイン回線･VoIP回線で、端末ごとに通知する発IDを設定する。
■設定値：
1～9、0:ISDN.VoIP発番号（最大12桁）</t>
        </r>
        <r>
          <rPr>
            <b/>
            <sz val="11"/>
            <color indexed="81"/>
            <rFont val="HGPｺﾞｼｯｸM"/>
            <family val="3"/>
            <charset val="128"/>
          </rPr>
          <t xml:space="preserve">
</t>
        </r>
      </text>
    </comment>
    <comment ref="AM3" authorId="0" shapeId="0" xr:uid="{00000000-0006-0000-0500-000004000000}">
      <text>
        <r>
          <rPr>
            <b/>
            <sz val="11"/>
            <color indexed="81"/>
            <rFont val="Meiryo UI"/>
            <family val="3"/>
            <charset val="128"/>
          </rPr>
          <t>04-21 NK外線着信時外部スピーカ送出設定
ＮＫ着信時、外部放送スピーカに出力の有無を設定する。
■設定値：
-：設定なし
1：スピーカ1
2：スピーカ2
1,2：スピーカ1、2
■初期値
-：設定なし</t>
        </r>
        <r>
          <rPr>
            <b/>
            <sz val="11"/>
            <color indexed="81"/>
            <rFont val="HGPｺﾞｼｯｸM"/>
            <family val="3"/>
            <charset val="128"/>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D3" authorId="0" shapeId="0" xr:uid="{00000000-0006-0000-0600-000001000000}">
      <text>
        <r>
          <rPr>
            <b/>
            <sz val="11"/>
            <color indexed="81"/>
            <rFont val="Meiryo UI"/>
            <family val="3"/>
            <charset val="128"/>
          </rPr>
          <t xml:space="preserve">06-01 ダイヤル中特番
内線ダイヤル中特番の設定を行う。
≪工事保守上の注意点≫
主装置ソフトをバージョンアップした場合には、新バージョンで追加された特番は登録されていません。別紙の初期値を参考に登録を行うこと。
■設定値：
0～9、*、＃(最大4桁)
■初期値：
（記載の通り）
※データ移行で変更しているなど、必ずしも初期値ではない場合があります。
</t>
        </r>
      </text>
    </comment>
    <comment ref="H3" authorId="0" shapeId="0" xr:uid="{00000000-0006-0000-0600-000002000000}">
      <text>
        <r>
          <rPr>
            <b/>
            <sz val="11"/>
            <color indexed="81"/>
            <rFont val="Meiryo UI"/>
            <family val="3"/>
            <charset val="128"/>
          </rPr>
          <t xml:space="preserve">06-01 ダイヤル中特番
内線ダイヤル中特番の設定を行う。
≪工事保守上の注意点≫
主装置ソフトをバージョンアップした場合には、新バージョンで追加された特番は登録されていません。別紙の初期値を参考に登録を行うこと。
■設定値：
0～9、*、＃(最大4桁)
■初期値：
（記載の通り）
※データ移行で変更しているなど、必ずしも初期値ではない場合があります。
</t>
        </r>
      </text>
    </comment>
    <comment ref="L3" authorId="0" shapeId="0" xr:uid="{00000000-0006-0000-0600-000003000000}">
      <text>
        <r>
          <rPr>
            <b/>
            <sz val="11"/>
            <color indexed="81"/>
            <rFont val="Meiryo UI"/>
            <family val="3"/>
            <charset val="128"/>
          </rPr>
          <t xml:space="preserve">06-01 ダイヤル中特番
内線ダイヤル中特番の設定を行う。
≪工事保守上の注意点≫
主装置ソフトをバージョンアップした場合には、新バージョンで追加された特番は登録されていません。別紙の初期値を参考に登録を行うこと。
■設定値：
0～9、*、＃(最大4桁)
■初期値：
（記載の通り）
※データ移行で変更しているなど、必ずしも初期値ではない場合があります。
</t>
        </r>
      </text>
    </comment>
    <comment ref="P3" authorId="0" shapeId="0" xr:uid="{00000000-0006-0000-0600-000004000000}">
      <text>
        <r>
          <rPr>
            <b/>
            <sz val="11"/>
            <color indexed="81"/>
            <rFont val="Meiryo UI"/>
            <family val="3"/>
            <charset val="128"/>
          </rPr>
          <t xml:space="preserve">06-01 ダイヤル中特番
内線ダイヤル中特番の設定を行う。
≪工事保守上の注意点≫
主装置ソフトをバージョンアップした場合には、新バージョンで追加された特番は登録されていません。別紙の初期値を参考に登録を行うこと。
■設定値：
0～9、*、＃(最大4桁)
■初期値：
（記載の通り）
※データ移行で変更しているなど、必ずしも初期値ではない場合があります。
</t>
        </r>
      </text>
    </comment>
    <comment ref="T3" authorId="0" shapeId="0" xr:uid="{00000000-0006-0000-0600-000005000000}">
      <text>
        <r>
          <rPr>
            <b/>
            <sz val="11"/>
            <color indexed="81"/>
            <rFont val="Meiryo UI"/>
            <family val="3"/>
            <charset val="128"/>
          </rPr>
          <t xml:space="preserve">06-01 ダイヤル中特番
内線ダイヤル中特番の設定を行う。
≪工事保守上の注意点≫
主装置ソフトをバージョンアップした場合には、新バージョンで追加された特番は登録されていません。別紙の初期値を参考に登録を行うこと。
■設定値：
0～9、*、＃(最大4桁)
■初期値：
（記載の通り）
※データ移行で変更しているなど、必ずしも初期値ではない場合があります。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小久保辰也</author>
    <author>nttat</author>
  </authors>
  <commentList>
    <comment ref="Q7" authorId="0" shapeId="0" xr:uid="{00000000-0006-0000-0700-000001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7" authorId="1" shapeId="0" xr:uid="{00000000-0006-0000-0700-000002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7" authorId="0" shapeId="0" xr:uid="{00000000-0006-0000-0700-000003000000}">
      <text>
        <r>
          <rPr>
            <b/>
            <sz val="11"/>
            <color indexed="81"/>
            <rFont val="Meiryo UI"/>
            <family val="3"/>
            <charset val="128"/>
          </rPr>
          <t>08-02 発信自動捕捉サービス設定
発信自動捕捉の可/不可の設定を行う。
設定値：
○：可
-：不可
初期値：
-：不可</t>
        </r>
      </text>
    </comment>
    <comment ref="S8" authorId="1" shapeId="0" xr:uid="{00000000-0006-0000-0700-000004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39" authorId="0" shapeId="0" xr:uid="{00000000-0006-0000-0700-000005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39" authorId="1" shapeId="0" xr:uid="{00000000-0006-0000-0700-000006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39" authorId="0" shapeId="0" xr:uid="{00000000-0006-0000-0700-000007000000}">
      <text>
        <r>
          <rPr>
            <b/>
            <sz val="11"/>
            <color indexed="81"/>
            <rFont val="Meiryo UI"/>
            <family val="3"/>
            <charset val="128"/>
          </rPr>
          <t>08-02 発信自動捕捉サービス設定
発信自動捕捉の可/不可の設定を行う。
設定値：
○：可
-：不可
初期値：
-：不可</t>
        </r>
      </text>
    </comment>
    <comment ref="S40" authorId="1" shapeId="0" xr:uid="{00000000-0006-0000-0700-000008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71" authorId="0" shapeId="0" xr:uid="{00000000-0006-0000-0700-000009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71" authorId="1" shapeId="0" xr:uid="{00000000-0006-0000-0700-00000A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71" authorId="0" shapeId="0" xr:uid="{00000000-0006-0000-0700-00000B000000}">
      <text>
        <r>
          <rPr>
            <b/>
            <sz val="11"/>
            <color indexed="81"/>
            <rFont val="Meiryo UI"/>
            <family val="3"/>
            <charset val="128"/>
          </rPr>
          <t>08-02 発信自動捕捉サービス設定
発信自動捕捉の可/不可の設定を行う。
設定値：
○：可
-：不可
初期値：
-：不可</t>
        </r>
      </text>
    </comment>
    <comment ref="S72" authorId="1" shapeId="0" xr:uid="{00000000-0006-0000-0700-00000C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103" authorId="0" shapeId="0" xr:uid="{00000000-0006-0000-0700-00000D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103" authorId="1" shapeId="0" xr:uid="{00000000-0006-0000-0700-00000E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103" authorId="0" shapeId="0" xr:uid="{00000000-0006-0000-0700-00000F000000}">
      <text>
        <r>
          <rPr>
            <b/>
            <sz val="11"/>
            <color indexed="81"/>
            <rFont val="Meiryo UI"/>
            <family val="3"/>
            <charset val="128"/>
          </rPr>
          <t>08-02 発信自動捕捉サービス設定
発信自動捕捉の可/不可の設定を行う。
設定値：
○：可
-：不可
初期値：
-：不可</t>
        </r>
      </text>
    </comment>
    <comment ref="S104" authorId="1" shapeId="0" xr:uid="{00000000-0006-0000-0700-000010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135" authorId="0" shapeId="0" xr:uid="{00000000-0006-0000-0700-000011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135" authorId="1" shapeId="0" xr:uid="{00000000-0006-0000-0700-000012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135" authorId="0" shapeId="0" xr:uid="{00000000-0006-0000-0700-000013000000}">
      <text>
        <r>
          <rPr>
            <b/>
            <sz val="11"/>
            <color indexed="81"/>
            <rFont val="Meiryo UI"/>
            <family val="3"/>
            <charset val="128"/>
          </rPr>
          <t>08-02 発信自動捕捉サービス設定
発信自動捕捉の可/不可の設定を行う。
設定値：
○：可
-：不可
初期値：
-：不可</t>
        </r>
      </text>
    </comment>
    <comment ref="S136" authorId="1" shapeId="0" xr:uid="{00000000-0006-0000-0700-000014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167" authorId="0" shapeId="0" xr:uid="{00000000-0006-0000-0700-000015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167" authorId="1" shapeId="0" xr:uid="{00000000-0006-0000-0700-000016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167" authorId="0" shapeId="0" xr:uid="{00000000-0006-0000-0700-000017000000}">
      <text>
        <r>
          <rPr>
            <b/>
            <sz val="11"/>
            <color indexed="81"/>
            <rFont val="Meiryo UI"/>
            <family val="3"/>
            <charset val="128"/>
          </rPr>
          <t>08-02 発信自動捕捉サービス設定
発信自動捕捉の可/不可の設定を行う。
設定値：
○：可
-：不可
初期値：
-：不可</t>
        </r>
      </text>
    </comment>
    <comment ref="S168" authorId="1" shapeId="0" xr:uid="{00000000-0006-0000-0700-000018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199" authorId="0" shapeId="0" xr:uid="{00000000-0006-0000-0700-000019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199" authorId="1" shapeId="0" xr:uid="{00000000-0006-0000-0700-00001A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199" authorId="0" shapeId="0" xr:uid="{00000000-0006-0000-0700-00001B000000}">
      <text>
        <r>
          <rPr>
            <b/>
            <sz val="11"/>
            <color indexed="81"/>
            <rFont val="Meiryo UI"/>
            <family val="3"/>
            <charset val="128"/>
          </rPr>
          <t>08-02 発信自動捕捉サービス設定
発信自動捕捉の可/不可の設定を行う。
設定値：
○：可
-：不可
初期値：
-：不可</t>
        </r>
      </text>
    </comment>
    <comment ref="S200" authorId="1" shapeId="0" xr:uid="{00000000-0006-0000-0700-00001C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231" authorId="0" shapeId="0" xr:uid="{00000000-0006-0000-0700-00001D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231" authorId="1" shapeId="0" xr:uid="{00000000-0006-0000-0700-00001E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231" authorId="0" shapeId="0" xr:uid="{00000000-0006-0000-0700-00001F000000}">
      <text>
        <r>
          <rPr>
            <b/>
            <sz val="11"/>
            <color indexed="81"/>
            <rFont val="Meiryo UI"/>
            <family val="3"/>
            <charset val="128"/>
          </rPr>
          <t>08-02 発信自動捕捉サービス設定
発信自動捕捉の可/不可の設定を行う。
設定値：
○：可
-：不可
初期値：
-：不可</t>
        </r>
      </text>
    </comment>
    <comment ref="S232" authorId="1" shapeId="0" xr:uid="{00000000-0006-0000-0700-000020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263" authorId="0" shapeId="0" xr:uid="{00000000-0006-0000-0700-000021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263" authorId="1" shapeId="0" xr:uid="{00000000-0006-0000-0700-000022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263" authorId="0" shapeId="0" xr:uid="{00000000-0006-0000-0700-000023000000}">
      <text>
        <r>
          <rPr>
            <b/>
            <sz val="11"/>
            <color indexed="81"/>
            <rFont val="Meiryo UI"/>
            <family val="3"/>
            <charset val="128"/>
          </rPr>
          <t>08-02 発信自動捕捉サービス設定
発信自動捕捉の可/不可の設定を行う。
設定値：
○：可
-：不可
初期値：
-：不可</t>
        </r>
      </text>
    </comment>
    <comment ref="S264" authorId="1" shapeId="0" xr:uid="{00000000-0006-0000-0700-000024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295" authorId="0" shapeId="0" xr:uid="{00000000-0006-0000-0700-000025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295" authorId="1" shapeId="0" xr:uid="{00000000-0006-0000-0700-000026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295" authorId="0" shapeId="0" xr:uid="{00000000-0006-0000-0700-000027000000}">
      <text>
        <r>
          <rPr>
            <b/>
            <sz val="11"/>
            <color indexed="81"/>
            <rFont val="Meiryo UI"/>
            <family val="3"/>
            <charset val="128"/>
          </rPr>
          <t>08-02 発信自動捕捉サービス設定
発信自動捕捉の可/不可の設定を行う。
設定値：
○：可
-：不可
初期値：
-：不可</t>
        </r>
      </text>
    </comment>
    <comment ref="S296" authorId="1" shapeId="0" xr:uid="{00000000-0006-0000-0700-000028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327" authorId="0" shapeId="0" xr:uid="{00000000-0006-0000-0700-000029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327" authorId="1" shapeId="0" xr:uid="{00000000-0006-0000-0700-00002A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327" authorId="0" shapeId="0" xr:uid="{00000000-0006-0000-0700-00002B000000}">
      <text>
        <r>
          <rPr>
            <b/>
            <sz val="11"/>
            <color indexed="81"/>
            <rFont val="Meiryo UI"/>
            <family val="3"/>
            <charset val="128"/>
          </rPr>
          <t>08-02 発信自動捕捉サービス設定
発信自動捕捉の可/不可の設定を行う。
設定値：
○：可
-：不可
初期値：
-：不可</t>
        </r>
      </text>
    </comment>
    <comment ref="S328" authorId="1" shapeId="0" xr:uid="{00000000-0006-0000-0700-00002C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359" authorId="0" shapeId="0" xr:uid="{00000000-0006-0000-0700-00002D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359" authorId="1" shapeId="0" xr:uid="{00000000-0006-0000-0700-00002E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359" authorId="0" shapeId="0" xr:uid="{00000000-0006-0000-0700-00002F000000}">
      <text>
        <r>
          <rPr>
            <b/>
            <sz val="11"/>
            <color indexed="81"/>
            <rFont val="Meiryo UI"/>
            <family val="3"/>
            <charset val="128"/>
          </rPr>
          <t>08-02 発信自動捕捉サービス設定
発信自動捕捉の可/不可の設定を行う。
設定値：
○：可
-：不可
初期値：
-：不可</t>
        </r>
      </text>
    </comment>
    <comment ref="S360" authorId="1" shapeId="0" xr:uid="{00000000-0006-0000-0700-000030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391" authorId="0" shapeId="0" xr:uid="{00000000-0006-0000-0700-000031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391" authorId="1" shapeId="0" xr:uid="{00000000-0006-0000-0700-000032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391" authorId="0" shapeId="0" xr:uid="{00000000-0006-0000-0700-000033000000}">
      <text>
        <r>
          <rPr>
            <b/>
            <sz val="11"/>
            <color indexed="81"/>
            <rFont val="Meiryo UI"/>
            <family val="3"/>
            <charset val="128"/>
          </rPr>
          <t>08-02 発信自動捕捉サービス設定
発信自動捕捉の可/不可の設定を行う。
設定値：
○：可
-：不可
初期値：
-：不可</t>
        </r>
      </text>
    </comment>
    <comment ref="S392" authorId="1" shapeId="0" xr:uid="{00000000-0006-0000-0700-000034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423" authorId="0" shapeId="0" xr:uid="{00000000-0006-0000-0700-000035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423" authorId="1" shapeId="0" xr:uid="{00000000-0006-0000-0700-000036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423" authorId="0" shapeId="0" xr:uid="{00000000-0006-0000-0700-000037000000}">
      <text>
        <r>
          <rPr>
            <b/>
            <sz val="11"/>
            <color indexed="81"/>
            <rFont val="Meiryo UI"/>
            <family val="3"/>
            <charset val="128"/>
          </rPr>
          <t>08-02 発信自動捕捉サービス設定
発信自動捕捉の可/不可の設定を行う。
設定値：
○：可
-：不可
初期値：
-：不可</t>
        </r>
      </text>
    </comment>
    <comment ref="S424" authorId="1" shapeId="0" xr:uid="{00000000-0006-0000-0700-000038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455" authorId="0" shapeId="0" xr:uid="{00000000-0006-0000-0700-000039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455" authorId="1" shapeId="0" xr:uid="{00000000-0006-0000-0700-00003A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455" authorId="0" shapeId="0" xr:uid="{00000000-0006-0000-0700-00003B000000}">
      <text>
        <r>
          <rPr>
            <b/>
            <sz val="11"/>
            <color indexed="81"/>
            <rFont val="Meiryo UI"/>
            <family val="3"/>
            <charset val="128"/>
          </rPr>
          <t>08-02 発信自動捕捉サービス設定
発信自動捕捉の可/不可の設定を行う。
設定値：
○：可
-：不可
初期値：
-：不可</t>
        </r>
      </text>
    </comment>
    <comment ref="S456" authorId="1" shapeId="0" xr:uid="{00000000-0006-0000-0700-00003C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487" authorId="0" shapeId="0" xr:uid="{00000000-0006-0000-0700-00003D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487" authorId="1" shapeId="0" xr:uid="{00000000-0006-0000-0700-00003E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487" authorId="0" shapeId="0" xr:uid="{00000000-0006-0000-0700-00003F000000}">
      <text>
        <r>
          <rPr>
            <b/>
            <sz val="11"/>
            <color indexed="81"/>
            <rFont val="Meiryo UI"/>
            <family val="3"/>
            <charset val="128"/>
          </rPr>
          <t>08-02 発信自動捕捉サービス設定
発信自動捕捉の可/不可の設定を行う。
設定値：
○：可
-：不可
初期値：
-：不可</t>
        </r>
      </text>
    </comment>
    <comment ref="S488" authorId="1" shapeId="0" xr:uid="{00000000-0006-0000-0700-000040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519" authorId="0" shapeId="0" xr:uid="{00000000-0006-0000-0700-000041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519" authorId="1" shapeId="0" xr:uid="{00000000-0006-0000-0700-000042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519" authorId="0" shapeId="0" xr:uid="{00000000-0006-0000-0700-000043000000}">
      <text>
        <r>
          <rPr>
            <b/>
            <sz val="11"/>
            <color indexed="81"/>
            <rFont val="Meiryo UI"/>
            <family val="3"/>
            <charset val="128"/>
          </rPr>
          <t>08-02 発信自動捕捉サービス設定
発信自動捕捉の可/不可の設定を行う。
設定値：
○：可
-：不可
初期値：
-：不可</t>
        </r>
      </text>
    </comment>
    <comment ref="S520" authorId="1" shapeId="0" xr:uid="{00000000-0006-0000-0700-000044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551" authorId="0" shapeId="0" xr:uid="{00000000-0006-0000-0700-000045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551" authorId="1" shapeId="0" xr:uid="{00000000-0006-0000-0700-000046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551" authorId="0" shapeId="0" xr:uid="{00000000-0006-0000-0700-000047000000}">
      <text>
        <r>
          <rPr>
            <b/>
            <sz val="11"/>
            <color indexed="81"/>
            <rFont val="Meiryo UI"/>
            <family val="3"/>
            <charset val="128"/>
          </rPr>
          <t>08-02 発信自動捕捉サービス設定
発信自動捕捉の可/不可の設定を行う。
設定値：
○：可
-：不可
初期値：
-：不可</t>
        </r>
      </text>
    </comment>
    <comment ref="S552" authorId="1" shapeId="0" xr:uid="{00000000-0006-0000-0700-000048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583" authorId="0" shapeId="0" xr:uid="{00000000-0006-0000-0700-000049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583" authorId="1" shapeId="0" xr:uid="{00000000-0006-0000-0700-00004A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583" authorId="0" shapeId="0" xr:uid="{00000000-0006-0000-0700-00004B000000}">
      <text>
        <r>
          <rPr>
            <b/>
            <sz val="11"/>
            <color indexed="81"/>
            <rFont val="Meiryo UI"/>
            <family val="3"/>
            <charset val="128"/>
          </rPr>
          <t>08-02 発信自動捕捉サービス設定
発信自動捕捉の可/不可の設定を行う。
設定値：
○：可
-：不可
初期値：
-：不可</t>
        </r>
      </text>
    </comment>
    <comment ref="S584" authorId="1" shapeId="0" xr:uid="{00000000-0006-0000-0700-00004C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 ref="Q615" authorId="0" shapeId="0" xr:uid="{00000000-0006-0000-0700-00004D000000}">
      <text>
        <r>
          <rPr>
            <b/>
            <sz val="11"/>
            <color indexed="81"/>
            <rFont val="Meiryo UI"/>
            <family val="3"/>
            <charset val="128"/>
          </rPr>
          <t xml:space="preserve"> 端末番号
■設定値：
「内線情報」シートで機種を設定済みのTENから選択
※【重複禁止】同一TENを複数のキーパターンに設定することはできません</t>
        </r>
      </text>
    </comment>
    <comment ref="S615" authorId="1" shapeId="0" xr:uid="{00000000-0006-0000-0700-00004E000000}">
      <text>
        <r>
          <rPr>
            <b/>
            <sz val="11"/>
            <color indexed="81"/>
            <rFont val="Meiryo UI"/>
            <family val="3"/>
            <charset val="128"/>
          </rPr>
          <t>02-10 着信鳴動回線キー設定(昼)
02-11 着信鳴動回線キー設定(夜)
02-12 着信鳴動回線キー設定(休憩)
02-13 着信鳴動回線キー設定(休日)
モード別に着信鳴動の対象となる回線キーを設定する。
■設定値：
本シート上部のアルファベットを設定する。
（設定例）
　昼=鳴動、夜=鳴動なし、休憩=鳴動、休日=鳴動なし
　⇒ 設定値 = F
初期値：
-：鳴動なし</t>
        </r>
      </text>
    </comment>
    <comment ref="BC615" authorId="0" shapeId="0" xr:uid="{00000000-0006-0000-0700-00004F000000}">
      <text>
        <r>
          <rPr>
            <b/>
            <sz val="11"/>
            <color indexed="81"/>
            <rFont val="Meiryo UI"/>
            <family val="3"/>
            <charset val="128"/>
          </rPr>
          <t>08-02 発信自動捕捉サービス設定
発信自動捕捉の可/不可の設定を行う。
設定値：
○：可
-：不可
初期値：
-：不可</t>
        </r>
      </text>
    </comment>
    <comment ref="S616" authorId="1" shapeId="0" xr:uid="{00000000-0006-0000-0700-000050000000}">
      <text>
        <r>
          <rPr>
            <b/>
            <sz val="11"/>
            <color indexed="81"/>
            <rFont val="Meiryo UI"/>
            <family val="3"/>
            <charset val="128"/>
          </rPr>
          <t>02-09 着信自動補足回線キー設定
08-03 着信自動捕捉サービス設定
着信自動捕捉の可/不可の設定を行う。
設定値：
○：可
-：不可
初期値：
-：不可</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C3" authorId="0" shapeId="0" xr:uid="{00000000-0006-0000-0900-000001000000}">
      <text>
        <r>
          <rPr>
            <b/>
            <sz val="11"/>
            <color indexed="81"/>
            <rFont val="Meiryo UI"/>
            <family val="3"/>
            <charset val="128"/>
          </rPr>
          <t xml:space="preserve">05-11 留守番電話録音ボックス設定
留守番電話応答時にメッセージを蓄積するボックスを設定する。
■設定値：
1～40：内線ボックス1～40
41～60：フリーボックス1～20
61～66：同報ボックス1～6
■初期値：
TEN1 ⇒ 1：内線ボックス1
TEN2 ⇒ 2：内線ボックス2
TEN3 ⇒ 3：内線ボックス3
　・
　・
　・
TEN40 ⇒ 40：内線ボックス40
</t>
        </r>
      </text>
    </comment>
    <comment ref="D3" authorId="0" shapeId="0" xr:uid="{00000000-0006-0000-0900-000002000000}">
      <text>
        <r>
          <rPr>
            <b/>
            <sz val="11"/>
            <color indexed="81"/>
            <rFont val="Meiryo UI"/>
            <family val="3"/>
            <charset val="128"/>
          </rPr>
          <t xml:space="preserve">05-17 留守番電話応答動作設定
留守番電話応答した時の応答動作を設定する。
応答専用の場合は留守メッセージを再生後切断される。
録音の場合は留守メッセージを再生後メール録音状態となる。
■設定値：
録音用
応答専用
■初期値：
録音用
</t>
        </r>
      </text>
    </comment>
    <comment ref="E3" authorId="0" shapeId="0" xr:uid="{00000000-0006-0000-0900-000003000000}">
      <text>
        <r>
          <rPr>
            <b/>
            <sz val="11"/>
            <color indexed="81"/>
            <rFont val="Meiryo UI"/>
            <family val="3"/>
            <charset val="128"/>
          </rPr>
          <t xml:space="preserve">05-29 留守メッセージ設定
留守番電話応答時に送出される音声ガイダンスを設定する。
■設定値：
出荷時設定
録音メッセージ
■初期値：
出荷時設定
</t>
        </r>
      </text>
    </comment>
    <comment ref="I3" authorId="0" shapeId="0" xr:uid="{00000000-0006-0000-0900-000004000000}">
      <text>
        <r>
          <rPr>
            <b/>
            <sz val="11"/>
            <color indexed="81"/>
            <rFont val="Meiryo UI"/>
            <family val="3"/>
            <charset val="128"/>
          </rPr>
          <t xml:space="preserve">04-23 留守・転送開始タイマ設定（NK）
NKについて、留守番電話または転送電話の開始タイマを設定する。
■設定値：
0：即時転送
1～255：1～255秒
■初期値：
5：5秒
</t>
        </r>
      </text>
    </comment>
    <comment ref="L3" authorId="0" shapeId="0" xr:uid="{00000000-0006-0000-0900-000005000000}">
      <text>
        <r>
          <rPr>
            <b/>
            <sz val="11"/>
            <color indexed="81"/>
            <rFont val="Meiryo UI"/>
            <family val="3"/>
            <charset val="128"/>
          </rPr>
          <t xml:space="preserve">09-25 留守・転送開始タイマ設定（LEN）
外線着信後、留守番電話または転送電話を開始するまでの時間を設定する。
■設定値：
0：即時転送
1～255：1～255秒
■初期値：
5：5秒
</t>
        </r>
      </text>
    </comment>
    <comment ref="N3" authorId="0" shapeId="0" xr:uid="{00000000-0006-0000-0900-000006000000}">
      <text>
        <r>
          <rPr>
            <b/>
            <sz val="11"/>
            <color indexed="81"/>
            <rFont val="Meiryo UI"/>
            <family val="3"/>
            <charset val="128"/>
          </rPr>
          <t xml:space="preserve">05-16 着信代行（システムモード別留守番電話）応答動作設定
システムモード別代行録音した時の応答動作を設定する。
応答専用の場合は着信代行メッセージを再生後切断される。
録音用の場合は着信代行メッセージを再生後メール録音状態となる。
■設定値：
録音用
応答専用
■初期値：
録音用
</t>
        </r>
      </text>
    </comment>
    <comment ref="O8" authorId="0" shapeId="0" xr:uid="{00000000-0006-0000-0900-000007000000}">
      <text>
        <r>
          <rPr>
            <b/>
            <sz val="11"/>
            <color indexed="81"/>
            <rFont val="Meiryo UI"/>
            <family val="3"/>
            <charset val="128"/>
          </rPr>
          <t xml:space="preserve">05-31 着信代行（システムモード別留守番電話）メッセージ設定
着信代行応答時に送出される音声ガイダンスを設定する。
■設定値：
出荷時設定
録音メッセージ
■初期値：
出荷時設定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C3" authorId="0" shapeId="0" xr:uid="{00000000-0006-0000-0A00-000001000000}">
      <text>
        <r>
          <rPr>
            <b/>
            <sz val="11"/>
            <color indexed="81"/>
            <rFont val="Meiryo UI"/>
            <family val="3"/>
            <charset val="128"/>
          </rPr>
          <t xml:space="preserve">05-13 通話録音音声メール終話時保存設定
自動通話録音中に録音内容の保存操作をしなかった場合の動作を設定する。
削除する　　　　　　　　　　：録音内容を廃棄
一定時間保存後削除する：一時的にボックスに保存
保存する　　　　　　　　　　：各内線ボックスへ保存
尚、一時的にボックスへ保存されたメッセージの保存時間は
「5-26 通話録音一時保存タイマ」で設定された時間であり、
それまでに保存操作を行わなかった場合は廃棄される。
■設定値：
削除する
一定時間保存後削除する
保存する
■初期値：
保存する
</t>
        </r>
      </text>
    </comment>
    <comment ref="D3" authorId="0" shapeId="0" xr:uid="{00000000-0006-0000-0A00-000002000000}">
      <text>
        <r>
          <rPr>
            <b/>
            <sz val="11"/>
            <color indexed="81"/>
            <rFont val="Meiryo UI"/>
            <family val="3"/>
            <charset val="128"/>
          </rPr>
          <t xml:space="preserve">08-69 自動通話録音可能LEN設定（昼）
通話録音可能なKT毎に昼モードにおいて自動通話録音が可能なLENを設定する。
■ 自動的に通話録音を開始する条件は以下のとおり
「8-45 通話録音可能ＫＴ設定」
　・LENのKTで外線着信呼に応答した場合
　・システムデータ「5-43 外線発信時自動通話録音可否設定」が「可」で、かつ、LENのKTで外線発信し、相手が応答した場合
「8-50 転送自動録音可能ＫＴ設定」
　・LENのKTで外線転送呼に応答した場合
■設定値：
○：自動通話録音可能
-：自動通話録音不可
■初期値：
-：自動通話録音不可
</t>
        </r>
      </text>
    </comment>
    <comment ref="P3" authorId="0" shapeId="0" xr:uid="{00000000-0006-0000-0A00-000003000000}">
      <text>
        <r>
          <rPr>
            <b/>
            <sz val="11"/>
            <color indexed="81"/>
            <rFont val="Meiryo UI"/>
            <family val="3"/>
            <charset val="128"/>
          </rPr>
          <t xml:space="preserve">08-70 自動通話録音可能LEN設定（夜）
通話録音可能なKT毎に夜モードにおいて自動通話録音が可能なLENを設定する。
■ 自動的に通話録音を開始する条件は以下のとおり
「8-45 通話録音可能ＫＴ設定」
　・LENのKTで外線着信呼に応答した場合
　・システムデータ「5-43 外線発信時自動通話録音可否設定」が「可」で、かつ、LENのKTで外線発信し、相手が応答した場合
「8-50 転送自動録音可能ＫＴ設定」
　・LENのKTで外線転送呼に応答した場合
■設定値：
○：自動通話録音可能
-：自動通話録音不可
■初期値：
-：自動通話録音不可
</t>
        </r>
      </text>
    </comment>
    <comment ref="AB3" authorId="0" shapeId="0" xr:uid="{00000000-0006-0000-0A00-000004000000}">
      <text>
        <r>
          <rPr>
            <b/>
            <sz val="11"/>
            <color indexed="81"/>
            <rFont val="HGPｺﾞｼｯｸM"/>
            <family val="3"/>
            <charset val="128"/>
          </rPr>
          <t xml:space="preserve">08-71自動通話録音可能LEN設定（休憩）
通話録音可能なKT毎に休憩モードにおいて自動通話録音が可能なLENを設定する。
■ 自動的に通話録音を開始する条件は以下のとおり
「8-45 通話録音可能ＫＴ設定」
　・LENのKTで外線着信呼に応答した場合
　・システムデータ「5-43 外線発信時自動通話録音可否設定」が「可」で、かつ、LENのKTで外線発信し、相手が応答した場合
「8-50 転送自動録音可能ＫＴ設定」
　・LENのKTで外線転送呼に応答した場合
■設定値：
○：自動通話録音可能
-：自動通話録音不可
■初期値：
-：自動通話録音不可
</t>
        </r>
      </text>
    </comment>
    <comment ref="AN3" authorId="0" shapeId="0" xr:uid="{00000000-0006-0000-0A00-000005000000}">
      <text>
        <r>
          <rPr>
            <b/>
            <sz val="11"/>
            <color indexed="81"/>
            <rFont val="Meiryo UI"/>
            <family val="3"/>
            <charset val="128"/>
          </rPr>
          <t xml:space="preserve">08-72 自動通話録音可能LEN設定（休日）
通話録音可能なKT毎に休日モードにおいて自動通話録音が可能なLENを設定する。
■ 自動的に通話録音を開始する条件は以下のとおり
「8-45 通話録音可能ＫＴ設定」
　・LENのKTで外線着信呼に応答した場合
　・システムデータ「5-43 外線発信時自動通話録音可否設定」が「可」で、かつ、LENのKTで外線発信し、相手が応答した場合
「8-50 転送自動録音可能ＫＴ設定」
　・LENのKTで外線転送呼に応答した場合
■設定値：
○：自動通話録音可能
-：自動通話録音不可
■初期値：
-：自動通話録音不可
</t>
        </r>
      </text>
    </comment>
    <comment ref="BA3" authorId="0" shapeId="0" xr:uid="{00000000-0006-0000-0A00-000006000000}">
      <text>
        <r>
          <rPr>
            <b/>
            <sz val="11"/>
            <color indexed="81"/>
            <rFont val="Meiryo UI"/>
            <family val="3"/>
            <charset val="128"/>
          </rPr>
          <t xml:space="preserve">05-42 遡り通話録音可否設定
遡り通話録音の可否を設定する。
本設定が可の場合は、「05-13 通話録音音声メール終話時保存設定」が“一定時間保存後削除する”に設定されている必要がある。
■設定値：
○：遡り通話録音可
-：遡り通話録音不可
■初期値：
-：遡り通話録音不可
</t>
        </r>
      </text>
    </comment>
    <comment ref="BB3" authorId="0" shapeId="0" xr:uid="{00000000-0006-0000-0A00-000007000000}">
      <text>
        <r>
          <rPr>
            <b/>
            <sz val="11"/>
            <color indexed="81"/>
            <rFont val="Meiryo UI"/>
            <family val="3"/>
            <charset val="128"/>
          </rPr>
          <t xml:space="preserve">05-44 遡り通話録音保存待ち時間設定
遡り通話録音保存先ボックス選択待ちタイマを設定する。
■設定値：
5～30：5～30秒
■初期値：
5：5秒
</t>
        </r>
      </text>
    </comment>
    <comment ref="BA8" authorId="0" shapeId="0" xr:uid="{00000000-0006-0000-0A00-000008000000}">
      <text>
        <r>
          <rPr>
            <b/>
            <sz val="11"/>
            <color indexed="81"/>
            <rFont val="Meiryo UI"/>
            <family val="3"/>
            <charset val="128"/>
          </rPr>
          <t xml:space="preserve">05-36 自動通話録音ガイダンス設定
自動通話録音開始前ガイダンス送出時に送出される音声ガイダンスを設定する。
■設定値：
録音ガイダンス
出荷時設定
■初期値：
出荷時設定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C3" authorId="0" shapeId="0" xr:uid="{00000000-0006-0000-0B00-000001000000}">
      <text>
        <r>
          <rPr>
            <b/>
            <sz val="11"/>
            <color indexed="81"/>
            <rFont val="Meiryo UI"/>
            <family val="3"/>
            <charset val="128"/>
          </rPr>
          <t xml:space="preserve">01-09 転送先リスト（システム）
転送電話起動時(システム起動転送)、転送を行う転送先を設定する。
■設定値：
1～9、0、*、#：転送先番号（最大32桁）
</t>
        </r>
      </text>
    </comment>
    <comment ref="H3" authorId="0" shapeId="0" xr:uid="{00000000-0006-0000-0B00-000002000000}">
      <text>
        <r>
          <rPr>
            <b/>
            <sz val="11"/>
            <color indexed="81"/>
            <rFont val="Meiryo UI"/>
            <family val="3"/>
            <charset val="128"/>
          </rPr>
          <t xml:space="preserve">02-14 転送先リスト（TEN）
転送電話(電話機起動転送)起動時TENごとに転送先を設定する。
■設定値：
1～9、0、*、#：転送先番号（最大32桁）
</t>
        </r>
      </text>
    </comment>
    <comment ref="L3" authorId="0" shapeId="0" xr:uid="{00000000-0006-0000-0B00-000003000000}">
      <text>
        <r>
          <rPr>
            <b/>
            <sz val="11"/>
            <color indexed="81"/>
            <rFont val="Meiryo UI"/>
            <family val="3"/>
            <charset val="128"/>
          </rPr>
          <t xml:space="preserve">07-15 外線転送時転送元呼出継続設定
転送電話起動時、転送元(内線KT)の呼出を継続して転送電話を行うか否か設定する。
■設定値：
切断
継続
■初期値：
切断
</t>
        </r>
      </text>
    </comment>
    <comment ref="AB3" authorId="0" shapeId="0" xr:uid="{00000000-0006-0000-0B00-000004000000}">
      <text>
        <r>
          <rPr>
            <b/>
            <sz val="11"/>
            <color indexed="81"/>
            <rFont val="Meiryo UI"/>
            <family val="3"/>
            <charset val="128"/>
          </rPr>
          <t xml:space="preserve">09-25 留守・転送開始タイマ設定（LEN）
外線着信後、留守番電話または転送電話を開始するまでの時間を設定する。
■設定値：
0：即時転送
1～255：1～255秒
■初期値：
5：5秒
</t>
        </r>
      </text>
    </comment>
    <comment ref="AE3" authorId="0" shapeId="0" xr:uid="{00000000-0006-0000-0B00-000005000000}">
      <text>
        <r>
          <rPr>
            <b/>
            <sz val="11"/>
            <color indexed="81"/>
            <rFont val="Meiryo UI"/>
            <family val="3"/>
            <charset val="128"/>
          </rPr>
          <t xml:space="preserve">04-23 留守・転送開始タイマ設定（NK）
NKについて、留守番電話または転送電話の開始タイマを設定する。
■設定値：
0：即時転送
1～255：1～255秒
■初期値：
5：5秒
</t>
        </r>
      </text>
    </comment>
    <comment ref="M7" authorId="0" shapeId="0" xr:uid="{00000000-0006-0000-0B00-000006000000}">
      <text>
        <r>
          <rPr>
            <b/>
            <sz val="11"/>
            <color indexed="81"/>
            <rFont val="Meiryo UI"/>
            <family val="3"/>
            <charset val="128"/>
          </rPr>
          <t xml:space="preserve">09-03 LEN種別設定
LEN-LEN発信捕捉設定
■設定値：
○：設定あり
-：設定なし
■初期値：
-：設定なし
</t>
        </r>
      </text>
    </comment>
    <comment ref="Y7" authorId="0" shapeId="0" xr:uid="{00000000-0006-0000-0B00-000007000000}">
      <text>
        <r>
          <rPr>
            <b/>
            <sz val="11"/>
            <color indexed="81"/>
            <rFont val="Meiryo UI"/>
            <family val="3"/>
            <charset val="128"/>
          </rPr>
          <t>03-01 LEN種別
外線情報シートからの参照データ</t>
        </r>
      </text>
    </comment>
    <comment ref="M23" authorId="0" shapeId="0" xr:uid="{00000000-0006-0000-0B00-000008000000}">
      <text>
        <r>
          <rPr>
            <b/>
            <sz val="11"/>
            <color indexed="81"/>
            <rFont val="Meiryo UI"/>
            <family val="3"/>
            <charset val="128"/>
          </rPr>
          <t xml:space="preserve">09-04 LEN-LEN発信規制
転送電話起動時(自動応答サービス外線発信、専用線タンデム接続時も含む)にLEN毎に対して発信を規制するLENを設定する。
※モード毎（昼、夜、休憩、休日）に設定するデータではありますが、本調書上では、全モード一括の設定としております。モード毎に異なる設定が必要である場合はMATから修正をお願いします。
■設定値：
○：規制あり
-：規制なし
■初期値：
○：規制あり
</t>
        </r>
      </text>
    </comment>
    <comment ref="Y23" authorId="0" shapeId="0" xr:uid="{00000000-0006-0000-0B00-000009000000}">
      <text>
        <r>
          <rPr>
            <b/>
            <sz val="11"/>
            <color indexed="81"/>
            <rFont val="Meiryo UI"/>
            <family val="3"/>
            <charset val="128"/>
          </rPr>
          <t>03-01 LEN種別
外線情報シートからの参照データ</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B3" authorId="0" shapeId="0" xr:uid="{00000000-0006-0000-0C00-000001000000}">
      <text>
        <r>
          <rPr>
            <b/>
            <sz val="11"/>
            <color indexed="81"/>
            <rFont val="Meiryo UI"/>
            <family val="3"/>
            <charset val="128"/>
          </rPr>
          <t xml:space="preserve">01-04 システムモード切替時刻設定
システムモード(昼･夜･休憩･休日)の切り替え時刻を設定する。
■設定値：
時間：
0:00～23:59
モード：
昼
夜
休憩
休日
</t>
        </r>
      </text>
    </comment>
    <comment ref="L3" authorId="0" shapeId="0" xr:uid="{00000000-0006-0000-0C00-000002000000}">
      <text>
        <r>
          <rPr>
            <b/>
            <sz val="11"/>
            <color indexed="81"/>
            <rFont val="Meiryo UI"/>
            <family val="3"/>
            <charset val="128"/>
          </rPr>
          <t xml:space="preserve">01-05 曜日毎システムモード切替パターン設定
システムモード(昼･夜･休憩･休日)の切り替え時刻を曜日ごとに設定する
（種別01-項目04を適用する曜日を設定する。）
■設定値：
0：切替なし
1～8：システムデータ（01-04で設定した切替パターン）
■初期値：
0：切替なし
</t>
        </r>
      </text>
    </comment>
    <comment ref="O3" authorId="0" shapeId="0" xr:uid="{00000000-0006-0000-0C00-000003000000}">
      <text>
        <r>
          <rPr>
            <b/>
            <sz val="11"/>
            <color indexed="81"/>
            <rFont val="Meiryo UI"/>
            <family val="3"/>
            <charset val="128"/>
          </rPr>
          <t xml:space="preserve">01-06 特定日設定
01-07 特定日システムモード切替パターン設定
システムモード(昼･夜･休憩･休日)の切り替えのための特定日を設定する。
特定日システムモード切替パターン設定
■設定値（01-07）：
0：切替なし
1～8：システムデータ（01-04で設定した切替パターン）
■初期値：
0：切替なし
</t>
        </r>
      </text>
    </comment>
    <comment ref="O32" authorId="0" shapeId="0" xr:uid="{00000000-0006-0000-0C00-000004000000}">
      <text>
        <r>
          <rPr>
            <b/>
            <sz val="11"/>
            <color indexed="81"/>
            <rFont val="Meiryo UI"/>
            <family val="3"/>
            <charset val="128"/>
          </rPr>
          <t xml:space="preserve">01-08 システムモード自動切替設定
システムモードを手動で切り替えた後、1-04で設定した切替時刻になった時に自動切替を行うか、行わないかを設定する。
■設定値：
自動
手動
■初期値：
自動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C3" authorId="0" shapeId="0" xr:uid="{00000000-0006-0000-0D00-000001000000}">
      <text>
        <r>
          <rPr>
            <b/>
            <sz val="11"/>
            <color indexed="81"/>
            <rFont val="Meiryo UI"/>
            <family val="3"/>
            <charset val="128"/>
          </rPr>
          <t xml:space="preserve">01-37 F/T切替ダイヤルイン設定
・ダイヤルインテーブルに対して、システムモードが昼、夜、休憩、休日毎にFAX/電話切替を行うか、行わないかを設定する。FAX/電話切替を行う場合FAXとして着信させるべきTENを設定する。
・｢1-41 ダイヤルイン(i･ナンバー)着信先｣において、未設定以外で設定されているテーブルが対象である。
・本設定が行われている場合、FAX/電話切替と同時にG2/G3FAX着信にも同様に適用される。
・SLT以外の端末を設定した場合は種別エラーとなる。
■設定値：
FAX着信TEN：1～40
</t>
        </r>
      </text>
    </comment>
    <comment ref="H3" authorId="0" shapeId="0" xr:uid="{00000000-0006-0000-0D00-000002000000}">
      <text>
        <r>
          <rPr>
            <b/>
            <sz val="11"/>
            <color indexed="81"/>
            <rFont val="Meiryo UI"/>
            <family val="3"/>
            <charset val="128"/>
          </rPr>
          <t xml:space="preserve">07-68 F/T切替サービス設定
F/T切替、FAX自動転送を設定する。
■設定値：
なし
F/T切替
FAX自動転送
両サービス設定
■初期値：
なし
</t>
        </r>
      </text>
    </comment>
    <comment ref="K3" authorId="0" shapeId="0" xr:uid="{00000000-0006-0000-0D00-000003000000}">
      <text>
        <r>
          <rPr>
            <b/>
            <sz val="11"/>
            <color indexed="81"/>
            <rFont val="Meiryo UI"/>
            <family val="3"/>
            <charset val="128"/>
          </rPr>
          <t xml:space="preserve">09-06 G2/G3FAX着信TEN設定（昼）
09-07 G2/G3FAX着信TEN設定（夜）
09-08 G2/G3FAX着信TEN設定（休憩）
09-09 G2/G3FAX着信TEN設定（休日）
ISDN着信時、HLC:G2/G3FAXの着信先を指定する。
※本データには、「02-01 TEN種別設定」でSLTに設定されているTENしか設定できない。（SLT：SLAP(DP/PB),SLU(DP/PB)）
■設定値：
TEN番号（「02-01 TEN種別設定」でSLTに設定されているTEN）
-：設定なし
■初期値：
-：設定なし
</t>
        </r>
      </text>
    </comment>
    <comment ref="AA3" authorId="0" shapeId="0" xr:uid="{00000000-0006-0000-0D00-000004000000}">
      <text>
        <r>
          <rPr>
            <b/>
            <sz val="11"/>
            <color indexed="81"/>
            <rFont val="Meiryo UI"/>
            <family val="3"/>
            <charset val="128"/>
          </rPr>
          <t xml:space="preserve">09-30 F/T切替サービスLEN設定
システムデータ07-68のデータを適用するLENを設定する。
■設定値：
○：サービス可
-：サービス不可
■初期値：
-：サービス不可
</t>
        </r>
      </text>
    </comment>
    <comment ref="AG3" authorId="0" shapeId="0" xr:uid="{00000000-0006-0000-0D00-000005000000}">
      <text>
        <r>
          <rPr>
            <b/>
            <sz val="11"/>
            <color indexed="81"/>
            <rFont val="Meiryo UI"/>
            <family val="3"/>
            <charset val="128"/>
          </rPr>
          <t xml:space="preserve">07-62 F/T切替対象外番号設定
F/T切替の判断時に除外する発番号を設定する。
■設定値：
1～9、0、*、#：対象外番号（最大20桁）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nttat</author>
  </authors>
  <commentList>
    <comment ref="B3" authorId="0" shapeId="0" xr:uid="{00000000-0006-0000-0E00-000001000000}">
      <text>
        <r>
          <rPr>
            <b/>
            <sz val="11"/>
            <color indexed="81"/>
            <rFont val="Meiryo UI"/>
            <family val="3"/>
            <charset val="128"/>
          </rPr>
          <t xml:space="preserve">07-42 LCD表示切替タイマ登録
　　　　　（ダイヤルモニタ→通話時間）
ダイヤルモニタ→通話時間に切り替えるタイマを設定する。
本設定で「0」を登録した場合は自動的に切り替わらない
■設定値：
0：LCD切替不可
1～255：1～255秒
■初期値：
6：6秒
</t>
        </r>
      </text>
    </comment>
    <comment ref="D3" authorId="0" shapeId="0" xr:uid="{00000000-0006-0000-0E00-000002000000}">
      <text>
        <r>
          <rPr>
            <b/>
            <sz val="11"/>
            <color indexed="81"/>
            <rFont val="Meiryo UI"/>
            <family val="3"/>
            <charset val="128"/>
          </rPr>
          <t xml:space="preserve">12-50 システム設置日登録
システム設置日を登録する。
■設定値：
年月日
（例：211231）
</t>
        </r>
      </text>
    </comment>
    <comment ref="H3" authorId="0" shapeId="0" xr:uid="{00000000-0006-0000-0E00-000003000000}">
      <text>
        <r>
          <rPr>
            <b/>
            <sz val="11"/>
            <color indexed="81"/>
            <rFont val="Meiryo UI"/>
            <family val="3"/>
            <charset val="128"/>
          </rPr>
          <t xml:space="preserve">11-30 認証機能モード
レジストメッセージ受信時にダイジェスト認証するかしないかを設定する。
■設定値：
ダイジェスト認証しない
ダイジェスト認証する
■初期値：
ダイジェスト認証しない
</t>
        </r>
      </text>
    </comment>
  </commentList>
</comments>
</file>

<file path=xl/sharedStrings.xml><?xml version="1.0" encoding="utf-8"?>
<sst xmlns="http://schemas.openxmlformats.org/spreadsheetml/2006/main" count="33589" uniqueCount="1552">
  <si>
    <t>年</t>
    <rPh sb="0" eb="1">
      <t>ネン</t>
    </rPh>
    <phoneticPr fontId="3"/>
  </si>
  <si>
    <t>月</t>
    <rPh sb="0" eb="1">
      <t>ガツ</t>
    </rPh>
    <phoneticPr fontId="3"/>
  </si>
  <si>
    <t>日</t>
    <rPh sb="0" eb="1">
      <t>ニチ</t>
    </rPh>
    <phoneticPr fontId="3"/>
  </si>
  <si>
    <t>ＮＴＴ</t>
    <phoneticPr fontId="3"/>
  </si>
  <si>
    <t>主装置Ver</t>
    <rPh sb="0" eb="3">
      <t>シュソウチ</t>
    </rPh>
    <phoneticPr fontId="3"/>
  </si>
  <si>
    <t>IP関連</t>
    <rPh sb="2" eb="4">
      <t>カンレン</t>
    </rPh>
    <phoneticPr fontId="3"/>
  </si>
  <si>
    <t>お客様名</t>
    <rPh sb="1" eb="3">
      <t>キャクサマ</t>
    </rPh>
    <rPh sb="3" eb="4">
      <t>ナ</t>
    </rPh>
    <phoneticPr fontId="3"/>
  </si>
  <si>
    <t>スロット</t>
  </si>
  <si>
    <t>１</t>
  </si>
  <si>
    <t>２</t>
  </si>
  <si>
    <t>３</t>
  </si>
  <si>
    <t>４</t>
  </si>
  <si>
    <t>５</t>
  </si>
  <si>
    <t>６</t>
  </si>
  <si>
    <t>７</t>
  </si>
  <si>
    <t>８</t>
  </si>
  <si>
    <t>ユニット</t>
  </si>
  <si>
    <t/>
  </si>
  <si>
    <t>曜日</t>
    <rPh sb="0" eb="2">
      <t>ヨウビ</t>
    </rPh>
    <phoneticPr fontId="3"/>
  </si>
  <si>
    <t>時間</t>
    <rPh sb="0" eb="2">
      <t>ジカン</t>
    </rPh>
    <phoneticPr fontId="3"/>
  </si>
  <si>
    <t>月</t>
    <rPh sb="0" eb="1">
      <t>ゲツ</t>
    </rPh>
    <phoneticPr fontId="3"/>
  </si>
  <si>
    <t>モード</t>
  </si>
  <si>
    <t>火</t>
    <rPh sb="0" eb="1">
      <t>ヒ</t>
    </rPh>
    <phoneticPr fontId="3"/>
  </si>
  <si>
    <t>水</t>
    <rPh sb="0" eb="1">
      <t>スイ</t>
    </rPh>
    <phoneticPr fontId="3"/>
  </si>
  <si>
    <t>切替パターン</t>
    <rPh sb="0" eb="2">
      <t>キリカエ</t>
    </rPh>
    <phoneticPr fontId="3"/>
  </si>
  <si>
    <t>木</t>
    <rPh sb="0" eb="1">
      <t>モク</t>
    </rPh>
    <phoneticPr fontId="3"/>
  </si>
  <si>
    <t>金</t>
    <rPh sb="0" eb="1">
      <t>キン</t>
    </rPh>
    <phoneticPr fontId="3"/>
  </si>
  <si>
    <t>土</t>
    <rPh sb="0" eb="1">
      <t>ド</t>
    </rPh>
    <phoneticPr fontId="3"/>
  </si>
  <si>
    <t>日</t>
    <rPh sb="0" eb="1">
      <t>ヒ</t>
    </rPh>
    <phoneticPr fontId="3"/>
  </si>
  <si>
    <t>TEN</t>
  </si>
  <si>
    <t>内線</t>
    <rPh sb="0" eb="2">
      <t>ナイセン</t>
    </rPh>
    <phoneticPr fontId="5"/>
  </si>
  <si>
    <t>2-01
機種</t>
  </si>
  <si>
    <t>4-01
電話機グループ(KTG)</t>
  </si>
  <si>
    <t>1-31
端末名称</t>
    <rPh sb="5" eb="7">
      <t>タンマツ</t>
    </rPh>
    <rPh sb="7" eb="9">
      <t>メイショウ</t>
    </rPh>
    <phoneticPr fontId="3"/>
  </si>
  <si>
    <t>8-42
発番号通知</t>
    <rPh sb="5" eb="6">
      <t>ハツ</t>
    </rPh>
    <rPh sb="6" eb="8">
      <t>バンゴウ</t>
    </rPh>
    <rPh sb="8" eb="10">
      <t>ツウチ</t>
    </rPh>
    <phoneticPr fontId="3"/>
  </si>
  <si>
    <t>8-23
一斉グループ呼出可否</t>
    <rPh sb="13" eb="15">
      <t>カヒ</t>
    </rPh>
    <phoneticPr fontId="3"/>
  </si>
  <si>
    <t>10-04
鳴動ドアホン</t>
    <rPh sb="6" eb="8">
      <t>メイドウ</t>
    </rPh>
    <phoneticPr fontId="3"/>
  </si>
  <si>
    <t>昼</t>
    <rPh sb="0" eb="1">
      <t>ヒル</t>
    </rPh>
    <phoneticPr fontId="3"/>
  </si>
  <si>
    <t>夜</t>
    <rPh sb="0" eb="1">
      <t>ヨル</t>
    </rPh>
    <phoneticPr fontId="3"/>
  </si>
  <si>
    <t>休憩</t>
    <rPh sb="0" eb="2">
      <t>キュウケイ</t>
    </rPh>
    <phoneticPr fontId="3"/>
  </si>
  <si>
    <t>休日</t>
    <rPh sb="0" eb="2">
      <t>キュウジツ</t>
    </rPh>
    <phoneticPr fontId="3"/>
  </si>
  <si>
    <t>LEN1</t>
  </si>
  <si>
    <t>LEN2</t>
  </si>
  <si>
    <t>LEN3</t>
  </si>
  <si>
    <t>LEN4</t>
  </si>
  <si>
    <t>LEN5</t>
  </si>
  <si>
    <t>LEN6</t>
  </si>
  <si>
    <t>LEN7</t>
  </si>
  <si>
    <t>LEN8</t>
  </si>
  <si>
    <t>LEN9</t>
  </si>
  <si>
    <t>LEN10</t>
  </si>
  <si>
    <t>LEN11</t>
  </si>
  <si>
    <t>LEN12</t>
  </si>
  <si>
    <t>NX2-&lt;24&gt;STEL-&lt;1&gt;</t>
  </si>
  <si>
    <t>●</t>
  </si>
  <si>
    <t>未定義</t>
  </si>
  <si>
    <t>スターSLAP(PB)</t>
  </si>
  <si>
    <t>未使用</t>
  </si>
  <si>
    <t>4-02
トランクグループ番号
（SKG）</t>
    <rPh sb="13" eb="15">
      <t>バンゴウ</t>
    </rPh>
    <phoneticPr fontId="3"/>
  </si>
  <si>
    <t>9-01
電話番号</t>
  </si>
  <si>
    <t>3-02
回線属性</t>
    <rPh sb="7" eb="9">
      <t>ゾクセイ</t>
    </rPh>
    <phoneticPr fontId="3"/>
  </si>
  <si>
    <t>3-08
停電電話機TEN</t>
  </si>
  <si>
    <t>3-14
モデムダイヤルイン契約有無</t>
    <rPh sb="14" eb="16">
      <t>ケイヤク</t>
    </rPh>
    <rPh sb="16" eb="18">
      <t>ウム</t>
    </rPh>
    <phoneticPr fontId="5"/>
  </si>
  <si>
    <t>3-15
ISDN・VoIPダイヤルイン契約有無</t>
    <phoneticPr fontId="5"/>
  </si>
  <si>
    <t>VoIP（ひかり電話_1枚目）</t>
  </si>
  <si>
    <t>一般</t>
  </si>
  <si>
    <t>×</t>
  </si>
  <si>
    <t>○</t>
  </si>
  <si>
    <t>COU-PB</t>
  </si>
  <si>
    <t>LEN</t>
  </si>
  <si>
    <t>種別</t>
    <rPh sb="0" eb="2">
      <t>シュベツ</t>
    </rPh>
    <phoneticPr fontId="3"/>
  </si>
  <si>
    <t>内線番号 -1</t>
  </si>
  <si>
    <t>グループ呼出応答1</t>
  </si>
  <si>
    <t>内線番号 -2</t>
  </si>
  <si>
    <t>グループ呼出応答2</t>
  </si>
  <si>
    <t>内線番号 -3</t>
  </si>
  <si>
    <t>VMフリーボックス番号 -2</t>
  </si>
  <si>
    <t>グループ呼出応答3</t>
  </si>
  <si>
    <t>内線番号 -4</t>
  </si>
  <si>
    <t>VMフリーボックス番号 -3</t>
  </si>
  <si>
    <t>グループ呼出応答4</t>
  </si>
  <si>
    <t>内線番号 -5</t>
  </si>
  <si>
    <t>VMフリーボックス番号 -4</t>
  </si>
  <si>
    <t>グループ呼出応答5</t>
  </si>
  <si>
    <t>内線番号 -6</t>
  </si>
  <si>
    <t>VMフリーボックス番号 -5</t>
  </si>
  <si>
    <t>グループ呼出応答6</t>
  </si>
  <si>
    <t>内線番号 -7</t>
  </si>
  <si>
    <t>VMフリーボックス番号 -6</t>
  </si>
  <si>
    <t>グループ呼出応答7</t>
  </si>
  <si>
    <t>内線番号 -8</t>
  </si>
  <si>
    <t>VMフリーボックス番号 -7</t>
  </si>
  <si>
    <t>グループ呼出応答8</t>
  </si>
  <si>
    <t>内線番号 -9</t>
  </si>
  <si>
    <t>VMフリーボックス番号 -8</t>
  </si>
  <si>
    <t>グループ呼出応答9</t>
  </si>
  <si>
    <t>内線番号 -10</t>
  </si>
  <si>
    <t>VMフリーボックス番号 -9</t>
  </si>
  <si>
    <t>ページング応答</t>
  </si>
  <si>
    <t>内線番号 -11</t>
  </si>
  <si>
    <t>VMフリーボックス番号 -10</t>
  </si>
  <si>
    <t>内線番号 -12</t>
  </si>
  <si>
    <t>VMフリーボックス番号 -11</t>
  </si>
  <si>
    <t>内線番号 -13</t>
  </si>
  <si>
    <t>VMフリーボックス番号 -12</t>
  </si>
  <si>
    <t>内線番号 -14</t>
  </si>
  <si>
    <t>VMフリーボックス番号 -13</t>
  </si>
  <si>
    <t>ドアホン応答1</t>
  </si>
  <si>
    <t>内線番号 -15</t>
  </si>
  <si>
    <t>VMフリーボックス番号 -14</t>
  </si>
  <si>
    <t>ドアホン応答2</t>
  </si>
  <si>
    <t>内線番号 -16</t>
  </si>
  <si>
    <t>VMフリーボックス番号 -15</t>
  </si>
  <si>
    <t>ドアホン応答3</t>
  </si>
  <si>
    <t>内線番号 -17</t>
  </si>
  <si>
    <t>VMフリーボックス番号 -16</t>
  </si>
  <si>
    <t>ドアホン応答4</t>
  </si>
  <si>
    <t>内線番号 -18</t>
  </si>
  <si>
    <t>VMフリーボックス番号 -17</t>
  </si>
  <si>
    <t>内線番号 -19</t>
  </si>
  <si>
    <t>VMフリーボックス番号 -18</t>
  </si>
  <si>
    <t>内線番号 -20</t>
  </si>
  <si>
    <t>VMフリーボックス番号 -19</t>
  </si>
  <si>
    <t>内線番号 -21</t>
  </si>
  <si>
    <t>VMフリーボックス番号 -20</t>
  </si>
  <si>
    <t>内線番号 -22</t>
  </si>
  <si>
    <t>一斉呼出</t>
  </si>
  <si>
    <t>内線番号 -23</t>
  </si>
  <si>
    <t>グループ呼出1</t>
  </si>
  <si>
    <t>内線番号 -24</t>
  </si>
  <si>
    <t>グループ呼出2</t>
  </si>
  <si>
    <t>内線番号 -25</t>
  </si>
  <si>
    <t>グループ呼出3</t>
  </si>
  <si>
    <t>内線番号 -26</t>
  </si>
  <si>
    <t>グループ呼出4</t>
  </si>
  <si>
    <t>留守番電話起動</t>
  </si>
  <si>
    <t>内線番号 -27</t>
  </si>
  <si>
    <t>グループ呼出5</t>
  </si>
  <si>
    <t>転送電話起動</t>
  </si>
  <si>
    <t>内線番号 -28</t>
  </si>
  <si>
    <t>グループ呼出6</t>
  </si>
  <si>
    <t>転送留守解除</t>
  </si>
  <si>
    <t>内線番号 -29</t>
  </si>
  <si>
    <t>グループ呼出7</t>
  </si>
  <si>
    <t>TEN対応転送先リスト登録</t>
  </si>
  <si>
    <t>内線番号 -30</t>
  </si>
  <si>
    <t>グループ呼出8</t>
  </si>
  <si>
    <t>TEN対応転送先リスト削除</t>
  </si>
  <si>
    <t>KTG内線番号 -1</t>
  </si>
  <si>
    <t>グループ呼出9</t>
  </si>
  <si>
    <t>留守番電話応答メッセージ選択</t>
  </si>
  <si>
    <t>一斉放送/呼出</t>
  </si>
  <si>
    <t>システム一括転送先リスト登録</t>
  </si>
  <si>
    <t>一斉放送（スピーカ1）</t>
  </si>
  <si>
    <t>システム一括転送先リスト削除</t>
  </si>
  <si>
    <t>一斉放送（スピーカ2）</t>
  </si>
  <si>
    <t>VM同報ボックス番号 -1</t>
  </si>
  <si>
    <t>一斉放送（スピーカ1,2）</t>
  </si>
  <si>
    <t>VM同報ボックス番号 -2</t>
  </si>
  <si>
    <t>VMアクセス</t>
  </si>
  <si>
    <t>VM同報ボックス番号 -3</t>
  </si>
  <si>
    <t>NK内線番号 -1</t>
  </si>
  <si>
    <t>ドアホン -1</t>
  </si>
  <si>
    <t>VM同報ボックス番号 -4</t>
  </si>
  <si>
    <t>NK内線番号 -2</t>
  </si>
  <si>
    <t>ドアホン -2</t>
  </si>
  <si>
    <t>VM同報ボックス番号 -5</t>
  </si>
  <si>
    <t>NK内線番号 -3</t>
  </si>
  <si>
    <t>ドアホン -3</t>
  </si>
  <si>
    <t>VM同報ボックス番号 -6</t>
  </si>
  <si>
    <t>NK内線番号 -4</t>
  </si>
  <si>
    <t>ドアホン -4</t>
  </si>
  <si>
    <t>フッキング信号送出番号</t>
  </si>
  <si>
    <t>NK内線番号 -5</t>
  </si>
  <si>
    <t>電話帳発信</t>
  </si>
  <si>
    <t>自動応答サービス</t>
  </si>
  <si>
    <t>NK内線番号 -6</t>
  </si>
  <si>
    <t>PBX形発信</t>
  </si>
  <si>
    <t>パーク保留応答</t>
  </si>
  <si>
    <t>NK内線番号 -7</t>
  </si>
  <si>
    <t>モード切替 (自動)</t>
  </si>
  <si>
    <t>パーク保留</t>
  </si>
  <si>
    <t>NK内線番号 -8</t>
  </si>
  <si>
    <t>モード切替 (昼)</t>
  </si>
  <si>
    <t>放送着信</t>
  </si>
  <si>
    <t>NK内線番号 -9</t>
  </si>
  <si>
    <t>モード切替 (夜)</t>
  </si>
  <si>
    <t>圏外時サービス設定</t>
  </si>
  <si>
    <t>NK内線番号 -10</t>
  </si>
  <si>
    <t>モード切替 (休憩)</t>
  </si>
  <si>
    <t>セキュリティ起動／解除</t>
  </si>
  <si>
    <t>NK内線番号 -11</t>
  </si>
  <si>
    <t>モード切替 (休日)</t>
  </si>
  <si>
    <t>NK内線番号 -12</t>
  </si>
  <si>
    <t>代理応答 (統合)</t>
  </si>
  <si>
    <t>NK内線番号 -13</t>
  </si>
  <si>
    <t>代理応答 (自G)</t>
  </si>
  <si>
    <t>NK内線番号 -14</t>
  </si>
  <si>
    <t>代理応答 (G1)</t>
  </si>
  <si>
    <t>NK内線番号 -15</t>
  </si>
  <si>
    <t>代理応答 (G2)</t>
  </si>
  <si>
    <t>NK内線番号 -16</t>
  </si>
  <si>
    <t>代理応答 (G3)</t>
  </si>
  <si>
    <t>NK内線番号 -17</t>
  </si>
  <si>
    <t>代理応答 (G4)</t>
  </si>
  <si>
    <t>サービスロック起動／解除</t>
  </si>
  <si>
    <t>NK内線番号 -18</t>
  </si>
  <si>
    <t>代理応答 (G5)</t>
  </si>
  <si>
    <t>NKG内線番号 -1</t>
  </si>
  <si>
    <t>代理応答 (G6)</t>
  </si>
  <si>
    <t>NKG内線番号 -2</t>
  </si>
  <si>
    <t>NKG内線番号 -3</t>
  </si>
  <si>
    <t>NKG内線番号 -4</t>
  </si>
  <si>
    <t>NKG内線番号 -5</t>
  </si>
  <si>
    <t>NKG内線番号 -6</t>
  </si>
  <si>
    <t>一斉呼出応答</t>
  </si>
  <si>
    <r>
      <t xml:space="preserve">NK No.
</t>
    </r>
    <r>
      <rPr>
        <b/>
        <strike/>
        <sz val="10"/>
        <rFont val="ＭＳ Ｐゴシック"/>
        <family val="3"/>
        <charset val="128"/>
      </rPr>
      <t/>
    </r>
  </si>
  <si>
    <t>4-13
所属NKG</t>
  </si>
  <si>
    <t>4-15,4-16
NK発信時捕捉LEN</t>
    <rPh sb="12" eb="14">
      <t>ハッシン</t>
    </rPh>
    <rPh sb="14" eb="15">
      <t>ジ</t>
    </rPh>
    <rPh sb="15" eb="17">
      <t>ホソク</t>
    </rPh>
    <phoneticPr fontId="3"/>
  </si>
  <si>
    <t xml:space="preserve">1 2 3 4 5 </t>
  </si>
  <si>
    <t>0669716033</t>
  </si>
  <si>
    <t>0669716034</t>
  </si>
  <si>
    <t>0669716035</t>
  </si>
  <si>
    <t xml:space="preserve">1 2 3 4 5 6 7 8 9 10 11 12 </t>
  </si>
  <si>
    <t>着信先種類</t>
    <rPh sb="0" eb="2">
      <t>チャクシン</t>
    </rPh>
    <rPh sb="2" eb="3">
      <t>サキ</t>
    </rPh>
    <rPh sb="3" eb="5">
      <t>シュルイ</t>
    </rPh>
    <phoneticPr fontId="3"/>
  </si>
  <si>
    <t>LEN</t>
    <phoneticPr fontId="2"/>
  </si>
  <si>
    <t>3-01
回線種別</t>
    <phoneticPr fontId="2"/>
  </si>
  <si>
    <t>3-14　モデムダイヤルイン契約有無</t>
    <rPh sb="14" eb="16">
      <t>ケイヤク</t>
    </rPh>
    <rPh sb="16" eb="18">
      <t>ウム</t>
    </rPh>
    <phoneticPr fontId="2"/>
  </si>
  <si>
    <t>3-15　ISDN・VoIPダイヤルイン契約有無</t>
    <rPh sb="20" eb="22">
      <t>ケイヤク</t>
    </rPh>
    <rPh sb="22" eb="24">
      <t>ウム</t>
    </rPh>
    <phoneticPr fontId="2"/>
  </si>
  <si>
    <t>A1：LNG</t>
    <phoneticPr fontId="2"/>
  </si>
  <si>
    <t>A1：LNG属性</t>
    <rPh sb="6" eb="8">
      <t>ゾクセイ</t>
    </rPh>
    <phoneticPr fontId="2"/>
  </si>
  <si>
    <t>VoIP</t>
  </si>
  <si>
    <t>A1：EK発信捕捉LNG</t>
    <rPh sb="5" eb="7">
      <t>ハッシン</t>
    </rPh>
    <rPh sb="7" eb="9">
      <t>ホソク</t>
    </rPh>
    <phoneticPr fontId="2"/>
  </si>
  <si>
    <t>A1：EK ISDN発番号</t>
    <rPh sb="10" eb="11">
      <t>ハツ</t>
    </rPh>
    <rPh sb="11" eb="13">
      <t>バンゴウ</t>
    </rPh>
    <phoneticPr fontId="2"/>
  </si>
  <si>
    <t>A1：EK VoIP発番号</t>
    <rPh sb="10" eb="11">
      <t>ハツ</t>
    </rPh>
    <rPh sb="11" eb="13">
      <t>バンゴウ</t>
    </rPh>
    <phoneticPr fontId="2"/>
  </si>
  <si>
    <t>8-42　発番号通知</t>
    <rPh sb="5" eb="6">
      <t>ハツ</t>
    </rPh>
    <rPh sb="6" eb="8">
      <t>バンゴウ</t>
    </rPh>
    <rPh sb="8" eb="10">
      <t>ツウチ</t>
    </rPh>
    <phoneticPr fontId="1"/>
  </si>
  <si>
    <t>LNGリスト</t>
    <phoneticPr fontId="5"/>
  </si>
  <si>
    <t>LNGリスト(重複の場合再老番のみ）</t>
    <rPh sb="7" eb="9">
      <t>チョウフク</t>
    </rPh>
    <rPh sb="10" eb="12">
      <t>バアイ</t>
    </rPh>
    <rPh sb="12" eb="13">
      <t>サイ</t>
    </rPh>
    <rPh sb="13" eb="15">
      <t>オイバン</t>
    </rPh>
    <phoneticPr fontId="5"/>
  </si>
  <si>
    <t>A1：端末発番</t>
    <rPh sb="3" eb="5">
      <t>タンマツ</t>
    </rPh>
    <rPh sb="5" eb="7">
      <t>ハツバン</t>
    </rPh>
    <phoneticPr fontId="1"/>
  </si>
  <si>
    <t>LNG</t>
  </si>
  <si>
    <t>発番</t>
    <rPh sb="0" eb="2">
      <t>ハツバン</t>
    </rPh>
    <phoneticPr fontId="5"/>
  </si>
  <si>
    <t>発番</t>
    <rPh sb="0" eb="2">
      <t>ハツバン</t>
    </rPh>
    <phoneticPr fontId="1"/>
  </si>
  <si>
    <t>8-59
通信前情報通知TEN設定</t>
    <phoneticPr fontId="2"/>
  </si>
  <si>
    <t>4-23 留守転送開始タイマ設定(NK)</t>
    <phoneticPr fontId="3"/>
  </si>
  <si>
    <t>TEN</t>
    <phoneticPr fontId="2"/>
  </si>
  <si>
    <t>応答専用</t>
    <rPh sb="0" eb="2">
      <t>オウトウ</t>
    </rPh>
    <rPh sb="2" eb="4">
      <t>センヨウ</t>
    </rPh>
    <phoneticPr fontId="2"/>
  </si>
  <si>
    <t>録音用</t>
    <rPh sb="0" eb="3">
      <t>ロクオンヨウ</t>
    </rPh>
    <phoneticPr fontId="2"/>
  </si>
  <si>
    <t>昼</t>
    <rPh sb="0" eb="1">
      <t>ヒル</t>
    </rPh>
    <phoneticPr fontId="2"/>
  </si>
  <si>
    <t>夜</t>
    <rPh sb="0" eb="1">
      <t>ヨル</t>
    </rPh>
    <phoneticPr fontId="2"/>
  </si>
  <si>
    <t>休憩</t>
    <rPh sb="0" eb="2">
      <t>キュウケイ</t>
    </rPh>
    <phoneticPr fontId="2"/>
  </si>
  <si>
    <t>休日</t>
    <rPh sb="0" eb="2">
      <t>キュウジツ</t>
    </rPh>
    <phoneticPr fontId="2"/>
  </si>
  <si>
    <t>9-21 放送着信時外部スピーカ送出設定</t>
  </si>
  <si>
    <t>昼</t>
    <rPh sb="0" eb="1">
      <t>ヒル</t>
    </rPh>
    <phoneticPr fontId="8"/>
  </si>
  <si>
    <t>夜</t>
    <rPh sb="0" eb="1">
      <t>ヨル</t>
    </rPh>
    <phoneticPr fontId="8"/>
  </si>
  <si>
    <t>休憩</t>
    <rPh sb="0" eb="2">
      <t>キュウケイ</t>
    </rPh>
    <phoneticPr fontId="8"/>
  </si>
  <si>
    <t>休日</t>
    <rPh sb="0" eb="2">
      <t>キュウジツ</t>
    </rPh>
    <phoneticPr fontId="8"/>
  </si>
  <si>
    <t>1-09 転送先リスト（システム）</t>
    <phoneticPr fontId="2"/>
  </si>
  <si>
    <t>テーブル</t>
    <phoneticPr fontId="2"/>
  </si>
  <si>
    <t>テーブル 1</t>
    <phoneticPr fontId="2"/>
  </si>
  <si>
    <t>テーブル 2</t>
    <phoneticPr fontId="2"/>
  </si>
  <si>
    <t>テーブル 3</t>
    <phoneticPr fontId="2"/>
  </si>
  <si>
    <t>9-03 LEN-LEN 発信捕捉設定</t>
    <phoneticPr fontId="2"/>
  </si>
  <si>
    <t>9-27
グローバル着信先設定</t>
    <phoneticPr fontId="2"/>
  </si>
  <si>
    <t>特定日設定</t>
    <rPh sb="0" eb="3">
      <t>トクテイビ</t>
    </rPh>
    <rPh sb="3" eb="5">
      <t>セッテイ</t>
    </rPh>
    <phoneticPr fontId="2"/>
  </si>
  <si>
    <t>№</t>
    <phoneticPr fontId="2"/>
  </si>
  <si>
    <t>No</t>
    <phoneticPr fontId="2"/>
  </si>
  <si>
    <t>ＳＤカードスロット</t>
    <phoneticPr fontId="2"/>
  </si>
  <si>
    <t>ＩＰ内線用ボード</t>
    <rPh sb="2" eb="4">
      <t>ナイセン</t>
    </rPh>
    <rPh sb="4" eb="5">
      <t>ヨウ</t>
    </rPh>
    <phoneticPr fontId="2"/>
  </si>
  <si>
    <t>3-02
回線属性</t>
    <phoneticPr fontId="5"/>
  </si>
  <si>
    <t>9-04 LEN-LEN 発信規制</t>
    <phoneticPr fontId="2"/>
  </si>
  <si>
    <t>[電話機毎]留守番電話</t>
    <rPh sb="1" eb="4">
      <t>デンワキ</t>
    </rPh>
    <rPh sb="4" eb="5">
      <t>ゴト</t>
    </rPh>
    <phoneticPr fontId="2"/>
  </si>
  <si>
    <t>[システム]留守番電話</t>
    <rPh sb="6" eb="9">
      <t>ルスバン</t>
    </rPh>
    <rPh sb="9" eb="11">
      <t>デンワ</t>
    </rPh>
    <phoneticPr fontId="2"/>
  </si>
  <si>
    <t>αZXM設定調書兼完成図書</t>
    <rPh sb="4" eb="6">
      <t>セッテイ</t>
    </rPh>
    <rPh sb="6" eb="8">
      <t>チョウショ</t>
    </rPh>
    <rPh sb="8" eb="9">
      <t>ケン</t>
    </rPh>
    <phoneticPr fontId="2"/>
  </si>
  <si>
    <t>TEN数：</t>
    <phoneticPr fontId="3"/>
  </si>
  <si>
    <t>鳴動</t>
    <rPh sb="0" eb="2">
      <t>メイドウ</t>
    </rPh>
    <phoneticPr fontId="3"/>
  </si>
  <si>
    <t>パターン数：</t>
    <phoneticPr fontId="3"/>
  </si>
  <si>
    <t>LK1</t>
    <phoneticPr fontId="3"/>
  </si>
  <si>
    <t>LK2</t>
    <phoneticPr fontId="3"/>
  </si>
  <si>
    <t>LK3</t>
    <phoneticPr fontId="3"/>
  </si>
  <si>
    <t>LK4</t>
    <phoneticPr fontId="3"/>
  </si>
  <si>
    <t>LK5</t>
    <phoneticPr fontId="3"/>
  </si>
  <si>
    <t>LK6</t>
    <phoneticPr fontId="3"/>
  </si>
  <si>
    <t>パターン</t>
    <phoneticPr fontId="3"/>
  </si>
  <si>
    <t>内線数</t>
    <phoneticPr fontId="3"/>
  </si>
  <si>
    <t>LK</t>
    <phoneticPr fontId="10"/>
  </si>
  <si>
    <t>番号</t>
    <phoneticPr fontId="3"/>
  </si>
  <si>
    <t>内線番号</t>
    <phoneticPr fontId="3"/>
  </si>
  <si>
    <t>TEN</t>
    <phoneticPr fontId="10"/>
  </si>
  <si>
    <t>機種</t>
    <phoneticPr fontId="3"/>
  </si>
  <si>
    <t>着信自動捕捉</t>
    <rPh sb="0" eb="2">
      <t>チャクシン</t>
    </rPh>
    <rPh sb="2" eb="4">
      <t>ジドウ</t>
    </rPh>
    <rPh sb="4" eb="6">
      <t>ホソク</t>
    </rPh>
    <phoneticPr fontId="3"/>
  </si>
  <si>
    <t>記事欄（自由入力）</t>
    <rPh sb="0" eb="2">
      <t>キジ</t>
    </rPh>
    <rPh sb="2" eb="3">
      <t>ラン</t>
    </rPh>
    <rPh sb="4" eb="6">
      <t>ジユウ</t>
    </rPh>
    <rPh sb="6" eb="8">
      <t>ニュウリョク</t>
    </rPh>
    <phoneticPr fontId="10"/>
  </si>
  <si>
    <t>LK7</t>
    <phoneticPr fontId="3"/>
  </si>
  <si>
    <t>LK8</t>
    <phoneticPr fontId="3"/>
  </si>
  <si>
    <t>LK9</t>
    <phoneticPr fontId="3"/>
  </si>
  <si>
    <t>LK10</t>
    <phoneticPr fontId="3"/>
  </si>
  <si>
    <t>LK11</t>
    <phoneticPr fontId="3"/>
  </si>
  <si>
    <t>LK12</t>
    <phoneticPr fontId="3"/>
  </si>
  <si>
    <t>LK13</t>
    <phoneticPr fontId="3"/>
  </si>
  <si>
    <t>LK14</t>
    <phoneticPr fontId="3"/>
  </si>
  <si>
    <t>LK15</t>
    <phoneticPr fontId="3"/>
  </si>
  <si>
    <t>LK16</t>
    <phoneticPr fontId="3"/>
  </si>
  <si>
    <t>LK17</t>
    <phoneticPr fontId="3"/>
  </si>
  <si>
    <t>LK18</t>
    <phoneticPr fontId="3"/>
  </si>
  <si>
    <t>LK19</t>
    <phoneticPr fontId="3"/>
  </si>
  <si>
    <t>LK20</t>
    <phoneticPr fontId="3"/>
  </si>
  <si>
    <t>LK21</t>
    <phoneticPr fontId="3"/>
  </si>
  <si>
    <t>LK22</t>
    <phoneticPr fontId="3"/>
  </si>
  <si>
    <t>LK23</t>
    <phoneticPr fontId="3"/>
  </si>
  <si>
    <t>LK24</t>
    <phoneticPr fontId="3"/>
  </si>
  <si>
    <t>LK25</t>
    <phoneticPr fontId="3"/>
  </si>
  <si>
    <t>LK26</t>
    <phoneticPr fontId="3"/>
  </si>
  <si>
    <t>LK27</t>
    <phoneticPr fontId="3"/>
  </si>
  <si>
    <t>LK28</t>
    <phoneticPr fontId="3"/>
  </si>
  <si>
    <t>LK29</t>
    <phoneticPr fontId="3"/>
  </si>
  <si>
    <t>LK30</t>
    <phoneticPr fontId="3"/>
  </si>
  <si>
    <t>LK31</t>
    <phoneticPr fontId="3"/>
  </si>
  <si>
    <t>LK32</t>
    <phoneticPr fontId="3"/>
  </si>
  <si>
    <t>LK33</t>
    <phoneticPr fontId="3"/>
  </si>
  <si>
    <t>LK34</t>
    <phoneticPr fontId="3"/>
  </si>
  <si>
    <t>LK35</t>
    <phoneticPr fontId="3"/>
  </si>
  <si>
    <t>LK36</t>
    <phoneticPr fontId="3"/>
  </si>
  <si>
    <t>①</t>
    <phoneticPr fontId="3"/>
  </si>
  <si>
    <t>ドロップダウンリストから選択</t>
    <phoneticPr fontId="3"/>
  </si>
  <si>
    <t xml:space="preserve">②
</t>
    <phoneticPr fontId="3"/>
  </si>
  <si>
    <t>③</t>
    <phoneticPr fontId="3"/>
  </si>
  <si>
    <t>①により記載内容変化
※手動編集不可</t>
    <phoneticPr fontId="3"/>
  </si>
  <si>
    <t>④</t>
    <phoneticPr fontId="3"/>
  </si>
  <si>
    <t>⑤</t>
    <phoneticPr fontId="3"/>
  </si>
  <si>
    <t>①により記載内容変化</t>
    <phoneticPr fontId="3"/>
  </si>
  <si>
    <t>発信自動捕捉</t>
    <rPh sb="2" eb="4">
      <t>ジドウ</t>
    </rPh>
    <rPh sb="4" eb="6">
      <t>ホソク</t>
    </rPh>
    <phoneticPr fontId="3"/>
  </si>
  <si>
    <t>03-01
LEN種別設定</t>
    <rPh sb="11" eb="13">
      <t>セッテイ</t>
    </rPh>
    <phoneticPr fontId="5"/>
  </si>
  <si>
    <t>未使用</t>
    <rPh sb="0" eb="3">
      <t>ミシヨウ</t>
    </rPh>
    <phoneticPr fontId="2"/>
  </si>
  <si>
    <t>COU(20PPS)</t>
    <phoneticPr fontId="2"/>
  </si>
  <si>
    <t>COU(10PPS)</t>
    <phoneticPr fontId="2"/>
  </si>
  <si>
    <t>COU(PB)</t>
    <phoneticPr fontId="2"/>
  </si>
  <si>
    <t>PBダイヤルイン(20PPS)</t>
    <phoneticPr fontId="2"/>
  </si>
  <si>
    <t>PBダイヤルイン(10PPS)</t>
    <phoneticPr fontId="2"/>
  </si>
  <si>
    <t>ナンバーディスプレイ・モデムダイヤルイン(20PPS)</t>
    <phoneticPr fontId="2"/>
  </si>
  <si>
    <t>ナンバーディスプレイ・モデムダイヤルイン(10PPS)</t>
    <phoneticPr fontId="2"/>
  </si>
  <si>
    <t>PBダイヤルイン(PB)</t>
    <phoneticPr fontId="2"/>
  </si>
  <si>
    <t>ナンバーディスプレイ・モデムダイヤルイン(PB)</t>
    <phoneticPr fontId="2"/>
  </si>
  <si>
    <t>LD/SRD専用線</t>
    <rPh sb="6" eb="9">
      <t>センヨウセン</t>
    </rPh>
    <phoneticPr fontId="2"/>
  </si>
  <si>
    <t>RD専用線</t>
    <rPh sb="2" eb="5">
      <t>センヨウセン</t>
    </rPh>
    <phoneticPr fontId="2"/>
  </si>
  <si>
    <t>ICOU</t>
    <phoneticPr fontId="2"/>
  </si>
  <si>
    <t>一般回線</t>
    <rPh sb="0" eb="2">
      <t>イッパン</t>
    </rPh>
    <rPh sb="2" eb="4">
      <t>カイセン</t>
    </rPh>
    <phoneticPr fontId="2"/>
  </si>
  <si>
    <t>PBX回線</t>
    <rPh sb="3" eb="5">
      <t>カイセン</t>
    </rPh>
    <phoneticPr fontId="2"/>
  </si>
  <si>
    <t>CES回線</t>
    <rPh sb="3" eb="5">
      <t>カイセン</t>
    </rPh>
    <phoneticPr fontId="2"/>
  </si>
  <si>
    <t>03-14
モデムダイヤルイン契約有無</t>
    <rPh sb="15" eb="17">
      <t>ケイヤク</t>
    </rPh>
    <rPh sb="17" eb="19">
      <t>ウム</t>
    </rPh>
    <phoneticPr fontId="5"/>
  </si>
  <si>
    <t>03-01
LEN種別</t>
    <phoneticPr fontId="5"/>
  </si>
  <si>
    <t>03-02
回線種別</t>
    <rPh sb="6" eb="8">
      <t>カイセン</t>
    </rPh>
    <rPh sb="8" eb="10">
      <t>シュベツ</t>
    </rPh>
    <phoneticPr fontId="5"/>
  </si>
  <si>
    <t xml:space="preserve">
</t>
    <phoneticPr fontId="2"/>
  </si>
  <si>
    <t>03-08
停電用電話機設定</t>
    <phoneticPr fontId="2"/>
  </si>
  <si>
    <t>02-01
機種</t>
    <phoneticPr fontId="2"/>
  </si>
  <si>
    <t>02-23
システム管理者TEN設定</t>
    <phoneticPr fontId="2"/>
  </si>
  <si>
    <t>データ候補</t>
    <rPh sb="3" eb="5">
      <t>コウホ</t>
    </rPh>
    <phoneticPr fontId="2"/>
  </si>
  <si>
    <t>09-01</t>
    <phoneticPr fontId="2"/>
  </si>
  <si>
    <t>半角</t>
    <rPh sb="0" eb="2">
      <t>ハンカク</t>
    </rPh>
    <phoneticPr fontId="2"/>
  </si>
  <si>
    <t>桁より多い</t>
    <rPh sb="0" eb="1">
      <t>ケタ</t>
    </rPh>
    <rPh sb="3" eb="4">
      <t>オオ</t>
    </rPh>
    <phoneticPr fontId="2"/>
  </si>
  <si>
    <t>じゃない</t>
    <phoneticPr fontId="2"/>
  </si>
  <si>
    <t>より小さい</t>
    <rPh sb="2" eb="3">
      <t>チイ</t>
    </rPh>
    <phoneticPr fontId="2"/>
  </si>
  <si>
    <t>より大きい</t>
    <rPh sb="2" eb="3">
      <t>オオ</t>
    </rPh>
    <phoneticPr fontId="2"/>
  </si>
  <si>
    <t>赤塗</t>
    <rPh sb="0" eb="1">
      <t>アカ</t>
    </rPh>
    <rPh sb="1" eb="2">
      <t>ヌリ</t>
    </rPh>
    <phoneticPr fontId="2"/>
  </si>
  <si>
    <t>9-34
コールバックサービスLEN</t>
    <phoneticPr fontId="3"/>
  </si>
  <si>
    <t>04-01
電話機グループ(KTG)</t>
    <phoneticPr fontId="2"/>
  </si>
  <si>
    <t>08-23
一斉グループ呼出可否</t>
    <rPh sb="14" eb="16">
      <t>カヒ</t>
    </rPh>
    <phoneticPr fontId="3"/>
  </si>
  <si>
    <t>手動</t>
    <rPh sb="0" eb="2">
      <t>シュドウ</t>
    </rPh>
    <phoneticPr fontId="2"/>
  </si>
  <si>
    <t>自動</t>
    <rPh sb="0" eb="2">
      <t>ジドウ</t>
    </rPh>
    <phoneticPr fontId="2"/>
  </si>
  <si>
    <t>03-15
ISDN・VoIPダイヤルイン契約有無</t>
    <rPh sb="21" eb="23">
      <t>ケイヤク</t>
    </rPh>
    <rPh sb="23" eb="25">
      <t>ウム</t>
    </rPh>
    <phoneticPr fontId="5"/>
  </si>
  <si>
    <t>01-40
ダイヤルイン番号</t>
    <rPh sb="12" eb="14">
      <t>バンゴウ</t>
    </rPh>
    <phoneticPr fontId="3"/>
  </si>
  <si>
    <t>KTG</t>
  </si>
  <si>
    <t>NK</t>
  </si>
  <si>
    <t>NKG</t>
  </si>
  <si>
    <t>外部トーキ</t>
  </si>
  <si>
    <t>自動応答</t>
  </si>
  <si>
    <t>転送電話</t>
  </si>
  <si>
    <t>留守番電話</t>
  </si>
  <si>
    <t>01-31
端末名称</t>
    <rPh sb="6" eb="8">
      <t>タンマツ</t>
    </rPh>
    <rPh sb="8" eb="10">
      <t>メイショウ</t>
    </rPh>
    <phoneticPr fontId="2"/>
  </si>
  <si>
    <t>ZX-SLU(DP)</t>
  </si>
  <si>
    <t>ZX-SLU(PB)</t>
  </si>
  <si>
    <t>ZX-スタードアホン</t>
  </si>
  <si>
    <t>ZX-DECLDIV-SPS</t>
  </si>
  <si>
    <t>ZX-DECLDIV-IPPS</t>
  </si>
  <si>
    <t>ZX-DECLDIV-SPSKT</t>
  </si>
  <si>
    <t>ZX-DECLDIV-IPPSKT</t>
  </si>
  <si>
    <t>SIP端末</t>
  </si>
  <si>
    <t>ZX-コンソール(スター)</t>
  </si>
  <si>
    <t>ZX-スターSLAP(DP)</t>
  </si>
  <si>
    <t>ZX-スターSLAP(PB)</t>
  </si>
  <si>
    <t>ZX-DECL(スター)</t>
  </si>
  <si>
    <t>自営標準PS</t>
  </si>
  <si>
    <t>ZX-スター1CS</t>
  </si>
  <si>
    <t>ZX-スター3CS</t>
  </si>
  <si>
    <t>ZX-コンソール(IP)</t>
  </si>
  <si>
    <t>ZX-IPSLAP(DP)</t>
  </si>
  <si>
    <t>ZX-IPSLAP(PB)</t>
  </si>
  <si>
    <t>ZX-MEDIAIPTEL</t>
  </si>
  <si>
    <t>ZX-&lt;18&gt;IPTEL</t>
  </si>
  <si>
    <t>ZX-&lt;24&gt;IPTEL</t>
  </si>
  <si>
    <t>ZX-&lt;36&gt;IPTEL</t>
  </si>
  <si>
    <t>スマートフォンクライアント・トライアル</t>
  </si>
  <si>
    <t>ZX-&lt;24&gt;APFIPTEL</t>
  </si>
  <si>
    <t>ZX-&lt;24&gt;IPFIPTEL</t>
  </si>
  <si>
    <t>ZX-&lt;24&gt;CCLIPTEL</t>
  </si>
  <si>
    <t>ZX-&lt;36&gt;CCLIPTEL</t>
  </si>
  <si>
    <t>ZX-&lt;24&gt;WPIPTEL</t>
  </si>
  <si>
    <t>ZX-DECL(IP)</t>
  </si>
  <si>
    <t>スマートフォンクライアント</t>
  </si>
  <si>
    <t>ZX-&lt;18&gt;STEL</t>
  </si>
  <si>
    <t>ZX-&lt;24&gt;STEL</t>
  </si>
  <si>
    <t>ZX-&lt;36&gt;STEL</t>
  </si>
  <si>
    <t>ZX-&lt;24&gt;APFSTEL</t>
  </si>
  <si>
    <t>ZX-&lt;24&gt;IPFSTEL</t>
  </si>
  <si>
    <t>ZX-&lt;24&gt;CCLSTEL</t>
  </si>
  <si>
    <t>ZX-&lt;36&gt;CCLSTEL</t>
  </si>
  <si>
    <t>ZX-&lt;24&gt;WPSTEL</t>
  </si>
  <si>
    <t>ZX-&lt;24&gt;RECSTEL</t>
  </si>
  <si>
    <t>KTG</t>
    <phoneticPr fontId="2"/>
  </si>
  <si>
    <t>NK</t>
    <phoneticPr fontId="2"/>
  </si>
  <si>
    <t>NKG</t>
    <phoneticPr fontId="2"/>
  </si>
  <si>
    <t>○</t>
    <phoneticPr fontId="2"/>
  </si>
  <si>
    <t>08-59
通信前情報通知TEN設定</t>
    <phoneticPr fontId="2"/>
  </si>
  <si>
    <t>1,2</t>
    <phoneticPr fontId="2"/>
  </si>
  <si>
    <t>削除する</t>
    <phoneticPr fontId="2"/>
  </si>
  <si>
    <t>一定時間保存後削除する</t>
    <phoneticPr fontId="2"/>
  </si>
  <si>
    <t>保存する</t>
    <phoneticPr fontId="2"/>
  </si>
  <si>
    <t xml:space="preserve">
</t>
    <phoneticPr fontId="2"/>
  </si>
  <si>
    <t>7-15 外線転送時転送元呼出継続設定</t>
    <rPh sb="5" eb="7">
      <t>ガイセン</t>
    </rPh>
    <rPh sb="7" eb="9">
      <t>テンソウ</t>
    </rPh>
    <rPh sb="9" eb="10">
      <t>ジ</t>
    </rPh>
    <rPh sb="10" eb="12">
      <t>テンソウ</t>
    </rPh>
    <rPh sb="12" eb="13">
      <t>モト</t>
    </rPh>
    <rPh sb="13" eb="15">
      <t>コシュツ</t>
    </rPh>
    <rPh sb="15" eb="17">
      <t>ケイゾク</t>
    </rPh>
    <rPh sb="17" eb="19">
      <t>セッテイ</t>
    </rPh>
    <phoneticPr fontId="2"/>
  </si>
  <si>
    <t>9-25 留守転送開始タイマ設定(LEN)</t>
    <phoneticPr fontId="2"/>
  </si>
  <si>
    <t xml:space="preserve">2-14 転送先リスト（TEN) </t>
    <phoneticPr fontId="2"/>
  </si>
  <si>
    <t>システムモード 昼</t>
    <rPh sb="8" eb="9">
      <t>ヒル</t>
    </rPh>
    <phoneticPr fontId="2"/>
  </si>
  <si>
    <t>システムモード 夜</t>
    <rPh sb="8" eb="9">
      <t>ヨル</t>
    </rPh>
    <phoneticPr fontId="2"/>
  </si>
  <si>
    <t>システムモード 休憩</t>
    <rPh sb="8" eb="10">
      <t>キュウケイ</t>
    </rPh>
    <phoneticPr fontId="2"/>
  </si>
  <si>
    <t>システムモード 休日</t>
    <rPh sb="8" eb="10">
      <t>キュウジツ</t>
    </rPh>
    <phoneticPr fontId="2"/>
  </si>
  <si>
    <t>01-41 ダイヤルイン着信先設定</t>
    <rPh sb="12" eb="14">
      <t>チャクシン</t>
    </rPh>
    <rPh sb="14" eb="15">
      <t>サキ</t>
    </rPh>
    <rPh sb="15" eb="17">
      <t>セッテイ</t>
    </rPh>
    <phoneticPr fontId="3"/>
  </si>
  <si>
    <t>ダイヤルインテーブル</t>
    <phoneticPr fontId="2"/>
  </si>
  <si>
    <t>着信先
パラメータ</t>
    <rPh sb="0" eb="2">
      <t>チャクシン</t>
    </rPh>
    <rPh sb="2" eb="3">
      <t>サキ</t>
    </rPh>
    <phoneticPr fontId="3"/>
  </si>
  <si>
    <t>01-41 ダイヤルイン着信先設定</t>
    <phoneticPr fontId="2"/>
  </si>
  <si>
    <t>切断</t>
    <rPh sb="0" eb="2">
      <t>セツダン</t>
    </rPh>
    <phoneticPr fontId="2"/>
  </si>
  <si>
    <t>継続</t>
    <rPh sb="0" eb="2">
      <t>ケイゾク</t>
    </rPh>
    <phoneticPr fontId="2"/>
  </si>
  <si>
    <t>03-20
VoIP回線グループ表示</t>
    <phoneticPr fontId="3"/>
  </si>
  <si>
    <t>04-21 NK外線着信時外部スピーカ送出設定</t>
    <phoneticPr fontId="2"/>
  </si>
  <si>
    <t>05-11 留守番電話録音BOX設定</t>
    <phoneticPr fontId="2"/>
  </si>
  <si>
    <t>05-17
留守番電話応答動作設定</t>
    <phoneticPr fontId="2"/>
  </si>
  <si>
    <t>05-29 留守録音メッセージ設定</t>
    <phoneticPr fontId="2"/>
  </si>
  <si>
    <t>04-23 留守転送開始タイマ設定(NK)</t>
    <phoneticPr fontId="3"/>
  </si>
  <si>
    <t>09-25 留守転送開始タイマ設定(LEN)</t>
    <phoneticPr fontId="2"/>
  </si>
  <si>
    <t>05-16
着信代行応答動作設定</t>
    <phoneticPr fontId="2"/>
  </si>
  <si>
    <t>05-31 着信代行メッセージ設定</t>
    <phoneticPr fontId="2"/>
  </si>
  <si>
    <t>05-13
通話録音音声メール終話時保存設定</t>
    <phoneticPr fontId="2"/>
  </si>
  <si>
    <t>08-69, 08-70, 08-71, 08-72
自動通話録音可能LEN設定（昼/夜/休憩/休日）</t>
    <rPh sb="41" eb="42">
      <t>ヒル</t>
    </rPh>
    <rPh sb="43" eb="44">
      <t>ヨル</t>
    </rPh>
    <rPh sb="45" eb="47">
      <t>キュウケイ</t>
    </rPh>
    <rPh sb="48" eb="50">
      <t>キュウジツ</t>
    </rPh>
    <phoneticPr fontId="2"/>
  </si>
  <si>
    <t>05-42
遡り通話録音可否設定</t>
    <phoneticPr fontId="2"/>
  </si>
  <si>
    <t>05-44
遡り通話録音保存待ち時間設定</t>
    <phoneticPr fontId="2"/>
  </si>
  <si>
    <t>データ候補</t>
    <phoneticPr fontId="2"/>
  </si>
  <si>
    <t xml:space="preserve">
</t>
    <phoneticPr fontId="2"/>
  </si>
  <si>
    <t>04-13 所属NKG</t>
    <phoneticPr fontId="2"/>
  </si>
  <si>
    <t>04-15 NK発信時捕捉LEN</t>
    <rPh sb="8" eb="10">
      <t>ハッシン</t>
    </rPh>
    <rPh sb="10" eb="11">
      <t>ジ</t>
    </rPh>
    <rPh sb="11" eb="13">
      <t>ホソク</t>
    </rPh>
    <phoneticPr fontId="3"/>
  </si>
  <si>
    <t>08-42 発番号通知</t>
    <rPh sb="6" eb="7">
      <t>ハツ</t>
    </rPh>
    <rPh sb="7" eb="9">
      <t>バンゴウ</t>
    </rPh>
    <rPh sb="9" eb="11">
      <t>ツウチ</t>
    </rPh>
    <phoneticPr fontId="3"/>
  </si>
  <si>
    <t>録音用</t>
    <rPh sb="0" eb="3">
      <t>ロクオンヨウ</t>
    </rPh>
    <phoneticPr fontId="2"/>
  </si>
  <si>
    <t>応答専用</t>
    <rPh sb="0" eb="2">
      <t>オウトウ</t>
    </rPh>
    <rPh sb="2" eb="4">
      <t>センヨウ</t>
    </rPh>
    <phoneticPr fontId="2"/>
  </si>
  <si>
    <t>出荷時設定</t>
    <rPh sb="0" eb="3">
      <t>シュッカジ</t>
    </rPh>
    <rPh sb="3" eb="5">
      <t>セッテイ</t>
    </rPh>
    <phoneticPr fontId="2"/>
  </si>
  <si>
    <t>録音メッセージ</t>
    <rPh sb="0" eb="2">
      <t>ロクオン</t>
    </rPh>
    <phoneticPr fontId="2"/>
  </si>
  <si>
    <t>01-04 システムモード切替時刻設定</t>
    <rPh sb="13" eb="15">
      <t>キリカエ</t>
    </rPh>
    <rPh sb="15" eb="19">
      <t>ジコクセッテイ</t>
    </rPh>
    <phoneticPr fontId="2"/>
  </si>
  <si>
    <t>01-05 曜日毎システムモード切替時刻設定</t>
    <rPh sb="6" eb="9">
      <t>ヨウビゴト</t>
    </rPh>
    <phoneticPr fontId="2"/>
  </si>
  <si>
    <t>月</t>
    <rPh sb="0" eb="1">
      <t>ツキ</t>
    </rPh>
    <phoneticPr fontId="3"/>
  </si>
  <si>
    <t>日</t>
    <rPh sb="0" eb="1">
      <t>ヒ</t>
    </rPh>
    <phoneticPr fontId="2"/>
  </si>
  <si>
    <t>1-08 システムモード自動切替設定</t>
    <rPh sb="12" eb="14">
      <t>ジドウ</t>
    </rPh>
    <rPh sb="14" eb="16">
      <t>キリカエ</t>
    </rPh>
    <rPh sb="16" eb="18">
      <t>セッテイ</t>
    </rPh>
    <phoneticPr fontId="3"/>
  </si>
  <si>
    <t>休憩</t>
    <rPh sb="0" eb="2">
      <t>キュウケイ</t>
    </rPh>
    <phoneticPr fontId="2"/>
  </si>
  <si>
    <t>01-06 特定日設定 / 01-07 特定日</t>
    <rPh sb="6" eb="9">
      <t>トクテイビ</t>
    </rPh>
    <rPh sb="9" eb="11">
      <t>セッテイ</t>
    </rPh>
    <rPh sb="20" eb="23">
      <t>トクテイビ</t>
    </rPh>
    <phoneticPr fontId="2"/>
  </si>
  <si>
    <t xml:space="preserve">
</t>
    <phoneticPr fontId="2"/>
  </si>
  <si>
    <t>データ候補</t>
    <phoneticPr fontId="2"/>
  </si>
  <si>
    <t>データ候補</t>
    <phoneticPr fontId="2"/>
  </si>
  <si>
    <t>昼</t>
    <rPh sb="0" eb="1">
      <t>ヒル</t>
    </rPh>
    <phoneticPr fontId="2"/>
  </si>
  <si>
    <t>休日</t>
    <rPh sb="0" eb="2">
      <t>キュウジツ</t>
    </rPh>
    <phoneticPr fontId="2"/>
  </si>
  <si>
    <t>自動</t>
    <rPh sb="0" eb="2">
      <t>ジドウ</t>
    </rPh>
    <phoneticPr fontId="2"/>
  </si>
  <si>
    <t>手動</t>
    <rPh sb="0" eb="2">
      <t>シュドウ</t>
    </rPh>
    <phoneticPr fontId="2"/>
  </si>
  <si>
    <t>01-37
F/T切替ダイヤルイン設定（TEN）</t>
    <phoneticPr fontId="2"/>
  </si>
  <si>
    <t>なし</t>
    <phoneticPr fontId="2"/>
  </si>
  <si>
    <t>F/T切替</t>
    <phoneticPr fontId="2"/>
  </si>
  <si>
    <t>FAX自動転送</t>
    <phoneticPr fontId="2"/>
  </si>
  <si>
    <t>両サービス設定</t>
    <phoneticPr fontId="2"/>
  </si>
  <si>
    <t>07-68 F/T切替
サービス設定</t>
    <phoneticPr fontId="2"/>
  </si>
  <si>
    <t>07-62 F/T切替
対象外番号設定</t>
    <rPh sb="12" eb="14">
      <t>タイショウ</t>
    </rPh>
    <rPh sb="14" eb="15">
      <t>ガイ</t>
    </rPh>
    <rPh sb="15" eb="17">
      <t>バンゴウ</t>
    </rPh>
    <rPh sb="17" eb="19">
      <t>セッテイ</t>
    </rPh>
    <phoneticPr fontId="2"/>
  </si>
  <si>
    <t>09-30                             
FT切替サービスLEN設定
○：可 ×：不可</t>
    <rPh sb="37" eb="39">
      <t>キリカエ</t>
    </rPh>
    <rPh sb="46" eb="48">
      <t>セッテイ</t>
    </rPh>
    <phoneticPr fontId="3"/>
  </si>
  <si>
    <t>08-69
自動通話録音可能LEN設定 - 昼</t>
    <rPh sb="22" eb="23">
      <t>ヒル</t>
    </rPh>
    <phoneticPr fontId="2"/>
  </si>
  <si>
    <t>08-70
自動通話録音可能LEN設定 - 夜</t>
    <rPh sb="22" eb="23">
      <t>ヨル</t>
    </rPh>
    <phoneticPr fontId="2"/>
  </si>
  <si>
    <t>08-71
自動通話録音可能LEN設定 - 休憩</t>
    <rPh sb="22" eb="24">
      <t>キュウケイ</t>
    </rPh>
    <phoneticPr fontId="2"/>
  </si>
  <si>
    <t>08-72
自動通話録音可能LEN設定 - 休日</t>
    <rPh sb="22" eb="24">
      <t>キュウジツ</t>
    </rPh>
    <phoneticPr fontId="2"/>
  </si>
  <si>
    <t>内線番号 -31</t>
  </si>
  <si>
    <t>内線番号 -32</t>
  </si>
  <si>
    <t>内線番号 -33</t>
  </si>
  <si>
    <t>内線番号 -34</t>
  </si>
  <si>
    <t>内線番号 -35</t>
  </si>
  <si>
    <t>内線番号 -36</t>
  </si>
  <si>
    <t>内線番号 -37</t>
  </si>
  <si>
    <t>内線番号 -38</t>
  </si>
  <si>
    <t>内線番号 -39</t>
  </si>
  <si>
    <t>内線番号 -40</t>
  </si>
  <si>
    <t>NK内線番号 -19</t>
  </si>
  <si>
    <t>NK内線番号 -20</t>
  </si>
  <si>
    <t>NK内線番号 -21</t>
  </si>
  <si>
    <t>NK内線番号 -22</t>
  </si>
  <si>
    <t>NK内線番号 -23</t>
  </si>
  <si>
    <t>NK内線番号 -24</t>
  </si>
  <si>
    <t>NK内線番号 -25</t>
  </si>
  <si>
    <t>NK内線番号 -26</t>
  </si>
  <si>
    <t>NK内線番号 -27</t>
  </si>
  <si>
    <t>NK内線番号 -28</t>
  </si>
  <si>
    <t>NK内線番号 -29</t>
  </si>
  <si>
    <t>NK内線番号 -30</t>
  </si>
  <si>
    <t>NK内線番号 -31</t>
  </si>
  <si>
    <t>NK内線番号 -32</t>
  </si>
  <si>
    <t>NK内線番号 -33</t>
  </si>
  <si>
    <t>NK内線番号 -34</t>
  </si>
  <si>
    <t>NK内線番号 -35</t>
  </si>
  <si>
    <t>NK内線番号 -36</t>
  </si>
  <si>
    <t>NK内線番号 -37</t>
  </si>
  <si>
    <t>NK内線番号 -38</t>
  </si>
  <si>
    <t>NK内線番号 -39</t>
  </si>
  <si>
    <t>NK内線番号 -40</t>
  </si>
  <si>
    <t>NK内線番号 -41</t>
  </si>
  <si>
    <t>NK内線番号 -42</t>
  </si>
  <si>
    <t>NK内線番号 -43</t>
  </si>
  <si>
    <t>NK内線番号 -44</t>
  </si>
  <si>
    <t>NK内線番号 -45</t>
  </si>
  <si>
    <t>NK内線番号 -47</t>
  </si>
  <si>
    <t>NK内線番号 -48</t>
  </si>
  <si>
    <t>NKG内線番号 -7</t>
  </si>
  <si>
    <t>NKG内線番号 -8</t>
  </si>
  <si>
    <t>NKG内線番号 -9</t>
  </si>
  <si>
    <t>NKG内線番号 -10</t>
  </si>
  <si>
    <t>NKG内線番号 -11</t>
  </si>
  <si>
    <t>要素</t>
    <rPh sb="0" eb="2">
      <t>ヨウソ</t>
    </rPh>
    <phoneticPr fontId="2"/>
  </si>
  <si>
    <t>番号</t>
    <rPh sb="0" eb="2">
      <t>バンゴウ</t>
    </rPh>
    <phoneticPr fontId="3"/>
  </si>
  <si>
    <t>*2</t>
  </si>
  <si>
    <t>*3</t>
  </si>
  <si>
    <t>*4</t>
  </si>
  <si>
    <t>*5</t>
  </si>
  <si>
    <t>*7</t>
  </si>
  <si>
    <t>*8</t>
  </si>
  <si>
    <t>*9</t>
  </si>
  <si>
    <t>#02</t>
  </si>
  <si>
    <t>#03</t>
  </si>
  <si>
    <t>#04</t>
  </si>
  <si>
    <t>#05</t>
  </si>
  <si>
    <t>#06</t>
  </si>
  <si>
    <t>代理応答 (G7)</t>
  </si>
  <si>
    <t>#07</t>
  </si>
  <si>
    <t>代理応答 (G8)</t>
  </si>
  <si>
    <t>#08</t>
  </si>
  <si>
    <t>代理応答 (G9)</t>
  </si>
  <si>
    <t>#09</t>
  </si>
  <si>
    <t>代理応答 (G10)</t>
  </si>
  <si>
    <t>#10</t>
  </si>
  <si>
    <t>代理応答 (G11)</t>
  </si>
  <si>
    <t>#11</t>
  </si>
  <si>
    <t>代理応答 (G12)</t>
  </si>
  <si>
    <t>#12</t>
  </si>
  <si>
    <t>#84</t>
  </si>
  <si>
    <t>#85</t>
  </si>
  <si>
    <t>#86</t>
  </si>
  <si>
    <t>#87</t>
  </si>
  <si>
    <t>#88</t>
  </si>
  <si>
    <t>#89</t>
  </si>
  <si>
    <t>#90</t>
  </si>
  <si>
    <t>#91</t>
  </si>
  <si>
    <t>#92</t>
  </si>
  <si>
    <t>#93</t>
  </si>
  <si>
    <t>#953</t>
  </si>
  <si>
    <t>83</t>
  </si>
  <si>
    <t>84</t>
  </si>
  <si>
    <t>85</t>
  </si>
  <si>
    <t>86</t>
  </si>
  <si>
    <t>87</t>
  </si>
  <si>
    <t>88</t>
  </si>
  <si>
    <t>672</t>
  </si>
  <si>
    <t>673</t>
  </si>
  <si>
    <t>674</t>
  </si>
  <si>
    <t>675</t>
  </si>
  <si>
    <t>676</t>
  </si>
  <si>
    <t>677</t>
  </si>
  <si>
    <t>683</t>
  </si>
  <si>
    <t>684</t>
  </si>
  <si>
    <t>685</t>
  </si>
  <si>
    <t>686</t>
  </si>
  <si>
    <t>KTG</t>
    <phoneticPr fontId="3"/>
  </si>
  <si>
    <t>IK</t>
    <phoneticPr fontId="2"/>
  </si>
  <si>
    <t>ワンタッチ</t>
    <phoneticPr fontId="2"/>
  </si>
  <si>
    <t>SK</t>
    <phoneticPr fontId="2"/>
  </si>
  <si>
    <t>PH</t>
    <phoneticPr fontId="2"/>
  </si>
  <si>
    <t>DK</t>
    <phoneticPr fontId="2"/>
  </si>
  <si>
    <t>VMポーズ</t>
  </si>
  <si>
    <t>VMコメント</t>
  </si>
  <si>
    <t>VM手動録音</t>
    <rPh sb="2" eb="4">
      <t>シュドウ</t>
    </rPh>
    <rPh sb="4" eb="6">
      <t>ロクオン</t>
    </rPh>
    <phoneticPr fontId="2"/>
  </si>
  <si>
    <t>VM終了</t>
    <rPh sb="2" eb="4">
      <t>シュウリョウ</t>
    </rPh>
    <phoneticPr fontId="2"/>
  </si>
  <si>
    <t>VM録音取消</t>
    <rPh sb="2" eb="4">
      <t>ロクオン</t>
    </rPh>
    <rPh sb="4" eb="6">
      <t>トリケシ</t>
    </rPh>
    <phoneticPr fontId="2"/>
  </si>
  <si>
    <t>VM通話モード切替</t>
    <rPh sb="2" eb="4">
      <t>ツウワ</t>
    </rPh>
    <rPh sb="7" eb="9">
      <t>キリカエ</t>
    </rPh>
    <phoneticPr fontId="2"/>
  </si>
  <si>
    <t>個別転送電話</t>
    <rPh sb="0" eb="2">
      <t>コベツ</t>
    </rPh>
    <rPh sb="2" eb="4">
      <t>テンソウ</t>
    </rPh>
    <rPh sb="4" eb="6">
      <t>デンワ</t>
    </rPh>
    <phoneticPr fontId="2"/>
  </si>
  <si>
    <t>お待たせ</t>
    <rPh sb="1" eb="2">
      <t>マ</t>
    </rPh>
    <phoneticPr fontId="2"/>
  </si>
  <si>
    <t>システムモード切替</t>
    <rPh sb="7" eb="9">
      <t>キリカエ</t>
    </rPh>
    <phoneticPr fontId="2"/>
  </si>
  <si>
    <t>INS3者通話</t>
    <rPh sb="4" eb="5">
      <t>シャ</t>
    </rPh>
    <rPh sb="5" eb="7">
      <t>ツウワ</t>
    </rPh>
    <phoneticPr fontId="2"/>
  </si>
  <si>
    <t>INS着信転送モード</t>
    <rPh sb="3" eb="5">
      <t>チャクシン</t>
    </rPh>
    <rPh sb="5" eb="7">
      <t>テンソウ</t>
    </rPh>
    <phoneticPr fontId="2"/>
  </si>
  <si>
    <t>INS発信専用</t>
    <rPh sb="3" eb="5">
      <t>ハッシン</t>
    </rPh>
    <rPh sb="5" eb="7">
      <t>センヨウ</t>
    </rPh>
    <phoneticPr fontId="2"/>
  </si>
  <si>
    <t>INS通信中着信停止</t>
    <rPh sb="3" eb="6">
      <t>ツウシンチュウ</t>
    </rPh>
    <rPh sb="6" eb="8">
      <t>チャクシン</t>
    </rPh>
    <rPh sb="8" eb="10">
      <t>テイシ</t>
    </rPh>
    <phoneticPr fontId="2"/>
  </si>
  <si>
    <t>放送留守番電話</t>
    <rPh sb="0" eb="2">
      <t>ホウソウ</t>
    </rPh>
    <rPh sb="2" eb="5">
      <t>ルスバン</t>
    </rPh>
    <rPh sb="5" eb="7">
      <t>デンワ</t>
    </rPh>
    <phoneticPr fontId="2"/>
  </si>
  <si>
    <t>受話音量増大</t>
    <rPh sb="0" eb="2">
      <t>ジュワ</t>
    </rPh>
    <rPh sb="2" eb="4">
      <t>オンリョウ</t>
    </rPh>
    <rPh sb="4" eb="6">
      <t>ゾウダイ</t>
    </rPh>
    <phoneticPr fontId="2"/>
  </si>
  <si>
    <t>セキュリティ</t>
  </si>
  <si>
    <t>送話カット</t>
    <rPh sb="0" eb="2">
      <t>ソウワ</t>
    </rPh>
    <phoneticPr fontId="2"/>
  </si>
  <si>
    <t>高音質通話</t>
    <rPh sb="0" eb="3">
      <t>コウオンシツ</t>
    </rPh>
    <rPh sb="3" eb="4">
      <t>ツウ</t>
    </rPh>
    <rPh sb="4" eb="5">
      <t>ワ</t>
    </rPh>
    <phoneticPr fontId="2"/>
  </si>
  <si>
    <t>サービスロック</t>
  </si>
  <si>
    <t>着信拒否</t>
    <rPh sb="0" eb="2">
      <t>チャクシン</t>
    </rPh>
    <rPh sb="2" eb="4">
      <t>キョヒ</t>
    </rPh>
    <phoneticPr fontId="2"/>
  </si>
  <si>
    <t>ボックスキー</t>
    <phoneticPr fontId="2"/>
  </si>
  <si>
    <t>B6</t>
    <phoneticPr fontId="2"/>
  </si>
  <si>
    <t>C6</t>
    <phoneticPr fontId="2"/>
  </si>
  <si>
    <t>B7</t>
    <phoneticPr fontId="2"/>
  </si>
  <si>
    <t>空欄なら初期値</t>
    <rPh sb="0" eb="2">
      <t>クウラン</t>
    </rPh>
    <rPh sb="4" eb="7">
      <t>ショキチ</t>
    </rPh>
    <phoneticPr fontId="2"/>
  </si>
  <si>
    <t>D7</t>
    <phoneticPr fontId="2"/>
  </si>
  <si>
    <t>F7</t>
    <phoneticPr fontId="2"/>
  </si>
  <si>
    <t>H7</t>
    <phoneticPr fontId="2"/>
  </si>
  <si>
    <t>J7</t>
    <phoneticPr fontId="2"/>
  </si>
  <si>
    <t>L7</t>
    <phoneticPr fontId="2"/>
  </si>
  <si>
    <t>INS着信転送</t>
    <rPh sb="3" eb="5">
      <t>チャクシン</t>
    </rPh>
    <rPh sb="5" eb="7">
      <t>テンソウ</t>
    </rPh>
    <phoneticPr fontId="2"/>
  </si>
  <si>
    <t>02-03 回線キー設定 - パラメータ</t>
    <phoneticPr fontId="3"/>
  </si>
  <si>
    <t>02-03 回線キー設定 - キー種別</t>
    <rPh sb="6" eb="8">
      <t>カイセン</t>
    </rPh>
    <rPh sb="10" eb="12">
      <t>セッテイ</t>
    </rPh>
    <rPh sb="17" eb="19">
      <t>シュベツ</t>
    </rPh>
    <phoneticPr fontId="3"/>
  </si>
  <si>
    <t>06-01
内線</t>
    <rPh sb="6" eb="8">
      <t>ナイセン</t>
    </rPh>
    <phoneticPr fontId="5"/>
  </si>
  <si>
    <t>09-21 放送着信時外部スピーカ送出設定</t>
    <phoneticPr fontId="2"/>
  </si>
  <si>
    <t>09-34
コールバックサービスLEN</t>
    <phoneticPr fontId="3"/>
  </si>
  <si>
    <t>αZXMデータ設定Sheet     NK・NKG関連</t>
    <phoneticPr fontId="2"/>
  </si>
  <si>
    <t>αZXMデータ設定Sheet     外線情報</t>
  </si>
  <si>
    <t>αZXMデータ設定Sheet     内線情報</t>
  </si>
  <si>
    <t>αZXMデータ設定Sheet     ダイヤルイン関連</t>
  </si>
  <si>
    <t>αZXMデータ設定Sheet     キーパターン別鳴動表</t>
    <rPh sb="25" eb="26">
      <t>ベツ</t>
    </rPh>
    <rPh sb="26" eb="28">
      <t>メイドウ</t>
    </rPh>
    <rPh sb="28" eb="29">
      <t>ヒョウ</t>
    </rPh>
    <phoneticPr fontId="3"/>
  </si>
  <si>
    <t>αZXMデータ設定Sheet     番号計画</t>
  </si>
  <si>
    <t>αZXMデータ設定Sheet     自動通話録音</t>
    <rPh sb="19" eb="21">
      <t>ジドウ</t>
    </rPh>
    <rPh sb="21" eb="25">
      <t>ツウワロクオン</t>
    </rPh>
    <phoneticPr fontId="2"/>
  </si>
  <si>
    <t>αZXMデータ設定Sheet     転送電話</t>
    <rPh sb="19" eb="21">
      <t>テンソウ</t>
    </rPh>
    <rPh sb="21" eb="23">
      <t>デンワ</t>
    </rPh>
    <phoneticPr fontId="2"/>
  </si>
  <si>
    <t>αZXMデータ設定Sheet     モード切替</t>
  </si>
  <si>
    <t>αZXMデータ設定Sheet     FT切替関連</t>
  </si>
  <si>
    <r>
      <t>NK
No.</t>
    </r>
    <r>
      <rPr>
        <b/>
        <strike/>
        <sz val="10"/>
        <rFont val="ＭＳ Ｐゴシック"/>
        <family val="3"/>
        <charset val="128"/>
      </rPr>
      <t/>
    </r>
    <phoneticPr fontId="2"/>
  </si>
  <si>
    <t>①がDK：「06-01 内線番号」
①がNK：「06-01 NK内線番号」
他：空欄</t>
    <phoneticPr fontId="3"/>
  </si>
  <si>
    <t>09-27
グローバル着信先設定</t>
    <phoneticPr fontId="2"/>
  </si>
  <si>
    <t>09-01
電話番号</t>
    <phoneticPr fontId="2"/>
  </si>
  <si>
    <t>①がIK：「09-01 電話番号」
①がNK：「08-42 発番号通知」（LEN最老番優先）
他：空欄</t>
    <rPh sb="30" eb="31">
      <t>ハツ</t>
    </rPh>
    <rPh sb="31" eb="33">
      <t>バンゴウ</t>
    </rPh>
    <rPh sb="33" eb="35">
      <t>ツウチ</t>
    </rPh>
    <rPh sb="43" eb="45">
      <t>ユウセン</t>
    </rPh>
    <phoneticPr fontId="3"/>
  </si>
  <si>
    <t>08-39
オンフック外外転送可能TEN設定</t>
    <rPh sb="11" eb="12">
      <t>ガイ</t>
    </rPh>
    <rPh sb="12" eb="13">
      <t>ガイ</t>
    </rPh>
    <rPh sb="13" eb="15">
      <t>テンソウ</t>
    </rPh>
    <rPh sb="15" eb="17">
      <t>カノウ</t>
    </rPh>
    <rPh sb="20" eb="22">
      <t>セッテイ</t>
    </rPh>
    <phoneticPr fontId="3"/>
  </si>
  <si>
    <t>8-39
オンフック外外転送可能TEN設定</t>
    <phoneticPr fontId="2"/>
  </si>
  <si>
    <t>-</t>
  </si>
  <si>
    <t>-</t>
    <phoneticPr fontId="2"/>
  </si>
  <si>
    <t>-</t>
    <phoneticPr fontId="2"/>
  </si>
  <si>
    <t>-</t>
    <phoneticPr fontId="2"/>
  </si>
  <si>
    <t xml:space="preserve">02-14 転送先リスト（TEN) </t>
    <phoneticPr fontId="2"/>
  </si>
  <si>
    <t>09-04 LEN-LEN 発信規制</t>
    <phoneticPr fontId="2"/>
  </si>
  <si>
    <t>07-15 外線転送時転送元呼出継続設定</t>
    <rPh sb="6" eb="8">
      <t>ガイセン</t>
    </rPh>
    <rPh sb="8" eb="10">
      <t>テンソウ</t>
    </rPh>
    <rPh sb="10" eb="11">
      <t>ジ</t>
    </rPh>
    <rPh sb="11" eb="13">
      <t>テンソウ</t>
    </rPh>
    <rPh sb="13" eb="14">
      <t>モト</t>
    </rPh>
    <rPh sb="14" eb="16">
      <t>コシュツ</t>
    </rPh>
    <rPh sb="16" eb="18">
      <t>ケイゾク</t>
    </rPh>
    <rPh sb="18" eb="20">
      <t>セッテイ</t>
    </rPh>
    <phoneticPr fontId="2"/>
  </si>
  <si>
    <t>09-03 LEN-LEN 発信捕捉設定</t>
    <phoneticPr fontId="2"/>
  </si>
  <si>
    <t>09-25 留守転送開始タイマ設定(LEN)</t>
    <phoneticPr fontId="2"/>
  </si>
  <si>
    <t>NK No.</t>
    <phoneticPr fontId="2"/>
  </si>
  <si>
    <t xml:space="preserve">
</t>
    <phoneticPr fontId="2"/>
  </si>
  <si>
    <t>09-30
FT切替サービスLEN設定</t>
    <rPh sb="8" eb="10">
      <t>キリカエ</t>
    </rPh>
    <rPh sb="17" eb="19">
      <t>セッテイ</t>
    </rPh>
    <phoneticPr fontId="3"/>
  </si>
  <si>
    <t>01-37 F/T切替
ダイヤルイン設定（TEN）</t>
    <phoneticPr fontId="2"/>
  </si>
  <si>
    <t>01-08 システムモード自動切替設定</t>
    <rPh sb="13" eb="15">
      <t>ジドウ</t>
    </rPh>
    <rPh sb="15" eb="17">
      <t>キリカエ</t>
    </rPh>
    <rPh sb="17" eb="19">
      <t>セッテイ</t>
    </rPh>
    <phoneticPr fontId="3"/>
  </si>
  <si>
    <t>01-09 転送先リスト（システム）</t>
    <phoneticPr fontId="2"/>
  </si>
  <si>
    <t>応答専用</t>
    <rPh sb="0" eb="2">
      <t>オウトウ</t>
    </rPh>
    <rPh sb="2" eb="4">
      <t>センヨウ</t>
    </rPh>
    <phoneticPr fontId="2"/>
  </si>
  <si>
    <t>録音用</t>
    <rPh sb="0" eb="2">
      <t>ロクオン</t>
    </rPh>
    <rPh sb="2" eb="3">
      <t>ヨウ</t>
    </rPh>
    <phoneticPr fontId="2"/>
  </si>
  <si>
    <t xml:space="preserve">
</t>
    <phoneticPr fontId="2"/>
  </si>
  <si>
    <t>05-31
着信代行メッセージ設定</t>
    <phoneticPr fontId="2"/>
  </si>
  <si>
    <t>2COU</t>
    <phoneticPr fontId="2"/>
  </si>
  <si>
    <t>未設定</t>
    <phoneticPr fontId="2"/>
  </si>
  <si>
    <t>2ICOU</t>
    <phoneticPr fontId="2"/>
  </si>
  <si>
    <t>4BRU</t>
    <phoneticPr fontId="2"/>
  </si>
  <si>
    <t>SLU</t>
    <phoneticPr fontId="2"/>
  </si>
  <si>
    <t>PSDU</t>
    <phoneticPr fontId="2"/>
  </si>
  <si>
    <t>4BRU+4BRSU</t>
    <phoneticPr fontId="2"/>
  </si>
  <si>
    <t>4BRU+4BRSU+4BRSU</t>
    <phoneticPr fontId="2"/>
  </si>
  <si>
    <t>LEN</t>
    <phoneticPr fontId="2"/>
  </si>
  <si>
    <t>1ICOU</t>
    <phoneticPr fontId="2"/>
  </si>
  <si>
    <t>SU</t>
    <phoneticPr fontId="2"/>
  </si>
  <si>
    <t xml:space="preserve"> </t>
    <phoneticPr fontId="2"/>
  </si>
  <si>
    <t>TEN</t>
    <phoneticPr fontId="2"/>
  </si>
  <si>
    <t>02-01 機種</t>
    <phoneticPr fontId="2"/>
  </si>
  <si>
    <t>09-06 ～ 09-09
G2/G3FAX着信TEN</t>
    <phoneticPr fontId="2"/>
  </si>
  <si>
    <t>主装置</t>
    <rPh sb="0" eb="1">
      <t>シュ</t>
    </rPh>
    <rPh sb="1" eb="3">
      <t>ソウチ</t>
    </rPh>
    <phoneticPr fontId="3"/>
  </si>
  <si>
    <t>4BRU（スロット8）</t>
    <phoneticPr fontId="3"/>
  </si>
  <si>
    <t>4BRU（スロット7）</t>
    <phoneticPr fontId="3"/>
  </si>
  <si>
    <t>IPアドレス</t>
    <phoneticPr fontId="5"/>
  </si>
  <si>
    <t>ZX-スターSLAP(DP)</t>
    <phoneticPr fontId="2"/>
  </si>
  <si>
    <t>ZX-スターSLAP(PB)</t>
    <phoneticPr fontId="2"/>
  </si>
  <si>
    <t>ZX-SLU(DP)</t>
    <phoneticPr fontId="2"/>
  </si>
  <si>
    <t>ZX-SLU(PB)</t>
    <phoneticPr fontId="2"/>
  </si>
  <si>
    <t>SLT TEN</t>
    <phoneticPr fontId="2"/>
  </si>
  <si>
    <t>若番順</t>
    <rPh sb="0" eb="1">
      <t>ワカ</t>
    </rPh>
    <rPh sb="1" eb="2">
      <t>バン</t>
    </rPh>
    <rPh sb="2" eb="3">
      <t>ジュン</t>
    </rPh>
    <phoneticPr fontId="2"/>
  </si>
  <si>
    <t>09-06 ～ 09-09 G2/G3FAX着信TEN</t>
    <phoneticPr fontId="2"/>
  </si>
  <si>
    <t>リスト</t>
    <phoneticPr fontId="2"/>
  </si>
  <si>
    <t>-</t>
    <phoneticPr fontId="2"/>
  </si>
  <si>
    <t>12-54 オプションカード実装状態</t>
    <phoneticPr fontId="2"/>
  </si>
  <si>
    <t>12-54</t>
    <phoneticPr fontId="2"/>
  </si>
  <si>
    <t>色塗り</t>
    <rPh sb="0" eb="2">
      <t>イロヌ</t>
    </rPh>
    <phoneticPr fontId="2"/>
  </si>
  <si>
    <t>v</t>
    <phoneticPr fontId="2"/>
  </si>
  <si>
    <t>○</t>
    <phoneticPr fontId="2"/>
  </si>
  <si>
    <t>○</t>
    <phoneticPr fontId="2"/>
  </si>
  <si>
    <t>○</t>
    <phoneticPr fontId="2"/>
  </si>
  <si>
    <t>4COU</t>
    <phoneticPr fontId="2"/>
  </si>
  <si>
    <t>01-40 ダイヤルイン番号</t>
    <phoneticPr fontId="2"/>
  </si>
  <si>
    <t>1桁目</t>
    <rPh sb="1" eb="3">
      <t>ケタメ</t>
    </rPh>
    <phoneticPr fontId="2"/>
  </si>
  <si>
    <t>8桁目</t>
    <rPh sb="1" eb="3">
      <t>ケタメ</t>
    </rPh>
    <phoneticPr fontId="2"/>
  </si>
  <si>
    <t>7桁目</t>
    <rPh sb="1" eb="3">
      <t>ケタメ</t>
    </rPh>
    <phoneticPr fontId="2"/>
  </si>
  <si>
    <t>6桁目</t>
    <rPh sb="1" eb="3">
      <t>ケタメ</t>
    </rPh>
    <phoneticPr fontId="2"/>
  </si>
  <si>
    <t>5桁目</t>
    <rPh sb="1" eb="3">
      <t>ケタメ</t>
    </rPh>
    <phoneticPr fontId="2"/>
  </si>
  <si>
    <t>4桁目</t>
    <rPh sb="1" eb="3">
      <t>ケタメ</t>
    </rPh>
    <phoneticPr fontId="2"/>
  </si>
  <si>
    <t>3桁目</t>
    <rPh sb="1" eb="3">
      <t>ケタメ</t>
    </rPh>
    <phoneticPr fontId="2"/>
  </si>
  <si>
    <t>2桁目</t>
    <rPh sb="1" eb="3">
      <t>ケタメ</t>
    </rPh>
    <phoneticPr fontId="2"/>
  </si>
  <si>
    <t>9桁目</t>
    <rPh sb="1" eb="3">
      <t>ケタメ</t>
    </rPh>
    <phoneticPr fontId="2"/>
  </si>
  <si>
    <t>10桁目</t>
    <rPh sb="2" eb="4">
      <t>ケタメ</t>
    </rPh>
    <phoneticPr fontId="2"/>
  </si>
  <si>
    <t>使用して良い文字種</t>
    <rPh sb="0" eb="2">
      <t>シヨウ</t>
    </rPh>
    <rPh sb="4" eb="5">
      <t>ヨ</t>
    </rPh>
    <rPh sb="6" eb="8">
      <t>モジ</t>
    </rPh>
    <phoneticPr fontId="2"/>
  </si>
  <si>
    <t>空白</t>
    <rPh sb="0" eb="2">
      <t>クウハク</t>
    </rPh>
    <phoneticPr fontId="2"/>
  </si>
  <si>
    <t>条件付き書式</t>
    <rPh sb="0" eb="3">
      <t>ジョウケンツ</t>
    </rPh>
    <rPh sb="4" eb="6">
      <t>ショシキ</t>
    </rPh>
    <phoneticPr fontId="2"/>
  </si>
  <si>
    <t>データソート</t>
    <phoneticPr fontId="2"/>
  </si>
  <si>
    <t>エラー除去</t>
    <rPh sb="3" eb="5">
      <t>ジョキョ</t>
    </rPh>
    <phoneticPr fontId="2"/>
  </si>
  <si>
    <t>ソート</t>
    <phoneticPr fontId="2"/>
  </si>
  <si>
    <t>TEN</t>
    <phoneticPr fontId="2"/>
  </si>
  <si>
    <t>機種空欄</t>
    <rPh sb="0" eb="2">
      <t>キシュ</t>
    </rPh>
    <rPh sb="2" eb="4">
      <t>クウラン</t>
    </rPh>
    <phoneticPr fontId="2"/>
  </si>
  <si>
    <t>未定義</t>
    <rPh sb="0" eb="3">
      <t>ミテイギ</t>
    </rPh>
    <phoneticPr fontId="2"/>
  </si>
  <si>
    <t>赤塗り</t>
    <rPh sb="0" eb="2">
      <t>アカヌ</t>
    </rPh>
    <phoneticPr fontId="2"/>
  </si>
  <si>
    <t>除去後</t>
    <rPh sb="0" eb="2">
      <t>ジョキョ</t>
    </rPh>
    <rPh sb="2" eb="3">
      <t>ゴ</t>
    </rPh>
    <phoneticPr fontId="2"/>
  </si>
  <si>
    <t>IK</t>
    <phoneticPr fontId="2"/>
  </si>
  <si>
    <t>PH</t>
    <phoneticPr fontId="2"/>
  </si>
  <si>
    <t>VM呼出取消</t>
    <rPh sb="2" eb="4">
      <t>コシュツ</t>
    </rPh>
    <rPh sb="4" eb="6">
      <t>トリケシ</t>
    </rPh>
    <phoneticPr fontId="2"/>
  </si>
  <si>
    <t>放送転送電話</t>
    <rPh sb="0" eb="2">
      <t>ホウソウ</t>
    </rPh>
    <rPh sb="2" eb="4">
      <t>テンソウ</t>
    </rPh>
    <rPh sb="4" eb="6">
      <t>デンワ</t>
    </rPh>
    <phoneticPr fontId="2"/>
  </si>
  <si>
    <t>INS通信中転送</t>
    <phoneticPr fontId="2"/>
  </si>
  <si>
    <t>個別留守番電話</t>
    <rPh sb="0" eb="2">
      <t>コベツ</t>
    </rPh>
    <rPh sb="2" eb="5">
      <t>ルスバン</t>
    </rPh>
    <rPh sb="5" eb="7">
      <t>デンワ</t>
    </rPh>
    <phoneticPr fontId="2"/>
  </si>
  <si>
    <t>2行目・3行目</t>
    <rPh sb="1" eb="3">
      <t>ギョウメ</t>
    </rPh>
    <rPh sb="5" eb="7">
      <t>ギョウメ</t>
    </rPh>
    <phoneticPr fontId="2"/>
  </si>
  <si>
    <t>1行目</t>
    <rPh sb="1" eb="3">
      <t>ギョウメ</t>
    </rPh>
    <phoneticPr fontId="2"/>
  </si>
  <si>
    <t>4行目</t>
    <rPh sb="1" eb="3">
      <t>ギョウメ</t>
    </rPh>
    <phoneticPr fontId="2"/>
  </si>
  <si>
    <t>トーン1</t>
    <phoneticPr fontId="2"/>
  </si>
  <si>
    <t>トーン2</t>
  </si>
  <si>
    <t>トーン3</t>
  </si>
  <si>
    <t>トーン4</t>
  </si>
  <si>
    <t>トーン5</t>
  </si>
  <si>
    <t>トーン6</t>
  </si>
  <si>
    <t>トーン7</t>
  </si>
  <si>
    <t>トーン8</t>
  </si>
  <si>
    <t>メロディ1</t>
    <phoneticPr fontId="2"/>
  </si>
  <si>
    <t>メロディ2</t>
  </si>
  <si>
    <t>メロディ3</t>
  </si>
  <si>
    <t>メロディ4</t>
  </si>
  <si>
    <t>メロディ5</t>
  </si>
  <si>
    <t>メロディ6</t>
  </si>
  <si>
    <t>メロディ7</t>
  </si>
  <si>
    <t>メロディ8</t>
  </si>
  <si>
    <t>メロディ9</t>
  </si>
  <si>
    <t>メロディ10</t>
  </si>
  <si>
    <t>メロディ11</t>
  </si>
  <si>
    <t>メロディ12</t>
  </si>
  <si>
    <t>メロディ13</t>
  </si>
  <si>
    <t>メロディ14</t>
  </si>
  <si>
    <t>メロディ15</t>
  </si>
  <si>
    <t>メロディ16</t>
  </si>
  <si>
    <t>内部音源</t>
    <rPh sb="0" eb="2">
      <t>ナイブ</t>
    </rPh>
    <rPh sb="2" eb="4">
      <t>オンゲン</t>
    </rPh>
    <phoneticPr fontId="2"/>
  </si>
  <si>
    <t>外部音源1</t>
    <rPh sb="0" eb="2">
      <t>ガイブ</t>
    </rPh>
    <rPh sb="2" eb="4">
      <t>オンゲン</t>
    </rPh>
    <phoneticPr fontId="2"/>
  </si>
  <si>
    <t>外部音源2</t>
    <rPh sb="0" eb="2">
      <t>ガイブ</t>
    </rPh>
    <rPh sb="2" eb="4">
      <t>オンゲン</t>
    </rPh>
    <phoneticPr fontId="2"/>
  </si>
  <si>
    <t>有効
LEN</t>
    <rPh sb="0" eb="2">
      <t>ユウコウ</t>
    </rPh>
    <phoneticPr fontId="2"/>
  </si>
  <si>
    <t>有効
TEN</t>
    <rPh sb="0" eb="2">
      <t>ユウコウ</t>
    </rPh>
    <phoneticPr fontId="2"/>
  </si>
  <si>
    <t>空欄</t>
    <rPh sb="0" eb="2">
      <t>クウラン</t>
    </rPh>
    <phoneticPr fontId="2"/>
  </si>
  <si>
    <t>全体</t>
    <rPh sb="0" eb="2">
      <t>ゼンタイ</t>
    </rPh>
    <phoneticPr fontId="2"/>
  </si>
  <si>
    <t>灰色塗</t>
    <rPh sb="0" eb="2">
      <t>ハイイロ</t>
    </rPh>
    <rPh sb="2" eb="3">
      <t>ヌ</t>
    </rPh>
    <phoneticPr fontId="2"/>
  </si>
  <si>
    <t>赤塗</t>
    <rPh sb="0" eb="2">
      <t>アカヌ</t>
    </rPh>
    <phoneticPr fontId="2"/>
  </si>
  <si>
    <t>03-01</t>
    <phoneticPr fontId="2"/>
  </si>
  <si>
    <t>03-01
未使用</t>
    <rPh sb="6" eb="9">
      <t>ミシヨウ</t>
    </rPh>
    <phoneticPr fontId="2"/>
  </si>
  <si>
    <t>黄塗</t>
    <rPh sb="0" eb="1">
      <t>コウ</t>
    </rPh>
    <rPh sb="1" eb="2">
      <t>ヌリ</t>
    </rPh>
    <phoneticPr fontId="2"/>
  </si>
  <si>
    <t>03-14</t>
    <phoneticPr fontId="2"/>
  </si>
  <si>
    <t>03-15</t>
    <phoneticPr fontId="2"/>
  </si>
  <si>
    <t>09-27</t>
    <phoneticPr fontId="2"/>
  </si>
  <si>
    <t>条件付き書式で直接設定</t>
    <rPh sb="0" eb="3">
      <t>ジョウケンツ</t>
    </rPh>
    <rPh sb="4" eb="6">
      <t>ショシキ</t>
    </rPh>
    <rPh sb="7" eb="9">
      <t>チョクセツ</t>
    </rPh>
    <rPh sb="9" eb="11">
      <t>セッテイ</t>
    </rPh>
    <phoneticPr fontId="2"/>
  </si>
  <si>
    <t>03-02</t>
    <phoneticPr fontId="2"/>
  </si>
  <si>
    <t>候補
以外</t>
    <rPh sb="0" eb="2">
      <t>コウホ</t>
    </rPh>
    <rPh sb="3" eb="5">
      <t>イガイ</t>
    </rPh>
    <phoneticPr fontId="2"/>
  </si>
  <si>
    <t>09-21</t>
    <phoneticPr fontId="2"/>
  </si>
  <si>
    <t>03-08</t>
    <phoneticPr fontId="2"/>
  </si>
  <si>
    <t>09-34</t>
    <phoneticPr fontId="2"/>
  </si>
  <si>
    <t>03-20</t>
    <phoneticPr fontId="2"/>
  </si>
  <si>
    <t>02-01
未定義</t>
    <rPh sb="6" eb="7">
      <t>ミ</t>
    </rPh>
    <rPh sb="7" eb="9">
      <t>テイギ</t>
    </rPh>
    <phoneticPr fontId="2"/>
  </si>
  <si>
    <t>06-01</t>
    <phoneticPr fontId="5"/>
  </si>
  <si>
    <t>02-01</t>
    <phoneticPr fontId="2"/>
  </si>
  <si>
    <t>01-31</t>
    <phoneticPr fontId="2"/>
  </si>
  <si>
    <t>02-23</t>
    <phoneticPr fontId="2"/>
  </si>
  <si>
    <t>04-01</t>
    <phoneticPr fontId="2"/>
  </si>
  <si>
    <t>08-42 発番号通知</t>
    <phoneticPr fontId="2"/>
  </si>
  <si>
    <t>LEN1</t>
    <phoneticPr fontId="2"/>
  </si>
  <si>
    <t>LEN1</t>
    <phoneticPr fontId="2"/>
  </si>
  <si>
    <t>上限以上</t>
    <rPh sb="0" eb="2">
      <t>ジョウゲン</t>
    </rPh>
    <rPh sb="2" eb="4">
      <t>イジョウ</t>
    </rPh>
    <phoneticPr fontId="2"/>
  </si>
  <si>
    <t>下限以下</t>
    <rPh sb="0" eb="2">
      <t>カゲン</t>
    </rPh>
    <rPh sb="2" eb="4">
      <t>イカ</t>
    </rPh>
    <phoneticPr fontId="2"/>
  </si>
  <si>
    <t>桁数over</t>
    <rPh sb="0" eb="1">
      <t>ケタ</t>
    </rPh>
    <rPh sb="1" eb="2">
      <t>スウ</t>
    </rPh>
    <phoneticPr fontId="2"/>
  </si>
  <si>
    <t>8-23</t>
    <phoneticPr fontId="3"/>
  </si>
  <si>
    <t>10-04</t>
    <phoneticPr fontId="3"/>
  </si>
  <si>
    <t>8-39</t>
    <phoneticPr fontId="2"/>
  </si>
  <si>
    <t>8-59</t>
    <phoneticPr fontId="2"/>
  </si>
  <si>
    <t>8-46</t>
    <phoneticPr fontId="2"/>
  </si>
  <si>
    <t>02-01以外</t>
    <rPh sb="5" eb="7">
      <t>イガイ</t>
    </rPh>
    <phoneticPr fontId="2"/>
  </si>
  <si>
    <t>02-01
空白</t>
    <rPh sb="6" eb="8">
      <t>クウハク</t>
    </rPh>
    <phoneticPr fontId="2"/>
  </si>
  <si>
    <t>空白</t>
    <rPh sb="0" eb="2">
      <t>クウハク</t>
    </rPh>
    <phoneticPr fontId="2"/>
  </si>
  <si>
    <t>条件付き書式（左が優先度高い）</t>
    <rPh sb="0" eb="3">
      <t>ジョウケンツ</t>
    </rPh>
    <rPh sb="4" eb="6">
      <t>ショシキ</t>
    </rPh>
    <rPh sb="7" eb="8">
      <t>ヒダリ</t>
    </rPh>
    <rPh sb="9" eb="12">
      <t>ユウセンド</t>
    </rPh>
    <rPh sb="12" eb="13">
      <t>タカ</t>
    </rPh>
    <phoneticPr fontId="2"/>
  </si>
  <si>
    <t>条件付き書式（左が優先度高い）</t>
    <rPh sb="0" eb="3">
      <t>ジョウケンツ</t>
    </rPh>
    <rPh sb="4" eb="6">
      <t>ショシキ</t>
    </rPh>
    <rPh sb="7" eb="8">
      <t>ヒダリ</t>
    </rPh>
    <rPh sb="9" eb="11">
      <t>ユウセン</t>
    </rPh>
    <rPh sb="11" eb="12">
      <t>ド</t>
    </rPh>
    <rPh sb="12" eb="13">
      <t>タカ</t>
    </rPh>
    <phoneticPr fontId="2"/>
  </si>
  <si>
    <t>着信先パラメータ</t>
    <rPh sb="0" eb="2">
      <t>チャクシン</t>
    </rPh>
    <rPh sb="2" eb="3">
      <t>サキ</t>
    </rPh>
    <phoneticPr fontId="3"/>
  </si>
  <si>
    <t>着信先種類空白</t>
    <rPh sb="5" eb="7">
      <t>クウハク</t>
    </rPh>
    <phoneticPr fontId="2"/>
  </si>
  <si>
    <t>空白&amp;01-40空白</t>
    <rPh sb="0" eb="2">
      <t>クウハク</t>
    </rPh>
    <rPh sb="8" eb="10">
      <t>クウハク</t>
    </rPh>
    <phoneticPr fontId="2"/>
  </si>
  <si>
    <t>黄色塗り</t>
    <rPh sb="0" eb="4">
      <t>キイロヌ</t>
    </rPh>
    <phoneticPr fontId="2"/>
  </si>
  <si>
    <t>赤塗り</t>
    <rPh sb="0" eb="2">
      <t>アカヌ</t>
    </rPh>
    <phoneticPr fontId="2"/>
  </si>
  <si>
    <t>システムモード 昼</t>
    <rPh sb="8" eb="9">
      <t>ヒル</t>
    </rPh>
    <phoneticPr fontId="2"/>
  </si>
  <si>
    <t>システムモード 夜</t>
    <rPh sb="8" eb="9">
      <t>ヨル</t>
    </rPh>
    <phoneticPr fontId="2"/>
  </si>
  <si>
    <t>システムモード 休憩</t>
    <rPh sb="8" eb="10">
      <t>キュウケイ</t>
    </rPh>
    <phoneticPr fontId="2"/>
  </si>
  <si>
    <t>システムモード 休日</t>
    <rPh sb="8" eb="10">
      <t>キュウジツ</t>
    </rPh>
    <phoneticPr fontId="2"/>
  </si>
  <si>
    <t>使用して良い文字種（●桁目）</t>
    <rPh sb="11" eb="13">
      <t>ケタメ</t>
    </rPh>
    <phoneticPr fontId="2"/>
  </si>
  <si>
    <t>16文字より多い</t>
    <rPh sb="2" eb="4">
      <t>モジ</t>
    </rPh>
    <rPh sb="6" eb="7">
      <t>オオ</t>
    </rPh>
    <phoneticPr fontId="2"/>
  </si>
  <si>
    <t>04-13 所属NKG</t>
    <phoneticPr fontId="2"/>
  </si>
  <si>
    <t>04-13  所属NKG</t>
    <phoneticPr fontId="2"/>
  </si>
  <si>
    <t>04-15 NK発信時捕捉LEN</t>
    <phoneticPr fontId="2"/>
  </si>
  <si>
    <t>04-21 NK外線着信時外部スピーカ送出設定</t>
    <phoneticPr fontId="2"/>
  </si>
  <si>
    <t>04-21 NK外線着信時外部スピーカ送出設定</t>
    <phoneticPr fontId="2"/>
  </si>
  <si>
    <t>条件付き書式設定（左が優先度高い）</t>
    <rPh sb="0" eb="3">
      <t>ジョウケンツ</t>
    </rPh>
    <rPh sb="4" eb="6">
      <t>ショシキ</t>
    </rPh>
    <rPh sb="6" eb="8">
      <t>セッテイ</t>
    </rPh>
    <phoneticPr fontId="2"/>
  </si>
  <si>
    <t>候補以外（赤塗）</t>
    <rPh sb="0" eb="2">
      <t>コウホ</t>
    </rPh>
    <rPh sb="2" eb="4">
      <t>イガイ</t>
    </rPh>
    <rPh sb="5" eb="6">
      <t>アカ</t>
    </rPh>
    <rPh sb="6" eb="7">
      <t>ヌリ</t>
    </rPh>
    <phoneticPr fontId="2"/>
  </si>
  <si>
    <t>灰色塗</t>
    <rPh sb="0" eb="2">
      <t>ハイイロ</t>
    </rPh>
    <rPh sb="2" eb="3">
      <t>ヌ</t>
    </rPh>
    <phoneticPr fontId="2"/>
  </si>
  <si>
    <t>○</t>
    <phoneticPr fontId="2"/>
  </si>
  <si>
    <t>-</t>
    <phoneticPr fontId="2"/>
  </si>
  <si>
    <t>黄色塗</t>
    <rPh sb="0" eb="2">
      <t>キイロ</t>
    </rPh>
    <rPh sb="2" eb="3">
      <t>ヌ</t>
    </rPh>
    <phoneticPr fontId="2"/>
  </si>
  <si>
    <t>04-15/08-42/04-21</t>
    <phoneticPr fontId="2"/>
  </si>
  <si>
    <t>所属NKGなし</t>
    <rPh sb="0" eb="2">
      <t>ショゾク</t>
    </rPh>
    <phoneticPr fontId="2"/>
  </si>
  <si>
    <t>04-13/04-15/04-21</t>
    <phoneticPr fontId="2"/>
  </si>
  <si>
    <t>空白</t>
    <rPh sb="0" eb="2">
      <t>クウハク</t>
    </rPh>
    <phoneticPr fontId="2"/>
  </si>
  <si>
    <t>条件付き書式（左が優先度高い）</t>
    <phoneticPr fontId="2"/>
  </si>
  <si>
    <t>条件付き書式（左が優先度高い）</t>
    <phoneticPr fontId="2"/>
  </si>
  <si>
    <t>TEN関連全体</t>
    <rPh sb="3" eb="5">
      <t>カンレン</t>
    </rPh>
    <rPh sb="5" eb="7">
      <t>ゼンタイ</t>
    </rPh>
    <phoneticPr fontId="2"/>
  </si>
  <si>
    <t>機種未定義</t>
    <rPh sb="0" eb="2">
      <t>キシュ</t>
    </rPh>
    <rPh sb="2" eb="3">
      <t>ミ</t>
    </rPh>
    <rPh sb="3" eb="5">
      <t>テイギ</t>
    </rPh>
    <phoneticPr fontId="2"/>
  </si>
  <si>
    <t>機種空白</t>
    <rPh sb="0" eb="2">
      <t>キシュ</t>
    </rPh>
    <rPh sb="2" eb="4">
      <t>クウハク</t>
    </rPh>
    <phoneticPr fontId="2"/>
  </si>
  <si>
    <t>05-11</t>
    <phoneticPr fontId="2"/>
  </si>
  <si>
    <t>候補以外</t>
    <rPh sb="0" eb="2">
      <t>コウホ</t>
    </rPh>
    <rPh sb="2" eb="4">
      <t>イガイ</t>
    </rPh>
    <phoneticPr fontId="2"/>
  </si>
  <si>
    <t>05-17</t>
    <phoneticPr fontId="2"/>
  </si>
  <si>
    <t>05-29応答</t>
    <rPh sb="5" eb="7">
      <t>オウトウ</t>
    </rPh>
    <phoneticPr fontId="2"/>
  </si>
  <si>
    <t>05-29録音</t>
    <rPh sb="5" eb="7">
      <t>ロクオン</t>
    </rPh>
    <phoneticPr fontId="2"/>
  </si>
  <si>
    <t>NK関連全体</t>
    <rPh sb="2" eb="4">
      <t>カンレン</t>
    </rPh>
    <rPh sb="4" eb="6">
      <t>ゼンタイ</t>
    </rPh>
    <phoneticPr fontId="2"/>
  </si>
  <si>
    <t>04-23</t>
    <phoneticPr fontId="2"/>
  </si>
  <si>
    <t>LEN関連全体</t>
    <rPh sb="3" eb="5">
      <t>カンレン</t>
    </rPh>
    <rPh sb="5" eb="7">
      <t>ゼンタイ</t>
    </rPh>
    <phoneticPr fontId="2"/>
  </si>
  <si>
    <t>05-16</t>
    <phoneticPr fontId="2"/>
  </si>
  <si>
    <t>05-31応答</t>
    <rPh sb="5" eb="7">
      <t>オウトウ</t>
    </rPh>
    <phoneticPr fontId="2"/>
  </si>
  <si>
    <t>05-31録音</t>
    <rPh sb="5" eb="7">
      <t>ロクオン</t>
    </rPh>
    <phoneticPr fontId="2"/>
  </si>
  <si>
    <t>05-31全体</t>
    <rPh sb="5" eb="7">
      <t>ゼンタイ</t>
    </rPh>
    <phoneticPr fontId="2"/>
  </si>
  <si>
    <t>05-13</t>
    <phoneticPr fontId="2"/>
  </si>
  <si>
    <t>08-69 自動通話録音可能LEN設定 - 昼</t>
    <rPh sb="22" eb="23">
      <t>ヒル</t>
    </rPh>
    <phoneticPr fontId="2"/>
  </si>
  <si>
    <t>08-70 自動通話録音可能LEN設定 - 夜</t>
    <rPh sb="22" eb="23">
      <t>ヨル</t>
    </rPh>
    <phoneticPr fontId="2"/>
  </si>
  <si>
    <t>08-71 自動通話録音可能LEN設定 - 休憩</t>
    <rPh sb="22" eb="24">
      <t>キュウケイ</t>
    </rPh>
    <phoneticPr fontId="2"/>
  </si>
  <si>
    <t>08-72 自動通話録音可能LEN設定 - 休日</t>
    <rPh sb="22" eb="24">
      <t>キュウジツ</t>
    </rPh>
    <phoneticPr fontId="2"/>
  </si>
  <si>
    <t>05-42</t>
    <phoneticPr fontId="2"/>
  </si>
  <si>
    <t>05-45</t>
    <phoneticPr fontId="2"/>
  </si>
  <si>
    <t>01-09 転送先リスト（システム） テーブル1</t>
    <phoneticPr fontId="5"/>
  </si>
  <si>
    <t>01-09 転送先リスト（システム） テーブル2</t>
    <phoneticPr fontId="5"/>
  </si>
  <si>
    <t>02-14 転送先リスト（TEN)  テーブル3</t>
    <phoneticPr fontId="5"/>
  </si>
  <si>
    <t>01-09 転送先リスト（システム） テーブル3</t>
    <phoneticPr fontId="5"/>
  </si>
  <si>
    <t>02-14 転送先リスト（TEN)  テーブル2</t>
    <phoneticPr fontId="5"/>
  </si>
  <si>
    <t>02-14 転送先リスト（TEN)  テーブル1</t>
    <phoneticPr fontId="5"/>
  </si>
  <si>
    <t>条件付き書式（左が優先度高い）</t>
    <phoneticPr fontId="2"/>
  </si>
  <si>
    <t>01-04 システムモード切替時刻設定</t>
    <phoneticPr fontId="5"/>
  </si>
  <si>
    <t>hour</t>
    <phoneticPr fontId="2"/>
  </si>
  <si>
    <t>minuts</t>
    <phoneticPr fontId="2"/>
  </si>
  <si>
    <t>半角じゃない</t>
    <rPh sb="0" eb="2">
      <t>ハンカク</t>
    </rPh>
    <phoneticPr fontId="2"/>
  </si>
  <si>
    <t>1つ目</t>
    <rPh sb="2" eb="3">
      <t>メ</t>
    </rPh>
    <phoneticPr fontId="2"/>
  </si>
  <si>
    <t>2つ目</t>
    <rPh sb="2" eb="3">
      <t>メ</t>
    </rPh>
    <phoneticPr fontId="2"/>
  </si>
  <si>
    <t>3つ目</t>
    <rPh sb="2" eb="3">
      <t>メ</t>
    </rPh>
    <phoneticPr fontId="2"/>
  </si>
  <si>
    <t>4つ目</t>
    <rPh sb="2" eb="3">
      <t>メ</t>
    </rPh>
    <phoneticPr fontId="2"/>
  </si>
  <si>
    <t>5つ目</t>
    <rPh sb="2" eb="3">
      <t>メ</t>
    </rPh>
    <phoneticPr fontId="2"/>
  </si>
  <si>
    <t>6つ目</t>
    <rPh sb="2" eb="3">
      <t>メ</t>
    </rPh>
    <phoneticPr fontId="2"/>
  </si>
  <si>
    <t>7つ目</t>
    <rPh sb="2" eb="3">
      <t>メ</t>
    </rPh>
    <phoneticPr fontId="2"/>
  </si>
  <si>
    <t>8つ目</t>
    <rPh sb="2" eb="3">
      <t>メ</t>
    </rPh>
    <phoneticPr fontId="2"/>
  </si>
  <si>
    <t>まとめ</t>
    <phoneticPr fontId="2"/>
  </si>
  <si>
    <t>01-05</t>
    <phoneticPr fontId="2"/>
  </si>
  <si>
    <t>赤塗</t>
    <rPh sb="0" eb="2">
      <t>アカヌ</t>
    </rPh>
    <phoneticPr fontId="3"/>
  </si>
  <si>
    <t>黄塗</t>
    <rPh sb="0" eb="1">
      <t>コウ</t>
    </rPh>
    <rPh sb="1" eb="2">
      <t>ヌ</t>
    </rPh>
    <phoneticPr fontId="3"/>
  </si>
  <si>
    <t>空白</t>
    <rPh sb="0" eb="2">
      <t>クウハク</t>
    </rPh>
    <phoneticPr fontId="2"/>
  </si>
  <si>
    <t>候補外</t>
    <rPh sb="0" eb="2">
      <t>コウホ</t>
    </rPh>
    <rPh sb="2" eb="3">
      <t>ガイ</t>
    </rPh>
    <phoneticPr fontId="2"/>
  </si>
  <si>
    <t>時間空白</t>
    <rPh sb="0" eb="2">
      <t>ジカン</t>
    </rPh>
    <rPh sb="2" eb="4">
      <t>クウハク</t>
    </rPh>
    <phoneticPr fontId="2"/>
  </si>
  <si>
    <t>赤塗</t>
    <rPh sb="0" eb="2">
      <t>アカヌ</t>
    </rPh>
    <phoneticPr fontId="2"/>
  </si>
  <si>
    <t>モード</t>
    <phoneticPr fontId="2"/>
  </si>
  <si>
    <t xml:space="preserve">条件付き書式で直接設定
</t>
    <phoneticPr fontId="2"/>
  </si>
  <si>
    <t>切替パターン</t>
    <phoneticPr fontId="2"/>
  </si>
  <si>
    <t>月日空白</t>
    <rPh sb="0" eb="2">
      <t>ツキヒ</t>
    </rPh>
    <rPh sb="2" eb="4">
      <t>クウハク</t>
    </rPh>
    <phoneticPr fontId="2"/>
  </si>
  <si>
    <t>30日の月</t>
    <rPh sb="2" eb="3">
      <t>ニチ</t>
    </rPh>
    <rPh sb="4" eb="5">
      <t>ツキ</t>
    </rPh>
    <phoneticPr fontId="2"/>
  </si>
  <si>
    <t>29日の月</t>
    <rPh sb="2" eb="3">
      <t>ニチ</t>
    </rPh>
    <rPh sb="4" eb="5">
      <t>ツキ</t>
    </rPh>
    <phoneticPr fontId="2"/>
  </si>
  <si>
    <t>それ以外</t>
    <rPh sb="2" eb="4">
      <t>イガイ</t>
    </rPh>
    <phoneticPr fontId="2"/>
  </si>
  <si>
    <t>空白&amp;日空白じゃない</t>
    <rPh sb="0" eb="2">
      <t>クウハク</t>
    </rPh>
    <phoneticPr fontId="3"/>
  </si>
  <si>
    <t>空白&amp;月空白じゃない</t>
    <rPh sb="0" eb="2">
      <t>クウハク</t>
    </rPh>
    <rPh sb="3" eb="4">
      <t>ツキ</t>
    </rPh>
    <phoneticPr fontId="3"/>
  </si>
  <si>
    <t xml:space="preserve">条件付き書式で直接設定
</t>
    <phoneticPr fontId="2"/>
  </si>
  <si>
    <t>条件付き書式で直接設定</t>
    <phoneticPr fontId="2"/>
  </si>
  <si>
    <t>条件付き書式（左が優先度高い）</t>
    <phoneticPr fontId="2"/>
  </si>
  <si>
    <t>黄色塗</t>
    <rPh sb="0" eb="2">
      <t>キイロ</t>
    </rPh>
    <rPh sb="2" eb="3">
      <t>ヌ</t>
    </rPh>
    <phoneticPr fontId="2"/>
  </si>
  <si>
    <t>07-68</t>
    <phoneticPr fontId="2"/>
  </si>
  <si>
    <t>赤塗</t>
    <rPh sb="0" eb="1">
      <t>アカ</t>
    </rPh>
    <rPh sb="1" eb="2">
      <t>ヌリ</t>
    </rPh>
    <phoneticPr fontId="2"/>
  </si>
  <si>
    <t>01-37昼</t>
    <rPh sb="5" eb="6">
      <t>ヒル</t>
    </rPh>
    <phoneticPr fontId="3"/>
  </si>
  <si>
    <t>01-37夜</t>
    <rPh sb="5" eb="6">
      <t>ヨル</t>
    </rPh>
    <phoneticPr fontId="3"/>
  </si>
  <si>
    <t>01-37休憩</t>
    <rPh sb="5" eb="7">
      <t>キュウケイ</t>
    </rPh>
    <phoneticPr fontId="3"/>
  </si>
  <si>
    <t>01-37休日</t>
    <rPh sb="5" eb="7">
      <t>キュウジツ</t>
    </rPh>
    <phoneticPr fontId="3"/>
  </si>
  <si>
    <t>09-06 G2/G3FAX着信TEN 昼</t>
    <rPh sb="20" eb="21">
      <t>ヒル</t>
    </rPh>
    <phoneticPr fontId="3"/>
  </si>
  <si>
    <t>09-07 G2/G3FAX着信TEN 夜</t>
    <rPh sb="20" eb="21">
      <t>ヨル</t>
    </rPh>
    <phoneticPr fontId="3"/>
  </si>
  <si>
    <t>09-08 G2/G3FAX着信TEN 休憩</t>
    <rPh sb="20" eb="22">
      <t>キュウケイ</t>
    </rPh>
    <phoneticPr fontId="3"/>
  </si>
  <si>
    <t>09-08 G2/G3FAX着信TEN 休日</t>
    <rPh sb="20" eb="22">
      <t>キュウジツ</t>
    </rPh>
    <phoneticPr fontId="3"/>
  </si>
  <si>
    <t>09-30 昼</t>
    <rPh sb="6" eb="7">
      <t>ヒル</t>
    </rPh>
    <phoneticPr fontId="3"/>
  </si>
  <si>
    <t>09-30 夜</t>
    <rPh sb="6" eb="7">
      <t>ヨル</t>
    </rPh>
    <phoneticPr fontId="3"/>
  </si>
  <si>
    <t>09-30 休憩</t>
    <rPh sb="6" eb="8">
      <t>キュウケイ</t>
    </rPh>
    <phoneticPr fontId="3"/>
  </si>
  <si>
    <t>09-30 休日</t>
    <rPh sb="6" eb="8">
      <t>キュウジツ</t>
    </rPh>
    <phoneticPr fontId="3"/>
  </si>
  <si>
    <t>09-06 ～ 09-30</t>
    <phoneticPr fontId="2"/>
  </si>
  <si>
    <t>07-62 F/T切替 対象外番号設定</t>
    <phoneticPr fontId="5"/>
  </si>
  <si>
    <t>ダイヤルインテーブル</t>
    <phoneticPr fontId="3"/>
  </si>
  <si>
    <t>ダイヤルインテーブル</t>
    <phoneticPr fontId="3"/>
  </si>
  <si>
    <t>01-37</t>
    <phoneticPr fontId="3"/>
  </si>
  <si>
    <t>白塗</t>
    <rPh sb="0" eb="2">
      <t>シロヌ</t>
    </rPh>
    <phoneticPr fontId="2"/>
  </si>
  <si>
    <t>黄塗</t>
    <rPh sb="0" eb="1">
      <t>コウ</t>
    </rPh>
    <rPh sb="1" eb="2">
      <t>ヌリ</t>
    </rPh>
    <phoneticPr fontId="2"/>
  </si>
  <si>
    <t>07-15空白</t>
    <rPh sb="5" eb="7">
      <t>クウハク</t>
    </rPh>
    <phoneticPr fontId="2"/>
  </si>
  <si>
    <t>07-15候補外</t>
    <rPh sb="5" eb="7">
      <t>コウホ</t>
    </rPh>
    <rPh sb="7" eb="8">
      <t>ガイ</t>
    </rPh>
    <phoneticPr fontId="2"/>
  </si>
  <si>
    <t xml:space="preserve">条件付き書式で直接設定
</t>
    <phoneticPr fontId="2"/>
  </si>
  <si>
    <t>黄塗</t>
    <rPh sb="0" eb="1">
      <t>コウ</t>
    </rPh>
    <rPh sb="1" eb="2">
      <t>ヌ</t>
    </rPh>
    <phoneticPr fontId="2"/>
  </si>
  <si>
    <t>赤塗</t>
    <rPh sb="0" eb="2">
      <t>アカヌリ</t>
    </rPh>
    <phoneticPr fontId="2"/>
  </si>
  <si>
    <t>条件付き書式で直接設定</t>
    <phoneticPr fontId="2"/>
  </si>
  <si>
    <t>05-36
自動録音ガイダンス設定</t>
    <rPh sb="6" eb="8">
      <t>ジドウ</t>
    </rPh>
    <rPh sb="8" eb="10">
      <t>ロクオン</t>
    </rPh>
    <rPh sb="15" eb="17">
      <t>セッテイ</t>
    </rPh>
    <phoneticPr fontId="2"/>
  </si>
  <si>
    <t>05-36
自動通話録音ガイダンス設定</t>
    <rPh sb="6" eb="8">
      <t>ジドウ</t>
    </rPh>
    <rPh sb="8" eb="10">
      <t>ツウワ</t>
    </rPh>
    <rPh sb="10" eb="12">
      <t>ロクオン</t>
    </rPh>
    <rPh sb="17" eb="19">
      <t>セッテイ</t>
    </rPh>
    <phoneticPr fontId="2"/>
  </si>
  <si>
    <t>○</t>
    <phoneticPr fontId="2"/>
  </si>
  <si>
    <t>【手書き】メモ（自由記入欄）</t>
    <rPh sb="1" eb="3">
      <t>テガ</t>
    </rPh>
    <rPh sb="8" eb="13">
      <t>ジユウキニュウラン</t>
    </rPh>
    <phoneticPr fontId="3"/>
  </si>
  <si>
    <t>S/Mスロット</t>
    <phoneticPr fontId="2"/>
  </si>
  <si>
    <t>録音ガイダンス</t>
    <phoneticPr fontId="2"/>
  </si>
  <si>
    <t>出荷時設定</t>
    <phoneticPr fontId="2"/>
  </si>
  <si>
    <t>αZXMデータ設定Sheet     IPアドレス・ユニット構成</t>
    <phoneticPr fontId="2"/>
  </si>
  <si>
    <t>05-36</t>
    <phoneticPr fontId="2"/>
  </si>
  <si>
    <t>空白</t>
    <rPh sb="0" eb="2">
      <t>クウハク</t>
    </rPh>
    <phoneticPr fontId="2"/>
  </si>
  <si>
    <t>白塗り</t>
    <rPh sb="0" eb="1">
      <t>シロ</t>
    </rPh>
    <rPh sb="1" eb="2">
      <t>ヌ</t>
    </rPh>
    <phoneticPr fontId="2"/>
  </si>
  <si>
    <t>IPアドレス</t>
    <phoneticPr fontId="2"/>
  </si>
  <si>
    <t>赤塗</t>
    <rPh sb="0" eb="2">
      <t>アカヌリ</t>
    </rPh>
    <phoneticPr fontId="2"/>
  </si>
  <si>
    <t>notドットが3つ</t>
    <phoneticPr fontId="2"/>
  </si>
  <si>
    <t>半角</t>
    <rPh sb="0" eb="2">
      <t>ハンカク</t>
    </rPh>
    <phoneticPr fontId="2"/>
  </si>
  <si>
    <t>数値？</t>
    <rPh sb="0" eb="2">
      <t>スウチ</t>
    </rPh>
    <phoneticPr fontId="2"/>
  </si>
  <si>
    <t>値</t>
    <rPh sb="0" eb="1">
      <t>アタイ</t>
    </rPh>
    <phoneticPr fontId="2"/>
  </si>
  <si>
    <t>範囲外</t>
    <rPh sb="0" eb="2">
      <t>ハンイ</t>
    </rPh>
    <rPh sb="2" eb="3">
      <t>ガイ</t>
    </rPh>
    <phoneticPr fontId="2"/>
  </si>
  <si>
    <t>まとめて</t>
    <phoneticPr fontId="2"/>
  </si>
  <si>
    <t>1ｓｔ octet</t>
  </si>
  <si>
    <t>2nd octet</t>
  </si>
  <si>
    <t>3rd octet</t>
  </si>
  <si>
    <t>4th octet</t>
  </si>
  <si>
    <t>空白</t>
    <rPh sb="0" eb="2">
      <t>クウハク</t>
    </rPh>
    <phoneticPr fontId="2"/>
  </si>
  <si>
    <t>キー数</t>
    <rPh sb="2" eb="3">
      <t>スウ</t>
    </rPh>
    <phoneticPr fontId="3"/>
  </si>
  <si>
    <t>キー数</t>
    <rPh sb="2" eb="3">
      <t>スウ</t>
    </rPh>
    <phoneticPr fontId="2"/>
  </si>
  <si>
    <t>ＳＤカードスロット</t>
  </si>
  <si>
    <t>あり</t>
    <phoneticPr fontId="2"/>
  </si>
  <si>
    <t>なし</t>
    <phoneticPr fontId="2"/>
  </si>
  <si>
    <t>主装置メモリカード</t>
  </si>
  <si>
    <t>VMC</t>
    <phoneticPr fontId="2"/>
  </si>
  <si>
    <t>｛A：昼/夜/休憩/休日、B：昼/夜/休憩、C：昼/夜/休日、D：昼/夜 、E：昼/休憩/休日、F：昼/休憩、G：昼/休日、H：昼、J：夜/休憩/休日、K：夜/休憩、M：夜/休日、N：夜、O：休憩/休日、P：休憩、Q：休日｝</t>
    <rPh sb="35" eb="36">
      <t>ヨル</t>
    </rPh>
    <phoneticPr fontId="3"/>
  </si>
  <si>
    <t>01-42 
自動お待たせダイヤルイン設定</t>
    <phoneticPr fontId="2"/>
  </si>
  <si>
    <t>昼</t>
    <rPh sb="0" eb="1">
      <t>ヒル</t>
    </rPh>
    <phoneticPr fontId="2"/>
  </si>
  <si>
    <t>夜</t>
    <rPh sb="0" eb="1">
      <t>ヨル</t>
    </rPh>
    <phoneticPr fontId="2"/>
  </si>
  <si>
    <t>休憩</t>
    <rPh sb="0" eb="2">
      <t>キュウケイ</t>
    </rPh>
    <phoneticPr fontId="2"/>
  </si>
  <si>
    <t>休日</t>
    <rPh sb="0" eb="2">
      <t>キュウジツ</t>
    </rPh>
    <phoneticPr fontId="2"/>
  </si>
  <si>
    <t>01-42　自動お待たせダイヤルイン設定</t>
    <phoneticPr fontId="2"/>
  </si>
  <si>
    <t>○</t>
    <phoneticPr fontId="2"/>
  </si>
  <si>
    <t>-</t>
    <phoneticPr fontId="2"/>
  </si>
  <si>
    <t>-</t>
    <phoneticPr fontId="2"/>
  </si>
  <si>
    <t>なし</t>
    <phoneticPr fontId="2"/>
  </si>
  <si>
    <t>なし</t>
    <phoneticPr fontId="2"/>
  </si>
  <si>
    <t>08-41
オンフック転送可能KT設定</t>
    <phoneticPr fontId="2"/>
  </si>
  <si>
    <t>02-02
臨時割付キー設定</t>
    <phoneticPr fontId="2"/>
  </si>
  <si>
    <t>02-38
バックライト設定</t>
    <phoneticPr fontId="2"/>
  </si>
  <si>
    <t>02-38
バックライト設定</t>
    <phoneticPr fontId="2"/>
  </si>
  <si>
    <t>0-00</t>
    <phoneticPr fontId="2"/>
  </si>
  <si>
    <t>1-00</t>
    <phoneticPr fontId="2"/>
  </si>
  <si>
    <t>2-01</t>
    <phoneticPr fontId="2"/>
  </si>
  <si>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</si>
  <si>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</si>
  <si>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</si>
  <si>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</si>
  <si>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</si>
  <si>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</si>
  <si>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</si>
  <si>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</si>
  <si>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</si>
  <si>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</si>
  <si>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</si>
  <si>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</si>
  <si>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</si>
  <si>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</si>
  <si>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</si>
  <si>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</si>
  <si>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</si>
  <si>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</si>
  <si>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</si>
  <si>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</si>
  <si>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</si>
  <si>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</si>
  <si>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</si>
  <si>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</si>
  <si>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</si>
  <si>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</si>
  <si>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</si>
  <si>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</si>
  <si>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</si>
  <si>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</si>
  <si>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</si>
  <si>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</si>
  <si>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</si>
  <si>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</si>
  <si>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</si>
  <si>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</si>
  <si>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</si>
  <si>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</si>
  <si>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</si>
  <si>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</si>
  <si>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</si>
  <si>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</si>
  <si>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</si>
  <si>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</si>
  <si>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</si>
  <si>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</si>
  <si>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</si>
  <si>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</si>
  <si>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</si>
  <si>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</si>
  <si>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</si>
  <si>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</si>
  <si>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</si>
  <si>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</si>
  <si>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</si>
  <si>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</si>
  <si>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</si>
  <si>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</si>
  <si>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</si>
  <si>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</si>
  <si>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</si>
  <si>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</si>
  <si>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</si>
  <si>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</si>
  <si>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</si>
  <si>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</si>
  <si>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</si>
  <si>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</si>
  <si>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</si>
  <si>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</si>
  <si>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</si>
  <si>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</si>
  <si>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</si>
  <si>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</si>
  <si>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</si>
  <si>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</si>
  <si>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</si>
  <si>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</si>
  <si>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</si>
  <si>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</si>
  <si>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</si>
  <si>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</si>
  <si>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</si>
  <si>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</si>
  <si>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</si>
  <si>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</si>
  <si>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</si>
  <si>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</si>
  <si>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</si>
  <si>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</si>
  <si>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</si>
  <si>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</si>
  <si>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</si>
  <si>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</si>
  <si>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</si>
  <si>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</si>
  <si>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</si>
  <si>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</si>
  <si>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8-41
オンフック転送可能KT設定</t>
    <phoneticPr fontId="2"/>
  </si>
  <si>
    <t>8-46
通話録音モード</t>
    <phoneticPr fontId="2"/>
  </si>
  <si>
    <t>02-02
臨時割付キー設定</t>
    <phoneticPr fontId="2"/>
  </si>
  <si>
    <t>αZXMデータ設定Sheet     その他</t>
    <rPh sb="21" eb="22">
      <t>タ</t>
    </rPh>
    <phoneticPr fontId="2"/>
  </si>
  <si>
    <t>データ候補</t>
    <phoneticPr fontId="2"/>
  </si>
  <si>
    <t>条件付き書式（左が優先度高い）</t>
    <phoneticPr fontId="2"/>
  </si>
  <si>
    <t>07-42 LCD表示切替タイマ登録
（ダイヤルモニタ→通話時間）</t>
    <rPh sb="9" eb="11">
      <t>ヒョウジ</t>
    </rPh>
    <rPh sb="11" eb="13">
      <t>キリカエ</t>
    </rPh>
    <rPh sb="16" eb="18">
      <t>トウロク</t>
    </rPh>
    <rPh sb="28" eb="30">
      <t>ツウワ</t>
    </rPh>
    <rPh sb="30" eb="32">
      <t>ジカン</t>
    </rPh>
    <phoneticPr fontId="2"/>
  </si>
  <si>
    <t>07-42 LCD表示切替タイマ登録（ダイヤルモニタ→通話時間）</t>
    <rPh sb="9" eb="11">
      <t>ヒョウジ</t>
    </rPh>
    <rPh sb="11" eb="13">
      <t>キリカエ</t>
    </rPh>
    <rPh sb="16" eb="18">
      <t>トウロク</t>
    </rPh>
    <rPh sb="27" eb="29">
      <t>ツウワ</t>
    </rPh>
    <rPh sb="29" eb="31">
      <t>ジカン</t>
    </rPh>
    <phoneticPr fontId="2"/>
  </si>
  <si>
    <t>12-50 
システム設置日登録</t>
    <phoneticPr fontId="2"/>
  </si>
  <si>
    <t>08-46
通話録音モード設定</t>
    <phoneticPr fontId="2"/>
  </si>
  <si>
    <t>NKG内線番号 -12</t>
    <phoneticPr fontId="2"/>
  </si>
  <si>
    <t>VMフリーボックス番号 -1</t>
    <phoneticPr fontId="2"/>
  </si>
  <si>
    <t>LK1-36</t>
    <phoneticPr fontId="2"/>
  </si>
  <si>
    <t>T8</t>
    <phoneticPr fontId="2"/>
  </si>
  <si>
    <t>A</t>
    <phoneticPr fontId="2"/>
  </si>
  <si>
    <t>B</t>
    <phoneticPr fontId="2"/>
  </si>
  <si>
    <t>C</t>
    <phoneticPr fontId="2"/>
  </si>
  <si>
    <t>D</t>
    <phoneticPr fontId="2"/>
  </si>
  <si>
    <t>E</t>
    <phoneticPr fontId="2"/>
  </si>
  <si>
    <t>F</t>
    <phoneticPr fontId="2"/>
  </si>
  <si>
    <t>G</t>
    <phoneticPr fontId="2"/>
  </si>
  <si>
    <t>H</t>
    <phoneticPr fontId="2"/>
  </si>
  <si>
    <t>J</t>
    <phoneticPr fontId="2"/>
  </si>
  <si>
    <t>K</t>
    <phoneticPr fontId="2"/>
  </si>
  <si>
    <t>M</t>
    <phoneticPr fontId="2"/>
  </si>
  <si>
    <t>N</t>
    <phoneticPr fontId="2"/>
  </si>
  <si>
    <t>O</t>
    <phoneticPr fontId="2"/>
  </si>
  <si>
    <t>P</t>
    <phoneticPr fontId="2"/>
  </si>
  <si>
    <t>Q</t>
    <phoneticPr fontId="2"/>
  </si>
  <si>
    <t>8-41</t>
    <phoneticPr fontId="2"/>
  </si>
  <si>
    <t>2-2</t>
    <phoneticPr fontId="2"/>
  </si>
  <si>
    <t>2-38</t>
    <phoneticPr fontId="2"/>
  </si>
  <si>
    <t>候補
以外</t>
    <rPh sb="0" eb="2">
      <t>コウホ</t>
    </rPh>
    <rPh sb="3" eb="5">
      <t>イガイ</t>
    </rPh>
    <phoneticPr fontId="2"/>
  </si>
  <si>
    <t>赤塗</t>
    <rPh sb="0" eb="1">
      <t>アカ</t>
    </rPh>
    <rPh sb="1" eb="2">
      <t>ヌリ</t>
    </rPh>
    <phoneticPr fontId="2"/>
  </si>
  <si>
    <t>昼</t>
    <rPh sb="0" eb="1">
      <t>ヒル</t>
    </rPh>
    <phoneticPr fontId="2"/>
  </si>
  <si>
    <t>夜</t>
    <rPh sb="0" eb="1">
      <t>ヨル</t>
    </rPh>
    <phoneticPr fontId="2"/>
  </si>
  <si>
    <t>休憩</t>
    <rPh sb="0" eb="2">
      <t>キュウケイ</t>
    </rPh>
    <phoneticPr fontId="2"/>
  </si>
  <si>
    <t>休日</t>
    <rPh sb="0" eb="2">
      <t>キュウジツ</t>
    </rPh>
    <phoneticPr fontId="2"/>
  </si>
  <si>
    <t>候補以外赤塗り</t>
    <rPh sb="0" eb="4">
      <t>コウホイガイ</t>
    </rPh>
    <rPh sb="4" eb="5">
      <t>アカ</t>
    </rPh>
    <rPh sb="5" eb="6">
      <t>ヌリ</t>
    </rPh>
    <phoneticPr fontId="2"/>
  </si>
  <si>
    <t>候補以外赤塗り</t>
    <rPh sb="0" eb="2">
      <t>コウホ</t>
    </rPh>
    <rPh sb="2" eb="4">
      <t>イガイ</t>
    </rPh>
    <rPh sb="4" eb="5">
      <t>アカ</t>
    </rPh>
    <rPh sb="5" eb="6">
      <t>ヌ</t>
    </rPh>
    <phoneticPr fontId="2"/>
  </si>
  <si>
    <t>候補以外赤塗り</t>
    <rPh sb="0" eb="5">
      <t>コウホイガイアカ</t>
    </rPh>
    <rPh sb="5" eb="6">
      <t>ヌ</t>
    </rPh>
    <phoneticPr fontId="2"/>
  </si>
  <si>
    <t>候補以外赤塗り</t>
    <rPh sb="0" eb="5">
      <t>コウホイガイアカ</t>
    </rPh>
    <rPh sb="5" eb="6">
      <t>ヌリ</t>
    </rPh>
    <phoneticPr fontId="2"/>
  </si>
  <si>
    <t>黄塗り</t>
    <rPh sb="0" eb="1">
      <t>キ</t>
    </rPh>
    <rPh sb="1" eb="2">
      <t>ヌ</t>
    </rPh>
    <phoneticPr fontId="2"/>
  </si>
  <si>
    <t>条件付き書式で直接設定</t>
    <phoneticPr fontId="2"/>
  </si>
  <si>
    <t>空白&amp;01-40空白</t>
    <phoneticPr fontId="2"/>
  </si>
  <si>
    <t>07-42</t>
    <phoneticPr fontId="2"/>
  </si>
  <si>
    <t>12-50 
システム設置日登録</t>
    <rPh sb="11" eb="14">
      <t>セッチビ</t>
    </rPh>
    <rPh sb="14" eb="16">
      <t>トウロク</t>
    </rPh>
    <phoneticPr fontId="2"/>
  </si>
  <si>
    <t>空欄</t>
    <rPh sb="0" eb="2">
      <t>クウラン</t>
    </rPh>
    <phoneticPr fontId="2"/>
  </si>
  <si>
    <t>黄色塗</t>
    <rPh sb="0" eb="2">
      <t>キイロ</t>
    </rPh>
    <rPh sb="2" eb="3">
      <t>ヌ</t>
    </rPh>
    <phoneticPr fontId="2"/>
  </si>
  <si>
    <t>候補以外</t>
    <rPh sb="0" eb="2">
      <t>コウホ</t>
    </rPh>
    <rPh sb="2" eb="4">
      <t>イガイ</t>
    </rPh>
    <phoneticPr fontId="2"/>
  </si>
  <si>
    <t>赤塗</t>
    <rPh sb="0" eb="1">
      <t>アカ</t>
    </rPh>
    <rPh sb="1" eb="2">
      <t>ヌリ</t>
    </rPh>
    <phoneticPr fontId="2"/>
  </si>
  <si>
    <t>条件付き書式で直接設定</t>
    <phoneticPr fontId="2"/>
  </si>
  <si>
    <t>12-50 システム設置日登録</t>
    <phoneticPr fontId="2"/>
  </si>
  <si>
    <t>半角</t>
    <rPh sb="0" eb="2">
      <t>ハンカク</t>
    </rPh>
    <phoneticPr fontId="2"/>
  </si>
  <si>
    <t>使用して良い文字種（●桁目）</t>
    <rPh sb="0" eb="2">
      <t>シヨウ</t>
    </rPh>
    <rPh sb="4" eb="5">
      <t>イ</t>
    </rPh>
    <rPh sb="6" eb="9">
      <t>モジシュ</t>
    </rPh>
    <rPh sb="11" eb="12">
      <t>ケタ</t>
    </rPh>
    <rPh sb="12" eb="13">
      <t>メ</t>
    </rPh>
    <phoneticPr fontId="2"/>
  </si>
  <si>
    <t>じゃない</t>
    <phoneticPr fontId="2"/>
  </si>
  <si>
    <t>桁より多い</t>
    <rPh sb="0" eb="1">
      <t>ケタ</t>
    </rPh>
    <rPh sb="3" eb="4">
      <t>オオ</t>
    </rPh>
    <phoneticPr fontId="2"/>
  </si>
  <si>
    <t>年</t>
    <rPh sb="0" eb="1">
      <t>ネン</t>
    </rPh>
    <phoneticPr fontId="2"/>
  </si>
  <si>
    <t>月</t>
    <rPh sb="0" eb="1">
      <t>ツキ</t>
    </rPh>
    <phoneticPr fontId="2"/>
  </si>
  <si>
    <t>日</t>
    <rPh sb="0" eb="1">
      <t>ヒ</t>
    </rPh>
    <phoneticPr fontId="2"/>
  </si>
  <si>
    <t>日付判定</t>
    <rPh sb="0" eb="2">
      <t>ヒヅケ</t>
    </rPh>
    <rPh sb="2" eb="4">
      <t>ハンテイ</t>
    </rPh>
    <phoneticPr fontId="2"/>
  </si>
  <si>
    <t>西暦表示</t>
    <rPh sb="0" eb="2">
      <t>セイレキ</t>
    </rPh>
    <rPh sb="2" eb="4">
      <t>ヒョウジ</t>
    </rPh>
    <phoneticPr fontId="2"/>
  </si>
  <si>
    <t>存在するか</t>
    <rPh sb="0" eb="2">
      <t>ソンザイ</t>
    </rPh>
    <phoneticPr fontId="2"/>
  </si>
  <si>
    <t>01-42 自動お待たせダイヤルイン設定</t>
    <phoneticPr fontId="2"/>
  </si>
  <si>
    <t>notドットが3つ</t>
    <phoneticPr fontId="2"/>
  </si>
  <si>
    <t>ユニット</t>
    <phoneticPr fontId="2"/>
  </si>
  <si>
    <t>サブネット</t>
    <phoneticPr fontId="5"/>
  </si>
  <si>
    <t>サブネット</t>
    <phoneticPr fontId="2"/>
  </si>
  <si>
    <t>GW</t>
    <phoneticPr fontId="5"/>
  </si>
  <si>
    <t>GW</t>
    <phoneticPr fontId="2"/>
  </si>
  <si>
    <t>12-54</t>
    <phoneticPr fontId="2"/>
  </si>
  <si>
    <t>08-42 発番号通知</t>
    <phoneticPr fontId="2"/>
  </si>
  <si>
    <t>LEN再老番</t>
    <rPh sb="3" eb="6">
      <t>サイオイバン</t>
    </rPh>
    <phoneticPr fontId="2"/>
  </si>
  <si>
    <t>なし</t>
  </si>
  <si>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</si>
  <si>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</si>
  <si>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</si>
  <si>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</si>
  <si>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</si>
  <si>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</si>
  <si>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</si>
  <si>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</si>
  <si>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</si>
  <si>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</si>
  <si>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</si>
  <si>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</si>
  <si>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なし</t>
    <phoneticPr fontId="2"/>
  </si>
  <si>
    <t>未設定</t>
  </si>
  <si>
    <t>未設定</t>
    <rPh sb="0" eb="3">
      <t>ミセッテイ</t>
    </rPh>
    <phoneticPr fontId="2"/>
  </si>
  <si>
    <t>灰色塗</t>
    <rPh sb="0" eb="2">
      <t>ハイイロ</t>
    </rPh>
    <rPh sb="2" eb="3">
      <t>ヌ</t>
    </rPh>
    <phoneticPr fontId="2"/>
  </si>
  <si>
    <t>条件付き書式設定で直接設定</t>
    <rPh sb="0" eb="3">
      <t>ジョウケンツ</t>
    </rPh>
    <rPh sb="4" eb="8">
      <t>ショシキセッテイ</t>
    </rPh>
    <rPh sb="9" eb="11">
      <t>チョクセツ</t>
    </rPh>
    <rPh sb="11" eb="13">
      <t>セッテイ</t>
    </rPh>
    <phoneticPr fontId="2"/>
  </si>
  <si>
    <t>未使用</t>
    <rPh sb="0" eb="3">
      <t>ミシヨウ</t>
    </rPh>
    <phoneticPr fontId="2"/>
  </si>
  <si>
    <t>VoIP（050_1枚目）</t>
    <phoneticPr fontId="2"/>
  </si>
  <si>
    <t>VoIP（ビハインド_1枚目）</t>
    <phoneticPr fontId="2"/>
  </si>
  <si>
    <t>VoIP（ひかり電話_2枚目）</t>
    <phoneticPr fontId="2"/>
  </si>
  <si>
    <t>VoIP（050_2枚目）</t>
    <phoneticPr fontId="2"/>
  </si>
  <si>
    <t>VoIP（ビハインド_2枚目）</t>
    <phoneticPr fontId="2"/>
  </si>
  <si>
    <t>VoIP（ひかり電話_1枚目）</t>
    <phoneticPr fontId="2"/>
  </si>
  <si>
    <t>重複</t>
    <rPh sb="0" eb="2">
      <t>ジュウフク</t>
    </rPh>
    <phoneticPr fontId="2"/>
  </si>
  <si>
    <t>重複チェック</t>
    <rPh sb="0" eb="2">
      <t>ジュウフク</t>
    </rPh>
    <phoneticPr fontId="2"/>
  </si>
  <si>
    <t>JIS</t>
    <phoneticPr fontId="2"/>
  </si>
  <si>
    <t>赤塗り</t>
    <rPh sb="0" eb="1">
      <t>アカ</t>
    </rPh>
    <rPh sb="1" eb="2">
      <t>ヌリ</t>
    </rPh>
    <phoneticPr fontId="2"/>
  </si>
  <si>
    <t>*0</t>
  </si>
  <si>
    <t>*1</t>
  </si>
  <si>
    <t>*6</t>
  </si>
  <si>
    <t>##</t>
  </si>
  <si>
    <t>#00</t>
  </si>
  <si>
    <t>#01</t>
  </si>
  <si>
    <t>#80</t>
  </si>
  <si>
    <t>#81</t>
  </si>
  <si>
    <t>#82</t>
  </si>
  <si>
    <t>#83</t>
  </si>
  <si>
    <t>#951</t>
  </si>
  <si>
    <t>#952</t>
  </si>
  <si>
    <t>82</t>
  </si>
  <si>
    <t>670</t>
  </si>
  <si>
    <t>671</t>
  </si>
  <si>
    <t>681</t>
  </si>
  <si>
    <t>682</t>
  </si>
  <si>
    <t>80</t>
  </si>
  <si>
    <t>702</t>
  </si>
  <si>
    <t>50</t>
  </si>
  <si>
    <t>51</t>
  </si>
  <si>
    <t>*#</t>
  </si>
  <si>
    <t>678</t>
  </si>
  <si>
    <t>679</t>
  </si>
  <si>
    <t>690</t>
  </si>
  <si>
    <t>ZX-IPSLAP(PB)</t>
    <phoneticPr fontId="2"/>
  </si>
  <si>
    <t>ZX-IPSLAP(DP)</t>
    <phoneticPr fontId="2"/>
  </si>
  <si>
    <t>VoIP(ZXSM-4BRU)</t>
    <phoneticPr fontId="2"/>
  </si>
  <si>
    <t>VoIP(ZXSM-4BRU)</t>
    <phoneticPr fontId="2"/>
  </si>
  <si>
    <t>関数設定</t>
    <rPh sb="0" eb="2">
      <t>カンスウ</t>
    </rPh>
    <rPh sb="2" eb="4">
      <t>セッテイ</t>
    </rPh>
    <phoneticPr fontId="2"/>
  </si>
  <si>
    <t>パターン数</t>
    <rPh sb="4" eb="5">
      <t>スウ</t>
    </rPh>
    <phoneticPr fontId="2"/>
  </si>
  <si>
    <t>参照</t>
    <rPh sb="0" eb="2">
      <t>サンショウ</t>
    </rPh>
    <phoneticPr fontId="2"/>
  </si>
  <si>
    <t>KTG</t>
    <phoneticPr fontId="2"/>
  </si>
  <si>
    <t>DK</t>
    <phoneticPr fontId="2"/>
  </si>
  <si>
    <t>NK</t>
    <phoneticPr fontId="2"/>
  </si>
  <si>
    <t>初期値</t>
    <rPh sb="0" eb="3">
      <t>ショキチ</t>
    </rPh>
    <phoneticPr fontId="2"/>
  </si>
  <si>
    <t>NKG</t>
    <phoneticPr fontId="2"/>
  </si>
  <si>
    <t>パターン</t>
    <phoneticPr fontId="2"/>
  </si>
  <si>
    <t>数の累計</t>
    <rPh sb="2" eb="4">
      <t>ルイケイ</t>
    </rPh>
    <phoneticPr fontId="2"/>
  </si>
  <si>
    <t>位置</t>
    <phoneticPr fontId="2"/>
  </si>
  <si>
    <t>ソート</t>
    <phoneticPr fontId="2"/>
  </si>
  <si>
    <t>NKG</t>
    <phoneticPr fontId="2"/>
  </si>
  <si>
    <t>データソート</t>
    <phoneticPr fontId="2"/>
  </si>
  <si>
    <t>着信先種類なし</t>
    <phoneticPr fontId="2"/>
  </si>
  <si>
    <t>着信先種類なし</t>
    <phoneticPr fontId="2"/>
  </si>
  <si>
    <t>着信先種類なし</t>
    <phoneticPr fontId="2"/>
  </si>
  <si>
    <t>出荷時設定</t>
  </si>
  <si>
    <t>-</t>
    <phoneticPr fontId="2"/>
  </si>
  <si>
    <t>-</t>
    <phoneticPr fontId="2"/>
  </si>
  <si>
    <t>-</t>
    <phoneticPr fontId="2"/>
  </si>
  <si>
    <t>-</t>
    <phoneticPr fontId="2"/>
  </si>
  <si>
    <t>-</t>
    <phoneticPr fontId="2"/>
  </si>
  <si>
    <t>-</t>
    <phoneticPr fontId="2"/>
  </si>
  <si>
    <t>-</t>
    <phoneticPr fontId="2"/>
  </si>
  <si>
    <t>-</t>
    <phoneticPr fontId="2"/>
  </si>
  <si>
    <t>-</t>
    <phoneticPr fontId="2"/>
  </si>
  <si>
    <t>-</t>
    <phoneticPr fontId="2"/>
  </si>
  <si>
    <t>-</t>
    <phoneticPr fontId="2"/>
  </si>
  <si>
    <t>-</t>
    <phoneticPr fontId="2"/>
  </si>
  <si>
    <t>-</t>
    <phoneticPr fontId="2"/>
  </si>
  <si>
    <t>-</t>
    <phoneticPr fontId="2"/>
  </si>
  <si>
    <t>0-00</t>
  </si>
  <si>
    <t>保存する</t>
  </si>
  <si>
    <t>-</t>
    <phoneticPr fontId="2"/>
  </si>
  <si>
    <t>-</t>
    <phoneticPr fontId="2"/>
  </si>
  <si>
    <t>-</t>
    <phoneticPr fontId="2"/>
  </si>
  <si>
    <t>-</t>
    <phoneticPr fontId="2"/>
  </si>
  <si>
    <t>-</t>
    <phoneticPr fontId="2"/>
  </si>
  <si>
    <t>-</t>
    <phoneticPr fontId="2"/>
  </si>
  <si>
    <t>11</t>
    <phoneticPr fontId="2"/>
  </si>
  <si>
    <t>12</t>
    <phoneticPr fontId="2"/>
  </si>
  <si>
    <t>13</t>
    <phoneticPr fontId="2"/>
  </si>
  <si>
    <t>14</t>
    <phoneticPr fontId="2"/>
  </si>
  <si>
    <t>15</t>
    <phoneticPr fontId="2"/>
  </si>
  <si>
    <t>16</t>
    <phoneticPr fontId="2"/>
  </si>
  <si>
    <t>17</t>
    <phoneticPr fontId="2"/>
  </si>
  <si>
    <t>18</t>
    <phoneticPr fontId="2"/>
  </si>
  <si>
    <t>19</t>
    <phoneticPr fontId="2"/>
  </si>
  <si>
    <t>20</t>
    <phoneticPr fontId="2"/>
  </si>
  <si>
    <t>21</t>
    <phoneticPr fontId="2"/>
  </si>
  <si>
    <t>22</t>
    <phoneticPr fontId="2"/>
  </si>
  <si>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</si>
  <si>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</si>
  <si>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</si>
  <si>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</si>
  <si>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</si>
  <si>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</si>
  <si>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</si>
  <si>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</si>
  <si>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</si>
  <si>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</si>
  <si>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</si>
  <si>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</si>
  <si>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</si>
  <si>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</si>
  <si>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</si>
  <si>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</si>
  <si>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</si>
  <si>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</si>
  <si>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</si>
  <si>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</si>
  <si>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</si>
  <si>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</si>
  <si>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</si>
  <si>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</si>
  <si>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</si>
  <si>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</si>
  <si>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</si>
  <si>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キーパターンシートの参照先</t>
    <rPh sb="10" eb="12">
      <t>サンショウ</t>
    </rPh>
    <rPh sb="12" eb="13">
      <t>サキ</t>
    </rPh>
    <phoneticPr fontId="2"/>
  </si>
  <si>
    <t>空欄チェック</t>
    <rPh sb="0" eb="2">
      <t>クウラン</t>
    </rPh>
    <phoneticPr fontId="2"/>
  </si>
  <si>
    <t>内線情報シート参照</t>
    <rPh sb="0" eb="4">
      <t>ナイセンジョウホウ</t>
    </rPh>
    <rPh sb="7" eb="9">
      <t>サンショウ</t>
    </rPh>
    <phoneticPr fontId="2"/>
  </si>
  <si>
    <t>黄塗り</t>
    <rPh sb="0" eb="1">
      <t>キ</t>
    </rPh>
    <rPh sb="1" eb="2">
      <t>ヌ</t>
    </rPh>
    <phoneticPr fontId="2"/>
  </si>
  <si>
    <t>10</t>
    <phoneticPr fontId="2"/>
  </si>
  <si>
    <t>TEN</t>
    <phoneticPr fontId="2"/>
  </si>
  <si>
    <t>赤塗り</t>
    <rPh sb="0" eb="1">
      <t>アカ</t>
    </rPh>
    <rPh sb="1" eb="2">
      <t>ヌ</t>
    </rPh>
    <phoneticPr fontId="2"/>
  </si>
  <si>
    <t>TEN</t>
    <phoneticPr fontId="2"/>
  </si>
  <si>
    <t>赤塗り</t>
    <rPh sb="0" eb="2">
      <t>アカヌリ</t>
    </rPh>
    <phoneticPr fontId="2"/>
  </si>
  <si>
    <t>1-40がTEN・KTG・NK・NKGであるかの判定</t>
    <rPh sb="24" eb="26">
      <t>ハンテイ</t>
    </rPh>
    <phoneticPr fontId="2"/>
  </si>
  <si>
    <t>αZXMデータ設定Sheet     留守番電話</t>
    <rPh sb="19" eb="24">
      <t>ルスバンデンワ</t>
    </rPh>
    <phoneticPr fontId="2"/>
  </si>
  <si>
    <t>-</t>
    <phoneticPr fontId="2"/>
  </si>
  <si>
    <t>-</t>
    <phoneticPr fontId="2"/>
  </si>
  <si>
    <t>ZX-DCLPS</t>
    <phoneticPr fontId="2"/>
  </si>
  <si>
    <t>ｷｰ数</t>
    <rPh sb="2" eb="3">
      <t>スウ</t>
    </rPh>
    <phoneticPr fontId="2"/>
  </si>
  <si>
    <t>MAXキー数</t>
    <rPh sb="5" eb="6">
      <t>スウ</t>
    </rPh>
    <phoneticPr fontId="2"/>
  </si>
  <si>
    <t>重複チェック</t>
    <rPh sb="0" eb="2">
      <t>チョウフク</t>
    </rPh>
    <phoneticPr fontId="10"/>
  </si>
  <si>
    <t>LK</t>
    <phoneticPr fontId="10"/>
  </si>
  <si>
    <t>LK</t>
    <phoneticPr fontId="3"/>
  </si>
  <si>
    <t>データソート</t>
    <phoneticPr fontId="2"/>
  </si>
  <si>
    <t>LEN</t>
    <phoneticPr fontId="2"/>
  </si>
  <si>
    <t>エラー除去</t>
    <rPh sb="3" eb="5">
      <t>ジョキョ</t>
    </rPh>
    <phoneticPr fontId="2"/>
  </si>
  <si>
    <t>赤塗</t>
    <rPh sb="0" eb="1">
      <t>アカ</t>
    </rPh>
    <rPh sb="1" eb="2">
      <t>ヌリ</t>
    </rPh>
    <phoneticPr fontId="2"/>
  </si>
  <si>
    <t>除去後</t>
    <rPh sb="0" eb="2">
      <t>ジョキョ</t>
    </rPh>
    <rPh sb="2" eb="3">
      <t>ゴ</t>
    </rPh>
    <phoneticPr fontId="2"/>
  </si>
  <si>
    <t>ソート</t>
    <phoneticPr fontId="2"/>
  </si>
  <si>
    <t>LEN種別空欄</t>
    <rPh sb="3" eb="5">
      <t>シュベツ</t>
    </rPh>
    <rPh sb="5" eb="7">
      <t>クウラン</t>
    </rPh>
    <phoneticPr fontId="2"/>
  </si>
  <si>
    <t>未使用</t>
    <rPh sb="0" eb="3">
      <t>ミシヨウ</t>
    </rPh>
    <phoneticPr fontId="2"/>
  </si>
  <si>
    <t>04-02 
SKG回線設定</t>
    <rPh sb="10" eb="12">
      <t>カイセン</t>
    </rPh>
    <rPh sb="12" eb="14">
      <t>セッテイ</t>
    </rPh>
    <phoneticPr fontId="3"/>
  </si>
  <si>
    <t>04-02 SKG回線設定</t>
    <phoneticPr fontId="3"/>
  </si>
  <si>
    <t>-</t>
    <phoneticPr fontId="2"/>
  </si>
  <si>
    <t>ソート</t>
    <phoneticPr fontId="2"/>
  </si>
  <si>
    <t>SKG</t>
    <phoneticPr fontId="2"/>
  </si>
  <si>
    <t>右の表</t>
    <rPh sb="0" eb="1">
      <t>ミギ</t>
    </rPh>
    <rPh sb="2" eb="3">
      <t>ヒョウ</t>
    </rPh>
    <phoneticPr fontId="10"/>
  </si>
  <si>
    <t>Q列　TEN</t>
    <rPh sb="1" eb="2">
      <t>レツ</t>
    </rPh>
    <phoneticPr fontId="10"/>
  </si>
  <si>
    <t>上詰め</t>
    <rPh sb="0" eb="1">
      <t>ウエ</t>
    </rPh>
    <rPh sb="1" eb="2">
      <t>ヅ</t>
    </rPh>
    <phoneticPr fontId="10"/>
  </si>
  <si>
    <t>カウント</t>
    <phoneticPr fontId="10"/>
  </si>
  <si>
    <t>未使用</t>
    <rPh sb="0" eb="3">
      <t>ミシヨウ</t>
    </rPh>
    <phoneticPr fontId="10"/>
  </si>
  <si>
    <t>ソート</t>
    <phoneticPr fontId="10"/>
  </si>
  <si>
    <t>■設定値（ZXM）：
回線キー番号をそれぞれ下記の範囲から設定する。
　IK：1～12（設定済みのLENのみ設定可能）
　ワンタッチ：1～24
　SK：1～6（設定済みのSKのみ設定可能）
　PH：1～42
　DK：1～40（設定済みのTENのみ設定可能）
　NKG：1～12（設定済みのNKGのみ設定可能）
　NK：1～48
　ボックス：空欄 or 1～66（空欄の場合はTENの値と同じ値のボックスをそれぞれに設定します）</t>
    <rPh sb="170" eb="172">
      <t>クウラン</t>
    </rPh>
    <rPh sb="181" eb="183">
      <t>クウラン</t>
    </rPh>
    <rPh sb="184" eb="186">
      <t>バアイ</t>
    </rPh>
    <rPh sb="191" eb="192">
      <t>アタイ</t>
    </rPh>
    <rPh sb="193" eb="194">
      <t>オナ</t>
    </rPh>
    <rPh sb="195" eb="196">
      <t>アタイ</t>
    </rPh>
    <rPh sb="207" eb="209">
      <t>セッテイ</t>
    </rPh>
    <phoneticPr fontId="3"/>
  </si>
  <si>
    <t>①がIK/SK/NK/NKG：「02-26 着信音色指定（外線一般）」
　トーン1～8、メロディ1～16、内部音源、外部音源1、外部音源2（初期値：トーン1）
他：空欄</t>
    <rPh sb="70" eb="73">
      <t>ショキチ</t>
    </rPh>
    <phoneticPr fontId="3"/>
  </si>
  <si>
    <t>-</t>
    <phoneticPr fontId="2"/>
  </si>
  <si>
    <t>○</t>
    <phoneticPr fontId="2"/>
  </si>
  <si>
    <t>○</t>
    <phoneticPr fontId="2"/>
  </si>
  <si>
    <t>-</t>
    <phoneticPr fontId="10"/>
  </si>
  <si>
    <t>トーン1</t>
  </si>
  <si>
    <t>条件付き書式</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</si>
  <si>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</si>
  <si>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</si>
  <si>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</si>
  <si>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</si>
  <si>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</si>
  <si>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</si>
  <si>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</si>
  <si>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</si>
  <si>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</si>
  <si>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</si>
  <si>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</si>
  <si>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</si>
  <si>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</si>
  <si>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</si>
  <si>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LK29</t>
    <phoneticPr fontId="3"/>
  </si>
  <si>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</si>
  <si>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</si>
  <si>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</si>
  <si>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</si>
  <si>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</si>
  <si>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</si>
  <si>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</si>
  <si>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トーン1</t>
    <phoneticPr fontId="10"/>
  </si>
  <si>
    <t>NK内線番号 -46</t>
    <phoneticPr fontId="2"/>
  </si>
  <si>
    <t>KTG内線番号 -1（拠点6）</t>
    <rPh sb="11" eb="13">
      <t>キョテン</t>
    </rPh>
    <phoneticPr fontId="2"/>
  </si>
  <si>
    <t>KTG内線番号 -2（拠点5）</t>
    <rPh sb="11" eb="13">
      <t>キョテン</t>
    </rPh>
    <phoneticPr fontId="2"/>
  </si>
  <si>
    <t>KTG内線番号 -3（拠点4）</t>
    <rPh sb="11" eb="13">
      <t>キョテン</t>
    </rPh>
    <phoneticPr fontId="2"/>
  </si>
  <si>
    <t>KTG内線番号 -4（拠点3）</t>
    <rPh sb="11" eb="13">
      <t>キョテン</t>
    </rPh>
    <phoneticPr fontId="2"/>
  </si>
  <si>
    <t>KTG内線番号 -5（拠点2）</t>
    <rPh sb="11" eb="13">
      <t>キョテン</t>
    </rPh>
    <phoneticPr fontId="2"/>
  </si>
  <si>
    <t>KTG内線番号 -6（拠点1）</t>
    <rPh sb="11" eb="13">
      <t>キョテン</t>
    </rPh>
    <phoneticPr fontId="2"/>
  </si>
  <si>
    <t>KTG内線番号 -2（拠点11）</t>
    <phoneticPr fontId="2"/>
  </si>
  <si>
    <t>KTG内線番号 -3（拠点10）</t>
    <phoneticPr fontId="2"/>
  </si>
  <si>
    <t>KTG内線番号 -4（拠点9）</t>
    <phoneticPr fontId="2"/>
  </si>
  <si>
    <t>KTG内線番号 -5（拠点8）</t>
    <phoneticPr fontId="2"/>
  </si>
  <si>
    <t>KTG内線番号 -6（拠点7）</t>
    <phoneticPr fontId="2"/>
  </si>
  <si>
    <t>#954</t>
    <phoneticPr fontId="2"/>
  </si>
  <si>
    <t>トランクGアクセス番号1</t>
    <phoneticPr fontId="2"/>
  </si>
  <si>
    <t>トランクGアクセス番号2</t>
    <phoneticPr fontId="2"/>
  </si>
  <si>
    <t>トランクGアクセス番号3</t>
  </si>
  <si>
    <t>トランクGアクセス番号4</t>
  </si>
  <si>
    <t>トランクGアクセス番号5</t>
  </si>
  <si>
    <t>トランクGアクセス番号6</t>
  </si>
  <si>
    <t>トランクGアクセス番号7</t>
  </si>
  <si>
    <t>トランクGアクセス番号8</t>
  </si>
  <si>
    <t>設定チェック</t>
    <rPh sb="0" eb="2">
      <t>セッテイ</t>
    </rPh>
    <phoneticPr fontId="10"/>
  </si>
  <si>
    <t>IK</t>
    <phoneticPr fontId="10"/>
  </si>
  <si>
    <t>SK</t>
    <phoneticPr fontId="10"/>
  </si>
  <si>
    <t>NKG</t>
    <phoneticPr fontId="10"/>
  </si>
  <si>
    <t>DK</t>
    <phoneticPr fontId="10"/>
  </si>
  <si>
    <t>無鳴動音色：</t>
    <rPh sb="0" eb="1">
      <t>ム</t>
    </rPh>
    <rPh sb="1" eb="3">
      <t>メイドウ</t>
    </rPh>
    <rPh sb="3" eb="5">
      <t>ネイロ</t>
    </rPh>
    <phoneticPr fontId="3"/>
  </si>
  <si>
    <t>なし</t>
    <phoneticPr fontId="10"/>
  </si>
  <si>
    <r>
      <t>NK
No.</t>
    </r>
    <r>
      <rPr>
        <b/>
        <strike/>
        <sz val="10"/>
        <rFont val="ＭＳ Ｐゴシック"/>
        <family val="3"/>
        <charset val="128"/>
      </rPr>
      <t/>
    </r>
    <phoneticPr fontId="2"/>
  </si>
  <si>
    <r>
      <t>NK No.</t>
    </r>
    <r>
      <rPr>
        <b/>
        <strike/>
        <sz val="10"/>
        <rFont val="ＭＳ Ｐゴシック"/>
        <family val="3"/>
        <charset val="128"/>
      </rPr>
      <t/>
    </r>
    <phoneticPr fontId="2"/>
  </si>
  <si>
    <t>発信自動捕捉
サービス設定</t>
    <rPh sb="0" eb="2">
      <t>ハッシン</t>
    </rPh>
    <rPh sb="2" eb="4">
      <t>ジドウ</t>
    </rPh>
    <rPh sb="4" eb="6">
      <t>ホソク</t>
    </rPh>
    <rPh sb="11" eb="13">
      <t>セッテイ</t>
    </rPh>
    <phoneticPr fontId="3"/>
  </si>
  <si>
    <t>なし</t>
    <phoneticPr fontId="2"/>
  </si>
  <si>
    <t>上段：鳴動設定</t>
    <phoneticPr fontId="10"/>
  </si>
  <si>
    <t xml:space="preserve"> </t>
    <phoneticPr fontId="10"/>
  </si>
  <si>
    <t>下段：着信自動捕捉設定</t>
    <rPh sb="9" eb="11">
      <t>セッテイ</t>
    </rPh>
    <phoneticPr fontId="10"/>
  </si>
  <si>
    <t>■</t>
    <phoneticPr fontId="2"/>
  </si>
  <si>
    <t>□</t>
    <phoneticPr fontId="2"/>
  </si>
  <si>
    <t>その他（　　　　　　　　　　　　　　　　　　　　　　　　　　　　　　　　　　）</t>
    <rPh sb="2" eb="3">
      <t>タ</t>
    </rPh>
    <phoneticPr fontId="2"/>
  </si>
  <si>
    <t>別棟配線</t>
    <rPh sb="0" eb="2">
      <t>ベツムネ</t>
    </rPh>
    <rPh sb="2" eb="4">
      <t>ハイセン</t>
    </rPh>
    <phoneticPr fontId="2"/>
  </si>
  <si>
    <t>二重床の鋼板加工</t>
    <phoneticPr fontId="2"/>
  </si>
  <si>
    <t>コンクリート壁のコア抜き</t>
    <phoneticPr fontId="2"/>
  </si>
  <si>
    <t>配管新設</t>
    <rPh sb="0" eb="2">
      <t>ハイカン</t>
    </rPh>
    <rPh sb="2" eb="4">
      <t>シンセツ</t>
    </rPh>
    <phoneticPr fontId="2"/>
  </si>
  <si>
    <t>付帯工事要否（ＳＯ実施不可作業）</t>
    <rPh sb="0" eb="2">
      <t>フタイ</t>
    </rPh>
    <rPh sb="2" eb="4">
      <t>コウジ</t>
    </rPh>
    <rPh sb="4" eb="6">
      <t>ヨウヒ</t>
    </rPh>
    <rPh sb="9" eb="11">
      <t>ジッシ</t>
    </rPh>
    <rPh sb="11" eb="13">
      <t>フカ</t>
    </rPh>
    <rPh sb="13" eb="15">
      <t>サギョウ</t>
    </rPh>
    <phoneticPr fontId="2"/>
  </si>
  <si>
    <t>台</t>
    <rPh sb="0" eb="1">
      <t>ダイ</t>
    </rPh>
    <phoneticPr fontId="2"/>
  </si>
  <si>
    <t>機器配線撤去（ＩＰ）
機器配線撤去（停電用）
※張替、首振り、切詰を除く</t>
    <rPh sb="0" eb="2">
      <t>キキ</t>
    </rPh>
    <rPh sb="2" eb="4">
      <t>ハイセン</t>
    </rPh>
    <rPh sb="4" eb="6">
      <t>テッキョ</t>
    </rPh>
    <rPh sb="15" eb="17">
      <t>テッキョ</t>
    </rPh>
    <phoneticPr fontId="2"/>
  </si>
  <si>
    <t>機器配線既設利用（ＩＰ）
機器配線既設利用（停電用）</t>
    <rPh sb="0" eb="2">
      <t>キキ</t>
    </rPh>
    <rPh sb="2" eb="4">
      <t>ハイセン</t>
    </rPh>
    <rPh sb="4" eb="6">
      <t>キセツ</t>
    </rPh>
    <rPh sb="6" eb="8">
      <t>リヨウ</t>
    </rPh>
    <rPh sb="17" eb="19">
      <t>キセツ</t>
    </rPh>
    <rPh sb="19" eb="21">
      <t>リヨウ</t>
    </rPh>
    <phoneticPr fontId="2"/>
  </si>
  <si>
    <t>個</t>
    <rPh sb="0" eb="1">
      <t>コ</t>
    </rPh>
    <phoneticPr fontId="2"/>
  </si>
  <si>
    <t>ＬＡＮプラグ取付</t>
    <phoneticPr fontId="2"/>
  </si>
  <si>
    <t>機器配線切り詰め（ＩＰ）
機器配線切り詰め（停電用）</t>
    <rPh sb="0" eb="2">
      <t>キキ</t>
    </rPh>
    <rPh sb="2" eb="4">
      <t>ハイセン</t>
    </rPh>
    <rPh sb="4" eb="5">
      <t>キ</t>
    </rPh>
    <rPh sb="6" eb="7">
      <t>ツ</t>
    </rPh>
    <rPh sb="17" eb="18">
      <t>キ</t>
    </rPh>
    <rPh sb="19" eb="20">
      <t>ツ</t>
    </rPh>
    <phoneticPr fontId="2"/>
  </si>
  <si>
    <t>配線</t>
    <rPh sb="0" eb="2">
      <t>ハイセン</t>
    </rPh>
    <phoneticPr fontId="2"/>
  </si>
  <si>
    <t>ＬＡＮ配線撤去</t>
    <rPh sb="3" eb="5">
      <t>ハイセン</t>
    </rPh>
    <rPh sb="5" eb="7">
      <t>テッキョ</t>
    </rPh>
    <phoneticPr fontId="2"/>
  </si>
  <si>
    <t>機器配線首振り（ＩＰ）
機器配線首振り（停電用）</t>
    <rPh sb="0" eb="2">
      <t>キキ</t>
    </rPh>
    <rPh sb="2" eb="4">
      <t>ハイセン</t>
    </rPh>
    <rPh sb="4" eb="5">
      <t>クビ</t>
    </rPh>
    <rPh sb="5" eb="6">
      <t>フ</t>
    </rPh>
    <rPh sb="16" eb="17">
      <t>クビ</t>
    </rPh>
    <rPh sb="17" eb="18">
      <t>フ</t>
    </rPh>
    <phoneticPr fontId="2"/>
  </si>
  <si>
    <t>ＬＡＮ配線新設</t>
    <rPh sb="3" eb="5">
      <t>ハイセン</t>
    </rPh>
    <rPh sb="5" eb="7">
      <t>シンセツ</t>
    </rPh>
    <phoneticPr fontId="2"/>
  </si>
  <si>
    <t>機器配線張替（ＩＰ）
機器配線張替（停電用）</t>
    <rPh sb="0" eb="2">
      <t>キキ</t>
    </rPh>
    <rPh sb="2" eb="4">
      <t>ハイセン</t>
    </rPh>
    <rPh sb="4" eb="6">
      <t>ハリカエ</t>
    </rPh>
    <rPh sb="15" eb="17">
      <t>ハリカエ</t>
    </rPh>
    <phoneticPr fontId="2"/>
  </si>
  <si>
    <t>ﾛﾝｸﾞﾊﾝｶﾞ新設
（機器配線撤去）</t>
    <rPh sb="12" eb="14">
      <t>キキ</t>
    </rPh>
    <rPh sb="14" eb="16">
      <t>ハイセン</t>
    </rPh>
    <rPh sb="16" eb="18">
      <t>テッキョ</t>
    </rPh>
    <phoneticPr fontId="2"/>
  </si>
  <si>
    <t>機器配線新設（ＩＰ）
機器配線新設（停電用）</t>
    <rPh sb="0" eb="2">
      <t>キキ</t>
    </rPh>
    <rPh sb="2" eb="4">
      <t>ハイセン</t>
    </rPh>
    <rPh sb="4" eb="6">
      <t>シンセツ</t>
    </rPh>
    <rPh sb="11" eb="13">
      <t>キキ</t>
    </rPh>
    <rPh sb="13" eb="15">
      <t>ハイセン</t>
    </rPh>
    <rPh sb="15" eb="17">
      <t>シンセツ</t>
    </rPh>
    <rPh sb="18" eb="20">
      <t>テイデン</t>
    </rPh>
    <rPh sb="20" eb="21">
      <t>ヨウ</t>
    </rPh>
    <phoneticPr fontId="2"/>
  </si>
  <si>
    <t>外被接続AOT-D2
（機器配線新設）</t>
    <rPh sb="12" eb="14">
      <t>キキ</t>
    </rPh>
    <rPh sb="14" eb="16">
      <t>ハイセン</t>
    </rPh>
    <rPh sb="16" eb="18">
      <t>シンセツ</t>
    </rPh>
    <phoneticPr fontId="2"/>
  </si>
  <si>
    <t>機器配線撤去（ＩＰ）
※張替、首振り、切詰を除く</t>
    <rPh sb="0" eb="2">
      <t>キキ</t>
    </rPh>
    <rPh sb="2" eb="4">
      <t>ハイセン</t>
    </rPh>
    <rPh sb="4" eb="6">
      <t>テッキョ</t>
    </rPh>
    <phoneticPr fontId="2"/>
  </si>
  <si>
    <t>数量</t>
    <rPh sb="0" eb="2">
      <t>スウリョウ</t>
    </rPh>
    <phoneticPr fontId="2"/>
  </si>
  <si>
    <t>機器配線既設利用（ＩＰ）</t>
    <rPh sb="0" eb="2">
      <t>キキ</t>
    </rPh>
    <rPh sb="2" eb="4">
      <t>ハイセン</t>
    </rPh>
    <rPh sb="4" eb="6">
      <t>キセツ</t>
    </rPh>
    <rPh sb="6" eb="8">
      <t>リヨウ</t>
    </rPh>
    <phoneticPr fontId="2"/>
  </si>
  <si>
    <t>変更後</t>
    <rPh sb="0" eb="2">
      <t>ヘンコウ</t>
    </rPh>
    <rPh sb="2" eb="3">
      <t>ゴ</t>
    </rPh>
    <phoneticPr fontId="2"/>
  </si>
  <si>
    <t>発注時</t>
    <rPh sb="0" eb="2">
      <t>ハッチュウ</t>
    </rPh>
    <rPh sb="2" eb="3">
      <t>ジ</t>
    </rPh>
    <phoneticPr fontId="2"/>
  </si>
  <si>
    <t>単位</t>
    <rPh sb="0" eb="2">
      <t>タンイ</t>
    </rPh>
    <phoneticPr fontId="2"/>
  </si>
  <si>
    <t>工程名</t>
    <rPh sb="0" eb="2">
      <t>コウテイ</t>
    </rPh>
    <rPh sb="2" eb="3">
      <t>メイ</t>
    </rPh>
    <phoneticPr fontId="2"/>
  </si>
  <si>
    <t>機器配線切り詰め（ＩＰ）</t>
    <rPh sb="0" eb="2">
      <t>キキ</t>
    </rPh>
    <rPh sb="2" eb="4">
      <t>ハイセン</t>
    </rPh>
    <rPh sb="4" eb="5">
      <t>キ</t>
    </rPh>
    <rPh sb="6" eb="7">
      <t>ツ</t>
    </rPh>
    <phoneticPr fontId="2"/>
  </si>
  <si>
    <t>約定工程積算</t>
    <rPh sb="0" eb="2">
      <t>ヤクジョウ</t>
    </rPh>
    <rPh sb="2" eb="4">
      <t>コウテイ</t>
    </rPh>
    <rPh sb="4" eb="6">
      <t>セキサン</t>
    </rPh>
    <phoneticPr fontId="2"/>
  </si>
  <si>
    <t>機器配線首振り（ＩＰ）</t>
    <rPh sb="0" eb="2">
      <t>キキ</t>
    </rPh>
    <rPh sb="2" eb="4">
      <t>ハイセン</t>
    </rPh>
    <rPh sb="4" eb="5">
      <t>クビ</t>
    </rPh>
    <rPh sb="5" eb="6">
      <t>フ</t>
    </rPh>
    <phoneticPr fontId="2"/>
  </si>
  <si>
    <t>機器配線張替（ＩＰ）</t>
    <rPh sb="0" eb="2">
      <t>キキ</t>
    </rPh>
    <rPh sb="2" eb="4">
      <t>ハイセン</t>
    </rPh>
    <rPh sb="4" eb="6">
      <t>ハリカエ</t>
    </rPh>
    <phoneticPr fontId="2"/>
  </si>
  <si>
    <t>機器配線新設（ＩＰ）</t>
    <rPh sb="0" eb="2">
      <t>キキ</t>
    </rPh>
    <rPh sb="2" eb="4">
      <t>ハイセン</t>
    </rPh>
    <rPh sb="4" eb="6">
      <t>シンセツ</t>
    </rPh>
    <phoneticPr fontId="2"/>
  </si>
  <si>
    <t>配線工事金額（お客様工事費）</t>
    <rPh sb="0" eb="2">
      <t>ハイセン</t>
    </rPh>
    <rPh sb="2" eb="4">
      <t>コウジ</t>
    </rPh>
    <rPh sb="4" eb="6">
      <t>キンガク</t>
    </rPh>
    <rPh sb="8" eb="10">
      <t>キャクサマ</t>
    </rPh>
    <rPh sb="10" eb="13">
      <t>コウジヒ</t>
    </rPh>
    <phoneticPr fontId="2"/>
  </si>
  <si>
    <t>機器配線撤去（バス）
※張替、首振り、切詰を除く</t>
    <rPh sb="0" eb="2">
      <t>キキ</t>
    </rPh>
    <rPh sb="2" eb="4">
      <t>ハイセン</t>
    </rPh>
    <rPh sb="4" eb="6">
      <t>テッキョ</t>
    </rPh>
    <phoneticPr fontId="2"/>
  </si>
  <si>
    <t>機器配線既設利用（バス）</t>
    <rPh sb="0" eb="2">
      <t>キキ</t>
    </rPh>
    <rPh sb="2" eb="4">
      <t>ハイセン</t>
    </rPh>
    <rPh sb="4" eb="6">
      <t>キセツ</t>
    </rPh>
    <rPh sb="6" eb="8">
      <t>リヨウ</t>
    </rPh>
    <phoneticPr fontId="2"/>
  </si>
  <si>
    <t>機器配線　撤去（LAN）</t>
    <rPh sb="0" eb="2">
      <t>キキ</t>
    </rPh>
    <rPh sb="2" eb="4">
      <t>ハイセン</t>
    </rPh>
    <rPh sb="5" eb="7">
      <t>テッキョ</t>
    </rPh>
    <phoneticPr fontId="2"/>
  </si>
  <si>
    <t>機器配線切り詰め（バス）</t>
    <rPh sb="0" eb="2">
      <t>キキ</t>
    </rPh>
    <rPh sb="2" eb="4">
      <t>ハイセン</t>
    </rPh>
    <rPh sb="4" eb="5">
      <t>キ</t>
    </rPh>
    <rPh sb="6" eb="7">
      <t>ツ</t>
    </rPh>
    <phoneticPr fontId="2"/>
  </si>
  <si>
    <t>機器配線　撤去（バス）</t>
    <rPh sb="5" eb="7">
      <t>テッキョ</t>
    </rPh>
    <phoneticPr fontId="2"/>
  </si>
  <si>
    <t>機器配線首振り（バス）</t>
    <rPh sb="0" eb="2">
      <t>キキ</t>
    </rPh>
    <rPh sb="2" eb="4">
      <t>ハイセン</t>
    </rPh>
    <rPh sb="4" eb="5">
      <t>クビ</t>
    </rPh>
    <rPh sb="5" eb="6">
      <t>フ</t>
    </rPh>
    <phoneticPr fontId="2"/>
  </si>
  <si>
    <t>機器配線　撤去（スター/単体）</t>
    <rPh sb="5" eb="7">
      <t>テッキョ</t>
    </rPh>
    <phoneticPr fontId="2"/>
  </si>
  <si>
    <t>機器配線張替（バス）</t>
    <rPh sb="0" eb="2">
      <t>キキ</t>
    </rPh>
    <rPh sb="2" eb="4">
      <t>ハイセン</t>
    </rPh>
    <rPh sb="4" eb="6">
      <t>ハリカエ</t>
    </rPh>
    <phoneticPr fontId="2"/>
  </si>
  <si>
    <t>機器配線　既設利用（LAN）</t>
    <rPh sb="5" eb="7">
      <t>キセツ</t>
    </rPh>
    <rPh sb="7" eb="9">
      <t>リヨウ</t>
    </rPh>
    <phoneticPr fontId="2"/>
  </si>
  <si>
    <t>機器配線新設（バス）</t>
    <rPh sb="0" eb="2">
      <t>キキ</t>
    </rPh>
    <rPh sb="2" eb="4">
      <t>ハイセン</t>
    </rPh>
    <rPh sb="4" eb="6">
      <t>シンセツ</t>
    </rPh>
    <phoneticPr fontId="2"/>
  </si>
  <si>
    <t>機器配線　既設利用（バス）</t>
    <rPh sb="5" eb="7">
      <t>キセツ</t>
    </rPh>
    <rPh sb="7" eb="9">
      <t>リヨウ</t>
    </rPh>
    <phoneticPr fontId="2"/>
  </si>
  <si>
    <t>機器配線撤去（スター）
※張替、首振り、切詰を除く</t>
    <rPh sb="0" eb="2">
      <t>キキ</t>
    </rPh>
    <rPh sb="2" eb="4">
      <t>ハイセン</t>
    </rPh>
    <rPh sb="4" eb="6">
      <t>テッキョ</t>
    </rPh>
    <rPh sb="13" eb="15">
      <t>ハリカエ</t>
    </rPh>
    <rPh sb="16" eb="17">
      <t>クビ</t>
    </rPh>
    <rPh sb="17" eb="18">
      <t>フ</t>
    </rPh>
    <rPh sb="20" eb="22">
      <t>キリツメ</t>
    </rPh>
    <rPh sb="23" eb="24">
      <t>ノゾ</t>
    </rPh>
    <phoneticPr fontId="2"/>
  </si>
  <si>
    <t>機器配線　既設利用（スター/単体）</t>
    <rPh sb="5" eb="7">
      <t>キセツ</t>
    </rPh>
    <rPh sb="7" eb="9">
      <t>リヨウ</t>
    </rPh>
    <rPh sb="14" eb="16">
      <t>タンタイ</t>
    </rPh>
    <phoneticPr fontId="2"/>
  </si>
  <si>
    <t>機器配線既設利用（スター）</t>
    <rPh sb="0" eb="2">
      <t>キキ</t>
    </rPh>
    <rPh sb="2" eb="4">
      <t>ハイセン</t>
    </rPh>
    <rPh sb="4" eb="6">
      <t>キセツ</t>
    </rPh>
    <rPh sb="6" eb="8">
      <t>リヨウ</t>
    </rPh>
    <phoneticPr fontId="2"/>
  </si>
  <si>
    <t>機器配線　新設（LAN）</t>
    <rPh sb="0" eb="2">
      <t>キキ</t>
    </rPh>
    <rPh sb="2" eb="4">
      <t>ハイセン</t>
    </rPh>
    <rPh sb="5" eb="7">
      <t>シンセツ</t>
    </rPh>
    <phoneticPr fontId="2"/>
  </si>
  <si>
    <t>機器配線切り詰め（スター）</t>
    <rPh sb="0" eb="2">
      <t>キキ</t>
    </rPh>
    <rPh sb="2" eb="4">
      <t>ハイセン</t>
    </rPh>
    <rPh sb="4" eb="5">
      <t>キ</t>
    </rPh>
    <rPh sb="6" eb="7">
      <t>ツ</t>
    </rPh>
    <phoneticPr fontId="2"/>
  </si>
  <si>
    <t>機器配線　新設（バス）</t>
    <rPh sb="5" eb="7">
      <t>シンセツ</t>
    </rPh>
    <phoneticPr fontId="2"/>
  </si>
  <si>
    <t>機器配線首振り（スター）</t>
    <rPh sb="0" eb="2">
      <t>キキ</t>
    </rPh>
    <rPh sb="2" eb="4">
      <t>ハイセン</t>
    </rPh>
    <rPh sb="4" eb="5">
      <t>クビ</t>
    </rPh>
    <rPh sb="5" eb="6">
      <t>フ</t>
    </rPh>
    <phoneticPr fontId="2"/>
  </si>
  <si>
    <t>機器配線　新設（スター/単体）</t>
    <rPh sb="5" eb="7">
      <t>シンセツ</t>
    </rPh>
    <rPh sb="12" eb="14">
      <t>タンタイ</t>
    </rPh>
    <phoneticPr fontId="2"/>
  </si>
  <si>
    <t>機器配線張替（スター）</t>
    <rPh sb="0" eb="2">
      <t>キキ</t>
    </rPh>
    <rPh sb="2" eb="4">
      <t>ハイセン</t>
    </rPh>
    <rPh sb="4" eb="6">
      <t>ハリカエ</t>
    </rPh>
    <phoneticPr fontId="2"/>
  </si>
  <si>
    <t>料金</t>
    <rPh sb="0" eb="2">
      <t>リョウキン</t>
    </rPh>
    <phoneticPr fontId="2"/>
  </si>
  <si>
    <t>機器配線新設（スター）</t>
    <rPh sb="0" eb="2">
      <t>キキ</t>
    </rPh>
    <rPh sb="2" eb="4">
      <t>ハイセン</t>
    </rPh>
    <rPh sb="4" eb="6">
      <t>シンセツ</t>
    </rPh>
    <phoneticPr fontId="2"/>
  </si>
  <si>
    <t>工事内容</t>
    <rPh sb="0" eb="2">
      <t>コウジ</t>
    </rPh>
    <rPh sb="2" eb="4">
      <t>ナイヨウ</t>
    </rPh>
    <phoneticPr fontId="2"/>
  </si>
  <si>
    <t>数量
竣工時変更
（通建記入）</t>
    <rPh sb="0" eb="2">
      <t>スウリョウ</t>
    </rPh>
    <rPh sb="3" eb="5">
      <t>シュンコウ</t>
    </rPh>
    <rPh sb="5" eb="6">
      <t>ジ</t>
    </rPh>
    <rPh sb="6" eb="8">
      <t>ヘンコウ</t>
    </rPh>
    <rPh sb="10" eb="12">
      <t>ツウケン</t>
    </rPh>
    <rPh sb="12" eb="14">
      <t>キニュウ</t>
    </rPh>
    <phoneticPr fontId="2"/>
  </si>
  <si>
    <t>数量
更改後
（ＮＴＴ記入）</t>
    <rPh sb="0" eb="2">
      <t>スウリョウ</t>
    </rPh>
    <rPh sb="3" eb="5">
      <t>コウカイ</t>
    </rPh>
    <rPh sb="5" eb="6">
      <t>ゴ</t>
    </rPh>
    <rPh sb="11" eb="13">
      <t>キニュウ</t>
    </rPh>
    <phoneticPr fontId="2"/>
  </si>
  <si>
    <t>作業内容</t>
    <rPh sb="0" eb="2">
      <t>サギョウ</t>
    </rPh>
    <rPh sb="2" eb="4">
      <t>ナイヨウ</t>
    </rPh>
    <phoneticPr fontId="2"/>
  </si>
  <si>
    <t>凡例</t>
    <rPh sb="0" eb="2">
      <t>ハンレイ</t>
    </rPh>
    <phoneticPr fontId="2"/>
  </si>
  <si>
    <t>お客様見積り必要工程（配線工事費）</t>
    <rPh sb="1" eb="3">
      <t>キャクサマ</t>
    </rPh>
    <rPh sb="3" eb="5">
      <t>ミツモ</t>
    </rPh>
    <rPh sb="6" eb="8">
      <t>ヒツヨウ</t>
    </rPh>
    <rPh sb="8" eb="10">
      <t>コウテイ</t>
    </rPh>
    <rPh sb="11" eb="13">
      <t>ハイセン</t>
    </rPh>
    <rPh sb="13" eb="16">
      <t>コウジヒ</t>
    </rPh>
    <phoneticPr fontId="2"/>
  </si>
  <si>
    <t>↓発注工程から変更があった際に数量を記載</t>
    <rPh sb="1" eb="3">
      <t>ハッチュウ</t>
    </rPh>
    <rPh sb="3" eb="5">
      <t>コウテイ</t>
    </rPh>
    <rPh sb="7" eb="9">
      <t>ヘンコウ</t>
    </rPh>
    <rPh sb="13" eb="14">
      <t>サイ</t>
    </rPh>
    <rPh sb="15" eb="17">
      <t>スウリョウ</t>
    </rPh>
    <rPh sb="18" eb="20">
      <t>キサイ</t>
    </rPh>
    <phoneticPr fontId="2"/>
  </si>
  <si>
    <t>実施作業</t>
    <rPh sb="0" eb="2">
      <t>ジッシ</t>
    </rPh>
    <rPh sb="2" eb="4">
      <t>サギョウ</t>
    </rPh>
    <phoneticPr fontId="2"/>
  </si>
  <si>
    <t>その他</t>
    <rPh sb="2" eb="3">
      <t>タ</t>
    </rPh>
    <phoneticPr fontId="2"/>
  </si>
  <si>
    <t>✔</t>
  </si>
  <si>
    <t>サービス機能名　：　リモート設定
システムデータ項目　12-15、16、61、62、64</t>
    <phoneticPr fontId="46"/>
  </si>
  <si>
    <t>リモート設定機能</t>
    <rPh sb="4" eb="6">
      <t>セッテイ</t>
    </rPh>
    <rPh sb="6" eb="8">
      <t>キノウ</t>
    </rPh>
    <phoneticPr fontId="2"/>
  </si>
  <si>
    <t>④</t>
    <phoneticPr fontId="2"/>
  </si>
  <si>
    <r>
      <t>サービス機能名　：　機器情報収集
システムデータ項目　12-61、62、64、</t>
    </r>
    <r>
      <rPr>
        <b/>
        <sz val="9"/>
        <color rgb="FFFF0000"/>
        <rFont val="Meiryo UI"/>
        <family val="3"/>
        <charset val="128"/>
      </rPr>
      <t>69</t>
    </r>
    <r>
      <rPr>
        <sz val="9"/>
        <color theme="1"/>
        <rFont val="Meiryo UI"/>
        <family val="3"/>
        <charset val="128"/>
      </rPr>
      <t>、70</t>
    </r>
    <phoneticPr fontId="46"/>
  </si>
  <si>
    <t>利用状況閲覧機能</t>
    <rPh sb="0" eb="4">
      <t>リヨウジョウキョウ</t>
    </rPh>
    <rPh sb="4" eb="6">
      <t>エツラン</t>
    </rPh>
    <rPh sb="6" eb="8">
      <t>キノウ</t>
    </rPh>
    <phoneticPr fontId="2"/>
  </si>
  <si>
    <t>③</t>
    <phoneticPr fontId="2"/>
  </si>
  <si>
    <r>
      <t>サービス機能名　：　アラーム自動発報・運用監視
システムデータ項目　12-61、62、64、</t>
    </r>
    <r>
      <rPr>
        <b/>
        <sz val="9"/>
        <color rgb="FFFF0000"/>
        <rFont val="Meiryo UI"/>
        <family val="3"/>
        <charset val="128"/>
      </rPr>
      <t>71</t>
    </r>
    <phoneticPr fontId="46"/>
  </si>
  <si>
    <t>故障お知らせ機能</t>
    <rPh sb="0" eb="2">
      <t>コショウ</t>
    </rPh>
    <rPh sb="3" eb="4">
      <t>シ</t>
    </rPh>
    <rPh sb="6" eb="8">
      <t>キノウ</t>
    </rPh>
    <phoneticPr fontId="2"/>
  </si>
  <si>
    <t>②</t>
    <phoneticPr fontId="2"/>
  </si>
  <si>
    <t>サービス機能名　：　データバックアップ
システムデータ項目　12-61、62、64、65</t>
    <phoneticPr fontId="46"/>
  </si>
  <si>
    <t>データお預かり機能</t>
    <rPh sb="4" eb="5">
      <t>アズ</t>
    </rPh>
    <rPh sb="7" eb="9">
      <t>キノウ</t>
    </rPh>
    <phoneticPr fontId="2"/>
  </si>
  <si>
    <t>①</t>
    <phoneticPr fontId="2"/>
  </si>
  <si>
    <r>
      <t xml:space="preserve">チェック欄
</t>
    </r>
    <r>
      <rPr>
        <sz val="9"/>
        <color theme="1"/>
        <rFont val="Meiryo UI"/>
        <family val="3"/>
        <charset val="128"/>
      </rPr>
      <t>（営業担当者）</t>
    </r>
    <rPh sb="7" eb="9">
      <t>エイギョウ</t>
    </rPh>
    <rPh sb="9" eb="12">
      <t>タントウシャ</t>
    </rPh>
    <phoneticPr fontId="2"/>
  </si>
  <si>
    <t>関連データ</t>
    <phoneticPr fontId="46"/>
  </si>
  <si>
    <t>内容</t>
    <rPh sb="0" eb="2">
      <t>ナイヨウ</t>
    </rPh>
    <phoneticPr fontId="2"/>
  </si>
  <si>
    <t>項目</t>
    <rPh sb="0" eb="2">
      <t>コウモク</t>
    </rPh>
    <phoneticPr fontId="2"/>
  </si>
  <si>
    <t>【工事担当者の方へ】
　項目①~④のチェックが欄ににチェックがある項目は必ずシステムデータ設定を行ってください。
また、設定が完了したら、開通確認のチェックをお願いします。</t>
    <phoneticPr fontId="46"/>
  </si>
  <si>
    <t>【営業担当者の方へ】
　お客様からαZXの申込を頂いた場合は必ず以下の機能について説明してください。
また、サポートサーバ連携機能はデフォルトで全機能を提供していますが、お客様から同意いただけない場合はチェックを外してください。</t>
    <phoneticPr fontId="46"/>
  </si>
  <si>
    <t>αZX設定依頼書（サポートサーバー連携）</t>
    <rPh sb="3" eb="5">
      <t>セッテイ</t>
    </rPh>
    <rPh sb="5" eb="8">
      <t>イライショ</t>
    </rPh>
    <rPh sb="17" eb="19">
      <t>レンケイ</t>
    </rPh>
    <phoneticPr fontId="2"/>
  </si>
  <si>
    <t>様</t>
    <rPh sb="0" eb="1">
      <t>サマ</t>
    </rPh>
    <phoneticPr fontId="2"/>
  </si>
  <si>
    <t>システム構成図</t>
    <phoneticPr fontId="3"/>
  </si>
  <si>
    <t>アナログ</t>
    <phoneticPr fontId="3"/>
  </si>
  <si>
    <t>ISDN64</t>
    <phoneticPr fontId="3"/>
  </si>
  <si>
    <t>ＬＡＮ配線</t>
    <rPh sb="3" eb="5">
      <t>ハイセン</t>
    </rPh>
    <phoneticPr fontId="3"/>
  </si>
  <si>
    <t>給電HUB</t>
    <rPh sb="0" eb="2">
      <t>キュウデン</t>
    </rPh>
    <phoneticPr fontId="3"/>
  </si>
  <si>
    <t>IP標準電話機</t>
    <rPh sb="2" eb="4">
      <t>ヒョウジュン</t>
    </rPh>
    <rPh sb="4" eb="7">
      <t>デンワキ</t>
    </rPh>
    <phoneticPr fontId="3"/>
  </si>
  <si>
    <t>IP防水電話機</t>
    <rPh sb="2" eb="4">
      <t>ボウスイ</t>
    </rPh>
    <rPh sb="4" eb="7">
      <t>デンワキ</t>
    </rPh>
    <phoneticPr fontId="3"/>
  </si>
  <si>
    <t>IP停電電話機</t>
    <rPh sb="2" eb="4">
      <t>テイデン</t>
    </rPh>
    <rPh sb="4" eb="7">
      <t>デンワキ</t>
    </rPh>
    <phoneticPr fontId="3"/>
  </si>
  <si>
    <t>ﾒﾃﾞｨｱ電話機</t>
    <rPh sb="5" eb="8">
      <t>デンワキ</t>
    </rPh>
    <phoneticPr fontId="3"/>
  </si>
  <si>
    <t>IPｶｰﾙｺｰﾄﾞﾚｽ</t>
    <phoneticPr fontId="3"/>
  </si>
  <si>
    <t>DECT(IP)</t>
    <phoneticPr fontId="3"/>
  </si>
  <si>
    <t>UPS</t>
    <phoneticPr fontId="3"/>
  </si>
  <si>
    <t>無し</t>
  </si>
  <si>
    <t>IP単体電話機ｱﾀﾞﾌﾟﾀ</t>
    <rPh sb="2" eb="4">
      <t>タンタイ</t>
    </rPh>
    <rPh sb="4" eb="7">
      <t>デンワキ</t>
    </rPh>
    <phoneticPr fontId="3"/>
  </si>
  <si>
    <t>IPｺﾝｿｰﾙ</t>
    <phoneticPr fontId="3"/>
  </si>
  <si>
    <t>ギガらくWi-Fi</t>
    <phoneticPr fontId="3"/>
  </si>
  <si>
    <t>ｱｸｾｽﾎﾟｲﾝﾄ</t>
    <phoneticPr fontId="3"/>
  </si>
  <si>
    <t>ｽﾏﾎ</t>
    <phoneticPr fontId="3"/>
  </si>
  <si>
    <t>3CSｱﾝﾃﾅ</t>
    <phoneticPr fontId="3"/>
  </si>
  <si>
    <t>スター配線</t>
    <rPh sb="3" eb="5">
      <t>ハイセン</t>
    </rPh>
    <phoneticPr fontId="3"/>
  </si>
  <si>
    <t>ｽﾀｰ標準電話機</t>
    <rPh sb="3" eb="5">
      <t>ヒョウジュン</t>
    </rPh>
    <rPh sb="5" eb="8">
      <t>デンワキ</t>
    </rPh>
    <phoneticPr fontId="3"/>
  </si>
  <si>
    <t>ｽﾀｰ防水電話機</t>
    <rPh sb="3" eb="5">
      <t>ボウスイ</t>
    </rPh>
    <rPh sb="5" eb="8">
      <t>デンワキ</t>
    </rPh>
    <phoneticPr fontId="3"/>
  </si>
  <si>
    <t>ｽﾀｰ停電電話機</t>
    <rPh sb="3" eb="5">
      <t>テイデン</t>
    </rPh>
    <rPh sb="5" eb="8">
      <t>デンワキ</t>
    </rPh>
    <phoneticPr fontId="3"/>
  </si>
  <si>
    <t>ｽﾀｰｶｰﾙｺｰﾄﾞﾚｽ</t>
    <phoneticPr fontId="3"/>
  </si>
  <si>
    <t>ｽﾀｰ単体電話機ｱﾀﾞﾌﾟﾀ</t>
    <rPh sb="3" eb="5">
      <t>タンタイ</t>
    </rPh>
    <rPh sb="5" eb="8">
      <t>デンワキ</t>
    </rPh>
    <phoneticPr fontId="3"/>
  </si>
  <si>
    <t>DECT(ｽﾀｰ)</t>
    <phoneticPr fontId="3"/>
  </si>
  <si>
    <t>1CSｱﾝﾃﾅ</t>
    <phoneticPr fontId="3"/>
  </si>
  <si>
    <t>DCL電話機</t>
    <rPh sb="3" eb="6">
      <t>デンワキ</t>
    </rPh>
    <phoneticPr fontId="3"/>
  </si>
  <si>
    <t>IPアドレス</t>
  </si>
  <si>
    <t>サブネット</t>
  </si>
  <si>
    <t>本体</t>
    <rPh sb="0" eb="2">
      <t>ホンタイ</t>
    </rPh>
    <phoneticPr fontId="46"/>
  </si>
  <si>
    <t>主装置アドレス</t>
    <rPh sb="0" eb="3">
      <t>シュソウチ</t>
    </rPh>
    <phoneticPr fontId="46"/>
  </si>
  <si>
    <t>ポート３</t>
    <phoneticPr fontId="46"/>
  </si>
  <si>
    <t>ポート2</t>
    <phoneticPr fontId="46"/>
  </si>
  <si>
    <t>デフォルトゲート</t>
    <phoneticPr fontId="46"/>
  </si>
  <si>
    <t>MB500(1台目)</t>
    <rPh sb="7" eb="9">
      <t>ダイメ</t>
    </rPh>
    <phoneticPr fontId="3"/>
  </si>
  <si>
    <t>ポート2</t>
    <phoneticPr fontId="46"/>
  </si>
  <si>
    <t>MB500(2台目)</t>
    <rPh sb="7" eb="9">
      <t>ダイメ</t>
    </rPh>
    <phoneticPr fontId="3"/>
  </si>
  <si>
    <t>その他ルータ</t>
    <rPh sb="2" eb="3">
      <t>タ</t>
    </rPh>
    <phoneticPr fontId="3"/>
  </si>
  <si>
    <t>PPPoE設定</t>
    <rPh sb="5" eb="7">
      <t>セッテイ</t>
    </rPh>
    <phoneticPr fontId="46"/>
  </si>
  <si>
    <t>LAN1</t>
    <phoneticPr fontId="46"/>
  </si>
  <si>
    <t>LAN2</t>
    <phoneticPr fontId="46"/>
  </si>
  <si>
    <t>LAN3</t>
    <phoneticPr fontId="46"/>
  </si>
  <si>
    <t>デフォルトゲート</t>
    <phoneticPr fontId="46"/>
  </si>
  <si>
    <t>あり</t>
    <phoneticPr fontId="46"/>
  </si>
  <si>
    <t>なし</t>
    <phoneticPr fontId="46"/>
  </si>
  <si>
    <t>その他ルータ</t>
    <phoneticPr fontId="46"/>
  </si>
  <si>
    <t>PPPoE設定</t>
    <phoneticPr fontId="46"/>
  </si>
  <si>
    <t>PPPoE設定</t>
    <phoneticPr fontId="46"/>
  </si>
  <si>
    <t>11-27
認証
パスワード</t>
    <rPh sb="6" eb="8">
      <t>ニンショウ</t>
    </rPh>
    <phoneticPr fontId="2"/>
  </si>
  <si>
    <t>11-27</t>
    <phoneticPr fontId="2"/>
  </si>
  <si>
    <t>11-27
認証パスワード</t>
    <rPh sb="6" eb="8">
      <t>ニンショウ</t>
    </rPh>
    <phoneticPr fontId="2"/>
  </si>
  <si>
    <t>11-30
認証機能モード</t>
    <rPh sb="6" eb="8">
      <t>ニンショウ</t>
    </rPh>
    <rPh sb="8" eb="10">
      <t>キノウ</t>
    </rPh>
    <phoneticPr fontId="2"/>
  </si>
  <si>
    <t>11-30
認証機能モード</t>
    <phoneticPr fontId="2"/>
  </si>
  <si>
    <t>ダイジェスト認証する</t>
    <phoneticPr fontId="2"/>
  </si>
  <si>
    <t>ダイジェスト認証しない</t>
  </si>
  <si>
    <t>ダイジェスト認証しない</t>
    <phoneticPr fontId="2"/>
  </si>
  <si>
    <t>11-30</t>
    <phoneticPr fontId="2"/>
  </si>
  <si>
    <t>ZX-S主装置</t>
    <rPh sb="4" eb="5">
      <t>シュ</t>
    </rPh>
    <rPh sb="5" eb="7">
      <t>ソウチ</t>
    </rPh>
    <phoneticPr fontId="3"/>
  </si>
  <si>
    <t>ZX-M主装置</t>
    <rPh sb="4" eb="5">
      <t>シュ</t>
    </rPh>
    <rPh sb="5" eb="7">
      <t>ソウチ</t>
    </rPh>
    <phoneticPr fontId="3"/>
  </si>
  <si>
    <t>03-01 LEN種別</t>
    <rPh sb="9" eb="11">
      <t>シュベツ</t>
    </rPh>
    <phoneticPr fontId="2"/>
  </si>
  <si>
    <t>※ 09-03の設定データ　"〇"：設定あり、" - "：設定なし</t>
    <rPh sb="8" eb="10">
      <t>セッテイ</t>
    </rPh>
    <phoneticPr fontId="2"/>
  </si>
  <si>
    <t>※ 09-04の設定データ　"〇"：規制あり、" - "：規制なし</t>
    <rPh sb="8" eb="10">
      <t>セッテイ</t>
    </rPh>
    <rPh sb="18" eb="20">
      <t>キセイ</t>
    </rPh>
    <rPh sb="29" eb="31">
      <t>キセイ</t>
    </rPh>
    <phoneticPr fontId="2"/>
  </si>
  <si>
    <t>※ 橙色網掛けセルは、旧機種の完成図書から別候補に変換をしています。</t>
    <phoneticPr fontId="46"/>
  </si>
  <si>
    <t>様</t>
    <rPh sb="0" eb="1">
      <t>サマ</t>
    </rPh>
    <phoneticPr fontId="2"/>
  </si>
  <si>
    <t>②機器等レイアウト(工事後)</t>
    <rPh sb="1" eb="3">
      <t>キキ</t>
    </rPh>
    <rPh sb="3" eb="4">
      <t>トウ</t>
    </rPh>
    <rPh sb="10" eb="12">
      <t>コウジ</t>
    </rPh>
    <rPh sb="12" eb="13">
      <t>ゴ</t>
    </rPh>
    <phoneticPr fontId="3"/>
  </si>
  <si>
    <t>②機器等レイアウト(竣工後変更あり)</t>
    <rPh sb="1" eb="3">
      <t>キキ</t>
    </rPh>
    <rPh sb="3" eb="4">
      <t>トウ</t>
    </rPh>
    <rPh sb="10" eb="12">
      <t>シュンコウ</t>
    </rPh>
    <rPh sb="12" eb="13">
      <t>ゴ</t>
    </rPh>
    <rPh sb="13" eb="15">
      <t>ヘンコウ</t>
    </rPh>
    <phoneticPr fontId="3"/>
  </si>
  <si>
    <t>無</t>
  </si>
  <si>
    <t>必要作業数を投入</t>
    <rPh sb="0" eb="2">
      <t>ヒツヨウ</t>
    </rPh>
    <rPh sb="2" eb="4">
      <t>サギョウ</t>
    </rPh>
    <rPh sb="4" eb="5">
      <t>スウ</t>
    </rPh>
    <rPh sb="5" eb="6">
      <t>コウスウ</t>
    </rPh>
    <rPh sb="6" eb="8">
      <t>トウニュウ</t>
    </rPh>
    <phoneticPr fontId="2"/>
  </si>
  <si>
    <t>②施工必要工程</t>
    <rPh sb="1" eb="3">
      <t>セコウ</t>
    </rPh>
    <rPh sb="3" eb="5">
      <t>ヒツヨウ</t>
    </rPh>
    <rPh sb="5" eb="7">
      <t>コウテイ</t>
    </rPh>
    <phoneticPr fontId="3"/>
  </si>
  <si>
    <t>開通時、リモート監視センタ（03-6658-4522）へ連絡し遠隔保守機能の設定・試験を
行ってください。※受付時間9:00～21:00
（休日、夜間の場合は翌営業日に連絡をお願いします。）
　●設定データお預かり機能（必須）
　　・正常にバックアップデータがオフィス系端末サポートシステムにアップロードできるか確認
試験確認後、リモート監視センタにて死活監視機能を有効にします。</t>
    <phoneticPr fontId="2"/>
  </si>
  <si>
    <t>株式会社ソワール</t>
    <rPh sb="0" eb="4">
      <t>カブシキガイシャ</t>
    </rPh>
    <phoneticPr fontId="2"/>
  </si>
  <si>
    <t>株式会社ソワール</t>
    <rPh sb="0" eb="4">
      <t>カブシキガイシャ</t>
    </rPh>
    <phoneticPr fontId="46"/>
  </si>
  <si>
    <t>4BRU+4BRSU</t>
  </si>
  <si>
    <t>SU</t>
  </si>
  <si>
    <t>SLU</t>
  </si>
  <si>
    <t>192.168.2.1</t>
    <phoneticPr fontId="46"/>
  </si>
  <si>
    <t>255.255.255.0</t>
    <phoneticPr fontId="46"/>
  </si>
  <si>
    <t>192.168.2.10</t>
    <phoneticPr fontId="46"/>
  </si>
  <si>
    <t>VoIP(ZXSM-4BRU)</t>
  </si>
  <si>
    <t>0522030160</t>
    <phoneticPr fontId="2"/>
  </si>
  <si>
    <t>0522030166</t>
    <phoneticPr fontId="2"/>
  </si>
  <si>
    <t>0522048860</t>
    <phoneticPr fontId="2"/>
  </si>
  <si>
    <t>0522048869</t>
    <phoneticPr fontId="2"/>
  </si>
  <si>
    <t>0522318222</t>
    <phoneticPr fontId="2"/>
  </si>
  <si>
    <t>0522217299</t>
    <phoneticPr fontId="2"/>
  </si>
  <si>
    <t>0522010166</t>
    <phoneticPr fontId="2"/>
  </si>
  <si>
    <t>ワンタッチ</t>
  </si>
  <si>
    <t>ボックスキー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</si>
</sst>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51">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6"/>
      <name val="ＭＳ Ｐゴシック"/>
      <family val="3"/>
      <charset val="128"/>
    </font>
    <font>
      <sz val="11"/>
      <name val="ＭＳ Ｐゴシック"/>
      <family val="3"/>
      <charset val="128"/>
    </font>
    <font>
      <sz val="6"/>
      <name val="游ゴシック"/>
      <family val="3"/>
      <charset val="128"/>
      <scheme val="minor"/>
    </font>
    <font>
      <b/>
      <strike/>
      <sz val="10"/>
      <name val="ＭＳ Ｐゴシック"/>
      <family val="3"/>
      <charset val="128"/>
    </font>
    <font>
      <sz val="11"/>
      <color theme="1"/>
      <name val="游ゴシック"/>
      <family val="3"/>
      <charset val="128"/>
      <scheme val="minor"/>
    </font>
    <font>
      <b/>
      <sz val="15"/>
      <color theme="3"/>
      <name val="游ゴシック"/>
      <family val="2"/>
      <charset val="128"/>
      <scheme val="minor"/>
    </font>
    <font>
      <sz val="9"/>
      <name val="Meiryo UI"/>
      <family val="3"/>
      <charset val="128"/>
    </font>
    <font>
      <sz val="9"/>
      <color theme="9" tint="-0.499984740745262"/>
      <name val="Meiryo UI"/>
      <family val="3"/>
      <charset val="128"/>
    </font>
    <font>
      <sz val="9"/>
      <color theme="0"/>
      <name val="Meiryo UI"/>
      <family val="3"/>
      <charset val="128"/>
    </font>
    <font>
      <sz val="11"/>
      <color theme="0"/>
      <name val="Meiryo UI"/>
      <family val="3"/>
      <charset val="128"/>
    </font>
    <font>
      <sz val="11"/>
      <name val="Meiryo UI"/>
      <family val="3"/>
      <charset val="128"/>
    </font>
    <font>
      <b/>
      <sz val="11"/>
      <color indexed="81"/>
      <name val="HGPｺﾞｼｯｸM"/>
      <family val="3"/>
      <charset val="128"/>
    </font>
    <font>
      <sz val="6"/>
      <name val="Meiryo UI"/>
      <family val="3"/>
      <charset val="128"/>
    </font>
    <font>
      <b/>
      <sz val="11"/>
      <name val="Meiryo UI"/>
      <family val="3"/>
      <charset val="128"/>
    </font>
    <font>
      <sz val="11"/>
      <color theme="1"/>
      <name val="Meiryo UI"/>
      <family val="3"/>
      <charset val="128"/>
    </font>
    <font>
      <b/>
      <sz val="10"/>
      <name val="Meiryo UI"/>
      <family val="3"/>
      <charset val="128"/>
    </font>
    <font>
      <sz val="10"/>
      <name val="Meiryo UI"/>
      <family val="3"/>
      <charset val="128"/>
    </font>
    <font>
      <b/>
      <sz val="8"/>
      <name val="Meiryo UI"/>
      <family val="3"/>
      <charset val="128"/>
    </font>
    <font>
      <sz val="8"/>
      <name val="Meiryo UI"/>
      <family val="3"/>
      <charset val="128"/>
    </font>
    <font>
      <b/>
      <sz val="11"/>
      <color theme="1"/>
      <name val="Meiryo UI"/>
      <family val="3"/>
      <charset val="128"/>
    </font>
    <font>
      <sz val="10"/>
      <color theme="1"/>
      <name val="Meiryo UI"/>
      <family val="3"/>
      <charset val="128"/>
    </font>
    <font>
      <sz val="8"/>
      <color theme="1"/>
      <name val="Meiryo UI"/>
      <family val="3"/>
      <charset val="128"/>
    </font>
    <font>
      <sz val="9"/>
      <color theme="1"/>
      <name val="Meiryo UI"/>
      <family val="3"/>
      <charset val="128"/>
    </font>
    <font>
      <sz val="6"/>
      <color theme="1"/>
      <name val="Meiryo UI"/>
      <family val="3"/>
      <charset val="128"/>
    </font>
    <font>
      <b/>
      <sz val="9"/>
      <name val="Meiryo UI"/>
      <family val="3"/>
      <charset val="128"/>
    </font>
    <font>
      <sz val="20"/>
      <name val="Meiryo UI"/>
      <family val="3"/>
      <charset val="128"/>
    </font>
    <font>
      <sz val="24"/>
      <name val="Meiryo UI"/>
      <family val="3"/>
      <charset val="128"/>
    </font>
    <font>
      <sz val="16"/>
      <name val="Meiryo UI"/>
      <family val="3"/>
      <charset val="128"/>
    </font>
    <font>
      <sz val="10.5"/>
      <name val="Meiryo UI"/>
      <family val="3"/>
      <charset val="128"/>
    </font>
    <font>
      <b/>
      <sz val="11"/>
      <color indexed="81"/>
      <name val="Meiryo UI"/>
      <family val="3"/>
      <charset val="128"/>
    </font>
    <font>
      <sz val="10"/>
      <color theme="0"/>
      <name val="Meiryo UI"/>
      <family val="3"/>
      <charset val="128"/>
    </font>
    <font>
      <sz val="8"/>
      <color theme="0"/>
      <name val="Meiryo UI"/>
      <family val="3"/>
      <charset val="128"/>
    </font>
    <font>
      <sz val="8"/>
      <name val="HGPｺﾞｼｯｸM"/>
      <family val="3"/>
      <charset val="128"/>
    </font>
    <font>
      <sz val="11"/>
      <name val="HGPｺﾞｼｯｸM"/>
      <family val="3"/>
      <charset val="128"/>
    </font>
    <font>
      <sz val="6"/>
      <name val="HGPｺﾞｼｯｸM"/>
      <family val="3"/>
      <charset val="128"/>
    </font>
    <font>
      <sz val="4"/>
      <name val="HGPｺﾞｼｯｸM"/>
      <family val="3"/>
      <charset val="128"/>
    </font>
    <font>
      <sz val="7"/>
      <name val="HGPｺﾞｼｯｸM"/>
      <family val="3"/>
      <charset val="128"/>
    </font>
    <font>
      <sz val="12"/>
      <name val="Meiryo UI"/>
      <family val="3"/>
      <charset val="128"/>
    </font>
    <font>
      <sz val="11"/>
      <color rgb="FF000000"/>
      <name val="Meiryo UI"/>
      <family val="3"/>
      <charset val="128"/>
    </font>
    <font>
      <b/>
      <sz val="12"/>
      <color theme="1"/>
      <name val="Meiryo UI"/>
      <family val="3"/>
      <charset val="128"/>
    </font>
    <font>
      <b/>
      <sz val="12"/>
      <name val="Meiryo UI"/>
      <family val="3"/>
      <charset val="128"/>
    </font>
    <font>
      <sz val="10"/>
      <color theme="1"/>
      <name val="游ゴシック"/>
      <family val="2"/>
      <charset val="128"/>
    </font>
    <font>
      <sz val="18"/>
      <color theme="1"/>
      <name val="Meiryo UI"/>
      <family val="3"/>
      <charset val="128"/>
    </font>
    <font>
      <sz val="6"/>
      <name val="游ゴシック"/>
      <family val="2"/>
      <charset val="128"/>
    </font>
    <font>
      <b/>
      <sz val="9"/>
      <color rgb="FFFF0000"/>
      <name val="Meiryo UI"/>
      <family val="3"/>
      <charset val="128"/>
    </font>
    <font>
      <sz val="11"/>
      <color rgb="FFFF0000"/>
      <name val="Meiryo UI"/>
      <family val="3"/>
      <charset val="128"/>
    </font>
    <font>
      <sz val="14"/>
      <color theme="1"/>
      <name val="Meiryo UI"/>
      <family val="3"/>
      <charset val="128"/>
    </font>
    <font>
      <sz val="16"/>
      <color theme="1"/>
      <name val="Meiryo UI"/>
      <family val="3"/>
      <charset val="128"/>
    </font>
  </fonts>
  <fills count="1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9"/>
        <bgColor indexed="64"/>
      </patternFill>
    </fill>
    <fill>
      <patternFill patternType="solid">
        <fgColor theme="0" tint="-0.499984740745262"/>
        <bgColor indexed="64"/>
      </patternFill>
    </fill>
    <fill>
      <patternFill patternType="solid">
        <fgColor rgb="FF0070C0"/>
        <bgColor indexed="64"/>
      </patternFill>
    </fill>
    <fill>
      <patternFill patternType="solid">
        <fgColor rgb="FFFF0000"/>
        <bgColor indexed="64"/>
      </patternFill>
    </fill>
    <fill>
      <patternFill patternType="solid">
        <fgColor rgb="FF00B050"/>
        <bgColor indexed="64"/>
      </patternFill>
    </fill>
    <fill>
      <patternFill patternType="solid">
        <fgColor rgb="FF00B0F0"/>
        <bgColor indexed="64"/>
      </patternFill>
    </fill>
    <fill>
      <patternFill patternType="solid">
        <fgColor rgb="FFFFC000"/>
        <bgColor indexed="64"/>
      </patternFill>
    </fill>
    <fill>
      <patternFill patternType="solid">
        <fgColor rgb="FF7030A0"/>
        <bgColor indexed="64"/>
      </patternFill>
    </fill>
    <fill>
      <patternFill patternType="solid">
        <fgColor theme="0" tint="-0.249977111117893"/>
        <bgColor indexed="64"/>
      </patternFill>
    </fill>
    <fill>
      <patternFill patternType="solid">
        <fgColor rgb="FFFFFFCC"/>
        <bgColor indexed="64"/>
      </patternFill>
    </fill>
    <fill>
      <patternFill patternType="solid">
        <fgColor theme="5" tint="0.59999389629810485"/>
        <bgColor indexed="64"/>
      </patternFill>
    </fill>
    <fill>
      <patternFill patternType="solid">
        <fgColor theme="3" tint="0.59999389629810485"/>
        <bgColor indexed="64"/>
      </patternFill>
    </fill>
  </fills>
  <borders count="22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dashed">
        <color indexed="64"/>
      </right>
      <top style="medium">
        <color indexed="64"/>
      </top>
      <bottom style="thin">
        <color indexed="64"/>
      </bottom>
      <diagonal/>
    </border>
    <border>
      <left style="dashed">
        <color indexed="64"/>
      </left>
      <right style="dashed">
        <color indexed="64"/>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diagonal/>
    </border>
    <border>
      <left style="thin">
        <color indexed="64"/>
      </left>
      <right style="dashed">
        <color indexed="64"/>
      </right>
      <top style="thin">
        <color indexed="64"/>
      </top>
      <bottom style="medium">
        <color indexed="64"/>
      </bottom>
      <diagonal/>
    </border>
    <border>
      <left style="dashed">
        <color indexed="64"/>
      </left>
      <right style="dashed">
        <color indexed="64"/>
      </right>
      <top style="thin">
        <color indexed="64"/>
      </top>
      <bottom style="medium">
        <color indexed="64"/>
      </bottom>
      <diagonal/>
    </border>
    <border>
      <left style="dashed">
        <color indexed="64"/>
      </left>
      <right style="thin">
        <color indexed="64"/>
      </right>
      <top style="thin">
        <color indexed="64"/>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thin">
        <color auto="1"/>
      </right>
      <top style="thin">
        <color auto="1"/>
      </top>
      <bottom style="thin">
        <color auto="1"/>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right style="dashed">
        <color indexed="64"/>
      </right>
      <top style="thin">
        <color indexed="64"/>
      </top>
      <bottom style="medium">
        <color indexed="64"/>
      </bottom>
      <diagonal/>
    </border>
    <border>
      <left style="dashed">
        <color indexed="64"/>
      </left>
      <right/>
      <top style="dashed">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style="hair">
        <color indexed="64"/>
      </right>
      <top style="medium">
        <color indexed="64"/>
      </top>
      <bottom style="hair">
        <color indexed="64"/>
      </bottom>
      <diagonal/>
    </border>
    <border>
      <left style="medium">
        <color indexed="64"/>
      </left>
      <right style="medium">
        <color indexed="64"/>
      </right>
      <top/>
      <bottom/>
      <diagonal/>
    </border>
    <border>
      <left/>
      <right style="thin">
        <color indexed="64"/>
      </right>
      <top/>
      <bottom/>
      <diagonal/>
    </border>
    <border>
      <left style="thin">
        <color indexed="64"/>
      </left>
      <right style="hair">
        <color indexed="64"/>
      </right>
      <top style="hair">
        <color indexed="64"/>
      </top>
      <bottom style="medium">
        <color indexed="64"/>
      </bottom>
      <diagonal/>
    </border>
    <border>
      <left style="medium">
        <color indexed="64"/>
      </left>
      <right style="thin">
        <color indexed="64"/>
      </right>
      <top style="medium">
        <color indexed="64"/>
      </top>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dotted">
        <color indexed="64"/>
      </right>
      <top/>
      <bottom style="thin">
        <color indexed="64"/>
      </bottom>
      <diagonal/>
    </border>
    <border>
      <left style="dott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thin">
        <color indexed="64"/>
      </right>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dotted">
        <color indexed="64"/>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thin">
        <color indexed="64"/>
      </right>
      <top style="dotted">
        <color indexed="64"/>
      </top>
      <bottom style="medium">
        <color indexed="64"/>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thin">
        <color indexed="64"/>
      </right>
      <top style="medium">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style="dotted">
        <color indexed="64"/>
      </bottom>
      <diagonal/>
    </border>
    <border>
      <left style="dotted">
        <color indexed="64"/>
      </left>
      <right style="medium">
        <color indexed="64"/>
      </right>
      <top style="dotted">
        <color indexed="64"/>
      </top>
      <bottom style="medium">
        <color indexed="64"/>
      </bottom>
      <diagonal/>
    </border>
    <border>
      <left style="dotted">
        <color indexed="64"/>
      </left>
      <right style="medium">
        <color indexed="64"/>
      </right>
      <top style="medium">
        <color indexed="64"/>
      </top>
      <bottom style="thin">
        <color indexed="64"/>
      </bottom>
      <diagonal/>
    </border>
    <border>
      <left style="dotted">
        <color indexed="64"/>
      </left>
      <right style="medium">
        <color indexed="64"/>
      </right>
      <top style="thin">
        <color indexed="64"/>
      </top>
      <bottom style="thin">
        <color indexed="64"/>
      </bottom>
      <diagonal/>
    </border>
    <border>
      <left style="dotted">
        <color indexed="64"/>
      </left>
      <right style="medium">
        <color indexed="64"/>
      </right>
      <top/>
      <bottom style="thin">
        <color indexed="64"/>
      </bottom>
      <diagonal/>
    </border>
    <border>
      <left style="dotted">
        <color indexed="64"/>
      </left>
      <right style="medium">
        <color indexed="64"/>
      </right>
      <top style="thin">
        <color indexed="64"/>
      </top>
      <bottom style="medium">
        <color indexed="64"/>
      </bottom>
      <diagonal/>
    </border>
    <border>
      <left style="medium">
        <color indexed="64"/>
      </left>
      <right style="dotted">
        <color indexed="64"/>
      </right>
      <top style="dashed">
        <color indexed="64"/>
      </top>
      <bottom style="medium">
        <color indexed="64"/>
      </bottom>
      <diagonal/>
    </border>
    <border>
      <left style="dotted">
        <color indexed="64"/>
      </left>
      <right style="dotted">
        <color indexed="64"/>
      </right>
      <top style="dashed">
        <color indexed="64"/>
      </top>
      <bottom style="medium">
        <color indexed="64"/>
      </bottom>
      <diagonal/>
    </border>
    <border>
      <left style="dotted">
        <color indexed="64"/>
      </left>
      <right style="medium">
        <color indexed="64"/>
      </right>
      <top style="dashed">
        <color indexed="64"/>
      </top>
      <bottom style="medium">
        <color indexed="64"/>
      </bottom>
      <diagonal/>
    </border>
    <border>
      <left style="medium">
        <color indexed="64"/>
      </left>
      <right style="dotted">
        <color indexed="64"/>
      </right>
      <top style="medium">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dotted">
        <color indexed="64"/>
      </left>
      <right/>
      <top style="dashed">
        <color indexed="64"/>
      </top>
      <bottom style="medium">
        <color indexed="64"/>
      </bottom>
      <diagonal/>
    </border>
    <border>
      <left style="dotted">
        <color indexed="64"/>
      </left>
      <right/>
      <top style="medium">
        <color indexed="64"/>
      </top>
      <bottom style="thin">
        <color indexed="64"/>
      </bottom>
      <diagonal/>
    </border>
    <border>
      <left style="dotted">
        <color indexed="64"/>
      </left>
      <right/>
      <top style="thin">
        <color indexed="64"/>
      </top>
      <bottom style="thin">
        <color indexed="64"/>
      </bottom>
      <diagonal/>
    </border>
    <border>
      <left style="dotted">
        <color indexed="64"/>
      </left>
      <right/>
      <top style="thin">
        <color indexed="64"/>
      </top>
      <bottom style="medium">
        <color indexed="64"/>
      </bottom>
      <diagonal/>
    </border>
    <border>
      <left style="thin">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thin">
        <color indexed="64"/>
      </right>
      <top style="medium">
        <color indexed="64"/>
      </top>
      <bottom/>
      <diagonal/>
    </border>
    <border>
      <left style="thin">
        <color indexed="64"/>
      </left>
      <right style="dotted">
        <color indexed="64"/>
      </right>
      <top style="dashed">
        <color indexed="64"/>
      </top>
      <bottom style="medium">
        <color indexed="64"/>
      </bottom>
      <diagonal/>
    </border>
    <border>
      <left style="dotted">
        <color indexed="64"/>
      </left>
      <right style="thin">
        <color indexed="64"/>
      </right>
      <top style="dashed">
        <color indexed="64"/>
      </top>
      <bottom style="medium">
        <color indexed="64"/>
      </bottom>
      <diagonal/>
    </border>
    <border>
      <left/>
      <right style="dashed">
        <color indexed="64"/>
      </right>
      <top style="medium">
        <color indexed="64"/>
      </top>
      <bottom style="dashed">
        <color indexed="64"/>
      </bottom>
      <diagonal/>
    </border>
    <border>
      <left style="dotted">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top/>
      <bottom style="thin">
        <color indexed="64"/>
      </bottom>
      <diagonal/>
    </border>
    <border>
      <left style="medium">
        <color indexed="64"/>
      </left>
      <right/>
      <top style="medium">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thin">
        <color indexed="64"/>
      </bottom>
      <diagonal/>
    </border>
    <border>
      <left/>
      <right style="dotted">
        <color indexed="64"/>
      </right>
      <top style="thin">
        <color indexed="64"/>
      </top>
      <bottom style="thin">
        <color indexed="64"/>
      </bottom>
      <diagonal/>
    </border>
    <border>
      <left/>
      <right style="dotted">
        <color indexed="64"/>
      </right>
      <top style="thin">
        <color indexed="64"/>
      </top>
      <bottom style="medium">
        <color indexed="64"/>
      </bottom>
      <diagonal/>
    </border>
    <border>
      <left style="medium">
        <color indexed="64"/>
      </left>
      <right style="dotted">
        <color indexed="64"/>
      </right>
      <top style="medium">
        <color indexed="64"/>
      </top>
      <bottom/>
      <diagonal/>
    </border>
    <border>
      <left style="thin">
        <color indexed="64"/>
      </left>
      <right style="dotted">
        <color indexed="64"/>
      </right>
      <top style="medium">
        <color indexed="64"/>
      </top>
      <bottom style="dashed">
        <color indexed="64"/>
      </bottom>
      <diagonal/>
    </border>
    <border>
      <left style="dotted">
        <color indexed="64"/>
      </left>
      <right style="dotted">
        <color indexed="64"/>
      </right>
      <top style="medium">
        <color indexed="64"/>
      </top>
      <bottom style="dashed">
        <color indexed="64"/>
      </bottom>
      <diagonal/>
    </border>
    <border>
      <left style="dotted">
        <color indexed="64"/>
      </left>
      <right style="medium">
        <color indexed="64"/>
      </right>
      <top style="medium">
        <color indexed="64"/>
      </top>
      <bottom style="dashed">
        <color indexed="64"/>
      </bottom>
      <diagonal/>
    </border>
    <border>
      <left/>
      <right style="dotted">
        <color indexed="64"/>
      </right>
      <top/>
      <bottom style="medium">
        <color indexed="64"/>
      </bottom>
      <diagonal/>
    </border>
    <border>
      <left style="dotted">
        <color indexed="64"/>
      </left>
      <right/>
      <top/>
      <bottom style="medium">
        <color indexed="64"/>
      </bottom>
      <diagonal/>
    </border>
    <border>
      <left style="dotted">
        <color indexed="64"/>
      </left>
      <right style="medium">
        <color indexed="64"/>
      </right>
      <top/>
      <bottom style="medium">
        <color indexed="64"/>
      </bottom>
      <diagonal/>
    </border>
    <border>
      <left style="medium">
        <color indexed="64"/>
      </left>
      <right style="dotted">
        <color indexed="64"/>
      </right>
      <top style="medium">
        <color indexed="64"/>
      </top>
      <bottom style="medium">
        <color indexed="64"/>
      </bottom>
      <diagonal/>
    </border>
    <border>
      <left/>
      <right style="dotted">
        <color indexed="64"/>
      </right>
      <top style="dotted">
        <color indexed="64"/>
      </top>
      <bottom style="medium">
        <color indexed="64"/>
      </bottom>
      <diagonal/>
    </border>
    <border>
      <left/>
      <right style="dotted">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top/>
      <bottom style="medium">
        <color indexed="64"/>
      </bottom>
      <diagonal/>
    </border>
    <border>
      <left style="medium">
        <color indexed="64"/>
      </left>
      <right style="dotted">
        <color indexed="64"/>
      </right>
      <top/>
      <bottom style="thin">
        <color indexed="64"/>
      </bottom>
      <diagonal/>
    </border>
    <border>
      <left style="medium">
        <color indexed="64"/>
      </left>
      <right/>
      <top/>
      <bottom style="dotted">
        <color indexed="64"/>
      </bottom>
      <diagonal/>
    </border>
    <border>
      <left/>
      <right style="medium">
        <color indexed="64"/>
      </right>
      <top/>
      <bottom style="dotted">
        <color indexed="64"/>
      </bottom>
      <diagonal/>
    </border>
    <border>
      <left/>
      <right style="dotted">
        <color indexed="64"/>
      </right>
      <top style="medium">
        <color indexed="64"/>
      </top>
      <bottom/>
      <diagonal/>
    </border>
    <border>
      <left/>
      <right style="dotted">
        <color indexed="64"/>
      </right>
      <top style="dashed">
        <color indexed="64"/>
      </top>
      <bottom style="medium">
        <color indexed="64"/>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style="dotted">
        <color indexed="64"/>
      </left>
      <right/>
      <top style="medium">
        <color indexed="64"/>
      </top>
      <bottom/>
      <diagonal/>
    </border>
    <border>
      <left/>
      <right style="thin">
        <color indexed="64"/>
      </right>
      <top style="dashed">
        <color indexed="64"/>
      </top>
      <bottom style="medium">
        <color indexed="64"/>
      </bottom>
      <diagonal/>
    </border>
    <border>
      <left style="dotted">
        <color indexed="64"/>
      </left>
      <right style="dotted">
        <color indexed="64"/>
      </right>
      <top style="medium">
        <color indexed="64"/>
      </top>
      <bottom style="medium">
        <color indexed="64"/>
      </bottom>
      <diagonal/>
    </border>
    <border>
      <left/>
      <right style="thin">
        <color indexed="64"/>
      </right>
      <top style="thin">
        <color indexed="64"/>
      </top>
      <bottom/>
      <diagonal/>
    </border>
    <border>
      <left/>
      <right/>
      <top/>
      <bottom style="thin">
        <color indexed="64"/>
      </bottom>
      <diagonal/>
    </border>
    <border>
      <left style="medium">
        <color indexed="64"/>
      </left>
      <right style="thin">
        <color indexed="64"/>
      </right>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theme="0" tint="-0.14996795556505021"/>
      </top>
      <bottom style="thin">
        <color theme="0" tint="-0.14996795556505021"/>
      </bottom>
      <diagonal/>
    </border>
    <border>
      <left style="thin">
        <color indexed="64"/>
      </left>
      <right/>
      <top/>
      <bottom style="dotted">
        <color indexed="64"/>
      </bottom>
      <diagonal/>
    </border>
    <border>
      <left/>
      <right/>
      <top/>
      <bottom style="dotted">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dotted">
        <color indexed="64"/>
      </left>
      <right/>
      <top style="dotted">
        <color indexed="64"/>
      </top>
      <bottom style="dotted">
        <color indexed="64"/>
      </bottom>
      <diagonal/>
    </border>
    <border>
      <left style="medium">
        <color indexed="64"/>
      </left>
      <right/>
      <top/>
      <bottom style="dashed">
        <color indexed="64"/>
      </bottom>
      <diagonal/>
    </border>
    <border>
      <left/>
      <right/>
      <top/>
      <bottom style="dashed">
        <color indexed="64"/>
      </bottom>
      <diagonal/>
    </border>
    <border>
      <left/>
      <right style="medium">
        <color indexed="64"/>
      </right>
      <top/>
      <bottom style="dashed">
        <color indexed="64"/>
      </bottom>
      <diagonal/>
    </border>
    <border>
      <left style="medium">
        <color indexed="64"/>
      </left>
      <right style="thin">
        <color indexed="64"/>
      </right>
      <top style="thin">
        <color indexed="64"/>
      </top>
      <bottom/>
      <diagonal/>
    </border>
    <border>
      <left style="dotted">
        <color indexed="64"/>
      </left>
      <right style="medium">
        <color indexed="64"/>
      </right>
      <top style="thin">
        <color indexed="64"/>
      </top>
      <bottom/>
      <diagonal/>
    </border>
    <border>
      <left/>
      <right/>
      <top style="thin">
        <color theme="0" tint="-0.14996795556505021"/>
      </top>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auto="1"/>
      </right>
      <top style="thin">
        <color indexed="64"/>
      </top>
      <bottom style="hair">
        <color indexed="64"/>
      </bottom>
      <diagonal/>
    </border>
    <border>
      <left/>
      <right/>
      <top style="hair">
        <color indexed="64"/>
      </top>
      <bottom style="thin">
        <color auto="1"/>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thin">
        <color indexed="64"/>
      </top>
      <bottom/>
      <diagonal/>
    </border>
    <border>
      <left style="double">
        <color indexed="64"/>
      </left>
      <right style="double">
        <color indexed="64"/>
      </right>
      <top style="double">
        <color indexed="64"/>
      </top>
      <bottom style="double">
        <color indexed="64"/>
      </bottom>
      <diagonal/>
    </border>
    <border>
      <left style="medium">
        <color indexed="64"/>
      </left>
      <right/>
      <top style="thin">
        <color indexed="64"/>
      </top>
      <bottom/>
      <diagonal/>
    </border>
    <border>
      <left style="medium">
        <color indexed="64"/>
      </left>
      <right style="dotted">
        <color indexed="64"/>
      </right>
      <top style="thin">
        <color indexed="64"/>
      </top>
      <bottom/>
      <diagonal/>
    </border>
    <border diagonalUp="1" diagonalDown="1">
      <left style="dotted">
        <color indexed="64"/>
      </left>
      <right style="medium">
        <color indexed="64"/>
      </right>
      <top style="thin">
        <color indexed="64"/>
      </top>
      <bottom style="thin">
        <color indexed="64"/>
      </bottom>
      <diagonal style="dotted">
        <color indexed="64"/>
      </diagonal>
    </border>
    <border diagonalUp="1" diagonalDown="1">
      <left style="dotted">
        <color indexed="64"/>
      </left>
      <right style="medium">
        <color indexed="64"/>
      </right>
      <top/>
      <bottom style="medium">
        <color indexed="64"/>
      </bottom>
      <diagonal style="dotted">
        <color indexed="64"/>
      </diagonal>
    </border>
    <border diagonalUp="1" diagonalDown="1">
      <left style="dotted">
        <color indexed="64"/>
      </left>
      <right style="medium">
        <color indexed="64"/>
      </right>
      <top style="thin">
        <color indexed="64"/>
      </top>
      <bottom style="medium">
        <color indexed="64"/>
      </bottom>
      <diagonal style="dotted">
        <color indexed="64"/>
      </diagonal>
    </border>
    <border>
      <left style="dotted">
        <color indexed="64"/>
      </left>
      <right style="medium">
        <color indexed="64"/>
      </right>
      <top style="medium">
        <color indexed="64"/>
      </top>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medium">
        <color indexed="64"/>
      </left>
      <right style="dotted">
        <color indexed="64"/>
      </right>
      <top/>
      <bottom style="medium">
        <color indexed="64"/>
      </bottom>
      <diagonal/>
    </border>
  </borders>
  <cellStyleXfs count="10">
    <xf numFmtId="0" fontId="0" fillId="0" borderId="0">
      <alignment vertical="center"/>
    </xf>
    <xf numFmtId="0" fontId="4" fillId="0" borderId="0"/>
    <xf numFmtId="0" fontId="4" fillId="0" borderId="0">
      <alignment vertical="center"/>
    </xf>
    <xf numFmtId="0" fontId="1" fillId="0" borderId="0">
      <alignment vertical="center"/>
    </xf>
    <xf numFmtId="0" fontId="1" fillId="0" borderId="0">
      <alignment vertical="center"/>
    </xf>
    <xf numFmtId="0" fontId="4" fillId="0" borderId="0">
      <alignment vertical="center"/>
    </xf>
    <xf numFmtId="0" fontId="1" fillId="0" borderId="0">
      <alignment vertical="center"/>
    </xf>
    <xf numFmtId="38" fontId="1" fillId="0" borderId="0" applyFont="0" applyFill="0" applyBorder="0" applyAlignment="0" applyProtection="0">
      <alignment vertical="center"/>
    </xf>
    <xf numFmtId="0" fontId="44" fillId="0" borderId="0">
      <alignment vertical="center"/>
    </xf>
    <xf numFmtId="38" fontId="1" fillId="0" borderId="0" applyFont="0" applyFill="0" applyBorder="0" applyAlignment="0" applyProtection="0">
      <alignment vertical="center"/>
    </xf>
  </cellStyleXfs>
  <cellXfs count="1462">
    <xf numFmtId="0" fontId="0" fillId="0" borderId="0" xfId="0">
      <alignment vertical="center"/>
    </xf>
    <xf numFmtId="0" fontId="4" fillId="0" borderId="1" xfId="1" applyNumberFormat="1" applyFont="1" applyFill="1" applyBorder="1" applyAlignment="1">
      <alignment horizontal="left" vertical="center" wrapText="1"/>
    </xf>
    <xf numFmtId="0" fontId="4" fillId="0" borderId="1" xfId="1" applyNumberFormat="1" applyFont="1" applyFill="1" applyBorder="1" applyAlignment="1">
      <alignment horizontal="center" vertical="center" wrapText="1"/>
    </xf>
    <xf numFmtId="0" fontId="4" fillId="0" borderId="1" xfId="1" applyNumberFormat="1" applyFont="1" applyBorder="1" applyAlignment="1">
      <alignment horizontal="left" vertical="center" wrapText="1"/>
    </xf>
    <xf numFmtId="0" fontId="4" fillId="0" borderId="1" xfId="1" applyNumberFormat="1" applyFont="1" applyBorder="1" applyAlignment="1">
      <alignment horizontal="center" vertical="center" wrapText="1"/>
    </xf>
    <xf numFmtId="0" fontId="4" fillId="0" borderId="1" xfId="1" applyNumberFormat="1" applyFont="1" applyBorder="1" applyAlignment="1">
      <alignment horizontal="center" vertical="center"/>
    </xf>
    <xf numFmtId="0" fontId="4" fillId="0" borderId="1" xfId="1" applyNumberFormat="1" applyFont="1" applyFill="1" applyBorder="1" applyAlignment="1">
      <alignment vertical="center" wrapText="1"/>
    </xf>
    <xf numFmtId="0" fontId="0" fillId="0" borderId="0" xfId="0" applyAlignment="1">
      <alignment vertical="center" wrapText="1"/>
    </xf>
    <xf numFmtId="0" fontId="1" fillId="0" borderId="1" xfId="3" applyFont="1" applyBorder="1" applyAlignment="1">
      <alignment vertical="center" wrapText="1"/>
    </xf>
    <xf numFmtId="0" fontId="1" fillId="0" borderId="1" xfId="3" applyBorder="1" applyAlignment="1">
      <alignment vertical="center" wrapText="1"/>
    </xf>
    <xf numFmtId="0" fontId="1" fillId="3" borderId="1" xfId="3" applyFill="1" applyBorder="1">
      <alignment vertical="center"/>
    </xf>
    <xf numFmtId="0" fontId="1" fillId="0" borderId="1" xfId="4" applyBorder="1">
      <alignment vertical="center"/>
    </xf>
    <xf numFmtId="0" fontId="1" fillId="3" borderId="1" xfId="4" applyFill="1" applyBorder="1">
      <alignment vertical="center"/>
    </xf>
    <xf numFmtId="0" fontId="0" fillId="0" borderId="1" xfId="0" applyBorder="1" applyAlignment="1">
      <alignment wrapText="1"/>
    </xf>
    <xf numFmtId="0" fontId="0" fillId="0" borderId="1" xfId="0" applyBorder="1" applyAlignment="1"/>
    <xf numFmtId="0" fontId="0" fillId="3" borderId="1" xfId="0" applyFill="1" applyBorder="1" applyAlignment="1"/>
    <xf numFmtId="0" fontId="7" fillId="3" borderId="1" xfId="0" applyFont="1" applyFill="1" applyBorder="1" applyAlignment="1"/>
    <xf numFmtId="0" fontId="9" fillId="2" borderId="0" xfId="5" applyNumberFormat="1" applyFont="1" applyFill="1" applyAlignment="1">
      <alignment horizontal="left" vertical="center"/>
    </xf>
    <xf numFmtId="49" fontId="9" fillId="5" borderId="0" xfId="5" applyNumberFormat="1" applyFont="1" applyFill="1" applyAlignment="1">
      <alignment horizontal="left" vertical="center" shrinkToFit="1"/>
    </xf>
    <xf numFmtId="49" fontId="9" fillId="5" borderId="0" xfId="5" applyNumberFormat="1" applyFont="1" applyFill="1" applyAlignment="1">
      <alignment horizontal="right" vertical="center"/>
    </xf>
    <xf numFmtId="0" fontId="9" fillId="5" borderId="0" xfId="5" applyNumberFormat="1" applyFont="1" applyFill="1" applyAlignment="1">
      <alignment horizontal="left" vertical="center"/>
    </xf>
    <xf numFmtId="0" fontId="9" fillId="5" borderId="0" xfId="5" applyFont="1" applyFill="1">
      <alignment vertical="center"/>
    </xf>
    <xf numFmtId="0" fontId="9" fillId="2" borderId="0" xfId="5" applyFont="1" applyFill="1">
      <alignment vertical="center"/>
    </xf>
    <xf numFmtId="0" fontId="9" fillId="2" borderId="0" xfId="5" applyNumberFormat="1" applyFont="1" applyFill="1">
      <alignment vertical="center"/>
    </xf>
    <xf numFmtId="49" fontId="9" fillId="2" borderId="0" xfId="5" applyNumberFormat="1" applyFont="1" applyFill="1" applyAlignment="1">
      <alignment vertical="center"/>
    </xf>
    <xf numFmtId="0" fontId="9" fillId="2" borderId="0" xfId="5" applyFont="1" applyFill="1" applyAlignment="1">
      <alignment horizontal="center" vertical="center"/>
    </xf>
    <xf numFmtId="49" fontId="9" fillId="5" borderId="0" xfId="5" applyNumberFormat="1" applyFont="1" applyFill="1" applyAlignment="1">
      <alignment horizontal="left" vertical="center"/>
    </xf>
    <xf numFmtId="0" fontId="9" fillId="2" borderId="0" xfId="5" applyNumberFormat="1" applyFont="1" applyFill="1" applyAlignment="1" applyProtection="1">
      <alignment horizontal="left" vertical="center"/>
      <protection locked="0"/>
    </xf>
    <xf numFmtId="0" fontId="9" fillId="5" borderId="0" xfId="5" applyNumberFormat="1" applyFont="1" applyFill="1" applyAlignment="1">
      <alignment horizontal="left" vertical="center" shrinkToFit="1"/>
    </xf>
    <xf numFmtId="0" fontId="9" fillId="2" borderId="0" xfId="5" applyFont="1" applyFill="1" applyAlignment="1">
      <alignment vertical="center"/>
    </xf>
    <xf numFmtId="0" fontId="9" fillId="2" borderId="0" xfId="5" applyNumberFormat="1" applyFont="1" applyFill="1" applyAlignment="1">
      <alignment horizontal="center" vertical="center"/>
    </xf>
    <xf numFmtId="49" fontId="9" fillId="2" borderId="0" xfId="5" applyNumberFormat="1" applyFont="1" applyFill="1" applyAlignment="1">
      <alignment horizontal="center" vertical="center"/>
    </xf>
    <xf numFmtId="0" fontId="11" fillId="6" borderId="1" xfId="5" applyNumberFormat="1" applyFont="1" applyFill="1" applyBorder="1" applyAlignment="1">
      <alignment horizontal="center" vertical="center" shrinkToFit="1"/>
    </xf>
    <xf numFmtId="0" fontId="11" fillId="6" borderId="1" xfId="5" applyNumberFormat="1" applyFont="1" applyFill="1" applyBorder="1" applyAlignment="1">
      <alignment horizontal="center" vertical="center" wrapText="1"/>
    </xf>
    <xf numFmtId="0" fontId="9" fillId="5" borderId="76" xfId="5" applyNumberFormat="1" applyFont="1" applyFill="1" applyBorder="1" applyAlignment="1" applyProtection="1">
      <alignment horizontal="center" vertical="center" shrinkToFit="1"/>
      <protection locked="0"/>
    </xf>
    <xf numFmtId="0" fontId="9" fillId="5" borderId="77" xfId="5" applyNumberFormat="1" applyFont="1" applyFill="1" applyBorder="1" applyAlignment="1" applyProtection="1">
      <alignment horizontal="center" vertical="center" shrinkToFit="1"/>
      <protection locked="0"/>
    </xf>
    <xf numFmtId="0" fontId="9" fillId="4" borderId="1" xfId="5" applyNumberFormat="1" applyFont="1" applyFill="1" applyBorder="1" applyAlignment="1">
      <alignment horizontal="center" vertical="center"/>
    </xf>
    <xf numFmtId="0" fontId="9" fillId="4" borderId="55" xfId="5" applyNumberFormat="1" applyFont="1" applyFill="1" applyBorder="1" applyAlignment="1">
      <alignment horizontal="center" vertical="center"/>
    </xf>
    <xf numFmtId="0" fontId="11" fillId="7" borderId="1" xfId="5" applyNumberFormat="1" applyFont="1" applyFill="1" applyBorder="1" applyAlignment="1">
      <alignment horizontal="center" vertical="center" shrinkToFit="1"/>
    </xf>
    <xf numFmtId="49" fontId="9" fillId="5" borderId="0" xfId="5" applyNumberFormat="1" applyFont="1" applyFill="1" applyAlignment="1">
      <alignment horizontal="center" vertical="center" shrinkToFit="1"/>
    </xf>
    <xf numFmtId="49" fontId="9" fillId="5" borderId="0" xfId="5" applyNumberFormat="1" applyFont="1" applyFill="1" applyAlignment="1">
      <alignment horizontal="center" vertical="center"/>
    </xf>
    <xf numFmtId="0" fontId="12" fillId="8" borderId="1" xfId="5" applyFont="1" applyFill="1" applyBorder="1" applyAlignment="1">
      <alignment vertical="top" wrapText="1"/>
    </xf>
    <xf numFmtId="0" fontId="13" fillId="2" borderId="1" xfId="5" applyFont="1" applyFill="1" applyBorder="1" applyAlignment="1">
      <alignment vertical="top" wrapText="1"/>
    </xf>
    <xf numFmtId="0" fontId="13" fillId="2" borderId="0" xfId="5" applyFont="1" applyFill="1" applyAlignment="1">
      <alignment vertical="top"/>
    </xf>
    <xf numFmtId="0" fontId="12" fillId="9" borderId="1" xfId="5" applyFont="1" applyFill="1" applyBorder="1" applyAlignment="1">
      <alignment vertical="top" wrapText="1"/>
    </xf>
    <xf numFmtId="0" fontId="13" fillId="2" borderId="1" xfId="5" applyFont="1" applyFill="1" applyBorder="1" applyAlignment="1">
      <alignment vertical="top"/>
    </xf>
    <xf numFmtId="0" fontId="12" fillId="10" borderId="1" xfId="5" applyFont="1" applyFill="1" applyBorder="1" applyAlignment="1">
      <alignment vertical="top"/>
    </xf>
    <xf numFmtId="0" fontId="13" fillId="4" borderId="1" xfId="5" applyFont="1" applyFill="1" applyBorder="1" applyAlignment="1">
      <alignment vertical="top" wrapText="1"/>
    </xf>
    <xf numFmtId="0" fontId="12" fillId="11" borderId="1" xfId="5" applyFont="1" applyFill="1" applyBorder="1" applyAlignment="1">
      <alignment vertical="top"/>
    </xf>
    <xf numFmtId="0" fontId="12" fillId="12" borderId="1" xfId="5" applyFont="1" applyFill="1" applyBorder="1" applyAlignment="1">
      <alignment vertical="top"/>
    </xf>
    <xf numFmtId="0" fontId="9" fillId="5" borderId="0" xfId="5" applyNumberFormat="1" applyFont="1" applyFill="1" applyAlignment="1">
      <alignment horizontal="center" vertical="center" shrinkToFit="1"/>
    </xf>
    <xf numFmtId="0" fontId="9" fillId="5" borderId="1" xfId="5" applyNumberFormat="1" applyFont="1" applyFill="1" applyBorder="1" applyAlignment="1">
      <alignment horizontal="left" vertical="center" shrinkToFit="1"/>
    </xf>
    <xf numFmtId="0" fontId="15" fillId="5" borderId="0" xfId="5" applyNumberFormat="1" applyFont="1" applyFill="1" applyAlignment="1">
      <alignment horizontal="center" vertical="center" shrinkToFit="1"/>
    </xf>
    <xf numFmtId="0" fontId="13" fillId="2" borderId="0" xfId="5" applyNumberFormat="1" applyFont="1" applyFill="1">
      <alignment vertical="center"/>
    </xf>
    <xf numFmtId="0" fontId="13" fillId="2" borderId="0" xfId="5" applyFont="1" applyFill="1">
      <alignment vertical="center"/>
    </xf>
    <xf numFmtId="0" fontId="17" fillId="2" borderId="0" xfId="0" applyFont="1" applyFill="1" applyAlignment="1"/>
    <xf numFmtId="0" fontId="16" fillId="2" borderId="0" xfId="1" applyNumberFormat="1" applyFont="1" applyFill="1" applyAlignment="1">
      <alignment horizontal="left" vertical="center"/>
    </xf>
    <xf numFmtId="0" fontId="16" fillId="2" borderId="10" xfId="1" applyNumberFormat="1" applyFont="1" applyFill="1" applyBorder="1" applyAlignment="1">
      <alignment vertical="center"/>
    </xf>
    <xf numFmtId="0" fontId="13" fillId="2" borderId="10" xfId="1" applyNumberFormat="1" applyFont="1" applyFill="1" applyBorder="1" applyAlignment="1">
      <alignment vertical="center"/>
    </xf>
    <xf numFmtId="0" fontId="18" fillId="2" borderId="0" xfId="1" applyNumberFormat="1" applyFont="1" applyFill="1"/>
    <xf numFmtId="0" fontId="20" fillId="2" borderId="0" xfId="1" applyNumberFormat="1" applyFont="1" applyFill="1" applyAlignment="1">
      <alignment horizontal="center" vertical="center" wrapText="1"/>
    </xf>
    <xf numFmtId="0" fontId="16" fillId="2" borderId="0" xfId="1" applyNumberFormat="1" applyFont="1" applyFill="1" applyAlignment="1">
      <alignment horizontal="center" vertical="center" wrapText="1"/>
    </xf>
    <xf numFmtId="0" fontId="13" fillId="2" borderId="63" xfId="1" applyNumberFormat="1" applyFont="1" applyFill="1" applyBorder="1" applyAlignment="1">
      <alignment horizontal="center" vertical="center"/>
    </xf>
    <xf numFmtId="0" fontId="13" fillId="2" borderId="58" xfId="1" applyNumberFormat="1" applyFont="1" applyFill="1" applyBorder="1" applyAlignment="1">
      <alignment horizontal="center" vertical="center"/>
    </xf>
    <xf numFmtId="0" fontId="13" fillId="2" borderId="75" xfId="1" applyNumberFormat="1" applyFont="1" applyFill="1" applyBorder="1" applyAlignment="1">
      <alignment horizontal="center" vertical="center"/>
    </xf>
    <xf numFmtId="0" fontId="13" fillId="2" borderId="63" xfId="1" applyNumberFormat="1" applyFont="1" applyFill="1" applyBorder="1" applyAlignment="1">
      <alignment horizontal="center" vertical="center" wrapText="1"/>
    </xf>
    <xf numFmtId="0" fontId="13" fillId="2" borderId="58" xfId="1" applyNumberFormat="1" applyFont="1" applyFill="1" applyBorder="1" applyAlignment="1">
      <alignment horizontal="center" vertical="center" wrapText="1"/>
    </xf>
    <xf numFmtId="0" fontId="13" fillId="2" borderId="64" xfId="1" applyNumberFormat="1" applyFont="1" applyFill="1" applyBorder="1" applyAlignment="1">
      <alignment horizontal="center" vertical="center" wrapText="1"/>
    </xf>
    <xf numFmtId="0" fontId="13" fillId="2" borderId="57" xfId="1" applyNumberFormat="1" applyFont="1" applyFill="1" applyBorder="1" applyAlignment="1">
      <alignment horizontal="center" vertical="center" wrapText="1"/>
    </xf>
    <xf numFmtId="56" fontId="19" fillId="2" borderId="63" xfId="1" applyNumberFormat="1" applyFont="1" applyFill="1" applyBorder="1" applyAlignment="1">
      <alignment horizontal="center" vertical="center" wrapText="1"/>
    </xf>
    <xf numFmtId="56" fontId="19" fillId="2" borderId="58" xfId="1" applyNumberFormat="1" applyFont="1" applyFill="1" applyBorder="1" applyAlignment="1">
      <alignment horizontal="center" vertical="center" wrapText="1"/>
    </xf>
    <xf numFmtId="56" fontId="19" fillId="2" borderId="64" xfId="1" applyNumberFormat="1" applyFont="1" applyFill="1" applyBorder="1" applyAlignment="1">
      <alignment horizontal="center" vertical="center" wrapText="1"/>
    </xf>
    <xf numFmtId="0" fontId="13" fillId="2" borderId="59" xfId="1" applyNumberFormat="1" applyFont="1" applyFill="1" applyBorder="1" applyAlignment="1">
      <alignment horizontal="center" vertical="center"/>
    </xf>
    <xf numFmtId="0" fontId="21" fillId="2" borderId="0" xfId="1" applyNumberFormat="1" applyFont="1" applyFill="1" applyAlignment="1">
      <alignment vertical="center" wrapText="1"/>
    </xf>
    <xf numFmtId="0" fontId="13" fillId="2" borderId="47" xfId="1" applyNumberFormat="1" applyFont="1" applyFill="1" applyBorder="1" applyAlignment="1">
      <alignment horizontal="center" vertical="center"/>
    </xf>
    <xf numFmtId="0" fontId="13" fillId="2" borderId="12" xfId="1" applyNumberFormat="1" applyFont="1" applyFill="1" applyBorder="1" applyAlignment="1">
      <alignment horizontal="center"/>
    </xf>
    <xf numFmtId="0" fontId="13" fillId="2" borderId="12" xfId="1" applyNumberFormat="1" applyFont="1" applyFill="1" applyBorder="1" applyAlignment="1"/>
    <xf numFmtId="0" fontId="13" fillId="2" borderId="12" xfId="1" applyNumberFormat="1" applyFont="1" applyFill="1" applyBorder="1"/>
    <xf numFmtId="49" fontId="13" fillId="2" borderId="12" xfId="1" applyNumberFormat="1" applyFont="1" applyFill="1" applyBorder="1"/>
    <xf numFmtId="0" fontId="17" fillId="2" borderId="0" xfId="0" applyFont="1" applyFill="1">
      <alignment vertical="center"/>
    </xf>
    <xf numFmtId="0" fontId="16" fillId="2" borderId="0" xfId="1" applyNumberFormat="1" applyFont="1" applyFill="1" applyBorder="1" applyAlignment="1">
      <alignment wrapText="1"/>
    </xf>
    <xf numFmtId="0" fontId="13" fillId="2" borderId="74" xfId="1" applyNumberFormat="1" applyFont="1" applyFill="1" applyBorder="1" applyAlignment="1">
      <alignment horizontal="center" vertical="center" wrapText="1"/>
    </xf>
    <xf numFmtId="0" fontId="13" fillId="2" borderId="41" xfId="1" applyNumberFormat="1" applyFont="1" applyFill="1" applyBorder="1" applyAlignment="1">
      <alignment horizontal="center" vertical="center" wrapText="1"/>
    </xf>
    <xf numFmtId="0" fontId="13" fillId="2" borderId="42" xfId="1" applyNumberFormat="1" applyFont="1" applyFill="1" applyBorder="1" applyAlignment="1">
      <alignment horizontal="center" vertical="center" wrapText="1"/>
    </xf>
    <xf numFmtId="0" fontId="13" fillId="2" borderId="59" xfId="1" applyNumberFormat="1" applyFont="1" applyFill="1" applyBorder="1" applyAlignment="1">
      <alignment horizontal="center" vertical="center" wrapText="1"/>
    </xf>
    <xf numFmtId="0" fontId="17" fillId="2" borderId="0" xfId="0" applyFont="1" applyFill="1" applyAlignment="1">
      <alignment wrapText="1"/>
    </xf>
    <xf numFmtId="0" fontId="13" fillId="2" borderId="1" xfId="1" applyNumberFormat="1" applyFont="1" applyFill="1" applyBorder="1" applyAlignment="1">
      <alignment horizontal="left" vertical="center" wrapText="1"/>
    </xf>
    <xf numFmtId="0" fontId="13" fillId="2" borderId="47" xfId="1" applyNumberFormat="1" applyFont="1" applyFill="1" applyBorder="1" applyAlignment="1">
      <alignment horizontal="center" vertical="center" wrapText="1"/>
    </xf>
    <xf numFmtId="0" fontId="13" fillId="2" borderId="24" xfId="1" applyNumberFormat="1" applyFont="1" applyFill="1" applyBorder="1" applyAlignment="1">
      <alignment horizontal="center" vertical="center" wrapText="1"/>
    </xf>
    <xf numFmtId="0" fontId="13" fillId="2" borderId="0" xfId="1" applyNumberFormat="1" applyFont="1" applyFill="1" applyAlignment="1"/>
    <xf numFmtId="0" fontId="17" fillId="2" borderId="0" xfId="0" applyFont="1" applyFill="1" applyAlignment="1">
      <alignment horizontal="center"/>
    </xf>
    <xf numFmtId="0" fontId="19" fillId="2" borderId="0" xfId="1" applyNumberFormat="1" applyFont="1" applyFill="1" applyAlignment="1">
      <alignment horizontal="center" vertical="center"/>
    </xf>
    <xf numFmtId="0" fontId="19" fillId="2" borderId="0" xfId="1" applyNumberFormat="1" applyFont="1" applyFill="1" applyAlignment="1">
      <alignment vertical="center"/>
    </xf>
    <xf numFmtId="0" fontId="17" fillId="2" borderId="0" xfId="0" applyFont="1" applyFill="1" applyAlignment="1">
      <alignment vertical="center" wrapText="1"/>
    </xf>
    <xf numFmtId="0" fontId="13" fillId="2" borderId="40" xfId="1" applyNumberFormat="1" applyFont="1" applyFill="1" applyBorder="1" applyAlignment="1">
      <alignment horizontal="center" vertical="center" wrapText="1"/>
    </xf>
    <xf numFmtId="0" fontId="13" fillId="2" borderId="43" xfId="1" applyNumberFormat="1" applyFont="1" applyFill="1" applyBorder="1" applyAlignment="1">
      <alignment horizontal="center" vertical="center" wrapText="1"/>
    </xf>
    <xf numFmtId="0" fontId="13" fillId="2" borderId="26" xfId="1" applyNumberFormat="1" applyFont="1" applyFill="1" applyBorder="1" applyAlignment="1">
      <alignment horizontal="center" vertical="center" wrapText="1"/>
    </xf>
    <xf numFmtId="0" fontId="13" fillId="2" borderId="44" xfId="1" applyNumberFormat="1" applyFont="1" applyFill="1" applyBorder="1" applyAlignment="1">
      <alignment horizontal="center" vertical="center" wrapText="1"/>
    </xf>
    <xf numFmtId="0" fontId="13" fillId="2" borderId="19" xfId="1" applyNumberFormat="1" applyFont="1" applyFill="1" applyBorder="1" applyAlignment="1" applyProtection="1">
      <alignment horizontal="center" vertical="center" wrapText="1"/>
      <protection locked="0"/>
    </xf>
    <xf numFmtId="49" fontId="13" fillId="2" borderId="45" xfId="1" applyNumberFormat="1" applyFont="1" applyFill="1" applyBorder="1" applyAlignment="1" applyProtection="1">
      <alignment horizontal="center" vertical="center" wrapText="1"/>
      <protection locked="0"/>
    </xf>
    <xf numFmtId="0" fontId="13" fillId="2" borderId="46" xfId="1" applyNumberFormat="1" applyFont="1" applyFill="1" applyBorder="1" applyAlignment="1" applyProtection="1">
      <alignment horizontal="left" vertical="center" shrinkToFit="1"/>
      <protection locked="0"/>
    </xf>
    <xf numFmtId="0" fontId="13" fillId="2" borderId="0" xfId="1" applyNumberFormat="1" applyFont="1" applyFill="1" applyAlignment="1">
      <alignment horizontal="center" wrapText="1"/>
    </xf>
    <xf numFmtId="0" fontId="13" fillId="2" borderId="47" xfId="1" applyNumberFormat="1" applyFont="1" applyFill="1" applyBorder="1" applyAlignment="1" applyProtection="1">
      <alignment horizontal="center" vertical="center" wrapText="1"/>
      <protection locked="0"/>
    </xf>
    <xf numFmtId="0" fontId="13" fillId="2" borderId="1" xfId="1" applyNumberFormat="1" applyFont="1" applyFill="1" applyBorder="1" applyAlignment="1" applyProtection="1">
      <alignment horizontal="left" vertical="center" shrinkToFit="1"/>
      <protection locked="0"/>
    </xf>
    <xf numFmtId="0" fontId="13" fillId="2" borderId="24" xfId="1" applyNumberFormat="1" applyFont="1" applyFill="1" applyBorder="1" applyAlignment="1" applyProtection="1">
      <alignment horizontal="center" vertical="center" wrapText="1"/>
      <protection locked="0"/>
    </xf>
    <xf numFmtId="0" fontId="17" fillId="2" borderId="0" xfId="0" applyFont="1" applyFill="1" applyAlignment="1">
      <alignment horizontal="center" vertical="center"/>
    </xf>
    <xf numFmtId="49" fontId="17" fillId="2" borderId="0" xfId="0" applyNumberFormat="1" applyFont="1" applyFill="1">
      <alignment vertical="center"/>
    </xf>
    <xf numFmtId="0" fontId="13" fillId="2" borderId="0" xfId="1" applyNumberFormat="1" applyFont="1" applyFill="1" applyAlignment="1">
      <alignment horizontal="center" vertical="center"/>
    </xf>
    <xf numFmtId="0" fontId="19" fillId="2" borderId="0" xfId="1" applyNumberFormat="1" applyFont="1" applyFill="1" applyBorder="1" applyAlignment="1">
      <alignment horizontal="center" vertical="center" wrapText="1"/>
    </xf>
    <xf numFmtId="0" fontId="19" fillId="2" borderId="14" xfId="1" applyNumberFormat="1" applyFont="1" applyFill="1" applyBorder="1" applyAlignment="1">
      <alignment horizontal="center" vertical="center" wrapText="1"/>
    </xf>
    <xf numFmtId="0" fontId="19" fillId="2" borderId="63" xfId="1" applyNumberFormat="1" applyFont="1" applyFill="1" applyBorder="1" applyAlignment="1">
      <alignment horizontal="center" vertical="center" wrapText="1"/>
    </xf>
    <xf numFmtId="0" fontId="19" fillId="2" borderId="58" xfId="1" applyNumberFormat="1" applyFont="1" applyFill="1" applyBorder="1" applyAlignment="1">
      <alignment horizontal="center" vertical="center" wrapText="1"/>
    </xf>
    <xf numFmtId="0" fontId="19" fillId="2" borderId="64" xfId="1" applyNumberFormat="1" applyFont="1" applyFill="1" applyBorder="1" applyAlignment="1">
      <alignment horizontal="center" vertical="center" wrapText="1"/>
    </xf>
    <xf numFmtId="0" fontId="13" fillId="2" borderId="19" xfId="1" applyNumberFormat="1" applyFont="1" applyFill="1" applyBorder="1" applyAlignment="1">
      <alignment vertical="center"/>
    </xf>
    <xf numFmtId="0" fontId="13" fillId="2" borderId="47" xfId="1" applyNumberFormat="1" applyFont="1" applyFill="1" applyBorder="1" applyAlignment="1">
      <alignment vertical="center"/>
    </xf>
    <xf numFmtId="0" fontId="13" fillId="2" borderId="24" xfId="1" applyNumberFormat="1" applyFont="1" applyFill="1" applyBorder="1" applyAlignment="1">
      <alignment vertical="center"/>
    </xf>
    <xf numFmtId="0" fontId="19" fillId="2" borderId="0" xfId="1" applyNumberFormat="1" applyFont="1" applyFill="1" applyAlignment="1">
      <alignment vertical="center" shrinkToFit="1"/>
    </xf>
    <xf numFmtId="0" fontId="19" fillId="2" borderId="0" xfId="1" applyNumberFormat="1" applyFont="1" applyFill="1" applyBorder="1" applyAlignment="1">
      <alignment horizontal="center" vertical="center"/>
    </xf>
    <xf numFmtId="0" fontId="18" fillId="2" borderId="0" xfId="1" applyNumberFormat="1" applyFont="1" applyFill="1" applyBorder="1" applyAlignment="1">
      <alignment horizontal="center" vertical="center"/>
    </xf>
    <xf numFmtId="0" fontId="18" fillId="2" borderId="0" xfId="1" applyNumberFormat="1" applyFont="1" applyFill="1" applyAlignment="1">
      <alignment horizontal="center" vertical="center"/>
    </xf>
    <xf numFmtId="0" fontId="19" fillId="2" borderId="85" xfId="1" applyNumberFormat="1" applyFont="1" applyFill="1" applyBorder="1" applyAlignment="1">
      <alignment horizontal="center" vertical="center" wrapText="1"/>
    </xf>
    <xf numFmtId="0" fontId="19" fillId="2" borderId="71" xfId="1" applyNumberFormat="1" applyFont="1" applyFill="1" applyBorder="1" applyAlignment="1">
      <alignment horizontal="center" vertical="center" wrapText="1"/>
    </xf>
    <xf numFmtId="0" fontId="13" fillId="2" borderId="59" xfId="1" applyNumberFormat="1" applyFont="1" applyFill="1" applyBorder="1" applyAlignment="1" applyProtection="1">
      <alignment horizontal="center" vertical="center" wrapText="1"/>
      <protection locked="0"/>
    </xf>
    <xf numFmtId="0" fontId="13" fillId="2" borderId="50" xfId="1" applyNumberFormat="1" applyFont="1" applyFill="1" applyBorder="1" applyAlignment="1" applyProtection="1">
      <alignment horizontal="center" vertical="center" wrapText="1"/>
      <protection locked="0"/>
    </xf>
    <xf numFmtId="0" fontId="13" fillId="2" borderId="56" xfId="1" applyNumberFormat="1" applyFont="1" applyFill="1" applyBorder="1" applyAlignment="1" applyProtection="1">
      <alignment horizontal="center" vertical="center" wrapText="1"/>
      <protection locked="0"/>
    </xf>
    <xf numFmtId="0" fontId="17" fillId="2" borderId="0" xfId="0" applyFont="1" applyFill="1" applyAlignment="1">
      <alignment vertical="center"/>
    </xf>
    <xf numFmtId="0" fontId="13" fillId="2" borderId="0" xfId="1" applyNumberFormat="1" applyFont="1" applyFill="1" applyBorder="1" applyAlignment="1" applyProtection="1">
      <alignment horizontal="center" vertical="center" wrapText="1"/>
      <protection locked="0"/>
    </xf>
    <xf numFmtId="0" fontId="13" fillId="2" borderId="51" xfId="1" applyNumberFormat="1" applyFont="1" applyFill="1" applyBorder="1" applyAlignment="1" applyProtection="1">
      <alignment horizontal="center" vertical="center" wrapText="1"/>
      <protection locked="0"/>
    </xf>
    <xf numFmtId="0" fontId="13" fillId="2" borderId="1" xfId="1" applyNumberFormat="1" applyFont="1" applyFill="1" applyBorder="1" applyAlignment="1" applyProtection="1">
      <alignment horizontal="center" vertical="center" wrapText="1"/>
      <protection locked="0"/>
    </xf>
    <xf numFmtId="0" fontId="13" fillId="2" borderId="54" xfId="1" applyNumberFormat="1" applyFont="1" applyFill="1" applyBorder="1" applyAlignment="1" applyProtection="1">
      <alignment horizontal="center" vertical="center" wrapText="1"/>
      <protection locked="0"/>
    </xf>
    <xf numFmtId="0" fontId="13" fillId="2" borderId="48" xfId="1" applyNumberFormat="1" applyFont="1" applyFill="1" applyBorder="1" applyAlignment="1" applyProtection="1">
      <alignment horizontal="center" vertical="center" wrapText="1"/>
      <protection locked="0"/>
    </xf>
    <xf numFmtId="0" fontId="13" fillId="2" borderId="24" xfId="1" applyNumberFormat="1" applyFont="1" applyFill="1" applyBorder="1" applyAlignment="1">
      <alignment horizontal="center" vertical="center"/>
    </xf>
    <xf numFmtId="0" fontId="23" fillId="2" borderId="0" xfId="0" applyFont="1" applyFill="1" applyAlignment="1">
      <alignment wrapText="1"/>
    </xf>
    <xf numFmtId="0" fontId="24" fillId="2" borderId="0" xfId="0" applyFont="1" applyFill="1" applyAlignment="1">
      <alignment wrapText="1"/>
    </xf>
    <xf numFmtId="0" fontId="19" fillId="2" borderId="68" xfId="1" applyNumberFormat="1" applyFont="1" applyFill="1" applyBorder="1" applyAlignment="1">
      <alignment horizontal="center" vertical="center" wrapText="1"/>
    </xf>
    <xf numFmtId="0" fontId="19" fillId="2" borderId="48" xfId="1" applyNumberFormat="1" applyFont="1" applyFill="1" applyBorder="1" applyAlignment="1">
      <alignment horizontal="center" vertical="center" wrapText="1"/>
    </xf>
    <xf numFmtId="0" fontId="19" fillId="2" borderId="29" xfId="1" applyNumberFormat="1" applyFont="1" applyFill="1" applyBorder="1" applyAlignment="1">
      <alignment horizontal="center" vertical="center" wrapText="1"/>
    </xf>
    <xf numFmtId="0" fontId="13" fillId="2" borderId="50" xfId="1" applyNumberFormat="1" applyFont="1" applyFill="1" applyBorder="1" applyAlignment="1" applyProtection="1">
      <alignment horizontal="center" vertical="center" shrinkToFit="1"/>
      <protection locked="0"/>
    </xf>
    <xf numFmtId="0" fontId="13" fillId="2" borderId="99" xfId="1" applyNumberFormat="1" applyFont="1" applyFill="1" applyBorder="1" applyAlignment="1" applyProtection="1">
      <alignment horizontal="center" vertical="center" shrinkToFit="1"/>
      <protection locked="0"/>
    </xf>
    <xf numFmtId="0" fontId="13" fillId="2" borderId="100" xfId="1" applyNumberFormat="1" applyFont="1" applyFill="1" applyBorder="1" applyAlignment="1" applyProtection="1">
      <alignment horizontal="center" vertical="center" shrinkToFit="1"/>
      <protection locked="0"/>
    </xf>
    <xf numFmtId="0" fontId="13" fillId="2" borderId="155" xfId="1" applyNumberFormat="1" applyFont="1" applyFill="1" applyBorder="1" applyAlignment="1" applyProtection="1">
      <alignment horizontal="center" vertical="center" shrinkToFit="1"/>
      <protection locked="0"/>
    </xf>
    <xf numFmtId="0" fontId="13" fillId="2" borderId="51" xfId="1" applyNumberFormat="1" applyFont="1" applyFill="1" applyBorder="1" applyAlignment="1" applyProtection="1">
      <alignment horizontal="center" vertical="center" shrinkToFit="1"/>
      <protection locked="0"/>
    </xf>
    <xf numFmtId="0" fontId="13" fillId="2" borderId="93" xfId="1" applyNumberFormat="1" applyFont="1" applyFill="1" applyBorder="1" applyAlignment="1" applyProtection="1">
      <alignment horizontal="center" vertical="center" shrinkToFit="1"/>
      <protection locked="0"/>
    </xf>
    <xf numFmtId="0" fontId="13" fillId="2" borderId="94" xfId="1" applyNumberFormat="1" applyFont="1" applyFill="1" applyBorder="1" applyAlignment="1" applyProtection="1">
      <alignment horizontal="center" vertical="center" shrinkToFit="1"/>
      <protection locked="0"/>
    </xf>
    <xf numFmtId="0" fontId="13" fillId="2" borderId="144" xfId="1" applyNumberFormat="1" applyFont="1" applyFill="1" applyBorder="1" applyAlignment="1" applyProtection="1">
      <alignment horizontal="center" vertical="center" shrinkToFit="1"/>
      <protection locked="0"/>
    </xf>
    <xf numFmtId="0" fontId="13" fillId="2" borderId="54" xfId="1" applyNumberFormat="1" applyFont="1" applyFill="1" applyBorder="1" applyAlignment="1" applyProtection="1">
      <alignment horizontal="center" vertical="center" shrinkToFit="1"/>
      <protection locked="0"/>
    </xf>
    <xf numFmtId="0" fontId="13" fillId="2" borderId="87" xfId="1" applyNumberFormat="1" applyFont="1" applyFill="1" applyBorder="1" applyAlignment="1" applyProtection="1">
      <alignment horizontal="center" vertical="center" shrinkToFit="1"/>
      <protection locked="0"/>
    </xf>
    <xf numFmtId="0" fontId="13" fillId="2" borderId="88" xfId="1" applyNumberFormat="1" applyFont="1" applyFill="1" applyBorder="1" applyAlignment="1" applyProtection="1">
      <alignment horizontal="center" vertical="center" shrinkToFit="1"/>
      <protection locked="0"/>
    </xf>
    <xf numFmtId="0" fontId="13" fillId="2" borderId="145" xfId="1" applyNumberFormat="1" applyFont="1" applyFill="1" applyBorder="1" applyAlignment="1" applyProtection="1">
      <alignment horizontal="center" vertical="center" shrinkToFit="1"/>
      <protection locked="0"/>
    </xf>
    <xf numFmtId="0" fontId="13" fillId="2" borderId="0" xfId="1" applyNumberFormat="1" applyFont="1" applyFill="1" applyBorder="1" applyAlignment="1" applyProtection="1">
      <alignment horizontal="center" vertical="center"/>
      <protection locked="0"/>
    </xf>
    <xf numFmtId="49" fontId="21" fillId="2" borderId="0" xfId="1" applyNumberFormat="1" applyFont="1" applyFill="1" applyBorder="1" applyAlignment="1">
      <alignment horizontal="center" vertical="center"/>
    </xf>
    <xf numFmtId="0" fontId="13" fillId="2" borderId="0" xfId="1" applyNumberFormat="1" applyFont="1" applyFill="1" applyAlignment="1">
      <alignment vertical="center"/>
    </xf>
    <xf numFmtId="0" fontId="13" fillId="2" borderId="0" xfId="1" applyNumberFormat="1" applyFont="1" applyFill="1" applyAlignment="1">
      <alignment vertical="center" wrapText="1"/>
    </xf>
    <xf numFmtId="0" fontId="13" fillId="2" borderId="0" xfId="2" applyNumberFormat="1" applyFont="1" applyFill="1" applyBorder="1" applyAlignment="1">
      <alignment horizontal="center" vertical="center"/>
    </xf>
    <xf numFmtId="49" fontId="13" fillId="2" borderId="0" xfId="1" applyNumberFormat="1" applyFont="1" applyFill="1" applyAlignment="1">
      <alignment vertical="center"/>
    </xf>
    <xf numFmtId="0" fontId="13" fillId="2" borderId="0" xfId="2" applyNumberFormat="1" applyFont="1" applyFill="1" applyAlignment="1">
      <alignment horizontal="center" vertical="center"/>
    </xf>
    <xf numFmtId="0" fontId="16" fillId="2" borderId="0" xfId="2" applyNumberFormat="1" applyFont="1" applyFill="1" applyBorder="1" applyAlignment="1">
      <alignment horizontal="center" vertical="center"/>
    </xf>
    <xf numFmtId="0" fontId="13" fillId="2" borderId="0" xfId="1" applyNumberFormat="1" applyFont="1" applyFill="1" applyBorder="1" applyAlignment="1">
      <alignment horizontal="center"/>
    </xf>
    <xf numFmtId="0" fontId="13" fillId="2" borderId="14" xfId="1" applyNumberFormat="1" applyFont="1" applyFill="1" applyBorder="1" applyAlignment="1">
      <alignment vertical="center" wrapText="1"/>
    </xf>
    <xf numFmtId="0" fontId="13" fillId="2" borderId="0" xfId="1" applyNumberFormat="1" applyFont="1" applyFill="1" applyBorder="1" applyAlignment="1">
      <alignment horizontal="center" vertical="center" wrapText="1"/>
    </xf>
    <xf numFmtId="0" fontId="21" fillId="2" borderId="63" xfId="1" applyNumberFormat="1" applyFont="1" applyFill="1" applyBorder="1" applyAlignment="1">
      <alignment horizontal="center" vertical="center" wrapText="1"/>
    </xf>
    <xf numFmtId="0" fontId="21" fillId="2" borderId="58" xfId="1" applyNumberFormat="1" applyFont="1" applyFill="1" applyBorder="1" applyAlignment="1">
      <alignment horizontal="center" vertical="center" wrapText="1"/>
    </xf>
    <xf numFmtId="0" fontId="21" fillId="2" borderId="64" xfId="1" applyNumberFormat="1" applyFont="1" applyFill="1" applyBorder="1" applyAlignment="1">
      <alignment horizontal="center" vertical="center" wrapText="1"/>
    </xf>
    <xf numFmtId="0" fontId="21" fillId="2" borderId="120" xfId="1" applyNumberFormat="1" applyFont="1" applyFill="1" applyBorder="1" applyAlignment="1">
      <alignment horizontal="center" vertical="center" wrapText="1"/>
    </xf>
    <xf numFmtId="0" fontId="21" fillId="2" borderId="121" xfId="1" applyNumberFormat="1" applyFont="1" applyFill="1" applyBorder="1" applyAlignment="1">
      <alignment horizontal="center" vertical="center" wrapText="1"/>
    </xf>
    <xf numFmtId="0" fontId="16" fillId="2" borderId="14" xfId="1" applyNumberFormat="1" applyFont="1" applyFill="1" applyBorder="1" applyAlignment="1">
      <alignment horizontal="center" vertical="center"/>
    </xf>
    <xf numFmtId="0" fontId="16" fillId="2" borderId="0" xfId="1" applyNumberFormat="1" applyFont="1" applyFill="1" applyBorder="1" applyAlignment="1">
      <alignment horizontal="center" vertical="center"/>
    </xf>
    <xf numFmtId="0" fontId="17" fillId="2" borderId="0" xfId="0" applyFont="1" applyFill="1" applyBorder="1">
      <alignment vertical="center"/>
    </xf>
    <xf numFmtId="0" fontId="21" fillId="2" borderId="0" xfId="1" applyNumberFormat="1" applyFont="1" applyFill="1" applyBorder="1" applyAlignment="1">
      <alignment horizontal="center" vertical="center" wrapText="1"/>
    </xf>
    <xf numFmtId="0" fontId="13" fillId="2" borderId="123" xfId="1" applyNumberFormat="1" applyFont="1" applyFill="1" applyBorder="1" applyAlignment="1" applyProtection="1">
      <alignment horizontal="center" vertical="center" shrinkToFit="1"/>
      <protection locked="0"/>
    </xf>
    <xf numFmtId="0" fontId="13" fillId="2" borderId="116" xfId="1" applyNumberFormat="1" applyFont="1" applyFill="1" applyBorder="1" applyAlignment="1" applyProtection="1">
      <alignment horizontal="center" vertical="center" shrinkToFit="1"/>
      <protection locked="0"/>
    </xf>
    <xf numFmtId="0" fontId="13" fillId="2" borderId="124" xfId="1" applyNumberFormat="1" applyFont="1" applyFill="1" applyBorder="1" applyAlignment="1" applyProtection="1">
      <alignment horizontal="center" vertical="center" shrinkToFit="1"/>
      <protection locked="0"/>
    </xf>
    <xf numFmtId="0" fontId="13" fillId="2" borderId="118" xfId="1" applyNumberFormat="1" applyFont="1" applyFill="1" applyBorder="1" applyAlignment="1" applyProtection="1">
      <alignment horizontal="center" vertical="center" shrinkToFit="1"/>
      <protection locked="0"/>
    </xf>
    <xf numFmtId="0" fontId="13" fillId="2" borderId="158" xfId="1" applyNumberFormat="1" applyFont="1" applyFill="1" applyBorder="1" applyAlignment="1" applyProtection="1">
      <alignment horizontal="center" vertical="center" shrinkToFit="1"/>
      <protection locked="0"/>
    </xf>
    <xf numFmtId="0" fontId="13" fillId="2" borderId="117" xfId="1" applyNumberFormat="1" applyFont="1" applyFill="1" applyBorder="1" applyAlignment="1" applyProtection="1">
      <alignment horizontal="center" vertical="center" shrinkToFit="1"/>
      <protection locked="0"/>
    </xf>
    <xf numFmtId="56" fontId="19" fillId="2" borderId="15" xfId="1" applyNumberFormat="1" applyFont="1" applyFill="1" applyBorder="1" applyAlignment="1">
      <alignment vertical="center" wrapText="1"/>
    </xf>
    <xf numFmtId="0" fontId="13" fillId="2" borderId="18" xfId="1" applyNumberFormat="1" applyFont="1" applyFill="1" applyBorder="1" applyAlignment="1" applyProtection="1">
      <alignment horizontal="center" vertical="center" wrapText="1"/>
      <protection locked="0"/>
    </xf>
    <xf numFmtId="0" fontId="24" fillId="2" borderId="0" xfId="0" applyFont="1" applyFill="1" applyAlignment="1">
      <alignment vertical="center" wrapText="1"/>
    </xf>
    <xf numFmtId="0" fontId="21" fillId="2" borderId="162" xfId="1" applyNumberFormat="1" applyFont="1" applyFill="1" applyBorder="1" applyAlignment="1">
      <alignment horizontal="center" vertical="center" wrapText="1"/>
    </xf>
    <xf numFmtId="0" fontId="9" fillId="5" borderId="1" xfId="5" applyNumberFormat="1" applyFont="1" applyFill="1" applyBorder="1" applyAlignment="1">
      <alignment horizontal="center" vertical="center" shrinkToFit="1"/>
    </xf>
    <xf numFmtId="49" fontId="16" fillId="5" borderId="0" xfId="5" applyNumberFormat="1" applyFont="1" applyFill="1" applyAlignment="1">
      <alignment vertical="center"/>
    </xf>
    <xf numFmtId="0" fontId="9" fillId="5" borderId="0" xfId="5" applyNumberFormat="1" applyFont="1" applyFill="1" applyAlignment="1">
      <alignment horizontal="center" vertical="center"/>
    </xf>
    <xf numFmtId="176" fontId="9" fillId="2" borderId="1" xfId="1" applyNumberFormat="1" applyFont="1" applyFill="1" applyBorder="1" applyAlignment="1">
      <alignment horizontal="center" vertical="center" wrapText="1"/>
    </xf>
    <xf numFmtId="0" fontId="13" fillId="2" borderId="172" xfId="1" applyNumberFormat="1" applyFont="1" applyFill="1" applyBorder="1" applyAlignment="1">
      <alignment horizontal="center" vertical="center" wrapText="1"/>
    </xf>
    <xf numFmtId="0" fontId="13" fillId="2" borderId="171" xfId="1" applyNumberFormat="1" applyFont="1" applyFill="1" applyBorder="1" applyAlignment="1">
      <alignment horizontal="center" vertical="center" wrapText="1"/>
    </xf>
    <xf numFmtId="0" fontId="13" fillId="2" borderId="168" xfId="1" applyNumberFormat="1" applyFont="1" applyFill="1" applyBorder="1" applyAlignment="1">
      <alignment horizontal="center" vertical="center" wrapText="1"/>
    </xf>
    <xf numFmtId="0" fontId="13" fillId="2" borderId="173" xfId="1" applyNumberFormat="1" applyFont="1" applyFill="1" applyBorder="1" applyAlignment="1">
      <alignment horizontal="center" vertical="center" wrapText="1"/>
    </xf>
    <xf numFmtId="0" fontId="13" fillId="2" borderId="84" xfId="1" applyNumberFormat="1" applyFont="1" applyFill="1" applyBorder="1" applyAlignment="1">
      <alignment horizontal="center" vertical="center" wrapText="1"/>
    </xf>
    <xf numFmtId="0" fontId="9" fillId="2" borderId="55" xfId="1" applyNumberFormat="1" applyFont="1" applyFill="1" applyBorder="1" applyAlignment="1">
      <alignment horizontal="center" vertical="center" wrapText="1"/>
    </xf>
    <xf numFmtId="0" fontId="9" fillId="2" borderId="55" xfId="1" applyNumberFormat="1" applyFont="1" applyFill="1" applyBorder="1" applyAlignment="1">
      <alignment horizontal="center" vertical="center" shrinkToFit="1"/>
    </xf>
    <xf numFmtId="0" fontId="21" fillId="2" borderId="0" xfId="1" applyNumberFormat="1" applyFont="1" applyFill="1" applyAlignment="1">
      <alignment vertical="center"/>
    </xf>
    <xf numFmtId="0" fontId="21" fillId="2" borderId="0" xfId="1" applyNumberFormat="1" applyFont="1" applyFill="1" applyAlignment="1">
      <alignment horizontal="center" vertical="center"/>
    </xf>
    <xf numFmtId="0" fontId="21" fillId="2" borderId="1" xfId="1" applyNumberFormat="1" applyFont="1" applyFill="1" applyBorder="1" applyAlignment="1">
      <alignment vertical="center" wrapText="1"/>
    </xf>
    <xf numFmtId="0" fontId="21" fillId="2" borderId="14" xfId="1" applyNumberFormat="1" applyFont="1" applyFill="1" applyBorder="1" applyAlignment="1">
      <alignment horizontal="center" vertical="center" wrapText="1"/>
    </xf>
    <xf numFmtId="0" fontId="21" fillId="2" borderId="15" xfId="1" applyNumberFormat="1" applyFont="1" applyFill="1" applyBorder="1" applyAlignment="1">
      <alignment horizontal="center" vertical="center" wrapText="1"/>
    </xf>
    <xf numFmtId="0" fontId="21" fillId="2" borderId="55" xfId="1" applyNumberFormat="1" applyFont="1" applyFill="1" applyBorder="1" applyAlignment="1">
      <alignment vertical="center" wrapText="1"/>
    </xf>
    <xf numFmtId="0" fontId="13" fillId="2" borderId="171" xfId="1" applyNumberFormat="1" applyFont="1" applyFill="1" applyBorder="1" applyAlignment="1">
      <alignment horizontal="left" vertical="center" wrapText="1"/>
    </xf>
    <xf numFmtId="0" fontId="13" fillId="2" borderId="168" xfId="1" applyNumberFormat="1" applyFont="1" applyFill="1" applyBorder="1" applyAlignment="1">
      <alignment horizontal="left" vertical="center" wrapText="1"/>
    </xf>
    <xf numFmtId="0" fontId="13" fillId="2" borderId="0" xfId="1" applyNumberFormat="1" applyFont="1" applyFill="1" applyBorder="1" applyAlignment="1">
      <alignment horizontal="left" vertical="center" wrapText="1"/>
    </xf>
    <xf numFmtId="0" fontId="13" fillId="2" borderId="84" xfId="1" applyNumberFormat="1" applyFont="1" applyFill="1" applyBorder="1" applyAlignment="1">
      <alignment horizontal="left" vertical="center" wrapText="1"/>
    </xf>
    <xf numFmtId="0" fontId="21" fillId="2" borderId="55" xfId="1" applyNumberFormat="1" applyFont="1" applyFill="1" applyBorder="1" applyAlignment="1">
      <alignment horizontal="center" vertical="center" wrapText="1"/>
    </xf>
    <xf numFmtId="0" fontId="13" fillId="2" borderId="172" xfId="1" applyNumberFormat="1" applyFont="1" applyFill="1" applyBorder="1" applyAlignment="1">
      <alignment horizontal="left" vertical="center" wrapText="1"/>
    </xf>
    <xf numFmtId="0" fontId="13" fillId="2" borderId="173" xfId="1" applyNumberFormat="1" applyFont="1" applyFill="1" applyBorder="1" applyAlignment="1">
      <alignment horizontal="left" vertical="center" wrapText="1"/>
    </xf>
    <xf numFmtId="56" fontId="19" fillId="2" borderId="1" xfId="1" applyNumberFormat="1" applyFont="1" applyFill="1" applyBorder="1" applyAlignment="1">
      <alignment horizontal="center" vertical="center" wrapText="1"/>
    </xf>
    <xf numFmtId="0" fontId="25" fillId="2" borderId="0" xfId="0" applyFont="1" applyFill="1" applyAlignment="1"/>
    <xf numFmtId="0" fontId="25" fillId="2" borderId="0" xfId="0" applyFont="1" applyFill="1" applyAlignment="1">
      <alignment horizontal="center"/>
    </xf>
    <xf numFmtId="0" fontId="9" fillId="2" borderId="0" xfId="1" applyNumberFormat="1" applyFont="1" applyFill="1" applyBorder="1" applyAlignment="1">
      <alignment vertical="center"/>
    </xf>
    <xf numFmtId="0" fontId="9" fillId="2" borderId="1" xfId="1" quotePrefix="1" applyNumberFormat="1" applyFont="1" applyFill="1" applyBorder="1" applyAlignment="1">
      <alignment horizontal="center" vertical="center" wrapText="1"/>
    </xf>
    <xf numFmtId="0" fontId="25" fillId="2" borderId="0" xfId="0" applyFont="1" applyFill="1" applyAlignment="1">
      <alignment horizontal="center" vertical="center"/>
    </xf>
    <xf numFmtId="0" fontId="20" fillId="2" borderId="0" xfId="1" applyNumberFormat="1" applyFont="1" applyFill="1" applyBorder="1" applyAlignment="1">
      <alignment horizontal="center" vertical="center"/>
    </xf>
    <xf numFmtId="0" fontId="21" fillId="2" borderId="0" xfId="1" applyNumberFormat="1" applyFont="1" applyFill="1" applyBorder="1" applyAlignment="1">
      <alignment horizontal="center" vertical="center"/>
    </xf>
    <xf numFmtId="0" fontId="20" fillId="2" borderId="0" xfId="1" applyNumberFormat="1" applyFont="1" applyFill="1" applyAlignment="1">
      <alignment horizontal="center"/>
    </xf>
    <xf numFmtId="0" fontId="24" fillId="2" borderId="1" xfId="0" applyFont="1" applyFill="1" applyBorder="1" applyAlignment="1">
      <alignment horizontal="center" vertical="center"/>
    </xf>
    <xf numFmtId="0" fontId="24" fillId="2" borderId="0" xfId="0" applyFont="1" applyFill="1" applyAlignment="1">
      <alignment horizontal="center" vertical="center"/>
    </xf>
    <xf numFmtId="0" fontId="13" fillId="4" borderId="0" xfId="5" applyFont="1" applyFill="1">
      <alignment vertical="center"/>
    </xf>
    <xf numFmtId="0" fontId="9" fillId="2" borderId="1" xfId="1" quotePrefix="1" applyNumberFormat="1" applyFont="1" applyFill="1" applyBorder="1" applyAlignment="1">
      <alignment horizontal="center"/>
    </xf>
    <xf numFmtId="49" fontId="16" fillId="5" borderId="0" xfId="5" applyNumberFormat="1" applyFont="1" applyFill="1" applyAlignment="1">
      <alignment vertical="center"/>
    </xf>
    <xf numFmtId="0" fontId="17" fillId="2" borderId="0" xfId="0" applyNumberFormat="1" applyFont="1" applyFill="1" applyAlignment="1"/>
    <xf numFmtId="0" fontId="13" fillId="2" borderId="0" xfId="1" applyNumberFormat="1" applyFont="1" applyFill="1" applyAlignment="1" applyProtection="1">
      <alignment vertical="center" wrapText="1"/>
    </xf>
    <xf numFmtId="0" fontId="16" fillId="2" borderId="0" xfId="1" applyNumberFormat="1" applyFont="1" applyFill="1" applyProtection="1"/>
    <xf numFmtId="0" fontId="16" fillId="2" borderId="11" xfId="1" applyNumberFormat="1" applyFont="1" applyFill="1" applyBorder="1" applyProtection="1"/>
    <xf numFmtId="0" fontId="16" fillId="2" borderId="12" xfId="1" applyNumberFormat="1" applyFont="1" applyFill="1" applyBorder="1" applyProtection="1"/>
    <xf numFmtId="0" fontId="16" fillId="2" borderId="13" xfId="1" applyNumberFormat="1" applyFont="1" applyFill="1" applyBorder="1" applyProtection="1"/>
    <xf numFmtId="0" fontId="13" fillId="2" borderId="14" xfId="1" applyNumberFormat="1" applyFont="1" applyFill="1" applyBorder="1" applyAlignment="1" applyProtection="1">
      <alignment vertical="center" wrapText="1"/>
    </xf>
    <xf numFmtId="0" fontId="13" fillId="2" borderId="0" xfId="1" applyNumberFormat="1" applyFont="1" applyFill="1" applyBorder="1" applyAlignment="1" applyProtection="1">
      <alignment vertical="center" wrapText="1"/>
    </xf>
    <xf numFmtId="0" fontId="13" fillId="2" borderId="15" xfId="1" applyNumberFormat="1" applyFont="1" applyFill="1" applyBorder="1" applyAlignment="1" applyProtection="1">
      <alignment vertical="center" wrapText="1"/>
    </xf>
    <xf numFmtId="0" fontId="13" fillId="2" borderId="15" xfId="1" applyNumberFormat="1" applyFont="1" applyFill="1" applyBorder="1" applyAlignment="1" applyProtection="1">
      <alignment vertical="center" textRotation="255" wrapText="1"/>
    </xf>
    <xf numFmtId="0" fontId="13" fillId="2" borderId="0" xfId="1" applyNumberFormat="1" applyFont="1" applyFill="1" applyBorder="1" applyAlignment="1" applyProtection="1">
      <alignment horizontal="center" vertical="center" wrapText="1"/>
    </xf>
    <xf numFmtId="0" fontId="13" fillId="2" borderId="0" xfId="1" applyNumberFormat="1" applyFont="1" applyFill="1" applyAlignment="1" applyProtection="1">
      <alignment vertical="center" textRotation="255" wrapText="1"/>
    </xf>
    <xf numFmtId="0" fontId="30" fillId="2" borderId="1" xfId="0" applyNumberFormat="1" applyFont="1" applyFill="1" applyBorder="1" applyAlignment="1" applyProtection="1">
      <alignment vertical="center"/>
      <protection locked="0"/>
    </xf>
    <xf numFmtId="49" fontId="30" fillId="2" borderId="0" xfId="0" applyNumberFormat="1" applyFont="1" applyFill="1" applyBorder="1" applyAlignment="1" applyProtection="1">
      <alignment vertical="center"/>
    </xf>
    <xf numFmtId="0" fontId="17" fillId="2" borderId="0" xfId="0" applyNumberFormat="1" applyFont="1" applyFill="1" applyAlignment="1">
      <alignment vertical="center"/>
    </xf>
    <xf numFmtId="0" fontId="18" fillId="2" borderId="0" xfId="1" applyNumberFormat="1" applyFont="1" applyFill="1" applyAlignment="1">
      <alignment vertical="center"/>
    </xf>
    <xf numFmtId="0" fontId="16" fillId="2" borderId="0" xfId="1" applyNumberFormat="1" applyFont="1" applyFill="1" applyAlignment="1">
      <alignment horizontal="center" vertical="center"/>
    </xf>
    <xf numFmtId="49" fontId="16" fillId="2" borderId="0" xfId="1" applyNumberFormat="1" applyFont="1" applyFill="1" applyAlignment="1">
      <alignment vertical="center"/>
    </xf>
    <xf numFmtId="0" fontId="9" fillId="2" borderId="1" xfId="1" applyNumberFormat="1" applyFont="1" applyFill="1" applyBorder="1" applyAlignment="1">
      <alignment horizontal="center" vertical="center" shrinkToFit="1"/>
    </xf>
    <xf numFmtId="0" fontId="20" fillId="2" borderId="0" xfId="1" applyNumberFormat="1" applyFont="1" applyFill="1" applyAlignment="1">
      <alignment vertical="center"/>
    </xf>
    <xf numFmtId="0" fontId="16" fillId="2" borderId="0" xfId="1" applyNumberFormat="1" applyFont="1" applyFill="1" applyAlignment="1">
      <alignment vertical="center" shrinkToFit="1"/>
    </xf>
    <xf numFmtId="0" fontId="9" fillId="7" borderId="1" xfId="5" applyNumberFormat="1" applyFont="1" applyFill="1" applyBorder="1" applyAlignment="1">
      <alignment horizontal="center" vertical="center" shrinkToFit="1"/>
    </xf>
    <xf numFmtId="0" fontId="13" fillId="2" borderId="174" xfId="1" applyNumberFormat="1" applyFont="1" applyFill="1" applyBorder="1" applyAlignment="1" applyProtection="1">
      <alignment horizontal="center" vertical="center" wrapText="1"/>
      <protection locked="0"/>
    </xf>
    <xf numFmtId="0" fontId="13" fillId="2" borderId="52" xfId="1" applyNumberFormat="1" applyFont="1" applyFill="1" applyBorder="1" applyAlignment="1" applyProtection="1">
      <alignment horizontal="center" vertical="center" wrapText="1"/>
      <protection locked="0"/>
    </xf>
    <xf numFmtId="0" fontId="13" fillId="2" borderId="0" xfId="1" applyNumberFormat="1" applyFont="1" applyFill="1" applyBorder="1" applyAlignment="1">
      <alignment vertical="center"/>
    </xf>
    <xf numFmtId="0" fontId="9" fillId="2" borderId="0" xfId="1" quotePrefix="1" applyNumberFormat="1" applyFont="1" applyFill="1" applyBorder="1" applyAlignment="1">
      <alignment horizontal="center" vertical="center"/>
    </xf>
    <xf numFmtId="0" fontId="13" fillId="2" borderId="0" xfId="1" applyNumberFormat="1" applyFont="1" applyFill="1" applyBorder="1" applyAlignment="1">
      <alignment vertical="center" wrapText="1"/>
    </xf>
    <xf numFmtId="0" fontId="21" fillId="2" borderId="0" xfId="1" applyNumberFormat="1" applyFont="1" applyFill="1" applyBorder="1" applyAlignment="1">
      <alignment vertical="center" wrapText="1"/>
    </xf>
    <xf numFmtId="20" fontId="13" fillId="2" borderId="0" xfId="2" applyNumberFormat="1" applyFont="1" applyFill="1" applyBorder="1" applyAlignment="1">
      <alignment horizontal="center" vertical="center"/>
    </xf>
    <xf numFmtId="0" fontId="13" fillId="2" borderId="0" xfId="2" applyNumberFormat="1" applyFont="1" applyFill="1" applyBorder="1" applyAlignment="1">
      <alignment vertical="center"/>
    </xf>
    <xf numFmtId="0" fontId="19" fillId="2" borderId="0" xfId="1" applyNumberFormat="1" applyFont="1" applyFill="1" applyBorder="1" applyAlignment="1">
      <alignment vertical="center" wrapText="1"/>
    </xf>
    <xf numFmtId="56" fontId="19" fillId="2" borderId="0" xfId="1" applyNumberFormat="1" applyFont="1" applyFill="1" applyBorder="1" applyAlignment="1">
      <alignment vertical="center" wrapText="1"/>
    </xf>
    <xf numFmtId="0" fontId="21" fillId="2" borderId="0" xfId="2" applyNumberFormat="1" applyFont="1" applyFill="1" applyBorder="1" applyAlignment="1">
      <alignment horizontal="center" vertical="center" wrapText="1"/>
    </xf>
    <xf numFmtId="0" fontId="13" fillId="2" borderId="0" xfId="2" applyNumberFormat="1" applyFont="1" applyFill="1" applyBorder="1" applyAlignment="1">
      <alignment vertical="center" wrapText="1"/>
    </xf>
    <xf numFmtId="0" fontId="13" fillId="2" borderId="9" xfId="1" applyNumberFormat="1" applyFont="1" applyFill="1" applyBorder="1" applyAlignment="1" applyProtection="1"/>
    <xf numFmtId="49" fontId="16" fillId="5" borderId="0" xfId="5" applyNumberFormat="1" applyFont="1" applyFill="1" applyAlignment="1">
      <alignment vertical="center"/>
    </xf>
    <xf numFmtId="0" fontId="13" fillId="2" borderId="0" xfId="5" applyFont="1" applyFill="1" applyBorder="1">
      <alignment vertical="center"/>
    </xf>
    <xf numFmtId="0" fontId="13" fillId="2" borderId="187" xfId="5" applyFont="1" applyFill="1" applyBorder="1">
      <alignment vertical="center"/>
    </xf>
    <xf numFmtId="56" fontId="9" fillId="2" borderId="1" xfId="1" quotePrefix="1" applyNumberFormat="1" applyFont="1" applyFill="1" applyBorder="1" applyAlignment="1">
      <alignment horizontal="center" vertical="center"/>
    </xf>
    <xf numFmtId="0" fontId="21" fillId="2" borderId="46" xfId="1" applyNumberFormat="1" applyFont="1" applyFill="1" applyBorder="1" applyAlignment="1">
      <alignment horizontal="center" vertical="center" wrapText="1"/>
    </xf>
    <xf numFmtId="0" fontId="19" fillId="2" borderId="52" xfId="1" applyNumberFormat="1" applyFont="1" applyFill="1" applyBorder="1" applyAlignment="1">
      <alignment horizontal="center" vertical="center" wrapText="1"/>
    </xf>
    <xf numFmtId="0" fontId="17" fillId="2" borderId="118" xfId="0" applyFont="1" applyFill="1" applyBorder="1" applyAlignment="1" applyProtection="1">
      <alignment horizontal="center" vertical="center"/>
      <protection locked="0"/>
    </xf>
    <xf numFmtId="0" fontId="13" fillId="2" borderId="88" xfId="1" applyNumberFormat="1" applyFont="1" applyFill="1" applyBorder="1" applyAlignment="1" applyProtection="1">
      <alignment horizontal="center" vertical="center"/>
      <protection locked="0"/>
    </xf>
    <xf numFmtId="0" fontId="13" fillId="2" borderId="124" xfId="1" applyNumberFormat="1" applyFont="1" applyFill="1" applyBorder="1" applyAlignment="1" applyProtection="1">
      <alignment horizontal="center" vertical="center"/>
      <protection locked="0"/>
    </xf>
    <xf numFmtId="0" fontId="13" fillId="2" borderId="123" xfId="1" applyNumberFormat="1" applyFont="1" applyFill="1" applyBorder="1" applyAlignment="1" applyProtection="1">
      <alignment horizontal="center" vertical="center"/>
      <protection locked="0"/>
    </xf>
    <xf numFmtId="0" fontId="13" fillId="2" borderId="94" xfId="1" applyNumberFormat="1" applyFont="1" applyFill="1" applyBorder="1" applyAlignment="1" applyProtection="1">
      <alignment horizontal="center" vertical="center"/>
      <protection locked="0"/>
    </xf>
    <xf numFmtId="0" fontId="13" fillId="2" borderId="122" xfId="1" applyNumberFormat="1" applyFont="1" applyFill="1" applyBorder="1" applyAlignment="1" applyProtection="1">
      <alignment horizontal="center" vertical="center"/>
      <protection locked="0"/>
    </xf>
    <xf numFmtId="0" fontId="13" fillId="2" borderId="100" xfId="1" applyNumberFormat="1" applyFont="1" applyFill="1" applyBorder="1" applyAlignment="1" applyProtection="1">
      <alignment horizontal="center" vertical="center"/>
      <protection locked="0"/>
    </xf>
    <xf numFmtId="0" fontId="17" fillId="2" borderId="115" xfId="0" applyFont="1" applyFill="1" applyBorder="1" applyAlignment="1" applyProtection="1">
      <alignment horizontal="center" vertical="center"/>
      <protection locked="0"/>
    </xf>
    <xf numFmtId="0" fontId="17" fillId="2" borderId="116" xfId="0" applyFont="1" applyFill="1" applyBorder="1" applyAlignment="1" applyProtection="1">
      <alignment horizontal="center" vertical="center"/>
      <protection locked="0"/>
    </xf>
    <xf numFmtId="0" fontId="17" fillId="2" borderId="15" xfId="0" applyFont="1" applyFill="1" applyBorder="1">
      <alignment vertical="center"/>
    </xf>
    <xf numFmtId="0" fontId="17" fillId="2" borderId="14" xfId="0" applyFont="1" applyFill="1" applyBorder="1">
      <alignment vertical="center"/>
    </xf>
    <xf numFmtId="0" fontId="16" fillId="2" borderId="10" xfId="1" applyNumberFormat="1" applyFont="1" applyFill="1" applyBorder="1" applyAlignment="1" applyProtection="1">
      <alignment vertical="center"/>
    </xf>
    <xf numFmtId="0" fontId="13" fillId="2" borderId="56" xfId="1" applyNumberFormat="1" applyFont="1" applyFill="1" applyBorder="1" applyAlignment="1" applyProtection="1">
      <alignment horizontal="left" vertical="center" wrapText="1"/>
      <protection locked="0"/>
    </xf>
    <xf numFmtId="0" fontId="13" fillId="2" borderId="99" xfId="1" applyNumberFormat="1" applyFont="1" applyFill="1" applyBorder="1" applyAlignment="1" applyProtection="1">
      <alignment horizontal="center" vertical="center" wrapText="1"/>
      <protection locked="0"/>
    </xf>
    <xf numFmtId="0" fontId="13" fillId="2" borderId="100" xfId="1" applyNumberFormat="1" applyFont="1" applyFill="1" applyBorder="1" applyAlignment="1" applyProtection="1">
      <alignment horizontal="center" vertical="center" wrapText="1"/>
      <protection locked="0"/>
    </xf>
    <xf numFmtId="0" fontId="13" fillId="2" borderId="101" xfId="1" applyNumberFormat="1" applyFont="1" applyFill="1" applyBorder="1" applyAlignment="1" applyProtection="1">
      <alignment horizontal="center" vertical="center" wrapText="1"/>
      <protection locked="0"/>
    </xf>
    <xf numFmtId="49" fontId="13" fillId="2" borderId="56" xfId="1" applyNumberFormat="1" applyFont="1" applyFill="1" applyBorder="1" applyAlignment="1" applyProtection="1">
      <alignment horizontal="left" vertical="center" wrapText="1"/>
      <protection locked="0"/>
    </xf>
    <xf numFmtId="0" fontId="13" fillId="2" borderId="35" xfId="1" applyNumberFormat="1" applyFont="1" applyFill="1" applyBorder="1" applyAlignment="1" applyProtection="1">
      <alignment horizontal="center" vertical="center" wrapText="1"/>
      <protection locked="0"/>
    </xf>
    <xf numFmtId="0" fontId="13" fillId="2" borderId="1" xfId="1" applyNumberFormat="1" applyFont="1" applyFill="1" applyBorder="1" applyAlignment="1" applyProtection="1">
      <alignment horizontal="left" vertical="center" wrapText="1"/>
      <protection locked="0"/>
    </xf>
    <xf numFmtId="0" fontId="13" fillId="2" borderId="93" xfId="1" applyNumberFormat="1" applyFont="1" applyFill="1" applyBorder="1" applyAlignment="1" applyProtection="1">
      <alignment horizontal="center" vertical="center" wrapText="1"/>
      <protection locked="0"/>
    </xf>
    <xf numFmtId="0" fontId="13" fillId="2" borderId="94" xfId="1" applyNumberFormat="1" applyFont="1" applyFill="1" applyBorder="1" applyAlignment="1" applyProtection="1">
      <alignment horizontal="center" vertical="center" wrapText="1"/>
      <protection locked="0"/>
    </xf>
    <xf numFmtId="0" fontId="13" fillId="2" borderId="95" xfId="1" applyNumberFormat="1" applyFont="1" applyFill="1" applyBorder="1" applyAlignment="1" applyProtection="1">
      <alignment horizontal="center" vertical="center" wrapText="1"/>
      <protection locked="0"/>
    </xf>
    <xf numFmtId="49" fontId="13" fillId="2" borderId="1" xfId="1" applyNumberFormat="1" applyFont="1" applyFill="1" applyBorder="1" applyAlignment="1" applyProtection="1">
      <alignment horizontal="left" vertical="center" wrapText="1"/>
      <protection locked="0"/>
    </xf>
    <xf numFmtId="0" fontId="13" fillId="2" borderId="65" xfId="1" applyNumberFormat="1" applyFont="1" applyFill="1" applyBorder="1" applyAlignment="1" applyProtection="1">
      <alignment horizontal="center" vertical="center" wrapText="1"/>
      <protection locked="0"/>
    </xf>
    <xf numFmtId="0" fontId="13" fillId="2" borderId="48" xfId="1" applyNumberFormat="1" applyFont="1" applyFill="1" applyBorder="1" applyAlignment="1" applyProtection="1">
      <alignment horizontal="left" vertical="center" wrapText="1"/>
      <protection locked="0"/>
    </xf>
    <xf numFmtId="0" fontId="13" fillId="2" borderId="87" xfId="1" applyNumberFormat="1" applyFont="1" applyFill="1" applyBorder="1" applyAlignment="1" applyProtection="1">
      <alignment horizontal="center" vertical="center" wrapText="1"/>
      <protection locked="0"/>
    </xf>
    <xf numFmtId="0" fontId="13" fillId="2" borderId="88" xfId="1" applyNumberFormat="1" applyFont="1" applyFill="1" applyBorder="1" applyAlignment="1" applyProtection="1">
      <alignment horizontal="center" vertical="center" wrapText="1"/>
      <protection locked="0"/>
    </xf>
    <xf numFmtId="0" fontId="13" fillId="2" borderId="89" xfId="1" applyNumberFormat="1" applyFont="1" applyFill="1" applyBorder="1" applyAlignment="1" applyProtection="1">
      <alignment horizontal="center" vertical="center" wrapText="1"/>
      <protection locked="0"/>
    </xf>
    <xf numFmtId="49" fontId="13" fillId="2" borderId="48" xfId="1" applyNumberFormat="1" applyFont="1" applyFill="1" applyBorder="1" applyAlignment="1" applyProtection="1">
      <alignment horizontal="left" vertical="center" wrapText="1"/>
      <protection locked="0"/>
    </xf>
    <xf numFmtId="0" fontId="13" fillId="2" borderId="66" xfId="1" applyNumberFormat="1" applyFont="1" applyFill="1" applyBorder="1" applyAlignment="1" applyProtection="1">
      <alignment horizontal="center" vertical="center" wrapText="1"/>
      <protection locked="0"/>
    </xf>
    <xf numFmtId="0" fontId="13" fillId="2" borderId="189" xfId="1" applyNumberFormat="1" applyFont="1" applyFill="1" applyBorder="1" applyAlignment="1" applyProtection="1">
      <alignment horizontal="center" vertical="center" wrapText="1"/>
      <protection locked="0"/>
    </xf>
    <xf numFmtId="49" fontId="13" fillId="2" borderId="23" xfId="1" applyNumberFormat="1" applyFont="1" applyFill="1" applyBorder="1" applyAlignment="1" applyProtection="1">
      <alignment horizontal="left" vertical="center" shrinkToFit="1"/>
      <protection locked="0"/>
    </xf>
    <xf numFmtId="49" fontId="17" fillId="2" borderId="28" xfId="0" applyNumberFormat="1" applyFont="1" applyFill="1" applyBorder="1" applyAlignment="1" applyProtection="1">
      <alignment horizontal="left" vertical="center" shrinkToFit="1"/>
      <protection locked="0"/>
    </xf>
    <xf numFmtId="49" fontId="13" fillId="2" borderId="28" xfId="1" applyNumberFormat="1" applyFont="1" applyFill="1" applyBorder="1" applyAlignment="1" applyProtection="1">
      <alignment horizontal="left" vertical="center" shrinkToFit="1"/>
      <protection locked="0"/>
    </xf>
    <xf numFmtId="49" fontId="17" fillId="2" borderId="29" xfId="0" applyNumberFormat="1" applyFont="1" applyFill="1" applyBorder="1" applyAlignment="1" applyProtection="1">
      <alignment horizontal="left" vertical="center" shrinkToFit="1"/>
      <protection locked="0"/>
    </xf>
    <xf numFmtId="0" fontId="13" fillId="2" borderId="115" xfId="1" applyNumberFormat="1" applyFont="1" applyFill="1" applyBorder="1" applyAlignment="1" applyProtection="1">
      <alignment horizontal="center" vertical="center" shrinkToFit="1"/>
      <protection locked="0"/>
    </xf>
    <xf numFmtId="0" fontId="13" fillId="2" borderId="122" xfId="1" applyNumberFormat="1" applyFont="1" applyFill="1" applyBorder="1" applyAlignment="1" applyProtection="1">
      <alignment horizontal="center" vertical="center" wrapText="1"/>
      <protection locked="0"/>
    </xf>
    <xf numFmtId="0" fontId="13" fillId="2" borderId="155" xfId="1" applyNumberFormat="1" applyFont="1" applyFill="1" applyBorder="1" applyAlignment="1" applyProtection="1">
      <alignment horizontal="center" vertical="center" wrapText="1"/>
      <protection locked="0"/>
    </xf>
    <xf numFmtId="0" fontId="13" fillId="2" borderId="126" xfId="1" applyNumberFormat="1" applyFont="1" applyFill="1" applyBorder="1" applyAlignment="1" applyProtection="1">
      <alignment horizontal="center" vertical="center" wrapText="1"/>
      <protection locked="0"/>
    </xf>
    <xf numFmtId="0" fontId="13" fillId="2" borderId="123" xfId="1" applyNumberFormat="1" applyFont="1" applyFill="1" applyBorder="1" applyAlignment="1" applyProtection="1">
      <alignment horizontal="center" vertical="center" wrapText="1"/>
      <protection locked="0"/>
    </xf>
    <xf numFmtId="0" fontId="13" fillId="2" borderId="144" xfId="1" applyNumberFormat="1" applyFont="1" applyFill="1" applyBorder="1" applyAlignment="1" applyProtection="1">
      <alignment horizontal="center" vertical="center" wrapText="1"/>
      <protection locked="0"/>
    </xf>
    <xf numFmtId="0" fontId="13" fillId="2" borderId="127" xfId="1" applyNumberFormat="1" applyFont="1" applyFill="1" applyBorder="1" applyAlignment="1" applyProtection="1">
      <alignment horizontal="center" vertical="center" wrapText="1"/>
      <protection locked="0"/>
    </xf>
    <xf numFmtId="0" fontId="13" fillId="2" borderId="124" xfId="1" applyNumberFormat="1" applyFont="1" applyFill="1" applyBorder="1" applyAlignment="1" applyProtection="1">
      <alignment horizontal="center" vertical="center" wrapText="1"/>
      <protection locked="0"/>
    </xf>
    <xf numFmtId="0" fontId="13" fillId="2" borderId="145" xfId="1" applyNumberFormat="1" applyFont="1" applyFill="1" applyBorder="1" applyAlignment="1" applyProtection="1">
      <alignment horizontal="center" vertical="center" wrapText="1"/>
      <protection locked="0"/>
    </xf>
    <xf numFmtId="0" fontId="13" fillId="2" borderId="128" xfId="1" applyNumberFormat="1" applyFont="1" applyFill="1" applyBorder="1" applyAlignment="1" applyProtection="1">
      <alignment horizontal="center" vertical="center" wrapText="1"/>
      <protection locked="0"/>
    </xf>
    <xf numFmtId="0" fontId="13" fillId="2" borderId="4" xfId="1" applyNumberFormat="1" applyFont="1" applyFill="1" applyBorder="1" applyAlignment="1" applyProtection="1">
      <alignment horizontal="center" vertical="center" shrinkToFit="1"/>
      <protection locked="0"/>
    </xf>
    <xf numFmtId="0" fontId="13" fillId="2" borderId="60" xfId="1" applyNumberFormat="1" applyFont="1" applyFill="1" applyBorder="1" applyAlignment="1" applyProtection="1">
      <alignment horizontal="center" vertical="center" wrapText="1"/>
      <protection locked="0"/>
    </xf>
    <xf numFmtId="0" fontId="13" fillId="2" borderId="61" xfId="1" applyNumberFormat="1" applyFont="1" applyFill="1" applyBorder="1" applyAlignment="1" applyProtection="1">
      <alignment horizontal="center" vertical="center" wrapText="1"/>
      <protection locked="0"/>
    </xf>
    <xf numFmtId="0" fontId="13" fillId="2" borderId="62" xfId="1" applyNumberFormat="1" applyFont="1" applyFill="1" applyBorder="1" applyAlignment="1" applyProtection="1">
      <alignment horizontal="center" vertical="center" wrapText="1"/>
      <protection locked="0"/>
    </xf>
    <xf numFmtId="0" fontId="13" fillId="2" borderId="116" xfId="1" applyNumberFormat="1" applyFont="1" applyFill="1" applyBorder="1" applyAlignment="1" applyProtection="1">
      <alignment horizontal="center" vertical="center"/>
      <protection locked="0"/>
    </xf>
    <xf numFmtId="0" fontId="13" fillId="2" borderId="118" xfId="1" applyNumberFormat="1" applyFont="1" applyFill="1" applyBorder="1" applyAlignment="1" applyProtection="1">
      <alignment horizontal="center" vertical="center"/>
      <protection locked="0"/>
    </xf>
    <xf numFmtId="0" fontId="13" fillId="2" borderId="127" xfId="1" applyNumberFormat="1" applyFont="1" applyFill="1" applyBorder="1" applyAlignment="1" applyProtection="1">
      <alignment horizontal="center" vertical="center"/>
      <protection locked="0"/>
    </xf>
    <xf numFmtId="0" fontId="13" fillId="2" borderId="128" xfId="1" applyNumberFormat="1" applyFont="1" applyFill="1" applyBorder="1" applyAlignment="1" applyProtection="1">
      <alignment horizontal="center" vertical="center"/>
      <protection locked="0"/>
    </xf>
    <xf numFmtId="49" fontId="13" fillId="2" borderId="56" xfId="1" applyNumberFormat="1" applyFont="1" applyFill="1" applyBorder="1" applyAlignment="1" applyProtection="1">
      <alignment horizontal="left" vertical="center" shrinkToFit="1"/>
      <protection locked="0"/>
    </xf>
    <xf numFmtId="49" fontId="13" fillId="2" borderId="60" xfId="1" applyNumberFormat="1" applyFont="1" applyFill="1" applyBorder="1" applyAlignment="1" applyProtection="1">
      <alignment horizontal="left" vertical="center" shrinkToFit="1"/>
      <protection locked="0"/>
    </xf>
    <xf numFmtId="49" fontId="13" fillId="2" borderId="51" xfId="1" applyNumberFormat="1" applyFont="1" applyFill="1" applyBorder="1" applyAlignment="1" applyProtection="1">
      <alignment horizontal="left" vertical="center" shrinkToFit="1"/>
      <protection locked="0"/>
    </xf>
    <xf numFmtId="49" fontId="13" fillId="2" borderId="1" xfId="1" applyNumberFormat="1" applyFont="1" applyFill="1" applyBorder="1" applyAlignment="1" applyProtection="1">
      <alignment horizontal="left" vertical="center" shrinkToFit="1"/>
      <protection locked="0"/>
    </xf>
    <xf numFmtId="49" fontId="13" fillId="2" borderId="61" xfId="1" applyNumberFormat="1" applyFont="1" applyFill="1" applyBorder="1" applyAlignment="1" applyProtection="1">
      <alignment horizontal="left" vertical="center" shrinkToFit="1"/>
      <protection locked="0"/>
    </xf>
    <xf numFmtId="49" fontId="13" fillId="2" borderId="54" xfId="1" applyNumberFormat="1" applyFont="1" applyFill="1" applyBorder="1" applyAlignment="1" applyProtection="1">
      <alignment horizontal="left" vertical="center" shrinkToFit="1"/>
      <protection locked="0"/>
    </xf>
    <xf numFmtId="49" fontId="13" fillId="2" borderId="48" xfId="1" applyNumberFormat="1" applyFont="1" applyFill="1" applyBorder="1" applyAlignment="1" applyProtection="1">
      <alignment horizontal="left" vertical="center" shrinkToFit="1"/>
      <protection locked="0"/>
    </xf>
    <xf numFmtId="49" fontId="13" fillId="2" borderId="62" xfId="1" applyNumberFormat="1" applyFont="1" applyFill="1" applyBorder="1" applyAlignment="1" applyProtection="1">
      <alignment horizontal="left" vertical="center" shrinkToFit="1"/>
      <protection locked="0"/>
    </xf>
    <xf numFmtId="0" fontId="13" fillId="2" borderId="50" xfId="1" applyNumberFormat="1" applyFont="1" applyFill="1" applyBorder="1" applyAlignment="1" applyProtection="1">
      <alignment horizontal="center" vertical="center"/>
      <protection locked="0"/>
    </xf>
    <xf numFmtId="0" fontId="13" fillId="2" borderId="35" xfId="1" applyNumberFormat="1" applyFont="1" applyFill="1" applyBorder="1" applyAlignment="1" applyProtection="1">
      <alignment horizontal="center" vertical="center"/>
      <protection locked="0"/>
    </xf>
    <xf numFmtId="0" fontId="13" fillId="2" borderId="56" xfId="1" applyNumberFormat="1" applyFont="1" applyFill="1" applyBorder="1" applyAlignment="1" applyProtection="1">
      <alignment horizontal="center" vertical="center"/>
      <protection locked="0"/>
    </xf>
    <xf numFmtId="0" fontId="13" fillId="2" borderId="60" xfId="1" applyNumberFormat="1" applyFont="1" applyFill="1" applyBorder="1" applyAlignment="1" applyProtection="1">
      <alignment horizontal="center" vertical="center"/>
      <protection locked="0"/>
    </xf>
    <xf numFmtId="0" fontId="13" fillId="2" borderId="51" xfId="1" applyNumberFormat="1" applyFont="1" applyFill="1" applyBorder="1" applyAlignment="1" applyProtection="1">
      <alignment horizontal="center" vertical="center"/>
      <protection locked="0"/>
    </xf>
    <xf numFmtId="0" fontId="13" fillId="2" borderId="65" xfId="1" applyNumberFormat="1" applyFont="1" applyFill="1" applyBorder="1" applyAlignment="1" applyProtection="1">
      <alignment horizontal="center" vertical="center"/>
      <protection locked="0"/>
    </xf>
    <xf numFmtId="0" fontId="13" fillId="2" borderId="61" xfId="1" applyNumberFormat="1" applyFont="1" applyFill="1" applyBorder="1" applyAlignment="1" applyProtection="1">
      <alignment horizontal="center" vertical="center"/>
      <protection locked="0"/>
    </xf>
    <xf numFmtId="0" fontId="13" fillId="2" borderId="1" xfId="1" applyNumberFormat="1" applyFont="1" applyFill="1" applyBorder="1" applyAlignment="1" applyProtection="1">
      <alignment horizontal="center" vertical="center"/>
      <protection locked="0"/>
    </xf>
    <xf numFmtId="0" fontId="13" fillId="2" borderId="54" xfId="1" applyNumberFormat="1" applyFont="1" applyFill="1" applyBorder="1" applyAlignment="1" applyProtection="1">
      <alignment horizontal="center" vertical="center"/>
      <protection locked="0"/>
    </xf>
    <xf numFmtId="0" fontId="13" fillId="2" borderId="66" xfId="1" applyNumberFormat="1" applyFont="1" applyFill="1" applyBorder="1" applyAlignment="1" applyProtection="1">
      <alignment horizontal="center" vertical="center"/>
      <protection locked="0"/>
    </xf>
    <xf numFmtId="0" fontId="13" fillId="2" borderId="48" xfId="1" applyNumberFormat="1" applyFont="1" applyFill="1" applyBorder="1" applyAlignment="1" applyProtection="1">
      <alignment horizontal="center" vertical="center"/>
      <protection locked="0"/>
    </xf>
    <xf numFmtId="0" fontId="13" fillId="2" borderId="62" xfId="1" applyNumberFormat="1" applyFont="1" applyFill="1" applyBorder="1" applyAlignment="1" applyProtection="1">
      <alignment horizontal="center" vertical="center"/>
      <protection locked="0"/>
    </xf>
    <xf numFmtId="0" fontId="17" fillId="2" borderId="62" xfId="0" applyFont="1" applyFill="1" applyBorder="1" applyAlignment="1" applyProtection="1">
      <alignment horizontal="center" vertical="center"/>
      <protection locked="0"/>
    </xf>
    <xf numFmtId="0" fontId="17" fillId="2" borderId="54" xfId="0" applyFont="1" applyFill="1" applyBorder="1" applyAlignment="1" applyProtection="1">
      <alignment horizontal="center" vertical="center"/>
      <protection locked="0"/>
    </xf>
    <xf numFmtId="0" fontId="17" fillId="2" borderId="126" xfId="0" applyFont="1" applyFill="1" applyBorder="1" applyAlignment="1" applyProtection="1">
      <alignment horizontal="center" vertical="center" shrinkToFit="1"/>
      <protection locked="0"/>
    </xf>
    <xf numFmtId="0" fontId="17" fillId="2" borderId="101" xfId="0" applyFont="1" applyFill="1" applyBorder="1" applyAlignment="1" applyProtection="1">
      <alignment horizontal="center" vertical="center" shrinkToFit="1"/>
      <protection locked="0"/>
    </xf>
    <xf numFmtId="0" fontId="17" fillId="2" borderId="115" xfId="0" applyFont="1" applyFill="1" applyBorder="1" applyAlignment="1" applyProtection="1">
      <alignment horizontal="center" vertical="center" shrinkToFit="1"/>
      <protection locked="0"/>
    </xf>
    <xf numFmtId="0" fontId="17" fillId="2" borderId="127" xfId="0" applyFont="1" applyFill="1" applyBorder="1" applyAlignment="1" applyProtection="1">
      <alignment horizontal="center" vertical="center" shrinkToFit="1"/>
      <protection locked="0"/>
    </xf>
    <xf numFmtId="0" fontId="17" fillId="2" borderId="95" xfId="0" applyFont="1" applyFill="1" applyBorder="1" applyAlignment="1" applyProtection="1">
      <alignment horizontal="center" vertical="center" shrinkToFit="1"/>
      <protection locked="0"/>
    </xf>
    <xf numFmtId="0" fontId="17" fillId="2" borderId="116" xfId="0" applyFont="1" applyFill="1" applyBorder="1" applyAlignment="1" applyProtection="1">
      <alignment horizontal="center" vertical="center" shrinkToFit="1"/>
      <protection locked="0"/>
    </xf>
    <xf numFmtId="0" fontId="17" fillId="2" borderId="128" xfId="0" applyFont="1" applyFill="1" applyBorder="1" applyAlignment="1" applyProtection="1">
      <alignment horizontal="center" vertical="center" shrinkToFit="1"/>
      <protection locked="0"/>
    </xf>
    <xf numFmtId="0" fontId="17" fillId="2" borderId="89" xfId="0" applyFont="1" applyFill="1" applyBorder="1" applyAlignment="1" applyProtection="1">
      <alignment horizontal="center" vertical="center" shrinkToFit="1"/>
      <protection locked="0"/>
    </xf>
    <xf numFmtId="0" fontId="17" fillId="2" borderId="118" xfId="0" applyFont="1" applyFill="1" applyBorder="1" applyAlignment="1" applyProtection="1">
      <alignment horizontal="center" vertical="center" shrinkToFit="1"/>
      <protection locked="0"/>
    </xf>
    <xf numFmtId="0" fontId="17" fillId="2" borderId="59" xfId="0" applyFont="1" applyFill="1" applyBorder="1" applyAlignment="1" applyProtection="1">
      <alignment horizontal="center" vertical="center"/>
      <protection locked="0"/>
    </xf>
    <xf numFmtId="0" fontId="17" fillId="2" borderId="47" xfId="0" applyFont="1" applyFill="1" applyBorder="1" applyAlignment="1" applyProtection="1">
      <alignment horizontal="center" vertical="center"/>
      <protection locked="0"/>
    </xf>
    <xf numFmtId="0" fontId="17" fillId="2" borderId="24" xfId="0" applyFont="1" applyFill="1" applyBorder="1" applyAlignment="1" applyProtection="1">
      <alignment horizontal="center" vertical="center"/>
      <protection locked="0"/>
    </xf>
    <xf numFmtId="0" fontId="13" fillId="2" borderId="59" xfId="1" applyNumberFormat="1" applyFont="1" applyFill="1" applyBorder="1" applyAlignment="1" applyProtection="1">
      <alignment horizontal="center" vertical="center"/>
      <protection locked="0"/>
    </xf>
    <xf numFmtId="0" fontId="13" fillId="2" borderId="47" xfId="1" applyNumberFormat="1" applyFont="1" applyFill="1" applyBorder="1" applyAlignment="1" applyProtection="1">
      <alignment horizontal="center" vertical="center"/>
      <protection locked="0"/>
    </xf>
    <xf numFmtId="0" fontId="13" fillId="2" borderId="24" xfId="1" applyNumberFormat="1" applyFont="1" applyFill="1" applyBorder="1" applyAlignment="1" applyProtection="1">
      <alignment horizontal="center" vertical="center"/>
      <protection locked="0"/>
    </xf>
    <xf numFmtId="0" fontId="17" fillId="2" borderId="99" xfId="0" applyFont="1" applyFill="1" applyBorder="1" applyAlignment="1" applyProtection="1">
      <alignment horizontal="center" vertical="center" shrinkToFit="1"/>
      <protection locked="0"/>
    </xf>
    <xf numFmtId="0" fontId="17" fillId="2" borderId="93" xfId="0" applyFont="1" applyFill="1" applyBorder="1" applyAlignment="1" applyProtection="1">
      <alignment horizontal="center" vertical="center" shrinkToFit="1"/>
      <protection locked="0"/>
    </xf>
    <xf numFmtId="0" fontId="17" fillId="2" borderId="87" xfId="0" applyFont="1" applyFill="1" applyBorder="1" applyAlignment="1" applyProtection="1">
      <alignment horizontal="center" vertical="center" shrinkToFit="1"/>
      <protection locked="0"/>
    </xf>
    <xf numFmtId="0" fontId="13" fillId="2" borderId="126" xfId="1" applyNumberFormat="1" applyFont="1" applyFill="1" applyBorder="1" applyAlignment="1" applyProtection="1">
      <alignment horizontal="center" vertical="center"/>
      <protection locked="0"/>
    </xf>
    <xf numFmtId="49" fontId="13" fillId="2" borderId="99" xfId="1" applyNumberFormat="1" applyFont="1" applyFill="1" applyBorder="1" applyAlignment="1" applyProtection="1">
      <alignment horizontal="left" vertical="center" shrinkToFit="1"/>
      <protection locked="0"/>
    </xf>
    <xf numFmtId="49" fontId="13" fillId="2" borderId="100" xfId="1" applyNumberFormat="1" applyFont="1" applyFill="1" applyBorder="1" applyAlignment="1" applyProtection="1">
      <alignment horizontal="left" vertical="center" shrinkToFit="1"/>
      <protection locked="0"/>
    </xf>
    <xf numFmtId="49" fontId="13" fillId="2" borderId="101" xfId="1" applyNumberFormat="1" applyFont="1" applyFill="1" applyBorder="1" applyAlignment="1" applyProtection="1">
      <alignment horizontal="left" vertical="center" shrinkToFit="1"/>
      <protection locked="0"/>
    </xf>
    <xf numFmtId="49" fontId="13" fillId="2" borderId="93" xfId="1" applyNumberFormat="1" applyFont="1" applyFill="1" applyBorder="1" applyAlignment="1" applyProtection="1">
      <alignment horizontal="left" vertical="center" shrinkToFit="1"/>
      <protection locked="0"/>
    </xf>
    <xf numFmtId="49" fontId="13" fillId="2" borderId="94" xfId="1" applyNumberFormat="1" applyFont="1" applyFill="1" applyBorder="1" applyAlignment="1" applyProtection="1">
      <alignment horizontal="left" vertical="center" shrinkToFit="1"/>
      <protection locked="0"/>
    </xf>
    <xf numFmtId="49" fontId="13" fillId="2" borderId="95" xfId="1" applyNumberFormat="1" applyFont="1" applyFill="1" applyBorder="1" applyAlignment="1" applyProtection="1">
      <alignment horizontal="left" vertical="center" shrinkToFit="1"/>
      <protection locked="0"/>
    </xf>
    <xf numFmtId="49" fontId="13" fillId="2" borderId="87" xfId="1" applyNumberFormat="1" applyFont="1" applyFill="1" applyBorder="1" applyAlignment="1" applyProtection="1">
      <alignment horizontal="left" vertical="center" shrinkToFit="1"/>
      <protection locked="0"/>
    </xf>
    <xf numFmtId="49" fontId="13" fillId="2" borderId="88" xfId="1" applyNumberFormat="1" applyFont="1" applyFill="1" applyBorder="1" applyAlignment="1" applyProtection="1">
      <alignment horizontal="left" vertical="center" shrinkToFit="1"/>
      <protection locked="0"/>
    </xf>
    <xf numFmtId="49" fontId="13" fillId="2" borderId="89" xfId="1" applyNumberFormat="1" applyFont="1" applyFill="1" applyBorder="1" applyAlignment="1" applyProtection="1">
      <alignment horizontal="left" vertical="center" shrinkToFit="1"/>
      <protection locked="0"/>
    </xf>
    <xf numFmtId="0" fontId="13" fillId="2" borderId="99" xfId="1" applyNumberFormat="1" applyFont="1" applyFill="1" applyBorder="1" applyAlignment="1" applyProtection="1">
      <alignment horizontal="center" vertical="center"/>
      <protection locked="0"/>
    </xf>
    <xf numFmtId="0" fontId="13" fillId="2" borderId="115" xfId="1" applyNumberFormat="1" applyFont="1" applyFill="1" applyBorder="1" applyAlignment="1" applyProtection="1">
      <alignment horizontal="center" vertical="center"/>
      <protection locked="0"/>
    </xf>
    <xf numFmtId="0" fontId="13" fillId="2" borderId="93" xfId="1" applyNumberFormat="1" applyFont="1" applyFill="1" applyBorder="1" applyAlignment="1" applyProtection="1">
      <alignment horizontal="center" vertical="center"/>
      <protection locked="0"/>
    </xf>
    <xf numFmtId="0" fontId="13" fillId="2" borderId="87" xfId="1" applyNumberFormat="1" applyFont="1" applyFill="1" applyBorder="1" applyAlignment="1" applyProtection="1">
      <alignment horizontal="center" vertical="center"/>
      <protection locked="0"/>
    </xf>
    <xf numFmtId="49" fontId="17" fillId="2" borderId="56" xfId="0" applyNumberFormat="1" applyFont="1" applyFill="1" applyBorder="1" applyAlignment="1" applyProtection="1">
      <alignment horizontal="center" vertical="center"/>
      <protection locked="0"/>
    </xf>
    <xf numFmtId="49" fontId="17" fillId="2" borderId="60" xfId="0" applyNumberFormat="1" applyFont="1" applyFill="1" applyBorder="1" applyAlignment="1" applyProtection="1">
      <alignment horizontal="center" vertical="center"/>
      <protection locked="0"/>
    </xf>
    <xf numFmtId="49" fontId="17" fillId="2" borderId="1" xfId="0" applyNumberFormat="1" applyFont="1" applyFill="1" applyBorder="1" applyAlignment="1" applyProtection="1">
      <alignment horizontal="center" vertical="center"/>
      <protection locked="0"/>
    </xf>
    <xf numFmtId="49" fontId="17" fillId="2" borderId="61" xfId="0" applyNumberFormat="1" applyFont="1" applyFill="1" applyBorder="1" applyAlignment="1" applyProtection="1">
      <alignment horizontal="center" vertical="center"/>
      <protection locked="0"/>
    </xf>
    <xf numFmtId="49" fontId="17" fillId="2" borderId="48" xfId="0" applyNumberFormat="1" applyFont="1" applyFill="1" applyBorder="1" applyAlignment="1" applyProtection="1">
      <alignment horizontal="center" vertical="center"/>
      <protection locked="0"/>
    </xf>
    <xf numFmtId="49" fontId="17" fillId="2" borderId="62" xfId="0" applyNumberFormat="1" applyFont="1" applyFill="1" applyBorder="1" applyAlignment="1" applyProtection="1">
      <alignment horizontal="center" vertical="center"/>
      <protection locked="0"/>
    </xf>
    <xf numFmtId="49" fontId="17" fillId="2" borderId="99" xfId="0" applyNumberFormat="1" applyFont="1" applyFill="1" applyBorder="1" applyAlignment="1" applyProtection="1">
      <alignment horizontal="center" vertical="center" shrinkToFit="1"/>
      <protection locked="0"/>
    </xf>
    <xf numFmtId="49" fontId="17" fillId="2" borderId="93" xfId="0" applyNumberFormat="1" applyFont="1" applyFill="1" applyBorder="1" applyAlignment="1" applyProtection="1">
      <alignment horizontal="center" vertical="center" shrinkToFit="1"/>
      <protection locked="0"/>
    </xf>
    <xf numFmtId="49" fontId="17" fillId="2" borderId="90" xfId="0" applyNumberFormat="1" applyFont="1" applyFill="1" applyBorder="1" applyAlignment="1" applyProtection="1">
      <alignment horizontal="center" vertical="center" shrinkToFit="1"/>
      <protection locked="0"/>
    </xf>
    <xf numFmtId="49" fontId="17" fillId="2" borderId="87" xfId="0" applyNumberFormat="1" applyFont="1" applyFill="1" applyBorder="1" applyAlignment="1" applyProtection="1">
      <alignment horizontal="center" vertical="center" shrinkToFit="1"/>
      <protection locked="0"/>
    </xf>
    <xf numFmtId="49" fontId="17" fillId="2" borderId="50" xfId="0" applyNumberFormat="1" applyFont="1" applyFill="1" applyBorder="1" applyAlignment="1" applyProtection="1">
      <alignment horizontal="left" vertical="center"/>
      <protection locked="0"/>
    </xf>
    <xf numFmtId="49" fontId="17" fillId="2" borderId="51" xfId="0" applyNumberFormat="1" applyFont="1" applyFill="1" applyBorder="1" applyAlignment="1" applyProtection="1">
      <alignment horizontal="left" vertical="center"/>
      <protection locked="0"/>
    </xf>
    <xf numFmtId="49" fontId="17" fillId="2" borderId="54" xfId="0" applyNumberFormat="1" applyFont="1" applyFill="1" applyBorder="1" applyAlignment="1" applyProtection="1">
      <alignment horizontal="left" vertical="center"/>
      <protection locked="0"/>
    </xf>
    <xf numFmtId="0" fontId="13" fillId="2" borderId="46" xfId="1" applyNumberFormat="1" applyFont="1" applyFill="1" applyBorder="1" applyAlignment="1" applyProtection="1">
      <alignment horizontal="center" vertical="center" wrapText="1"/>
      <protection locked="0"/>
    </xf>
    <xf numFmtId="0" fontId="13" fillId="2" borderId="90" xfId="1" applyNumberFormat="1" applyFont="1" applyFill="1" applyBorder="1" applyAlignment="1" applyProtection="1">
      <alignment horizontal="center" vertical="center" wrapText="1"/>
      <protection locked="0"/>
    </xf>
    <xf numFmtId="49" fontId="13" fillId="2" borderId="90" xfId="1" applyNumberFormat="1" applyFont="1" applyFill="1" applyBorder="1" applyAlignment="1" applyProtection="1">
      <alignment horizontal="left" vertical="center" shrinkToFit="1"/>
      <protection locked="0"/>
    </xf>
    <xf numFmtId="49" fontId="13" fillId="2" borderId="91" xfId="1" applyNumberFormat="1" applyFont="1" applyFill="1" applyBorder="1" applyAlignment="1" applyProtection="1">
      <alignment horizontal="left" vertical="center" shrinkToFit="1"/>
      <protection locked="0"/>
    </xf>
    <xf numFmtId="49" fontId="13" fillId="2" borderId="92" xfId="1" applyNumberFormat="1" applyFont="1" applyFill="1" applyBorder="1" applyAlignment="1" applyProtection="1">
      <alignment horizontal="left" vertical="center" shrinkToFit="1"/>
      <protection locked="0"/>
    </xf>
    <xf numFmtId="0" fontId="13" fillId="2" borderId="91" xfId="1" applyNumberFormat="1" applyFont="1" applyFill="1" applyBorder="1" applyAlignment="1" applyProtection="1">
      <alignment horizontal="center" vertical="center" wrapText="1"/>
      <protection locked="0"/>
    </xf>
    <xf numFmtId="0" fontId="13" fillId="2" borderId="11" xfId="5" applyFont="1" applyFill="1" applyBorder="1" applyProtection="1">
      <alignment vertical="center"/>
      <protection locked="0"/>
    </xf>
    <xf numFmtId="0" fontId="13" fillId="2" borderId="12" xfId="5" applyFont="1" applyFill="1" applyBorder="1" applyProtection="1">
      <alignment vertical="center"/>
      <protection locked="0"/>
    </xf>
    <xf numFmtId="0" fontId="13" fillId="2" borderId="13" xfId="5" applyFont="1" applyFill="1" applyBorder="1" applyProtection="1">
      <alignment vertical="center"/>
      <protection locked="0"/>
    </xf>
    <xf numFmtId="0" fontId="13" fillId="2" borderId="14" xfId="5" applyFont="1" applyFill="1" applyBorder="1" applyProtection="1">
      <alignment vertical="center"/>
      <protection locked="0"/>
    </xf>
    <xf numFmtId="0" fontId="13" fillId="2" borderId="176" xfId="5" applyFont="1" applyFill="1" applyBorder="1" applyProtection="1">
      <alignment vertical="center"/>
      <protection locked="0"/>
    </xf>
    <xf numFmtId="0" fontId="13" fillId="2" borderId="15" xfId="5" applyFont="1" applyFill="1" applyBorder="1" applyProtection="1">
      <alignment vertical="center"/>
      <protection locked="0"/>
    </xf>
    <xf numFmtId="0" fontId="13" fillId="2" borderId="17" xfId="5" applyFont="1" applyFill="1" applyBorder="1" applyProtection="1">
      <alignment vertical="center"/>
      <protection locked="0"/>
    </xf>
    <xf numFmtId="0" fontId="13" fillId="2" borderId="10" xfId="5" applyFont="1" applyFill="1" applyBorder="1" applyProtection="1">
      <alignment vertical="center"/>
      <protection locked="0"/>
    </xf>
    <xf numFmtId="0" fontId="13" fillId="2" borderId="18" xfId="5" applyFont="1" applyFill="1" applyBorder="1" applyProtection="1">
      <alignment vertical="center"/>
      <protection locked="0"/>
    </xf>
    <xf numFmtId="0" fontId="21" fillId="2" borderId="87" xfId="1" applyNumberFormat="1" applyFont="1" applyFill="1" applyBorder="1" applyAlignment="1">
      <alignment vertical="center" wrapText="1"/>
    </xf>
    <xf numFmtId="0" fontId="21" fillId="2" borderId="118" xfId="1" applyNumberFormat="1" applyFont="1" applyFill="1" applyBorder="1" applyAlignment="1">
      <alignment vertical="center" wrapText="1"/>
    </xf>
    <xf numFmtId="0" fontId="22" fillId="0" borderId="0" xfId="0" applyFont="1" applyBorder="1" applyAlignment="1">
      <alignment vertical="center"/>
    </xf>
    <xf numFmtId="0" fontId="9" fillId="2" borderId="0" xfId="5" applyFont="1" applyFill="1" applyAlignment="1">
      <alignment vertical="center" wrapText="1"/>
    </xf>
    <xf numFmtId="0" fontId="9" fillId="2" borderId="1" xfId="5" applyFont="1" applyFill="1" applyBorder="1">
      <alignment vertical="center"/>
    </xf>
    <xf numFmtId="49" fontId="13" fillId="2" borderId="174" xfId="1" applyNumberFormat="1" applyFont="1" applyFill="1" applyBorder="1" applyAlignment="1" applyProtection="1">
      <alignment horizontal="center" vertical="center" wrapText="1"/>
      <protection locked="0"/>
    </xf>
    <xf numFmtId="0" fontId="17" fillId="2" borderId="101" xfId="0" applyNumberFormat="1" applyFont="1" applyFill="1" applyBorder="1" applyAlignment="1" applyProtection="1">
      <alignment horizontal="center" vertical="center"/>
      <protection locked="0"/>
    </xf>
    <xf numFmtId="0" fontId="17" fillId="2" borderId="95" xfId="0" applyNumberFormat="1" applyFont="1" applyFill="1" applyBorder="1" applyAlignment="1" applyProtection="1">
      <alignment horizontal="center" vertical="center"/>
      <protection locked="0"/>
    </xf>
    <xf numFmtId="0" fontId="17" fillId="2" borderId="92" xfId="0" applyNumberFormat="1" applyFont="1" applyFill="1" applyBorder="1" applyAlignment="1" applyProtection="1">
      <alignment horizontal="center" vertical="center"/>
      <protection locked="0"/>
    </xf>
    <xf numFmtId="0" fontId="17" fillId="2" borderId="89" xfId="0" applyNumberFormat="1" applyFont="1" applyFill="1" applyBorder="1" applyAlignment="1" applyProtection="1">
      <alignment horizontal="center" vertical="center"/>
      <protection locked="0"/>
    </xf>
    <xf numFmtId="0" fontId="17" fillId="2" borderId="127" xfId="0" applyNumberFormat="1" applyFont="1" applyFill="1" applyBorder="1" applyAlignment="1" applyProtection="1">
      <alignment horizontal="center" vertical="center"/>
      <protection locked="0"/>
    </xf>
    <xf numFmtId="0" fontId="17" fillId="2" borderId="140" xfId="0" applyNumberFormat="1" applyFont="1" applyFill="1" applyBorder="1" applyAlignment="1" applyProtection="1">
      <alignment horizontal="center" vertical="center"/>
      <protection locked="0"/>
    </xf>
    <xf numFmtId="0" fontId="17" fillId="2" borderId="128" xfId="0" applyNumberFormat="1" applyFont="1" applyFill="1" applyBorder="1" applyAlignment="1" applyProtection="1">
      <alignment horizontal="center" vertical="center"/>
      <protection locked="0"/>
    </xf>
    <xf numFmtId="0" fontId="9" fillId="2" borderId="0" xfId="5" applyNumberFormat="1" applyFont="1" applyFill="1" applyBorder="1" applyAlignment="1" applyProtection="1">
      <alignment horizontal="center" vertical="center" shrinkToFit="1"/>
      <protection locked="0"/>
    </xf>
    <xf numFmtId="0" fontId="9" fillId="5" borderId="1" xfId="5" applyNumberFormat="1" applyFont="1" applyFill="1" applyBorder="1" applyAlignment="1">
      <alignment horizontal="center" vertical="center" shrinkToFit="1"/>
    </xf>
    <xf numFmtId="0" fontId="9" fillId="5" borderId="1" xfId="5" applyNumberFormat="1" applyFont="1" applyFill="1" applyBorder="1" applyAlignment="1">
      <alignment horizontal="center" vertical="center" shrinkToFit="1"/>
    </xf>
    <xf numFmtId="49" fontId="16" fillId="5" borderId="0" xfId="5" applyNumberFormat="1" applyFont="1" applyFill="1" applyAlignment="1">
      <alignment vertical="center"/>
    </xf>
    <xf numFmtId="0" fontId="15" fillId="5" borderId="1" xfId="5" applyNumberFormat="1" applyFont="1" applyFill="1" applyBorder="1" applyAlignment="1">
      <alignment horizontal="center" vertical="center" shrinkToFit="1"/>
    </xf>
    <xf numFmtId="0" fontId="9" fillId="5" borderId="0" xfId="5" applyNumberFormat="1" applyFont="1" applyFill="1" applyBorder="1" applyAlignment="1">
      <alignment horizontal="center" vertical="center" shrinkToFit="1"/>
    </xf>
    <xf numFmtId="0" fontId="9" fillId="5" borderId="1" xfId="5" applyNumberFormat="1" applyFont="1" applyFill="1" applyBorder="1" applyAlignment="1">
      <alignment horizontal="center" vertical="center"/>
    </xf>
    <xf numFmtId="0" fontId="9" fillId="0" borderId="1" xfId="5" applyNumberFormat="1" applyFont="1" applyFill="1" applyBorder="1" applyAlignment="1" applyProtection="1">
      <alignment horizontal="center" vertical="center"/>
      <protection locked="0"/>
    </xf>
    <xf numFmtId="0" fontId="19" fillId="2" borderId="12" xfId="1" applyNumberFormat="1" applyFont="1" applyFill="1" applyBorder="1" applyAlignment="1">
      <alignment horizontal="center" vertical="center"/>
    </xf>
    <xf numFmtId="0" fontId="19" fillId="2" borderId="12" xfId="1" applyNumberFormat="1" applyFont="1" applyFill="1" applyBorder="1" applyAlignment="1">
      <alignment horizontal="center" vertical="center" shrinkToFit="1"/>
    </xf>
    <xf numFmtId="0" fontId="19" fillId="2" borderId="0" xfId="1" applyNumberFormat="1" applyFont="1" applyFill="1" applyBorder="1" applyAlignment="1">
      <alignment horizontal="center" vertical="center" shrinkToFit="1"/>
    </xf>
    <xf numFmtId="49" fontId="11" fillId="7" borderId="0" xfId="0" applyNumberFormat="1" applyFont="1" applyFill="1" applyBorder="1" applyAlignment="1">
      <alignment vertical="center" wrapText="1"/>
    </xf>
    <xf numFmtId="0" fontId="9" fillId="2" borderId="0" xfId="5" applyFont="1" applyFill="1" applyAlignment="1">
      <alignment vertical="center"/>
    </xf>
    <xf numFmtId="0" fontId="9" fillId="5" borderId="0" xfId="5" applyNumberFormat="1" applyFont="1" applyFill="1" applyBorder="1" applyAlignment="1" applyProtection="1">
      <alignment horizontal="center" vertical="center" shrinkToFit="1"/>
      <protection locked="0"/>
    </xf>
    <xf numFmtId="0" fontId="11" fillId="7" borderId="0" xfId="5" applyNumberFormat="1" applyFont="1" applyFill="1" applyBorder="1" applyAlignment="1">
      <alignment horizontal="center" vertical="center" wrapText="1"/>
    </xf>
    <xf numFmtId="0" fontId="11" fillId="7" borderId="0" xfId="5" applyNumberFormat="1" applyFont="1" applyFill="1" applyBorder="1" applyAlignment="1">
      <alignment horizontal="center" vertical="center"/>
    </xf>
    <xf numFmtId="49" fontId="11" fillId="7" borderId="0" xfId="0" applyNumberFormat="1" applyFont="1" applyFill="1" applyBorder="1" applyAlignment="1">
      <alignment horizontal="center" vertical="center"/>
    </xf>
    <xf numFmtId="49" fontId="11" fillId="7" borderId="0" xfId="0" applyNumberFormat="1" applyFont="1" applyFill="1" applyBorder="1" applyAlignment="1">
      <alignment vertical="center"/>
    </xf>
    <xf numFmtId="0" fontId="19" fillId="2" borderId="30" xfId="1" applyNumberFormat="1" applyFont="1" applyFill="1" applyBorder="1" applyAlignment="1">
      <alignment vertical="center" wrapText="1"/>
    </xf>
    <xf numFmtId="56" fontId="19" fillId="2" borderId="72" xfId="1" applyNumberFormat="1" applyFont="1" applyFill="1" applyBorder="1" applyAlignment="1">
      <alignment vertical="center" wrapText="1"/>
    </xf>
    <xf numFmtId="56" fontId="19" fillId="2" borderId="37" xfId="1" applyNumberFormat="1" applyFont="1" applyFill="1" applyBorder="1" applyAlignment="1">
      <alignment vertical="center" wrapText="1"/>
    </xf>
    <xf numFmtId="56" fontId="19" fillId="2" borderId="73" xfId="1" applyNumberFormat="1" applyFont="1" applyFill="1" applyBorder="1" applyAlignment="1">
      <alignment vertical="center" wrapText="1"/>
    </xf>
    <xf numFmtId="0" fontId="19" fillId="2" borderId="4" xfId="1" applyNumberFormat="1" applyFont="1" applyFill="1" applyBorder="1" applyAlignment="1">
      <alignment vertical="center" wrapText="1"/>
    </xf>
    <xf numFmtId="49" fontId="11" fillId="7" borderId="0" xfId="0" applyNumberFormat="1" applyFont="1" applyFill="1" applyBorder="1" applyAlignment="1">
      <alignment vertical="center" wrapText="1"/>
    </xf>
    <xf numFmtId="0" fontId="9" fillId="2" borderId="0" xfId="5" applyFont="1" applyFill="1" applyAlignment="1">
      <alignment vertical="center"/>
    </xf>
    <xf numFmtId="49" fontId="9" fillId="0" borderId="194" xfId="5" applyNumberFormat="1" applyFont="1" applyFill="1" applyBorder="1" applyAlignment="1" applyProtection="1">
      <alignment horizontal="center" vertical="center"/>
      <protection locked="0"/>
    </xf>
    <xf numFmtId="49" fontId="9" fillId="0" borderId="195" xfId="5" applyNumberFormat="1" applyFont="1" applyFill="1" applyBorder="1" applyAlignment="1" applyProtection="1">
      <alignment horizontal="center" vertical="center"/>
      <protection locked="0"/>
    </xf>
    <xf numFmtId="0" fontId="16" fillId="2" borderId="0" xfId="1" applyNumberFormat="1" applyFont="1" applyFill="1" applyAlignment="1">
      <alignment vertical="center"/>
    </xf>
    <xf numFmtId="0" fontId="16" fillId="2" borderId="0" xfId="1" applyNumberFormat="1" applyFont="1" applyFill="1" applyAlignment="1" applyProtection="1">
      <alignment vertical="center"/>
    </xf>
    <xf numFmtId="0" fontId="9" fillId="2" borderId="1" xfId="1" applyNumberFormat="1" applyFont="1" applyFill="1" applyBorder="1" applyAlignment="1">
      <alignment horizontal="center" vertical="center" wrapText="1"/>
    </xf>
    <xf numFmtId="0" fontId="9" fillId="2" borderId="1" xfId="1" quotePrefix="1" applyNumberFormat="1" applyFont="1" applyFill="1" applyBorder="1" applyAlignment="1">
      <alignment horizontal="center" vertical="center"/>
    </xf>
    <xf numFmtId="0" fontId="9" fillId="2" borderId="52" xfId="1" applyNumberFormat="1" applyFont="1" applyFill="1" applyBorder="1" applyAlignment="1">
      <alignment horizontal="center" vertical="center" wrapText="1"/>
    </xf>
    <xf numFmtId="0" fontId="9" fillId="2" borderId="65" xfId="1" applyNumberFormat="1" applyFont="1" applyFill="1" applyBorder="1" applyAlignment="1">
      <alignment horizontal="center" vertical="center" wrapText="1"/>
    </xf>
    <xf numFmtId="0" fontId="16" fillId="2" borderId="0" xfId="1" applyNumberFormat="1" applyFont="1" applyFill="1" applyBorder="1" applyAlignment="1">
      <alignment vertical="center"/>
    </xf>
    <xf numFmtId="0" fontId="21" fillId="2" borderId="84" xfId="1" applyNumberFormat="1" applyFont="1" applyFill="1" applyBorder="1" applyAlignment="1">
      <alignment horizontal="center" vertical="center" wrapText="1"/>
    </xf>
    <xf numFmtId="0" fontId="19" fillId="2" borderId="12" xfId="1" applyNumberFormat="1" applyFont="1" applyFill="1" applyBorder="1" applyAlignment="1">
      <alignment horizontal="center" vertical="center" wrapText="1"/>
    </xf>
    <xf numFmtId="0" fontId="21" fillId="2" borderId="52" xfId="1" applyNumberFormat="1" applyFont="1" applyFill="1" applyBorder="1" applyAlignment="1">
      <alignment horizontal="center" vertical="center" wrapText="1"/>
    </xf>
    <xf numFmtId="0" fontId="21" fillId="2" borderId="65" xfId="1" applyNumberFormat="1" applyFont="1" applyFill="1" applyBorder="1" applyAlignment="1">
      <alignment horizontal="center" vertical="center" wrapText="1"/>
    </xf>
    <xf numFmtId="0" fontId="21" fillId="2" borderId="171" xfId="1" applyNumberFormat="1" applyFont="1" applyFill="1" applyBorder="1" applyAlignment="1">
      <alignment horizontal="center" vertical="center" wrapText="1"/>
    </xf>
    <xf numFmtId="0" fontId="21" fillId="2" borderId="168" xfId="1" applyNumberFormat="1" applyFont="1" applyFill="1" applyBorder="1" applyAlignment="1">
      <alignment horizontal="center" vertical="center" wrapText="1"/>
    </xf>
    <xf numFmtId="0" fontId="9" fillId="2" borderId="1" xfId="1" applyNumberFormat="1" applyFont="1" applyFill="1" applyBorder="1" applyAlignment="1">
      <alignment horizontal="center" vertical="center"/>
    </xf>
    <xf numFmtId="0" fontId="19" fillId="2" borderId="1" xfId="1" applyNumberFormat="1" applyFont="1" applyFill="1" applyBorder="1" applyAlignment="1">
      <alignment horizontal="center" vertical="center" wrapText="1"/>
    </xf>
    <xf numFmtId="0" fontId="21" fillId="2" borderId="0" xfId="1" applyNumberFormat="1" applyFont="1" applyFill="1" applyBorder="1" applyAlignment="1" applyProtection="1">
      <alignment horizontal="center" vertical="center" wrapText="1"/>
      <protection locked="0"/>
    </xf>
    <xf numFmtId="0" fontId="13" fillId="2" borderId="0" xfId="1" applyNumberFormat="1" applyFont="1" applyFill="1" applyBorder="1" applyAlignment="1">
      <alignment horizontal="center" vertical="center"/>
    </xf>
    <xf numFmtId="0" fontId="21" fillId="2" borderId="1" xfId="1" applyNumberFormat="1" applyFont="1" applyFill="1" applyBorder="1" applyAlignment="1">
      <alignment horizontal="center" vertical="center" wrapText="1"/>
    </xf>
    <xf numFmtId="0" fontId="19" fillId="2" borderId="46" xfId="1" applyNumberFormat="1" applyFont="1" applyFill="1" applyBorder="1" applyAlignment="1">
      <alignment horizontal="center" vertical="center" wrapText="1"/>
    </xf>
    <xf numFmtId="0" fontId="33" fillId="7" borderId="132" xfId="1" applyNumberFormat="1" applyFont="1" applyFill="1" applyBorder="1" applyAlignment="1">
      <alignment horizontal="center" vertical="center" wrapText="1"/>
    </xf>
    <xf numFmtId="0" fontId="33" fillId="7" borderId="120" xfId="1" applyNumberFormat="1" applyFont="1" applyFill="1" applyBorder="1" applyAlignment="1">
      <alignment horizontal="center" vertical="center" wrapText="1"/>
    </xf>
    <xf numFmtId="0" fontId="33" fillId="7" borderId="121" xfId="1" applyNumberFormat="1" applyFont="1" applyFill="1" applyBorder="1" applyAlignment="1">
      <alignment horizontal="center" vertical="center" wrapText="1"/>
    </xf>
    <xf numFmtId="0" fontId="33" fillId="7" borderId="63" xfId="1" applyNumberFormat="1" applyFont="1" applyFill="1" applyBorder="1" applyAlignment="1">
      <alignment horizontal="center" vertical="center" wrapText="1"/>
    </xf>
    <xf numFmtId="0" fontId="33" fillId="7" borderId="58" xfId="1" applyNumberFormat="1" applyFont="1" applyFill="1" applyBorder="1" applyAlignment="1">
      <alignment horizontal="center" vertical="center" wrapText="1"/>
    </xf>
    <xf numFmtId="0" fontId="33" fillId="7" borderId="64" xfId="1" applyNumberFormat="1" applyFont="1" applyFill="1" applyBorder="1" applyAlignment="1">
      <alignment horizontal="center" vertical="center" wrapText="1"/>
    </xf>
    <xf numFmtId="0" fontId="34" fillId="7" borderId="2" xfId="2" applyNumberFormat="1" applyFont="1" applyFill="1" applyBorder="1" applyAlignment="1">
      <alignment horizontal="center" vertical="center" wrapText="1"/>
    </xf>
    <xf numFmtId="0" fontId="12" fillId="7" borderId="4" xfId="2" applyNumberFormat="1" applyFont="1" applyFill="1" applyBorder="1" applyAlignment="1">
      <alignment horizontal="center" vertical="center"/>
    </xf>
    <xf numFmtId="0" fontId="12" fillId="7" borderId="150" xfId="1" applyNumberFormat="1" applyFont="1" applyFill="1" applyBorder="1" applyAlignment="1">
      <alignment horizontal="center" vertical="center" wrapText="1"/>
    </xf>
    <xf numFmtId="0" fontId="12" fillId="7" borderId="97" xfId="1" applyNumberFormat="1" applyFont="1" applyFill="1" applyBorder="1" applyAlignment="1">
      <alignment horizontal="center" vertical="center" wrapText="1"/>
    </xf>
    <xf numFmtId="0" fontId="34" fillId="7" borderId="151" xfId="1" applyNumberFormat="1" applyFont="1" applyFill="1" applyBorder="1" applyAlignment="1">
      <alignment horizontal="center" vertical="center" wrapText="1"/>
    </xf>
    <xf numFmtId="0" fontId="34" fillId="7" borderId="152" xfId="1" applyNumberFormat="1" applyFont="1" applyFill="1" applyBorder="1" applyAlignment="1">
      <alignment horizontal="center" vertical="center" wrapText="1"/>
    </xf>
    <xf numFmtId="0" fontId="33" fillId="7" borderId="63" xfId="1" applyNumberFormat="1" applyFont="1" applyFill="1" applyBorder="1" applyAlignment="1">
      <alignment horizontal="center" vertical="center"/>
    </xf>
    <xf numFmtId="0" fontId="33" fillId="7" borderId="58" xfId="1" applyNumberFormat="1" applyFont="1" applyFill="1" applyBorder="1" applyAlignment="1">
      <alignment horizontal="center" vertical="center"/>
    </xf>
    <xf numFmtId="0" fontId="33" fillId="7" borderId="64" xfId="1" applyNumberFormat="1" applyFont="1" applyFill="1" applyBorder="1" applyAlignment="1">
      <alignment horizontal="center" vertical="center"/>
    </xf>
    <xf numFmtId="0" fontId="34" fillId="7" borderId="103" xfId="1" applyNumberFormat="1" applyFont="1" applyFill="1" applyBorder="1" applyAlignment="1">
      <alignment horizontal="center" vertical="center" wrapText="1"/>
    </xf>
    <xf numFmtId="0" fontId="34" fillId="7" borderId="104" xfId="1" applyNumberFormat="1" applyFont="1" applyFill="1" applyBorder="1" applyAlignment="1">
      <alignment horizontal="center" vertical="center" wrapText="1"/>
    </xf>
    <xf numFmtId="0" fontId="34" fillId="7" borderId="142" xfId="1" applyNumberFormat="1" applyFont="1" applyFill="1" applyBorder="1" applyAlignment="1">
      <alignment horizontal="center" vertical="center" wrapText="1"/>
    </xf>
    <xf numFmtId="0" fontId="34" fillId="7" borderId="105" xfId="1" applyNumberFormat="1" applyFont="1" applyFill="1" applyBorder="1" applyAlignment="1">
      <alignment horizontal="center" vertical="center" wrapText="1"/>
    </xf>
    <xf numFmtId="0" fontId="34" fillId="7" borderId="154" xfId="1" applyNumberFormat="1" applyFont="1" applyFill="1" applyBorder="1" applyAlignment="1">
      <alignment horizontal="center" vertical="center" wrapText="1"/>
    </xf>
    <xf numFmtId="0" fontId="34" fillId="7" borderId="114" xfId="1" applyNumberFormat="1" applyFont="1" applyFill="1" applyBorder="1" applyAlignment="1">
      <alignment horizontal="center" vertical="center" wrapText="1"/>
    </xf>
    <xf numFmtId="0" fontId="33" fillId="7" borderId="139" xfId="1" applyNumberFormat="1" applyFont="1" applyFill="1" applyBorder="1" applyAlignment="1" applyProtection="1">
      <alignment horizontal="center" vertical="center" shrinkToFit="1"/>
      <protection locked="0"/>
    </xf>
    <xf numFmtId="0" fontId="33" fillId="7" borderId="114" xfId="1" applyNumberFormat="1" applyFont="1" applyFill="1" applyBorder="1" applyAlignment="1" applyProtection="1">
      <alignment horizontal="center" vertical="center" shrinkToFit="1"/>
      <protection locked="0"/>
    </xf>
    <xf numFmtId="0" fontId="33" fillId="7" borderId="103" xfId="1" applyNumberFormat="1" applyFont="1" applyFill="1" applyBorder="1" applyAlignment="1">
      <alignment horizontal="center" vertical="center" wrapText="1"/>
    </xf>
    <xf numFmtId="0" fontId="33" fillId="7" borderId="114" xfId="1" applyNumberFormat="1" applyFont="1" applyFill="1" applyBorder="1" applyAlignment="1">
      <alignment horizontal="center" vertical="center" wrapText="1"/>
    </xf>
    <xf numFmtId="0" fontId="23" fillId="2" borderId="1" xfId="0" applyFont="1" applyFill="1" applyBorder="1" applyAlignment="1">
      <alignment horizontal="center" vertical="center"/>
    </xf>
    <xf numFmtId="0" fontId="17" fillId="2" borderId="1" xfId="0" applyFont="1" applyFill="1" applyBorder="1" applyAlignment="1">
      <alignment horizontal="center" vertical="center"/>
    </xf>
    <xf numFmtId="0" fontId="17" fillId="2" borderId="65" xfId="0" applyFont="1" applyFill="1" applyBorder="1" applyAlignment="1">
      <alignment horizontal="center" vertical="center"/>
    </xf>
    <xf numFmtId="176" fontId="24" fillId="2" borderId="55" xfId="0" applyNumberFormat="1" applyFont="1" applyFill="1" applyBorder="1" applyAlignment="1">
      <alignment horizontal="center" vertical="center"/>
    </xf>
    <xf numFmtId="0" fontId="24" fillId="2" borderId="1" xfId="0" applyFont="1" applyFill="1" applyBorder="1" applyAlignment="1">
      <alignment horizontal="center" vertical="center" wrapText="1"/>
    </xf>
    <xf numFmtId="176" fontId="24" fillId="2" borderId="65" xfId="0" applyNumberFormat="1" applyFont="1" applyFill="1" applyBorder="1" applyAlignment="1">
      <alignment horizontal="center" vertical="center"/>
    </xf>
    <xf numFmtId="176" fontId="24" fillId="2" borderId="1" xfId="0" applyNumberFormat="1" applyFont="1" applyFill="1" applyBorder="1" applyAlignment="1">
      <alignment horizontal="center" vertical="center"/>
    </xf>
    <xf numFmtId="0" fontId="17" fillId="2" borderId="59" xfId="0" applyFont="1" applyFill="1" applyBorder="1" applyAlignment="1">
      <alignment horizontal="center" vertical="center"/>
    </xf>
    <xf numFmtId="0" fontId="17" fillId="2" borderId="1" xfId="0" applyFont="1" applyFill="1" applyBorder="1">
      <alignment vertical="center"/>
    </xf>
    <xf numFmtId="0" fontId="17" fillId="2" borderId="24" xfId="0" applyFont="1" applyFill="1" applyBorder="1" applyAlignment="1">
      <alignment horizontal="center" vertical="center"/>
    </xf>
    <xf numFmtId="0" fontId="25" fillId="2" borderId="1" xfId="0" applyFont="1" applyFill="1" applyBorder="1" applyAlignment="1">
      <alignment horizontal="center" vertical="center"/>
    </xf>
    <xf numFmtId="0" fontId="24" fillId="2" borderId="1" xfId="0" applyFont="1" applyFill="1" applyBorder="1" applyAlignment="1">
      <alignment vertical="center" shrinkToFit="1"/>
    </xf>
    <xf numFmtId="0" fontId="17" fillId="2" borderId="52" xfId="0" applyFont="1" applyFill="1" applyBorder="1">
      <alignment vertical="center"/>
    </xf>
    <xf numFmtId="0" fontId="24" fillId="2" borderId="0" xfId="0" applyFont="1" applyFill="1">
      <alignment vertical="center"/>
    </xf>
    <xf numFmtId="0" fontId="17" fillId="2" borderId="0" xfId="0" applyFont="1" applyFill="1" applyAlignment="1">
      <alignment vertical="center" shrinkToFit="1"/>
    </xf>
    <xf numFmtId="0" fontId="17" fillId="2" borderId="168" xfId="0" applyFont="1" applyFill="1" applyBorder="1">
      <alignment vertical="center"/>
    </xf>
    <xf numFmtId="0" fontId="17" fillId="2" borderId="84" xfId="0" applyFont="1" applyFill="1" applyBorder="1">
      <alignment vertical="center"/>
    </xf>
    <xf numFmtId="0" fontId="25" fillId="2" borderId="0" xfId="0" applyFont="1" applyFill="1">
      <alignment vertical="center"/>
    </xf>
    <xf numFmtId="0" fontId="22" fillId="2" borderId="0" xfId="0" applyFont="1" applyFill="1" applyBorder="1" applyAlignment="1">
      <alignment vertical="center"/>
    </xf>
    <xf numFmtId="0" fontId="17" fillId="2" borderId="1" xfId="0" applyFont="1" applyFill="1" applyBorder="1" applyAlignment="1">
      <alignment horizontal="center" vertical="top" wrapText="1"/>
    </xf>
    <xf numFmtId="0" fontId="25" fillId="2" borderId="171" xfId="0" applyFont="1" applyFill="1" applyBorder="1" applyAlignment="1">
      <alignment vertical="top" wrapText="1"/>
    </xf>
    <xf numFmtId="0" fontId="17" fillId="2" borderId="1" xfId="0" applyFont="1" applyFill="1" applyBorder="1" applyAlignment="1">
      <alignment horizontal="left" vertical="top" wrapText="1"/>
    </xf>
    <xf numFmtId="0" fontId="25" fillId="2" borderId="0" xfId="0" applyFont="1" applyFill="1" applyBorder="1" applyAlignment="1">
      <alignment vertical="top" wrapText="1"/>
    </xf>
    <xf numFmtId="176" fontId="24" fillId="2" borderId="0" xfId="0" applyNumberFormat="1" applyFont="1" applyFill="1" applyBorder="1" applyAlignment="1">
      <alignment horizontal="center" vertical="center"/>
    </xf>
    <xf numFmtId="0" fontId="17" fillId="2" borderId="0" xfId="0" applyFont="1" applyFill="1" applyBorder="1" applyAlignment="1">
      <alignment horizontal="left" vertical="top" wrapText="1"/>
    </xf>
    <xf numFmtId="0" fontId="17" fillId="2" borderId="0" xfId="0" applyFont="1" applyFill="1" applyBorder="1" applyAlignment="1">
      <alignment vertical="top" wrapText="1"/>
    </xf>
    <xf numFmtId="0" fontId="22" fillId="2" borderId="0" xfId="0" applyFont="1" applyFill="1" applyAlignment="1">
      <alignment vertical="center"/>
    </xf>
    <xf numFmtId="0" fontId="17" fillId="2" borderId="48" xfId="0" applyFont="1" applyFill="1" applyBorder="1" applyAlignment="1">
      <alignment horizontal="center" vertical="center"/>
    </xf>
    <xf numFmtId="0" fontId="17" fillId="2" borderId="52" xfId="0" applyFont="1" applyFill="1" applyBorder="1" applyAlignment="1">
      <alignment vertical="center"/>
    </xf>
    <xf numFmtId="0" fontId="17" fillId="2" borderId="65" xfId="0" applyFont="1" applyFill="1" applyBorder="1" applyAlignment="1">
      <alignment vertical="center"/>
    </xf>
    <xf numFmtId="0" fontId="17" fillId="2" borderId="53" xfId="0" applyFont="1" applyFill="1" applyBorder="1" applyAlignment="1">
      <alignment vertical="center"/>
    </xf>
    <xf numFmtId="0" fontId="17" fillId="2" borderId="48" xfId="0" applyFont="1" applyFill="1" applyBorder="1" applyAlignment="1">
      <alignment vertical="center"/>
    </xf>
    <xf numFmtId="0" fontId="19" fillId="2" borderId="156" xfId="1" applyNumberFormat="1" applyFont="1" applyFill="1" applyBorder="1" applyAlignment="1">
      <alignment horizontal="center" vertical="center"/>
    </xf>
    <xf numFmtId="0" fontId="19" fillId="2" borderId="117" xfId="1" applyNumberFormat="1" applyFont="1" applyFill="1" applyBorder="1" applyAlignment="1">
      <alignment horizontal="center" vertical="center" shrinkToFit="1"/>
    </xf>
    <xf numFmtId="0" fontId="19" fillId="2" borderId="51" xfId="1" applyNumberFormat="1" applyFont="1" applyFill="1" applyBorder="1" applyAlignment="1">
      <alignment horizontal="center" vertical="center"/>
    </xf>
    <xf numFmtId="0" fontId="19" fillId="2" borderId="50" xfId="1" applyNumberFormat="1" applyFont="1" applyFill="1" applyBorder="1" applyAlignment="1">
      <alignment horizontal="center" vertical="center"/>
    </xf>
    <xf numFmtId="0" fontId="19" fillId="2" borderId="56" xfId="1" applyNumberFormat="1" applyFont="1" applyFill="1" applyBorder="1" applyAlignment="1">
      <alignment horizontal="center" vertical="center" wrapText="1"/>
    </xf>
    <xf numFmtId="0" fontId="17" fillId="2" borderId="173" xfId="0" applyFont="1" applyFill="1" applyBorder="1">
      <alignment vertical="center"/>
    </xf>
    <xf numFmtId="0" fontId="17" fillId="2" borderId="84" xfId="0" applyFont="1" applyFill="1" applyBorder="1" applyAlignment="1">
      <alignment horizontal="center" vertical="center"/>
    </xf>
    <xf numFmtId="0" fontId="17" fillId="2" borderId="56" xfId="0" applyFont="1" applyFill="1" applyBorder="1">
      <alignment vertical="center"/>
    </xf>
    <xf numFmtId="0" fontId="19" fillId="2" borderId="171" xfId="1" applyNumberFormat="1" applyFont="1" applyFill="1" applyBorder="1" applyAlignment="1" applyProtection="1">
      <alignment horizontal="center" vertical="center" shrinkToFit="1"/>
      <protection locked="0"/>
    </xf>
    <xf numFmtId="0" fontId="19" fillId="2" borderId="0" xfId="1" applyNumberFormat="1" applyFont="1" applyFill="1" applyBorder="1" applyAlignment="1" applyProtection="1">
      <alignment horizontal="center" vertical="center" shrinkToFit="1"/>
      <protection locked="0"/>
    </xf>
    <xf numFmtId="0" fontId="17" fillId="2" borderId="0" xfId="0" applyNumberFormat="1" applyFont="1" applyFill="1">
      <alignment vertical="center"/>
    </xf>
    <xf numFmtId="0" fontId="19" fillId="2" borderId="185" xfId="1" applyNumberFormat="1" applyFont="1" applyFill="1" applyBorder="1" applyAlignment="1">
      <alignment horizontal="center" vertical="center"/>
    </xf>
    <xf numFmtId="0" fontId="19" fillId="2" borderId="55" xfId="1" applyNumberFormat="1" applyFont="1" applyFill="1" applyBorder="1" applyAlignment="1">
      <alignment horizontal="center" vertical="center" wrapText="1"/>
    </xf>
    <xf numFmtId="0" fontId="19" fillId="2" borderId="54" xfId="1" applyNumberFormat="1" applyFont="1" applyFill="1" applyBorder="1" applyAlignment="1">
      <alignment horizontal="center" vertical="center"/>
    </xf>
    <xf numFmtId="0" fontId="17" fillId="2" borderId="171" xfId="0" applyFont="1" applyFill="1" applyBorder="1">
      <alignment vertical="center"/>
    </xf>
    <xf numFmtId="0" fontId="17" fillId="2" borderId="0" xfId="0" applyNumberFormat="1" applyFont="1" applyFill="1" applyAlignment="1">
      <alignment vertical="center" shrinkToFit="1"/>
    </xf>
    <xf numFmtId="0" fontId="17" fillId="2" borderId="0" xfId="0" applyFont="1" applyFill="1" applyBorder="1" applyAlignment="1">
      <alignment horizontal="center" vertical="center"/>
    </xf>
    <xf numFmtId="0" fontId="26" fillId="2" borderId="1" xfId="0" applyFont="1" applyFill="1" applyBorder="1" applyAlignment="1">
      <alignment horizontal="center" vertical="center"/>
    </xf>
    <xf numFmtId="0" fontId="17" fillId="2" borderId="1" xfId="0" applyFont="1" applyFill="1" applyBorder="1" applyAlignment="1">
      <alignment vertical="center"/>
    </xf>
    <xf numFmtId="0" fontId="23" fillId="2" borderId="1" xfId="0" applyFont="1" applyFill="1" applyBorder="1">
      <alignment vertical="center"/>
    </xf>
    <xf numFmtId="0" fontId="17" fillId="2" borderId="65" xfId="0" applyFont="1" applyFill="1" applyBorder="1">
      <alignment vertical="center"/>
    </xf>
    <xf numFmtId="0" fontId="17" fillId="2" borderId="55" xfId="0" applyFont="1" applyFill="1" applyBorder="1" applyAlignment="1">
      <alignment horizontal="center" vertical="center"/>
    </xf>
    <xf numFmtId="0" fontId="17" fillId="2" borderId="172" xfId="0" applyFont="1" applyFill="1" applyBorder="1" applyAlignment="1">
      <alignment horizontal="center" vertical="center"/>
    </xf>
    <xf numFmtId="0" fontId="17" fillId="2" borderId="171" xfId="0" applyFont="1" applyFill="1" applyBorder="1" applyAlignment="1">
      <alignment horizontal="center" vertical="center"/>
    </xf>
    <xf numFmtId="0" fontId="17" fillId="2" borderId="168" xfId="0" applyFont="1" applyFill="1" applyBorder="1" applyAlignment="1">
      <alignment horizontal="center" vertical="center"/>
    </xf>
    <xf numFmtId="0" fontId="17" fillId="2" borderId="175" xfId="0" applyFont="1" applyFill="1" applyBorder="1" applyAlignment="1">
      <alignment horizontal="center" vertical="center"/>
    </xf>
    <xf numFmtId="0" fontId="17" fillId="2" borderId="173" xfId="0" applyFont="1" applyFill="1" applyBorder="1" applyAlignment="1">
      <alignment horizontal="center" vertical="center"/>
    </xf>
    <xf numFmtId="0" fontId="17" fillId="2" borderId="46" xfId="0" applyFont="1" applyFill="1" applyBorder="1" applyAlignment="1">
      <alignment horizontal="center" vertical="center"/>
    </xf>
    <xf numFmtId="0" fontId="17" fillId="2" borderId="174" xfId="0" applyFont="1" applyFill="1" applyBorder="1" applyAlignment="1">
      <alignment horizontal="center" vertical="center"/>
    </xf>
    <xf numFmtId="0" fontId="17" fillId="2" borderId="169" xfId="0" applyFont="1" applyFill="1" applyBorder="1" applyAlignment="1">
      <alignment horizontal="center" vertical="center"/>
    </xf>
    <xf numFmtId="0" fontId="17" fillId="2" borderId="45" xfId="0" applyFont="1" applyFill="1" applyBorder="1" applyAlignment="1">
      <alignment horizontal="center" vertical="center"/>
    </xf>
    <xf numFmtId="0" fontId="12" fillId="7" borderId="119" xfId="1" applyNumberFormat="1" applyFont="1" applyFill="1" applyBorder="1" applyAlignment="1">
      <alignment horizontal="center" vertical="center"/>
    </xf>
    <xf numFmtId="0" fontId="12" fillId="7" borderId="120" xfId="1" applyNumberFormat="1" applyFont="1" applyFill="1" applyBorder="1" applyAlignment="1">
      <alignment horizontal="center" vertical="center"/>
    </xf>
    <xf numFmtId="0" fontId="12" fillId="7" borderId="125" xfId="1" applyNumberFormat="1" applyFont="1" applyFill="1" applyBorder="1" applyAlignment="1">
      <alignment horizontal="center" vertical="center"/>
    </xf>
    <xf numFmtId="0" fontId="12" fillId="7" borderId="132" xfId="1" applyNumberFormat="1" applyFont="1" applyFill="1" applyBorder="1" applyAlignment="1">
      <alignment horizontal="center" vertical="center" wrapText="1"/>
    </xf>
    <xf numFmtId="0" fontId="12" fillId="7" borderId="120" xfId="1" applyNumberFormat="1" applyFont="1" applyFill="1" applyBorder="1" applyAlignment="1">
      <alignment horizontal="center" vertical="center" wrapText="1"/>
    </xf>
    <xf numFmtId="0" fontId="12" fillId="7" borderId="133" xfId="1" applyNumberFormat="1" applyFont="1" applyFill="1" applyBorder="1" applyAlignment="1">
      <alignment horizontal="center" vertical="center" wrapText="1"/>
    </xf>
    <xf numFmtId="49" fontId="12" fillId="7" borderId="132" xfId="1" applyNumberFormat="1" applyFont="1" applyFill="1" applyBorder="1" applyAlignment="1">
      <alignment horizontal="center" vertical="center" wrapText="1"/>
    </xf>
    <xf numFmtId="49" fontId="12" fillId="7" borderId="120" xfId="1" applyNumberFormat="1" applyFont="1" applyFill="1" applyBorder="1" applyAlignment="1">
      <alignment horizontal="center" vertical="center" wrapText="1"/>
    </xf>
    <xf numFmtId="49" fontId="12" fillId="7" borderId="133" xfId="1" applyNumberFormat="1" applyFont="1" applyFill="1" applyBorder="1" applyAlignment="1">
      <alignment horizontal="center" vertical="center" wrapText="1"/>
    </xf>
    <xf numFmtId="56" fontId="33" fillId="7" borderId="132" xfId="1" applyNumberFormat="1" applyFont="1" applyFill="1" applyBorder="1" applyAlignment="1">
      <alignment horizontal="center" vertical="center" wrapText="1"/>
    </xf>
    <xf numFmtId="56" fontId="33" fillId="7" borderId="120" xfId="1" applyNumberFormat="1" applyFont="1" applyFill="1" applyBorder="1" applyAlignment="1">
      <alignment horizontal="center" vertical="center" wrapText="1"/>
    </xf>
    <xf numFmtId="56" fontId="33" fillId="7" borderId="121" xfId="1" applyNumberFormat="1" applyFont="1" applyFill="1" applyBorder="1" applyAlignment="1">
      <alignment horizontal="center" vertical="center" wrapText="1"/>
    </xf>
    <xf numFmtId="0" fontId="34" fillId="7" borderId="179" xfId="1" applyNumberFormat="1" applyFont="1" applyFill="1" applyBorder="1" applyAlignment="1">
      <alignment horizontal="center" vertical="center" wrapText="1"/>
    </xf>
    <xf numFmtId="0" fontId="34" fillId="7" borderId="180" xfId="1" applyNumberFormat="1" applyFont="1" applyFill="1" applyBorder="1" applyAlignment="1">
      <alignment horizontal="center" vertical="center" wrapText="1"/>
    </xf>
    <xf numFmtId="0" fontId="24" fillId="2" borderId="0" xfId="0" applyFont="1" applyFill="1" applyAlignment="1">
      <alignment vertical="center"/>
    </xf>
    <xf numFmtId="0" fontId="24" fillId="2" borderId="0" xfId="0" applyNumberFormat="1" applyFont="1" applyFill="1" applyAlignment="1">
      <alignment vertical="center"/>
    </xf>
    <xf numFmtId="0" fontId="24" fillId="2" borderId="0" xfId="0" applyNumberFormat="1" applyFont="1" applyFill="1">
      <alignment vertical="center"/>
    </xf>
    <xf numFmtId="176" fontId="24" fillId="2" borderId="55" xfId="0" applyNumberFormat="1" applyFont="1" applyFill="1" applyBorder="1">
      <alignment vertical="center"/>
    </xf>
    <xf numFmtId="0" fontId="24" fillId="2" borderId="55" xfId="0" applyFont="1" applyFill="1" applyBorder="1">
      <alignment vertical="center"/>
    </xf>
    <xf numFmtId="0" fontId="24" fillId="2" borderId="1" xfId="0" applyFont="1" applyFill="1" applyBorder="1">
      <alignment vertical="center"/>
    </xf>
    <xf numFmtId="0" fontId="24" fillId="2" borderId="1" xfId="0" applyFont="1" applyFill="1" applyBorder="1" applyAlignment="1">
      <alignment vertical="center" wrapText="1"/>
    </xf>
    <xf numFmtId="176" fontId="24" fillId="2" borderId="1" xfId="0" applyNumberFormat="1" applyFont="1" applyFill="1" applyBorder="1">
      <alignment vertical="center"/>
    </xf>
    <xf numFmtId="0" fontId="17" fillId="2" borderId="0" xfId="0" applyFont="1" applyFill="1" applyAlignment="1">
      <alignment horizontal="right" vertical="center"/>
    </xf>
    <xf numFmtId="0" fontId="17" fillId="2" borderId="172" xfId="0" applyFont="1" applyFill="1" applyBorder="1">
      <alignment vertical="center"/>
    </xf>
    <xf numFmtId="0" fontId="25" fillId="2" borderId="0" xfId="0" applyFont="1" applyFill="1" applyAlignment="1">
      <alignment vertical="center"/>
    </xf>
    <xf numFmtId="0" fontId="25" fillId="2" borderId="1" xfId="0" applyFont="1" applyFill="1" applyBorder="1" applyAlignment="1">
      <alignment vertical="center"/>
    </xf>
    <xf numFmtId="0" fontId="25" fillId="2" borderId="1" xfId="0" applyFont="1" applyFill="1" applyBorder="1">
      <alignment vertical="center"/>
    </xf>
    <xf numFmtId="56" fontId="17" fillId="2" borderId="0" xfId="0" quotePrefix="1" applyNumberFormat="1" applyFont="1" applyFill="1">
      <alignment vertical="center"/>
    </xf>
    <xf numFmtId="49" fontId="13" fillId="2" borderId="65" xfId="1" applyNumberFormat="1" applyFont="1" applyFill="1" applyBorder="1" applyAlignment="1" applyProtection="1">
      <alignment horizontal="center" vertical="center" wrapText="1"/>
      <protection locked="0"/>
    </xf>
    <xf numFmtId="49" fontId="13" fillId="2" borderId="52" xfId="1" applyNumberFormat="1" applyFont="1" applyFill="1" applyBorder="1" applyAlignment="1" applyProtection="1">
      <alignment horizontal="center" vertical="center" wrapText="1"/>
      <protection locked="0"/>
    </xf>
    <xf numFmtId="49" fontId="13" fillId="2" borderId="5" xfId="1" applyNumberFormat="1" applyFont="1" applyFill="1" applyBorder="1" applyAlignment="1" applyProtection="1">
      <alignment horizontal="center" vertical="center" wrapText="1"/>
      <protection locked="0"/>
    </xf>
    <xf numFmtId="0" fontId="13" fillId="2" borderId="6" xfId="1" applyNumberFormat="1" applyFont="1" applyFill="1" applyBorder="1" applyAlignment="1" applyProtection="1">
      <alignment horizontal="left" vertical="center" shrinkToFit="1"/>
      <protection locked="0"/>
    </xf>
    <xf numFmtId="0" fontId="13" fillId="2" borderId="6" xfId="1" applyNumberFormat="1" applyFont="1" applyFill="1" applyBorder="1" applyAlignment="1" applyProtection="1">
      <alignment horizontal="center" vertical="center" wrapText="1"/>
      <protection locked="0"/>
    </xf>
    <xf numFmtId="49" fontId="13" fillId="2" borderId="96" xfId="1" applyNumberFormat="1" applyFont="1" applyFill="1" applyBorder="1" applyAlignment="1" applyProtection="1">
      <alignment horizontal="left" vertical="center" shrinkToFit="1"/>
      <protection locked="0"/>
    </xf>
    <xf numFmtId="49" fontId="13" fillId="2" borderId="97" xfId="1" applyNumberFormat="1" applyFont="1" applyFill="1" applyBorder="1" applyAlignment="1" applyProtection="1">
      <alignment horizontal="left" vertical="center" shrinkToFit="1"/>
      <protection locked="0"/>
    </xf>
    <xf numFmtId="49" fontId="13" fillId="2" borderId="98" xfId="1" applyNumberFormat="1" applyFont="1" applyFill="1" applyBorder="1" applyAlignment="1" applyProtection="1">
      <alignment horizontal="left" vertical="center" shrinkToFit="1"/>
      <protection locked="0"/>
    </xf>
    <xf numFmtId="0" fontId="13" fillId="2" borderId="157" xfId="1" applyNumberFormat="1" applyFont="1" applyFill="1" applyBorder="1" applyAlignment="1" applyProtection="1">
      <alignment horizontal="center" vertical="center" wrapText="1"/>
      <protection locked="0"/>
    </xf>
    <xf numFmtId="49" fontId="13" fillId="2" borderId="157" xfId="1" applyNumberFormat="1" applyFont="1" applyFill="1" applyBorder="1" applyAlignment="1" applyProtection="1">
      <alignment horizontal="center" vertical="center" wrapText="1"/>
      <protection locked="0"/>
    </xf>
    <xf numFmtId="0" fontId="13" fillId="2" borderId="96" xfId="1" applyNumberFormat="1" applyFont="1" applyFill="1" applyBorder="1" applyAlignment="1" applyProtection="1">
      <alignment horizontal="center" vertical="center" wrapText="1"/>
      <protection locked="0"/>
    </xf>
    <xf numFmtId="0" fontId="13" fillId="2" borderId="97" xfId="1" applyNumberFormat="1" applyFont="1" applyFill="1" applyBorder="1" applyAlignment="1" applyProtection="1">
      <alignment horizontal="center" vertical="center" wrapText="1"/>
      <protection locked="0"/>
    </xf>
    <xf numFmtId="49" fontId="12" fillId="7" borderId="103" xfId="1" applyNumberFormat="1" applyFont="1" applyFill="1" applyBorder="1" applyAlignment="1">
      <alignment horizontal="center" vertical="center" wrapText="1"/>
    </xf>
    <xf numFmtId="49" fontId="12" fillId="7" borderId="104" xfId="1" applyNumberFormat="1" applyFont="1" applyFill="1" applyBorder="1" applyAlignment="1">
      <alignment horizontal="center" vertical="center" wrapText="1"/>
    </xf>
    <xf numFmtId="49" fontId="12" fillId="7" borderId="105" xfId="1" applyNumberFormat="1" applyFont="1" applyFill="1" applyBorder="1" applyAlignment="1">
      <alignment horizontal="center" vertical="center" wrapText="1"/>
    </xf>
    <xf numFmtId="0" fontId="12" fillId="7" borderId="103" xfId="1" applyNumberFormat="1" applyFont="1" applyFill="1" applyBorder="1" applyAlignment="1">
      <alignment horizontal="center" vertical="center" wrapText="1"/>
    </xf>
    <xf numFmtId="0" fontId="12" fillId="7" borderId="104" xfId="1" applyNumberFormat="1" applyFont="1" applyFill="1" applyBorder="1" applyAlignment="1">
      <alignment horizontal="center" vertical="center" wrapText="1"/>
    </xf>
    <xf numFmtId="0" fontId="25" fillId="2" borderId="1" xfId="0" quotePrefix="1" applyFont="1" applyFill="1" applyBorder="1" applyAlignment="1">
      <alignment vertical="center"/>
    </xf>
    <xf numFmtId="176" fontId="25" fillId="2" borderId="1" xfId="0" applyNumberFormat="1" applyFont="1" applyFill="1" applyBorder="1" applyAlignment="1">
      <alignment horizontal="center" vertical="center"/>
    </xf>
    <xf numFmtId="0" fontId="17" fillId="2" borderId="175" xfId="0" applyFont="1" applyFill="1" applyBorder="1">
      <alignment vertical="center"/>
    </xf>
    <xf numFmtId="0" fontId="25" fillId="2" borderId="1" xfId="0" applyFont="1" applyFill="1" applyBorder="1" applyAlignment="1">
      <alignment horizontal="center" vertical="center" wrapText="1"/>
    </xf>
    <xf numFmtId="0" fontId="25" fillId="2" borderId="48" xfId="0" applyFont="1" applyFill="1" applyBorder="1">
      <alignment vertical="center"/>
    </xf>
    <xf numFmtId="0" fontId="25" fillId="2" borderId="175" xfId="0" applyFont="1" applyFill="1" applyBorder="1">
      <alignment vertical="center"/>
    </xf>
    <xf numFmtId="0" fontId="17" fillId="2" borderId="48" xfId="0" applyFont="1" applyFill="1" applyBorder="1">
      <alignment vertical="center"/>
    </xf>
    <xf numFmtId="0" fontId="19" fillId="2" borderId="115" xfId="1" applyNumberFormat="1" applyFont="1" applyFill="1" applyBorder="1" applyAlignment="1">
      <alignment horizontal="center" vertical="center" wrapText="1"/>
    </xf>
    <xf numFmtId="0" fontId="19" fillId="2" borderId="117" xfId="1" applyNumberFormat="1" applyFont="1" applyFill="1" applyBorder="1" applyAlignment="1">
      <alignment horizontal="center" vertical="center" wrapText="1"/>
    </xf>
    <xf numFmtId="0" fontId="19" fillId="2" borderId="118" xfId="1" applyNumberFormat="1" applyFont="1" applyFill="1" applyBorder="1" applyAlignment="1">
      <alignment horizontal="center" vertical="center" wrapText="1"/>
    </xf>
    <xf numFmtId="56" fontId="12" fillId="7" borderId="103" xfId="1" applyNumberFormat="1" applyFont="1" applyFill="1" applyBorder="1" applyAlignment="1">
      <alignment horizontal="center" vertical="center" wrapText="1"/>
    </xf>
    <xf numFmtId="56" fontId="12" fillId="7" borderId="104" xfId="1" applyNumberFormat="1" applyFont="1" applyFill="1" applyBorder="1" applyAlignment="1">
      <alignment horizontal="center" vertical="center" wrapText="1"/>
    </xf>
    <xf numFmtId="56" fontId="12" fillId="7" borderId="105" xfId="1" applyNumberFormat="1" applyFont="1" applyFill="1" applyBorder="1" applyAlignment="1">
      <alignment horizontal="center" vertical="center" wrapText="1"/>
    </xf>
    <xf numFmtId="0" fontId="12" fillId="7" borderId="105" xfId="1" applyNumberFormat="1" applyFont="1" applyFill="1" applyBorder="1" applyAlignment="1">
      <alignment horizontal="center" vertical="center" wrapText="1"/>
    </xf>
    <xf numFmtId="0" fontId="17" fillId="2" borderId="1" xfId="0" applyFont="1" applyFill="1" applyBorder="1" applyAlignment="1">
      <alignment horizontal="center" vertical="center" wrapText="1"/>
    </xf>
    <xf numFmtId="0" fontId="17" fillId="2" borderId="1" xfId="0" applyFont="1" applyFill="1" applyBorder="1" applyAlignment="1">
      <alignment vertical="center" shrinkToFit="1"/>
    </xf>
    <xf numFmtId="0" fontId="12" fillId="7" borderId="8" xfId="1" applyNumberFormat="1" applyFont="1" applyFill="1" applyBorder="1" applyAlignment="1">
      <alignment horizontal="center" vertical="center"/>
    </xf>
    <xf numFmtId="0" fontId="12" fillId="7" borderId="2" xfId="1" applyNumberFormat="1" applyFont="1" applyFill="1" applyBorder="1" applyAlignment="1">
      <alignment horizontal="center" vertical="center"/>
    </xf>
    <xf numFmtId="0" fontId="12" fillId="7" borderId="153" xfId="1" applyNumberFormat="1" applyFont="1" applyFill="1" applyBorder="1" applyAlignment="1">
      <alignment horizontal="center" vertical="center" wrapText="1"/>
    </xf>
    <xf numFmtId="0" fontId="12" fillId="7" borderId="167" xfId="1" applyNumberFormat="1" applyFont="1" applyFill="1" applyBorder="1" applyAlignment="1">
      <alignment horizontal="center" vertical="center" wrapText="1"/>
    </xf>
    <xf numFmtId="0" fontId="12" fillId="7" borderId="137" xfId="1" applyNumberFormat="1" applyFont="1" applyFill="1" applyBorder="1" applyAlignment="1">
      <alignment horizontal="center" vertical="center" wrapText="1"/>
    </xf>
    <xf numFmtId="0" fontId="12" fillId="7" borderId="67" xfId="1" applyNumberFormat="1" applyFont="1" applyFill="1" applyBorder="1" applyAlignment="1">
      <alignment horizontal="center" vertical="center"/>
    </xf>
    <xf numFmtId="0" fontId="12" fillId="7" borderId="69" xfId="1" applyNumberFormat="1" applyFont="1" applyFill="1" applyBorder="1" applyAlignment="1">
      <alignment horizontal="center" vertical="center"/>
    </xf>
    <xf numFmtId="0" fontId="12" fillId="7" borderId="68" xfId="1" applyNumberFormat="1" applyFont="1" applyFill="1" applyBorder="1" applyAlignment="1">
      <alignment horizontal="center" vertical="center"/>
    </xf>
    <xf numFmtId="0" fontId="12" fillId="7" borderId="2" xfId="1" applyNumberFormat="1" applyFont="1" applyFill="1" applyBorder="1" applyAlignment="1" applyProtection="1">
      <alignment horizontal="center" vertical="center" wrapText="1"/>
    </xf>
    <xf numFmtId="0" fontId="12" fillId="7" borderId="153" xfId="1" applyNumberFormat="1" applyFont="1" applyFill="1" applyBorder="1" applyAlignment="1" applyProtection="1">
      <alignment horizontal="center" vertical="center"/>
    </xf>
    <xf numFmtId="0" fontId="12" fillId="7" borderId="167" xfId="1" applyNumberFormat="1" applyFont="1" applyFill="1" applyBorder="1" applyAlignment="1" applyProtection="1">
      <alignment horizontal="center" vertical="center" wrapText="1"/>
    </xf>
    <xf numFmtId="0" fontId="12" fillId="7" borderId="137" xfId="1" applyNumberFormat="1" applyFont="1" applyFill="1" applyBorder="1" applyAlignment="1" applyProtection="1">
      <alignment horizontal="center" vertical="center" wrapText="1"/>
    </xf>
    <xf numFmtId="0" fontId="17" fillId="13" borderId="0" xfId="0" applyFont="1" applyFill="1" applyAlignment="1">
      <alignment vertical="center"/>
    </xf>
    <xf numFmtId="0" fontId="17" fillId="13" borderId="0" xfId="0" applyFont="1" applyFill="1" applyAlignment="1"/>
    <xf numFmtId="0" fontId="17" fillId="13" borderId="0" xfId="0" applyFont="1" applyFill="1">
      <alignment vertical="center"/>
    </xf>
    <xf numFmtId="0" fontId="17" fillId="13" borderId="0" xfId="0" applyFont="1" applyFill="1" applyAlignment="1">
      <alignment horizontal="right"/>
    </xf>
    <xf numFmtId="0" fontId="17" fillId="13" borderId="0" xfId="0" applyFont="1" applyFill="1" applyAlignment="1">
      <alignment horizontal="left"/>
    </xf>
    <xf numFmtId="0" fontId="13" fillId="2" borderId="67" xfId="1" applyNumberFormat="1" applyFont="1" applyFill="1" applyBorder="1" applyAlignment="1">
      <alignment horizontal="center" vertical="center" wrapText="1"/>
    </xf>
    <xf numFmtId="0" fontId="13" fillId="2" borderId="69" xfId="1" applyNumberFormat="1" applyFont="1" applyFill="1" applyBorder="1" applyAlignment="1">
      <alignment horizontal="center" vertical="center" wrapText="1"/>
    </xf>
    <xf numFmtId="0" fontId="13" fillId="2" borderId="68" xfId="1" applyNumberFormat="1" applyFont="1" applyFill="1" applyBorder="1" applyAlignment="1">
      <alignment horizontal="center" vertical="center" wrapText="1"/>
    </xf>
    <xf numFmtId="0" fontId="13" fillId="13" borderId="59" xfId="1" applyNumberFormat="1" applyFont="1" applyFill="1" applyBorder="1" applyAlignment="1">
      <alignment horizontal="center" vertical="center" wrapText="1"/>
    </xf>
    <xf numFmtId="0" fontId="17" fillId="13" borderId="59" xfId="0" applyFont="1" applyFill="1" applyBorder="1" applyAlignment="1">
      <alignment horizontal="center" vertical="center"/>
    </xf>
    <xf numFmtId="0" fontId="13" fillId="13" borderId="47" xfId="1" applyNumberFormat="1" applyFont="1" applyFill="1" applyBorder="1" applyAlignment="1">
      <alignment horizontal="center" vertical="center" wrapText="1"/>
    </xf>
    <xf numFmtId="0" fontId="17" fillId="13" borderId="47" xfId="0" applyFont="1" applyFill="1" applyBorder="1" applyAlignment="1">
      <alignment horizontal="center" vertical="center"/>
    </xf>
    <xf numFmtId="0" fontId="13" fillId="13" borderId="24" xfId="1" applyNumberFormat="1" applyFont="1" applyFill="1" applyBorder="1" applyAlignment="1">
      <alignment horizontal="center" vertical="center" wrapText="1"/>
    </xf>
    <xf numFmtId="0" fontId="17" fillId="13" borderId="24" xfId="0" applyFont="1" applyFill="1" applyBorder="1" applyAlignment="1">
      <alignment horizontal="center" vertical="center"/>
    </xf>
    <xf numFmtId="0" fontId="13" fillId="13" borderId="59" xfId="1" applyNumberFormat="1" applyFont="1" applyFill="1" applyBorder="1" applyAlignment="1">
      <alignment horizontal="center" vertical="center"/>
    </xf>
    <xf numFmtId="0" fontId="13" fillId="13" borderId="47" xfId="1" applyNumberFormat="1" applyFont="1" applyFill="1" applyBorder="1" applyAlignment="1">
      <alignment horizontal="center" vertical="center"/>
    </xf>
    <xf numFmtId="0" fontId="13" fillId="13" borderId="24" xfId="1" applyNumberFormat="1" applyFont="1" applyFill="1" applyBorder="1" applyAlignment="1">
      <alignment horizontal="center" vertical="center"/>
    </xf>
    <xf numFmtId="0" fontId="13" fillId="2" borderId="19" xfId="1" applyNumberFormat="1" applyFont="1" applyFill="1" applyBorder="1" applyAlignment="1">
      <alignment horizontal="center" vertical="center"/>
    </xf>
    <xf numFmtId="0" fontId="13" fillId="2" borderId="19" xfId="2" applyNumberFormat="1" applyFont="1" applyFill="1" applyBorder="1" applyAlignment="1">
      <alignment horizontal="center" vertical="center"/>
    </xf>
    <xf numFmtId="0" fontId="13" fillId="2" borderId="24" xfId="2" applyNumberFormat="1" applyFont="1" applyFill="1" applyBorder="1" applyAlignment="1">
      <alignment horizontal="center" vertical="center"/>
    </xf>
    <xf numFmtId="0" fontId="9" fillId="0" borderId="1" xfId="5" applyNumberFormat="1" applyFont="1" applyFill="1" applyBorder="1" applyAlignment="1" applyProtection="1">
      <alignment horizontal="center" vertical="center"/>
      <protection locked="0"/>
    </xf>
    <xf numFmtId="49" fontId="9" fillId="0" borderId="194" xfId="5" applyNumberFormat="1" applyFont="1" applyFill="1" applyBorder="1" applyAlignment="1" applyProtection="1">
      <alignment horizontal="center" vertical="center"/>
      <protection locked="0"/>
    </xf>
    <xf numFmtId="49" fontId="9" fillId="0" borderId="195" xfId="5" applyNumberFormat="1" applyFont="1" applyFill="1" applyBorder="1" applyAlignment="1" applyProtection="1">
      <alignment horizontal="center" vertical="center"/>
      <protection locked="0"/>
    </xf>
    <xf numFmtId="0" fontId="17" fillId="2" borderId="1" xfId="0" applyFont="1" applyFill="1" applyBorder="1" applyAlignment="1">
      <alignment horizontal="center" vertical="center"/>
    </xf>
    <xf numFmtId="0" fontId="16" fillId="2" borderId="0" xfId="1" applyNumberFormat="1" applyFont="1" applyFill="1" applyAlignment="1">
      <alignment vertical="center"/>
    </xf>
    <xf numFmtId="0" fontId="34" fillId="7" borderId="18" xfId="1" applyNumberFormat="1" applyFont="1" applyFill="1" applyBorder="1" applyAlignment="1">
      <alignment horizontal="center" vertical="center" wrapText="1"/>
    </xf>
    <xf numFmtId="0" fontId="9" fillId="2" borderId="1" xfId="1" applyNumberFormat="1" applyFont="1" applyFill="1" applyBorder="1" applyAlignment="1">
      <alignment horizontal="center" vertical="center" wrapText="1"/>
    </xf>
    <xf numFmtId="0" fontId="12" fillId="7" borderId="4" xfId="1" applyNumberFormat="1" applyFont="1" applyFill="1" applyBorder="1" applyAlignment="1">
      <alignment horizontal="center" vertical="center"/>
    </xf>
    <xf numFmtId="0" fontId="17" fillId="2" borderId="0" xfId="0" applyFont="1" applyFill="1" applyAlignment="1">
      <alignment vertical="center"/>
    </xf>
    <xf numFmtId="0" fontId="9" fillId="2" borderId="1" xfId="1" applyNumberFormat="1" applyFont="1" applyFill="1" applyBorder="1" applyAlignment="1">
      <alignment horizontal="center" vertical="center"/>
    </xf>
    <xf numFmtId="0" fontId="21" fillId="2" borderId="1" xfId="1" applyNumberFormat="1" applyFont="1" applyFill="1" applyBorder="1" applyAlignment="1">
      <alignment horizontal="center" vertical="center" wrapText="1"/>
    </xf>
    <xf numFmtId="0" fontId="27" fillId="2" borderId="0" xfId="1" applyNumberFormat="1" applyFont="1" applyFill="1" applyAlignment="1">
      <alignment vertical="center"/>
    </xf>
    <xf numFmtId="56" fontId="9" fillId="2" borderId="1" xfId="1" applyNumberFormat="1" applyFont="1" applyFill="1" applyBorder="1" applyAlignment="1">
      <alignment horizontal="center" vertical="center" wrapText="1"/>
    </xf>
    <xf numFmtId="0" fontId="9" fillId="2" borderId="0" xfId="1" applyNumberFormat="1" applyFont="1" applyFill="1" applyAlignment="1">
      <alignment vertical="center" wrapText="1"/>
    </xf>
    <xf numFmtId="0" fontId="9" fillId="2" borderId="175" xfId="1" applyNumberFormat="1" applyFont="1" applyFill="1" applyBorder="1" applyAlignment="1">
      <alignment horizontal="center" vertical="center"/>
    </xf>
    <xf numFmtId="0" fontId="21" fillId="2" borderId="2" xfId="2" applyNumberFormat="1" applyFont="1" applyFill="1" applyBorder="1" applyAlignment="1">
      <alignment horizontal="center" vertical="center" wrapText="1"/>
    </xf>
    <xf numFmtId="0" fontId="13" fillId="2" borderId="139" xfId="2" applyNumberFormat="1" applyFont="1" applyFill="1" applyBorder="1" applyAlignment="1">
      <alignment horizontal="center" vertical="center"/>
    </xf>
    <xf numFmtId="0" fontId="21" fillId="2" borderId="114" xfId="1" applyNumberFormat="1" applyFont="1" applyFill="1" applyBorder="1" applyAlignment="1">
      <alignment horizontal="center" vertical="center" wrapText="1"/>
    </xf>
    <xf numFmtId="0" fontId="13" fillId="2" borderId="139" xfId="1" applyNumberFormat="1" applyFont="1" applyFill="1" applyBorder="1" applyAlignment="1">
      <alignment horizontal="center" vertical="center"/>
    </xf>
    <xf numFmtId="0" fontId="13" fillId="2" borderId="104" xfId="1" applyNumberFormat="1" applyFont="1" applyFill="1" applyBorder="1" applyAlignment="1">
      <alignment horizontal="center" vertical="center" wrapText="1"/>
    </xf>
    <xf numFmtId="0" fontId="21" fillId="2" borderId="142" xfId="1" applyNumberFormat="1" applyFont="1" applyFill="1" applyBorder="1" applyAlignment="1">
      <alignment horizontal="center" vertical="center" wrapText="1"/>
    </xf>
    <xf numFmtId="0" fontId="9" fillId="2" borderId="1" xfId="2" applyNumberFormat="1" applyFont="1" applyFill="1" applyBorder="1" applyAlignment="1">
      <alignment horizontal="center" vertical="center"/>
    </xf>
    <xf numFmtId="0" fontId="9" fillId="2" borderId="0" xfId="1" applyNumberFormat="1" applyFont="1" applyFill="1" applyAlignment="1">
      <alignment horizontal="center" vertical="center"/>
    </xf>
    <xf numFmtId="20" fontId="13" fillId="2" borderId="20" xfId="2" applyNumberFormat="1" applyFont="1" applyFill="1" applyBorder="1" applyAlignment="1" applyProtection="1">
      <alignment horizontal="center" vertical="center"/>
      <protection locked="0"/>
    </xf>
    <xf numFmtId="20" fontId="13" fillId="2" borderId="21" xfId="2" applyNumberFormat="1" applyFont="1" applyFill="1" applyBorder="1" applyAlignment="1" applyProtection="1">
      <alignment horizontal="center" vertical="center"/>
      <protection locked="0"/>
    </xf>
    <xf numFmtId="20" fontId="13" fillId="2" borderId="22" xfId="2" applyNumberFormat="1" applyFont="1" applyFill="1" applyBorder="1" applyAlignment="1" applyProtection="1">
      <alignment horizontal="center" vertical="center"/>
      <protection locked="0"/>
    </xf>
    <xf numFmtId="0" fontId="13" fillId="2" borderId="23" xfId="1" applyNumberFormat="1" applyFont="1" applyFill="1" applyBorder="1" applyAlignment="1" applyProtection="1">
      <alignment horizontal="center" vertical="center"/>
      <protection locked="0"/>
    </xf>
    <xf numFmtId="0" fontId="13" fillId="2" borderId="143" xfId="1" applyNumberFormat="1" applyFont="1" applyFill="1" applyBorder="1" applyAlignment="1" applyProtection="1">
      <alignment horizontal="center" vertical="center"/>
      <protection locked="0"/>
    </xf>
    <xf numFmtId="0" fontId="13" fillId="2" borderId="91" xfId="1" applyNumberFormat="1" applyFont="1" applyFill="1" applyBorder="1" applyAlignment="1" applyProtection="1">
      <alignment horizontal="center" vertical="center"/>
      <protection locked="0"/>
    </xf>
    <xf numFmtId="0" fontId="13" fillId="2" borderId="140" xfId="1" applyNumberFormat="1" applyFont="1" applyFill="1" applyBorder="1" applyAlignment="1" applyProtection="1">
      <alignment horizontal="center" vertical="center"/>
      <protection locked="0"/>
    </xf>
    <xf numFmtId="0" fontId="13" fillId="2" borderId="117" xfId="1" applyNumberFormat="1" applyFont="1" applyFill="1" applyBorder="1" applyAlignment="1" applyProtection="1">
      <alignment horizontal="center" vertical="center"/>
      <protection locked="0"/>
    </xf>
    <xf numFmtId="0" fontId="9" fillId="2" borderId="0" xfId="1" applyNumberFormat="1" applyFont="1" applyFill="1" applyBorder="1" applyAlignment="1">
      <alignment horizontal="center" vertical="center"/>
    </xf>
    <xf numFmtId="0" fontId="9" fillId="2" borderId="168" xfId="1" applyNumberFormat="1" applyFont="1" applyFill="1" applyBorder="1" applyAlignment="1">
      <alignment horizontal="center" vertical="center"/>
    </xf>
    <xf numFmtId="0" fontId="9" fillId="2" borderId="171" xfId="1" applyNumberFormat="1" applyFont="1" applyFill="1" applyBorder="1" applyAlignment="1">
      <alignment horizontal="center" vertical="center"/>
    </xf>
    <xf numFmtId="0" fontId="13" fillId="2" borderId="25" xfId="2" applyNumberFormat="1" applyFont="1" applyFill="1" applyBorder="1" applyAlignment="1" applyProtection="1">
      <alignment horizontal="center" vertical="center"/>
      <protection locked="0"/>
    </xf>
    <xf numFmtId="0" fontId="13" fillId="2" borderId="26" xfId="2" applyNumberFormat="1" applyFont="1" applyFill="1" applyBorder="1" applyAlignment="1" applyProtection="1">
      <alignment horizontal="center" vertical="center"/>
      <protection locked="0"/>
    </xf>
    <xf numFmtId="0" fontId="13" fillId="2" borderId="27" xfId="2" applyNumberFormat="1" applyFont="1" applyFill="1" applyBorder="1" applyAlignment="1" applyProtection="1">
      <alignment horizontal="center" vertical="center"/>
      <protection locked="0"/>
    </xf>
    <xf numFmtId="0" fontId="13" fillId="2" borderId="28" xfId="1" applyNumberFormat="1" applyFont="1" applyFill="1" applyBorder="1" applyAlignment="1" applyProtection="1">
      <alignment horizontal="center" vertical="center"/>
      <protection locked="0"/>
    </xf>
    <xf numFmtId="0" fontId="13" fillId="2" borderId="144" xfId="1" applyNumberFormat="1" applyFont="1" applyFill="1" applyBorder="1" applyAlignment="1" applyProtection="1">
      <alignment horizontal="center" vertical="center"/>
      <protection locked="0"/>
    </xf>
    <xf numFmtId="0" fontId="9" fillId="2" borderId="84" xfId="1" applyNumberFormat="1" applyFont="1" applyFill="1" applyBorder="1" applyAlignment="1">
      <alignment horizontal="center" vertical="center"/>
    </xf>
    <xf numFmtId="0" fontId="13" fillId="2" borderId="29" xfId="1" applyNumberFormat="1" applyFont="1" applyFill="1" applyBorder="1" applyAlignment="1" applyProtection="1">
      <alignment horizontal="center" vertical="center"/>
      <protection locked="0"/>
    </xf>
    <xf numFmtId="0" fontId="13" fillId="2" borderId="145" xfId="1" applyNumberFormat="1" applyFont="1" applyFill="1" applyBorder="1" applyAlignment="1" applyProtection="1">
      <alignment horizontal="center" vertical="center"/>
      <protection locked="0"/>
    </xf>
    <xf numFmtId="0" fontId="17" fillId="2" borderId="0" xfId="0" applyFont="1" applyFill="1" applyAlignment="1">
      <alignment vertical="top"/>
    </xf>
    <xf numFmtId="0" fontId="9" fillId="2" borderId="0" xfId="2" applyNumberFormat="1" applyFont="1" applyFill="1" applyBorder="1" applyAlignment="1">
      <alignment horizontal="center" vertical="center"/>
    </xf>
    <xf numFmtId="0" fontId="9" fillId="2" borderId="0" xfId="1" applyNumberFormat="1" applyFont="1" applyFill="1" applyAlignment="1">
      <alignment vertical="center"/>
    </xf>
    <xf numFmtId="0" fontId="9" fillId="2" borderId="0" xfId="2" applyNumberFormat="1" applyFont="1" applyFill="1" applyBorder="1" applyAlignment="1">
      <alignment vertical="center" wrapText="1"/>
    </xf>
    <xf numFmtId="0" fontId="9" fillId="2" borderId="1" xfId="2" applyNumberFormat="1" applyFont="1" applyFill="1" applyBorder="1" applyAlignment="1">
      <alignment vertical="center" wrapText="1"/>
    </xf>
    <xf numFmtId="0" fontId="21" fillId="2" borderId="168" xfId="1" applyNumberFormat="1" applyFont="1" applyFill="1" applyBorder="1" applyAlignment="1">
      <alignment vertical="center"/>
    </xf>
    <xf numFmtId="0" fontId="9" fillId="2" borderId="0" xfId="1" applyNumberFormat="1" applyFont="1" applyFill="1" applyAlignment="1"/>
    <xf numFmtId="0" fontId="9" fillId="2" borderId="0" xfId="1" applyNumberFormat="1" applyFont="1" applyFill="1" applyBorder="1" applyAlignment="1">
      <alignment horizontal="center"/>
    </xf>
    <xf numFmtId="0" fontId="9" fillId="2" borderId="0" xfId="1" applyNumberFormat="1" applyFont="1" applyFill="1" applyBorder="1" applyAlignment="1"/>
    <xf numFmtId="0" fontId="25" fillId="2" borderId="0" xfId="0" applyFont="1" applyFill="1" applyBorder="1" applyAlignment="1"/>
    <xf numFmtId="0" fontId="25" fillId="2" borderId="0" xfId="0" applyFont="1" applyFill="1" applyBorder="1">
      <alignment vertical="center"/>
    </xf>
    <xf numFmtId="0" fontId="11" fillId="7" borderId="55" xfId="5" applyNumberFormat="1" applyFont="1" applyFill="1" applyBorder="1" applyAlignment="1">
      <alignment horizontal="center" vertical="center" shrinkToFit="1"/>
    </xf>
    <xf numFmtId="0" fontId="11" fillId="7" borderId="52" xfId="5" applyNumberFormat="1" applyFont="1" applyFill="1" applyBorder="1" applyAlignment="1">
      <alignment vertical="center" shrinkToFit="1"/>
    </xf>
    <xf numFmtId="0" fontId="11" fillId="7" borderId="53" xfId="5" applyNumberFormat="1" applyFont="1" applyFill="1" applyBorder="1" applyAlignment="1">
      <alignment vertical="center" shrinkToFit="1"/>
    </xf>
    <xf numFmtId="0" fontId="11" fillId="7" borderId="65" xfId="5" applyNumberFormat="1" applyFont="1" applyFill="1" applyBorder="1" applyAlignment="1">
      <alignment vertical="center" shrinkToFit="1"/>
    </xf>
    <xf numFmtId="0" fontId="11" fillId="7" borderId="195" xfId="5" applyNumberFormat="1" applyFont="1" applyFill="1" applyBorder="1" applyAlignment="1">
      <alignment vertical="center" shrinkToFit="1"/>
    </xf>
    <xf numFmtId="0" fontId="1" fillId="0" borderId="0" xfId="6">
      <alignment vertical="center"/>
    </xf>
    <xf numFmtId="0" fontId="1" fillId="2" borderId="0" xfId="6" applyFill="1">
      <alignment vertical="center"/>
    </xf>
    <xf numFmtId="0" fontId="1" fillId="2" borderId="0" xfId="6" applyFill="1" applyBorder="1">
      <alignment vertical="center"/>
    </xf>
    <xf numFmtId="0" fontId="1" fillId="0" borderId="0" xfId="6" applyAlignment="1">
      <alignment horizontal="center" vertical="center"/>
    </xf>
    <xf numFmtId="0" fontId="35" fillId="2" borderId="0" xfId="6" applyFont="1" applyFill="1" applyBorder="1" applyAlignment="1">
      <alignment horizontal="right" vertical="center"/>
    </xf>
    <xf numFmtId="0" fontId="36" fillId="2" borderId="0" xfId="6" applyFont="1" applyFill="1">
      <alignment vertical="center"/>
    </xf>
    <xf numFmtId="0" fontId="35" fillId="2" borderId="0" xfId="6" applyFont="1" applyFill="1" applyBorder="1">
      <alignment vertical="center"/>
    </xf>
    <xf numFmtId="0" fontId="37" fillId="2" borderId="0" xfId="6" applyFont="1" applyFill="1" applyBorder="1">
      <alignment vertical="center"/>
    </xf>
    <xf numFmtId="0" fontId="38" fillId="2" borderId="0" xfId="6" applyFont="1" applyFill="1" applyBorder="1">
      <alignment vertical="center"/>
    </xf>
    <xf numFmtId="0" fontId="39" fillId="2" borderId="0" xfId="6" applyFont="1" applyFill="1" applyBorder="1" applyAlignment="1">
      <alignment horizontal="left" vertical="center"/>
    </xf>
    <xf numFmtId="0" fontId="17" fillId="0" borderId="0" xfId="6" applyFont="1">
      <alignment vertical="center"/>
    </xf>
    <xf numFmtId="0" fontId="17" fillId="0" borderId="0" xfId="6" applyFont="1" applyAlignment="1">
      <alignment horizontal="left" vertical="center"/>
    </xf>
    <xf numFmtId="0" fontId="17" fillId="0" borderId="0" xfId="6" applyFont="1" applyFill="1">
      <alignment vertical="center"/>
    </xf>
    <xf numFmtId="0" fontId="17" fillId="0" borderId="0" xfId="6" applyFont="1" applyBorder="1">
      <alignment vertical="center"/>
    </xf>
    <xf numFmtId="0" fontId="41" fillId="0" borderId="0" xfId="6" applyFont="1" applyBorder="1" applyAlignment="1">
      <alignment horizontal="left" vertical="center" wrapText="1"/>
    </xf>
    <xf numFmtId="0" fontId="13" fillId="0" borderId="0" xfId="6" applyFont="1" applyBorder="1" applyAlignment="1">
      <alignment horizontal="left" vertical="center"/>
    </xf>
    <xf numFmtId="0" fontId="17" fillId="0" borderId="0" xfId="6" applyFont="1" applyBorder="1" applyAlignment="1">
      <alignment vertical="center" wrapText="1"/>
    </xf>
    <xf numFmtId="0" fontId="42" fillId="0" borderId="0" xfId="6" applyFont="1" applyAlignment="1">
      <alignment horizontal="left" vertical="center"/>
    </xf>
    <xf numFmtId="0" fontId="17" fillId="0" borderId="6" xfId="6" applyFont="1" applyBorder="1" applyAlignment="1">
      <alignment horizontal="left" vertical="center" wrapText="1"/>
    </xf>
    <xf numFmtId="0" fontId="17" fillId="0" borderId="1" xfId="6" applyFont="1" applyBorder="1" applyAlignment="1">
      <alignment horizontal="left" vertical="center" wrapText="1"/>
    </xf>
    <xf numFmtId="38" fontId="17" fillId="0" borderId="29" xfId="6" applyNumberFormat="1" applyFont="1" applyBorder="1">
      <alignment vertical="center"/>
    </xf>
    <xf numFmtId="38" fontId="17" fillId="0" borderId="68" xfId="6" applyNumberFormat="1" applyFont="1" applyBorder="1">
      <alignment vertical="center"/>
    </xf>
    <xf numFmtId="38" fontId="17" fillId="0" borderId="190" xfId="6" applyNumberFormat="1" applyFont="1" applyBorder="1">
      <alignment vertical="center"/>
    </xf>
    <xf numFmtId="0" fontId="17" fillId="0" borderId="68" xfId="6" applyFont="1" applyBorder="1" applyAlignment="1">
      <alignment horizontal="center" vertical="center"/>
    </xf>
    <xf numFmtId="0" fontId="17" fillId="0" borderId="189" xfId="6" applyFont="1" applyBorder="1" applyAlignment="1">
      <alignment horizontal="center" vertical="center"/>
    </xf>
    <xf numFmtId="0" fontId="17" fillId="0" borderId="54" xfId="6" applyFont="1" applyBorder="1">
      <alignment vertical="center"/>
    </xf>
    <xf numFmtId="38" fontId="17" fillId="0" borderId="28" xfId="6" applyNumberFormat="1" applyFont="1" applyBorder="1">
      <alignment vertical="center"/>
    </xf>
    <xf numFmtId="38" fontId="17" fillId="0" borderId="69" xfId="6" applyNumberFormat="1" applyFont="1" applyBorder="1">
      <alignment vertical="center"/>
    </xf>
    <xf numFmtId="38" fontId="17" fillId="0" borderId="53" xfId="6" applyNumberFormat="1" applyFont="1" applyBorder="1">
      <alignment vertical="center"/>
    </xf>
    <xf numFmtId="0" fontId="17" fillId="0" borderId="51" xfId="6" applyFont="1" applyBorder="1">
      <alignment vertical="center"/>
    </xf>
    <xf numFmtId="0" fontId="17" fillId="0" borderId="51" xfId="6" applyFont="1" applyBorder="1" applyAlignment="1">
      <alignment vertical="center" wrapText="1"/>
    </xf>
    <xf numFmtId="0" fontId="17" fillId="0" borderId="46" xfId="6" applyFont="1" applyBorder="1" applyAlignment="1">
      <alignment horizontal="left" vertical="center" wrapText="1"/>
    </xf>
    <xf numFmtId="0" fontId="17" fillId="0" borderId="1" xfId="6" applyFont="1" applyBorder="1" applyAlignment="1">
      <alignment horizontal="left" vertical="center"/>
    </xf>
    <xf numFmtId="0" fontId="17" fillId="0" borderId="46" xfId="6" applyFont="1" applyBorder="1" applyAlignment="1">
      <alignment horizontal="left" vertical="center"/>
    </xf>
    <xf numFmtId="38" fontId="13" fillId="2" borderId="10" xfId="6" applyNumberFormat="1" applyFont="1" applyFill="1" applyBorder="1">
      <alignment vertical="center"/>
    </xf>
    <xf numFmtId="38" fontId="13" fillId="2" borderId="17" xfId="6" applyNumberFormat="1" applyFont="1" applyFill="1" applyBorder="1">
      <alignment vertical="center"/>
    </xf>
    <xf numFmtId="0" fontId="13" fillId="2" borderId="189" xfId="6" applyFont="1" applyFill="1" applyBorder="1" applyAlignment="1">
      <alignment horizontal="center" vertical="center"/>
    </xf>
    <xf numFmtId="0" fontId="13" fillId="2" borderId="54" xfId="6" applyFont="1" applyFill="1" applyBorder="1">
      <alignment vertical="center"/>
    </xf>
    <xf numFmtId="38" fontId="13" fillId="2" borderId="53" xfId="6" applyNumberFormat="1" applyFont="1" applyFill="1" applyBorder="1">
      <alignment vertical="center"/>
    </xf>
    <xf numFmtId="38" fontId="13" fillId="2" borderId="69" xfId="6" applyNumberFormat="1" applyFont="1" applyFill="1" applyBorder="1">
      <alignment vertical="center"/>
    </xf>
    <xf numFmtId="0" fontId="13" fillId="2" borderId="52" xfId="6" applyFont="1" applyFill="1" applyBorder="1" applyAlignment="1">
      <alignment horizontal="center" vertical="center"/>
    </xf>
    <xf numFmtId="0" fontId="13" fillId="2" borderId="51" xfId="6" applyFont="1" applyFill="1" applyBorder="1">
      <alignment vertical="center"/>
    </xf>
    <xf numFmtId="38" fontId="13" fillId="2" borderId="169" xfId="6" applyNumberFormat="1" applyFont="1" applyFill="1" applyBorder="1">
      <alignment vertical="center"/>
    </xf>
    <xf numFmtId="38" fontId="13" fillId="2" borderId="201" xfId="6" applyNumberFormat="1" applyFont="1" applyFill="1" applyBorder="1">
      <alignment vertical="center"/>
    </xf>
    <xf numFmtId="0" fontId="13" fillId="2" borderId="174" xfId="6" applyFont="1" applyFill="1" applyBorder="1" applyAlignment="1">
      <alignment horizontal="center" vertical="center"/>
    </xf>
    <xf numFmtId="0" fontId="13" fillId="2" borderId="156" xfId="6" applyFont="1" applyFill="1" applyBorder="1">
      <alignment vertical="center"/>
    </xf>
    <xf numFmtId="0" fontId="17" fillId="15" borderId="62" xfId="6" applyFont="1" applyFill="1" applyBorder="1" applyAlignment="1">
      <alignment horizontal="center" vertical="center" wrapText="1"/>
    </xf>
    <xf numFmtId="0" fontId="17" fillId="0" borderId="46" xfId="6" applyFont="1" applyBorder="1" applyAlignment="1">
      <alignment horizontal="center" vertical="center"/>
    </xf>
    <xf numFmtId="0" fontId="17" fillId="16" borderId="202" xfId="6" applyFont="1" applyFill="1" applyBorder="1" applyAlignment="1">
      <alignment horizontal="center" vertical="center" wrapText="1"/>
    </xf>
    <xf numFmtId="0" fontId="17" fillId="16" borderId="203" xfId="6" applyFont="1" applyFill="1" applyBorder="1" applyAlignment="1">
      <alignment horizontal="center" vertical="center" wrapText="1"/>
    </xf>
    <xf numFmtId="0" fontId="17" fillId="16" borderId="203" xfId="6" applyFont="1" applyFill="1" applyBorder="1" applyAlignment="1">
      <alignment horizontal="left" vertical="center"/>
    </xf>
    <xf numFmtId="0" fontId="42" fillId="0" borderId="0" xfId="6" applyFont="1">
      <alignment vertical="center"/>
    </xf>
    <xf numFmtId="0" fontId="23" fillId="0" borderId="0" xfId="8" applyFont="1">
      <alignment vertical="center"/>
    </xf>
    <xf numFmtId="0" fontId="17" fillId="0" borderId="1" xfId="8" applyFont="1" applyBorder="1" applyAlignment="1">
      <alignment vertical="center" textRotation="255"/>
    </xf>
    <xf numFmtId="0" fontId="45" fillId="0" borderId="1" xfId="8" applyFont="1" applyBorder="1" applyAlignment="1">
      <alignment horizontal="center" vertical="center"/>
    </xf>
    <xf numFmtId="0" fontId="17" fillId="0" borderId="1" xfId="8" applyFont="1" applyBorder="1" applyAlignment="1">
      <alignment horizontal="left" vertical="center"/>
    </xf>
    <xf numFmtId="0" fontId="17" fillId="0" borderId="1" xfId="8" applyFont="1" applyBorder="1" applyAlignment="1">
      <alignment horizontal="center" vertical="center"/>
    </xf>
    <xf numFmtId="0" fontId="23" fillId="0" borderId="1" xfId="8" applyFont="1" applyBorder="1" applyAlignment="1">
      <alignment horizontal="center" vertical="center" wrapText="1"/>
    </xf>
    <xf numFmtId="0" fontId="23" fillId="0" borderId="1" xfId="8" applyFont="1" applyBorder="1" applyAlignment="1">
      <alignment horizontal="center" vertical="center"/>
    </xf>
    <xf numFmtId="0" fontId="25" fillId="0" borderId="1" xfId="8" applyFont="1" applyBorder="1" applyAlignment="1">
      <alignment horizontal="center" vertical="center"/>
    </xf>
    <xf numFmtId="0" fontId="17" fillId="0" borderId="0" xfId="8" applyFont="1">
      <alignment vertical="center"/>
    </xf>
    <xf numFmtId="0" fontId="49" fillId="0" borderId="0" xfId="8" applyFont="1">
      <alignment vertical="center"/>
    </xf>
    <xf numFmtId="0" fontId="29" fillId="2" borderId="65" xfId="0" applyNumberFormat="1" applyFont="1" applyFill="1" applyBorder="1" applyAlignment="1" applyProtection="1">
      <alignment horizontal="left" vertical="center" shrinkToFit="1"/>
    </xf>
    <xf numFmtId="0" fontId="17" fillId="2" borderId="172" xfId="0" applyFont="1" applyFill="1" applyBorder="1" applyAlignment="1" applyProtection="1">
      <alignment vertical="center"/>
      <protection locked="0"/>
    </xf>
    <xf numFmtId="0" fontId="17" fillId="2" borderId="171" xfId="0" applyFont="1" applyFill="1" applyBorder="1" applyAlignment="1" applyProtection="1">
      <alignment vertical="center"/>
      <protection locked="0"/>
    </xf>
    <xf numFmtId="0" fontId="17" fillId="2" borderId="171" xfId="0" applyFont="1" applyFill="1" applyBorder="1" applyAlignment="1" applyProtection="1">
      <protection locked="0"/>
    </xf>
    <xf numFmtId="0" fontId="17" fillId="2" borderId="171" xfId="0" applyFont="1" applyFill="1" applyBorder="1" applyProtection="1">
      <alignment vertical="center"/>
      <protection locked="0"/>
    </xf>
    <xf numFmtId="0" fontId="17" fillId="2" borderId="168" xfId="0" applyFont="1" applyFill="1" applyBorder="1" applyProtection="1">
      <alignment vertical="center"/>
      <protection locked="0"/>
    </xf>
    <xf numFmtId="0" fontId="17" fillId="2" borderId="173" xfId="0" applyFont="1" applyFill="1" applyBorder="1" applyAlignment="1" applyProtection="1">
      <alignment vertical="center"/>
      <protection locked="0"/>
    </xf>
    <xf numFmtId="0" fontId="17" fillId="2" borderId="205" xfId="0" applyFont="1" applyFill="1" applyBorder="1" applyAlignment="1" applyProtection="1">
      <alignment vertical="center"/>
      <protection locked="0"/>
    </xf>
    <xf numFmtId="0" fontId="17" fillId="2" borderId="205" xfId="0" applyFont="1" applyFill="1" applyBorder="1" applyAlignment="1" applyProtection="1">
      <protection locked="0"/>
    </xf>
    <xf numFmtId="0" fontId="17" fillId="2" borderId="205" xfId="0" applyFont="1" applyFill="1" applyBorder="1" applyProtection="1">
      <alignment vertical="center"/>
      <protection locked="0"/>
    </xf>
    <xf numFmtId="0" fontId="17" fillId="2" borderId="84" xfId="0" applyFont="1" applyFill="1" applyBorder="1" applyProtection="1">
      <alignment vertical="center"/>
      <protection locked="0"/>
    </xf>
    <xf numFmtId="0" fontId="17" fillId="2" borderId="206" xfId="0" applyFont="1" applyFill="1" applyBorder="1" applyAlignment="1" applyProtection="1">
      <alignment vertical="center"/>
      <protection locked="0"/>
    </xf>
    <xf numFmtId="0" fontId="17" fillId="2" borderId="206" xfId="0" applyFont="1" applyFill="1" applyBorder="1" applyAlignment="1" applyProtection="1">
      <protection locked="0"/>
    </xf>
    <xf numFmtId="0" fontId="17" fillId="2" borderId="206" xfId="0" applyFont="1" applyFill="1" applyBorder="1" applyProtection="1">
      <alignment vertical="center"/>
      <protection locked="0"/>
    </xf>
    <xf numFmtId="0" fontId="17" fillId="2" borderId="174" xfId="0" applyFont="1" applyFill="1" applyBorder="1" applyAlignment="1" applyProtection="1">
      <alignment vertical="center"/>
      <protection locked="0"/>
    </xf>
    <xf numFmtId="0" fontId="17" fillId="2" borderId="169" xfId="0" applyFont="1" applyFill="1" applyBorder="1" applyAlignment="1" applyProtection="1">
      <alignment vertical="center"/>
      <protection locked="0"/>
    </xf>
    <xf numFmtId="0" fontId="17" fillId="2" borderId="169" xfId="0" applyFont="1" applyFill="1" applyBorder="1" applyAlignment="1" applyProtection="1">
      <protection locked="0"/>
    </xf>
    <xf numFmtId="0" fontId="17" fillId="2" borderId="169" xfId="0" applyFont="1" applyFill="1" applyBorder="1" applyProtection="1">
      <alignment vertical="center"/>
      <protection locked="0"/>
    </xf>
    <xf numFmtId="0" fontId="17" fillId="2" borderId="45" xfId="0" applyFont="1" applyFill="1" applyBorder="1" applyProtection="1">
      <alignment vertical="center"/>
      <protection locked="0"/>
    </xf>
    <xf numFmtId="0" fontId="13" fillId="13" borderId="0" xfId="5" applyFont="1" applyFill="1">
      <alignment vertical="center"/>
    </xf>
    <xf numFmtId="0" fontId="13" fillId="13" borderId="0" xfId="5" applyFont="1" applyFill="1" applyBorder="1" applyAlignment="1">
      <alignment horizontal="center" vertical="center"/>
    </xf>
    <xf numFmtId="0" fontId="13" fillId="13" borderId="0" xfId="5" applyFont="1" applyFill="1" applyBorder="1" applyAlignment="1">
      <alignment vertical="center"/>
    </xf>
    <xf numFmtId="0" fontId="13" fillId="13" borderId="0" xfId="5" applyFont="1" applyFill="1" applyBorder="1">
      <alignment vertical="center"/>
    </xf>
    <xf numFmtId="0" fontId="19" fillId="13" borderId="0" xfId="5" applyFont="1" applyFill="1">
      <alignment vertical="center"/>
    </xf>
    <xf numFmtId="0" fontId="13" fillId="13" borderId="0" xfId="5" applyFont="1" applyFill="1" applyAlignment="1">
      <alignment vertical="center"/>
    </xf>
    <xf numFmtId="0" fontId="19" fillId="13" borderId="0" xfId="5" applyFont="1" applyFill="1" applyAlignment="1">
      <alignment horizontal="center" vertical="center"/>
    </xf>
    <xf numFmtId="0" fontId="13" fillId="13" borderId="0" xfId="5" applyFont="1" applyFill="1" applyAlignment="1">
      <alignment horizontal="center" vertical="center"/>
    </xf>
    <xf numFmtId="0" fontId="13" fillId="13" borderId="211" xfId="5" applyFont="1" applyFill="1" applyBorder="1" applyAlignment="1">
      <alignment horizontal="center" vertical="center"/>
    </xf>
    <xf numFmtId="0" fontId="19" fillId="13" borderId="0" xfId="5" applyFont="1" applyFill="1" applyAlignment="1">
      <alignment horizontal="right" vertical="center"/>
    </xf>
    <xf numFmtId="0" fontId="9" fillId="13" borderId="0" xfId="5" applyFont="1" applyFill="1">
      <alignment vertical="center"/>
    </xf>
    <xf numFmtId="0" fontId="9" fillId="13" borderId="0" xfId="5" applyFont="1" applyFill="1" applyAlignment="1">
      <alignment horizontal="right" vertical="top"/>
    </xf>
    <xf numFmtId="0" fontId="17" fillId="2" borderId="0" xfId="0" applyFont="1" applyFill="1" applyBorder="1" applyAlignment="1">
      <alignment vertical="top" textRotation="255" wrapText="1"/>
    </xf>
    <xf numFmtId="0" fontId="12" fillId="2" borderId="12" xfId="1" applyNumberFormat="1" applyFont="1" applyFill="1" applyBorder="1" applyAlignment="1" applyProtection="1">
      <alignment horizontal="center" vertical="center" textRotation="255"/>
    </xf>
    <xf numFmtId="0" fontId="12" fillId="2" borderId="0" xfId="1" applyNumberFormat="1" applyFont="1" applyFill="1" applyBorder="1" applyAlignment="1" applyProtection="1">
      <alignment horizontal="center" vertical="center" textRotation="255"/>
    </xf>
    <xf numFmtId="0" fontId="12" fillId="7" borderId="8" xfId="6" applyNumberFormat="1" applyFont="1" applyFill="1" applyBorder="1" applyAlignment="1">
      <alignment horizontal="center" vertical="center"/>
    </xf>
    <xf numFmtId="0" fontId="12" fillId="7" borderId="67" xfId="6" applyNumberFormat="1" applyFont="1" applyFill="1" applyBorder="1" applyAlignment="1">
      <alignment horizontal="center" vertical="center"/>
    </xf>
    <xf numFmtId="0" fontId="12" fillId="7" borderId="69" xfId="6" applyNumberFormat="1" applyFont="1" applyFill="1" applyBorder="1" applyAlignment="1">
      <alignment horizontal="center" vertical="center"/>
    </xf>
    <xf numFmtId="0" fontId="12" fillId="7" borderId="212" xfId="6" applyNumberFormat="1" applyFont="1" applyFill="1" applyBorder="1" applyAlignment="1">
      <alignment horizontal="center" vertical="center"/>
    </xf>
    <xf numFmtId="0" fontId="12" fillId="7" borderId="68" xfId="6" applyNumberFormat="1" applyFont="1" applyFill="1" applyBorder="1" applyAlignment="1">
      <alignment horizontal="center" vertical="center"/>
    </xf>
    <xf numFmtId="0" fontId="12" fillId="7" borderId="153" xfId="6" applyNumberFormat="1" applyFont="1" applyFill="1" applyBorder="1" applyAlignment="1">
      <alignment horizontal="center" vertical="center" wrapText="1"/>
    </xf>
    <xf numFmtId="0" fontId="13" fillId="2" borderId="122" xfId="6" applyNumberFormat="1" applyFont="1" applyFill="1" applyBorder="1" applyAlignment="1" applyProtection="1">
      <alignment horizontal="center" vertical="center"/>
      <protection locked="0"/>
    </xf>
    <xf numFmtId="0" fontId="13" fillId="2" borderId="123" xfId="6" applyNumberFormat="1" applyFont="1" applyFill="1" applyBorder="1" applyAlignment="1" applyProtection="1">
      <alignment horizontal="center" vertical="center"/>
      <protection locked="0"/>
    </xf>
    <xf numFmtId="0" fontId="13" fillId="2" borderId="213" xfId="6" applyNumberFormat="1" applyFont="1" applyFill="1" applyBorder="1" applyAlignment="1" applyProtection="1">
      <alignment horizontal="center" vertical="center"/>
      <protection locked="0"/>
    </xf>
    <xf numFmtId="0" fontId="13" fillId="2" borderId="124" xfId="6" applyNumberFormat="1" applyFont="1" applyFill="1" applyBorder="1" applyAlignment="1" applyProtection="1">
      <alignment horizontal="center" vertical="center"/>
      <protection locked="0"/>
    </xf>
    <xf numFmtId="0" fontId="12" fillId="7" borderId="137" xfId="6" applyNumberFormat="1" applyFont="1" applyFill="1" applyBorder="1" applyAlignment="1">
      <alignment horizontal="center" vertical="center" wrapText="1"/>
    </xf>
    <xf numFmtId="0" fontId="13" fillId="2" borderId="115" xfId="6" applyNumberFormat="1" applyFont="1" applyFill="1" applyBorder="1" applyAlignment="1" applyProtection="1">
      <alignment horizontal="center" vertical="center"/>
      <protection locked="0"/>
    </xf>
    <xf numFmtId="0" fontId="13" fillId="2" borderId="116" xfId="6" applyNumberFormat="1" applyFont="1" applyFill="1" applyBorder="1" applyAlignment="1" applyProtection="1">
      <alignment horizontal="center" vertical="center"/>
      <protection locked="0"/>
    </xf>
    <xf numFmtId="0" fontId="17" fillId="2" borderId="214" xfId="6" applyFont="1" applyFill="1" applyBorder="1">
      <alignment vertical="center"/>
    </xf>
    <xf numFmtId="0" fontId="17" fillId="2" borderId="215" xfId="6" applyFont="1" applyFill="1" applyBorder="1">
      <alignment vertical="center"/>
    </xf>
    <xf numFmtId="0" fontId="17" fillId="2" borderId="216" xfId="6" applyFont="1" applyFill="1" applyBorder="1">
      <alignment vertical="center"/>
    </xf>
    <xf numFmtId="0" fontId="17" fillId="2" borderId="1" xfId="0" applyFont="1" applyFill="1" applyBorder="1" applyAlignment="1">
      <alignment horizontal="center" vertical="center"/>
    </xf>
    <xf numFmtId="0" fontId="16" fillId="2" borderId="0" xfId="1" applyNumberFormat="1" applyFont="1" applyFill="1" applyAlignment="1">
      <alignment vertical="center"/>
    </xf>
    <xf numFmtId="0" fontId="22" fillId="2" borderId="0" xfId="0" applyFont="1" applyFill="1" applyBorder="1" applyAlignment="1">
      <alignment vertical="center"/>
    </xf>
    <xf numFmtId="0" fontId="9" fillId="2" borderId="1" xfId="1" applyNumberFormat="1" applyFont="1" applyFill="1" applyBorder="1" applyAlignment="1">
      <alignment horizontal="center" vertical="center" wrapText="1"/>
    </xf>
    <xf numFmtId="0" fontId="9" fillId="2" borderId="52" xfId="1" applyNumberFormat="1" applyFont="1" applyFill="1" applyBorder="1" applyAlignment="1">
      <alignment horizontal="center" vertical="center" wrapText="1"/>
    </xf>
    <xf numFmtId="0" fontId="9" fillId="2" borderId="53" xfId="1" applyNumberFormat="1" applyFont="1" applyFill="1" applyBorder="1" applyAlignment="1">
      <alignment horizontal="center" vertical="center" wrapText="1"/>
    </xf>
    <xf numFmtId="0" fontId="9" fillId="2" borderId="65" xfId="1" applyNumberFormat="1" applyFont="1" applyFill="1" applyBorder="1" applyAlignment="1">
      <alignment horizontal="center" vertical="center" wrapText="1"/>
    </xf>
    <xf numFmtId="0" fontId="17" fillId="2" borderId="0" xfId="0" applyFont="1" applyFill="1" applyAlignment="1">
      <alignment vertical="center"/>
    </xf>
    <xf numFmtId="0" fontId="16" fillId="2" borderId="0" xfId="1" applyNumberFormat="1" applyFont="1" applyFill="1" applyAlignment="1">
      <alignment vertical="center"/>
    </xf>
    <xf numFmtId="0" fontId="17" fillId="2" borderId="1" xfId="0" applyFont="1" applyFill="1" applyBorder="1" applyAlignment="1">
      <alignment horizontal="center" vertical="center"/>
    </xf>
    <xf numFmtId="0" fontId="17" fillId="2" borderId="1" xfId="0" applyFont="1" applyFill="1" applyBorder="1" applyAlignment="1">
      <alignment horizontal="center" vertical="top" wrapText="1"/>
    </xf>
    <xf numFmtId="0" fontId="13" fillId="2" borderId="0" xfId="1" applyNumberFormat="1" applyFont="1" applyFill="1" applyBorder="1" applyAlignment="1">
      <alignment horizontal="center" vertical="center"/>
    </xf>
    <xf numFmtId="0" fontId="12" fillId="2" borderId="0" xfId="6" applyNumberFormat="1" applyFont="1" applyFill="1" applyBorder="1" applyAlignment="1">
      <alignment horizontal="center" vertical="center"/>
    </xf>
    <xf numFmtId="0" fontId="13" fillId="2" borderId="0" xfId="6" applyNumberFormat="1" applyFont="1" applyFill="1" applyBorder="1" applyAlignment="1" applyProtection="1">
      <alignment horizontal="center" vertical="center"/>
      <protection locked="0"/>
    </xf>
    <xf numFmtId="0" fontId="17" fillId="2" borderId="0" xfId="6" applyFont="1" applyFill="1" applyBorder="1">
      <alignment vertical="center"/>
    </xf>
    <xf numFmtId="0" fontId="13" fillId="0" borderId="0" xfId="6" applyNumberFormat="1" applyFont="1" applyFill="1" applyBorder="1" applyAlignment="1">
      <alignment vertical="center"/>
    </xf>
    <xf numFmtId="0" fontId="17" fillId="2" borderId="59" xfId="0" applyFont="1" applyFill="1" applyBorder="1" applyAlignment="1">
      <alignment vertical="center"/>
    </xf>
    <xf numFmtId="0" fontId="17" fillId="2" borderId="24" xfId="0" applyFont="1" applyFill="1" applyBorder="1">
      <alignment vertical="center"/>
    </xf>
    <xf numFmtId="0" fontId="13" fillId="2" borderId="12" xfId="6" applyNumberFormat="1" applyFont="1" applyFill="1" applyBorder="1" applyAlignment="1" applyProtection="1">
      <alignment vertical="center"/>
      <protection locked="0"/>
    </xf>
    <xf numFmtId="0" fontId="13" fillId="2" borderId="0" xfId="6" applyNumberFormat="1" applyFont="1" applyFill="1" applyBorder="1" applyAlignment="1" applyProtection="1">
      <alignment vertical="center"/>
      <protection locked="0"/>
    </xf>
    <xf numFmtId="0" fontId="13" fillId="0" borderId="0" xfId="6" applyNumberFormat="1" applyFont="1" applyFill="1" applyBorder="1" applyAlignment="1">
      <alignment vertical="center" wrapText="1"/>
    </xf>
    <xf numFmtId="0" fontId="17" fillId="2" borderId="53" xfId="0" applyFont="1" applyFill="1" applyBorder="1">
      <alignment vertical="center"/>
    </xf>
    <xf numFmtId="0" fontId="12" fillId="7" borderId="142" xfId="1" applyNumberFormat="1" applyFont="1" applyFill="1" applyBorder="1" applyAlignment="1">
      <alignment horizontal="center" vertical="center" wrapText="1"/>
    </xf>
    <xf numFmtId="0" fontId="13" fillId="2" borderId="140" xfId="1" applyNumberFormat="1" applyFont="1" applyFill="1" applyBorder="1" applyAlignment="1" applyProtection="1">
      <alignment horizontal="center" vertical="center" wrapText="1"/>
      <protection locked="0"/>
    </xf>
    <xf numFmtId="0" fontId="13" fillId="2" borderId="151" xfId="1" applyNumberFormat="1" applyFont="1" applyFill="1" applyBorder="1" applyAlignment="1" applyProtection="1">
      <alignment horizontal="center" vertical="center" wrapText="1"/>
      <protection locked="0"/>
    </xf>
    <xf numFmtId="49" fontId="19" fillId="2" borderId="61" xfId="1" applyNumberFormat="1" applyFont="1" applyFill="1" applyBorder="1" applyAlignment="1" applyProtection="1">
      <alignment horizontal="center" vertical="center" shrinkToFit="1"/>
      <protection locked="0"/>
    </xf>
    <xf numFmtId="56" fontId="19" fillId="2" borderId="0" xfId="1" applyNumberFormat="1" applyFont="1" applyFill="1" applyBorder="1" applyAlignment="1">
      <alignment vertical="center"/>
    </xf>
    <xf numFmtId="0" fontId="19" fillId="2" borderId="0" xfId="1" applyNumberFormat="1" applyFont="1" applyFill="1" applyBorder="1" applyAlignment="1">
      <alignment vertical="center"/>
    </xf>
    <xf numFmtId="56" fontId="19" fillId="2" borderId="83" xfId="1" applyNumberFormat="1" applyFont="1" applyFill="1" applyBorder="1" applyAlignment="1">
      <alignment horizontal="center" vertical="center" wrapText="1"/>
    </xf>
    <xf numFmtId="0" fontId="29" fillId="2" borderId="0" xfId="0" applyNumberFormat="1" applyFont="1" applyFill="1" applyBorder="1" applyAlignment="1">
      <alignment vertical="top"/>
    </xf>
    <xf numFmtId="0" fontId="13" fillId="2" borderId="2" xfId="2" applyNumberFormat="1" applyFont="1" applyFill="1" applyBorder="1" applyAlignment="1" applyProtection="1">
      <alignment horizontal="center" vertical="center"/>
      <protection locked="0"/>
    </xf>
    <xf numFmtId="0" fontId="13" fillId="0" borderId="210" xfId="5" applyFont="1" applyBorder="1" applyProtection="1">
      <alignment vertical="center"/>
    </xf>
    <xf numFmtId="0" fontId="13" fillId="0" borderId="171" xfId="5" applyFont="1" applyBorder="1" applyProtection="1">
      <alignment vertical="center"/>
    </xf>
    <xf numFmtId="0" fontId="13" fillId="0" borderId="168" xfId="5" applyFont="1" applyBorder="1" applyProtection="1">
      <alignment vertical="center"/>
    </xf>
    <xf numFmtId="0" fontId="13" fillId="0" borderId="173" xfId="5" applyFont="1" applyBorder="1" applyProtection="1">
      <alignment vertical="center"/>
    </xf>
    <xf numFmtId="0" fontId="13" fillId="0" borderId="0" xfId="5" applyFont="1" applyBorder="1" applyProtection="1">
      <alignment vertical="center"/>
    </xf>
    <xf numFmtId="0" fontId="13" fillId="0" borderId="0" xfId="5" applyFont="1" applyBorder="1" applyAlignment="1" applyProtection="1">
      <alignment vertical="center"/>
    </xf>
    <xf numFmtId="0" fontId="13" fillId="0" borderId="84" xfId="5" applyFont="1" applyBorder="1" applyProtection="1">
      <alignment vertical="center"/>
    </xf>
    <xf numFmtId="0" fontId="13" fillId="0" borderId="0" xfId="5" applyFont="1" applyBorder="1" applyAlignment="1" applyProtection="1">
      <alignment horizontal="center" vertical="center"/>
    </xf>
    <xf numFmtId="0" fontId="19" fillId="0" borderId="0" xfId="5" applyFont="1" applyBorder="1" applyProtection="1">
      <alignment vertical="center"/>
    </xf>
    <xf numFmtId="0" fontId="19" fillId="0" borderId="0" xfId="5" applyFont="1" applyBorder="1" applyAlignment="1" applyProtection="1">
      <alignment horizontal="center" vertical="center"/>
    </xf>
    <xf numFmtId="0" fontId="19" fillId="0" borderId="0" xfId="5" applyFont="1" applyBorder="1" applyAlignment="1" applyProtection="1">
      <alignment horizontal="right" vertical="center"/>
    </xf>
    <xf numFmtId="0" fontId="9" fillId="0" borderId="0" xfId="5" applyFont="1" applyBorder="1" applyAlignment="1" applyProtection="1">
      <alignment horizontal="left" vertical="center"/>
    </xf>
    <xf numFmtId="0" fontId="13" fillId="0" borderId="0" xfId="5" applyFont="1" applyFill="1" applyBorder="1" applyAlignment="1" applyProtection="1">
      <alignment horizontal="center" vertical="center"/>
    </xf>
    <xf numFmtId="0" fontId="9" fillId="0" borderId="0" xfId="5" applyFont="1" applyBorder="1" applyProtection="1">
      <alignment vertical="center"/>
    </xf>
    <xf numFmtId="0" fontId="9" fillId="0" borderId="0" xfId="5" applyFont="1" applyBorder="1" applyAlignment="1" applyProtection="1">
      <alignment horizontal="right" vertical="top"/>
    </xf>
    <xf numFmtId="0" fontId="13" fillId="0" borderId="174" xfId="5" applyFont="1" applyBorder="1" applyProtection="1">
      <alignment vertical="center"/>
    </xf>
    <xf numFmtId="0" fontId="13" fillId="0" borderId="169" xfId="5" applyFont="1" applyBorder="1" applyProtection="1">
      <alignment vertical="center"/>
    </xf>
    <xf numFmtId="0" fontId="13" fillId="0" borderId="45" xfId="5" applyFont="1" applyBorder="1" applyProtection="1">
      <alignment vertical="center"/>
    </xf>
    <xf numFmtId="0" fontId="12" fillId="2" borderId="0" xfId="1" applyNumberFormat="1" applyFont="1" applyFill="1" applyBorder="1" applyAlignment="1" applyProtection="1">
      <alignment vertical="center" textRotation="255" wrapText="1"/>
    </xf>
    <xf numFmtId="0" fontId="12" fillId="2" borderId="10" xfId="1" applyNumberFormat="1" applyFont="1" applyFill="1" applyBorder="1" applyAlignment="1" applyProtection="1">
      <alignment vertical="center" textRotation="255" wrapText="1"/>
    </xf>
    <xf numFmtId="0" fontId="16" fillId="2" borderId="0" xfId="1" applyNumberFormat="1" applyFont="1" applyFill="1" applyBorder="1" applyProtection="1"/>
    <xf numFmtId="0" fontId="13" fillId="2" borderId="0" xfId="1" applyNumberFormat="1" applyFont="1" applyFill="1" applyBorder="1" applyAlignment="1" applyProtection="1">
      <alignment vertical="center" textRotation="255"/>
    </xf>
    <xf numFmtId="0" fontId="13" fillId="2" borderId="0" xfId="1" applyNumberFormat="1" applyFont="1" applyFill="1" applyBorder="1" applyAlignment="1" applyProtection="1">
      <alignment vertical="center" textRotation="255" wrapText="1"/>
    </xf>
    <xf numFmtId="0" fontId="12" fillId="2" borderId="10" xfId="1" applyNumberFormat="1" applyFont="1" applyFill="1" applyBorder="1" applyAlignment="1" applyProtection="1">
      <alignment horizontal="center" vertical="center" textRotation="255"/>
    </xf>
    <xf numFmtId="0" fontId="17" fillId="2" borderId="14" xfId="0" applyFont="1" applyFill="1" applyBorder="1" applyProtection="1">
      <alignment vertical="center"/>
    </xf>
    <xf numFmtId="0" fontId="31" fillId="2" borderId="12" xfId="1" applyNumberFormat="1" applyFont="1" applyFill="1" applyBorder="1" applyAlignment="1" applyProtection="1">
      <alignment horizontal="center" vertical="center" textRotation="255" wrapText="1"/>
    </xf>
    <xf numFmtId="0" fontId="17" fillId="2" borderId="0" xfId="0" applyFont="1" applyFill="1" applyBorder="1" applyProtection="1">
      <alignment vertical="center"/>
    </xf>
    <xf numFmtId="0" fontId="17" fillId="2" borderId="15" xfId="0" applyFont="1" applyFill="1" applyBorder="1" applyProtection="1">
      <alignment vertical="center"/>
    </xf>
    <xf numFmtId="0" fontId="17" fillId="2" borderId="17" xfId="0" applyFont="1" applyFill="1" applyBorder="1" applyProtection="1">
      <alignment vertical="center"/>
    </xf>
    <xf numFmtId="0" fontId="31" fillId="2" borderId="10" xfId="1" applyNumberFormat="1" applyFont="1" applyFill="1" applyBorder="1" applyAlignment="1" applyProtection="1">
      <alignment horizontal="center" vertical="center" textRotation="255" wrapText="1"/>
    </xf>
    <xf numFmtId="0" fontId="17" fillId="2" borderId="10" xfId="0" applyFont="1" applyFill="1" applyBorder="1" applyProtection="1">
      <alignment vertical="center"/>
    </xf>
    <xf numFmtId="0" fontId="13" fillId="2" borderId="10" xfId="1" applyNumberFormat="1" applyFont="1" applyFill="1" applyBorder="1" applyAlignment="1" applyProtection="1">
      <alignment vertical="center" textRotation="255" wrapText="1"/>
    </xf>
    <xf numFmtId="0" fontId="17" fillId="2" borderId="18" xfId="0" applyFont="1" applyFill="1" applyBorder="1" applyProtection="1">
      <alignment vertical="center"/>
    </xf>
    <xf numFmtId="0" fontId="31" fillId="2" borderId="0" xfId="1" applyNumberFormat="1" applyFont="1" applyFill="1" applyBorder="1" applyAlignment="1" applyProtection="1">
      <alignment horizontal="center" vertical="center" textRotation="255" wrapText="1"/>
    </xf>
    <xf numFmtId="0" fontId="31" fillId="2" borderId="0" xfId="1" applyNumberFormat="1" applyFont="1" applyFill="1" applyBorder="1" applyAlignment="1" applyProtection="1">
      <alignment vertical="center" textRotation="255" wrapText="1"/>
    </xf>
    <xf numFmtId="0" fontId="17" fillId="2" borderId="0" xfId="0" applyFont="1" applyFill="1" applyProtection="1">
      <alignment vertical="center"/>
    </xf>
    <xf numFmtId="0" fontId="17" fillId="2" borderId="0" xfId="0" applyFont="1" applyFill="1" applyAlignment="1" applyProtection="1">
      <alignment vertical="center"/>
    </xf>
    <xf numFmtId="0" fontId="13" fillId="2" borderId="0" xfId="1" applyNumberFormat="1" applyFont="1" applyFill="1" applyBorder="1" applyAlignment="1" applyProtection="1">
      <alignment vertical="center" shrinkToFit="1"/>
    </xf>
    <xf numFmtId="0" fontId="9" fillId="2" borderId="0" xfId="1" applyNumberFormat="1" applyFont="1" applyFill="1" applyBorder="1" applyAlignment="1" applyProtection="1">
      <alignment vertical="center"/>
    </xf>
    <xf numFmtId="0" fontId="30" fillId="2" borderId="169" xfId="0" applyNumberFormat="1" applyFont="1" applyFill="1" applyBorder="1" applyAlignment="1" applyProtection="1">
      <alignment vertical="center"/>
    </xf>
    <xf numFmtId="0" fontId="30" fillId="2" borderId="0" xfId="0" applyNumberFormat="1" applyFont="1" applyFill="1" applyBorder="1" applyAlignment="1" applyProtection="1">
      <alignment vertical="center"/>
    </xf>
    <xf numFmtId="0" fontId="17" fillId="2" borderId="169" xfId="0" applyFont="1" applyFill="1" applyBorder="1" applyAlignment="1" applyProtection="1">
      <alignment vertical="center"/>
    </xf>
    <xf numFmtId="0" fontId="17" fillId="2" borderId="169" xfId="0" applyFont="1" applyFill="1" applyBorder="1" applyAlignment="1" applyProtection="1"/>
    <xf numFmtId="0" fontId="17" fillId="2" borderId="169" xfId="0" applyFont="1" applyFill="1" applyBorder="1" applyProtection="1">
      <alignment vertical="center"/>
    </xf>
    <xf numFmtId="0" fontId="17" fillId="0" borderId="1" xfId="6" applyFont="1" applyBorder="1" applyAlignment="1">
      <alignment horizontal="center" vertical="center"/>
    </xf>
    <xf numFmtId="0" fontId="17" fillId="16" borderId="203" xfId="6" applyFont="1" applyFill="1" applyBorder="1" applyAlignment="1">
      <alignment horizontal="center" vertical="center"/>
    </xf>
    <xf numFmtId="0" fontId="17" fillId="15" borderId="54" xfId="6" applyFont="1" applyFill="1" applyBorder="1" applyAlignment="1">
      <alignment horizontal="center" vertical="center"/>
    </xf>
    <xf numFmtId="0" fontId="17" fillId="0" borderId="69" xfId="6" applyFont="1" applyBorder="1" applyAlignment="1">
      <alignment horizontal="center" vertical="center"/>
    </xf>
    <xf numFmtId="0" fontId="17" fillId="0" borderId="48" xfId="6" applyFont="1" applyBorder="1" applyAlignment="1">
      <alignment horizontal="center" vertical="center"/>
    </xf>
    <xf numFmtId="0" fontId="17" fillId="0" borderId="52" xfId="6" applyFont="1" applyBorder="1" applyAlignment="1">
      <alignment horizontal="center" vertical="center"/>
    </xf>
    <xf numFmtId="0" fontId="13" fillId="0" borderId="0" xfId="5" applyFont="1">
      <alignment vertical="center"/>
    </xf>
    <xf numFmtId="0" fontId="13" fillId="0" borderId="0" xfId="5" applyFont="1" applyProtection="1">
      <alignment vertical="center"/>
      <protection locked="0"/>
    </xf>
    <xf numFmtId="0" fontId="13" fillId="0" borderId="0" xfId="5" applyNumberFormat="1" applyFont="1" applyBorder="1" applyAlignment="1">
      <alignment vertical="center"/>
    </xf>
    <xf numFmtId="49" fontId="13" fillId="0" borderId="169" xfId="5" applyNumberFormat="1" applyFont="1" applyBorder="1" applyProtection="1">
      <alignment vertical="center"/>
    </xf>
    <xf numFmtId="49" fontId="13" fillId="0" borderId="169" xfId="5" applyNumberFormat="1" applyFont="1" applyBorder="1">
      <alignment vertical="center"/>
    </xf>
    <xf numFmtId="38" fontId="17" fillId="14" borderId="62" xfId="9" applyFont="1" applyFill="1" applyBorder="1" applyAlignment="1">
      <alignment horizontal="center" vertical="center"/>
    </xf>
    <xf numFmtId="38" fontId="17" fillId="14" borderId="48" xfId="9" applyFont="1" applyFill="1" applyBorder="1" applyAlignment="1">
      <alignment horizontal="center" vertical="center"/>
    </xf>
    <xf numFmtId="38" fontId="17" fillId="14" borderId="61" xfId="9" applyFont="1" applyFill="1" applyBorder="1" applyAlignment="1">
      <alignment horizontal="center" vertical="center"/>
    </xf>
    <xf numFmtId="38" fontId="17" fillId="14" borderId="1" xfId="9" applyFont="1" applyFill="1" applyBorder="1" applyAlignment="1">
      <alignment horizontal="center" vertical="center"/>
    </xf>
    <xf numFmtId="0" fontId="17" fillId="0" borderId="10" xfId="6" applyFont="1" applyBorder="1">
      <alignment vertical="center"/>
    </xf>
    <xf numFmtId="0" fontId="42" fillId="0" borderId="10" xfId="6" applyFont="1" applyBorder="1" applyAlignment="1"/>
    <xf numFmtId="0" fontId="17" fillId="0" borderId="12" xfId="6" applyFont="1" applyBorder="1">
      <alignment vertical="center"/>
    </xf>
    <xf numFmtId="0" fontId="17" fillId="0" borderId="9" xfId="6" applyFont="1" applyBorder="1">
      <alignment vertical="center"/>
    </xf>
    <xf numFmtId="38" fontId="17" fillId="0" borderId="9" xfId="9" applyFont="1" applyBorder="1">
      <alignment vertical="center"/>
    </xf>
    <xf numFmtId="38" fontId="17" fillId="0" borderId="9" xfId="6" applyNumberFormat="1" applyFont="1" applyBorder="1">
      <alignment vertical="center"/>
    </xf>
    <xf numFmtId="38" fontId="13" fillId="2" borderId="7" xfId="9" applyFont="1" applyFill="1" applyBorder="1" applyAlignment="1">
      <alignment vertical="center" shrinkToFit="1"/>
    </xf>
    <xf numFmtId="38" fontId="13" fillId="2" borderId="200" xfId="9" applyFont="1" applyFill="1" applyBorder="1" applyAlignment="1">
      <alignment vertical="center" shrinkToFit="1"/>
    </xf>
    <xf numFmtId="38" fontId="17" fillId="14" borderId="200" xfId="9" applyFont="1" applyFill="1" applyBorder="1" applyAlignment="1">
      <alignment horizontal="center" vertical="center"/>
    </xf>
    <xf numFmtId="38" fontId="17" fillId="14" borderId="46" xfId="9" applyFont="1" applyFill="1" applyBorder="1" applyAlignment="1">
      <alignment horizontal="center" vertical="center"/>
    </xf>
    <xf numFmtId="0" fontId="42" fillId="0" borderId="10" xfId="6" applyFont="1" applyBorder="1">
      <alignment vertical="center"/>
    </xf>
    <xf numFmtId="0" fontId="29" fillId="2" borderId="84" xfId="0" applyNumberFormat="1" applyFont="1" applyFill="1" applyBorder="1" applyAlignment="1" applyProtection="1">
      <alignment vertical="center" shrinkToFit="1"/>
      <protection locked="0"/>
    </xf>
    <xf numFmtId="49" fontId="19" fillId="2" borderId="116" xfId="1" applyNumberFormat="1" applyFont="1" applyFill="1" applyBorder="1" applyAlignment="1" applyProtection="1">
      <alignment horizontal="center" vertical="center" shrinkToFit="1"/>
      <protection locked="0"/>
    </xf>
    <xf numFmtId="49" fontId="19" fillId="2" borderId="186" xfId="1" applyNumberFormat="1" applyFont="1" applyFill="1" applyBorder="1" applyAlignment="1" applyProtection="1">
      <alignment horizontal="center" vertical="center" shrinkToFit="1"/>
      <protection locked="0"/>
    </xf>
    <xf numFmtId="49" fontId="19" fillId="2" borderId="118" xfId="1" applyNumberFormat="1" applyFont="1" applyFill="1" applyBorder="1" applyAlignment="1" applyProtection="1">
      <alignment horizontal="center" vertical="center" shrinkToFit="1"/>
      <protection locked="0"/>
    </xf>
    <xf numFmtId="49" fontId="19" fillId="2" borderId="115" xfId="1" applyNumberFormat="1" applyFont="1" applyFill="1" applyBorder="1" applyAlignment="1" applyProtection="1">
      <alignment horizontal="center" vertical="center" shrinkToFit="1"/>
      <protection locked="0"/>
    </xf>
    <xf numFmtId="0" fontId="13" fillId="13" borderId="59" xfId="1" applyNumberFormat="1" applyFont="1" applyFill="1" applyBorder="1" applyAlignment="1">
      <alignment horizontal="center" vertical="center" shrinkToFit="1"/>
    </xf>
    <xf numFmtId="0" fontId="13" fillId="13" borderId="47" xfId="1" applyNumberFormat="1" applyFont="1" applyFill="1" applyBorder="1" applyAlignment="1">
      <alignment horizontal="center" vertical="center" shrinkToFit="1"/>
    </xf>
    <xf numFmtId="0" fontId="13" fillId="13" borderId="24" xfId="1" applyNumberFormat="1" applyFont="1" applyFill="1" applyBorder="1" applyAlignment="1">
      <alignment horizontal="center" vertical="center" shrinkToFit="1"/>
    </xf>
    <xf numFmtId="0" fontId="25" fillId="2" borderId="0" xfId="0" applyFont="1" applyFill="1" applyBorder="1" applyAlignment="1">
      <alignment horizontal="center"/>
    </xf>
    <xf numFmtId="0" fontId="25" fillId="2" borderId="0" xfId="0" applyFont="1" applyFill="1" applyBorder="1" applyAlignment="1">
      <alignment horizontal="center" vertical="center"/>
    </xf>
    <xf numFmtId="0" fontId="24" fillId="2" borderId="171" xfId="0" applyFont="1" applyFill="1" applyBorder="1" applyAlignment="1">
      <alignment horizontal="center" vertical="center"/>
    </xf>
    <xf numFmtId="0" fontId="24" fillId="2" borderId="0" xfId="0" applyFont="1" applyFill="1" applyBorder="1" applyAlignment="1">
      <alignment horizontal="center" vertical="center"/>
    </xf>
    <xf numFmtId="49" fontId="30" fillId="2" borderId="0" xfId="0" applyNumberFormat="1" applyFont="1" applyFill="1" applyBorder="1" applyAlignment="1" applyProtection="1">
      <alignment horizontal="center" vertical="center"/>
      <protection locked="0"/>
    </xf>
    <xf numFmtId="0" fontId="29" fillId="2" borderId="52" xfId="0" applyNumberFormat="1" applyFont="1" applyFill="1" applyBorder="1" applyAlignment="1" applyProtection="1">
      <alignment horizontal="center" vertical="center" shrinkToFit="1"/>
      <protection locked="0"/>
    </xf>
    <xf numFmtId="0" fontId="29" fillId="2" borderId="53" xfId="0" applyNumberFormat="1" applyFont="1" applyFill="1" applyBorder="1" applyAlignment="1" applyProtection="1">
      <alignment horizontal="center" vertical="center" shrinkToFit="1"/>
      <protection locked="0"/>
    </xf>
    <xf numFmtId="0" fontId="29" fillId="2" borderId="0" xfId="0" applyNumberFormat="1" applyFont="1" applyFill="1" applyBorder="1" applyAlignment="1">
      <alignment horizontal="center" vertical="top"/>
    </xf>
    <xf numFmtId="0" fontId="13" fillId="0" borderId="146" xfId="1" applyNumberFormat="1" applyFont="1" applyFill="1" applyBorder="1" applyAlignment="1" applyProtection="1">
      <alignment horizontal="center" vertical="center" textRotation="255" wrapText="1"/>
      <protection locked="0"/>
    </xf>
    <xf numFmtId="0" fontId="13" fillId="0" borderId="218" xfId="1" applyNumberFormat="1" applyFont="1" applyFill="1" applyBorder="1" applyAlignment="1" applyProtection="1">
      <alignment horizontal="center" vertical="center" textRotation="255" wrapText="1"/>
      <protection locked="0"/>
    </xf>
    <xf numFmtId="0" fontId="13" fillId="0" borderId="221" xfId="1" applyNumberFormat="1" applyFont="1" applyFill="1" applyBorder="1" applyAlignment="1" applyProtection="1">
      <alignment horizontal="center" vertical="center" textRotation="255" wrapText="1"/>
      <protection locked="0"/>
    </xf>
    <xf numFmtId="0" fontId="13" fillId="0" borderId="130" xfId="1" applyNumberFormat="1" applyFont="1" applyFill="1" applyBorder="1" applyAlignment="1" applyProtection="1">
      <alignment horizontal="center" vertical="center" textRotation="255" wrapText="1"/>
      <protection locked="0"/>
    </xf>
    <xf numFmtId="0" fontId="13" fillId="0" borderId="219" xfId="1" applyNumberFormat="1" applyFont="1" applyFill="1" applyBorder="1" applyAlignment="1" applyProtection="1">
      <alignment horizontal="center" vertical="center" textRotation="255" wrapText="1"/>
      <protection locked="0"/>
    </xf>
    <xf numFmtId="0" fontId="13" fillId="0" borderId="97" xfId="1" applyNumberFormat="1" applyFont="1" applyFill="1" applyBorder="1" applyAlignment="1" applyProtection="1">
      <alignment horizontal="center" vertical="center" textRotation="255" wrapText="1"/>
      <protection locked="0"/>
    </xf>
    <xf numFmtId="0" fontId="12" fillId="7" borderId="86" xfId="1" applyNumberFormat="1" applyFont="1" applyFill="1" applyBorder="1" applyAlignment="1" applyProtection="1">
      <alignment horizontal="center" vertical="center" textRotation="255"/>
    </xf>
    <xf numFmtId="0" fontId="12" fillId="7" borderId="170" xfId="1" applyNumberFormat="1" applyFont="1" applyFill="1" applyBorder="1" applyAlignment="1" applyProtection="1">
      <alignment horizontal="center" vertical="center" textRotation="255"/>
    </xf>
    <xf numFmtId="0" fontId="12" fillId="7" borderId="16" xfId="1" applyNumberFormat="1" applyFont="1" applyFill="1" applyBorder="1" applyAlignment="1" applyProtection="1">
      <alignment horizontal="center" vertical="center" textRotation="255"/>
    </xf>
    <xf numFmtId="0" fontId="31" fillId="0" borderId="39" xfId="1" applyNumberFormat="1" applyFont="1" applyFill="1" applyBorder="1" applyAlignment="1" applyProtection="1">
      <alignment horizontal="center" vertical="center" textRotation="255" wrapText="1"/>
      <protection locked="0"/>
    </xf>
    <xf numFmtId="0" fontId="31" fillId="0" borderId="188" xfId="1" applyNumberFormat="1" applyFont="1" applyFill="1" applyBorder="1" applyAlignment="1" applyProtection="1">
      <alignment horizontal="center" vertical="center" textRotation="255" wrapText="1"/>
      <protection locked="0"/>
    </xf>
    <xf numFmtId="0" fontId="31" fillId="0" borderId="7" xfId="1" applyNumberFormat="1" applyFont="1" applyFill="1" applyBorder="1" applyAlignment="1" applyProtection="1">
      <alignment horizontal="center" vertical="center" textRotation="255" wrapText="1"/>
      <protection locked="0"/>
    </xf>
    <xf numFmtId="0" fontId="13" fillId="0" borderId="39" xfId="1" applyNumberFormat="1" applyFont="1" applyFill="1" applyBorder="1" applyAlignment="1" applyProtection="1">
      <alignment horizontal="center" vertical="center" textRotation="255" wrapText="1"/>
      <protection locked="0"/>
    </xf>
    <xf numFmtId="0" fontId="13" fillId="0" borderId="188" xfId="1" applyNumberFormat="1" applyFont="1" applyFill="1" applyBorder="1" applyAlignment="1" applyProtection="1">
      <alignment horizontal="center" vertical="center" textRotation="255" wrapText="1"/>
      <protection locked="0"/>
    </xf>
    <xf numFmtId="0" fontId="13" fillId="0" borderId="7" xfId="1" applyNumberFormat="1" applyFont="1" applyFill="1" applyBorder="1" applyAlignment="1" applyProtection="1">
      <alignment horizontal="center" vertical="center" textRotation="255" wrapText="1"/>
      <protection locked="0"/>
    </xf>
    <xf numFmtId="0" fontId="12" fillId="7" borderId="30" xfId="1" applyNumberFormat="1" applyFont="1" applyFill="1" applyBorder="1" applyAlignment="1" applyProtection="1">
      <alignment horizontal="center" vertical="center" textRotation="255" wrapText="1"/>
    </xf>
    <xf numFmtId="0" fontId="12" fillId="7" borderId="83" xfId="1" applyNumberFormat="1" applyFont="1" applyFill="1" applyBorder="1" applyAlignment="1" applyProtection="1">
      <alignment horizontal="center" vertical="center" textRotation="255" wrapText="1"/>
    </xf>
    <xf numFmtId="0" fontId="12" fillId="7" borderId="4" xfId="1" applyNumberFormat="1" applyFont="1" applyFill="1" applyBorder="1" applyAlignment="1" applyProtection="1">
      <alignment horizontal="center" vertical="center" textRotation="255" wrapText="1"/>
    </xf>
    <xf numFmtId="0" fontId="16" fillId="2" borderId="0" xfId="1" applyNumberFormat="1" applyFont="1" applyFill="1" applyAlignment="1">
      <alignment vertical="center"/>
    </xf>
    <xf numFmtId="0" fontId="16" fillId="2" borderId="0" xfId="1" applyNumberFormat="1" applyFont="1" applyFill="1" applyBorder="1" applyAlignment="1" applyProtection="1">
      <alignment vertical="center"/>
    </xf>
    <xf numFmtId="0" fontId="17" fillId="2" borderId="171" xfId="0" applyFont="1" applyFill="1" applyBorder="1" applyAlignment="1">
      <alignment horizontal="center" vertical="center"/>
    </xf>
    <xf numFmtId="0" fontId="17" fillId="2" borderId="169" xfId="0" applyFont="1" applyFill="1" applyBorder="1" applyAlignment="1">
      <alignment horizontal="center" vertical="center"/>
    </xf>
    <xf numFmtId="0" fontId="17" fillId="2" borderId="168" xfId="0" applyFont="1" applyFill="1" applyBorder="1" applyAlignment="1">
      <alignment horizontal="center" vertical="center"/>
    </xf>
    <xf numFmtId="0" fontId="17" fillId="2" borderId="45" xfId="0" applyFont="1" applyFill="1" applyBorder="1" applyAlignment="1">
      <alignment horizontal="center" vertical="center"/>
    </xf>
    <xf numFmtId="0" fontId="17" fillId="2" borderId="52" xfId="0" applyFont="1" applyFill="1" applyBorder="1" applyAlignment="1">
      <alignment horizontal="center" vertical="center"/>
    </xf>
    <xf numFmtId="0" fontId="17" fillId="2" borderId="53" xfId="0" applyFont="1" applyFill="1" applyBorder="1" applyAlignment="1">
      <alignment horizontal="center" vertical="center"/>
    </xf>
    <xf numFmtId="0" fontId="17" fillId="2" borderId="65" xfId="0" applyFont="1" applyFill="1" applyBorder="1" applyAlignment="1">
      <alignment horizontal="center" vertical="center"/>
    </xf>
    <xf numFmtId="0" fontId="16" fillId="2" borderId="0" xfId="1" applyNumberFormat="1" applyFont="1" applyFill="1" applyAlignment="1" applyProtection="1">
      <alignment vertical="center"/>
    </xf>
    <xf numFmtId="0" fontId="17" fillId="2" borderId="172" xfId="0" applyFont="1" applyFill="1" applyBorder="1" applyAlignment="1">
      <alignment horizontal="center" vertical="center" wrapText="1"/>
    </xf>
    <xf numFmtId="0" fontId="17" fillId="2" borderId="173" xfId="0" applyFont="1" applyFill="1" applyBorder="1" applyAlignment="1">
      <alignment horizontal="center" vertical="center" wrapText="1"/>
    </xf>
    <xf numFmtId="0" fontId="17" fillId="2" borderId="174" xfId="0" applyFont="1" applyFill="1" applyBorder="1" applyAlignment="1">
      <alignment horizontal="center" vertical="center" wrapText="1"/>
    </xf>
    <xf numFmtId="0" fontId="17" fillId="2" borderId="168" xfId="0" applyFont="1" applyFill="1" applyBorder="1" applyAlignment="1">
      <alignment horizontal="center" vertical="center" wrapText="1"/>
    </xf>
    <xf numFmtId="0" fontId="17" fillId="2" borderId="84" xfId="0" applyFont="1" applyFill="1" applyBorder="1" applyAlignment="1">
      <alignment horizontal="center" vertical="center" wrapText="1"/>
    </xf>
    <xf numFmtId="0" fontId="17" fillId="2" borderId="45" xfId="0" applyFont="1" applyFill="1" applyBorder="1" applyAlignment="1">
      <alignment horizontal="center" vertical="center" wrapText="1"/>
    </xf>
    <xf numFmtId="0" fontId="17" fillId="2" borderId="8" xfId="0" applyFont="1" applyFill="1" applyBorder="1" applyAlignment="1" applyProtection="1">
      <alignment horizontal="center" vertical="center"/>
      <protection locked="0"/>
    </xf>
    <xf numFmtId="0" fontId="17" fillId="2" borderId="9" xfId="0" applyFont="1" applyFill="1" applyBorder="1" applyAlignment="1" applyProtection="1">
      <alignment horizontal="center" vertical="center"/>
      <protection locked="0"/>
    </xf>
    <xf numFmtId="0" fontId="17" fillId="2" borderId="3" xfId="0" applyFont="1" applyFill="1" applyBorder="1" applyAlignment="1" applyProtection="1">
      <alignment horizontal="center" vertical="center"/>
      <protection locked="0"/>
    </xf>
    <xf numFmtId="0" fontId="17" fillId="2" borderId="8" xfId="0" applyNumberFormat="1" applyFont="1" applyFill="1" applyBorder="1" applyAlignment="1" applyProtection="1">
      <alignment horizontal="center"/>
      <protection locked="0"/>
    </xf>
    <xf numFmtId="0" fontId="17" fillId="2" borderId="9" xfId="0" applyNumberFormat="1" applyFont="1" applyFill="1" applyBorder="1" applyAlignment="1" applyProtection="1">
      <alignment horizontal="center"/>
      <protection locked="0"/>
    </xf>
    <xf numFmtId="0" fontId="17" fillId="2" borderId="3" xfId="0" applyNumberFormat="1" applyFont="1" applyFill="1" applyBorder="1" applyAlignment="1" applyProtection="1">
      <alignment horizontal="center"/>
      <protection locked="0"/>
    </xf>
    <xf numFmtId="0" fontId="17" fillId="2" borderId="46" xfId="0" applyFont="1" applyFill="1" applyBorder="1" applyAlignment="1">
      <alignment horizontal="center" vertical="center"/>
    </xf>
    <xf numFmtId="0" fontId="17" fillId="2" borderId="59" xfId="0" applyFont="1" applyFill="1" applyBorder="1" applyAlignment="1">
      <alignment horizontal="center" vertical="center" wrapText="1"/>
    </xf>
    <xf numFmtId="0" fontId="17" fillId="2" borderId="24" xfId="0" applyFont="1" applyFill="1" applyBorder="1" applyAlignment="1">
      <alignment horizontal="center" vertical="center" wrapText="1"/>
    </xf>
    <xf numFmtId="0" fontId="17" fillId="2" borderId="171" xfId="0" applyFont="1" applyFill="1" applyBorder="1" applyAlignment="1">
      <alignment vertical="top" textRotation="255" wrapText="1"/>
    </xf>
    <xf numFmtId="0" fontId="17" fillId="2" borderId="0" xfId="0" applyFont="1" applyFill="1" applyBorder="1" applyAlignment="1">
      <alignment vertical="top" textRotation="255" wrapText="1"/>
    </xf>
    <xf numFmtId="0" fontId="17" fillId="2" borderId="172" xfId="0" applyFont="1" applyFill="1" applyBorder="1" applyAlignment="1">
      <alignment horizontal="center" vertical="center"/>
    </xf>
    <xf numFmtId="0" fontId="17" fillId="2" borderId="174" xfId="0" applyFont="1" applyFill="1" applyBorder="1" applyAlignment="1">
      <alignment horizontal="center" vertical="center"/>
    </xf>
    <xf numFmtId="0" fontId="17" fillId="2" borderId="1" xfId="0" applyFont="1" applyFill="1" applyBorder="1" applyAlignment="1">
      <alignment horizontal="center" vertical="center"/>
    </xf>
    <xf numFmtId="0" fontId="17" fillId="2" borderId="55" xfId="0" applyFont="1" applyFill="1" applyBorder="1" applyAlignment="1">
      <alignment horizontal="center" vertical="center" wrapText="1"/>
    </xf>
    <xf numFmtId="0" fontId="17" fillId="2" borderId="175" xfId="0" applyFont="1" applyFill="1" applyBorder="1" applyAlignment="1">
      <alignment horizontal="center" vertical="center" wrapText="1"/>
    </xf>
    <xf numFmtId="0" fontId="17" fillId="2" borderId="46" xfId="0" applyFont="1" applyFill="1" applyBorder="1" applyAlignment="1">
      <alignment horizontal="center" vertical="center" wrapText="1"/>
    </xf>
    <xf numFmtId="0" fontId="13" fillId="0" borderId="217" xfId="1" applyNumberFormat="1" applyFont="1" applyFill="1" applyBorder="1" applyAlignment="1" applyProtection="1">
      <alignment horizontal="center" vertical="center" textRotation="255" wrapText="1"/>
      <protection locked="0"/>
    </xf>
    <xf numFmtId="0" fontId="13" fillId="0" borderId="220" xfId="1" applyNumberFormat="1" applyFont="1" applyFill="1" applyBorder="1" applyAlignment="1" applyProtection="1">
      <alignment horizontal="center" vertical="center" textRotation="255" wrapText="1"/>
      <protection locked="0"/>
    </xf>
    <xf numFmtId="0" fontId="13" fillId="0" borderId="152" xfId="1" applyNumberFormat="1" applyFont="1" applyFill="1" applyBorder="1" applyAlignment="1" applyProtection="1">
      <alignment horizontal="center" vertical="center" textRotation="255" wrapText="1"/>
      <protection locked="0"/>
    </xf>
    <xf numFmtId="0" fontId="22" fillId="2" borderId="169" xfId="0" applyFont="1" applyFill="1" applyBorder="1" applyAlignment="1">
      <alignment vertical="center"/>
    </xf>
    <xf numFmtId="0" fontId="22" fillId="2" borderId="0" xfId="0" applyFont="1" applyFill="1" applyBorder="1" applyAlignment="1">
      <alignment vertical="center"/>
    </xf>
    <xf numFmtId="0" fontId="21" fillId="2" borderId="32" xfId="1" applyNumberFormat="1" applyFont="1" applyFill="1" applyBorder="1" applyAlignment="1">
      <alignment horizontal="center" vertical="center" wrapText="1"/>
    </xf>
    <xf numFmtId="0" fontId="21" fillId="2" borderId="6" xfId="1" applyNumberFormat="1" applyFont="1" applyFill="1" applyBorder="1" applyAlignment="1">
      <alignment horizontal="center" vertical="center" wrapText="1"/>
    </xf>
    <xf numFmtId="0" fontId="34" fillId="7" borderId="49" xfId="1" applyNumberFormat="1" applyFont="1" applyFill="1" applyBorder="1" applyAlignment="1">
      <alignment horizontal="center" vertical="center" wrapText="1"/>
    </xf>
    <xf numFmtId="0" fontId="34" fillId="7" borderId="13" xfId="1" applyNumberFormat="1" applyFont="1" applyFill="1" applyBorder="1" applyAlignment="1">
      <alignment horizontal="center" vertical="center" wrapText="1"/>
    </xf>
    <xf numFmtId="0" fontId="34" fillId="7" borderId="157" xfId="1" applyNumberFormat="1" applyFont="1" applyFill="1" applyBorder="1" applyAlignment="1">
      <alignment horizontal="center" vertical="center" wrapText="1"/>
    </xf>
    <xf numFmtId="0" fontId="34" fillId="7" borderId="18" xfId="1" applyNumberFormat="1" applyFont="1" applyFill="1" applyBorder="1" applyAlignment="1">
      <alignment horizontal="center" vertical="center" wrapText="1"/>
    </xf>
    <xf numFmtId="0" fontId="13" fillId="2" borderId="30" xfId="1" applyNumberFormat="1" applyFont="1" applyFill="1" applyBorder="1" applyAlignment="1">
      <alignment horizontal="center" vertical="center" wrapText="1"/>
    </xf>
    <xf numFmtId="0" fontId="13" fillId="2" borderId="4" xfId="1" applyNumberFormat="1" applyFont="1" applyFill="1" applyBorder="1" applyAlignment="1">
      <alignment horizontal="center" vertical="center" wrapText="1"/>
    </xf>
    <xf numFmtId="0" fontId="13" fillId="2" borderId="32" xfId="1" applyNumberFormat="1" applyFont="1" applyFill="1" applyBorder="1" applyAlignment="1">
      <alignment horizontal="center" vertical="center" wrapText="1"/>
    </xf>
    <xf numFmtId="0" fontId="13" fillId="2" borderId="6" xfId="1" applyNumberFormat="1" applyFont="1" applyFill="1" applyBorder="1" applyAlignment="1">
      <alignment horizontal="center" vertical="center" wrapText="1"/>
    </xf>
    <xf numFmtId="0" fontId="21" fillId="2" borderId="39" xfId="1" applyNumberFormat="1" applyFont="1" applyFill="1" applyBorder="1" applyAlignment="1">
      <alignment horizontal="center" vertical="center" wrapText="1"/>
    </xf>
    <xf numFmtId="0" fontId="21" fillId="2" borderId="7" xfId="1" applyNumberFormat="1" applyFont="1" applyFill="1" applyBorder="1" applyAlignment="1">
      <alignment horizontal="center" vertical="center" wrapText="1"/>
    </xf>
    <xf numFmtId="0" fontId="13" fillId="2" borderId="35" xfId="1" applyNumberFormat="1" applyFont="1" applyFill="1" applyBorder="1" applyAlignment="1">
      <alignment horizontal="center" vertical="center" wrapText="1"/>
    </xf>
    <xf numFmtId="0" fontId="13" fillId="2" borderId="56" xfId="1" applyNumberFormat="1" applyFont="1" applyFill="1" applyBorder="1" applyAlignment="1">
      <alignment horizontal="center" vertical="center" wrapText="1"/>
    </xf>
    <xf numFmtId="56" fontId="19" fillId="2" borderId="72" xfId="1" applyNumberFormat="1" applyFont="1" applyFill="1" applyBorder="1" applyAlignment="1">
      <alignment horizontal="center" vertical="center" wrapText="1"/>
    </xf>
    <xf numFmtId="56" fontId="19" fillId="2" borderId="37" xfId="1" applyNumberFormat="1" applyFont="1" applyFill="1" applyBorder="1" applyAlignment="1">
      <alignment horizontal="center" vertical="center" wrapText="1"/>
    </xf>
    <xf numFmtId="56" fontId="19" fillId="2" borderId="73" xfId="1" applyNumberFormat="1" applyFont="1" applyFill="1" applyBorder="1" applyAlignment="1">
      <alignment horizontal="center" vertical="center" wrapText="1"/>
    </xf>
    <xf numFmtId="0" fontId="21" fillId="2" borderId="49" xfId="1" applyNumberFormat="1" applyFont="1" applyFill="1" applyBorder="1" applyAlignment="1">
      <alignment horizontal="center" vertical="center" wrapText="1"/>
    </xf>
    <xf numFmtId="0" fontId="21" fillId="2" borderId="13" xfId="1" applyNumberFormat="1" applyFont="1" applyFill="1" applyBorder="1" applyAlignment="1">
      <alignment horizontal="center" vertical="center" wrapText="1"/>
    </xf>
    <xf numFmtId="0" fontId="12" fillId="7" borderId="32" xfId="1" applyNumberFormat="1" applyFont="1" applyFill="1" applyBorder="1" applyAlignment="1">
      <alignment horizontal="center" vertical="center" wrapText="1"/>
    </xf>
    <xf numFmtId="0" fontId="12" fillId="7" borderId="6" xfId="1" applyNumberFormat="1" applyFont="1" applyFill="1" applyBorder="1" applyAlignment="1">
      <alignment horizontal="center" vertical="center" wrapText="1"/>
    </xf>
    <xf numFmtId="56" fontId="33" fillId="7" borderId="106" xfId="1" applyNumberFormat="1" applyFont="1" applyFill="1" applyBorder="1" applyAlignment="1">
      <alignment horizontal="center" vertical="center" wrapText="1"/>
    </xf>
    <xf numFmtId="56" fontId="33" fillId="7" borderId="107" xfId="1" applyNumberFormat="1" applyFont="1" applyFill="1" applyBorder="1" applyAlignment="1">
      <alignment horizontal="center" vertical="center" wrapText="1"/>
    </xf>
    <xf numFmtId="56" fontId="33" fillId="7" borderId="108" xfId="1" applyNumberFormat="1" applyFont="1" applyFill="1" applyBorder="1" applyAlignment="1">
      <alignment horizontal="center" vertical="center" wrapText="1"/>
    </xf>
    <xf numFmtId="0" fontId="33" fillId="7" borderId="102" xfId="1" applyNumberFormat="1" applyFont="1" applyFill="1" applyBorder="1" applyAlignment="1">
      <alignment horizontal="center" vertical="center" wrapText="1"/>
    </xf>
    <xf numFmtId="0" fontId="34" fillId="7" borderId="31" xfId="1" applyNumberFormat="1" applyFont="1" applyFill="1" applyBorder="1" applyAlignment="1">
      <alignment horizontal="center" vertical="center" wrapText="1"/>
    </xf>
    <xf numFmtId="0" fontId="34" fillId="7" borderId="5" xfId="1" applyNumberFormat="1" applyFont="1" applyFill="1" applyBorder="1" applyAlignment="1">
      <alignment horizontal="center" vertical="center" wrapText="1"/>
    </xf>
    <xf numFmtId="0" fontId="34" fillId="7" borderId="32" xfId="1" applyNumberFormat="1" applyFont="1" applyFill="1" applyBorder="1" applyAlignment="1">
      <alignment horizontal="center" vertical="center" wrapText="1"/>
    </xf>
    <xf numFmtId="0" fontId="34" fillId="7" borderId="6" xfId="1" applyNumberFormat="1" applyFont="1" applyFill="1" applyBorder="1" applyAlignment="1">
      <alignment horizontal="center" vertical="center" wrapText="1"/>
    </xf>
    <xf numFmtId="0" fontId="12" fillId="7" borderId="30" xfId="1" applyNumberFormat="1" applyFont="1" applyFill="1" applyBorder="1" applyAlignment="1">
      <alignment horizontal="center" vertical="center" wrapText="1"/>
    </xf>
    <xf numFmtId="0" fontId="12" fillId="7" borderId="4" xfId="1" applyNumberFormat="1" applyFont="1" applyFill="1" applyBorder="1" applyAlignment="1">
      <alignment horizontal="center" vertical="center" wrapText="1"/>
    </xf>
    <xf numFmtId="0" fontId="17" fillId="2" borderId="1" xfId="0" applyFont="1" applyFill="1" applyBorder="1" applyAlignment="1">
      <alignment horizontal="center" vertical="top" wrapText="1"/>
    </xf>
    <xf numFmtId="0" fontId="9" fillId="2" borderId="52" xfId="1" quotePrefix="1" applyNumberFormat="1" applyFont="1" applyFill="1" applyBorder="1" applyAlignment="1">
      <alignment horizontal="center" vertical="center"/>
    </xf>
    <xf numFmtId="0" fontId="9" fillId="2" borderId="53" xfId="1" quotePrefix="1" applyNumberFormat="1" applyFont="1" applyFill="1" applyBorder="1" applyAlignment="1">
      <alignment horizontal="center" vertical="center"/>
    </xf>
    <xf numFmtId="0" fontId="9" fillId="2" borderId="65" xfId="1" quotePrefix="1" applyNumberFormat="1" applyFont="1" applyFill="1" applyBorder="1" applyAlignment="1">
      <alignment horizontal="center" vertical="center"/>
    </xf>
    <xf numFmtId="0" fontId="25" fillId="2" borderId="52" xfId="0" applyFont="1" applyFill="1" applyBorder="1" applyAlignment="1">
      <alignment horizontal="center" vertical="center"/>
    </xf>
    <xf numFmtId="0" fontId="25" fillId="2" borderId="53" xfId="0" applyFont="1" applyFill="1" applyBorder="1" applyAlignment="1">
      <alignment horizontal="center" vertical="center"/>
    </xf>
    <xf numFmtId="0" fontId="25" fillId="2" borderId="65" xfId="0" applyFont="1" applyFill="1" applyBorder="1" applyAlignment="1">
      <alignment horizontal="center" vertical="center"/>
    </xf>
    <xf numFmtId="0" fontId="25" fillId="2" borderId="1" xfId="0" quotePrefix="1" applyFont="1" applyFill="1" applyBorder="1" applyAlignment="1">
      <alignment horizontal="center" vertical="center"/>
    </xf>
    <xf numFmtId="0" fontId="25" fillId="2" borderId="1" xfId="0" applyFont="1" applyFill="1" applyBorder="1" applyAlignment="1">
      <alignment horizontal="center" vertical="center"/>
    </xf>
    <xf numFmtId="0" fontId="9" fillId="2" borderId="52" xfId="1" applyNumberFormat="1" applyFont="1" applyFill="1" applyBorder="1" applyAlignment="1">
      <alignment horizontal="center" vertical="center"/>
    </xf>
    <xf numFmtId="0" fontId="9" fillId="2" borderId="65" xfId="1" applyNumberFormat="1" applyFont="1" applyFill="1" applyBorder="1" applyAlignment="1">
      <alignment horizontal="center" vertical="center"/>
    </xf>
    <xf numFmtId="0" fontId="13" fillId="2" borderId="33" xfId="1" applyNumberFormat="1" applyFont="1" applyFill="1" applyBorder="1" applyAlignment="1">
      <alignment horizontal="center" vertical="center" wrapText="1"/>
    </xf>
    <xf numFmtId="0" fontId="13" fillId="2" borderId="34" xfId="1" applyNumberFormat="1" applyFont="1" applyFill="1" applyBorder="1" applyAlignment="1">
      <alignment horizontal="center" vertical="center" wrapText="1"/>
    </xf>
    <xf numFmtId="0" fontId="13" fillId="2" borderId="31" xfId="1" applyNumberFormat="1" applyFont="1" applyFill="1" applyBorder="1" applyAlignment="1">
      <alignment horizontal="center" vertical="center" wrapText="1"/>
    </xf>
    <xf numFmtId="0" fontId="13" fillId="2" borderId="5" xfId="1" applyNumberFormat="1" applyFont="1" applyFill="1" applyBorder="1" applyAlignment="1">
      <alignment horizontal="center" vertical="center" wrapText="1"/>
    </xf>
    <xf numFmtId="0" fontId="12" fillId="7" borderId="111" xfId="1" applyNumberFormat="1" applyFont="1" applyFill="1" applyBorder="1" applyAlignment="1">
      <alignment horizontal="center" vertical="center" wrapText="1"/>
    </xf>
    <xf numFmtId="0" fontId="12" fillId="7" borderId="112" xfId="1" applyNumberFormat="1" applyFont="1" applyFill="1" applyBorder="1" applyAlignment="1">
      <alignment horizontal="center" vertical="center" wrapText="1"/>
    </xf>
    <xf numFmtId="56" fontId="34" fillId="7" borderId="32" xfId="1" applyNumberFormat="1" applyFont="1" applyFill="1" applyBorder="1" applyAlignment="1">
      <alignment horizontal="center" vertical="center" wrapText="1"/>
    </xf>
    <xf numFmtId="56" fontId="34" fillId="7" borderId="6" xfId="1" applyNumberFormat="1" applyFont="1" applyFill="1" applyBorder="1" applyAlignment="1">
      <alignment horizontal="center" vertical="center" wrapText="1"/>
    </xf>
    <xf numFmtId="0" fontId="11" fillId="7" borderId="32" xfId="1" applyNumberFormat="1" applyFont="1" applyFill="1" applyBorder="1" applyAlignment="1">
      <alignment horizontal="center" vertical="center" wrapText="1"/>
    </xf>
    <xf numFmtId="0" fontId="11" fillId="7" borderId="6" xfId="1" applyNumberFormat="1" applyFont="1" applyFill="1" applyBorder="1" applyAlignment="1">
      <alignment horizontal="center" vertical="center" wrapText="1"/>
    </xf>
    <xf numFmtId="0" fontId="11" fillId="7" borderId="49" xfId="1" applyNumberFormat="1" applyFont="1" applyFill="1" applyBorder="1" applyAlignment="1">
      <alignment horizontal="center" vertical="center" wrapText="1"/>
    </xf>
    <xf numFmtId="0" fontId="11" fillId="7" borderId="157" xfId="1" applyNumberFormat="1" applyFont="1" applyFill="1" applyBorder="1" applyAlignment="1">
      <alignment horizontal="center" vertical="center" wrapText="1"/>
    </xf>
    <xf numFmtId="0" fontId="33" fillId="7" borderId="31" xfId="1" applyNumberFormat="1" applyFont="1" applyFill="1" applyBorder="1" applyAlignment="1">
      <alignment horizontal="center" vertical="center" wrapText="1"/>
    </xf>
    <xf numFmtId="0" fontId="33" fillId="7" borderId="5" xfId="1" applyNumberFormat="1" applyFont="1" applyFill="1" applyBorder="1" applyAlignment="1">
      <alignment horizontal="center" vertical="center" wrapText="1"/>
    </xf>
    <xf numFmtId="49" fontId="12" fillId="7" borderId="111" xfId="1" applyNumberFormat="1" applyFont="1" applyFill="1" applyBorder="1" applyAlignment="1">
      <alignment horizontal="center" vertical="center" wrapText="1"/>
    </xf>
    <xf numFmtId="49" fontId="12" fillId="7" borderId="112" xfId="1" applyNumberFormat="1" applyFont="1" applyFill="1" applyBorder="1" applyAlignment="1">
      <alignment horizontal="center" vertical="center" wrapText="1"/>
    </xf>
    <xf numFmtId="49" fontId="12" fillId="7" borderId="136" xfId="1" applyNumberFormat="1" applyFont="1" applyFill="1" applyBorder="1" applyAlignment="1">
      <alignment horizontal="center" vertical="center" wrapText="1"/>
    </xf>
    <xf numFmtId="0" fontId="9" fillId="2" borderId="1" xfId="1" applyNumberFormat="1" applyFont="1" applyFill="1" applyBorder="1" applyAlignment="1">
      <alignment horizontal="center" vertical="center" wrapText="1"/>
    </xf>
    <xf numFmtId="0" fontId="9" fillId="2" borderId="1" xfId="1" quotePrefix="1" applyNumberFormat="1" applyFont="1" applyFill="1" applyBorder="1" applyAlignment="1">
      <alignment horizontal="center" vertical="center"/>
    </xf>
    <xf numFmtId="56" fontId="11" fillId="7" borderId="39" xfId="1" applyNumberFormat="1" applyFont="1" applyFill="1" applyBorder="1" applyAlignment="1">
      <alignment horizontal="center" vertical="center" wrapText="1"/>
    </xf>
    <xf numFmtId="56" fontId="11" fillId="7" borderId="200" xfId="1" applyNumberFormat="1" applyFont="1" applyFill="1" applyBorder="1" applyAlignment="1">
      <alignment horizontal="center" vertical="center" wrapText="1"/>
    </xf>
    <xf numFmtId="56" fontId="9" fillId="2" borderId="39" xfId="1" applyNumberFormat="1" applyFont="1" applyFill="1" applyBorder="1" applyAlignment="1">
      <alignment horizontal="center" vertical="center" wrapText="1"/>
    </xf>
    <xf numFmtId="56" fontId="9" fillId="2" borderId="200" xfId="1" applyNumberFormat="1" applyFont="1" applyFill="1" applyBorder="1" applyAlignment="1">
      <alignment horizontal="center" vertical="center" wrapText="1"/>
    </xf>
    <xf numFmtId="0" fontId="9" fillId="2" borderId="52" xfId="1" applyNumberFormat="1" applyFont="1" applyFill="1" applyBorder="1" applyAlignment="1">
      <alignment horizontal="center" vertical="center" wrapText="1"/>
    </xf>
    <xf numFmtId="0" fontId="9" fillId="2" borderId="53" xfId="1" applyNumberFormat="1" applyFont="1" applyFill="1" applyBorder="1" applyAlignment="1">
      <alignment horizontal="center" vertical="center" wrapText="1"/>
    </xf>
    <xf numFmtId="0" fontId="9" fillId="2" borderId="65" xfId="1" applyNumberFormat="1" applyFont="1" applyFill="1" applyBorder="1" applyAlignment="1">
      <alignment horizontal="center" vertical="center" wrapText="1"/>
    </xf>
    <xf numFmtId="0" fontId="19" fillId="2" borderId="32" xfId="1" applyNumberFormat="1" applyFont="1" applyFill="1" applyBorder="1" applyAlignment="1">
      <alignment horizontal="center" vertical="center" wrapText="1"/>
    </xf>
    <xf numFmtId="0" fontId="19" fillId="2" borderId="6" xfId="1" applyNumberFormat="1" applyFont="1" applyFill="1" applyBorder="1" applyAlignment="1">
      <alignment horizontal="center" vertical="center" wrapText="1"/>
    </xf>
    <xf numFmtId="0" fontId="13" fillId="2" borderId="36" xfId="1" applyNumberFormat="1" applyFont="1" applyFill="1" applyBorder="1" applyAlignment="1">
      <alignment horizontal="center" vertical="center" wrapText="1"/>
    </xf>
    <xf numFmtId="0" fontId="13" fillId="2" borderId="37" xfId="1" applyNumberFormat="1" applyFont="1" applyFill="1" applyBorder="1" applyAlignment="1">
      <alignment horizontal="center" vertical="center" wrapText="1"/>
    </xf>
    <xf numFmtId="0" fontId="13" fillId="2" borderId="38" xfId="1" applyNumberFormat="1" applyFont="1" applyFill="1" applyBorder="1" applyAlignment="1">
      <alignment horizontal="center" vertical="center" wrapText="1"/>
    </xf>
    <xf numFmtId="0" fontId="24" fillId="2" borderId="1" xfId="0" quotePrefix="1" applyFont="1" applyFill="1" applyBorder="1" applyAlignment="1">
      <alignment horizontal="center" vertical="center" wrapText="1"/>
    </xf>
    <xf numFmtId="0" fontId="24" fillId="2" borderId="1" xfId="0" quotePrefix="1" applyFont="1" applyFill="1" applyBorder="1" applyAlignment="1">
      <alignment horizontal="center" vertical="center"/>
    </xf>
    <xf numFmtId="176" fontId="24" fillId="2" borderId="55" xfId="0" applyNumberFormat="1" applyFont="1" applyFill="1" applyBorder="1" applyAlignment="1">
      <alignment horizontal="center" vertical="center"/>
    </xf>
    <xf numFmtId="0" fontId="17" fillId="2" borderId="55" xfId="0" applyFont="1" applyFill="1" applyBorder="1" applyAlignment="1">
      <alignment vertical="top" wrapText="1"/>
    </xf>
    <xf numFmtId="0" fontId="17" fillId="2" borderId="175" xfId="0" applyFont="1" applyFill="1" applyBorder="1" applyAlignment="1">
      <alignment vertical="top" wrapText="1"/>
    </xf>
    <xf numFmtId="0" fontId="17" fillId="2" borderId="46" xfId="0" applyFont="1" applyFill="1" applyBorder="1" applyAlignment="1">
      <alignment vertical="top" wrapText="1"/>
    </xf>
    <xf numFmtId="0" fontId="24" fillId="2" borderId="52" xfId="0" applyFont="1" applyFill="1" applyBorder="1" applyAlignment="1">
      <alignment horizontal="center" vertical="center"/>
    </xf>
    <xf numFmtId="0" fontId="24" fillId="2" borderId="53" xfId="0" applyFont="1" applyFill="1" applyBorder="1" applyAlignment="1">
      <alignment horizontal="center" vertical="center"/>
    </xf>
    <xf numFmtId="0" fontId="24" fillId="2" borderId="65" xfId="0" applyFont="1" applyFill="1" applyBorder="1" applyAlignment="1">
      <alignment horizontal="center" vertical="center"/>
    </xf>
    <xf numFmtId="0" fontId="33" fillId="7" borderId="109" xfId="1" applyNumberFormat="1" applyFont="1" applyFill="1" applyBorder="1" applyAlignment="1">
      <alignment horizontal="center" vertical="center" wrapText="1"/>
    </xf>
    <xf numFmtId="0" fontId="33" fillId="7" borderId="110" xfId="1" applyNumberFormat="1" applyFont="1" applyFill="1" applyBorder="1" applyAlignment="1">
      <alignment horizontal="center" vertical="center" wrapText="1"/>
    </xf>
    <xf numFmtId="0" fontId="33" fillId="7" borderId="181" xfId="1" applyNumberFormat="1" applyFont="1" applyFill="1" applyBorder="1" applyAlignment="1">
      <alignment horizontal="center" vertical="center" wrapText="1"/>
    </xf>
    <xf numFmtId="0" fontId="21" fillId="2" borderId="11" xfId="1" applyNumberFormat="1" applyFont="1" applyFill="1" applyBorder="1" applyAlignment="1">
      <alignment horizontal="center" vertical="center" wrapText="1"/>
    </xf>
    <xf numFmtId="0" fontId="21" fillId="2" borderId="12" xfId="1" applyNumberFormat="1" applyFont="1" applyFill="1" applyBorder="1" applyAlignment="1">
      <alignment horizontal="center" vertical="center" wrapText="1"/>
    </xf>
    <xf numFmtId="0" fontId="21" fillId="2" borderId="182" xfId="1" applyNumberFormat="1" applyFont="1" applyFill="1" applyBorder="1" applyAlignment="1">
      <alignment horizontal="center" vertical="center" wrapText="1"/>
    </xf>
    <xf numFmtId="0" fontId="21" fillId="2" borderId="183" xfId="1" applyNumberFormat="1" applyFont="1" applyFill="1" applyBorder="1" applyAlignment="1">
      <alignment horizontal="center" vertical="center" wrapText="1"/>
    </xf>
    <xf numFmtId="0" fontId="21" fillId="2" borderId="184" xfId="1" applyNumberFormat="1" applyFont="1" applyFill="1" applyBorder="1" applyAlignment="1">
      <alignment horizontal="center" vertical="center" wrapText="1"/>
    </xf>
    <xf numFmtId="0" fontId="16" fillId="2" borderId="0" xfId="1" applyNumberFormat="1" applyFont="1" applyFill="1" applyBorder="1" applyAlignment="1">
      <alignment vertical="center"/>
    </xf>
    <xf numFmtId="0" fontId="34" fillId="7" borderId="30" xfId="1" applyNumberFormat="1" applyFont="1" applyFill="1" applyBorder="1" applyAlignment="1">
      <alignment horizontal="center" vertical="center" wrapText="1"/>
    </xf>
    <xf numFmtId="0" fontId="34" fillId="7" borderId="83" xfId="1" applyNumberFormat="1" applyFont="1" applyFill="1" applyBorder="1" applyAlignment="1">
      <alignment horizontal="center" vertical="center" wrapText="1"/>
    </xf>
    <xf numFmtId="0" fontId="34" fillId="7" borderId="4" xfId="1" applyNumberFormat="1" applyFont="1" applyFill="1" applyBorder="1" applyAlignment="1">
      <alignment horizontal="center" vertical="center" wrapText="1"/>
    </xf>
    <xf numFmtId="0" fontId="33" fillId="7" borderId="50" xfId="1" applyNumberFormat="1" applyFont="1" applyFill="1" applyBorder="1" applyAlignment="1">
      <alignment horizontal="center" vertical="center" wrapText="1"/>
    </xf>
    <xf numFmtId="0" fontId="33" fillId="7" borderId="170" xfId="1" applyNumberFormat="1" applyFont="1" applyFill="1" applyBorder="1" applyAlignment="1">
      <alignment horizontal="center" vertical="center" wrapText="1"/>
    </xf>
    <xf numFmtId="0" fontId="12" fillId="7" borderId="54" xfId="1" applyNumberFormat="1" applyFont="1" applyFill="1" applyBorder="1" applyAlignment="1">
      <alignment horizontal="center" vertical="center" wrapText="1"/>
    </xf>
    <xf numFmtId="0" fontId="33" fillId="7" borderId="111" xfId="1" applyNumberFormat="1" applyFont="1" applyFill="1" applyBorder="1" applyAlignment="1">
      <alignment horizontal="center" vertical="center" wrapText="1"/>
    </xf>
    <xf numFmtId="0" fontId="33" fillId="7" borderId="112" xfId="1" applyNumberFormat="1" applyFont="1" applyFill="1" applyBorder="1" applyAlignment="1">
      <alignment horizontal="center" vertical="center" wrapText="1"/>
    </xf>
    <xf numFmtId="0" fontId="21" fillId="2" borderId="30" xfId="1" applyNumberFormat="1" applyFont="1" applyFill="1" applyBorder="1" applyAlignment="1">
      <alignment horizontal="center" vertical="center" wrapText="1"/>
    </xf>
    <xf numFmtId="0" fontId="21" fillId="2" borderId="83" xfId="1" applyNumberFormat="1" applyFont="1" applyFill="1" applyBorder="1" applyAlignment="1">
      <alignment horizontal="center" vertical="center" wrapText="1"/>
    </xf>
    <xf numFmtId="0" fontId="21" fillId="2" borderId="4" xfId="1" applyNumberFormat="1" applyFont="1" applyFill="1" applyBorder="1" applyAlignment="1">
      <alignment horizontal="center" vertical="center" wrapText="1"/>
    </xf>
    <xf numFmtId="0" fontId="21" fillId="2" borderId="35" xfId="1" applyNumberFormat="1" applyFont="1" applyFill="1" applyBorder="1" applyAlignment="1">
      <alignment horizontal="center" vertical="center" wrapText="1"/>
    </xf>
    <xf numFmtId="0" fontId="21" fillId="2" borderId="84" xfId="1" applyNumberFormat="1" applyFont="1" applyFill="1" applyBorder="1" applyAlignment="1">
      <alignment horizontal="center" vertical="center" wrapText="1"/>
    </xf>
    <xf numFmtId="0" fontId="21" fillId="2" borderId="66" xfId="1" applyNumberFormat="1" applyFont="1" applyFill="1" applyBorder="1" applyAlignment="1">
      <alignment horizontal="center" vertical="center" wrapText="1"/>
    </xf>
    <xf numFmtId="0" fontId="33" fillId="7" borderId="49" xfId="1" applyNumberFormat="1" applyFont="1" applyFill="1" applyBorder="1" applyAlignment="1">
      <alignment horizontal="center" vertical="center" wrapText="1"/>
    </xf>
    <xf numFmtId="0" fontId="33" fillId="7" borderId="12" xfId="1" applyNumberFormat="1" applyFont="1" applyFill="1" applyBorder="1" applyAlignment="1">
      <alignment horizontal="center" vertical="center" wrapText="1"/>
    </xf>
    <xf numFmtId="0" fontId="33" fillId="7" borderId="13" xfId="1" applyNumberFormat="1" applyFont="1" applyFill="1" applyBorder="1" applyAlignment="1">
      <alignment horizontal="center" vertical="center" wrapText="1"/>
    </xf>
    <xf numFmtId="0" fontId="33" fillId="7" borderId="177" xfId="1" applyNumberFormat="1" applyFont="1" applyFill="1" applyBorder="1" applyAlignment="1">
      <alignment horizontal="center" vertical="center" wrapText="1"/>
    </xf>
    <xf numFmtId="0" fontId="33" fillId="7" borderId="178" xfId="1" applyNumberFormat="1" applyFont="1" applyFill="1" applyBorder="1" applyAlignment="1">
      <alignment horizontal="center" vertical="center" wrapText="1"/>
    </xf>
    <xf numFmtId="0" fontId="33" fillId="7" borderId="160" xfId="1" applyNumberFormat="1" applyFont="1" applyFill="1" applyBorder="1" applyAlignment="1">
      <alignment horizontal="center" vertical="center" wrapText="1"/>
    </xf>
    <xf numFmtId="0" fontId="23" fillId="2" borderId="52" xfId="0" applyFont="1" applyFill="1" applyBorder="1" applyAlignment="1">
      <alignment horizontal="center" vertical="center"/>
    </xf>
    <xf numFmtId="0" fontId="23" fillId="2" borderId="53" xfId="0" applyFont="1" applyFill="1" applyBorder="1" applyAlignment="1">
      <alignment horizontal="center" vertical="center"/>
    </xf>
    <xf numFmtId="0" fontId="23" fillId="2" borderId="65" xfId="0" applyFont="1" applyFill="1" applyBorder="1" applyAlignment="1">
      <alignment horizontal="center" vertical="center"/>
    </xf>
    <xf numFmtId="0" fontId="24" fillId="2" borderId="46" xfId="0" applyFont="1" applyFill="1" applyBorder="1" applyAlignment="1">
      <alignment horizontal="center" vertical="center"/>
    </xf>
    <xf numFmtId="0" fontId="21" fillId="2" borderId="52" xfId="1" applyNumberFormat="1" applyFont="1" applyFill="1" applyBorder="1" applyAlignment="1">
      <alignment horizontal="center" vertical="center" wrapText="1"/>
    </xf>
    <xf numFmtId="0" fontId="21" fillId="2" borderId="53" xfId="1" applyNumberFormat="1" applyFont="1" applyFill="1" applyBorder="1" applyAlignment="1">
      <alignment horizontal="center" vertical="center" wrapText="1"/>
    </xf>
    <xf numFmtId="0" fontId="21" fillId="2" borderId="65" xfId="1" applyNumberFormat="1" applyFont="1" applyFill="1" applyBorder="1" applyAlignment="1">
      <alignment horizontal="center" vertical="center" wrapText="1"/>
    </xf>
    <xf numFmtId="0" fontId="21" fillId="2" borderId="172" xfId="1" applyNumberFormat="1" applyFont="1" applyFill="1" applyBorder="1" applyAlignment="1">
      <alignment horizontal="center" vertical="center" wrapText="1"/>
    </xf>
    <xf numFmtId="0" fontId="21" fillId="2" borderId="171" xfId="1" applyNumberFormat="1" applyFont="1" applyFill="1" applyBorder="1" applyAlignment="1">
      <alignment horizontal="center" vertical="center" wrapText="1"/>
    </xf>
    <xf numFmtId="0" fontId="21" fillId="2" borderId="168" xfId="1" applyNumberFormat="1" applyFont="1" applyFill="1" applyBorder="1" applyAlignment="1">
      <alignment horizontal="center" vertical="center" wrapText="1"/>
    </xf>
    <xf numFmtId="56" fontId="21" fillId="2" borderId="72" xfId="1" applyNumberFormat="1" applyFont="1" applyFill="1" applyBorder="1" applyAlignment="1">
      <alignment horizontal="center" vertical="center" wrapText="1"/>
    </xf>
    <xf numFmtId="56" fontId="21" fillId="2" borderId="37" xfId="1" applyNumberFormat="1" applyFont="1" applyFill="1" applyBorder="1" applyAlignment="1">
      <alignment horizontal="center" vertical="center" wrapText="1"/>
    </xf>
    <xf numFmtId="56" fontId="21" fillId="2" borderId="73" xfId="1" applyNumberFormat="1" applyFont="1" applyFill="1" applyBorder="1" applyAlignment="1">
      <alignment horizontal="center" vertical="center" wrapText="1"/>
    </xf>
    <xf numFmtId="0" fontId="12" fillId="7" borderId="4" xfId="1" applyNumberFormat="1" applyFont="1" applyFill="1" applyBorder="1" applyAlignment="1">
      <alignment horizontal="center" vertical="center"/>
    </xf>
    <xf numFmtId="0" fontId="12" fillId="7" borderId="12" xfId="1" applyNumberFormat="1" applyFont="1" applyFill="1" applyBorder="1" applyAlignment="1">
      <alignment horizontal="center" vertical="center" wrapText="1"/>
    </xf>
    <xf numFmtId="0" fontId="12" fillId="7" borderId="12" xfId="1" applyNumberFormat="1" applyFont="1" applyFill="1" applyBorder="1" applyAlignment="1">
      <alignment horizontal="center" vertical="center"/>
    </xf>
    <xf numFmtId="0" fontId="12" fillId="7" borderId="129" xfId="1" applyNumberFormat="1" applyFont="1" applyFill="1" applyBorder="1" applyAlignment="1">
      <alignment horizontal="center" vertical="center" wrapText="1"/>
    </xf>
    <xf numFmtId="0" fontId="12" fillId="7" borderId="130" xfId="1" applyNumberFormat="1" applyFont="1" applyFill="1" applyBorder="1" applyAlignment="1">
      <alignment vertical="center" wrapText="1"/>
    </xf>
    <xf numFmtId="0" fontId="12" fillId="7" borderId="131" xfId="1" applyNumberFormat="1" applyFont="1" applyFill="1" applyBorder="1" applyAlignment="1">
      <alignment vertical="center" wrapText="1"/>
    </xf>
    <xf numFmtId="49" fontId="12" fillId="7" borderId="129" xfId="1" applyNumberFormat="1" applyFont="1" applyFill="1" applyBorder="1" applyAlignment="1">
      <alignment horizontal="center" vertical="center" wrapText="1"/>
    </xf>
    <xf numFmtId="49" fontId="12" fillId="7" borderId="130" xfId="1" applyNumberFormat="1" applyFont="1" applyFill="1" applyBorder="1" applyAlignment="1">
      <alignment vertical="center" wrapText="1"/>
    </xf>
    <xf numFmtId="49" fontId="12" fillId="7" borderId="131" xfId="1" applyNumberFormat="1" applyFont="1" applyFill="1" applyBorder="1" applyAlignment="1">
      <alignment vertical="center" wrapText="1"/>
    </xf>
    <xf numFmtId="56" fontId="33" fillId="7" borderId="134" xfId="1" applyNumberFormat="1" applyFont="1" applyFill="1" applyBorder="1" applyAlignment="1">
      <alignment horizontal="center" vertical="center" wrapText="1"/>
    </xf>
    <xf numFmtId="56" fontId="33" fillId="7" borderId="37" xfId="1" applyNumberFormat="1" applyFont="1" applyFill="1" applyBorder="1" applyAlignment="1">
      <alignment horizontal="center" vertical="center" wrapText="1"/>
    </xf>
    <xf numFmtId="56" fontId="33" fillId="7" borderId="73" xfId="1" applyNumberFormat="1" applyFont="1" applyFill="1" applyBorder="1" applyAlignment="1">
      <alignment horizontal="center" vertical="center" wrapText="1"/>
    </xf>
    <xf numFmtId="0" fontId="13" fillId="2" borderId="12" xfId="1" applyNumberFormat="1" applyFont="1" applyFill="1" applyBorder="1" applyAlignment="1">
      <alignment horizontal="center" vertical="center" wrapText="1"/>
    </xf>
    <xf numFmtId="0" fontId="13" fillId="2" borderId="12" xfId="1" applyNumberFormat="1" applyFont="1" applyFill="1" applyBorder="1" applyAlignment="1">
      <alignment horizontal="center" vertical="center"/>
    </xf>
    <xf numFmtId="0" fontId="13" fillId="2" borderId="11" xfId="1" applyNumberFormat="1" applyFont="1" applyFill="1" applyBorder="1" applyAlignment="1">
      <alignment horizontal="center" vertical="center" wrapText="1"/>
    </xf>
    <xf numFmtId="0" fontId="13" fillId="2" borderId="12" xfId="1" applyNumberFormat="1" applyFont="1" applyFill="1" applyBorder="1" applyAlignment="1">
      <alignment vertical="center" wrapText="1"/>
    </xf>
    <xf numFmtId="0" fontId="13" fillId="2" borderId="13" xfId="1" applyNumberFormat="1" applyFont="1" applyFill="1" applyBorder="1" applyAlignment="1">
      <alignment vertical="center" wrapText="1"/>
    </xf>
    <xf numFmtId="49" fontId="13" fillId="2" borderId="49" xfId="1" applyNumberFormat="1" applyFont="1" applyFill="1" applyBorder="1" applyAlignment="1">
      <alignment horizontal="center" vertical="center" wrapText="1"/>
    </xf>
    <xf numFmtId="49" fontId="13" fillId="2" borderId="12" xfId="1" applyNumberFormat="1" applyFont="1" applyFill="1" applyBorder="1" applyAlignment="1">
      <alignment vertical="center" wrapText="1"/>
    </xf>
    <xf numFmtId="49" fontId="13" fillId="2" borderId="13" xfId="1" applyNumberFormat="1" applyFont="1" applyFill="1" applyBorder="1" applyAlignment="1">
      <alignment vertical="center" wrapText="1"/>
    </xf>
    <xf numFmtId="0" fontId="17" fillId="2" borderId="55" xfId="0" applyFont="1" applyFill="1" applyBorder="1" applyAlignment="1">
      <alignment horizontal="center" vertical="top" wrapText="1"/>
    </xf>
    <xf numFmtId="0" fontId="17" fillId="2" borderId="175" xfId="0" applyFont="1" applyFill="1" applyBorder="1" applyAlignment="1">
      <alignment horizontal="center" vertical="top" wrapText="1"/>
    </xf>
    <xf numFmtId="0" fontId="17" fillId="2" borderId="46" xfId="0" applyFont="1" applyFill="1" applyBorder="1" applyAlignment="1">
      <alignment horizontal="center" vertical="top" wrapText="1"/>
    </xf>
    <xf numFmtId="0" fontId="22" fillId="2" borderId="0" xfId="0" applyFont="1" applyFill="1" applyAlignment="1">
      <alignment vertical="center"/>
    </xf>
    <xf numFmtId="56" fontId="17" fillId="2" borderId="52" xfId="0" applyNumberFormat="1" applyFont="1" applyFill="1" applyBorder="1" applyAlignment="1">
      <alignment horizontal="center" vertical="center" wrapText="1"/>
    </xf>
    <xf numFmtId="56" fontId="17" fillId="2" borderId="53" xfId="0" applyNumberFormat="1" applyFont="1" applyFill="1" applyBorder="1" applyAlignment="1">
      <alignment horizontal="center" vertical="center" wrapText="1"/>
    </xf>
    <xf numFmtId="56" fontId="17" fillId="2" borderId="65" xfId="0" applyNumberFormat="1" applyFont="1" applyFill="1" applyBorder="1" applyAlignment="1">
      <alignment horizontal="center" vertical="center" wrapText="1"/>
    </xf>
    <xf numFmtId="56" fontId="17" fillId="2" borderId="1" xfId="0" quotePrefix="1" applyNumberFormat="1" applyFont="1" applyFill="1" applyBorder="1" applyAlignment="1">
      <alignment horizontal="center" vertical="center"/>
    </xf>
    <xf numFmtId="56" fontId="17" fillId="2" borderId="52" xfId="0" quotePrefix="1" applyNumberFormat="1" applyFont="1" applyFill="1" applyBorder="1" applyAlignment="1">
      <alignment horizontal="center" vertical="center"/>
    </xf>
    <xf numFmtId="56" fontId="17" fillId="2" borderId="53" xfId="0" quotePrefix="1" applyNumberFormat="1" applyFont="1" applyFill="1" applyBorder="1" applyAlignment="1">
      <alignment horizontal="center" vertical="center"/>
    </xf>
    <xf numFmtId="56" fontId="17" fillId="2" borderId="65" xfId="0" quotePrefix="1" applyNumberFormat="1" applyFont="1" applyFill="1" applyBorder="1" applyAlignment="1">
      <alignment horizontal="center" vertical="center"/>
    </xf>
    <xf numFmtId="0" fontId="33" fillId="7" borderId="56" xfId="1" applyNumberFormat="1" applyFont="1" applyFill="1" applyBorder="1" applyAlignment="1">
      <alignment horizontal="center" vertical="center" wrapText="1"/>
    </xf>
    <xf numFmtId="0" fontId="33" fillId="7" borderId="48" xfId="1" applyNumberFormat="1" applyFont="1" applyFill="1" applyBorder="1" applyAlignment="1">
      <alignment horizontal="center" vertical="center" wrapText="1"/>
    </xf>
    <xf numFmtId="0" fontId="33" fillId="7" borderId="50" xfId="1" applyNumberFormat="1" applyFont="1" applyFill="1" applyBorder="1" applyAlignment="1">
      <alignment horizontal="center" vertical="center"/>
    </xf>
    <xf numFmtId="0" fontId="33" fillId="7" borderId="54" xfId="1" applyNumberFormat="1" applyFont="1" applyFill="1" applyBorder="1" applyAlignment="1">
      <alignment horizontal="center" vertical="center"/>
    </xf>
    <xf numFmtId="0" fontId="17" fillId="2" borderId="189" xfId="0" applyFont="1" applyFill="1" applyBorder="1" applyAlignment="1">
      <alignment horizontal="center" vertical="center"/>
    </xf>
    <xf numFmtId="0" fontId="17" fillId="2" borderId="190" xfId="0" applyFont="1" applyFill="1" applyBorder="1" applyAlignment="1">
      <alignment horizontal="center" vertical="center"/>
    </xf>
    <xf numFmtId="0" fontId="17" fillId="2" borderId="66" xfId="0" applyFont="1" applyFill="1" applyBorder="1" applyAlignment="1">
      <alignment horizontal="center" vertical="center"/>
    </xf>
    <xf numFmtId="0" fontId="33" fillId="7" borderId="39" xfId="1" applyNumberFormat="1" applyFont="1" applyFill="1" applyBorder="1" applyAlignment="1">
      <alignment horizontal="center" vertical="center" shrinkToFit="1"/>
    </xf>
    <xf numFmtId="0" fontId="33" fillId="7" borderId="7" xfId="1" applyNumberFormat="1" applyFont="1" applyFill="1" applyBorder="1" applyAlignment="1">
      <alignment horizontal="center" vertical="center" shrinkToFit="1"/>
    </xf>
    <xf numFmtId="0" fontId="17" fillId="2" borderId="0" xfId="0" applyFont="1" applyFill="1" applyAlignment="1">
      <alignment vertical="center"/>
    </xf>
    <xf numFmtId="0" fontId="9" fillId="2" borderId="0" xfId="5" applyFont="1" applyFill="1" applyAlignment="1">
      <alignment horizontal="center" vertical="center"/>
    </xf>
    <xf numFmtId="0" fontId="11" fillId="7" borderId="80" xfId="5" applyNumberFormat="1" applyFont="1" applyFill="1" applyBorder="1" applyAlignment="1">
      <alignment horizontal="center" vertical="center" shrinkToFit="1"/>
    </xf>
    <xf numFmtId="0" fontId="11" fillId="7" borderId="199" xfId="5" applyNumberFormat="1" applyFont="1" applyFill="1" applyBorder="1" applyAlignment="1">
      <alignment horizontal="center" vertical="center" shrinkToFit="1"/>
    </xf>
    <xf numFmtId="0" fontId="11" fillId="7" borderId="81" xfId="5" applyNumberFormat="1" applyFont="1" applyFill="1" applyBorder="1" applyAlignment="1">
      <alignment horizontal="center" vertical="center" shrinkToFit="1"/>
    </xf>
    <xf numFmtId="0" fontId="11" fillId="7" borderId="196" xfId="5" applyFont="1" applyFill="1" applyBorder="1" applyAlignment="1">
      <alignment horizontal="center" vertical="center"/>
    </xf>
    <xf numFmtId="0" fontId="11" fillId="7" borderId="197" xfId="5" applyFont="1" applyFill="1" applyBorder="1" applyAlignment="1">
      <alignment horizontal="center" vertical="center"/>
    </xf>
    <xf numFmtId="0" fontId="11" fillId="7" borderId="198" xfId="5" applyFont="1" applyFill="1" applyBorder="1" applyAlignment="1">
      <alignment horizontal="center" vertical="center"/>
    </xf>
    <xf numFmtId="0" fontId="11" fillId="7" borderId="52" xfId="5" applyNumberFormat="1" applyFont="1" applyFill="1" applyBorder="1" applyAlignment="1">
      <alignment vertical="center" shrinkToFit="1"/>
    </xf>
    <xf numFmtId="0" fontId="11" fillId="7" borderId="53" xfId="5" applyNumberFormat="1" applyFont="1" applyFill="1" applyBorder="1" applyAlignment="1">
      <alignment vertical="center" shrinkToFit="1"/>
    </xf>
    <xf numFmtId="0" fontId="11" fillId="7" borderId="65" xfId="5" applyNumberFormat="1" applyFont="1" applyFill="1" applyBorder="1" applyAlignment="1">
      <alignment vertical="center" shrinkToFit="1"/>
    </xf>
    <xf numFmtId="0" fontId="9" fillId="4" borderId="55" xfId="5" applyNumberFormat="1" applyFont="1" applyFill="1" applyBorder="1" applyAlignment="1">
      <alignment horizontal="center" vertical="center"/>
    </xf>
    <xf numFmtId="0" fontId="9" fillId="4" borderId="46" xfId="5" applyNumberFormat="1" applyFont="1" applyFill="1" applyBorder="1" applyAlignment="1">
      <alignment horizontal="center" vertical="center"/>
    </xf>
    <xf numFmtId="0" fontId="9" fillId="5" borderId="78" xfId="5" applyNumberFormat="1" applyFont="1" applyFill="1" applyBorder="1" applyAlignment="1">
      <alignment horizontal="center" vertical="center" shrinkToFit="1"/>
    </xf>
    <xf numFmtId="0" fontId="9" fillId="5" borderId="79" xfId="5" applyNumberFormat="1" applyFont="1" applyFill="1" applyBorder="1" applyAlignment="1">
      <alignment horizontal="center" vertical="center" shrinkToFit="1"/>
    </xf>
    <xf numFmtId="0" fontId="9" fillId="2" borderId="78" xfId="5" applyNumberFormat="1" applyFont="1" applyFill="1" applyBorder="1" applyAlignment="1">
      <alignment horizontal="center" vertical="center" shrinkToFit="1"/>
    </xf>
    <xf numFmtId="0" fontId="9" fillId="2" borderId="79" xfId="5" applyNumberFormat="1" applyFont="1" applyFill="1" applyBorder="1" applyAlignment="1">
      <alignment horizontal="center" vertical="center" shrinkToFit="1"/>
    </xf>
    <xf numFmtId="49" fontId="11" fillId="7" borderId="196" xfId="5" applyNumberFormat="1" applyFont="1" applyFill="1" applyBorder="1" applyAlignment="1" applyProtection="1">
      <alignment horizontal="center" vertical="center"/>
      <protection locked="0"/>
    </xf>
    <xf numFmtId="49" fontId="11" fillId="7" borderId="197" xfId="5" applyNumberFormat="1" applyFont="1" applyFill="1" applyBorder="1" applyAlignment="1" applyProtection="1">
      <alignment horizontal="center" vertical="center"/>
      <protection locked="0"/>
    </xf>
    <xf numFmtId="49" fontId="11" fillId="7" borderId="198" xfId="5" applyNumberFormat="1" applyFont="1" applyFill="1" applyBorder="1" applyAlignment="1" applyProtection="1">
      <alignment horizontal="center" vertical="center"/>
      <protection locked="0"/>
    </xf>
    <xf numFmtId="0" fontId="9" fillId="0" borderId="55" xfId="5" applyNumberFormat="1" applyFont="1" applyFill="1" applyBorder="1" applyAlignment="1" applyProtection="1">
      <alignment horizontal="center" vertical="center" shrinkToFit="1"/>
      <protection locked="0"/>
    </xf>
    <xf numFmtId="0" fontId="9" fillId="0" borderId="46" xfId="5" applyNumberFormat="1" applyFont="1" applyFill="1" applyBorder="1" applyAlignment="1" applyProtection="1">
      <alignment horizontal="center" vertical="center" shrinkToFit="1"/>
      <protection locked="0"/>
    </xf>
    <xf numFmtId="0" fontId="9" fillId="0" borderId="55" xfId="5" applyNumberFormat="1" applyFont="1" applyFill="1" applyBorder="1" applyAlignment="1" applyProtection="1">
      <alignment horizontal="center" vertical="center"/>
      <protection locked="0"/>
    </xf>
    <xf numFmtId="0" fontId="9" fillId="0" borderId="46" xfId="5" applyNumberFormat="1" applyFont="1" applyFill="1" applyBorder="1" applyAlignment="1" applyProtection="1">
      <alignment horizontal="center" vertical="center"/>
      <protection locked="0"/>
    </xf>
    <xf numFmtId="0" fontId="9" fillId="5" borderId="80" xfId="5" applyNumberFormat="1" applyFont="1" applyFill="1" applyBorder="1" applyAlignment="1">
      <alignment horizontal="center" vertical="center" shrinkToFit="1"/>
    </xf>
    <xf numFmtId="0" fontId="9" fillId="5" borderId="81" xfId="5" applyNumberFormat="1" applyFont="1" applyFill="1" applyBorder="1" applyAlignment="1">
      <alignment horizontal="center" vertical="center" shrinkToFit="1"/>
    </xf>
    <xf numFmtId="0" fontId="11" fillId="7" borderId="52" xfId="5" applyNumberFormat="1" applyFont="1" applyFill="1" applyBorder="1" applyAlignment="1">
      <alignment horizontal="center" vertical="center" wrapText="1"/>
    </xf>
    <xf numFmtId="0" fontId="11" fillId="7" borderId="65" xfId="5" applyNumberFormat="1" applyFont="1" applyFill="1" applyBorder="1" applyAlignment="1">
      <alignment horizontal="center" vertical="center" wrapText="1"/>
    </xf>
    <xf numFmtId="0" fontId="11" fillId="7" borderId="55" xfId="5" applyNumberFormat="1" applyFont="1" applyFill="1" applyBorder="1" applyAlignment="1">
      <alignment horizontal="center" vertical="center" shrinkToFit="1"/>
    </xf>
    <xf numFmtId="0" fontId="11" fillId="7" borderId="46" xfId="5" applyNumberFormat="1" applyFont="1" applyFill="1" applyBorder="1" applyAlignment="1">
      <alignment horizontal="center" vertical="center" shrinkToFit="1"/>
    </xf>
    <xf numFmtId="0" fontId="11" fillId="6" borderId="55" xfId="5" applyNumberFormat="1" applyFont="1" applyFill="1" applyBorder="1" applyAlignment="1">
      <alignment horizontal="center" vertical="center" shrinkToFit="1"/>
    </xf>
    <xf numFmtId="0" fontId="11" fillId="6" borderId="46" xfId="5" applyNumberFormat="1" applyFont="1" applyFill="1" applyBorder="1" applyAlignment="1">
      <alignment horizontal="center" vertical="center" shrinkToFit="1"/>
    </xf>
    <xf numFmtId="49" fontId="11" fillId="7" borderId="173" xfId="0" applyNumberFormat="1" applyFont="1" applyFill="1" applyBorder="1" applyAlignment="1">
      <alignment vertical="center" wrapText="1"/>
    </xf>
    <xf numFmtId="49" fontId="11" fillId="7" borderId="0" xfId="0" applyNumberFormat="1" applyFont="1" applyFill="1" applyBorder="1" applyAlignment="1">
      <alignment vertical="center" wrapText="1"/>
    </xf>
    <xf numFmtId="0" fontId="9" fillId="2" borderId="0" xfId="5" applyNumberFormat="1" applyFont="1" applyFill="1" applyBorder="1" applyAlignment="1">
      <alignment horizontal="center" vertical="center" shrinkToFit="1"/>
    </xf>
    <xf numFmtId="49" fontId="9" fillId="4" borderId="78" xfId="5" applyNumberFormat="1" applyFont="1" applyFill="1" applyBorder="1" applyAlignment="1">
      <alignment horizontal="center" vertical="center" shrinkToFit="1"/>
    </xf>
    <xf numFmtId="49" fontId="9" fillId="4" borderId="79" xfId="5" applyNumberFormat="1" applyFont="1" applyFill="1" applyBorder="1" applyAlignment="1">
      <alignment horizontal="center" vertical="center" shrinkToFit="1"/>
    </xf>
    <xf numFmtId="49" fontId="9" fillId="4" borderId="78" xfId="5" applyNumberFormat="1" applyFont="1" applyFill="1" applyBorder="1" applyAlignment="1">
      <alignment horizontal="center" vertical="center" wrapText="1" shrinkToFit="1"/>
    </xf>
    <xf numFmtId="49" fontId="9" fillId="0" borderId="55" xfId="5" applyNumberFormat="1" applyFont="1" applyFill="1" applyBorder="1" applyAlignment="1" applyProtection="1">
      <alignment horizontal="center" vertical="center"/>
      <protection locked="0"/>
    </xf>
    <xf numFmtId="49" fontId="9" fillId="0" borderId="46" xfId="5" applyNumberFormat="1" applyFont="1" applyFill="1" applyBorder="1" applyAlignment="1" applyProtection="1">
      <alignment horizontal="center" vertical="center"/>
      <protection locked="0"/>
    </xf>
    <xf numFmtId="0" fontId="9" fillId="0" borderId="55" xfId="5" applyNumberFormat="1" applyFont="1" applyFill="1" applyBorder="1" applyAlignment="1" applyProtection="1">
      <alignment vertical="center" shrinkToFit="1"/>
      <protection locked="0"/>
    </xf>
    <xf numFmtId="0" fontId="9" fillId="0" borderId="46" xfId="5" applyNumberFormat="1" applyFont="1" applyFill="1" applyBorder="1" applyAlignment="1" applyProtection="1">
      <alignment vertical="center" shrinkToFit="1"/>
      <protection locked="0"/>
    </xf>
    <xf numFmtId="49" fontId="9" fillId="5" borderId="80" xfId="5" applyNumberFormat="1" applyFont="1" applyFill="1" applyBorder="1" applyAlignment="1" applyProtection="1">
      <alignment horizontal="center" vertical="center" shrinkToFit="1"/>
      <protection locked="0"/>
    </xf>
    <xf numFmtId="49" fontId="9" fillId="5" borderId="81" xfId="5" applyNumberFormat="1" applyFont="1" applyFill="1" applyBorder="1" applyAlignment="1" applyProtection="1">
      <alignment horizontal="center" vertical="center" shrinkToFit="1"/>
      <protection locked="0"/>
    </xf>
    <xf numFmtId="49" fontId="9" fillId="5" borderId="78" xfId="5" applyNumberFormat="1" applyFont="1" applyFill="1" applyBorder="1" applyAlignment="1" applyProtection="1">
      <alignment horizontal="center" vertical="center" shrinkToFit="1"/>
      <protection locked="0"/>
    </xf>
    <xf numFmtId="49" fontId="9" fillId="5" borderId="79" xfId="5" applyNumberFormat="1" applyFont="1" applyFill="1" applyBorder="1" applyAlignment="1" applyProtection="1">
      <alignment horizontal="center" vertical="center" shrinkToFit="1"/>
      <protection locked="0"/>
    </xf>
    <xf numFmtId="49" fontId="11" fillId="7" borderId="52" xfId="5" applyNumberFormat="1" applyFont="1" applyFill="1" applyBorder="1" applyAlignment="1">
      <alignment horizontal="center" vertical="center" wrapText="1"/>
    </xf>
    <xf numFmtId="49" fontId="11" fillId="7" borderId="65" xfId="5" applyNumberFormat="1" applyFont="1" applyFill="1" applyBorder="1" applyAlignment="1">
      <alignment horizontal="center" vertical="center" wrapText="1"/>
    </xf>
    <xf numFmtId="0" fontId="11" fillId="7" borderId="55" xfId="5" applyNumberFormat="1" applyFont="1" applyFill="1" applyBorder="1" applyAlignment="1">
      <alignment horizontal="center" vertical="center" wrapText="1" shrinkToFit="1"/>
    </xf>
    <xf numFmtId="49" fontId="11" fillId="7" borderId="80" xfId="5" applyNumberFormat="1" applyFont="1" applyFill="1" applyBorder="1" applyAlignment="1" applyProtection="1">
      <alignment horizontal="center" vertical="center"/>
      <protection locked="0"/>
    </xf>
    <xf numFmtId="49" fontId="11" fillId="7" borderId="199" xfId="5" applyNumberFormat="1" applyFont="1" applyFill="1" applyBorder="1" applyAlignment="1" applyProtection="1">
      <alignment horizontal="center" vertical="center"/>
      <protection locked="0"/>
    </xf>
    <xf numFmtId="49" fontId="11" fillId="7" borderId="81" xfId="5" applyNumberFormat="1" applyFont="1" applyFill="1" applyBorder="1" applyAlignment="1" applyProtection="1">
      <alignment horizontal="center" vertical="center"/>
      <protection locked="0"/>
    </xf>
    <xf numFmtId="0" fontId="11" fillId="7" borderId="174" xfId="5" applyNumberFormat="1" applyFont="1" applyFill="1" applyBorder="1" applyAlignment="1">
      <alignment horizontal="center" vertical="center" shrinkToFit="1"/>
    </xf>
    <xf numFmtId="0" fontId="11" fillId="7" borderId="169" xfId="5" applyNumberFormat="1" applyFont="1" applyFill="1" applyBorder="1" applyAlignment="1">
      <alignment horizontal="center" vertical="center" shrinkToFit="1"/>
    </xf>
    <xf numFmtId="0" fontId="11" fillId="7" borderId="45" xfId="5" applyNumberFormat="1" applyFont="1" applyFill="1" applyBorder="1" applyAlignment="1">
      <alignment horizontal="center" vertical="center" shrinkToFit="1"/>
    </xf>
    <xf numFmtId="49" fontId="9" fillId="2" borderId="0" xfId="5" applyNumberFormat="1" applyFont="1" applyFill="1" applyAlignment="1">
      <alignment vertical="center"/>
    </xf>
    <xf numFmtId="0" fontId="9" fillId="2" borderId="1" xfId="5" applyFont="1" applyFill="1" applyBorder="1" applyAlignment="1" applyProtection="1">
      <alignment horizontal="center" vertical="center"/>
      <protection locked="0"/>
    </xf>
    <xf numFmtId="0" fontId="16" fillId="2" borderId="0" xfId="5" applyFont="1" applyFill="1" applyAlignment="1">
      <alignment vertical="center"/>
    </xf>
    <xf numFmtId="0" fontId="9" fillId="5" borderId="1" xfId="5" applyNumberFormat="1" applyFont="1" applyFill="1" applyBorder="1" applyAlignment="1">
      <alignment horizontal="center" vertical="center" shrinkToFit="1"/>
    </xf>
    <xf numFmtId="49" fontId="11" fillId="7" borderId="84" xfId="0" applyNumberFormat="1" applyFont="1" applyFill="1" applyBorder="1" applyAlignment="1">
      <alignment vertical="center" wrapText="1"/>
    </xf>
    <xf numFmtId="49" fontId="11" fillId="2" borderId="171" xfId="5" applyNumberFormat="1" applyFont="1" applyFill="1" applyBorder="1" applyAlignment="1">
      <alignment horizontal="center" vertical="center" wrapText="1"/>
    </xf>
    <xf numFmtId="0" fontId="9" fillId="5" borderId="78" xfId="5" applyNumberFormat="1" applyFont="1" applyFill="1" applyBorder="1" applyAlignment="1" applyProtection="1">
      <alignment horizontal="center" vertical="center" shrinkToFit="1"/>
      <protection locked="0"/>
    </xf>
    <xf numFmtId="0" fontId="9" fillId="5" borderId="79" xfId="5" applyNumberFormat="1" applyFont="1" applyFill="1" applyBorder="1" applyAlignment="1" applyProtection="1">
      <alignment horizontal="center" vertical="center" shrinkToFit="1"/>
      <protection locked="0"/>
    </xf>
    <xf numFmtId="0" fontId="9" fillId="5" borderId="80" xfId="5" applyNumberFormat="1" applyFont="1" applyFill="1" applyBorder="1" applyAlignment="1" applyProtection="1">
      <alignment horizontal="center" vertical="center" shrinkToFit="1"/>
      <protection locked="0"/>
    </xf>
    <xf numFmtId="0" fontId="9" fillId="5" borderId="81" xfId="5" applyNumberFormat="1" applyFont="1" applyFill="1" applyBorder="1" applyAlignment="1" applyProtection="1">
      <alignment horizontal="center" vertical="center" shrinkToFit="1"/>
      <protection locked="0"/>
    </xf>
    <xf numFmtId="49" fontId="9" fillId="4" borderId="79" xfId="5" applyNumberFormat="1" applyFont="1" applyFill="1" applyBorder="1" applyAlignment="1">
      <alignment horizontal="center" vertical="center" wrapText="1" shrinkToFit="1"/>
    </xf>
    <xf numFmtId="0" fontId="9" fillId="2" borderId="1" xfId="5" applyFont="1" applyFill="1" applyBorder="1" applyAlignment="1">
      <alignment horizontal="center" vertical="center"/>
    </xf>
    <xf numFmtId="0" fontId="22" fillId="0" borderId="0" xfId="0" applyFont="1" applyBorder="1" applyAlignment="1">
      <alignment vertical="center"/>
    </xf>
    <xf numFmtId="0" fontId="9" fillId="2" borderId="0" xfId="5" applyFont="1" applyFill="1" applyAlignment="1">
      <alignment vertical="center"/>
    </xf>
    <xf numFmtId="49" fontId="16" fillId="5" borderId="0" xfId="5" applyNumberFormat="1" applyFont="1" applyFill="1" applyAlignment="1">
      <alignment vertical="center"/>
    </xf>
    <xf numFmtId="49" fontId="11" fillId="7" borderId="1" xfId="5" applyNumberFormat="1" applyFont="1" applyFill="1" applyBorder="1" applyAlignment="1">
      <alignment vertical="center"/>
    </xf>
    <xf numFmtId="0" fontId="19" fillId="2" borderId="30" xfId="1" applyNumberFormat="1" applyFont="1" applyFill="1" applyBorder="1" applyAlignment="1">
      <alignment horizontal="center" vertical="center" wrapText="1"/>
    </xf>
    <xf numFmtId="0" fontId="19" fillId="2" borderId="4" xfId="1" applyNumberFormat="1" applyFont="1" applyFill="1" applyBorder="1" applyAlignment="1">
      <alignment horizontal="center" vertical="center" wrapText="1"/>
    </xf>
    <xf numFmtId="0" fontId="21" fillId="2" borderId="86" xfId="1" applyNumberFormat="1" applyFont="1" applyFill="1" applyBorder="1" applyAlignment="1">
      <alignment horizontal="center" vertical="center" wrapText="1"/>
    </xf>
    <xf numFmtId="0" fontId="21" fillId="2" borderId="16" xfId="1" applyNumberFormat="1" applyFont="1" applyFill="1" applyBorder="1" applyAlignment="1">
      <alignment horizontal="center" vertical="center" wrapText="1"/>
    </xf>
    <xf numFmtId="0" fontId="21" fillId="2" borderId="82" xfId="1" applyNumberFormat="1" applyFont="1" applyFill="1" applyBorder="1" applyAlignment="1">
      <alignment horizontal="center" vertical="center" wrapText="1"/>
    </xf>
    <xf numFmtId="0" fontId="21" fillId="2" borderId="70" xfId="1" applyNumberFormat="1" applyFont="1" applyFill="1" applyBorder="1" applyAlignment="1">
      <alignment horizontal="center" vertical="center" wrapText="1"/>
    </xf>
    <xf numFmtId="0" fontId="13" fillId="2" borderId="4" xfId="1" applyNumberFormat="1" applyFont="1" applyFill="1" applyBorder="1" applyAlignment="1">
      <alignment horizontal="center" vertical="center"/>
    </xf>
    <xf numFmtId="56" fontId="21" fillId="2" borderId="8" xfId="1" applyNumberFormat="1" applyFont="1" applyFill="1" applyBorder="1" applyAlignment="1">
      <alignment horizontal="center" vertical="center" wrapText="1"/>
    </xf>
    <xf numFmtId="56" fontId="21" fillId="2" borderId="3" xfId="1" applyNumberFormat="1" applyFont="1" applyFill="1" applyBorder="1" applyAlignment="1">
      <alignment horizontal="center" vertical="center" wrapText="1"/>
    </xf>
    <xf numFmtId="0" fontId="33" fillId="7" borderId="30" xfId="1" applyNumberFormat="1" applyFont="1" applyFill="1" applyBorder="1" applyAlignment="1">
      <alignment horizontal="center" vertical="center" wrapText="1"/>
    </xf>
    <xf numFmtId="0" fontId="33" fillId="7" borderId="4" xfId="1" applyNumberFormat="1" applyFont="1" applyFill="1" applyBorder="1" applyAlignment="1">
      <alignment horizontal="center" vertical="center" wrapText="1"/>
    </xf>
    <xf numFmtId="0" fontId="34" fillId="7" borderId="86" xfId="1" applyNumberFormat="1" applyFont="1" applyFill="1" applyBorder="1" applyAlignment="1">
      <alignment horizontal="center" vertical="center" wrapText="1"/>
    </xf>
    <xf numFmtId="0" fontId="34" fillId="7" borderId="16" xfId="1" applyNumberFormat="1" applyFont="1" applyFill="1" applyBorder="1" applyAlignment="1">
      <alignment horizontal="center" vertical="center" wrapText="1"/>
    </xf>
    <xf numFmtId="56" fontId="19" fillId="2" borderId="11" xfId="1" applyNumberFormat="1" applyFont="1" applyFill="1" applyBorder="1" applyAlignment="1">
      <alignment horizontal="center" vertical="center" wrapText="1"/>
    </xf>
    <xf numFmtId="56" fontId="19" fillId="2" borderId="13" xfId="1" applyNumberFormat="1" applyFont="1" applyFill="1" applyBorder="1" applyAlignment="1">
      <alignment horizontal="center" vertical="center" wrapText="1"/>
    </xf>
    <xf numFmtId="56" fontId="19" fillId="2" borderId="17" xfId="1" applyNumberFormat="1" applyFont="1" applyFill="1" applyBorder="1" applyAlignment="1">
      <alignment horizontal="center" vertical="center" wrapText="1"/>
    </xf>
    <xf numFmtId="56" fontId="19" fillId="2" borderId="18" xfId="1" applyNumberFormat="1" applyFont="1" applyFill="1" applyBorder="1" applyAlignment="1">
      <alignment horizontal="center" vertical="center" wrapText="1"/>
    </xf>
    <xf numFmtId="56" fontId="33" fillId="7" borderId="11" xfId="1" applyNumberFormat="1" applyFont="1" applyFill="1" applyBorder="1" applyAlignment="1">
      <alignment horizontal="center" vertical="center" wrapText="1"/>
    </xf>
    <xf numFmtId="56" fontId="33" fillId="7" borderId="13" xfId="1" applyNumberFormat="1" applyFont="1" applyFill="1" applyBorder="1" applyAlignment="1">
      <alignment horizontal="center" vertical="center" wrapText="1"/>
    </xf>
    <xf numFmtId="56" fontId="33" fillId="7" borderId="159" xfId="1" applyNumberFormat="1" applyFont="1" applyFill="1" applyBorder="1" applyAlignment="1">
      <alignment horizontal="center" vertical="center" wrapText="1"/>
    </xf>
    <xf numFmtId="56" fontId="33" fillId="7" borderId="160" xfId="1" applyNumberFormat="1" applyFont="1" applyFill="1" applyBorder="1" applyAlignment="1">
      <alignment horizontal="center" vertical="center" wrapText="1"/>
    </xf>
    <xf numFmtId="56" fontId="33" fillId="7" borderId="12" xfId="1" applyNumberFormat="1" applyFont="1" applyFill="1" applyBorder="1" applyAlignment="1">
      <alignment horizontal="center" vertical="center" wrapText="1"/>
    </xf>
    <xf numFmtId="56" fontId="33" fillId="7" borderId="14" xfId="1" applyNumberFormat="1" applyFont="1" applyFill="1" applyBorder="1" applyAlignment="1">
      <alignment horizontal="center" vertical="center" wrapText="1"/>
    </xf>
    <xf numFmtId="56" fontId="33" fillId="7" borderId="0" xfId="1" applyNumberFormat="1" applyFont="1" applyFill="1" applyBorder="1" applyAlignment="1">
      <alignment horizontal="center" vertical="center" wrapText="1"/>
    </xf>
    <xf numFmtId="56" fontId="33" fillId="7" borderId="15" xfId="1" applyNumberFormat="1" applyFont="1" applyFill="1" applyBorder="1" applyAlignment="1">
      <alignment horizontal="center" vertical="center" wrapText="1"/>
    </xf>
    <xf numFmtId="0" fontId="13" fillId="2" borderId="8" xfId="1" applyNumberFormat="1" applyFont="1" applyFill="1" applyBorder="1" applyAlignment="1" applyProtection="1">
      <alignment horizontal="center" vertical="center" wrapText="1"/>
      <protection locked="0"/>
    </xf>
    <xf numFmtId="0" fontId="13" fillId="2" borderId="9" xfId="1" applyNumberFormat="1" applyFont="1" applyFill="1" applyBorder="1" applyAlignment="1" applyProtection="1">
      <alignment horizontal="center" vertical="center" wrapText="1"/>
      <protection locked="0"/>
    </xf>
    <xf numFmtId="0" fontId="13" fillId="2" borderId="3" xfId="1" applyNumberFormat="1" applyFont="1" applyFill="1" applyBorder="1" applyAlignment="1" applyProtection="1">
      <alignment horizontal="center" vertical="center" wrapText="1"/>
      <protection locked="0"/>
    </xf>
    <xf numFmtId="0" fontId="34" fillId="7" borderId="106" xfId="1" applyNumberFormat="1" applyFont="1" applyFill="1" applyBorder="1" applyAlignment="1">
      <alignment horizontal="center" vertical="center" wrapText="1"/>
    </xf>
    <xf numFmtId="0" fontId="34" fillId="7" borderId="135" xfId="1" applyNumberFormat="1" applyFont="1" applyFill="1" applyBorder="1" applyAlignment="1">
      <alignment horizontal="center" vertical="center" wrapText="1"/>
    </xf>
    <xf numFmtId="0" fontId="34" fillId="7" borderId="39" xfId="1" applyNumberFormat="1" applyFont="1" applyFill="1" applyBorder="1" applyAlignment="1">
      <alignment horizontal="center" vertical="center" wrapText="1"/>
    </xf>
    <xf numFmtId="0" fontId="34" fillId="7" borderId="7" xfId="1" applyNumberFormat="1" applyFont="1" applyFill="1" applyBorder="1" applyAlignment="1">
      <alignment horizontal="center" vertical="center" wrapText="1"/>
    </xf>
    <xf numFmtId="0" fontId="9" fillId="2" borderId="53" xfId="1" applyNumberFormat="1" applyFont="1" applyFill="1" applyBorder="1" applyAlignment="1">
      <alignment horizontal="center" vertical="center"/>
    </xf>
    <xf numFmtId="0" fontId="9" fillId="2" borderId="1" xfId="1" applyNumberFormat="1" applyFont="1" applyFill="1" applyBorder="1" applyAlignment="1">
      <alignment horizontal="center" vertical="center"/>
    </xf>
    <xf numFmtId="0" fontId="19" fillId="2" borderId="1" xfId="1" applyNumberFormat="1" applyFont="1" applyFill="1" applyBorder="1" applyAlignment="1">
      <alignment horizontal="center" vertical="center" wrapText="1"/>
    </xf>
    <xf numFmtId="0" fontId="19" fillId="2" borderId="11" xfId="1" applyNumberFormat="1" applyFont="1" applyFill="1" applyBorder="1" applyAlignment="1">
      <alignment horizontal="center" vertical="center" wrapText="1"/>
    </xf>
    <xf numFmtId="0" fontId="19" fillId="2" borderId="12" xfId="1" applyNumberFormat="1" applyFont="1" applyFill="1" applyBorder="1" applyAlignment="1">
      <alignment horizontal="center" vertical="center" wrapText="1"/>
    </xf>
    <xf numFmtId="0" fontId="19" fillId="2" borderId="13" xfId="1" applyNumberFormat="1" applyFont="1" applyFill="1" applyBorder="1" applyAlignment="1">
      <alignment horizontal="center" vertical="center" wrapText="1"/>
    </xf>
    <xf numFmtId="0" fontId="33" fillId="7" borderId="86" xfId="1" applyNumberFormat="1" applyFont="1" applyFill="1" applyBorder="1" applyAlignment="1">
      <alignment horizontal="center" vertical="center" wrapText="1"/>
    </xf>
    <xf numFmtId="0" fontId="33" fillId="7" borderId="16" xfId="1" applyNumberFormat="1" applyFont="1" applyFill="1" applyBorder="1" applyAlignment="1">
      <alignment horizontal="center" vertical="center" wrapText="1"/>
    </xf>
    <xf numFmtId="0" fontId="24" fillId="2" borderId="168" xfId="0" applyFont="1" applyFill="1" applyBorder="1" applyAlignment="1">
      <alignment horizontal="center" vertical="top" wrapText="1"/>
    </xf>
    <xf numFmtId="0" fontId="24" fillId="2" borderId="84" xfId="0" applyFont="1" applyFill="1" applyBorder="1" applyAlignment="1">
      <alignment horizontal="center" vertical="top" wrapText="1"/>
    </xf>
    <xf numFmtId="0" fontId="33" fillId="7" borderId="67"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69" xfId="0" applyFont="1" applyFill="1" applyBorder="1" applyAlignment="1">
      <alignment horizontal="center" vertical="center" wrapText="1"/>
    </xf>
    <xf numFmtId="0" fontId="33" fillId="7" borderId="28" xfId="0" applyFont="1" applyFill="1" applyBorder="1" applyAlignment="1">
      <alignment horizontal="center" vertical="center" wrapText="1"/>
    </xf>
    <xf numFmtId="0" fontId="17" fillId="2" borderId="68" xfId="0" applyFont="1" applyFill="1" applyBorder="1" applyAlignment="1" applyProtection="1">
      <alignment horizontal="center" vertical="center"/>
      <protection locked="0"/>
    </xf>
    <xf numFmtId="0" fontId="17" fillId="2" borderId="29" xfId="0" applyFont="1" applyFill="1" applyBorder="1" applyAlignment="1" applyProtection="1">
      <alignment horizontal="center" vertical="center"/>
      <protection locked="0"/>
    </xf>
    <xf numFmtId="0" fontId="33" fillId="7" borderId="136" xfId="1" applyNumberFormat="1" applyFont="1" applyFill="1" applyBorder="1" applyAlignment="1">
      <alignment horizontal="center" vertical="center" wrapText="1"/>
    </xf>
    <xf numFmtId="0" fontId="33" fillId="7" borderId="113" xfId="1" applyNumberFormat="1" applyFont="1" applyFill="1" applyBorder="1" applyAlignment="1">
      <alignment horizontal="center" vertical="center" wrapText="1"/>
    </xf>
    <xf numFmtId="0" fontId="33" fillId="7" borderId="30" xfId="1" applyNumberFormat="1" applyFont="1" applyFill="1" applyBorder="1" applyAlignment="1">
      <alignment horizontal="center" vertical="center"/>
    </xf>
    <xf numFmtId="0" fontId="33" fillId="7" borderId="4" xfId="1" applyNumberFormat="1" applyFont="1" applyFill="1" applyBorder="1" applyAlignment="1">
      <alignment horizontal="center" vertical="center"/>
    </xf>
    <xf numFmtId="56" fontId="33" fillId="7" borderId="191" xfId="1" applyNumberFormat="1" applyFont="1" applyFill="1" applyBorder="1" applyAlignment="1">
      <alignment horizontal="center" vertical="center"/>
    </xf>
    <xf numFmtId="56" fontId="33" fillId="7" borderId="192" xfId="1" applyNumberFormat="1" applyFont="1" applyFill="1" applyBorder="1" applyAlignment="1">
      <alignment horizontal="center" vertical="center"/>
    </xf>
    <xf numFmtId="56" fontId="33" fillId="7" borderId="193" xfId="1" applyNumberFormat="1" applyFont="1" applyFill="1" applyBorder="1" applyAlignment="1">
      <alignment horizontal="center" vertical="center"/>
    </xf>
    <xf numFmtId="56" fontId="21" fillId="2" borderId="52" xfId="1" applyNumberFormat="1" applyFont="1" applyFill="1" applyBorder="1" applyAlignment="1">
      <alignment horizontal="center" vertical="center" wrapText="1"/>
    </xf>
    <xf numFmtId="56" fontId="21" fillId="2" borderId="53" xfId="1" applyNumberFormat="1" applyFont="1" applyFill="1" applyBorder="1" applyAlignment="1">
      <alignment horizontal="center" vertical="center" wrapText="1"/>
    </xf>
    <xf numFmtId="56" fontId="21" fillId="2" borderId="65" xfId="1" applyNumberFormat="1" applyFont="1" applyFill="1" applyBorder="1" applyAlignment="1">
      <alignment horizontal="center" vertical="center" wrapText="1"/>
    </xf>
    <xf numFmtId="0" fontId="24" fillId="2" borderId="168" xfId="0" applyFont="1" applyFill="1" applyBorder="1" applyAlignment="1">
      <alignment vertical="top" wrapText="1"/>
    </xf>
    <xf numFmtId="0" fontId="24" fillId="2" borderId="84" xfId="0" applyFont="1" applyFill="1" applyBorder="1" applyAlignment="1">
      <alignment vertical="top" wrapText="1"/>
    </xf>
    <xf numFmtId="56" fontId="33" fillId="7" borderId="72" xfId="1" applyNumberFormat="1" applyFont="1" applyFill="1" applyBorder="1" applyAlignment="1">
      <alignment horizontal="center" vertical="center" wrapText="1"/>
    </xf>
    <xf numFmtId="0" fontId="21" fillId="13" borderId="30" xfId="1" applyNumberFormat="1" applyFont="1" applyFill="1" applyBorder="1" applyAlignment="1">
      <alignment horizontal="center" vertical="center" wrapText="1"/>
    </xf>
    <xf numFmtId="0" fontId="21" fillId="13" borderId="4" xfId="1" applyNumberFormat="1" applyFont="1" applyFill="1" applyBorder="1" applyAlignment="1">
      <alignment horizontal="center" vertical="center" wrapText="1"/>
    </xf>
    <xf numFmtId="0" fontId="21" fillId="2" borderId="30" xfId="1" applyNumberFormat="1" applyFont="1" applyFill="1" applyBorder="1" applyAlignment="1">
      <alignment horizontal="center" vertical="center"/>
    </xf>
    <xf numFmtId="0" fontId="21" fillId="2" borderId="4" xfId="1" applyNumberFormat="1" applyFont="1" applyFill="1" applyBorder="1" applyAlignment="1">
      <alignment horizontal="center" vertical="center"/>
    </xf>
    <xf numFmtId="0" fontId="16" fillId="2" borderId="0" xfId="1" applyNumberFormat="1" applyFont="1" applyFill="1" applyBorder="1" applyAlignment="1"/>
    <xf numFmtId="0" fontId="13" fillId="2" borderId="30" xfId="1" applyNumberFormat="1" applyFont="1" applyFill="1" applyBorder="1" applyAlignment="1">
      <alignment horizontal="center" vertical="center"/>
    </xf>
    <xf numFmtId="0" fontId="34" fillId="7" borderId="30" xfId="1" applyNumberFormat="1" applyFont="1" applyFill="1" applyBorder="1" applyAlignment="1">
      <alignment horizontal="center" vertical="center"/>
    </xf>
    <xf numFmtId="0" fontId="34" fillId="7" borderId="4" xfId="1" applyNumberFormat="1" applyFont="1" applyFill="1" applyBorder="1" applyAlignment="1">
      <alignment horizontal="center" vertical="center"/>
    </xf>
    <xf numFmtId="0" fontId="19" fillId="13" borderId="30" xfId="1" applyNumberFormat="1" applyFont="1" applyFill="1" applyBorder="1" applyAlignment="1">
      <alignment horizontal="center" vertical="center" wrapText="1"/>
    </xf>
    <xf numFmtId="0" fontId="19" fillId="13" borderId="4" xfId="1" applyNumberFormat="1" applyFont="1" applyFill="1" applyBorder="1" applyAlignment="1">
      <alignment horizontal="center" vertical="center" wrapText="1"/>
    </xf>
    <xf numFmtId="0" fontId="21" fillId="13" borderId="39" xfId="1" applyNumberFormat="1" applyFont="1" applyFill="1" applyBorder="1" applyAlignment="1">
      <alignment horizontal="center" vertical="center" wrapText="1"/>
    </xf>
    <xf numFmtId="0" fontId="21" fillId="13" borderId="7" xfId="1" applyNumberFormat="1" applyFont="1" applyFill="1" applyBorder="1" applyAlignment="1">
      <alignment horizontal="center" vertical="center" wrapText="1"/>
    </xf>
    <xf numFmtId="0" fontId="13" fillId="13" borderId="30" xfId="1" applyNumberFormat="1" applyFont="1" applyFill="1" applyBorder="1" applyAlignment="1">
      <alignment horizontal="center" vertical="center" wrapText="1"/>
    </xf>
    <xf numFmtId="0" fontId="13" fillId="13" borderId="4" xfId="1" applyNumberFormat="1" applyFont="1" applyFill="1" applyBorder="1" applyAlignment="1">
      <alignment horizontal="center" vertical="center"/>
    </xf>
    <xf numFmtId="0" fontId="12" fillId="7" borderId="8" xfId="1" applyNumberFormat="1" applyFont="1" applyFill="1" applyBorder="1" applyAlignment="1" applyProtection="1">
      <alignment horizontal="center" vertical="center" wrapText="1"/>
      <protection locked="0"/>
    </xf>
    <xf numFmtId="0" fontId="12" fillId="7" borderId="9" xfId="1" applyNumberFormat="1" applyFont="1" applyFill="1" applyBorder="1" applyAlignment="1" applyProtection="1">
      <alignment horizontal="center" vertical="center" wrapText="1"/>
      <protection locked="0"/>
    </xf>
    <xf numFmtId="0" fontId="12" fillId="7" borderId="3" xfId="1" applyNumberFormat="1" applyFont="1" applyFill="1" applyBorder="1" applyAlignment="1" applyProtection="1">
      <alignment horizontal="center" vertical="center" wrapText="1"/>
      <protection locked="0"/>
    </xf>
    <xf numFmtId="0" fontId="9" fillId="2" borderId="52" xfId="1" quotePrefix="1" applyNumberFormat="1" applyFont="1" applyFill="1" applyBorder="1" applyAlignment="1">
      <alignment horizontal="center"/>
    </xf>
    <xf numFmtId="0" fontId="9" fillId="2" borderId="53" xfId="1" quotePrefix="1" applyNumberFormat="1" applyFont="1" applyFill="1" applyBorder="1" applyAlignment="1">
      <alignment horizontal="center"/>
    </xf>
    <xf numFmtId="0" fontId="9" fillId="2" borderId="65" xfId="1" quotePrefix="1" applyNumberFormat="1" applyFont="1" applyFill="1" applyBorder="1" applyAlignment="1">
      <alignment horizontal="center"/>
    </xf>
    <xf numFmtId="0" fontId="21" fillId="2" borderId="52" xfId="1" applyNumberFormat="1" applyFont="1" applyFill="1" applyBorder="1" applyAlignment="1" applyProtection="1">
      <alignment horizontal="center" vertical="center"/>
      <protection locked="0"/>
    </xf>
    <xf numFmtId="0" fontId="21" fillId="2" borderId="65" xfId="1" applyNumberFormat="1" applyFont="1" applyFill="1" applyBorder="1" applyAlignment="1" applyProtection="1">
      <alignment horizontal="center" vertical="center"/>
      <protection locked="0"/>
    </xf>
    <xf numFmtId="0" fontId="21" fillId="2" borderId="171" xfId="1" applyNumberFormat="1" applyFont="1" applyFill="1" applyBorder="1" applyAlignment="1" applyProtection="1">
      <alignment horizontal="center" vertical="center" wrapText="1"/>
      <protection locked="0"/>
    </xf>
    <xf numFmtId="0" fontId="21" fillId="2" borderId="0" xfId="1" applyNumberFormat="1" applyFont="1" applyFill="1" applyBorder="1" applyAlignment="1" applyProtection="1">
      <alignment horizontal="center" vertical="center" wrapText="1"/>
      <protection locked="0"/>
    </xf>
    <xf numFmtId="56" fontId="21" fillId="2" borderId="1" xfId="1" applyNumberFormat="1" applyFont="1" applyFill="1" applyBorder="1" applyAlignment="1">
      <alignment horizontal="center" vertical="center" wrapText="1"/>
    </xf>
    <xf numFmtId="0" fontId="13" fillId="2" borderId="8" xfId="2" applyNumberFormat="1" applyFont="1" applyFill="1" applyBorder="1" applyAlignment="1">
      <alignment horizontal="center" vertical="center" wrapText="1"/>
    </xf>
    <xf numFmtId="0" fontId="13" fillId="2" borderId="9" xfId="2" applyNumberFormat="1" applyFont="1" applyFill="1" applyBorder="1" applyAlignment="1">
      <alignment horizontal="center" vertical="center" wrapText="1"/>
    </xf>
    <xf numFmtId="0" fontId="13" fillId="2" borderId="3" xfId="2" applyNumberFormat="1" applyFont="1" applyFill="1" applyBorder="1" applyAlignment="1">
      <alignment horizontal="center" vertical="center" wrapText="1"/>
    </xf>
    <xf numFmtId="0" fontId="13" fillId="2" borderId="8" xfId="1" applyNumberFormat="1" applyFont="1" applyFill="1" applyBorder="1" applyAlignment="1">
      <alignment horizontal="center" vertical="center"/>
    </xf>
    <xf numFmtId="0" fontId="13" fillId="2" borderId="9" xfId="1" applyNumberFormat="1" applyFont="1" applyFill="1" applyBorder="1" applyAlignment="1">
      <alignment horizontal="center" vertical="center"/>
    </xf>
    <xf numFmtId="0" fontId="13" fillId="2" borderId="3" xfId="1" applyNumberFormat="1" applyFont="1" applyFill="1" applyBorder="1" applyAlignment="1">
      <alignment horizontal="center" vertical="center"/>
    </xf>
    <xf numFmtId="56" fontId="21" fillId="2" borderId="138" xfId="1" applyNumberFormat="1" applyFont="1" applyFill="1" applyBorder="1" applyAlignment="1">
      <alignment horizontal="center" vertical="center" wrapText="1"/>
    </xf>
    <xf numFmtId="56" fontId="21" fillId="2" borderId="135" xfId="1" applyNumberFormat="1" applyFont="1" applyFill="1" applyBorder="1" applyAlignment="1">
      <alignment horizontal="center" vertical="center" wrapText="1"/>
    </xf>
    <xf numFmtId="0" fontId="13" fillId="2" borderId="141" xfId="1" applyNumberFormat="1" applyFont="1" applyFill="1" applyBorder="1" applyAlignment="1">
      <alignment horizontal="center" vertical="center" wrapText="1"/>
    </xf>
    <xf numFmtId="0" fontId="13" fillId="2" borderId="112" xfId="1" applyNumberFormat="1" applyFont="1" applyFill="1" applyBorder="1" applyAlignment="1">
      <alignment horizontal="center" vertical="center" wrapText="1"/>
    </xf>
    <xf numFmtId="0" fontId="13" fillId="2" borderId="113" xfId="1" applyNumberFormat="1" applyFont="1" applyFill="1" applyBorder="1" applyAlignment="1">
      <alignment horizontal="center" vertical="center" wrapText="1"/>
    </xf>
    <xf numFmtId="0" fontId="13" fillId="2" borderId="0" xfId="1" applyNumberFormat="1" applyFont="1" applyFill="1" applyBorder="1" applyAlignment="1">
      <alignment horizontal="center" vertical="center"/>
    </xf>
    <xf numFmtId="0" fontId="12" fillId="7" borderId="8" xfId="2" applyNumberFormat="1" applyFont="1" applyFill="1" applyBorder="1" applyAlignment="1">
      <alignment horizontal="center" vertical="center"/>
    </xf>
    <xf numFmtId="0" fontId="12" fillId="7" borderId="9" xfId="1" applyNumberFormat="1" applyFont="1" applyFill="1" applyBorder="1" applyAlignment="1">
      <alignment horizontal="center" vertical="center"/>
    </xf>
    <xf numFmtId="0" fontId="12" fillId="7" borderId="3" xfId="1" applyNumberFormat="1" applyFont="1" applyFill="1" applyBorder="1" applyAlignment="1">
      <alignment horizontal="center" vertical="center"/>
    </xf>
    <xf numFmtId="0" fontId="12" fillId="7" borderId="8" xfId="1" applyNumberFormat="1" applyFont="1" applyFill="1" applyBorder="1" applyAlignment="1">
      <alignment horizontal="center" vertical="center"/>
    </xf>
    <xf numFmtId="0" fontId="12" fillId="7" borderId="8" xfId="1" applyNumberFormat="1" applyFont="1" applyFill="1" applyBorder="1" applyAlignment="1">
      <alignment horizontal="center" vertical="center" wrapText="1"/>
    </xf>
    <xf numFmtId="0" fontId="12" fillId="7" borderId="9" xfId="1" applyNumberFormat="1" applyFont="1" applyFill="1" applyBorder="1" applyAlignment="1">
      <alignment horizontal="center" vertical="center" wrapText="1"/>
    </xf>
    <xf numFmtId="0" fontId="12" fillId="7" borderId="3" xfId="1" applyNumberFormat="1" applyFont="1" applyFill="1" applyBorder="1" applyAlignment="1">
      <alignment horizontal="center" vertical="center" wrapText="1"/>
    </xf>
    <xf numFmtId="56" fontId="34" fillId="7" borderId="153" xfId="1" applyNumberFormat="1" applyFont="1" applyFill="1" applyBorder="1" applyAlignment="1">
      <alignment horizontal="center" vertical="center" wrapText="1"/>
    </xf>
    <xf numFmtId="56" fontId="34" fillId="7" borderId="137" xfId="1" applyNumberFormat="1" applyFont="1" applyFill="1" applyBorder="1" applyAlignment="1">
      <alignment horizontal="center" vertical="center" wrapText="1"/>
    </xf>
    <xf numFmtId="0" fontId="13" fillId="2" borderId="8" xfId="1" applyNumberFormat="1" applyFont="1" applyFill="1" applyBorder="1" applyAlignment="1" applyProtection="1">
      <alignment horizontal="center" vertical="center"/>
      <protection locked="0"/>
    </xf>
    <xf numFmtId="0" fontId="13" fillId="2" borderId="9" xfId="1" applyNumberFormat="1" applyFont="1" applyFill="1" applyBorder="1" applyAlignment="1" applyProtection="1">
      <alignment horizontal="center" vertical="center"/>
      <protection locked="0"/>
    </xf>
    <xf numFmtId="0" fontId="13" fillId="2" borderId="3" xfId="1" applyNumberFormat="1" applyFont="1" applyFill="1" applyBorder="1" applyAlignment="1" applyProtection="1">
      <alignment horizontal="center" vertical="center"/>
      <protection locked="0"/>
    </xf>
    <xf numFmtId="0" fontId="12" fillId="7" borderId="8" xfId="2" applyNumberFormat="1" applyFont="1" applyFill="1" applyBorder="1" applyAlignment="1">
      <alignment horizontal="center" vertical="center" wrapText="1"/>
    </xf>
    <xf numFmtId="0" fontId="12" fillId="7" borderId="9" xfId="2" applyNumberFormat="1" applyFont="1" applyFill="1" applyBorder="1" applyAlignment="1">
      <alignment horizontal="center" vertical="center" wrapText="1"/>
    </xf>
    <xf numFmtId="0" fontId="12" fillId="7" borderId="3" xfId="2" applyNumberFormat="1" applyFont="1" applyFill="1" applyBorder="1" applyAlignment="1">
      <alignment horizontal="center" vertical="center" wrapText="1"/>
    </xf>
    <xf numFmtId="0" fontId="17" fillId="2" borderId="171" xfId="0" applyFont="1" applyFill="1" applyBorder="1" applyAlignment="1">
      <alignment horizontal="left" vertical="top" wrapText="1"/>
    </xf>
    <xf numFmtId="0" fontId="17" fillId="2" borderId="0" xfId="0" applyFont="1" applyFill="1" applyAlignment="1">
      <alignment horizontal="left" vertical="top"/>
    </xf>
    <xf numFmtId="0" fontId="9" fillId="2" borderId="1" xfId="2" applyNumberFormat="1" applyFont="1" applyFill="1" applyBorder="1" applyAlignment="1">
      <alignment horizontal="center" vertical="center" shrinkToFit="1"/>
    </xf>
    <xf numFmtId="0" fontId="17" fillId="2" borderId="171" xfId="0" applyFont="1" applyFill="1" applyBorder="1" applyAlignment="1">
      <alignment horizontal="center" vertical="top" wrapText="1"/>
    </xf>
    <xf numFmtId="0" fontId="17" fillId="2" borderId="0" xfId="0" applyFont="1" applyFill="1" applyBorder="1" applyAlignment="1">
      <alignment horizontal="center" vertical="top" wrapText="1"/>
    </xf>
    <xf numFmtId="0" fontId="17" fillId="2" borderId="172" xfId="0" applyFont="1" applyFill="1" applyBorder="1" applyAlignment="1">
      <alignment horizontal="center" vertical="top" wrapText="1"/>
    </xf>
    <xf numFmtId="0" fontId="17" fillId="2" borderId="173" xfId="0" applyFont="1" applyFill="1" applyBorder="1" applyAlignment="1">
      <alignment horizontal="center" vertical="top" wrapText="1"/>
    </xf>
    <xf numFmtId="0" fontId="25" fillId="2" borderId="52" xfId="0" quotePrefix="1" applyFont="1" applyFill="1" applyBorder="1" applyAlignment="1">
      <alignment horizontal="center" vertical="center"/>
    </xf>
    <xf numFmtId="0" fontId="25" fillId="2" borderId="65" xfId="0" quotePrefix="1" applyFont="1" applyFill="1" applyBorder="1" applyAlignment="1">
      <alignment horizontal="center" vertical="center"/>
    </xf>
    <xf numFmtId="0" fontId="21" fillId="2" borderId="147" xfId="1" applyNumberFormat="1" applyFont="1" applyFill="1" applyBorder="1" applyAlignment="1">
      <alignment horizontal="center" vertical="center" wrapText="1"/>
    </xf>
    <xf numFmtId="0" fontId="21" fillId="2" borderId="148" xfId="1" applyNumberFormat="1" applyFont="1" applyFill="1" applyBorder="1" applyAlignment="1">
      <alignment horizontal="center" vertical="center" wrapText="1"/>
    </xf>
    <xf numFmtId="0" fontId="21" fillId="2" borderId="149" xfId="1" applyNumberFormat="1" applyFont="1" applyFill="1" applyBorder="1" applyAlignment="1">
      <alignment horizontal="center" vertical="center" wrapText="1"/>
    </xf>
    <xf numFmtId="0" fontId="19" fillId="2" borderId="18" xfId="1" applyNumberFormat="1" applyFont="1" applyFill="1" applyBorder="1" applyAlignment="1">
      <alignment horizontal="center" vertical="center" wrapText="1"/>
    </xf>
    <xf numFmtId="0" fontId="13" fillId="2" borderId="17" xfId="1" applyNumberFormat="1" applyFont="1" applyFill="1" applyBorder="1" applyAlignment="1">
      <alignment horizontal="center" vertical="center" wrapText="1"/>
    </xf>
    <xf numFmtId="0" fontId="34" fillId="7" borderId="147" xfId="1" applyNumberFormat="1" applyFont="1" applyFill="1" applyBorder="1" applyAlignment="1">
      <alignment horizontal="center" vertical="center" wrapText="1"/>
    </xf>
    <xf numFmtId="0" fontId="34" fillId="7" borderId="148" xfId="1" applyNumberFormat="1" applyFont="1" applyFill="1" applyBorder="1" applyAlignment="1">
      <alignment horizontal="center" vertical="center" wrapText="1"/>
    </xf>
    <xf numFmtId="0" fontId="34" fillId="7" borderId="149" xfId="1" applyNumberFormat="1" applyFont="1" applyFill="1" applyBorder="1" applyAlignment="1">
      <alignment horizontal="center" vertical="center" wrapText="1"/>
    </xf>
    <xf numFmtId="0" fontId="33" fillId="7" borderId="18" xfId="1" applyNumberFormat="1" applyFont="1" applyFill="1" applyBorder="1" applyAlignment="1">
      <alignment horizontal="center" vertical="center" wrapText="1"/>
    </xf>
    <xf numFmtId="0" fontId="34" fillId="7" borderId="12" xfId="1" applyNumberFormat="1" applyFont="1" applyFill="1" applyBorder="1" applyAlignment="1">
      <alignment horizontal="center" vertical="center" wrapText="1"/>
    </xf>
    <xf numFmtId="0" fontId="33" fillId="7" borderId="11" xfId="1" applyNumberFormat="1" applyFont="1" applyFill="1" applyBorder="1" applyAlignment="1">
      <alignment horizontal="center" vertical="center" wrapText="1"/>
    </xf>
    <xf numFmtId="0" fontId="33" fillId="7" borderId="17" xfId="1" applyNumberFormat="1" applyFont="1" applyFill="1" applyBorder="1" applyAlignment="1">
      <alignment horizontal="center" vertical="center" wrapText="1"/>
    </xf>
    <xf numFmtId="0" fontId="34" fillId="7" borderId="146" xfId="1" applyNumberFormat="1" applyFont="1" applyFill="1" applyBorder="1" applyAlignment="1">
      <alignment horizontal="center" vertical="center" wrapText="1"/>
    </xf>
    <xf numFmtId="0" fontId="34" fillId="7" borderId="161" xfId="1" applyNumberFormat="1" applyFont="1" applyFill="1" applyBorder="1" applyAlignment="1">
      <alignment horizontal="center" vertical="center" wrapText="1"/>
    </xf>
    <xf numFmtId="0" fontId="34" fillId="7" borderId="130" xfId="1" applyNumberFormat="1" applyFont="1" applyFill="1" applyBorder="1" applyAlignment="1">
      <alignment horizontal="center" vertical="center" wrapText="1"/>
    </xf>
    <xf numFmtId="0" fontId="34" fillId="7" borderId="165" xfId="1" applyNumberFormat="1" applyFont="1" applyFill="1" applyBorder="1" applyAlignment="1">
      <alignment horizontal="center" vertical="center" wrapText="1"/>
    </xf>
    <xf numFmtId="0" fontId="34" fillId="7" borderId="131" xfId="1" applyNumberFormat="1" applyFont="1" applyFill="1" applyBorder="1" applyAlignment="1">
      <alignment horizontal="center" vertical="center" wrapText="1"/>
    </xf>
    <xf numFmtId="0" fontId="33" fillId="7" borderId="163" xfId="1" applyNumberFormat="1" applyFont="1" applyFill="1" applyBorder="1" applyAlignment="1">
      <alignment horizontal="center" vertical="center" wrapText="1"/>
    </xf>
    <xf numFmtId="0" fontId="33" fillId="7" borderId="164" xfId="1" applyNumberFormat="1" applyFont="1" applyFill="1" applyBorder="1" applyAlignment="1">
      <alignment horizontal="center" vertical="center" wrapText="1"/>
    </xf>
    <xf numFmtId="0" fontId="33" fillId="7" borderId="162" xfId="1" applyNumberFormat="1" applyFont="1" applyFill="1" applyBorder="1" applyAlignment="1">
      <alignment horizontal="center" vertical="center" wrapText="1"/>
    </xf>
    <xf numFmtId="0" fontId="33" fillId="7" borderId="125" xfId="1" applyNumberFormat="1" applyFont="1" applyFill="1" applyBorder="1" applyAlignment="1">
      <alignment horizontal="center" vertical="center" wrapText="1"/>
    </xf>
    <xf numFmtId="0" fontId="33" fillId="7" borderId="166" xfId="1" applyNumberFormat="1" applyFont="1" applyFill="1" applyBorder="1" applyAlignment="1">
      <alignment horizontal="center" vertical="center" wrapText="1"/>
    </xf>
    <xf numFmtId="0" fontId="24" fillId="2" borderId="65" xfId="0" applyFont="1" applyFill="1" applyBorder="1" applyAlignment="1">
      <alignment horizontal="center" vertical="top" wrapText="1"/>
    </xf>
    <xf numFmtId="0" fontId="24" fillId="2" borderId="53" xfId="0" applyFont="1" applyFill="1" applyBorder="1" applyAlignment="1">
      <alignment horizontal="center" vertical="top" wrapText="1"/>
    </xf>
    <xf numFmtId="0" fontId="24" fillId="2" borderId="171" xfId="0" applyFont="1" applyFill="1" applyBorder="1" applyAlignment="1">
      <alignment horizontal="center" vertical="top" wrapText="1"/>
    </xf>
    <xf numFmtId="0" fontId="21" fillId="2" borderId="52" xfId="1" quotePrefix="1" applyNumberFormat="1" applyFont="1" applyFill="1" applyBorder="1" applyAlignment="1">
      <alignment horizontal="center" vertical="center" wrapText="1"/>
    </xf>
    <xf numFmtId="0" fontId="21" fillId="2" borderId="53" xfId="1" quotePrefix="1" applyNumberFormat="1" applyFont="1" applyFill="1" applyBorder="1" applyAlignment="1">
      <alignment horizontal="center" vertical="center"/>
    </xf>
    <xf numFmtId="0" fontId="21" fillId="2" borderId="65" xfId="1" quotePrefix="1" applyNumberFormat="1" applyFont="1" applyFill="1" applyBorder="1" applyAlignment="1">
      <alignment horizontal="center" vertical="center"/>
    </xf>
    <xf numFmtId="0" fontId="24" fillId="2" borderId="0" xfId="0" applyFont="1" applyFill="1" applyBorder="1" applyAlignment="1">
      <alignment horizontal="center" vertical="top" wrapText="1"/>
    </xf>
    <xf numFmtId="0" fontId="21" fillId="2" borderId="1" xfId="1" quotePrefix="1" applyNumberFormat="1" applyFont="1" applyFill="1" applyBorder="1" applyAlignment="1">
      <alignment horizontal="center" vertical="center" wrapText="1"/>
    </xf>
    <xf numFmtId="0" fontId="21" fillId="2" borderId="1" xfId="1" applyNumberFormat="1" applyFont="1" applyFill="1" applyBorder="1" applyAlignment="1">
      <alignment horizontal="center" vertical="center" wrapText="1"/>
    </xf>
    <xf numFmtId="0" fontId="33" fillId="7" borderId="2" xfId="1" applyNumberFormat="1" applyFont="1" applyFill="1" applyBorder="1" applyAlignment="1">
      <alignment horizontal="center" vertical="center" wrapText="1"/>
    </xf>
    <xf numFmtId="0" fontId="19" fillId="2" borderId="46" xfId="1" applyNumberFormat="1" applyFont="1" applyFill="1" applyBorder="1" applyAlignment="1">
      <alignment horizontal="center" vertical="center" wrapText="1"/>
    </xf>
    <xf numFmtId="56" fontId="19" fillId="2" borderId="30" xfId="1" applyNumberFormat="1" applyFont="1" applyFill="1" applyBorder="1" applyAlignment="1">
      <alignment horizontal="center" vertical="center" wrapText="1"/>
    </xf>
    <xf numFmtId="56" fontId="19" fillId="2" borderId="4" xfId="1" applyNumberFormat="1" applyFont="1" applyFill="1" applyBorder="1" applyAlignment="1">
      <alignment horizontal="center" vertical="center" wrapText="1"/>
    </xf>
    <xf numFmtId="0" fontId="33" fillId="7" borderId="8" xfId="1" applyNumberFormat="1" applyFont="1" applyFill="1" applyBorder="1" applyAlignment="1">
      <alignment horizontal="center" vertical="center" wrapText="1"/>
    </xf>
    <xf numFmtId="0" fontId="33" fillId="7" borderId="9" xfId="1" applyNumberFormat="1" applyFont="1" applyFill="1" applyBorder="1" applyAlignment="1">
      <alignment horizontal="center" vertical="center" wrapText="1"/>
    </xf>
    <xf numFmtId="0" fontId="33" fillId="7" borderId="3" xfId="1" applyNumberFormat="1" applyFont="1" applyFill="1" applyBorder="1" applyAlignment="1">
      <alignment horizontal="center" vertical="center" wrapText="1"/>
    </xf>
    <xf numFmtId="56" fontId="33" fillId="7" borderId="17" xfId="1" applyNumberFormat="1" applyFont="1" applyFill="1" applyBorder="1" applyAlignment="1">
      <alignment horizontal="center" vertical="center" wrapText="1"/>
    </xf>
    <xf numFmtId="56" fontId="33" fillId="7" borderId="10" xfId="1" applyNumberFormat="1" applyFont="1" applyFill="1" applyBorder="1" applyAlignment="1">
      <alignment horizontal="center" vertical="center" wrapText="1"/>
    </xf>
    <xf numFmtId="56" fontId="33" fillId="7" borderId="18" xfId="1" applyNumberFormat="1" applyFont="1" applyFill="1" applyBorder="1" applyAlignment="1">
      <alignment horizontal="center" vertical="center" wrapText="1"/>
    </xf>
    <xf numFmtId="0" fontId="9" fillId="2" borderId="30" xfId="1" applyNumberFormat="1" applyFont="1" applyFill="1" applyBorder="1" applyAlignment="1">
      <alignment horizontal="center" vertical="center" wrapText="1"/>
    </xf>
    <xf numFmtId="0" fontId="9" fillId="2" borderId="4" xfId="1" applyNumberFormat="1" applyFont="1" applyFill="1" applyBorder="1" applyAlignment="1">
      <alignment horizontal="center" vertical="center" wrapText="1"/>
    </xf>
    <xf numFmtId="0" fontId="28" fillId="2" borderId="0" xfId="5" applyFont="1" applyFill="1" applyAlignment="1">
      <alignment vertical="center"/>
    </xf>
    <xf numFmtId="0" fontId="35" fillId="2" borderId="0" xfId="6" applyFont="1" applyFill="1" applyBorder="1" applyAlignment="1">
      <alignment horizontal="center" vertical="center"/>
    </xf>
    <xf numFmtId="0" fontId="13" fillId="0" borderId="207" xfId="5" applyFont="1" applyBorder="1" applyAlignment="1" applyProtection="1">
      <alignment horizontal="center" vertical="center"/>
    </xf>
    <xf numFmtId="0" fontId="13" fillId="0" borderId="208" xfId="5" applyFont="1" applyBorder="1" applyAlignment="1" applyProtection="1">
      <alignment horizontal="center" vertical="center"/>
    </xf>
    <xf numFmtId="0" fontId="13" fillId="0" borderId="209" xfId="5" applyFont="1" applyBorder="1" applyAlignment="1" applyProtection="1">
      <alignment horizontal="center" vertical="center"/>
    </xf>
    <xf numFmtId="0" fontId="40" fillId="0" borderId="169" xfId="5" applyNumberFormat="1" applyFont="1" applyBorder="1" applyAlignment="1" applyProtection="1">
      <alignment horizontal="center" vertical="center"/>
    </xf>
    <xf numFmtId="0" fontId="13" fillId="0" borderId="207" xfId="5" applyFont="1" applyBorder="1" applyAlignment="1">
      <alignment horizontal="center" vertical="center"/>
    </xf>
    <xf numFmtId="0" fontId="13" fillId="0" borderId="208" xfId="5" applyFont="1" applyBorder="1" applyAlignment="1">
      <alignment horizontal="center" vertical="center"/>
    </xf>
    <xf numFmtId="0" fontId="13" fillId="0" borderId="209" xfId="5" applyFont="1" applyBorder="1" applyAlignment="1">
      <alignment horizontal="center" vertical="center"/>
    </xf>
    <xf numFmtId="0" fontId="40" fillId="0" borderId="169" xfId="5" applyNumberFormat="1" applyFont="1" applyBorder="1" applyAlignment="1">
      <alignment horizontal="center" vertical="center"/>
    </xf>
    <xf numFmtId="0" fontId="13" fillId="0" borderId="51" xfId="6" applyFont="1" applyBorder="1" applyAlignment="1">
      <alignment horizontal="center" vertical="center"/>
    </xf>
    <xf numFmtId="0" fontId="13" fillId="0" borderId="1" xfId="6" applyFont="1" applyBorder="1" applyAlignment="1">
      <alignment horizontal="center" vertical="center"/>
    </xf>
    <xf numFmtId="0" fontId="13" fillId="0" borderId="52" xfId="6" applyFont="1" applyBorder="1" applyAlignment="1">
      <alignment horizontal="center" vertical="center"/>
    </xf>
    <xf numFmtId="0" fontId="17" fillId="14" borderId="51" xfId="6" applyFont="1" applyFill="1" applyBorder="1" applyAlignment="1">
      <alignment horizontal="center" vertical="center"/>
    </xf>
    <xf numFmtId="0" fontId="17" fillId="14" borderId="65" xfId="6" applyFont="1" applyFill="1" applyBorder="1" applyAlignment="1">
      <alignment horizontal="center" vertical="center"/>
    </xf>
    <xf numFmtId="0" fontId="13" fillId="0" borderId="68" xfId="6" applyFont="1" applyBorder="1" applyAlignment="1">
      <alignment horizontal="center" vertical="center"/>
    </xf>
    <xf numFmtId="0" fontId="13" fillId="0" borderId="190" xfId="6" applyFont="1" applyBorder="1" applyAlignment="1">
      <alignment horizontal="center" vertical="center"/>
    </xf>
    <xf numFmtId="0" fontId="13" fillId="0" borderId="29" xfId="6" applyFont="1" applyBorder="1" applyAlignment="1">
      <alignment horizontal="center" vertical="center"/>
    </xf>
    <xf numFmtId="0" fontId="17" fillId="14" borderId="68" xfId="6" applyFont="1" applyFill="1" applyBorder="1" applyAlignment="1">
      <alignment horizontal="center" vertical="center"/>
    </xf>
    <xf numFmtId="0" fontId="17" fillId="14" borderId="66" xfId="6" applyFont="1" applyFill="1" applyBorder="1" applyAlignment="1">
      <alignment horizontal="center" vertical="center"/>
    </xf>
    <xf numFmtId="0" fontId="17" fillId="0" borderId="54" xfId="6" applyFont="1" applyBorder="1" applyAlignment="1">
      <alignment horizontal="center" vertical="center"/>
    </xf>
    <xf numFmtId="0" fontId="17" fillId="0" borderId="48" xfId="6" applyFont="1" applyBorder="1" applyAlignment="1">
      <alignment horizontal="center" vertical="center"/>
    </xf>
    <xf numFmtId="0" fontId="17" fillId="0" borderId="50" xfId="6" applyFont="1" applyBorder="1" applyAlignment="1">
      <alignment horizontal="center" vertical="center"/>
    </xf>
    <xf numFmtId="0" fontId="17" fillId="0" borderId="56" xfId="6" applyFont="1" applyBorder="1" applyAlignment="1">
      <alignment horizontal="center" vertical="center"/>
    </xf>
    <xf numFmtId="0" fontId="17" fillId="0" borderId="33" xfId="6" applyFont="1" applyBorder="1" applyAlignment="1">
      <alignment horizontal="center" vertical="center"/>
    </xf>
    <xf numFmtId="0" fontId="17" fillId="14" borderId="50" xfId="6" applyFont="1" applyFill="1" applyBorder="1" applyAlignment="1">
      <alignment horizontal="center" vertical="center"/>
    </xf>
    <xf numFmtId="0" fontId="17" fillId="14" borderId="35" xfId="6" applyFont="1" applyFill="1" applyBorder="1" applyAlignment="1">
      <alignment horizontal="center" vertical="center"/>
    </xf>
    <xf numFmtId="0" fontId="17" fillId="0" borderId="51" xfId="6" applyFont="1" applyBorder="1" applyAlignment="1">
      <alignment horizontal="center" vertical="center"/>
    </xf>
    <xf numFmtId="0" fontId="17" fillId="0" borderId="1" xfId="6" applyFont="1" applyBorder="1" applyAlignment="1">
      <alignment horizontal="center" vertical="center"/>
    </xf>
    <xf numFmtId="0" fontId="17" fillId="0" borderId="52" xfId="6" applyFont="1" applyBorder="1" applyAlignment="1">
      <alignment horizontal="center" vertical="center"/>
    </xf>
    <xf numFmtId="0" fontId="17" fillId="15" borderId="50" xfId="6" applyFont="1" applyFill="1" applyBorder="1" applyAlignment="1">
      <alignment horizontal="center" vertical="center"/>
    </xf>
    <xf numFmtId="0" fontId="17" fillId="15" borderId="51" xfId="6" applyFont="1" applyFill="1" applyBorder="1" applyAlignment="1">
      <alignment horizontal="center" vertical="center"/>
    </xf>
    <xf numFmtId="0" fontId="17" fillId="15" borderId="33" xfId="6" applyFont="1" applyFill="1" applyBorder="1" applyAlignment="1">
      <alignment horizontal="center" vertical="center"/>
    </xf>
    <xf numFmtId="0" fontId="17" fillId="15" borderId="60" xfId="6" applyFont="1" applyFill="1" applyBorder="1" applyAlignment="1">
      <alignment horizontal="center" vertical="center"/>
    </xf>
    <xf numFmtId="0" fontId="17" fillId="15" borderId="52" xfId="6" applyFont="1" applyFill="1" applyBorder="1" applyAlignment="1">
      <alignment horizontal="center" vertical="center"/>
    </xf>
    <xf numFmtId="0" fontId="17" fillId="15" borderId="61" xfId="6" applyFont="1" applyFill="1" applyBorder="1" applyAlignment="1">
      <alignment horizontal="center" vertical="center"/>
    </xf>
    <xf numFmtId="0" fontId="17" fillId="15" borderId="56" xfId="6" applyFont="1" applyFill="1" applyBorder="1" applyAlignment="1">
      <alignment horizontal="center" vertical="center"/>
    </xf>
    <xf numFmtId="38" fontId="43" fillId="0" borderId="68" xfId="6" applyNumberFormat="1" applyFont="1" applyBorder="1" applyAlignment="1">
      <alignment horizontal="right" vertical="center"/>
    </xf>
    <xf numFmtId="38" fontId="43" fillId="0" borderId="29" xfId="6" applyNumberFormat="1" applyFont="1" applyBorder="1" applyAlignment="1">
      <alignment horizontal="right" vertical="center"/>
    </xf>
    <xf numFmtId="0" fontId="43" fillId="15" borderId="11" xfId="6" applyFont="1" applyFill="1" applyBorder="1" applyAlignment="1">
      <alignment horizontal="center" vertical="center"/>
    </xf>
    <xf numFmtId="0" fontId="43" fillId="15" borderId="13" xfId="6" applyFont="1" applyFill="1" applyBorder="1" applyAlignment="1">
      <alignment horizontal="center" vertical="center"/>
    </xf>
    <xf numFmtId="0" fontId="43" fillId="15" borderId="17" xfId="6" applyFont="1" applyFill="1" applyBorder="1" applyAlignment="1">
      <alignment horizontal="center" vertical="center"/>
    </xf>
    <xf numFmtId="0" fontId="43" fillId="15" borderId="18" xfId="6" applyFont="1" applyFill="1" applyBorder="1" applyAlignment="1">
      <alignment horizontal="center" vertical="center"/>
    </xf>
    <xf numFmtId="0" fontId="17" fillId="0" borderId="201" xfId="6" applyFont="1" applyBorder="1" applyAlignment="1">
      <alignment horizontal="center" vertical="center"/>
    </xf>
    <xf numFmtId="0" fontId="17" fillId="0" borderId="169" xfId="6" applyFont="1" applyBorder="1" applyAlignment="1">
      <alignment horizontal="center" vertical="center"/>
    </xf>
    <xf numFmtId="0" fontId="17" fillId="0" borderId="45" xfId="6" applyFont="1" applyBorder="1" applyAlignment="1">
      <alignment horizontal="center" vertical="center"/>
    </xf>
    <xf numFmtId="0" fontId="50" fillId="0" borderId="207" xfId="6" applyFont="1" applyBorder="1" applyAlignment="1">
      <alignment horizontal="center" vertical="center"/>
    </xf>
    <xf numFmtId="0" fontId="50" fillId="0" borderId="209" xfId="6" applyFont="1" applyBorder="1" applyAlignment="1">
      <alignment horizontal="center" vertical="center"/>
    </xf>
    <xf numFmtId="0" fontId="17" fillId="16" borderId="204" xfId="6" applyFont="1" applyFill="1" applyBorder="1" applyAlignment="1">
      <alignment horizontal="center" vertical="center"/>
    </xf>
    <xf numFmtId="0" fontId="17" fillId="16" borderId="203" xfId="6" applyFont="1" applyFill="1" applyBorder="1" applyAlignment="1">
      <alignment horizontal="center" vertical="center"/>
    </xf>
    <xf numFmtId="0" fontId="17" fillId="15" borderId="54" xfId="6" applyFont="1" applyFill="1" applyBorder="1" applyAlignment="1">
      <alignment horizontal="center" vertical="center"/>
    </xf>
    <xf numFmtId="0" fontId="17" fillId="15" borderId="189" xfId="6" applyFont="1" applyFill="1" applyBorder="1" applyAlignment="1">
      <alignment horizontal="center" vertical="center"/>
    </xf>
    <xf numFmtId="0" fontId="17" fillId="0" borderId="69" xfId="6" applyFont="1" applyBorder="1" applyAlignment="1">
      <alignment horizontal="center" vertical="center"/>
    </xf>
    <xf numFmtId="0" fontId="17" fillId="0" borderId="53" xfId="6" applyFont="1" applyBorder="1" applyAlignment="1">
      <alignment horizontal="center" vertical="center"/>
    </xf>
    <xf numFmtId="0" fontId="17" fillId="0" borderId="65" xfId="6" applyFont="1" applyBorder="1" applyAlignment="1">
      <alignment horizontal="center" vertical="center"/>
    </xf>
    <xf numFmtId="0" fontId="25" fillId="0" borderId="52" xfId="8" applyFont="1" applyBorder="1" applyAlignment="1">
      <alignment horizontal="left" vertical="center" wrapText="1"/>
    </xf>
    <xf numFmtId="0" fontId="25" fillId="0" borderId="65" xfId="8" applyFont="1" applyBorder="1" applyAlignment="1">
      <alignment horizontal="left" vertical="center"/>
    </xf>
    <xf numFmtId="0" fontId="17" fillId="0" borderId="52" xfId="8" applyFont="1" applyBorder="1" applyAlignment="1">
      <alignment horizontal="left" vertical="center" wrapText="1"/>
    </xf>
    <xf numFmtId="0" fontId="17" fillId="0" borderId="53" xfId="8" applyFont="1" applyBorder="1" applyAlignment="1">
      <alignment horizontal="left" vertical="center" wrapText="1"/>
    </xf>
    <xf numFmtId="0" fontId="17" fillId="0" borderId="65" xfId="8" applyFont="1" applyBorder="1" applyAlignment="1">
      <alignment horizontal="left" vertical="center" wrapText="1"/>
    </xf>
    <xf numFmtId="0" fontId="48" fillId="0" borderId="11" xfId="8" applyFont="1" applyBorder="1" applyAlignment="1">
      <alignment horizontal="left" vertical="center" wrapText="1"/>
    </xf>
    <xf numFmtId="0" fontId="48" fillId="0" borderId="12" xfId="8" applyFont="1" applyBorder="1" applyAlignment="1">
      <alignment horizontal="left" vertical="center"/>
    </xf>
    <xf numFmtId="0" fontId="48" fillId="0" borderId="13" xfId="8" applyFont="1" applyBorder="1" applyAlignment="1">
      <alignment horizontal="left" vertical="center"/>
    </xf>
    <xf numFmtId="0" fontId="48" fillId="0" borderId="17" xfId="8" applyFont="1" applyBorder="1" applyAlignment="1">
      <alignment horizontal="left" vertical="center" wrapText="1"/>
    </xf>
    <xf numFmtId="0" fontId="48" fillId="0" borderId="10" xfId="8" applyFont="1" applyBorder="1" applyAlignment="1">
      <alignment horizontal="left" vertical="center" wrapText="1"/>
    </xf>
    <xf numFmtId="0" fontId="48" fillId="0" borderId="18" xfId="8" applyFont="1" applyBorder="1" applyAlignment="1">
      <alignment horizontal="left" vertical="center" wrapText="1"/>
    </xf>
    <xf numFmtId="0" fontId="23" fillId="0" borderId="52" xfId="8" applyFont="1" applyBorder="1" applyAlignment="1">
      <alignment horizontal="center" vertical="center"/>
    </xf>
    <xf numFmtId="0" fontId="23" fillId="0" borderId="65" xfId="8" applyFont="1" applyBorder="1" applyAlignment="1">
      <alignment horizontal="center" vertical="center"/>
    </xf>
    <xf numFmtId="0" fontId="13" fillId="13" borderId="0" xfId="5" applyFont="1" applyFill="1" applyAlignment="1">
      <alignment horizontal="center" vertical="center"/>
    </xf>
    <xf numFmtId="0" fontId="13" fillId="0" borderId="173" xfId="5" applyFont="1" applyBorder="1" applyAlignment="1" applyProtection="1">
      <alignment vertical="center"/>
    </xf>
    <xf numFmtId="0" fontId="13" fillId="0" borderId="0" xfId="5" applyFont="1" applyBorder="1" applyAlignment="1" applyProtection="1">
      <alignment vertical="center"/>
    </xf>
    <xf numFmtId="0" fontId="13" fillId="13" borderId="0" xfId="5" applyFont="1" applyFill="1" applyAlignment="1">
      <alignment vertical="center"/>
    </xf>
    <xf numFmtId="0" fontId="13" fillId="0" borderId="173" xfId="5" applyFont="1" applyBorder="1" applyAlignment="1" applyProtection="1">
      <alignment horizontal="right" vertical="center"/>
    </xf>
    <xf numFmtId="0" fontId="13" fillId="0" borderId="0" xfId="5" applyFont="1" applyBorder="1" applyAlignment="1" applyProtection="1">
      <alignment horizontal="right" vertical="center"/>
    </xf>
    <xf numFmtId="0" fontId="13" fillId="13" borderId="0" xfId="5" applyFont="1" applyFill="1" applyAlignment="1">
      <alignment horizontal="right" vertical="center"/>
    </xf>
    <xf numFmtId="0" fontId="13" fillId="0" borderId="169" xfId="5" applyFont="1" applyBorder="1" applyAlignment="1" applyProtection="1">
      <alignment horizontal="center" vertical="center"/>
    </xf>
    <xf numFmtId="0" fontId="13" fillId="0" borderId="0" xfId="5" applyFont="1" applyBorder="1" applyAlignment="1" applyProtection="1">
      <alignment horizontal="center" vertical="center"/>
    </xf>
    <xf numFmtId="0" fontId="4" fillId="0" borderId="1" xfId="1" applyNumberFormat="1" applyFont="1" applyBorder="1" applyAlignment="1">
      <alignment horizontal="center" vertical="center"/>
    </xf>
    <xf numFmtId="0" fontId="4" fillId="0" borderId="1" xfId="1" applyNumberFormat="1" applyFont="1" applyBorder="1" applyAlignment="1">
      <alignment horizontal="center" vertical="center" wrapText="1"/>
    </xf>
    <xf numFmtId="0" fontId="4" fillId="0" borderId="1" xfId="1" applyNumberFormat="1" applyFont="1" applyFill="1" applyBorder="1" applyAlignment="1">
      <alignment horizontal="center" vertical="center" wrapText="1"/>
    </xf>
    <xf numFmtId="0" fontId="4" fillId="0" borderId="1" xfId="1" applyNumberFormat="1" applyFont="1" applyBorder="1" applyAlignment="1">
      <alignment vertical="center" wrapText="1"/>
    </xf>
    <xf numFmtId="0" fontId="0" fillId="0" borderId="52" xfId="0" applyBorder="1" applyAlignment="1">
      <alignment horizontal="center" wrapText="1"/>
    </xf>
    <xf numFmtId="0" fontId="0" fillId="0" borderId="53" xfId="0" applyBorder="1" applyAlignment="1">
      <alignment horizontal="center" wrapText="1"/>
    </xf>
    <xf numFmtId="0" fontId="0" fillId="0" borderId="65" xfId="0" applyBorder="1" applyAlignment="1">
      <alignment horizontal="center" wrapText="1"/>
    </xf>
    <xf numFmtId="0" fontId="0" fillId="0" borderId="55" xfId="0" applyBorder="1" applyAlignment="1">
      <alignment horizontal="center" wrapText="1"/>
    </xf>
    <xf numFmtId="0" fontId="0" fillId="0" borderId="46" xfId="0" applyBorder="1" applyAlignment="1">
      <alignment horizontal="center" wrapText="1"/>
    </xf>
  </cellXfs>
  <cellStyles count="10">
    <cellStyle name="桁区切り 2" xfId="7" xr:uid="{00000000-0005-0000-0000-000000000000}"/>
    <cellStyle name="桁区切り 2 2" xfId="9" xr:uid="{00000000-0005-0000-0000-000001000000}"/>
    <cellStyle name="標準" xfId="0" builtinId="0"/>
    <cellStyle name="標準 2" xfId="1" xr:uid="{00000000-0005-0000-0000-000003000000}"/>
    <cellStyle name="標準 2 2" xfId="6" xr:uid="{00000000-0005-0000-0000-000004000000}"/>
    <cellStyle name="標準 3" xfId="5" xr:uid="{00000000-0005-0000-0000-000005000000}"/>
    <cellStyle name="標準 3 2" xfId="8" xr:uid="{00000000-0005-0000-0000-000006000000}"/>
    <cellStyle name="標準 4" xfId="3" xr:uid="{00000000-0005-0000-0000-000007000000}"/>
    <cellStyle name="標準 4 2" xfId="4" xr:uid="{00000000-0005-0000-0000-000008000000}"/>
    <cellStyle name="標準_モード切替 (2)" xfId="2" xr:uid="{00000000-0005-0000-0000-000009000000}"/>
  </cellStyles>
  <dxfs count="205">
    <dxf>
      <font>
        <b val="0"/>
        <i val="0"/>
        <color rgb="FFFF0000"/>
      </font>
    </dxf>
    <dxf>
      <font>
        <color theme="0" tint="-0.34998626667073579"/>
      </font>
    </dxf>
    <dxf>
      <fill>
        <patternFill>
          <bgColor rgb="FFFF0000"/>
        </patternFill>
      </fill>
    </dxf>
    <dxf>
      <fill>
        <patternFill>
          <bgColor rgb="FFFFFF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theme="0" tint="-0.499984740745262"/>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499984740745262"/>
        </patternFill>
      </fill>
    </dxf>
    <dxf>
      <fill>
        <patternFill>
          <bgColor rgb="FFFF0000"/>
        </patternFill>
      </fill>
    </dxf>
    <dxf>
      <fill>
        <patternFill>
          <bgColor rgb="FFFFFF0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0" tint="-0.499984740745262"/>
        </patternFill>
      </fill>
    </dxf>
    <dxf>
      <fill>
        <patternFill>
          <bgColor theme="0" tint="-0.499984740745262"/>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0" tint="-0.499984740745262"/>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0" tint="-0.499984740745262"/>
        </patternFill>
      </fill>
    </dxf>
    <dxf>
      <fill>
        <patternFill>
          <bgColor theme="0" tint="-0.499984740745262"/>
        </patternFill>
      </fill>
    </dxf>
    <dxf>
      <fill>
        <patternFill>
          <bgColor rgb="FFFFFF00"/>
        </patternFill>
      </fill>
    </dxf>
    <dxf>
      <fill>
        <patternFill>
          <bgColor rgb="FFFF0000"/>
        </patternFill>
      </fill>
    </dxf>
    <dxf>
      <fill>
        <patternFill>
          <bgColor theme="0" tint="-0.499984740745262"/>
        </patternFill>
      </fill>
    </dxf>
    <dxf>
      <fill>
        <patternFill>
          <bgColor rgb="FFFFFF00"/>
        </patternFill>
      </fill>
    </dxf>
    <dxf>
      <fill>
        <patternFill>
          <bgColor rgb="FFFF0000"/>
        </patternFill>
      </fill>
    </dxf>
    <dxf>
      <fill>
        <patternFill>
          <bgColor theme="0" tint="-0.499984740745262"/>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rgb="FFFF0000"/>
        </patternFill>
      </fill>
    </dxf>
    <dxf>
      <fill>
        <patternFill>
          <bgColor theme="0" tint="-0.499984740745262"/>
        </patternFill>
      </fill>
    </dxf>
    <dxf>
      <fill>
        <patternFill>
          <bgColor rgb="FFFF0000"/>
        </patternFill>
      </fill>
    </dxf>
    <dxf>
      <fill>
        <patternFill>
          <bgColor theme="0" tint="-0.499984740745262"/>
        </patternFill>
      </fill>
    </dxf>
    <dxf>
      <fill>
        <patternFill>
          <bgColor rgb="FFFF0000"/>
        </patternFill>
      </fill>
    </dxf>
    <dxf>
      <fill>
        <patternFill>
          <bgColor theme="0" tint="-0.499984740745262"/>
        </patternFill>
      </fill>
    </dxf>
    <dxf>
      <fill>
        <patternFill>
          <bgColor rgb="FFFFFF00"/>
        </patternFill>
      </fill>
    </dxf>
    <dxf>
      <fill>
        <patternFill>
          <bgColor rgb="FFFF0000"/>
        </patternFill>
      </fill>
    </dxf>
    <dxf>
      <fill>
        <patternFill>
          <bgColor rgb="FFFF0000"/>
        </patternFill>
      </fill>
    </dxf>
    <dxf>
      <fill>
        <patternFill>
          <bgColor theme="0" tint="-0.14996795556505021"/>
        </patternFill>
      </fill>
    </dxf>
    <dxf>
      <fill>
        <patternFill>
          <bgColor theme="0" tint="-0.499984740745262"/>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499984740745262"/>
        </patternFill>
      </fill>
    </dxf>
    <dxf>
      <fill>
        <patternFill>
          <bgColor rgb="FFFF0000"/>
        </patternFill>
      </fill>
    </dxf>
    <dxf>
      <fill>
        <patternFill>
          <bgColor theme="0" tint="-0.14996795556505021"/>
        </patternFill>
      </fill>
    </dxf>
    <dxf>
      <fill>
        <patternFill>
          <bgColor rgb="FFFF0000"/>
        </patternFill>
      </fill>
    </dxf>
    <dxf>
      <fill>
        <patternFill>
          <bgColor rgb="FFFFFF00"/>
        </patternFill>
      </fill>
    </dxf>
    <dxf>
      <fill>
        <patternFill>
          <bgColor rgb="FFFF0000"/>
        </patternFill>
      </fill>
    </dxf>
    <dxf>
      <fill>
        <patternFill>
          <bgColor theme="0" tint="-0.499984740745262"/>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499984740745262"/>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s>
  <tableStyles count="0" defaultTableStyle="TableStyleMedium2" defaultPivotStyle="PivotStyleLight16"/>
  <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6.xml.rels><?xml version="1.0" encoding="UTF-8" standalone="yes"?>
<Relationships xmlns="http://schemas.openxmlformats.org/package/2006/relationships"><Relationship Id="rId1" Type="http://schemas.openxmlformats.org/officeDocument/2006/relationships/hyperlink" Target="#&#35299;&#35500;!A1"/></Relationships>
</file>

<file path=xl/drawings/_rels/drawing7.xml.rels><?xml version="1.0" encoding="UTF-8" standalone="yes"?>
<Relationships xmlns="http://schemas.openxmlformats.org/package/2006/relationships"><Relationship Id="rId2" Type="http://schemas.openxmlformats.org/officeDocument/2006/relationships/hyperlink" Target="#&#12461;&#12540;&#12497;&#12479;&#12540;&#12531;!A1"/><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9" Type="http://schemas.openxmlformats.org/officeDocument/2006/relationships/image" Target="../media/image30.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45" Type="http://schemas.openxmlformats.org/officeDocument/2006/relationships/image" Target="../media/image46.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4" Type="http://schemas.openxmlformats.org/officeDocument/2006/relationships/image" Target="../media/image45.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 Id="rId46" Type="http://schemas.openxmlformats.org/officeDocument/2006/relationships/image" Target="../media/image47.png"/><Relationship Id="rId20" Type="http://schemas.openxmlformats.org/officeDocument/2006/relationships/image" Target="../media/image21.png"/><Relationship Id="rId41" Type="http://schemas.openxmlformats.org/officeDocument/2006/relationships/image" Target="../media/image42.png"/></Relationships>
</file>

<file path=xl/drawings/_rels/drawing10.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9" Type="http://schemas.openxmlformats.org/officeDocument/2006/relationships/image" Target="../media/image30.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45" Type="http://schemas.openxmlformats.org/officeDocument/2006/relationships/image" Target="../media/image46.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4" Type="http://schemas.openxmlformats.org/officeDocument/2006/relationships/image" Target="../media/image45.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 Id="rId46" Type="http://schemas.openxmlformats.org/officeDocument/2006/relationships/image" Target="../media/image47.png"/><Relationship Id="rId20" Type="http://schemas.openxmlformats.org/officeDocument/2006/relationships/image" Target="../media/image21.png"/><Relationship Id="rId41" Type="http://schemas.openxmlformats.org/officeDocument/2006/relationships/image" Target="../media/image42.png"/></Relationships>
</file>

<file path=xl/drawings/_rels/drawing11.xml.rels><?xml version="1.0" encoding="UTF-8" standalone="yes"?>
<Relationships xmlns="http://schemas.openxmlformats.org/package/2006/relationships"><Relationship Id="rId13" Type="http://schemas.openxmlformats.org/officeDocument/2006/relationships/image" Target="../media/image60.png"/><Relationship Id="rId18" Type="http://schemas.openxmlformats.org/officeDocument/2006/relationships/image" Target="../media/image65.png"/><Relationship Id="rId26" Type="http://schemas.openxmlformats.org/officeDocument/2006/relationships/image" Target="../media/image73.png"/><Relationship Id="rId39" Type="http://schemas.openxmlformats.org/officeDocument/2006/relationships/image" Target="../media/image86.png"/><Relationship Id="rId21" Type="http://schemas.openxmlformats.org/officeDocument/2006/relationships/image" Target="../media/image68.png"/><Relationship Id="rId34" Type="http://schemas.openxmlformats.org/officeDocument/2006/relationships/image" Target="../media/image81.png"/><Relationship Id="rId42" Type="http://schemas.openxmlformats.org/officeDocument/2006/relationships/image" Target="../media/image89.png"/><Relationship Id="rId7" Type="http://schemas.openxmlformats.org/officeDocument/2006/relationships/image" Target="../media/image54.png"/><Relationship Id="rId2" Type="http://schemas.openxmlformats.org/officeDocument/2006/relationships/image" Target="../media/image49.png"/><Relationship Id="rId16" Type="http://schemas.openxmlformats.org/officeDocument/2006/relationships/image" Target="../media/image63.png"/><Relationship Id="rId20" Type="http://schemas.openxmlformats.org/officeDocument/2006/relationships/image" Target="../media/image67.png"/><Relationship Id="rId29" Type="http://schemas.openxmlformats.org/officeDocument/2006/relationships/image" Target="../media/image76.png"/><Relationship Id="rId41" Type="http://schemas.openxmlformats.org/officeDocument/2006/relationships/image" Target="../media/image88.png"/><Relationship Id="rId1" Type="http://schemas.openxmlformats.org/officeDocument/2006/relationships/image" Target="../media/image48.png"/><Relationship Id="rId6" Type="http://schemas.openxmlformats.org/officeDocument/2006/relationships/image" Target="../media/image53.png"/><Relationship Id="rId11" Type="http://schemas.openxmlformats.org/officeDocument/2006/relationships/image" Target="../media/image58.png"/><Relationship Id="rId24" Type="http://schemas.openxmlformats.org/officeDocument/2006/relationships/image" Target="../media/image71.png"/><Relationship Id="rId32" Type="http://schemas.openxmlformats.org/officeDocument/2006/relationships/image" Target="../media/image79.png"/><Relationship Id="rId37" Type="http://schemas.openxmlformats.org/officeDocument/2006/relationships/image" Target="../media/image84.png"/><Relationship Id="rId40" Type="http://schemas.openxmlformats.org/officeDocument/2006/relationships/image" Target="../media/image87.png"/><Relationship Id="rId5" Type="http://schemas.openxmlformats.org/officeDocument/2006/relationships/image" Target="../media/image52.png"/><Relationship Id="rId15" Type="http://schemas.openxmlformats.org/officeDocument/2006/relationships/image" Target="../media/image62.png"/><Relationship Id="rId23" Type="http://schemas.openxmlformats.org/officeDocument/2006/relationships/image" Target="../media/image70.png"/><Relationship Id="rId28" Type="http://schemas.openxmlformats.org/officeDocument/2006/relationships/image" Target="../media/image75.png"/><Relationship Id="rId36" Type="http://schemas.openxmlformats.org/officeDocument/2006/relationships/image" Target="../media/image83.png"/><Relationship Id="rId10" Type="http://schemas.openxmlformats.org/officeDocument/2006/relationships/image" Target="../media/image57.png"/><Relationship Id="rId19" Type="http://schemas.openxmlformats.org/officeDocument/2006/relationships/image" Target="../media/image66.png"/><Relationship Id="rId31" Type="http://schemas.openxmlformats.org/officeDocument/2006/relationships/image" Target="../media/image78.png"/><Relationship Id="rId4" Type="http://schemas.openxmlformats.org/officeDocument/2006/relationships/image" Target="../media/image51.png"/><Relationship Id="rId9" Type="http://schemas.openxmlformats.org/officeDocument/2006/relationships/image" Target="../media/image56.png"/><Relationship Id="rId14" Type="http://schemas.openxmlformats.org/officeDocument/2006/relationships/image" Target="../media/image61.png"/><Relationship Id="rId22" Type="http://schemas.openxmlformats.org/officeDocument/2006/relationships/image" Target="../media/image69.png"/><Relationship Id="rId27" Type="http://schemas.openxmlformats.org/officeDocument/2006/relationships/image" Target="../media/image74.png"/><Relationship Id="rId30" Type="http://schemas.openxmlformats.org/officeDocument/2006/relationships/image" Target="../media/image77.png"/><Relationship Id="rId35" Type="http://schemas.openxmlformats.org/officeDocument/2006/relationships/image" Target="../media/image82.png"/><Relationship Id="rId43" Type="http://schemas.openxmlformats.org/officeDocument/2006/relationships/image" Target="../media/image90.png"/><Relationship Id="rId8" Type="http://schemas.openxmlformats.org/officeDocument/2006/relationships/image" Target="../media/image55.png"/><Relationship Id="rId3" Type="http://schemas.openxmlformats.org/officeDocument/2006/relationships/image" Target="../media/image50.png"/><Relationship Id="rId12" Type="http://schemas.openxmlformats.org/officeDocument/2006/relationships/image" Target="../media/image59.png"/><Relationship Id="rId17" Type="http://schemas.openxmlformats.org/officeDocument/2006/relationships/image" Target="../media/image64.png"/><Relationship Id="rId25" Type="http://schemas.openxmlformats.org/officeDocument/2006/relationships/image" Target="../media/image72.png"/><Relationship Id="rId33" Type="http://schemas.openxmlformats.org/officeDocument/2006/relationships/image" Target="../media/image80.png"/><Relationship Id="rId38" Type="http://schemas.openxmlformats.org/officeDocument/2006/relationships/image" Target="../media/image85.png"/></Relationships>
</file>

<file path=xl/drawings/_rels/drawing13.xml.rels><?xml version="1.0" encoding="UTF-8" standalone="yes"?>
<Relationships xmlns="http://schemas.openxmlformats.org/package/2006/relationships"><Relationship Id="rId8" Type="http://schemas.openxmlformats.org/officeDocument/2006/relationships/image" Target="../media/image96.png"/><Relationship Id="rId13" Type="http://schemas.openxmlformats.org/officeDocument/2006/relationships/image" Target="../media/image101.png"/><Relationship Id="rId18" Type="http://schemas.openxmlformats.org/officeDocument/2006/relationships/image" Target="../media/image106.png"/><Relationship Id="rId26" Type="http://schemas.openxmlformats.org/officeDocument/2006/relationships/image" Target="../media/image113.png"/><Relationship Id="rId3" Type="http://schemas.microsoft.com/office/2007/relationships/hdphoto" Target="../media/hdphoto1.wdp"/><Relationship Id="rId21" Type="http://schemas.microsoft.com/office/2007/relationships/hdphoto" Target="../media/hdphoto3.wdp"/><Relationship Id="rId7" Type="http://schemas.openxmlformats.org/officeDocument/2006/relationships/image" Target="../media/image95.png"/><Relationship Id="rId12" Type="http://schemas.openxmlformats.org/officeDocument/2006/relationships/image" Target="../media/image100.png"/><Relationship Id="rId17" Type="http://schemas.openxmlformats.org/officeDocument/2006/relationships/image" Target="../media/image105.wmf"/><Relationship Id="rId25" Type="http://schemas.openxmlformats.org/officeDocument/2006/relationships/image" Target="../media/image112.jpeg"/><Relationship Id="rId2" Type="http://schemas.openxmlformats.org/officeDocument/2006/relationships/image" Target="../media/image92.png"/><Relationship Id="rId16" Type="http://schemas.openxmlformats.org/officeDocument/2006/relationships/image" Target="../media/image104.jpeg"/><Relationship Id="rId20" Type="http://schemas.openxmlformats.org/officeDocument/2006/relationships/image" Target="../media/image108.png"/><Relationship Id="rId29" Type="http://schemas.openxmlformats.org/officeDocument/2006/relationships/image" Target="../media/image116.gif"/><Relationship Id="rId1" Type="http://schemas.openxmlformats.org/officeDocument/2006/relationships/image" Target="../media/image91.gif"/><Relationship Id="rId6" Type="http://schemas.openxmlformats.org/officeDocument/2006/relationships/image" Target="../media/image94.gif"/><Relationship Id="rId11" Type="http://schemas.openxmlformats.org/officeDocument/2006/relationships/image" Target="../media/image99.jpeg"/><Relationship Id="rId24" Type="http://schemas.openxmlformats.org/officeDocument/2006/relationships/image" Target="../media/image111.jpeg"/><Relationship Id="rId5" Type="http://schemas.microsoft.com/office/2007/relationships/hdphoto" Target="../media/hdphoto2.wdp"/><Relationship Id="rId15" Type="http://schemas.openxmlformats.org/officeDocument/2006/relationships/image" Target="../media/image103.png"/><Relationship Id="rId23" Type="http://schemas.openxmlformats.org/officeDocument/2006/relationships/image" Target="../media/image110.wmf"/><Relationship Id="rId28" Type="http://schemas.openxmlformats.org/officeDocument/2006/relationships/image" Target="../media/image115.gif"/><Relationship Id="rId10" Type="http://schemas.openxmlformats.org/officeDocument/2006/relationships/image" Target="../media/image98.png"/><Relationship Id="rId19" Type="http://schemas.openxmlformats.org/officeDocument/2006/relationships/image" Target="../media/image107.wmf"/><Relationship Id="rId4" Type="http://schemas.openxmlformats.org/officeDocument/2006/relationships/image" Target="../media/image93.png"/><Relationship Id="rId9" Type="http://schemas.openxmlformats.org/officeDocument/2006/relationships/image" Target="../media/image97.png"/><Relationship Id="rId14" Type="http://schemas.openxmlformats.org/officeDocument/2006/relationships/image" Target="../media/image102.png"/><Relationship Id="rId22" Type="http://schemas.openxmlformats.org/officeDocument/2006/relationships/image" Target="../media/image109.wmf"/><Relationship Id="rId27" Type="http://schemas.openxmlformats.org/officeDocument/2006/relationships/image" Target="../media/image114.gif"/></Relationships>
</file>

<file path=xl/drawings/drawing1.xml><?xml version="1.0" encoding="utf-8"?>
<xdr:wsDr xmlns:xdr="http://schemas.openxmlformats.org/drawingml/2006/spreadsheetDrawing" xmlns:a="http://schemas.openxmlformats.org/drawingml/2006/main">
  <xdr:twoCellAnchor>
    <xdr:from>
      <xdr:col>14</xdr:col>
      <xdr:colOff>295275</xdr:colOff>
      <xdr:row>23</xdr:row>
      <xdr:rowOff>133350</xdr:rowOff>
    </xdr:from>
    <xdr:to>
      <xdr:col>17</xdr:col>
      <xdr:colOff>257175</xdr:colOff>
      <xdr:row>27</xdr:row>
      <xdr:rowOff>161925</xdr:rowOff>
    </xdr:to>
    <xdr:sp macro="[0]!NoMacroExport" textlink="">
      <xdr:nvSpPr>
        <xdr:cNvPr id="3" name="角丸四角形 2">
          <a:extLst>
            <a:ext uri="{FF2B5EF4-FFF2-40B4-BE49-F238E27FC236}">
              <a16:creationId xmlns:a16="http://schemas.microsoft.com/office/drawing/2014/main" id="{00000000-0008-0000-0000-000003000000}"/>
            </a:ext>
          </a:extLst>
        </xdr:cNvPr>
        <xdr:cNvSpPr/>
      </xdr:nvSpPr>
      <xdr:spPr>
        <a:xfrm>
          <a:off x="7896225" y="5276850"/>
          <a:ext cx="2019300" cy="1000125"/>
        </a:xfrm>
        <a:prstGeom prst="round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latin typeface="Meiryo UI" panose="020B0604030504040204" pitchFamily="50" charset="-128"/>
              <a:ea typeface="Meiryo UI" panose="020B0604030504040204" pitchFamily="50" charset="-128"/>
            </a:rPr>
            <a:t>設定調書（マクロなし）</a:t>
          </a:r>
          <a:endParaRPr kumimoji="1" lang="en-US" altLang="ja-JP" sz="1200">
            <a:latin typeface="Meiryo UI" panose="020B0604030504040204" pitchFamily="50" charset="-128"/>
            <a:ea typeface="Meiryo UI" panose="020B0604030504040204" pitchFamily="50" charset="-128"/>
          </a:endParaRPr>
        </a:p>
        <a:p>
          <a:pPr algn="ctr"/>
          <a:r>
            <a:rPr kumimoji="1" lang="ja-JP" altLang="en-US" sz="1200">
              <a:latin typeface="Meiryo UI" panose="020B0604030504040204" pitchFamily="50" charset="-128"/>
              <a:ea typeface="Meiryo UI" panose="020B0604030504040204" pitchFamily="50" charset="-128"/>
            </a:rPr>
            <a:t>エクスポート</a:t>
          </a:r>
        </a:p>
      </xdr:txBody>
    </xdr:sp>
    <xdr:clientData fPrintsWithSheet="0"/>
  </xdr:twoCellAnchor>
  <xdr:twoCellAnchor>
    <xdr:from>
      <xdr:col>11</xdr:col>
      <xdr:colOff>342900</xdr:colOff>
      <xdr:row>23</xdr:row>
      <xdr:rowOff>152401</xdr:rowOff>
    </xdr:from>
    <xdr:to>
      <xdr:col>14</xdr:col>
      <xdr:colOff>161925</xdr:colOff>
      <xdr:row>27</xdr:row>
      <xdr:rowOff>95251</xdr:rowOff>
    </xdr:to>
    <xdr:sp macro="[0]!Sheet1.論理チェック" textlink="">
      <xdr:nvSpPr>
        <xdr:cNvPr id="2" name="角丸四角形 1">
          <a:extLst>
            <a:ext uri="{FF2B5EF4-FFF2-40B4-BE49-F238E27FC236}">
              <a16:creationId xmlns:a16="http://schemas.microsoft.com/office/drawing/2014/main" id="{00000000-0008-0000-0000-000002000000}"/>
            </a:ext>
          </a:extLst>
        </xdr:cNvPr>
        <xdr:cNvSpPr/>
      </xdr:nvSpPr>
      <xdr:spPr>
        <a:xfrm>
          <a:off x="6524625" y="5295901"/>
          <a:ext cx="1238250" cy="914400"/>
        </a:xfrm>
        <a:prstGeom prst="roundRect">
          <a:avLst/>
        </a:prstGeom>
        <a:ln/>
      </xdr:spPr>
      <xdr:style>
        <a:lnRef idx="1">
          <a:schemeClr val="accent1"/>
        </a:lnRef>
        <a:fillRef idx="2">
          <a:schemeClr val="accent1"/>
        </a:fillRef>
        <a:effectRef idx="1">
          <a:schemeClr val="accent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1" lang="ja-JP" altLang="en-US"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論理チェック</a:t>
          </a:r>
          <a:br>
            <a:rPr kumimoji="1" lang="en-US" altLang="ja-JP"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br>
          <a:r>
            <a:rPr kumimoji="1" lang="en-US" altLang="ja-JP"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セル塗りつぶし</a:t>
          </a:r>
          <a:r>
            <a:rPr kumimoji="1" lang="en-US" altLang="ja-JP"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5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有効化</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238126</xdr:colOff>
      <xdr:row>0</xdr:row>
      <xdr:rowOff>37668</xdr:rowOff>
    </xdr:from>
    <xdr:to>
      <xdr:col>11</xdr:col>
      <xdr:colOff>447677</xdr:colOff>
      <xdr:row>1</xdr:row>
      <xdr:rowOff>209983</xdr:rowOff>
    </xdr:to>
    <xdr:sp macro="[0]!Sheet3.Del_Color_Comment" textlink="">
      <xdr:nvSpPr>
        <xdr:cNvPr id="4" name="角丸四角形 3">
          <a:extLst>
            <a:ext uri="{FF2B5EF4-FFF2-40B4-BE49-F238E27FC236}">
              <a16:creationId xmlns:a16="http://schemas.microsoft.com/office/drawing/2014/main" id="{00000000-0008-0000-0100-000004000000}"/>
            </a:ext>
          </a:extLst>
        </xdr:cNvPr>
        <xdr:cNvSpPr/>
      </xdr:nvSpPr>
      <xdr:spPr>
        <a:xfrm>
          <a:off x="6715126" y="37668"/>
          <a:ext cx="1314451" cy="372340"/>
        </a:xfrm>
        <a:prstGeom prst="roundRect">
          <a:avLst/>
        </a:prstGeom>
        <a:solidFill>
          <a:schemeClr val="accent2"/>
        </a:solidFill>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橙塗り＆コメント</a:t>
          </a:r>
          <a:endParaRPr kumimoji="1" lang="en-US" altLang="ja-JP"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「確認しました」ボタン</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4</xdr:col>
      <xdr:colOff>9525</xdr:colOff>
      <xdr:row>0</xdr:row>
      <xdr:rowOff>9525</xdr:rowOff>
    </xdr:from>
    <xdr:to>
      <xdr:col>6</xdr:col>
      <xdr:colOff>371476</xdr:colOff>
      <xdr:row>1</xdr:row>
      <xdr:rowOff>181840</xdr:rowOff>
    </xdr:to>
    <xdr:sp macro="[0]!Sheet4.Del_Color_Comment" textlink="">
      <xdr:nvSpPr>
        <xdr:cNvPr id="3" name="角丸四角形 2">
          <a:extLst>
            <a:ext uri="{FF2B5EF4-FFF2-40B4-BE49-F238E27FC236}">
              <a16:creationId xmlns:a16="http://schemas.microsoft.com/office/drawing/2014/main" id="{00000000-0008-0000-0200-000003000000}"/>
            </a:ext>
          </a:extLst>
        </xdr:cNvPr>
        <xdr:cNvSpPr/>
      </xdr:nvSpPr>
      <xdr:spPr>
        <a:xfrm>
          <a:off x="3524250" y="9525"/>
          <a:ext cx="1314451" cy="372340"/>
        </a:xfrm>
        <a:prstGeom prst="roundRect">
          <a:avLst/>
        </a:prstGeom>
        <a:solidFill>
          <a:schemeClr val="accent2"/>
        </a:solidFill>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橙塗り＆コメント</a:t>
          </a:r>
          <a:endParaRPr kumimoji="1" lang="en-US" altLang="ja-JP"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「確認しました」ボタン</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4</xdr:col>
      <xdr:colOff>1133475</xdr:colOff>
      <xdr:row>0</xdr:row>
      <xdr:rowOff>0</xdr:rowOff>
    </xdr:from>
    <xdr:to>
      <xdr:col>6</xdr:col>
      <xdr:colOff>466726</xdr:colOff>
      <xdr:row>1</xdr:row>
      <xdr:rowOff>172315</xdr:rowOff>
    </xdr:to>
    <xdr:sp macro="[0]!Sheet5.Del_Color_Comment" textlink="">
      <xdr:nvSpPr>
        <xdr:cNvPr id="3" name="角丸四角形 2">
          <a:extLst>
            <a:ext uri="{FF2B5EF4-FFF2-40B4-BE49-F238E27FC236}">
              <a16:creationId xmlns:a16="http://schemas.microsoft.com/office/drawing/2014/main" id="{00000000-0008-0000-0300-000003000000}"/>
            </a:ext>
          </a:extLst>
        </xdr:cNvPr>
        <xdr:cNvSpPr/>
      </xdr:nvSpPr>
      <xdr:spPr>
        <a:xfrm>
          <a:off x="3514725" y="0"/>
          <a:ext cx="1314451" cy="372340"/>
        </a:xfrm>
        <a:prstGeom prst="roundRect">
          <a:avLst/>
        </a:prstGeom>
        <a:solidFill>
          <a:schemeClr val="accent2"/>
        </a:solidFill>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橙塗り＆コメント</a:t>
          </a:r>
          <a:endParaRPr kumimoji="1" lang="en-US" altLang="ja-JP"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「確認しました」ボタン</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6</xdr:col>
      <xdr:colOff>85725</xdr:colOff>
      <xdr:row>0</xdr:row>
      <xdr:rowOff>0</xdr:rowOff>
    </xdr:from>
    <xdr:to>
      <xdr:col>8</xdr:col>
      <xdr:colOff>1</xdr:colOff>
      <xdr:row>1</xdr:row>
      <xdr:rowOff>172315</xdr:rowOff>
    </xdr:to>
    <xdr:sp macro="[0]!Sheet6.Del_Color_Comment" textlink="">
      <xdr:nvSpPr>
        <xdr:cNvPr id="4" name="角丸四角形 3">
          <a:extLst>
            <a:ext uri="{FF2B5EF4-FFF2-40B4-BE49-F238E27FC236}">
              <a16:creationId xmlns:a16="http://schemas.microsoft.com/office/drawing/2014/main" id="{00000000-0008-0000-0400-000004000000}"/>
            </a:ext>
          </a:extLst>
        </xdr:cNvPr>
        <xdr:cNvSpPr/>
      </xdr:nvSpPr>
      <xdr:spPr>
        <a:xfrm>
          <a:off x="3943350" y="0"/>
          <a:ext cx="1314451" cy="372340"/>
        </a:xfrm>
        <a:prstGeom prst="roundRect">
          <a:avLst/>
        </a:prstGeom>
        <a:solidFill>
          <a:schemeClr val="accent2"/>
        </a:solidFill>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橙塗り＆コメント</a:t>
          </a:r>
          <a:endParaRPr kumimoji="1" lang="en-US" altLang="ja-JP"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900" b="1"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rPr>
            <a:t>「確認しました」ボタン</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6</xdr:col>
      <xdr:colOff>314324</xdr:colOff>
      <xdr:row>0</xdr:row>
      <xdr:rowOff>0</xdr:rowOff>
    </xdr:from>
    <xdr:to>
      <xdr:col>11</xdr:col>
      <xdr:colOff>771524</xdr:colOff>
      <xdr:row>1</xdr:row>
      <xdr:rowOff>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3457574" y="0"/>
          <a:ext cx="2943225" cy="200025"/>
        </a:xfrm>
        <a:prstGeom prst="roundRect">
          <a:avLst/>
        </a:prstGeom>
      </xdr:spPr>
      <xdr:style>
        <a:lnRef idx="0">
          <a:schemeClr val="accent5"/>
        </a:lnRef>
        <a:fillRef idx="3">
          <a:schemeClr val="accent5"/>
        </a:fillRef>
        <a:effectRef idx="3">
          <a:schemeClr val="accent5"/>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indent="0" algn="ctr"/>
          <a:r>
            <a:rPr kumimoji="1" lang="ja-JP" altLang="en-US" sz="1000">
              <a:solidFill>
                <a:schemeClr val="lt1"/>
              </a:solidFill>
              <a:latin typeface="Meiryo UI" panose="020B0604030504040204" pitchFamily="50" charset="-128"/>
              <a:ea typeface="Meiryo UI" panose="020B0604030504040204" pitchFamily="50" charset="-128"/>
              <a:cs typeface="Meiryo UI" panose="020B0604030504040204" pitchFamily="50" charset="-128"/>
            </a:rPr>
            <a:t>キーパターン記載ルール </a:t>
          </a:r>
          <a:r>
            <a:rPr lang="en-US" altLang="ja-JP" sz="1000"/>
            <a:t> </a:t>
          </a:r>
          <a:r>
            <a:rPr kumimoji="1" lang="ja-JP" altLang="en-US" sz="1000">
              <a:solidFill>
                <a:schemeClr val="lt1"/>
              </a:solidFill>
              <a:latin typeface="Meiryo UI" panose="020B0604030504040204" pitchFamily="50" charset="-128"/>
              <a:ea typeface="Meiryo UI" panose="020B0604030504040204" pitchFamily="50" charset="-128"/>
              <a:cs typeface="Meiryo UI" panose="020B0604030504040204" pitchFamily="50" charset="-128"/>
            </a:rPr>
            <a:t>解説は別シート</a:t>
          </a:r>
        </a:p>
      </xdr:txBody>
    </xdr:sp>
    <xdr:clientData/>
  </xdr:twoCellAnchor>
  <xdr:twoCellAnchor>
    <xdr:from>
      <xdr:col>13</xdr:col>
      <xdr:colOff>0</xdr:colOff>
      <xdr:row>0</xdr:row>
      <xdr:rowOff>0</xdr:rowOff>
    </xdr:from>
    <xdr:to>
      <xdr:col>16</xdr:col>
      <xdr:colOff>314324</xdr:colOff>
      <xdr:row>1</xdr:row>
      <xdr:rowOff>0</xdr:rowOff>
    </xdr:to>
    <xdr:sp macro="[0]!印刷範囲変更" textlink="">
      <xdr:nvSpPr>
        <xdr:cNvPr id="3" name="角丸四角形 2">
          <a:extLst>
            <a:ext uri="{FF2B5EF4-FFF2-40B4-BE49-F238E27FC236}">
              <a16:creationId xmlns:a16="http://schemas.microsoft.com/office/drawing/2014/main" id="{00000000-0008-0000-0700-000003000000}"/>
            </a:ext>
          </a:extLst>
        </xdr:cNvPr>
        <xdr:cNvSpPr/>
      </xdr:nvSpPr>
      <xdr:spPr>
        <a:xfrm>
          <a:off x="6715125" y="0"/>
          <a:ext cx="1809749" cy="20002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kumimoji="1" lang="ja-JP" altLang="en-US" sz="1100"/>
            <a:t>印刷範囲調整</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33617</xdr:colOff>
      <xdr:row>5</xdr:row>
      <xdr:rowOff>11207</xdr:rowOff>
    </xdr:from>
    <xdr:to>
      <xdr:col>6</xdr:col>
      <xdr:colOff>0</xdr:colOff>
      <xdr:row>7</xdr:row>
      <xdr:rowOff>207784</xdr:rowOff>
    </xdr:to>
    <xdr:pic>
      <xdr:nvPicPr>
        <xdr:cNvPr id="10" name="図 9">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7176" y="1019736"/>
          <a:ext cx="3384177" cy="24041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xdr:row>
      <xdr:rowOff>0</xdr:rowOff>
    </xdr:from>
    <xdr:to>
      <xdr:col>5</xdr:col>
      <xdr:colOff>0</xdr:colOff>
      <xdr:row>4</xdr:row>
      <xdr:rowOff>0</xdr:rowOff>
    </xdr:to>
    <xdr:sp macro="" textlink="">
      <xdr:nvSpPr>
        <xdr:cNvPr id="2" name="角丸四角形 1">
          <a:hlinkClick xmlns:r="http://schemas.openxmlformats.org/officeDocument/2006/relationships" r:id="rId2"/>
          <a:extLst>
            <a:ext uri="{FF2B5EF4-FFF2-40B4-BE49-F238E27FC236}">
              <a16:creationId xmlns:a16="http://schemas.microsoft.com/office/drawing/2014/main" id="{00000000-0008-0000-0800-000002000000}"/>
            </a:ext>
          </a:extLst>
        </xdr:cNvPr>
        <xdr:cNvSpPr/>
      </xdr:nvSpPr>
      <xdr:spPr>
        <a:xfrm>
          <a:off x="685800" y="200025"/>
          <a:ext cx="2743200" cy="600075"/>
        </a:xfrm>
        <a:prstGeom prst="roundRect">
          <a:avLst/>
        </a:prstGeom>
      </xdr:spPr>
      <xdr:style>
        <a:lnRef idx="0">
          <a:schemeClr val="accent5"/>
        </a:lnRef>
        <a:fillRef idx="3">
          <a:schemeClr val="accent5"/>
        </a:fillRef>
        <a:effectRef idx="3">
          <a:schemeClr val="accent5"/>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indent="0" algn="ctr"/>
          <a:r>
            <a:rPr kumimoji="1" lang="en-US" altLang="ja-JP" sz="1600">
              <a:solidFill>
                <a:schemeClr val="lt1"/>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600">
              <a:solidFill>
                <a:schemeClr val="lt1"/>
              </a:solidFill>
              <a:latin typeface="Meiryo UI" panose="020B0604030504040204" pitchFamily="50" charset="-128"/>
              <a:ea typeface="Meiryo UI" panose="020B0604030504040204" pitchFamily="50" charset="-128"/>
              <a:cs typeface="Meiryo UI" panose="020B0604030504040204" pitchFamily="50" charset="-128"/>
            </a:rPr>
            <a:t>ｷｰﾊﾟﾀｰﾝ鳴動</a:t>
          </a:r>
          <a:r>
            <a:rPr kumimoji="1" lang="en-US" altLang="ja-JP" sz="1600">
              <a:solidFill>
                <a:schemeClr val="lt1"/>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600">
              <a:solidFill>
                <a:schemeClr val="lt1"/>
              </a:solidFill>
              <a:latin typeface="Meiryo UI" panose="020B0604030504040204" pitchFamily="50" charset="-128"/>
              <a:ea typeface="Meiryo UI" panose="020B0604030504040204" pitchFamily="50" charset="-128"/>
              <a:cs typeface="Meiryo UI" panose="020B0604030504040204" pitchFamily="50" charset="-128"/>
            </a:rPr>
            <a:t>入力へ戻る</a:t>
          </a:r>
        </a:p>
      </xdr:txBody>
    </xdr:sp>
    <xdr:clientData/>
  </xdr:twoCellAnchor>
  <xdr:twoCellAnchor>
    <xdr:from>
      <xdr:col>1</xdr:col>
      <xdr:colOff>323851</xdr:colOff>
      <xdr:row>6</xdr:row>
      <xdr:rowOff>342928</xdr:rowOff>
    </xdr:from>
    <xdr:to>
      <xdr:col>4</xdr:col>
      <xdr:colOff>114301</xdr:colOff>
      <xdr:row>6</xdr:row>
      <xdr:rowOff>739587</xdr:rowOff>
    </xdr:to>
    <xdr:sp macro="" textlink="">
      <xdr:nvSpPr>
        <xdr:cNvPr id="5" name="角丸四角形 4">
          <a:extLst>
            <a:ext uri="{FF2B5EF4-FFF2-40B4-BE49-F238E27FC236}">
              <a16:creationId xmlns:a16="http://schemas.microsoft.com/office/drawing/2014/main" id="{00000000-0008-0000-0800-000005000000}"/>
            </a:ext>
          </a:extLst>
        </xdr:cNvPr>
        <xdr:cNvSpPr/>
      </xdr:nvSpPr>
      <xdr:spPr>
        <a:xfrm>
          <a:off x="1007410" y="1553163"/>
          <a:ext cx="1841126" cy="396659"/>
        </a:xfrm>
        <a:prstGeom prst="roundRect">
          <a:avLst/>
        </a:prstGeom>
        <a:noFill/>
        <a:ln w="5715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l"/>
          <a:r>
            <a:rPr kumimoji="1" lang="ja-JP" altLang="en-US" sz="2000" b="1">
              <a:solidFill>
                <a:srgbClr val="FF0000"/>
              </a:solidFill>
              <a:latin typeface="Meiryo UI" panose="020B0604030504040204" pitchFamily="50" charset="-128"/>
              <a:ea typeface="Meiryo UI" panose="020B0604030504040204" pitchFamily="50" charset="-128"/>
            </a:rPr>
            <a:t>①</a:t>
          </a:r>
        </a:p>
      </xdr:txBody>
    </xdr:sp>
    <xdr:clientData/>
  </xdr:twoCellAnchor>
  <xdr:twoCellAnchor>
    <xdr:from>
      <xdr:col>4</xdr:col>
      <xdr:colOff>409576</xdr:colOff>
      <xdr:row>6</xdr:row>
      <xdr:rowOff>342928</xdr:rowOff>
    </xdr:from>
    <xdr:to>
      <xdr:col>5</xdr:col>
      <xdr:colOff>609600</xdr:colOff>
      <xdr:row>6</xdr:row>
      <xdr:rowOff>739587</xdr:rowOff>
    </xdr:to>
    <xdr:sp macro="" textlink="">
      <xdr:nvSpPr>
        <xdr:cNvPr id="6" name="角丸四角形 5">
          <a:extLst>
            <a:ext uri="{FF2B5EF4-FFF2-40B4-BE49-F238E27FC236}">
              <a16:creationId xmlns:a16="http://schemas.microsoft.com/office/drawing/2014/main" id="{00000000-0008-0000-0800-000006000000}"/>
            </a:ext>
          </a:extLst>
        </xdr:cNvPr>
        <xdr:cNvSpPr/>
      </xdr:nvSpPr>
      <xdr:spPr>
        <a:xfrm>
          <a:off x="3143811" y="1553163"/>
          <a:ext cx="883583" cy="396659"/>
        </a:xfrm>
        <a:prstGeom prst="roundRect">
          <a:avLst/>
        </a:prstGeom>
        <a:noFill/>
        <a:ln w="57150">
          <a:solidFill>
            <a:srgbClr val="00B05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l"/>
          <a:r>
            <a:rPr kumimoji="1" lang="ja-JP" altLang="en-US" sz="2000" b="1">
              <a:solidFill>
                <a:srgbClr val="00B050"/>
              </a:solidFill>
              <a:latin typeface="Meiryo UI" panose="020B0604030504040204" pitchFamily="50" charset="-128"/>
              <a:ea typeface="Meiryo UI" panose="020B0604030504040204" pitchFamily="50" charset="-128"/>
            </a:rPr>
            <a:t>②</a:t>
          </a:r>
        </a:p>
      </xdr:txBody>
    </xdr:sp>
    <xdr:clientData/>
  </xdr:twoCellAnchor>
  <xdr:twoCellAnchor>
    <xdr:from>
      <xdr:col>1</xdr:col>
      <xdr:colOff>323850</xdr:colOff>
      <xdr:row>6</xdr:row>
      <xdr:rowOff>807888</xdr:rowOff>
    </xdr:from>
    <xdr:to>
      <xdr:col>5</xdr:col>
      <xdr:colOff>380999</xdr:colOff>
      <xdr:row>6</xdr:row>
      <xdr:rowOff>1204547</xdr:rowOff>
    </xdr:to>
    <xdr:sp macro="" textlink="">
      <xdr:nvSpPr>
        <xdr:cNvPr id="7" name="角丸四角形 6">
          <a:extLst>
            <a:ext uri="{FF2B5EF4-FFF2-40B4-BE49-F238E27FC236}">
              <a16:creationId xmlns:a16="http://schemas.microsoft.com/office/drawing/2014/main" id="{00000000-0008-0000-0800-000007000000}"/>
            </a:ext>
          </a:extLst>
        </xdr:cNvPr>
        <xdr:cNvSpPr/>
      </xdr:nvSpPr>
      <xdr:spPr>
        <a:xfrm>
          <a:off x="1007409" y="2018123"/>
          <a:ext cx="2791384" cy="396659"/>
        </a:xfrm>
        <a:prstGeom prst="roundRect">
          <a:avLst/>
        </a:prstGeom>
        <a:noFill/>
        <a:ln w="57150">
          <a:solidFill>
            <a:srgbClr val="00B0F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l"/>
          <a:r>
            <a:rPr kumimoji="1" lang="ja-JP" altLang="en-US" sz="2000" b="1">
              <a:solidFill>
                <a:srgbClr val="00B0F0"/>
              </a:solidFill>
              <a:latin typeface="Meiryo UI" panose="020B0604030504040204" pitchFamily="50" charset="-128"/>
              <a:ea typeface="Meiryo UI" panose="020B0604030504040204" pitchFamily="50" charset="-128"/>
            </a:rPr>
            <a:t>③</a:t>
          </a:r>
        </a:p>
      </xdr:txBody>
    </xdr:sp>
    <xdr:clientData/>
  </xdr:twoCellAnchor>
  <xdr:twoCellAnchor>
    <xdr:from>
      <xdr:col>1</xdr:col>
      <xdr:colOff>323850</xdr:colOff>
      <xdr:row>6</xdr:row>
      <xdr:rowOff>1272849</xdr:rowOff>
    </xdr:from>
    <xdr:to>
      <xdr:col>5</xdr:col>
      <xdr:colOff>380999</xdr:colOff>
      <xdr:row>6</xdr:row>
      <xdr:rowOff>1669508</xdr:rowOff>
    </xdr:to>
    <xdr:sp macro="" textlink="">
      <xdr:nvSpPr>
        <xdr:cNvPr id="8" name="角丸四角形 7">
          <a:extLst>
            <a:ext uri="{FF2B5EF4-FFF2-40B4-BE49-F238E27FC236}">
              <a16:creationId xmlns:a16="http://schemas.microsoft.com/office/drawing/2014/main" id="{00000000-0008-0000-0800-000008000000}"/>
            </a:ext>
          </a:extLst>
        </xdr:cNvPr>
        <xdr:cNvSpPr/>
      </xdr:nvSpPr>
      <xdr:spPr>
        <a:xfrm>
          <a:off x="1007409" y="2483084"/>
          <a:ext cx="2791384" cy="396659"/>
        </a:xfrm>
        <a:prstGeom prst="roundRect">
          <a:avLst/>
        </a:prstGeom>
        <a:noFill/>
        <a:ln w="57150">
          <a:solidFill>
            <a:srgbClr val="FFC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l"/>
          <a:r>
            <a:rPr kumimoji="1" lang="ja-JP" altLang="en-US" sz="2000" b="1">
              <a:solidFill>
                <a:srgbClr val="FFC000"/>
              </a:solidFill>
              <a:latin typeface="Meiryo UI" panose="020B0604030504040204" pitchFamily="50" charset="-128"/>
              <a:ea typeface="Meiryo UI" panose="020B0604030504040204" pitchFamily="50" charset="-128"/>
            </a:rPr>
            <a:t>④</a:t>
          </a:r>
        </a:p>
      </xdr:txBody>
    </xdr:sp>
    <xdr:clientData/>
  </xdr:twoCellAnchor>
  <xdr:twoCellAnchor>
    <xdr:from>
      <xdr:col>1</xdr:col>
      <xdr:colOff>323850</xdr:colOff>
      <xdr:row>6</xdr:row>
      <xdr:rowOff>1742428</xdr:rowOff>
    </xdr:from>
    <xdr:to>
      <xdr:col>5</xdr:col>
      <xdr:colOff>380999</xdr:colOff>
      <xdr:row>7</xdr:row>
      <xdr:rowOff>129151</xdr:rowOff>
    </xdr:to>
    <xdr:sp macro="" textlink="">
      <xdr:nvSpPr>
        <xdr:cNvPr id="9" name="角丸四角形 8">
          <a:extLst>
            <a:ext uri="{FF2B5EF4-FFF2-40B4-BE49-F238E27FC236}">
              <a16:creationId xmlns:a16="http://schemas.microsoft.com/office/drawing/2014/main" id="{00000000-0008-0000-0800-000009000000}"/>
            </a:ext>
          </a:extLst>
        </xdr:cNvPr>
        <xdr:cNvSpPr/>
      </xdr:nvSpPr>
      <xdr:spPr>
        <a:xfrm>
          <a:off x="1007409" y="2952663"/>
          <a:ext cx="2791384" cy="392576"/>
        </a:xfrm>
        <a:prstGeom prst="roundRect">
          <a:avLst/>
        </a:prstGeom>
        <a:noFill/>
        <a:ln w="57150">
          <a:solidFill>
            <a:srgbClr val="7030A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l"/>
          <a:r>
            <a:rPr kumimoji="1" lang="ja-JP" altLang="en-US" sz="2000" b="1">
              <a:solidFill>
                <a:srgbClr val="7030A0"/>
              </a:solidFill>
              <a:latin typeface="Meiryo UI" panose="020B0604030504040204" pitchFamily="50" charset="-128"/>
              <a:ea typeface="Meiryo UI" panose="020B0604030504040204" pitchFamily="50" charset="-128"/>
            </a:rPr>
            <a:t>⑤</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39687</xdr:colOff>
      <xdr:row>2</xdr:row>
      <xdr:rowOff>29765</xdr:rowOff>
    </xdr:from>
    <xdr:to>
      <xdr:col>46</xdr:col>
      <xdr:colOff>178594</xdr:colOff>
      <xdr:row>38</xdr:row>
      <xdr:rowOff>148828</xdr:rowOff>
    </xdr:to>
    <xdr:sp macro="" textlink="">
      <xdr:nvSpPr>
        <xdr:cNvPr id="2" name="テキスト ボックス 1">
          <a:extLst>
            <a:ext uri="{FF2B5EF4-FFF2-40B4-BE49-F238E27FC236}">
              <a16:creationId xmlns:a16="http://schemas.microsoft.com/office/drawing/2014/main" id="{00000000-0008-0000-1000-000002000000}"/>
            </a:ext>
          </a:extLst>
        </xdr:cNvPr>
        <xdr:cNvSpPr txBox="1"/>
      </xdr:nvSpPr>
      <xdr:spPr>
        <a:xfrm>
          <a:off x="239712" y="506015"/>
          <a:ext cx="6911182" cy="86915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■平面図シート作成要領について</a:t>
          </a:r>
          <a:endParaRPr kumimoji="1" lang="en-US" altLang="ja-JP" sz="1100"/>
        </a:p>
        <a:p>
          <a:endParaRPr kumimoji="1" lang="en-US" altLang="ja-JP" sz="1100"/>
        </a:p>
        <a:p>
          <a:r>
            <a:rPr kumimoji="1" lang="en-US" altLang="ja-JP" sz="1100"/>
            <a:t>【</a:t>
          </a:r>
          <a:r>
            <a:rPr kumimoji="1" lang="ja-JP" altLang="en-US" sz="1100"/>
            <a:t>営業：ＮＴＴ作業</a:t>
          </a:r>
          <a:r>
            <a:rPr kumimoji="1" lang="en-US" altLang="ja-JP" sz="1100"/>
            <a:t>】</a:t>
          </a:r>
        </a:p>
        <a:p>
          <a:endParaRPr kumimoji="1" lang="en-US" altLang="ja-JP" sz="110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①</a:t>
          </a:r>
          <a:r>
            <a:rPr kumimoji="1" lang="ja-JP" altLang="ja-JP" sz="1100" b="0">
              <a:solidFill>
                <a:schemeClr val="dk1"/>
              </a:solidFill>
              <a:effectLst/>
              <a:latin typeface="+mn-lt"/>
              <a:ea typeface="+mn-ea"/>
              <a:cs typeface="+mn-cs"/>
            </a:rPr>
            <a:t>　</a:t>
          </a:r>
          <a:r>
            <a:rPr kumimoji="1" lang="ja-JP" altLang="ja-JP" sz="1100" b="1">
              <a:solidFill>
                <a:schemeClr val="dk1"/>
              </a:solidFill>
              <a:effectLst/>
              <a:latin typeface="+mn-lt"/>
              <a:ea typeface="+mn-ea"/>
              <a:cs typeface="+mn-cs"/>
            </a:rPr>
            <a:t>「平面図（</a:t>
          </a:r>
          <a:r>
            <a:rPr kumimoji="1" lang="ja-JP" altLang="en-US" sz="1100" b="1">
              <a:solidFill>
                <a:schemeClr val="dk1"/>
              </a:solidFill>
              <a:effectLst/>
              <a:latin typeface="+mn-lt"/>
              <a:ea typeface="+mn-ea"/>
              <a:cs typeface="+mn-cs"/>
            </a:rPr>
            <a:t>発注時</a:t>
          </a:r>
          <a:r>
            <a:rPr kumimoji="1" lang="ja-JP" altLang="ja-JP" sz="1100" b="1">
              <a:solidFill>
                <a:schemeClr val="dk1"/>
              </a:solidFill>
              <a:effectLst/>
              <a:latin typeface="+mn-lt"/>
              <a:ea typeface="+mn-ea"/>
              <a:cs typeface="+mn-cs"/>
            </a:rPr>
            <a:t>）」</a:t>
          </a:r>
          <a:r>
            <a:rPr kumimoji="1" lang="ja-JP" altLang="en-US" sz="1100" b="0">
              <a:solidFill>
                <a:schemeClr val="dk1"/>
              </a:solidFill>
              <a:effectLst/>
              <a:latin typeface="+mn-lt"/>
              <a:ea typeface="+mn-ea"/>
              <a:cs typeface="+mn-cs"/>
            </a:rPr>
            <a:t>に</a:t>
          </a:r>
          <a:r>
            <a:rPr kumimoji="1" lang="ja-JP" altLang="ja-JP" sz="1100">
              <a:solidFill>
                <a:schemeClr val="dk1"/>
              </a:solidFill>
              <a:effectLst/>
              <a:latin typeface="+mn-lt"/>
              <a:ea typeface="+mn-ea"/>
              <a:cs typeface="+mn-cs"/>
            </a:rPr>
            <a:t>システム更改後の機器設置レイアウト、配線状況ルート図を</a:t>
          </a:r>
          <a:r>
            <a:rPr kumimoji="1" lang="ja-JP" altLang="en-US" sz="1100">
              <a:solidFill>
                <a:schemeClr val="dk1"/>
              </a:solidFill>
              <a:effectLst/>
              <a:latin typeface="+mn-lt"/>
              <a:ea typeface="+mn-ea"/>
              <a:cs typeface="+mn-cs"/>
            </a:rPr>
            <a:t>記載願います。</a:t>
          </a:r>
          <a:endParaRPr kumimoji="1" lang="en-US" altLang="ja-JP"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配線ルートの指定等がない場合は機器設置レイアウトのみ記載でも可</a:t>
          </a:r>
          <a:r>
            <a:rPr kumimoji="1" lang="en-US" altLang="ja-JP" sz="1100">
              <a:solidFill>
                <a:schemeClr val="dk1"/>
              </a:solidFill>
              <a:effectLst/>
              <a:latin typeface="+mn-lt"/>
              <a:ea typeface="+mn-ea"/>
              <a:cs typeface="+mn-cs"/>
            </a:rPr>
            <a:t>)</a:t>
          </a:r>
          <a:br>
            <a:rPr kumimoji="1" lang="en-US" altLang="ja-JP" sz="1100">
              <a:solidFill>
                <a:schemeClr val="dk1"/>
              </a:solidFill>
              <a:effectLst/>
              <a:latin typeface="+mn-lt"/>
              <a:ea typeface="+mn-ea"/>
              <a:cs typeface="+mn-cs"/>
            </a:rPr>
          </a:br>
          <a:r>
            <a:rPr kumimoji="1" lang="ja-JP" altLang="en-US" sz="1100">
              <a:solidFill>
                <a:schemeClr val="dk1"/>
              </a:solidFill>
              <a:effectLst/>
              <a:latin typeface="+mn-lt"/>
              <a:ea typeface="+mn-ea"/>
              <a:cs typeface="+mn-cs"/>
            </a:rPr>
            <a:t>　　端末の凡例を施工種別が記載された凡例に上書きします。</a:t>
          </a:r>
          <a:endParaRPr kumimoji="1" lang="en-US" altLang="ja-JP"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また、端末の「内線番号」を記載願います。</a:t>
          </a:r>
          <a:endParaRPr lang="ja-JP" altLang="ja-JP">
            <a:effectLst/>
          </a:endParaRPr>
        </a:p>
        <a:p>
          <a:endParaRPr kumimoji="1" lang="en-US" altLang="ja-JP" sz="1100"/>
        </a:p>
        <a:p>
          <a:r>
            <a:rPr kumimoji="1" lang="ja-JP" altLang="en-US" sz="1100"/>
            <a:t>②　図面作成後、</a:t>
          </a:r>
          <a:r>
            <a:rPr kumimoji="1" lang="ja-JP" altLang="en-US" sz="1100" b="1"/>
            <a:t>「施工必要工程記入」</a:t>
          </a:r>
          <a:r>
            <a:rPr kumimoji="1" lang="ja-JP" altLang="en-US" sz="1100"/>
            <a:t>の通建実施作業の数量欄（　Ｉ　列）に、</a:t>
          </a:r>
          <a:br>
            <a:rPr kumimoji="1" lang="en-US" altLang="ja-JP" sz="1100"/>
          </a:br>
          <a:r>
            <a:rPr kumimoji="1" lang="ja-JP" altLang="en-US" sz="1100"/>
            <a:t>　　端末の端末凡例数合計数を記載願います。</a:t>
          </a:r>
          <a:endParaRPr kumimoji="1" lang="en-US" altLang="ja-JP" sz="1100"/>
        </a:p>
        <a:p>
          <a:endParaRPr kumimoji="1" lang="en-US" altLang="ja-JP" sz="1100">
            <a:solidFill>
              <a:schemeClr val="dk1"/>
            </a:solidFill>
            <a:effectLst/>
            <a:latin typeface="+mn-lt"/>
            <a:ea typeface="+mn-ea"/>
            <a:cs typeface="+mn-cs"/>
          </a:endParaRPr>
        </a:p>
        <a:p>
          <a:pPr eaLnBrk="1" fontAlgn="auto" latinLnBrk="0" hangingPunct="1"/>
          <a:r>
            <a:rPr kumimoji="1" lang="ja-JP" altLang="ja-JP" sz="1100" b="0">
              <a:solidFill>
                <a:schemeClr val="dk1"/>
              </a:solidFill>
              <a:effectLst/>
              <a:latin typeface="+mn-lt"/>
              <a:ea typeface="+mn-ea"/>
              <a:cs typeface="+mn-cs"/>
            </a:rPr>
            <a:t>注）</a:t>
          </a:r>
          <a:endParaRPr lang="ja-JP" altLang="ja-JP">
            <a:effectLst/>
          </a:endParaRPr>
        </a:p>
        <a:p>
          <a:pPr eaLnBrk="1" fontAlgn="auto" latinLnBrk="0" hangingPunct="1"/>
          <a:r>
            <a:rPr kumimoji="1" lang="ja-JP" altLang="en-US" sz="1100" b="0">
              <a:solidFill>
                <a:schemeClr val="dk1"/>
              </a:solidFill>
              <a:effectLst/>
              <a:latin typeface="+mn-lt"/>
              <a:ea typeface="+mn-ea"/>
              <a:cs typeface="+mn-cs"/>
            </a:rPr>
            <a:t>通建会社による現場調査実施案件については、現場調査結果報告書からコピー、貼り付け等に</a:t>
          </a:r>
          <a:endParaRPr kumimoji="1" lang="en-US" altLang="ja-JP" sz="1100" b="0">
            <a:solidFill>
              <a:schemeClr val="dk1"/>
            </a:solidFill>
            <a:effectLst/>
            <a:latin typeface="+mn-lt"/>
            <a:ea typeface="+mn-ea"/>
            <a:cs typeface="+mn-cs"/>
          </a:endParaRPr>
        </a:p>
        <a:p>
          <a:pPr eaLnBrk="1" fontAlgn="auto" latinLnBrk="0" hangingPunct="1"/>
          <a:r>
            <a:rPr kumimoji="1" lang="ja-JP" altLang="en-US" sz="1100" b="0">
              <a:solidFill>
                <a:schemeClr val="dk1"/>
              </a:solidFill>
              <a:effectLst/>
              <a:latin typeface="+mn-lt"/>
              <a:ea typeface="+mn-ea"/>
              <a:cs typeface="+mn-cs"/>
            </a:rPr>
            <a:t>より転記の上、作成をお願い致します。</a:t>
          </a:r>
          <a:endParaRPr kumimoji="1" lang="en-US" altLang="ja-JP" sz="1100" b="0">
            <a:solidFill>
              <a:schemeClr val="dk1"/>
            </a:solidFill>
            <a:effectLst/>
            <a:latin typeface="+mn-lt"/>
            <a:ea typeface="+mn-ea"/>
            <a:cs typeface="+mn-cs"/>
          </a:endParaRPr>
        </a:p>
        <a:p>
          <a:pPr eaLnBrk="1" fontAlgn="auto" latinLnBrk="0" hangingPunct="1"/>
          <a:r>
            <a:rPr kumimoji="1" lang="ja-JP" altLang="en-US" sz="1100" b="0">
              <a:solidFill>
                <a:schemeClr val="dk1"/>
              </a:solidFill>
              <a:effectLst/>
              <a:latin typeface="+mn-lt"/>
              <a:ea typeface="+mn-ea"/>
              <a:cs typeface="+mn-cs"/>
            </a:rPr>
            <a:t>なお、現場調査時から変更がある場合は、変更内容を記載願います。</a:t>
          </a:r>
          <a:endParaRPr kumimoji="1" lang="en-US" altLang="ja-JP" sz="1100">
            <a:solidFill>
              <a:schemeClr val="dk1"/>
            </a:solidFill>
            <a:effectLst/>
            <a:latin typeface="+mn-lt"/>
            <a:ea typeface="+mn-ea"/>
            <a:cs typeface="+mn-cs"/>
          </a:endParaRPr>
        </a:p>
        <a:p>
          <a:r>
            <a:rPr kumimoji="1" lang="ja-JP" altLang="ja-JP" sz="1100">
              <a:solidFill>
                <a:schemeClr val="dk1"/>
              </a:solidFill>
              <a:effectLst/>
              <a:latin typeface="+mn-lt"/>
              <a:ea typeface="+mn-ea"/>
              <a:cs typeface="+mn-cs"/>
            </a:rPr>
            <a:t>　</a:t>
          </a:r>
          <a:endParaRPr kumimoji="1" lang="en-US" altLang="ja-JP" sz="1100">
            <a:solidFill>
              <a:schemeClr val="dk1"/>
            </a:solidFill>
            <a:effectLst/>
            <a:latin typeface="+mn-lt"/>
            <a:ea typeface="+mn-ea"/>
            <a:cs typeface="+mn-cs"/>
          </a:endParaRPr>
        </a:p>
        <a:p>
          <a:endParaRPr lang="ja-JP" altLang="ja-JP">
            <a:effectLst/>
          </a:endParaRPr>
        </a:p>
        <a:p>
          <a:r>
            <a:rPr kumimoji="1" lang="ja-JP" altLang="ja-JP" sz="1100">
              <a:solidFill>
                <a:schemeClr val="dk1"/>
              </a:solidFill>
              <a:effectLst/>
              <a:latin typeface="+mn-lt"/>
              <a:ea typeface="+mn-ea"/>
              <a:cs typeface="+mn-cs"/>
            </a:rPr>
            <a:t>－－－－以下本工事完了後－－－－</a:t>
          </a:r>
          <a:endParaRPr kumimoji="1" lang="en-US" altLang="ja-JP" sz="1100">
            <a:solidFill>
              <a:schemeClr val="dk1"/>
            </a:solidFill>
            <a:effectLst/>
            <a:latin typeface="+mn-lt"/>
            <a:ea typeface="+mn-ea"/>
            <a:cs typeface="+mn-cs"/>
          </a:endParaRPr>
        </a:p>
        <a:p>
          <a:endParaRPr kumimoji="1" lang="en-US" altLang="ja-JP" sz="1100">
            <a:solidFill>
              <a:schemeClr val="dk1"/>
            </a:solidFill>
            <a:effectLst/>
            <a:latin typeface="+mn-lt"/>
            <a:ea typeface="+mn-ea"/>
            <a:cs typeface="+mn-cs"/>
          </a:endParaRPr>
        </a:p>
        <a:p>
          <a:endParaRPr kumimoji="1" lang="en-US" altLang="ja-JP" sz="1100">
            <a:solidFill>
              <a:schemeClr val="dk1"/>
            </a:solidFill>
            <a:effectLst/>
            <a:latin typeface="+mn-lt"/>
            <a:ea typeface="+mn-ea"/>
            <a:cs typeface="+mn-cs"/>
          </a:endParaRPr>
        </a:p>
        <a:p>
          <a:r>
            <a:rPr kumimoji="1" lang="en-US" altLang="ja-JP" sz="1100">
              <a:solidFill>
                <a:schemeClr val="dk1"/>
              </a:solidFill>
              <a:effectLst/>
              <a:latin typeface="+mn-lt"/>
              <a:ea typeface="+mn-ea"/>
              <a:cs typeface="+mn-cs"/>
            </a:rPr>
            <a:t>【</a:t>
          </a:r>
          <a:r>
            <a:rPr kumimoji="1" lang="ja-JP" altLang="en-US" sz="1100">
              <a:solidFill>
                <a:schemeClr val="dk1"/>
              </a:solidFill>
              <a:effectLst/>
              <a:latin typeface="+mn-lt"/>
              <a:ea typeface="+mn-ea"/>
              <a:cs typeface="+mn-cs"/>
            </a:rPr>
            <a:t>工事：通建会社作業</a:t>
          </a:r>
          <a:r>
            <a:rPr kumimoji="1" lang="en-US" altLang="ja-JP" sz="1100">
              <a:solidFill>
                <a:schemeClr val="dk1"/>
              </a:solidFill>
              <a:effectLst/>
              <a:latin typeface="+mn-lt"/>
              <a:ea typeface="+mn-ea"/>
              <a:cs typeface="+mn-cs"/>
            </a:rPr>
            <a:t>】</a:t>
          </a:r>
        </a:p>
        <a:p>
          <a:endParaRPr lang="ja-JP" altLang="ja-JP">
            <a:effectLst/>
          </a:endParaRPr>
        </a:p>
        <a:p>
          <a:r>
            <a:rPr kumimoji="1" lang="ja-JP" altLang="en-US" sz="1100">
              <a:solidFill>
                <a:schemeClr val="dk1"/>
              </a:solidFill>
              <a:effectLst/>
              <a:latin typeface="+mn-lt"/>
              <a:ea typeface="+mn-ea"/>
              <a:cs typeface="+mn-cs"/>
            </a:rPr>
            <a:t>③</a:t>
          </a:r>
          <a:r>
            <a:rPr kumimoji="1" lang="ja-JP" altLang="ja-JP" sz="1100">
              <a:solidFill>
                <a:schemeClr val="dk1"/>
              </a:solidFill>
              <a:effectLst/>
              <a:latin typeface="+mn-lt"/>
              <a:ea typeface="+mn-ea"/>
              <a:cs typeface="+mn-cs"/>
            </a:rPr>
            <a:t>　本工事において発注工程から変更になった際は、</a:t>
          </a:r>
          <a:r>
            <a:rPr kumimoji="1" lang="ja-JP" altLang="en-US" sz="1100">
              <a:solidFill>
                <a:schemeClr val="dk1"/>
              </a:solidFill>
              <a:effectLst/>
              <a:latin typeface="+mn-lt"/>
              <a:ea typeface="+mn-ea"/>
              <a:cs typeface="+mn-cs"/>
            </a:rPr>
            <a:t>①</a:t>
          </a:r>
          <a:r>
            <a:rPr kumimoji="1" lang="ja-JP" altLang="ja-JP" sz="1100">
              <a:solidFill>
                <a:schemeClr val="dk1"/>
              </a:solidFill>
              <a:effectLst/>
              <a:latin typeface="+mn-lt"/>
              <a:ea typeface="+mn-ea"/>
              <a:cs typeface="+mn-cs"/>
            </a:rPr>
            <a:t>の図面を</a:t>
          </a:r>
          <a:r>
            <a:rPr kumimoji="1" lang="ja-JP" altLang="ja-JP" sz="1100" b="1">
              <a:solidFill>
                <a:schemeClr val="dk1"/>
              </a:solidFill>
              <a:effectLst/>
              <a:latin typeface="+mn-lt"/>
              <a:ea typeface="+mn-ea"/>
              <a:cs typeface="+mn-cs"/>
            </a:rPr>
            <a:t>「平面図（竣工時変更あり）」</a:t>
          </a:r>
          <a:r>
            <a:rPr kumimoji="1" lang="ja-JP" altLang="ja-JP" sz="1100" b="0">
              <a:solidFill>
                <a:schemeClr val="dk1"/>
              </a:solidFill>
              <a:effectLst/>
              <a:latin typeface="+mn-lt"/>
              <a:ea typeface="+mn-ea"/>
              <a:cs typeface="+mn-cs"/>
            </a:rPr>
            <a:t>に</a:t>
          </a:r>
          <a:br>
            <a:rPr kumimoji="1" lang="en-US" altLang="ja-JP" sz="1100" b="0">
              <a:solidFill>
                <a:schemeClr val="dk1"/>
              </a:solidFill>
              <a:effectLst/>
              <a:latin typeface="+mn-lt"/>
              <a:ea typeface="+mn-ea"/>
              <a:cs typeface="+mn-cs"/>
            </a:rPr>
          </a:br>
          <a:r>
            <a:rPr kumimoji="1" lang="ja-JP" altLang="en-US" sz="1100" b="0">
              <a:solidFill>
                <a:schemeClr val="dk1"/>
              </a:solidFill>
              <a:effectLst/>
              <a:latin typeface="+mn-lt"/>
              <a:ea typeface="+mn-ea"/>
              <a:cs typeface="+mn-cs"/>
            </a:rPr>
            <a:t>　　</a:t>
          </a:r>
          <a:r>
            <a:rPr kumimoji="1" lang="ja-JP" altLang="en-US" sz="1100" b="0" baseline="0">
              <a:solidFill>
                <a:schemeClr val="dk1"/>
              </a:solidFill>
              <a:effectLst/>
              <a:latin typeface="+mn-lt"/>
              <a:ea typeface="+mn-ea"/>
              <a:cs typeface="+mn-cs"/>
            </a:rPr>
            <a:t>  </a:t>
          </a:r>
          <a:r>
            <a:rPr kumimoji="1" lang="ja-JP" altLang="ja-JP" sz="1100" b="0">
              <a:solidFill>
                <a:schemeClr val="dk1"/>
              </a:solidFill>
              <a:effectLst/>
              <a:latin typeface="+mn-lt"/>
              <a:ea typeface="+mn-ea"/>
              <a:cs typeface="+mn-cs"/>
            </a:rPr>
            <a:t>コピーします。</a:t>
          </a:r>
          <a:r>
            <a:rPr kumimoji="1" lang="ja-JP" altLang="en-US" sz="1100" b="0">
              <a:solidFill>
                <a:schemeClr val="dk1"/>
              </a:solidFill>
              <a:effectLst/>
              <a:latin typeface="+mn-lt"/>
              <a:ea typeface="+mn-ea"/>
              <a:cs typeface="+mn-cs"/>
            </a:rPr>
            <a:t>（変更無しの場合は作成不要）</a:t>
          </a:r>
          <a:endParaRPr lang="ja-JP" altLang="ja-JP">
            <a:effectLst/>
          </a:endParaRPr>
        </a:p>
        <a:p>
          <a:r>
            <a:rPr kumimoji="1" lang="ja-JP" altLang="en-US" sz="1100" b="0">
              <a:solidFill>
                <a:schemeClr val="dk1"/>
              </a:solidFill>
              <a:effectLst/>
              <a:latin typeface="+mn-lt"/>
              <a:ea typeface="+mn-ea"/>
              <a:cs typeface="+mn-cs"/>
            </a:rPr>
            <a:t>④</a:t>
          </a:r>
          <a:r>
            <a:rPr kumimoji="1" lang="ja-JP" altLang="ja-JP" sz="1100" b="0">
              <a:solidFill>
                <a:schemeClr val="dk1"/>
              </a:solidFill>
              <a:effectLst/>
              <a:latin typeface="+mn-lt"/>
              <a:ea typeface="+mn-ea"/>
              <a:cs typeface="+mn-cs"/>
            </a:rPr>
            <a:t>　変更箇所を記載します。</a:t>
          </a:r>
          <a:endParaRPr lang="ja-JP" altLang="ja-JP">
            <a:effectLst/>
          </a:endParaRPr>
        </a:p>
        <a:p>
          <a:r>
            <a:rPr kumimoji="1" lang="ja-JP" altLang="en-US" sz="1100" b="0">
              <a:solidFill>
                <a:schemeClr val="dk1"/>
              </a:solidFill>
              <a:effectLst/>
              <a:latin typeface="+mn-lt"/>
              <a:ea typeface="+mn-ea"/>
              <a:cs typeface="+mn-cs"/>
            </a:rPr>
            <a:t>⑤</a:t>
          </a:r>
          <a:r>
            <a:rPr kumimoji="1" lang="ja-JP" altLang="ja-JP" sz="1100" b="0">
              <a:solidFill>
                <a:schemeClr val="dk1"/>
              </a:solidFill>
              <a:effectLst/>
              <a:latin typeface="+mn-lt"/>
              <a:ea typeface="+mn-ea"/>
              <a:cs typeface="+mn-cs"/>
            </a:rPr>
            <a:t>　</a:t>
          </a:r>
          <a:r>
            <a:rPr kumimoji="1" lang="ja-JP" altLang="ja-JP" sz="1100">
              <a:solidFill>
                <a:schemeClr val="dk1"/>
              </a:solidFill>
              <a:effectLst/>
              <a:latin typeface="+mn-lt"/>
              <a:ea typeface="+mn-ea"/>
              <a:cs typeface="+mn-cs"/>
            </a:rPr>
            <a:t>図面作成後、</a:t>
          </a:r>
          <a:r>
            <a:rPr kumimoji="1" lang="ja-JP" altLang="ja-JP" sz="1100" b="1">
              <a:solidFill>
                <a:schemeClr val="dk1"/>
              </a:solidFill>
              <a:effectLst/>
              <a:latin typeface="+mn-lt"/>
              <a:ea typeface="+mn-ea"/>
              <a:cs typeface="+mn-cs"/>
            </a:rPr>
            <a:t>「施工必要工程記入」</a:t>
          </a:r>
          <a:r>
            <a:rPr kumimoji="1" lang="ja-JP" altLang="ja-JP" sz="1100">
              <a:solidFill>
                <a:schemeClr val="dk1"/>
              </a:solidFill>
              <a:effectLst/>
              <a:latin typeface="+mn-lt"/>
              <a:ea typeface="+mn-ea"/>
              <a:cs typeface="+mn-cs"/>
            </a:rPr>
            <a:t>の通建実施作業の数量欄（　Ｊ　列）に、</a:t>
          </a:r>
          <a:br>
            <a:rPr kumimoji="1" lang="en-US" altLang="ja-JP" sz="1100">
              <a:solidFill>
                <a:schemeClr val="dk1"/>
              </a:solidFill>
              <a:effectLst/>
              <a:latin typeface="+mn-lt"/>
              <a:ea typeface="+mn-ea"/>
              <a:cs typeface="+mn-cs"/>
            </a:rPr>
          </a:br>
          <a:r>
            <a:rPr kumimoji="1" lang="ja-JP" altLang="en-US"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端末の端末凡例数合計数を記載願います</a:t>
          </a:r>
          <a:endParaRPr lang="ja-JP" altLang="ja-JP">
            <a:effectLst/>
          </a:endParaRPr>
        </a:p>
        <a:p>
          <a:r>
            <a:rPr kumimoji="1" lang="ja-JP" altLang="en-US" sz="1100"/>
            <a:t>　　</a:t>
          </a:r>
          <a:endParaRPr kumimoji="1" lang="en-US" altLang="ja-JP" sz="110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注）</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④については、</a:t>
          </a:r>
          <a:r>
            <a:rPr kumimoji="1" lang="ja-JP" altLang="ja-JP" sz="1100" b="0">
              <a:solidFill>
                <a:schemeClr val="dk1"/>
              </a:solidFill>
              <a:effectLst/>
              <a:latin typeface="+mn-lt"/>
              <a:ea typeface="+mn-ea"/>
              <a:cs typeface="+mn-cs"/>
            </a:rPr>
            <a:t>変更箇所の写真を</a:t>
          </a:r>
          <a:r>
            <a:rPr kumimoji="1" lang="ja-JP" altLang="en-US" sz="1100" b="0">
              <a:solidFill>
                <a:schemeClr val="dk1"/>
              </a:solidFill>
              <a:effectLst/>
              <a:latin typeface="+mn-lt"/>
              <a:ea typeface="+mn-ea"/>
              <a:cs typeface="+mn-cs"/>
            </a:rPr>
            <a:t>別途</a:t>
          </a:r>
          <a:r>
            <a:rPr kumimoji="1" lang="ja-JP" altLang="ja-JP" sz="1100" b="0">
              <a:solidFill>
                <a:schemeClr val="dk1"/>
              </a:solidFill>
              <a:effectLst/>
              <a:latin typeface="+mn-lt"/>
              <a:ea typeface="+mn-ea"/>
              <a:cs typeface="+mn-cs"/>
            </a:rPr>
            <a:t>「変更内容報告（写真）」へ貼り付けし</a:t>
          </a:r>
          <a:r>
            <a:rPr kumimoji="1" lang="ja-JP" altLang="en-US" sz="1100" b="0">
              <a:solidFill>
                <a:schemeClr val="dk1"/>
              </a:solidFill>
              <a:effectLst/>
              <a:latin typeface="+mn-lt"/>
              <a:ea typeface="+mn-ea"/>
              <a:cs typeface="+mn-cs"/>
            </a:rPr>
            <a:t>て提出願います</a:t>
          </a:r>
          <a:endParaRPr lang="ja-JP" altLang="ja-JP">
            <a:effectLst/>
          </a:endParaRPr>
        </a:p>
        <a:p>
          <a:endParaRPr kumimoji="1" lang="en-US" altLang="ja-JP" sz="1100"/>
        </a:p>
        <a:p>
          <a:endParaRPr kumimoji="1" lang="en-US" altLang="ja-JP"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295275</xdr:colOff>
      <xdr:row>33</xdr:row>
      <xdr:rowOff>142875</xdr:rowOff>
    </xdr:from>
    <xdr:to>
      <xdr:col>5</xdr:col>
      <xdr:colOff>1143000</xdr:colOff>
      <xdr:row>35</xdr:row>
      <xdr:rowOff>9525</xdr:rowOff>
    </xdr:to>
    <xdr:sp macro="" textlink="">
      <xdr:nvSpPr>
        <xdr:cNvPr id="2" name="Text Box 8">
          <a:extLst>
            <a:ext uri="{FF2B5EF4-FFF2-40B4-BE49-F238E27FC236}">
              <a16:creationId xmlns:a16="http://schemas.microsoft.com/office/drawing/2014/main" id="{00000000-0008-0000-1100-000002000000}"/>
            </a:ext>
          </a:extLst>
        </xdr:cNvPr>
        <xdr:cNvSpPr txBox="1">
          <a:spLocks noChangeArrowheads="1"/>
        </xdr:cNvSpPr>
      </xdr:nvSpPr>
      <xdr:spPr bwMode="auto">
        <a:xfrm>
          <a:off x="3200400" y="6800850"/>
          <a:ext cx="1533525" cy="2667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66675</xdr:colOff>
      <xdr:row>2</xdr:row>
      <xdr:rowOff>76200</xdr:rowOff>
    </xdr:from>
    <xdr:to>
      <xdr:col>9</xdr:col>
      <xdr:colOff>238125</xdr:colOff>
      <xdr:row>36</xdr:row>
      <xdr:rowOff>123825</xdr:rowOff>
    </xdr:to>
    <xdr:sp macro="" textlink="">
      <xdr:nvSpPr>
        <xdr:cNvPr id="3" name="Rectangle 21">
          <a:extLst>
            <a:ext uri="{FF2B5EF4-FFF2-40B4-BE49-F238E27FC236}">
              <a16:creationId xmlns:a16="http://schemas.microsoft.com/office/drawing/2014/main" id="{00000000-0008-0000-1100-000003000000}"/>
            </a:ext>
          </a:extLst>
        </xdr:cNvPr>
        <xdr:cNvSpPr>
          <a:spLocks noChangeArrowheads="1"/>
        </xdr:cNvSpPr>
      </xdr:nvSpPr>
      <xdr:spPr bwMode="auto">
        <a:xfrm>
          <a:off x="66675" y="533400"/>
          <a:ext cx="7477125" cy="68484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11</xdr:col>
      <xdr:colOff>18630</xdr:colOff>
      <xdr:row>29</xdr:row>
      <xdr:rowOff>100836</xdr:rowOff>
    </xdr:from>
    <xdr:to>
      <xdr:col>12</xdr:col>
      <xdr:colOff>263188</xdr:colOff>
      <xdr:row>30</xdr:row>
      <xdr:rowOff>69840</xdr:rowOff>
    </xdr:to>
    <xdr:sp macro="" textlink="">
      <xdr:nvSpPr>
        <xdr:cNvPr id="4" name="既設機器配線説明">
          <a:extLst>
            <a:ext uri="{FF2B5EF4-FFF2-40B4-BE49-F238E27FC236}">
              <a16:creationId xmlns:a16="http://schemas.microsoft.com/office/drawing/2014/main" id="{00000000-0008-0000-1100-000004000000}"/>
            </a:ext>
          </a:extLst>
        </xdr:cNvPr>
        <xdr:cNvSpPr txBox="1"/>
      </xdr:nvSpPr>
      <xdr:spPr>
        <a:xfrm>
          <a:off x="8695905" y="5958711"/>
          <a:ext cx="930358" cy="169029"/>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単体端末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34049</xdr:colOff>
      <xdr:row>13</xdr:row>
      <xdr:rowOff>44441</xdr:rowOff>
    </xdr:from>
    <xdr:to>
      <xdr:col>12</xdr:col>
      <xdr:colOff>259336</xdr:colOff>
      <xdr:row>14</xdr:row>
      <xdr:rowOff>26318</xdr:rowOff>
    </xdr:to>
    <xdr:sp macro="" textlink="">
      <xdr:nvSpPr>
        <xdr:cNvPr id="5" name="既設機器配線説明">
          <a:extLst>
            <a:ext uri="{FF2B5EF4-FFF2-40B4-BE49-F238E27FC236}">
              <a16:creationId xmlns:a16="http://schemas.microsoft.com/office/drawing/2014/main" id="{00000000-0008-0000-1100-000005000000}"/>
            </a:ext>
          </a:extLst>
        </xdr:cNvPr>
        <xdr:cNvSpPr txBox="1"/>
      </xdr:nvSpPr>
      <xdr:spPr>
        <a:xfrm>
          <a:off x="8711324" y="2701916"/>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スター電話機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26963</xdr:colOff>
      <xdr:row>16</xdr:row>
      <xdr:rowOff>53870</xdr:rowOff>
    </xdr:from>
    <xdr:to>
      <xdr:col>12</xdr:col>
      <xdr:colOff>254499</xdr:colOff>
      <xdr:row>17</xdr:row>
      <xdr:rowOff>19115</xdr:rowOff>
    </xdr:to>
    <xdr:sp macro="" textlink="">
      <xdr:nvSpPr>
        <xdr:cNvPr id="6" name="既設機器配線説明">
          <a:extLst>
            <a:ext uri="{FF2B5EF4-FFF2-40B4-BE49-F238E27FC236}">
              <a16:creationId xmlns:a16="http://schemas.microsoft.com/office/drawing/2014/main" id="{00000000-0008-0000-1100-000006000000}"/>
            </a:ext>
          </a:extLst>
        </xdr:cNvPr>
        <xdr:cNvSpPr txBox="1"/>
      </xdr:nvSpPr>
      <xdr:spPr>
        <a:xfrm>
          <a:off x="8704238" y="3311420"/>
          <a:ext cx="913336" cy="16527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バス電話機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30443</xdr:colOff>
      <xdr:row>19</xdr:row>
      <xdr:rowOff>104059</xdr:rowOff>
    </xdr:from>
    <xdr:to>
      <xdr:col>12</xdr:col>
      <xdr:colOff>249474</xdr:colOff>
      <xdr:row>20</xdr:row>
      <xdr:rowOff>80053</xdr:rowOff>
    </xdr:to>
    <xdr:sp macro="" textlink="">
      <xdr:nvSpPr>
        <xdr:cNvPr id="7" name="既設機器配線説明">
          <a:extLst>
            <a:ext uri="{FF2B5EF4-FFF2-40B4-BE49-F238E27FC236}">
              <a16:creationId xmlns:a16="http://schemas.microsoft.com/office/drawing/2014/main" id="{00000000-0008-0000-1100-000007000000}"/>
            </a:ext>
          </a:extLst>
        </xdr:cNvPr>
        <xdr:cNvSpPr txBox="1"/>
      </xdr:nvSpPr>
      <xdr:spPr>
        <a:xfrm>
          <a:off x="8707718" y="3961684"/>
          <a:ext cx="904831" cy="176019"/>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ＩＰ電話機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605294</xdr:colOff>
      <xdr:row>2</xdr:row>
      <xdr:rowOff>76200</xdr:rowOff>
    </xdr:from>
    <xdr:to>
      <xdr:col>10</xdr:col>
      <xdr:colOff>447545</xdr:colOff>
      <xdr:row>3</xdr:row>
      <xdr:rowOff>159683</xdr:rowOff>
    </xdr:to>
    <xdr:sp macro="" textlink="">
      <xdr:nvSpPr>
        <xdr:cNvPr id="8" name="タイトル（凡例）">
          <a:extLst>
            <a:ext uri="{FF2B5EF4-FFF2-40B4-BE49-F238E27FC236}">
              <a16:creationId xmlns:a16="http://schemas.microsoft.com/office/drawing/2014/main" id="{00000000-0008-0000-1100-000008000000}"/>
            </a:ext>
          </a:extLst>
        </xdr:cNvPr>
        <xdr:cNvSpPr txBox="1"/>
      </xdr:nvSpPr>
      <xdr:spPr>
        <a:xfrm>
          <a:off x="7910969" y="533400"/>
          <a:ext cx="528051" cy="283508"/>
        </a:xfrm>
        <a:prstGeom prst="rect">
          <a:avLst/>
        </a:prstGeom>
        <a:noFill/>
        <a:ln w="25400" cmpd="sng">
          <a:noFill/>
        </a:ln>
      </xdr:spPr>
      <xdr:style>
        <a:lnRef idx="0">
          <a:scrgbClr r="0" g="0" b="0"/>
        </a:lnRef>
        <a:fillRef idx="0">
          <a:scrgbClr r="0" g="0" b="0"/>
        </a:fillRef>
        <a:effectRef idx="0">
          <a:scrgbClr r="0" g="0" b="0"/>
        </a:effectRef>
        <a:fontRef idx="minor">
          <a:schemeClr val="dk1"/>
        </a:fontRef>
      </xdr:style>
      <xdr:txBody>
        <a:bodyPr wrap="square" lIns="36000" tIns="0" rIns="36000" bIns="0" rtlCol="0" anchor="ctr" anchorCtr="0">
          <a:noAutofit/>
        </a:bodyP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r>
            <a:rPr kumimoji="1" lang="en-US" altLang="ja-JP" sz="1050" b="1" u="none">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050" b="1" u="none">
              <a:latin typeface="Meiryo UI" panose="020B0604030504040204" pitchFamily="50" charset="-128"/>
              <a:ea typeface="Meiryo UI" panose="020B0604030504040204" pitchFamily="50" charset="-128"/>
              <a:cs typeface="Meiryo UI" panose="020B0604030504040204" pitchFamily="50" charset="-128"/>
            </a:rPr>
            <a:t>凡例</a:t>
          </a:r>
          <a:r>
            <a:rPr kumimoji="1" lang="en-US" altLang="ja-JP" sz="1050" b="1" u="none">
              <a:latin typeface="Meiryo UI" panose="020B0604030504040204" pitchFamily="50" charset="-128"/>
              <a:ea typeface="Meiryo UI" panose="020B0604030504040204" pitchFamily="50" charset="-128"/>
              <a:cs typeface="Meiryo UI" panose="020B0604030504040204" pitchFamily="50" charset="-128"/>
            </a:rPr>
            <a:t>】</a:t>
          </a:r>
          <a:endParaRPr kumimoji="1" lang="ja-JP" altLang="en-US" sz="1050" b="1" u="none">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548581</xdr:colOff>
      <xdr:row>4</xdr:row>
      <xdr:rowOff>20554</xdr:rowOff>
    </xdr:from>
    <xdr:to>
      <xdr:col>11</xdr:col>
      <xdr:colOff>151610</xdr:colOff>
      <xdr:row>4</xdr:row>
      <xdr:rowOff>131471</xdr:rowOff>
    </xdr:to>
    <xdr:sp macro="" textlink="">
      <xdr:nvSpPr>
        <xdr:cNvPr id="9" name="既設LANケーブル説明">
          <a:extLst>
            <a:ext uri="{FF2B5EF4-FFF2-40B4-BE49-F238E27FC236}">
              <a16:creationId xmlns:a16="http://schemas.microsoft.com/office/drawing/2014/main" id="{00000000-0008-0000-1100-000009000000}"/>
            </a:ext>
          </a:extLst>
        </xdr:cNvPr>
        <xdr:cNvSpPr txBox="1"/>
      </xdr:nvSpPr>
      <xdr:spPr>
        <a:xfrm>
          <a:off x="7854256" y="877804"/>
          <a:ext cx="974629" cy="110917"/>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機器配線）</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12</xdr:col>
      <xdr:colOff>379444</xdr:colOff>
      <xdr:row>6</xdr:row>
      <xdr:rowOff>53214</xdr:rowOff>
    </xdr:from>
    <xdr:to>
      <xdr:col>12</xdr:col>
      <xdr:colOff>497982</xdr:colOff>
      <xdr:row>6</xdr:row>
      <xdr:rowOff>137347</xdr:rowOff>
    </xdr:to>
    <xdr:sp macro="" textlink="">
      <xdr:nvSpPr>
        <xdr:cNvPr id="10" name="正方形/長方形 9">
          <a:extLst>
            <a:ext uri="{FF2B5EF4-FFF2-40B4-BE49-F238E27FC236}">
              <a16:creationId xmlns:a16="http://schemas.microsoft.com/office/drawing/2014/main" id="{00000000-0008-0000-1100-00000A000000}"/>
            </a:ext>
          </a:extLst>
        </xdr:cNvPr>
        <xdr:cNvSpPr/>
      </xdr:nvSpPr>
      <xdr:spPr>
        <a:xfrm>
          <a:off x="9742519" y="1310514"/>
          <a:ext cx="118538" cy="84133"/>
        </a:xfrm>
        <a:prstGeom prst="rect">
          <a:avLst/>
        </a:prstGeom>
        <a:solidFill>
          <a:schemeClr val="tx1">
            <a:lumMod val="85000"/>
            <a:lumOff val="1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oAutofit/>
        </a:bodyPr>
        <a:lstStyle/>
        <a:p>
          <a:pPr algn="ctr"/>
          <a:endParaRPr kumimoji="1" lang="ja-JP" altLang="en-US" sz="1000"/>
        </a:p>
      </xdr:txBody>
    </xdr:sp>
    <xdr:clientData/>
  </xdr:twoCellAnchor>
  <xdr:twoCellAnchor>
    <xdr:from>
      <xdr:col>12</xdr:col>
      <xdr:colOff>15026</xdr:colOff>
      <xdr:row>7</xdr:row>
      <xdr:rowOff>5509</xdr:rowOff>
    </xdr:from>
    <xdr:to>
      <xdr:col>13</xdr:col>
      <xdr:colOff>153128</xdr:colOff>
      <xdr:row>7</xdr:row>
      <xdr:rowOff>136291</xdr:rowOff>
    </xdr:to>
    <xdr:sp macro="" textlink="">
      <xdr:nvSpPr>
        <xdr:cNvPr id="11" name="既設機器配線説明">
          <a:extLst>
            <a:ext uri="{FF2B5EF4-FFF2-40B4-BE49-F238E27FC236}">
              <a16:creationId xmlns:a16="http://schemas.microsoft.com/office/drawing/2014/main" id="{00000000-0008-0000-1100-00000B000000}"/>
            </a:ext>
          </a:extLst>
        </xdr:cNvPr>
        <xdr:cNvSpPr txBox="1"/>
      </xdr:nvSpPr>
      <xdr:spPr>
        <a:xfrm>
          <a:off x="9378101" y="1462834"/>
          <a:ext cx="823902" cy="13078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コネクタ、</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多対端子盤</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56021</xdr:colOff>
      <xdr:row>8</xdr:row>
      <xdr:rowOff>3625</xdr:rowOff>
    </xdr:from>
    <xdr:to>
      <xdr:col>10</xdr:col>
      <xdr:colOff>576644</xdr:colOff>
      <xdr:row>8</xdr:row>
      <xdr:rowOff>3625</xdr:rowOff>
    </xdr:to>
    <xdr:cxnSp macro="">
      <xdr:nvCxnSpPr>
        <xdr:cNvPr id="12" name="既設機器配線">
          <a:extLst>
            <a:ext uri="{FF2B5EF4-FFF2-40B4-BE49-F238E27FC236}">
              <a16:creationId xmlns:a16="http://schemas.microsoft.com/office/drawing/2014/main" id="{00000000-0008-0000-1100-00000C000000}"/>
            </a:ext>
          </a:extLst>
        </xdr:cNvPr>
        <xdr:cNvCxnSpPr/>
      </xdr:nvCxnSpPr>
      <xdr:spPr>
        <a:xfrm>
          <a:off x="8047496" y="1660975"/>
          <a:ext cx="520623" cy="0"/>
        </a:xfrm>
        <a:prstGeom prst="line">
          <a:avLst/>
        </a:prstGeom>
        <a:ln w="57150" cmpd="tri">
          <a:solidFill>
            <a:srgbClr val="00CC99"/>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527050</xdr:colOff>
      <xdr:row>9</xdr:row>
      <xdr:rowOff>101918</xdr:rowOff>
    </xdr:from>
    <xdr:to>
      <xdr:col>11</xdr:col>
      <xdr:colOff>152004</xdr:colOff>
      <xdr:row>10</xdr:row>
      <xdr:rowOff>51928</xdr:rowOff>
    </xdr:to>
    <xdr:sp macro="" textlink="">
      <xdr:nvSpPr>
        <xdr:cNvPr id="13" name="既設機器配線説明">
          <a:extLst>
            <a:ext uri="{FF2B5EF4-FFF2-40B4-BE49-F238E27FC236}">
              <a16:creationId xmlns:a16="http://schemas.microsoft.com/office/drawing/2014/main" id="{00000000-0008-0000-1100-00000D000000}"/>
            </a:ext>
          </a:extLst>
        </xdr:cNvPr>
        <xdr:cNvSpPr txBox="1"/>
      </xdr:nvSpPr>
      <xdr:spPr>
        <a:xfrm>
          <a:off x="7832725" y="1959293"/>
          <a:ext cx="996554" cy="150035"/>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構内ケーブル</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100</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対上</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72022</xdr:colOff>
      <xdr:row>4</xdr:row>
      <xdr:rowOff>7669</xdr:rowOff>
    </xdr:from>
    <xdr:to>
      <xdr:col>10</xdr:col>
      <xdr:colOff>615308</xdr:colOff>
      <xdr:row>4</xdr:row>
      <xdr:rowOff>7670</xdr:rowOff>
    </xdr:to>
    <xdr:cxnSp macro="">
      <xdr:nvCxnSpPr>
        <xdr:cNvPr id="14" name="カギ線コネクタ 13">
          <a:extLst>
            <a:ext uri="{FF2B5EF4-FFF2-40B4-BE49-F238E27FC236}">
              <a16:creationId xmlns:a16="http://schemas.microsoft.com/office/drawing/2014/main" id="{00000000-0008-0000-1100-00000E000000}"/>
            </a:ext>
          </a:extLst>
        </xdr:cNvPr>
        <xdr:cNvCxnSpPr/>
      </xdr:nvCxnSpPr>
      <xdr:spPr>
        <a:xfrm flipV="1">
          <a:off x="8063497" y="864919"/>
          <a:ext cx="543286" cy="1"/>
        </a:xfrm>
        <a:prstGeom prst="bentConnector3">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39536</xdr:colOff>
      <xdr:row>5</xdr:row>
      <xdr:rowOff>86342</xdr:rowOff>
    </xdr:from>
    <xdr:to>
      <xdr:col>10</xdr:col>
      <xdr:colOff>594244</xdr:colOff>
      <xdr:row>5</xdr:row>
      <xdr:rowOff>86343</xdr:rowOff>
    </xdr:to>
    <xdr:cxnSp macro="">
      <xdr:nvCxnSpPr>
        <xdr:cNvPr id="15" name="カギ線コネクタ 14">
          <a:extLst>
            <a:ext uri="{FF2B5EF4-FFF2-40B4-BE49-F238E27FC236}">
              <a16:creationId xmlns:a16="http://schemas.microsoft.com/office/drawing/2014/main" id="{00000000-0008-0000-1100-00000F000000}"/>
            </a:ext>
          </a:extLst>
        </xdr:cNvPr>
        <xdr:cNvCxnSpPr/>
      </xdr:nvCxnSpPr>
      <xdr:spPr>
        <a:xfrm flipV="1">
          <a:off x="8031011" y="1143617"/>
          <a:ext cx="554708" cy="1"/>
        </a:xfrm>
        <a:prstGeom prst="bentConnector3">
          <a:avLst/>
        </a:prstGeom>
        <a:ln w="1905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650256</xdr:colOff>
      <xdr:row>5</xdr:row>
      <xdr:rowOff>110419</xdr:rowOff>
    </xdr:from>
    <xdr:to>
      <xdr:col>10</xdr:col>
      <xdr:colOff>661154</xdr:colOff>
      <xdr:row>6</xdr:row>
      <xdr:rowOff>35097</xdr:rowOff>
    </xdr:to>
    <xdr:sp macro="" textlink="">
      <xdr:nvSpPr>
        <xdr:cNvPr id="16" name="既設LANケーブル説明">
          <a:extLst>
            <a:ext uri="{FF2B5EF4-FFF2-40B4-BE49-F238E27FC236}">
              <a16:creationId xmlns:a16="http://schemas.microsoft.com/office/drawing/2014/main" id="{00000000-0008-0000-1100-000010000000}"/>
            </a:ext>
          </a:extLst>
        </xdr:cNvPr>
        <xdr:cNvSpPr txBox="1"/>
      </xdr:nvSpPr>
      <xdr:spPr>
        <a:xfrm>
          <a:off x="7955931" y="1167694"/>
          <a:ext cx="696698" cy="124703"/>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LAN</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ケーブル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47889</xdr:colOff>
      <xdr:row>6</xdr:row>
      <xdr:rowOff>165582</xdr:rowOff>
    </xdr:from>
    <xdr:to>
      <xdr:col>10</xdr:col>
      <xdr:colOff>599299</xdr:colOff>
      <xdr:row>6</xdr:row>
      <xdr:rowOff>165583</xdr:rowOff>
    </xdr:to>
    <xdr:cxnSp macro="">
      <xdr:nvCxnSpPr>
        <xdr:cNvPr id="17" name="カギ線コネクタ 16">
          <a:extLst>
            <a:ext uri="{FF2B5EF4-FFF2-40B4-BE49-F238E27FC236}">
              <a16:creationId xmlns:a16="http://schemas.microsoft.com/office/drawing/2014/main" id="{00000000-0008-0000-1100-000011000000}"/>
            </a:ext>
          </a:extLst>
        </xdr:cNvPr>
        <xdr:cNvCxnSpPr/>
      </xdr:nvCxnSpPr>
      <xdr:spPr>
        <a:xfrm flipV="1">
          <a:off x="8039364" y="1422882"/>
          <a:ext cx="551410" cy="1"/>
        </a:xfrm>
        <a:prstGeom prst="bentConnector3">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664578</xdr:colOff>
      <xdr:row>6</xdr:row>
      <xdr:rowOff>177744</xdr:rowOff>
    </xdr:from>
    <xdr:to>
      <xdr:col>10</xdr:col>
      <xdr:colOff>673090</xdr:colOff>
      <xdr:row>7</xdr:row>
      <xdr:rowOff>106902</xdr:rowOff>
    </xdr:to>
    <xdr:sp macro="" textlink="">
      <xdr:nvSpPr>
        <xdr:cNvPr id="18" name="既設LANケーブル説明">
          <a:extLst>
            <a:ext uri="{FF2B5EF4-FFF2-40B4-BE49-F238E27FC236}">
              <a16:creationId xmlns:a16="http://schemas.microsoft.com/office/drawing/2014/main" id="{00000000-0008-0000-1100-000012000000}"/>
            </a:ext>
          </a:extLst>
        </xdr:cNvPr>
        <xdr:cNvSpPr txBox="1"/>
      </xdr:nvSpPr>
      <xdr:spPr>
        <a:xfrm>
          <a:off x="7970253" y="1435044"/>
          <a:ext cx="694312" cy="129183"/>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屋内線</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40600</xdr:colOff>
      <xdr:row>9</xdr:row>
      <xdr:rowOff>72321</xdr:rowOff>
    </xdr:from>
    <xdr:to>
      <xdr:col>10</xdr:col>
      <xdr:colOff>561223</xdr:colOff>
      <xdr:row>9</xdr:row>
      <xdr:rowOff>72321</xdr:rowOff>
    </xdr:to>
    <xdr:cxnSp macro="">
      <xdr:nvCxnSpPr>
        <xdr:cNvPr id="19" name="既設機器配線">
          <a:extLst>
            <a:ext uri="{FF2B5EF4-FFF2-40B4-BE49-F238E27FC236}">
              <a16:creationId xmlns:a16="http://schemas.microsoft.com/office/drawing/2014/main" id="{00000000-0008-0000-1100-000013000000}"/>
            </a:ext>
          </a:extLst>
        </xdr:cNvPr>
        <xdr:cNvCxnSpPr/>
      </xdr:nvCxnSpPr>
      <xdr:spPr>
        <a:xfrm>
          <a:off x="8032075" y="1929696"/>
          <a:ext cx="520623" cy="0"/>
        </a:xfrm>
        <a:prstGeom prst="line">
          <a:avLst/>
        </a:prstGeom>
        <a:ln w="57150" cmpd="tri">
          <a:solidFill>
            <a:schemeClr val="tx1"/>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551372</xdr:colOff>
      <xdr:row>8</xdr:row>
      <xdr:rowOff>1682</xdr:rowOff>
    </xdr:from>
    <xdr:to>
      <xdr:col>11</xdr:col>
      <xdr:colOff>121139</xdr:colOff>
      <xdr:row>8</xdr:row>
      <xdr:rowOff>151372</xdr:rowOff>
    </xdr:to>
    <xdr:sp macro="" textlink="">
      <xdr:nvSpPr>
        <xdr:cNvPr id="20" name="既設機器配線説明">
          <a:extLst>
            <a:ext uri="{FF2B5EF4-FFF2-40B4-BE49-F238E27FC236}">
              <a16:creationId xmlns:a16="http://schemas.microsoft.com/office/drawing/2014/main" id="{00000000-0008-0000-1100-000014000000}"/>
            </a:ext>
          </a:extLst>
        </xdr:cNvPr>
        <xdr:cNvSpPr txBox="1"/>
      </xdr:nvSpPr>
      <xdr:spPr>
        <a:xfrm>
          <a:off x="7857047" y="1659032"/>
          <a:ext cx="941367" cy="14969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構内ケーブル</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50</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対下</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582710</xdr:colOff>
      <xdr:row>11</xdr:row>
      <xdr:rowOff>157588</xdr:rowOff>
    </xdr:from>
    <xdr:to>
      <xdr:col>10</xdr:col>
      <xdr:colOff>316692</xdr:colOff>
      <xdr:row>13</xdr:row>
      <xdr:rowOff>89066</xdr:rowOff>
    </xdr:to>
    <xdr:pic>
      <xdr:nvPicPr>
        <xdr:cNvPr id="21" name="図 20">
          <a:extLst>
            <a:ext uri="{FF2B5EF4-FFF2-40B4-BE49-F238E27FC236}">
              <a16:creationId xmlns:a16="http://schemas.microsoft.com/office/drawing/2014/main" id="{00000000-0008-0000-1100-000015000000}"/>
            </a:ext>
          </a:extLst>
        </xdr:cNvPr>
        <xdr:cNvPicPr>
          <a:picLocks noChangeAspect="1"/>
        </xdr:cNvPicPr>
      </xdr:nvPicPr>
      <xdr:blipFill>
        <a:blip xmlns:r="http://schemas.openxmlformats.org/officeDocument/2006/relationships" r:embed="rId1"/>
        <a:stretch>
          <a:fillRect/>
        </a:stretch>
      </xdr:blipFill>
      <xdr:spPr>
        <a:xfrm>
          <a:off x="7888385" y="2415013"/>
          <a:ext cx="419782" cy="331528"/>
        </a:xfrm>
        <a:prstGeom prst="rect">
          <a:avLst/>
        </a:prstGeom>
      </xdr:spPr>
    </xdr:pic>
    <xdr:clientData/>
  </xdr:twoCellAnchor>
  <xdr:twoCellAnchor>
    <xdr:from>
      <xdr:col>10</xdr:col>
      <xdr:colOff>316689</xdr:colOff>
      <xdr:row>11</xdr:row>
      <xdr:rowOff>159737</xdr:rowOff>
    </xdr:from>
    <xdr:to>
      <xdr:col>11</xdr:col>
      <xdr:colOff>60951</xdr:colOff>
      <xdr:row>13</xdr:row>
      <xdr:rowOff>89147</xdr:rowOff>
    </xdr:to>
    <xdr:pic>
      <xdr:nvPicPr>
        <xdr:cNvPr id="22" name="図 21">
          <a:extLst>
            <a:ext uri="{FF2B5EF4-FFF2-40B4-BE49-F238E27FC236}">
              <a16:creationId xmlns:a16="http://schemas.microsoft.com/office/drawing/2014/main" id="{00000000-0008-0000-1100-000016000000}"/>
            </a:ext>
          </a:extLst>
        </xdr:cNvPr>
        <xdr:cNvPicPr>
          <a:picLocks noChangeAspect="1"/>
        </xdr:cNvPicPr>
      </xdr:nvPicPr>
      <xdr:blipFill>
        <a:blip xmlns:r="http://schemas.openxmlformats.org/officeDocument/2006/relationships" r:embed="rId2"/>
        <a:stretch>
          <a:fillRect/>
        </a:stretch>
      </xdr:blipFill>
      <xdr:spPr>
        <a:xfrm>
          <a:off x="8308164" y="2417162"/>
          <a:ext cx="430062" cy="329460"/>
        </a:xfrm>
        <a:prstGeom prst="rect">
          <a:avLst/>
        </a:prstGeom>
      </xdr:spPr>
    </xdr:pic>
    <xdr:clientData/>
  </xdr:twoCellAnchor>
  <xdr:twoCellAnchor>
    <xdr:from>
      <xdr:col>11</xdr:col>
      <xdr:colOff>64446</xdr:colOff>
      <xdr:row>11</xdr:row>
      <xdr:rowOff>152886</xdr:rowOff>
    </xdr:from>
    <xdr:to>
      <xdr:col>11</xdr:col>
      <xdr:colOff>519637</xdr:colOff>
      <xdr:row>13</xdr:row>
      <xdr:rowOff>89476</xdr:rowOff>
    </xdr:to>
    <xdr:pic>
      <xdr:nvPicPr>
        <xdr:cNvPr id="23" name="図 22">
          <a:extLst>
            <a:ext uri="{FF2B5EF4-FFF2-40B4-BE49-F238E27FC236}">
              <a16:creationId xmlns:a16="http://schemas.microsoft.com/office/drawing/2014/main" id="{00000000-0008-0000-1100-000017000000}"/>
            </a:ext>
          </a:extLst>
        </xdr:cNvPr>
        <xdr:cNvPicPr>
          <a:picLocks noChangeAspect="1"/>
        </xdr:cNvPicPr>
      </xdr:nvPicPr>
      <xdr:blipFill>
        <a:blip xmlns:r="http://schemas.openxmlformats.org/officeDocument/2006/relationships" r:embed="rId3"/>
        <a:stretch>
          <a:fillRect/>
        </a:stretch>
      </xdr:blipFill>
      <xdr:spPr>
        <a:xfrm>
          <a:off x="8741721" y="2410311"/>
          <a:ext cx="455191" cy="336640"/>
        </a:xfrm>
        <a:prstGeom prst="rect">
          <a:avLst/>
        </a:prstGeom>
      </xdr:spPr>
    </xdr:pic>
    <xdr:clientData/>
  </xdr:twoCellAnchor>
  <xdr:twoCellAnchor>
    <xdr:from>
      <xdr:col>11</xdr:col>
      <xdr:colOff>510917</xdr:colOff>
      <xdr:row>11</xdr:row>
      <xdr:rowOff>155794</xdr:rowOff>
    </xdr:from>
    <xdr:to>
      <xdr:col>12</xdr:col>
      <xdr:colOff>249682</xdr:colOff>
      <xdr:row>13</xdr:row>
      <xdr:rowOff>89179</xdr:rowOff>
    </xdr:to>
    <xdr:pic>
      <xdr:nvPicPr>
        <xdr:cNvPr id="24" name="図 23">
          <a:extLst>
            <a:ext uri="{FF2B5EF4-FFF2-40B4-BE49-F238E27FC236}">
              <a16:creationId xmlns:a16="http://schemas.microsoft.com/office/drawing/2014/main" id="{00000000-0008-0000-1100-000018000000}"/>
            </a:ext>
          </a:extLst>
        </xdr:cNvPr>
        <xdr:cNvPicPr>
          <a:picLocks noChangeAspect="1"/>
        </xdr:cNvPicPr>
      </xdr:nvPicPr>
      <xdr:blipFill>
        <a:blip xmlns:r="http://schemas.openxmlformats.org/officeDocument/2006/relationships" r:embed="rId4"/>
        <a:stretch>
          <a:fillRect/>
        </a:stretch>
      </xdr:blipFill>
      <xdr:spPr>
        <a:xfrm>
          <a:off x="9188192" y="2413219"/>
          <a:ext cx="424565" cy="333435"/>
        </a:xfrm>
        <a:prstGeom prst="rect">
          <a:avLst/>
        </a:prstGeom>
      </xdr:spPr>
    </xdr:pic>
    <xdr:clientData/>
  </xdr:twoCellAnchor>
  <xdr:twoCellAnchor>
    <xdr:from>
      <xdr:col>12</xdr:col>
      <xdr:colOff>237225</xdr:colOff>
      <xdr:row>11</xdr:row>
      <xdr:rowOff>154903</xdr:rowOff>
    </xdr:from>
    <xdr:to>
      <xdr:col>13</xdr:col>
      <xdr:colOff>6472</xdr:colOff>
      <xdr:row>13</xdr:row>
      <xdr:rowOff>88289</xdr:rowOff>
    </xdr:to>
    <xdr:pic>
      <xdr:nvPicPr>
        <xdr:cNvPr id="25" name="図 24">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5"/>
        <a:stretch>
          <a:fillRect/>
        </a:stretch>
      </xdr:blipFill>
      <xdr:spPr>
        <a:xfrm>
          <a:off x="9600300" y="2412328"/>
          <a:ext cx="455047" cy="333436"/>
        </a:xfrm>
        <a:prstGeom prst="rect">
          <a:avLst/>
        </a:prstGeom>
      </xdr:spPr>
    </xdr:pic>
    <xdr:clientData/>
  </xdr:twoCellAnchor>
  <xdr:twoCellAnchor>
    <xdr:from>
      <xdr:col>9</xdr:col>
      <xdr:colOff>583146</xdr:colOff>
      <xdr:row>14</xdr:row>
      <xdr:rowOff>150838</xdr:rowOff>
    </xdr:from>
    <xdr:to>
      <xdr:col>10</xdr:col>
      <xdr:colOff>322501</xdr:colOff>
      <xdr:row>16</xdr:row>
      <xdr:rowOff>96414</xdr:rowOff>
    </xdr:to>
    <xdr:pic>
      <xdr:nvPicPr>
        <xdr:cNvPr id="26" name="図 25">
          <a:extLst>
            <a:ext uri="{FF2B5EF4-FFF2-40B4-BE49-F238E27FC236}">
              <a16:creationId xmlns:a16="http://schemas.microsoft.com/office/drawing/2014/main" id="{00000000-0008-0000-1100-00001A000000}"/>
            </a:ext>
          </a:extLst>
        </xdr:cNvPr>
        <xdr:cNvPicPr>
          <a:picLocks noChangeAspect="1"/>
        </xdr:cNvPicPr>
      </xdr:nvPicPr>
      <xdr:blipFill>
        <a:blip xmlns:r="http://schemas.openxmlformats.org/officeDocument/2006/relationships" r:embed="rId6"/>
        <a:stretch>
          <a:fillRect/>
        </a:stretch>
      </xdr:blipFill>
      <xdr:spPr>
        <a:xfrm>
          <a:off x="7888821" y="3008338"/>
          <a:ext cx="425155" cy="345626"/>
        </a:xfrm>
        <a:prstGeom prst="rect">
          <a:avLst/>
        </a:prstGeom>
      </xdr:spPr>
    </xdr:pic>
    <xdr:clientData/>
  </xdr:twoCellAnchor>
  <xdr:twoCellAnchor>
    <xdr:from>
      <xdr:col>10</xdr:col>
      <xdr:colOff>315928</xdr:colOff>
      <xdr:row>14</xdr:row>
      <xdr:rowOff>152971</xdr:rowOff>
    </xdr:from>
    <xdr:to>
      <xdr:col>11</xdr:col>
      <xdr:colOff>60215</xdr:colOff>
      <xdr:row>16</xdr:row>
      <xdr:rowOff>84491</xdr:rowOff>
    </xdr:to>
    <xdr:pic>
      <xdr:nvPicPr>
        <xdr:cNvPr id="27" name="図 26">
          <a:extLst>
            <a:ext uri="{FF2B5EF4-FFF2-40B4-BE49-F238E27FC236}">
              <a16:creationId xmlns:a16="http://schemas.microsoft.com/office/drawing/2014/main" id="{00000000-0008-0000-1100-00001B000000}"/>
            </a:ext>
          </a:extLst>
        </xdr:cNvPr>
        <xdr:cNvPicPr>
          <a:picLocks noChangeAspect="1"/>
        </xdr:cNvPicPr>
      </xdr:nvPicPr>
      <xdr:blipFill>
        <a:blip xmlns:r="http://schemas.openxmlformats.org/officeDocument/2006/relationships" r:embed="rId7"/>
        <a:stretch>
          <a:fillRect/>
        </a:stretch>
      </xdr:blipFill>
      <xdr:spPr>
        <a:xfrm>
          <a:off x="8307403" y="3010471"/>
          <a:ext cx="430087" cy="331570"/>
        </a:xfrm>
        <a:prstGeom prst="rect">
          <a:avLst/>
        </a:prstGeom>
      </xdr:spPr>
    </xdr:pic>
    <xdr:clientData/>
  </xdr:twoCellAnchor>
  <xdr:twoCellAnchor>
    <xdr:from>
      <xdr:col>11</xdr:col>
      <xdr:colOff>65479</xdr:colOff>
      <xdr:row>14</xdr:row>
      <xdr:rowOff>145433</xdr:rowOff>
    </xdr:from>
    <xdr:to>
      <xdr:col>11</xdr:col>
      <xdr:colOff>516566</xdr:colOff>
      <xdr:row>16</xdr:row>
      <xdr:rowOff>100775</xdr:rowOff>
    </xdr:to>
    <xdr:pic>
      <xdr:nvPicPr>
        <xdr:cNvPr id="28" name="図 27">
          <a:extLst>
            <a:ext uri="{FF2B5EF4-FFF2-40B4-BE49-F238E27FC236}">
              <a16:creationId xmlns:a16="http://schemas.microsoft.com/office/drawing/2014/main" id="{00000000-0008-0000-1100-00001C000000}"/>
            </a:ext>
          </a:extLst>
        </xdr:cNvPr>
        <xdr:cNvPicPr>
          <a:picLocks noChangeAspect="1"/>
        </xdr:cNvPicPr>
      </xdr:nvPicPr>
      <xdr:blipFill>
        <a:blip xmlns:r="http://schemas.openxmlformats.org/officeDocument/2006/relationships" r:embed="rId8"/>
        <a:stretch>
          <a:fillRect/>
        </a:stretch>
      </xdr:blipFill>
      <xdr:spPr>
        <a:xfrm>
          <a:off x="8742754" y="3002933"/>
          <a:ext cx="451087" cy="355392"/>
        </a:xfrm>
        <a:prstGeom prst="rect">
          <a:avLst/>
        </a:prstGeom>
      </xdr:spPr>
    </xdr:pic>
    <xdr:clientData/>
  </xdr:twoCellAnchor>
  <xdr:twoCellAnchor>
    <xdr:from>
      <xdr:col>11</xdr:col>
      <xdr:colOff>511340</xdr:colOff>
      <xdr:row>14</xdr:row>
      <xdr:rowOff>145549</xdr:rowOff>
    </xdr:from>
    <xdr:to>
      <xdr:col>12</xdr:col>
      <xdr:colOff>254598</xdr:colOff>
      <xdr:row>16</xdr:row>
      <xdr:rowOff>94986</xdr:rowOff>
    </xdr:to>
    <xdr:pic>
      <xdr:nvPicPr>
        <xdr:cNvPr id="29" name="図 28">
          <a:extLst>
            <a:ext uri="{FF2B5EF4-FFF2-40B4-BE49-F238E27FC236}">
              <a16:creationId xmlns:a16="http://schemas.microsoft.com/office/drawing/2014/main" id="{00000000-0008-0000-1100-00001D000000}"/>
            </a:ext>
          </a:extLst>
        </xdr:cNvPr>
        <xdr:cNvPicPr>
          <a:picLocks noChangeAspect="1"/>
        </xdr:cNvPicPr>
      </xdr:nvPicPr>
      <xdr:blipFill>
        <a:blip xmlns:r="http://schemas.openxmlformats.org/officeDocument/2006/relationships" r:embed="rId9"/>
        <a:stretch>
          <a:fillRect/>
        </a:stretch>
      </xdr:blipFill>
      <xdr:spPr>
        <a:xfrm>
          <a:off x="9188615" y="3003049"/>
          <a:ext cx="429058" cy="349487"/>
        </a:xfrm>
        <a:prstGeom prst="rect">
          <a:avLst/>
        </a:prstGeom>
      </xdr:spPr>
    </xdr:pic>
    <xdr:clientData/>
  </xdr:twoCellAnchor>
  <xdr:twoCellAnchor>
    <xdr:from>
      <xdr:col>12</xdr:col>
      <xdr:colOff>238674</xdr:colOff>
      <xdr:row>14</xdr:row>
      <xdr:rowOff>150267</xdr:rowOff>
    </xdr:from>
    <xdr:to>
      <xdr:col>13</xdr:col>
      <xdr:colOff>9344</xdr:colOff>
      <xdr:row>16</xdr:row>
      <xdr:rowOff>92528</xdr:rowOff>
    </xdr:to>
    <xdr:pic>
      <xdr:nvPicPr>
        <xdr:cNvPr id="30" name="図 29">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10"/>
        <a:stretch>
          <a:fillRect/>
        </a:stretch>
      </xdr:blipFill>
      <xdr:spPr>
        <a:xfrm>
          <a:off x="9601749" y="3007767"/>
          <a:ext cx="456470" cy="342311"/>
        </a:xfrm>
        <a:prstGeom prst="rect">
          <a:avLst/>
        </a:prstGeom>
      </xdr:spPr>
    </xdr:pic>
    <xdr:clientData/>
  </xdr:twoCellAnchor>
  <xdr:twoCellAnchor>
    <xdr:from>
      <xdr:col>9</xdr:col>
      <xdr:colOff>573650</xdr:colOff>
      <xdr:row>17</xdr:row>
      <xdr:rowOff>180909</xdr:rowOff>
    </xdr:from>
    <xdr:to>
      <xdr:col>10</xdr:col>
      <xdr:colOff>322407</xdr:colOff>
      <xdr:row>19</xdr:row>
      <xdr:rowOff>128326</xdr:rowOff>
    </xdr:to>
    <xdr:pic>
      <xdr:nvPicPr>
        <xdr:cNvPr id="31" name="図 30">
          <a:extLst>
            <a:ext uri="{FF2B5EF4-FFF2-40B4-BE49-F238E27FC236}">
              <a16:creationId xmlns:a16="http://schemas.microsoft.com/office/drawing/2014/main" id="{00000000-0008-0000-1100-00001F000000}"/>
            </a:ext>
          </a:extLst>
        </xdr:cNvPr>
        <xdr:cNvPicPr>
          <a:picLocks noChangeAspect="1"/>
        </xdr:cNvPicPr>
      </xdr:nvPicPr>
      <xdr:blipFill>
        <a:blip xmlns:r="http://schemas.openxmlformats.org/officeDocument/2006/relationships" r:embed="rId11"/>
        <a:stretch>
          <a:fillRect/>
        </a:stretch>
      </xdr:blipFill>
      <xdr:spPr>
        <a:xfrm>
          <a:off x="7879325" y="3638484"/>
          <a:ext cx="434557" cy="347467"/>
        </a:xfrm>
        <a:prstGeom prst="rect">
          <a:avLst/>
        </a:prstGeom>
      </xdr:spPr>
    </xdr:pic>
    <xdr:clientData/>
  </xdr:twoCellAnchor>
  <xdr:twoCellAnchor>
    <xdr:from>
      <xdr:col>10</xdr:col>
      <xdr:colOff>310792</xdr:colOff>
      <xdr:row>17</xdr:row>
      <xdr:rowOff>185429</xdr:rowOff>
    </xdr:from>
    <xdr:to>
      <xdr:col>11</xdr:col>
      <xdr:colOff>64960</xdr:colOff>
      <xdr:row>19</xdr:row>
      <xdr:rowOff>134908</xdr:rowOff>
    </xdr:to>
    <xdr:pic>
      <xdr:nvPicPr>
        <xdr:cNvPr id="32" name="図 31">
          <a:extLst>
            <a:ext uri="{FF2B5EF4-FFF2-40B4-BE49-F238E27FC236}">
              <a16:creationId xmlns:a16="http://schemas.microsoft.com/office/drawing/2014/main" id="{00000000-0008-0000-1100-000020000000}"/>
            </a:ext>
          </a:extLst>
        </xdr:cNvPr>
        <xdr:cNvPicPr>
          <a:picLocks noChangeAspect="1"/>
        </xdr:cNvPicPr>
      </xdr:nvPicPr>
      <xdr:blipFill>
        <a:blip xmlns:r="http://schemas.openxmlformats.org/officeDocument/2006/relationships" r:embed="rId12"/>
        <a:stretch>
          <a:fillRect/>
        </a:stretch>
      </xdr:blipFill>
      <xdr:spPr>
        <a:xfrm>
          <a:off x="8302267" y="3643004"/>
          <a:ext cx="439968" cy="349529"/>
        </a:xfrm>
        <a:prstGeom prst="rect">
          <a:avLst/>
        </a:prstGeom>
      </xdr:spPr>
    </xdr:pic>
    <xdr:clientData/>
  </xdr:twoCellAnchor>
  <xdr:twoCellAnchor>
    <xdr:from>
      <xdr:col>11</xdr:col>
      <xdr:colOff>60357</xdr:colOff>
      <xdr:row>17</xdr:row>
      <xdr:rowOff>189026</xdr:rowOff>
    </xdr:from>
    <xdr:to>
      <xdr:col>11</xdr:col>
      <xdr:colOff>508563</xdr:colOff>
      <xdr:row>19</xdr:row>
      <xdr:rowOff>137735</xdr:rowOff>
    </xdr:to>
    <xdr:pic>
      <xdr:nvPicPr>
        <xdr:cNvPr id="33" name="図 32">
          <a:extLst>
            <a:ext uri="{FF2B5EF4-FFF2-40B4-BE49-F238E27FC236}">
              <a16:creationId xmlns:a16="http://schemas.microsoft.com/office/drawing/2014/main" id="{00000000-0008-0000-1100-000021000000}"/>
            </a:ext>
          </a:extLst>
        </xdr:cNvPr>
        <xdr:cNvPicPr>
          <a:picLocks noChangeAspect="1"/>
        </xdr:cNvPicPr>
      </xdr:nvPicPr>
      <xdr:blipFill>
        <a:blip xmlns:r="http://schemas.openxmlformats.org/officeDocument/2006/relationships" r:embed="rId13"/>
        <a:stretch>
          <a:fillRect/>
        </a:stretch>
      </xdr:blipFill>
      <xdr:spPr>
        <a:xfrm>
          <a:off x="8737632" y="3646601"/>
          <a:ext cx="448206" cy="348759"/>
        </a:xfrm>
        <a:prstGeom prst="rect">
          <a:avLst/>
        </a:prstGeom>
      </xdr:spPr>
    </xdr:pic>
    <xdr:clientData/>
  </xdr:twoCellAnchor>
  <xdr:twoCellAnchor>
    <xdr:from>
      <xdr:col>11</xdr:col>
      <xdr:colOff>500083</xdr:colOff>
      <xdr:row>17</xdr:row>
      <xdr:rowOff>183419</xdr:rowOff>
    </xdr:from>
    <xdr:to>
      <xdr:col>12</xdr:col>
      <xdr:colOff>243825</xdr:colOff>
      <xdr:row>19</xdr:row>
      <xdr:rowOff>137826</xdr:rowOff>
    </xdr:to>
    <xdr:pic>
      <xdr:nvPicPr>
        <xdr:cNvPr id="34" name="図 33">
          <a:extLst>
            <a:ext uri="{FF2B5EF4-FFF2-40B4-BE49-F238E27FC236}">
              <a16:creationId xmlns:a16="http://schemas.microsoft.com/office/drawing/2014/main" id="{00000000-0008-0000-1100-000022000000}"/>
            </a:ext>
          </a:extLst>
        </xdr:cNvPr>
        <xdr:cNvPicPr>
          <a:picLocks noChangeAspect="1"/>
        </xdr:cNvPicPr>
      </xdr:nvPicPr>
      <xdr:blipFill>
        <a:blip xmlns:r="http://schemas.openxmlformats.org/officeDocument/2006/relationships" r:embed="rId14"/>
        <a:stretch>
          <a:fillRect/>
        </a:stretch>
      </xdr:blipFill>
      <xdr:spPr>
        <a:xfrm>
          <a:off x="9177358" y="3640994"/>
          <a:ext cx="429542" cy="354457"/>
        </a:xfrm>
        <a:prstGeom prst="rect">
          <a:avLst/>
        </a:prstGeom>
      </xdr:spPr>
    </xdr:pic>
    <xdr:clientData/>
  </xdr:twoCellAnchor>
  <xdr:twoCellAnchor>
    <xdr:from>
      <xdr:col>12</xdr:col>
      <xdr:colOff>235837</xdr:colOff>
      <xdr:row>17</xdr:row>
      <xdr:rowOff>180658</xdr:rowOff>
    </xdr:from>
    <xdr:to>
      <xdr:col>12</xdr:col>
      <xdr:colOff>677984</xdr:colOff>
      <xdr:row>19</xdr:row>
      <xdr:rowOff>136536</xdr:rowOff>
    </xdr:to>
    <xdr:pic>
      <xdr:nvPicPr>
        <xdr:cNvPr id="35" name="図 34">
          <a:extLst>
            <a:ext uri="{FF2B5EF4-FFF2-40B4-BE49-F238E27FC236}">
              <a16:creationId xmlns:a16="http://schemas.microsoft.com/office/drawing/2014/main" id="{00000000-0008-0000-1100-000023000000}"/>
            </a:ext>
          </a:extLst>
        </xdr:cNvPr>
        <xdr:cNvPicPr>
          <a:picLocks noChangeAspect="1"/>
        </xdr:cNvPicPr>
      </xdr:nvPicPr>
      <xdr:blipFill>
        <a:blip xmlns:r="http://schemas.openxmlformats.org/officeDocument/2006/relationships" r:embed="rId15"/>
        <a:stretch>
          <a:fillRect/>
        </a:stretch>
      </xdr:blipFill>
      <xdr:spPr>
        <a:xfrm>
          <a:off x="9598912" y="3638233"/>
          <a:ext cx="442147" cy="355928"/>
        </a:xfrm>
        <a:prstGeom prst="rect">
          <a:avLst/>
        </a:prstGeom>
      </xdr:spPr>
    </xdr:pic>
    <xdr:clientData/>
  </xdr:twoCellAnchor>
  <xdr:twoCellAnchor>
    <xdr:from>
      <xdr:col>12</xdr:col>
      <xdr:colOff>308301</xdr:colOff>
      <xdr:row>3</xdr:row>
      <xdr:rowOff>180896</xdr:rowOff>
    </xdr:from>
    <xdr:to>
      <xdr:col>12</xdr:col>
      <xdr:colOff>613542</xdr:colOff>
      <xdr:row>4</xdr:row>
      <xdr:rowOff>188448</xdr:rowOff>
    </xdr:to>
    <xdr:pic>
      <xdr:nvPicPr>
        <xdr:cNvPr id="36" name="図 35">
          <a:extLst>
            <a:ext uri="{FF2B5EF4-FFF2-40B4-BE49-F238E27FC236}">
              <a16:creationId xmlns:a16="http://schemas.microsoft.com/office/drawing/2014/main" id="{00000000-0008-0000-1100-000024000000}"/>
            </a:ext>
          </a:extLst>
        </xdr:cNvPr>
        <xdr:cNvPicPr>
          <a:picLocks noChangeAspect="1"/>
        </xdr:cNvPicPr>
      </xdr:nvPicPr>
      <xdr:blipFill>
        <a:blip xmlns:r="http://schemas.openxmlformats.org/officeDocument/2006/relationships" r:embed="rId16"/>
        <a:stretch>
          <a:fillRect/>
        </a:stretch>
      </xdr:blipFill>
      <xdr:spPr>
        <a:xfrm>
          <a:off x="9671376" y="838121"/>
          <a:ext cx="305241" cy="207577"/>
        </a:xfrm>
        <a:prstGeom prst="rect">
          <a:avLst/>
        </a:prstGeom>
      </xdr:spPr>
    </xdr:pic>
    <xdr:clientData/>
  </xdr:twoCellAnchor>
  <xdr:twoCellAnchor>
    <xdr:from>
      <xdr:col>11</xdr:col>
      <xdr:colOff>191865</xdr:colOff>
      <xdr:row>4</xdr:row>
      <xdr:rowOff>162152</xdr:rowOff>
    </xdr:from>
    <xdr:to>
      <xdr:col>11</xdr:col>
      <xdr:colOff>594344</xdr:colOff>
      <xdr:row>5</xdr:row>
      <xdr:rowOff>89313</xdr:rowOff>
    </xdr:to>
    <xdr:sp macro="" textlink="">
      <xdr:nvSpPr>
        <xdr:cNvPr id="37" name="既設機器配線説明">
          <a:extLst>
            <a:ext uri="{FF2B5EF4-FFF2-40B4-BE49-F238E27FC236}">
              <a16:creationId xmlns:a16="http://schemas.microsoft.com/office/drawing/2014/main" id="{00000000-0008-0000-1100-000025000000}"/>
            </a:ext>
          </a:extLst>
        </xdr:cNvPr>
        <xdr:cNvSpPr txBox="1"/>
      </xdr:nvSpPr>
      <xdr:spPr>
        <a:xfrm>
          <a:off x="8869140" y="1019402"/>
          <a:ext cx="402479" cy="127186"/>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主装置</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177792</xdr:colOff>
      <xdr:row>7</xdr:row>
      <xdr:rowOff>174269</xdr:rowOff>
    </xdr:from>
    <xdr:to>
      <xdr:col>11</xdr:col>
      <xdr:colOff>608751</xdr:colOff>
      <xdr:row>8</xdr:row>
      <xdr:rowOff>88881</xdr:rowOff>
    </xdr:to>
    <xdr:sp macro="" textlink="">
      <xdr:nvSpPr>
        <xdr:cNvPr id="38" name="正方形/長方形 37">
          <a:extLst>
            <a:ext uri="{FF2B5EF4-FFF2-40B4-BE49-F238E27FC236}">
              <a16:creationId xmlns:a16="http://schemas.microsoft.com/office/drawing/2014/main" id="{00000000-0008-0000-1100-000026000000}"/>
            </a:ext>
          </a:extLst>
        </xdr:cNvPr>
        <xdr:cNvSpPr/>
      </xdr:nvSpPr>
      <xdr:spPr>
        <a:xfrm>
          <a:off x="8855067" y="1631594"/>
          <a:ext cx="430959" cy="114637"/>
        </a:xfrm>
        <a:prstGeom prst="rect">
          <a:avLst/>
        </a:prstGeom>
        <a:solidFill>
          <a:schemeClr val="bg1">
            <a:lumMod val="85000"/>
            <a:alpha val="50000"/>
          </a:schemeClr>
        </a:solidFill>
        <a:ln w="1270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oAutofit/>
        </a:bodyPr>
        <a:lstStyle/>
        <a:p>
          <a:pPr algn="ctr"/>
          <a:endParaRPr kumimoji="1" lang="ja-JP" altLang="en-US" sz="1000"/>
        </a:p>
      </xdr:txBody>
    </xdr:sp>
    <xdr:clientData/>
  </xdr:twoCellAnchor>
  <xdr:twoCellAnchor>
    <xdr:from>
      <xdr:col>11</xdr:col>
      <xdr:colOff>109516</xdr:colOff>
      <xdr:row>8</xdr:row>
      <xdr:rowOff>93967</xdr:rowOff>
    </xdr:from>
    <xdr:to>
      <xdr:col>12</xdr:col>
      <xdr:colOff>25659</xdr:colOff>
      <xdr:row>9</xdr:row>
      <xdr:rowOff>32793</xdr:rowOff>
    </xdr:to>
    <xdr:sp macro="" textlink="">
      <xdr:nvSpPr>
        <xdr:cNvPr id="39" name="既設機器配線説明">
          <a:extLst>
            <a:ext uri="{FF2B5EF4-FFF2-40B4-BE49-F238E27FC236}">
              <a16:creationId xmlns:a16="http://schemas.microsoft.com/office/drawing/2014/main" id="{00000000-0008-0000-1100-000027000000}"/>
            </a:ext>
          </a:extLst>
        </xdr:cNvPr>
        <xdr:cNvSpPr txBox="1"/>
      </xdr:nvSpPr>
      <xdr:spPr>
        <a:xfrm>
          <a:off x="8786791" y="1751317"/>
          <a:ext cx="601943" cy="138851"/>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既設配管</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555261</xdr:colOff>
      <xdr:row>2</xdr:row>
      <xdr:rowOff>80697</xdr:rowOff>
    </xdr:from>
    <xdr:to>
      <xdr:col>13</xdr:col>
      <xdr:colOff>448107</xdr:colOff>
      <xdr:row>36</xdr:row>
      <xdr:rowOff>57596</xdr:rowOff>
    </xdr:to>
    <xdr:sp macro="" textlink="">
      <xdr:nvSpPr>
        <xdr:cNvPr id="40" name="正方形/長方形 39">
          <a:extLst>
            <a:ext uri="{FF2B5EF4-FFF2-40B4-BE49-F238E27FC236}">
              <a16:creationId xmlns:a16="http://schemas.microsoft.com/office/drawing/2014/main" id="{00000000-0008-0000-1100-000028000000}"/>
            </a:ext>
          </a:extLst>
        </xdr:cNvPr>
        <xdr:cNvSpPr/>
      </xdr:nvSpPr>
      <xdr:spPr>
        <a:xfrm>
          <a:off x="7860936" y="537897"/>
          <a:ext cx="2636046" cy="6777749"/>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683642</xdr:colOff>
      <xdr:row>11</xdr:row>
      <xdr:rowOff>156498</xdr:rowOff>
    </xdr:from>
    <xdr:to>
      <xdr:col>13</xdr:col>
      <xdr:colOff>434998</xdr:colOff>
      <xdr:row>13</xdr:row>
      <xdr:rowOff>89795</xdr:rowOff>
    </xdr:to>
    <xdr:pic>
      <xdr:nvPicPr>
        <xdr:cNvPr id="41" name="図 40">
          <a:extLst>
            <a:ext uri="{FF2B5EF4-FFF2-40B4-BE49-F238E27FC236}">
              <a16:creationId xmlns:a16="http://schemas.microsoft.com/office/drawing/2014/main" id="{00000000-0008-0000-1100-000029000000}"/>
            </a:ext>
          </a:extLst>
        </xdr:cNvPr>
        <xdr:cNvPicPr>
          <a:picLocks noChangeAspect="1"/>
        </xdr:cNvPicPr>
      </xdr:nvPicPr>
      <xdr:blipFill>
        <a:blip xmlns:r="http://schemas.openxmlformats.org/officeDocument/2006/relationships" r:embed="rId17"/>
        <a:stretch>
          <a:fillRect/>
        </a:stretch>
      </xdr:blipFill>
      <xdr:spPr>
        <a:xfrm>
          <a:off x="10046717" y="2413923"/>
          <a:ext cx="437156" cy="333347"/>
        </a:xfrm>
        <a:prstGeom prst="rect">
          <a:avLst/>
        </a:prstGeom>
      </xdr:spPr>
    </xdr:pic>
    <xdr:clientData/>
  </xdr:twoCellAnchor>
  <xdr:twoCellAnchor>
    <xdr:from>
      <xdr:col>12</xdr:col>
      <xdr:colOff>683642</xdr:colOff>
      <xdr:row>14</xdr:row>
      <xdr:rowOff>155038</xdr:rowOff>
    </xdr:from>
    <xdr:to>
      <xdr:col>13</xdr:col>
      <xdr:colOff>434998</xdr:colOff>
      <xdr:row>16</xdr:row>
      <xdr:rowOff>89071</xdr:rowOff>
    </xdr:to>
    <xdr:pic>
      <xdr:nvPicPr>
        <xdr:cNvPr id="42" name="図 41">
          <a:extLst>
            <a:ext uri="{FF2B5EF4-FFF2-40B4-BE49-F238E27FC236}">
              <a16:creationId xmlns:a16="http://schemas.microsoft.com/office/drawing/2014/main" id="{00000000-0008-0000-1100-00002A000000}"/>
            </a:ext>
          </a:extLst>
        </xdr:cNvPr>
        <xdr:cNvPicPr>
          <a:picLocks noChangeAspect="1"/>
        </xdr:cNvPicPr>
      </xdr:nvPicPr>
      <xdr:blipFill>
        <a:blip xmlns:r="http://schemas.openxmlformats.org/officeDocument/2006/relationships" r:embed="rId18"/>
        <a:stretch>
          <a:fillRect/>
        </a:stretch>
      </xdr:blipFill>
      <xdr:spPr>
        <a:xfrm>
          <a:off x="10046717" y="3012538"/>
          <a:ext cx="437156" cy="334083"/>
        </a:xfrm>
        <a:prstGeom prst="rect">
          <a:avLst/>
        </a:prstGeom>
      </xdr:spPr>
    </xdr:pic>
    <xdr:clientData/>
  </xdr:twoCellAnchor>
  <xdr:twoCellAnchor>
    <xdr:from>
      <xdr:col>12</xdr:col>
      <xdr:colOff>676983</xdr:colOff>
      <xdr:row>17</xdr:row>
      <xdr:rowOff>187687</xdr:rowOff>
    </xdr:from>
    <xdr:to>
      <xdr:col>13</xdr:col>
      <xdr:colOff>425456</xdr:colOff>
      <xdr:row>19</xdr:row>
      <xdr:rowOff>124788</xdr:rowOff>
    </xdr:to>
    <xdr:pic>
      <xdr:nvPicPr>
        <xdr:cNvPr id="43" name="図 42">
          <a:extLst>
            <a:ext uri="{FF2B5EF4-FFF2-40B4-BE49-F238E27FC236}">
              <a16:creationId xmlns:a16="http://schemas.microsoft.com/office/drawing/2014/main" id="{00000000-0008-0000-1100-00002B000000}"/>
            </a:ext>
          </a:extLst>
        </xdr:cNvPr>
        <xdr:cNvPicPr>
          <a:picLocks noChangeAspect="1"/>
        </xdr:cNvPicPr>
      </xdr:nvPicPr>
      <xdr:blipFill>
        <a:blip xmlns:r="http://schemas.openxmlformats.org/officeDocument/2006/relationships" r:embed="rId19"/>
        <a:stretch>
          <a:fillRect/>
        </a:stretch>
      </xdr:blipFill>
      <xdr:spPr>
        <a:xfrm>
          <a:off x="10040058" y="3645262"/>
          <a:ext cx="434273" cy="337151"/>
        </a:xfrm>
        <a:prstGeom prst="rect">
          <a:avLst/>
        </a:prstGeom>
      </xdr:spPr>
    </xdr:pic>
    <xdr:clientData/>
  </xdr:twoCellAnchor>
  <xdr:twoCellAnchor>
    <xdr:from>
      <xdr:col>11</xdr:col>
      <xdr:colOff>649098</xdr:colOff>
      <xdr:row>4</xdr:row>
      <xdr:rowOff>183388</xdr:rowOff>
    </xdr:from>
    <xdr:to>
      <xdr:col>13</xdr:col>
      <xdr:colOff>280955</xdr:colOff>
      <xdr:row>5</xdr:row>
      <xdr:rowOff>127453</xdr:rowOff>
    </xdr:to>
    <xdr:sp macro="" textlink="">
      <xdr:nvSpPr>
        <xdr:cNvPr id="44" name="既設機器配線説明">
          <a:extLst>
            <a:ext uri="{FF2B5EF4-FFF2-40B4-BE49-F238E27FC236}">
              <a16:creationId xmlns:a16="http://schemas.microsoft.com/office/drawing/2014/main" id="{00000000-0008-0000-1100-00002C000000}"/>
            </a:ext>
          </a:extLst>
        </xdr:cNvPr>
        <xdr:cNvSpPr txBox="1"/>
      </xdr:nvSpPr>
      <xdr:spPr>
        <a:xfrm>
          <a:off x="9326373" y="1040638"/>
          <a:ext cx="1003457" cy="14409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点検口</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184541</xdr:colOff>
      <xdr:row>6</xdr:row>
      <xdr:rowOff>153227</xdr:rowOff>
    </xdr:from>
    <xdr:to>
      <xdr:col>11</xdr:col>
      <xdr:colOff>590401</xdr:colOff>
      <xdr:row>7</xdr:row>
      <xdr:rowOff>82528</xdr:rowOff>
    </xdr:to>
    <xdr:sp macro="" textlink="">
      <xdr:nvSpPr>
        <xdr:cNvPr id="45" name="既設機器配線説明">
          <a:extLst>
            <a:ext uri="{FF2B5EF4-FFF2-40B4-BE49-F238E27FC236}">
              <a16:creationId xmlns:a16="http://schemas.microsoft.com/office/drawing/2014/main" id="{00000000-0008-0000-1100-00002D000000}"/>
            </a:ext>
          </a:extLst>
        </xdr:cNvPr>
        <xdr:cNvSpPr txBox="1"/>
      </xdr:nvSpPr>
      <xdr:spPr>
        <a:xfrm>
          <a:off x="8861816" y="1410527"/>
          <a:ext cx="405860" cy="129326"/>
        </a:xfrm>
        <a:prstGeom prst="rect">
          <a:avLst/>
        </a:prstGeom>
        <a:noFill/>
        <a:ln>
          <a:noFill/>
        </a:ln>
        <a:effectLst/>
      </xdr:spPr>
      <xdr:txBody>
        <a:bodyPr wrap="non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ゲートウェイ</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176160</xdr:colOff>
      <xdr:row>3</xdr:row>
      <xdr:rowOff>167904</xdr:rowOff>
    </xdr:from>
    <xdr:to>
      <xdr:col>11</xdr:col>
      <xdr:colOff>600817</xdr:colOff>
      <xdr:row>4</xdr:row>
      <xdr:rowOff>181747</xdr:rowOff>
    </xdr:to>
    <xdr:pic>
      <xdr:nvPicPr>
        <xdr:cNvPr id="46" name="図 45">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20"/>
        <a:stretch>
          <a:fillRect/>
        </a:stretch>
      </xdr:blipFill>
      <xdr:spPr>
        <a:xfrm>
          <a:off x="8853435" y="825129"/>
          <a:ext cx="424657" cy="213868"/>
        </a:xfrm>
        <a:prstGeom prst="rect">
          <a:avLst/>
        </a:prstGeom>
      </xdr:spPr>
    </xdr:pic>
    <xdr:clientData/>
  </xdr:twoCellAnchor>
  <xdr:twoCellAnchor>
    <xdr:from>
      <xdr:col>11</xdr:col>
      <xdr:colOff>182322</xdr:colOff>
      <xdr:row>5</xdr:row>
      <xdr:rowOff>162783</xdr:rowOff>
    </xdr:from>
    <xdr:to>
      <xdr:col>11</xdr:col>
      <xdr:colOff>605090</xdr:colOff>
      <xdr:row>6</xdr:row>
      <xdr:rowOff>176625</xdr:rowOff>
    </xdr:to>
    <xdr:pic>
      <xdr:nvPicPr>
        <xdr:cNvPr id="47" name="図 46">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21"/>
        <a:stretch>
          <a:fillRect/>
        </a:stretch>
      </xdr:blipFill>
      <xdr:spPr>
        <a:xfrm>
          <a:off x="8859597" y="1220058"/>
          <a:ext cx="422768" cy="213867"/>
        </a:xfrm>
        <a:prstGeom prst="rect">
          <a:avLst/>
        </a:prstGeom>
      </xdr:spPr>
    </xdr:pic>
    <xdr:clientData/>
  </xdr:twoCellAnchor>
  <xdr:twoCellAnchor>
    <xdr:from>
      <xdr:col>12</xdr:col>
      <xdr:colOff>260017</xdr:colOff>
      <xdr:row>8</xdr:row>
      <xdr:rowOff>98632</xdr:rowOff>
    </xdr:from>
    <xdr:to>
      <xdr:col>12</xdr:col>
      <xdr:colOff>615042</xdr:colOff>
      <xdr:row>9</xdr:row>
      <xdr:rowOff>110831</xdr:rowOff>
    </xdr:to>
    <xdr:pic>
      <xdr:nvPicPr>
        <xdr:cNvPr id="48" name="図 47">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22"/>
        <a:stretch>
          <a:fillRect/>
        </a:stretch>
      </xdr:blipFill>
      <xdr:spPr>
        <a:xfrm>
          <a:off x="9623092" y="1755982"/>
          <a:ext cx="355025" cy="212224"/>
        </a:xfrm>
        <a:prstGeom prst="rect">
          <a:avLst/>
        </a:prstGeom>
      </xdr:spPr>
    </xdr:pic>
    <xdr:clientData/>
  </xdr:twoCellAnchor>
  <xdr:twoCellAnchor>
    <xdr:from>
      <xdr:col>12</xdr:col>
      <xdr:colOff>159654</xdr:colOff>
      <xdr:row>9</xdr:row>
      <xdr:rowOff>155417</xdr:rowOff>
    </xdr:from>
    <xdr:to>
      <xdr:col>13</xdr:col>
      <xdr:colOff>89343</xdr:colOff>
      <xdr:row>10</xdr:row>
      <xdr:rowOff>91550</xdr:rowOff>
    </xdr:to>
    <xdr:sp macro="" textlink="">
      <xdr:nvSpPr>
        <xdr:cNvPr id="49" name="既設機器配線説明">
          <a:extLst>
            <a:ext uri="{FF2B5EF4-FFF2-40B4-BE49-F238E27FC236}">
              <a16:creationId xmlns:a16="http://schemas.microsoft.com/office/drawing/2014/main" id="{00000000-0008-0000-1100-000031000000}"/>
            </a:ext>
          </a:extLst>
        </xdr:cNvPr>
        <xdr:cNvSpPr txBox="1"/>
      </xdr:nvSpPr>
      <xdr:spPr>
        <a:xfrm>
          <a:off x="9522729" y="2012792"/>
          <a:ext cx="615489" cy="136158"/>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停電電話用配線あり</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582271</xdr:colOff>
      <xdr:row>20</xdr:row>
      <xdr:rowOff>150041</xdr:rowOff>
    </xdr:from>
    <xdr:to>
      <xdr:col>10</xdr:col>
      <xdr:colOff>304543</xdr:colOff>
      <xdr:row>22</xdr:row>
      <xdr:rowOff>23340</xdr:rowOff>
    </xdr:to>
    <xdr:pic>
      <xdr:nvPicPr>
        <xdr:cNvPr id="50" name="図 49">
          <a:extLst>
            <a:ext uri="{FF2B5EF4-FFF2-40B4-BE49-F238E27FC236}">
              <a16:creationId xmlns:a16="http://schemas.microsoft.com/office/drawing/2014/main" id="{00000000-0008-0000-1100-000032000000}"/>
            </a:ext>
          </a:extLst>
        </xdr:cNvPr>
        <xdr:cNvPicPr>
          <a:picLocks noChangeAspect="1"/>
        </xdr:cNvPicPr>
      </xdr:nvPicPr>
      <xdr:blipFill>
        <a:blip xmlns:r="http://schemas.openxmlformats.org/officeDocument/2006/relationships" r:embed="rId23"/>
        <a:stretch>
          <a:fillRect/>
        </a:stretch>
      </xdr:blipFill>
      <xdr:spPr>
        <a:xfrm>
          <a:off x="7887946" y="4207691"/>
          <a:ext cx="408072" cy="273349"/>
        </a:xfrm>
        <a:prstGeom prst="rect">
          <a:avLst/>
        </a:prstGeom>
      </xdr:spPr>
    </xdr:pic>
    <xdr:clientData/>
  </xdr:twoCellAnchor>
  <xdr:twoCellAnchor>
    <xdr:from>
      <xdr:col>10</xdr:col>
      <xdr:colOff>325002</xdr:colOff>
      <xdr:row>20</xdr:row>
      <xdr:rowOff>150041</xdr:rowOff>
    </xdr:from>
    <xdr:to>
      <xdr:col>11</xdr:col>
      <xdr:colOff>50795</xdr:colOff>
      <xdr:row>22</xdr:row>
      <xdr:rowOff>23340</xdr:rowOff>
    </xdr:to>
    <xdr:pic>
      <xdr:nvPicPr>
        <xdr:cNvPr id="51" name="図 50">
          <a:extLst>
            <a:ext uri="{FF2B5EF4-FFF2-40B4-BE49-F238E27FC236}">
              <a16:creationId xmlns:a16="http://schemas.microsoft.com/office/drawing/2014/main" id="{00000000-0008-0000-1100-000033000000}"/>
            </a:ext>
          </a:extLst>
        </xdr:cNvPr>
        <xdr:cNvPicPr>
          <a:picLocks noChangeAspect="1"/>
        </xdr:cNvPicPr>
      </xdr:nvPicPr>
      <xdr:blipFill>
        <a:blip xmlns:r="http://schemas.openxmlformats.org/officeDocument/2006/relationships" r:embed="rId24"/>
        <a:stretch>
          <a:fillRect/>
        </a:stretch>
      </xdr:blipFill>
      <xdr:spPr>
        <a:xfrm>
          <a:off x="8316477" y="4207691"/>
          <a:ext cx="411593" cy="273349"/>
        </a:xfrm>
        <a:prstGeom prst="rect">
          <a:avLst/>
        </a:prstGeom>
      </xdr:spPr>
    </xdr:pic>
    <xdr:clientData/>
  </xdr:twoCellAnchor>
  <xdr:twoCellAnchor>
    <xdr:from>
      <xdr:col>11</xdr:col>
      <xdr:colOff>68649</xdr:colOff>
      <xdr:row>20</xdr:row>
      <xdr:rowOff>150041</xdr:rowOff>
    </xdr:from>
    <xdr:to>
      <xdr:col>11</xdr:col>
      <xdr:colOff>480243</xdr:colOff>
      <xdr:row>22</xdr:row>
      <xdr:rowOff>23340</xdr:rowOff>
    </xdr:to>
    <xdr:pic>
      <xdr:nvPicPr>
        <xdr:cNvPr id="52" name="図 51">
          <a:extLst>
            <a:ext uri="{FF2B5EF4-FFF2-40B4-BE49-F238E27FC236}">
              <a16:creationId xmlns:a16="http://schemas.microsoft.com/office/drawing/2014/main" id="{00000000-0008-0000-1100-000034000000}"/>
            </a:ext>
          </a:extLst>
        </xdr:cNvPr>
        <xdr:cNvPicPr>
          <a:picLocks noChangeAspect="1"/>
        </xdr:cNvPicPr>
      </xdr:nvPicPr>
      <xdr:blipFill>
        <a:blip xmlns:r="http://schemas.openxmlformats.org/officeDocument/2006/relationships" r:embed="rId25"/>
        <a:stretch>
          <a:fillRect/>
        </a:stretch>
      </xdr:blipFill>
      <xdr:spPr>
        <a:xfrm>
          <a:off x="8745924" y="4207691"/>
          <a:ext cx="411594" cy="273349"/>
        </a:xfrm>
        <a:prstGeom prst="rect">
          <a:avLst/>
        </a:prstGeom>
      </xdr:spPr>
    </xdr:pic>
    <xdr:clientData/>
  </xdr:twoCellAnchor>
  <xdr:twoCellAnchor>
    <xdr:from>
      <xdr:col>11</xdr:col>
      <xdr:colOff>508168</xdr:colOff>
      <xdr:row>20</xdr:row>
      <xdr:rowOff>153438</xdr:rowOff>
    </xdr:from>
    <xdr:to>
      <xdr:col>12</xdr:col>
      <xdr:colOff>233961</xdr:colOff>
      <xdr:row>22</xdr:row>
      <xdr:rowOff>26737</xdr:rowOff>
    </xdr:to>
    <xdr:pic>
      <xdr:nvPicPr>
        <xdr:cNvPr id="53" name="図 52">
          <a:extLst>
            <a:ext uri="{FF2B5EF4-FFF2-40B4-BE49-F238E27FC236}">
              <a16:creationId xmlns:a16="http://schemas.microsoft.com/office/drawing/2014/main" id="{00000000-0008-0000-1100-000035000000}"/>
            </a:ext>
          </a:extLst>
        </xdr:cNvPr>
        <xdr:cNvPicPr>
          <a:picLocks noChangeAspect="1"/>
        </xdr:cNvPicPr>
      </xdr:nvPicPr>
      <xdr:blipFill>
        <a:blip xmlns:r="http://schemas.openxmlformats.org/officeDocument/2006/relationships" r:embed="rId26"/>
        <a:stretch>
          <a:fillRect/>
        </a:stretch>
      </xdr:blipFill>
      <xdr:spPr>
        <a:xfrm>
          <a:off x="9185443" y="4211088"/>
          <a:ext cx="411593" cy="273349"/>
        </a:xfrm>
        <a:prstGeom prst="rect">
          <a:avLst/>
        </a:prstGeom>
      </xdr:spPr>
    </xdr:pic>
    <xdr:clientData/>
  </xdr:twoCellAnchor>
  <xdr:twoCellAnchor>
    <xdr:from>
      <xdr:col>12</xdr:col>
      <xdr:colOff>252977</xdr:colOff>
      <xdr:row>20</xdr:row>
      <xdr:rowOff>150040</xdr:rowOff>
    </xdr:from>
    <xdr:to>
      <xdr:col>12</xdr:col>
      <xdr:colOff>664571</xdr:colOff>
      <xdr:row>22</xdr:row>
      <xdr:rowOff>23339</xdr:rowOff>
    </xdr:to>
    <xdr:pic>
      <xdr:nvPicPr>
        <xdr:cNvPr id="54" name="図 53">
          <a:extLst>
            <a:ext uri="{FF2B5EF4-FFF2-40B4-BE49-F238E27FC236}">
              <a16:creationId xmlns:a16="http://schemas.microsoft.com/office/drawing/2014/main" id="{00000000-0008-0000-1100-000036000000}"/>
            </a:ext>
          </a:extLst>
        </xdr:cNvPr>
        <xdr:cNvPicPr>
          <a:picLocks noChangeAspect="1"/>
        </xdr:cNvPicPr>
      </xdr:nvPicPr>
      <xdr:blipFill>
        <a:blip xmlns:r="http://schemas.openxmlformats.org/officeDocument/2006/relationships" r:embed="rId27"/>
        <a:stretch>
          <a:fillRect/>
        </a:stretch>
      </xdr:blipFill>
      <xdr:spPr>
        <a:xfrm>
          <a:off x="9616052" y="4207690"/>
          <a:ext cx="411594" cy="273349"/>
        </a:xfrm>
        <a:prstGeom prst="rect">
          <a:avLst/>
        </a:prstGeom>
      </xdr:spPr>
    </xdr:pic>
    <xdr:clientData/>
  </xdr:twoCellAnchor>
  <xdr:twoCellAnchor>
    <xdr:from>
      <xdr:col>9</xdr:col>
      <xdr:colOff>582271</xdr:colOff>
      <xdr:row>23</xdr:row>
      <xdr:rowOff>62898</xdr:rowOff>
    </xdr:from>
    <xdr:to>
      <xdr:col>10</xdr:col>
      <xdr:colOff>304543</xdr:colOff>
      <xdr:row>24</xdr:row>
      <xdr:rowOff>137989</xdr:rowOff>
    </xdr:to>
    <xdr:pic>
      <xdr:nvPicPr>
        <xdr:cNvPr id="55" name="図 54">
          <a:extLst>
            <a:ext uri="{FF2B5EF4-FFF2-40B4-BE49-F238E27FC236}">
              <a16:creationId xmlns:a16="http://schemas.microsoft.com/office/drawing/2014/main" id="{00000000-0008-0000-1100-000037000000}"/>
            </a:ext>
          </a:extLst>
        </xdr:cNvPr>
        <xdr:cNvPicPr>
          <a:picLocks noChangeAspect="1"/>
        </xdr:cNvPicPr>
      </xdr:nvPicPr>
      <xdr:blipFill>
        <a:blip xmlns:r="http://schemas.openxmlformats.org/officeDocument/2006/relationships" r:embed="rId28"/>
        <a:stretch>
          <a:fillRect/>
        </a:stretch>
      </xdr:blipFill>
      <xdr:spPr>
        <a:xfrm>
          <a:off x="7887946" y="4720623"/>
          <a:ext cx="408072" cy="275116"/>
        </a:xfrm>
        <a:prstGeom prst="rect">
          <a:avLst/>
        </a:prstGeom>
      </xdr:spPr>
    </xdr:pic>
    <xdr:clientData/>
  </xdr:twoCellAnchor>
  <xdr:twoCellAnchor>
    <xdr:from>
      <xdr:col>10</xdr:col>
      <xdr:colOff>325882</xdr:colOff>
      <xdr:row>23</xdr:row>
      <xdr:rowOff>62896</xdr:rowOff>
    </xdr:from>
    <xdr:to>
      <xdr:col>11</xdr:col>
      <xdr:colOff>48153</xdr:colOff>
      <xdr:row>24</xdr:row>
      <xdr:rowOff>137987</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a:blip xmlns:r="http://schemas.openxmlformats.org/officeDocument/2006/relationships" r:embed="rId29"/>
        <a:stretch>
          <a:fillRect/>
        </a:stretch>
      </xdr:blipFill>
      <xdr:spPr>
        <a:xfrm>
          <a:off x="8317357" y="4720621"/>
          <a:ext cx="408071" cy="275116"/>
        </a:xfrm>
        <a:prstGeom prst="rect">
          <a:avLst/>
        </a:prstGeom>
      </xdr:spPr>
    </xdr:pic>
    <xdr:clientData/>
  </xdr:twoCellAnchor>
  <xdr:twoCellAnchor>
    <xdr:from>
      <xdr:col>11</xdr:col>
      <xdr:colOff>73928</xdr:colOff>
      <xdr:row>23</xdr:row>
      <xdr:rowOff>59500</xdr:rowOff>
    </xdr:from>
    <xdr:to>
      <xdr:col>11</xdr:col>
      <xdr:colOff>482001</xdr:colOff>
      <xdr:row>24</xdr:row>
      <xdr:rowOff>134591</xdr:rowOff>
    </xdr:to>
    <xdr:pic>
      <xdr:nvPicPr>
        <xdr:cNvPr id="57" name="図 56">
          <a:extLst>
            <a:ext uri="{FF2B5EF4-FFF2-40B4-BE49-F238E27FC236}">
              <a16:creationId xmlns:a16="http://schemas.microsoft.com/office/drawing/2014/main" id="{00000000-0008-0000-1100-000039000000}"/>
            </a:ext>
          </a:extLst>
        </xdr:cNvPr>
        <xdr:cNvPicPr>
          <a:picLocks noChangeAspect="1"/>
        </xdr:cNvPicPr>
      </xdr:nvPicPr>
      <xdr:blipFill>
        <a:blip xmlns:r="http://schemas.openxmlformats.org/officeDocument/2006/relationships" r:embed="rId30"/>
        <a:stretch>
          <a:fillRect/>
        </a:stretch>
      </xdr:blipFill>
      <xdr:spPr>
        <a:xfrm>
          <a:off x="8751203" y="4717225"/>
          <a:ext cx="408073" cy="275116"/>
        </a:xfrm>
        <a:prstGeom prst="rect">
          <a:avLst/>
        </a:prstGeom>
      </xdr:spPr>
    </xdr:pic>
    <xdr:clientData/>
  </xdr:twoCellAnchor>
  <xdr:twoCellAnchor>
    <xdr:from>
      <xdr:col>11</xdr:col>
      <xdr:colOff>509044</xdr:colOff>
      <xdr:row>23</xdr:row>
      <xdr:rowOff>62896</xdr:rowOff>
    </xdr:from>
    <xdr:to>
      <xdr:col>12</xdr:col>
      <xdr:colOff>234837</xdr:colOff>
      <xdr:row>24</xdr:row>
      <xdr:rowOff>137987</xdr:rowOff>
    </xdr:to>
    <xdr:pic>
      <xdr:nvPicPr>
        <xdr:cNvPr id="58" name="図 57">
          <a:extLst>
            <a:ext uri="{FF2B5EF4-FFF2-40B4-BE49-F238E27FC236}">
              <a16:creationId xmlns:a16="http://schemas.microsoft.com/office/drawing/2014/main" id="{00000000-0008-0000-1100-00003A000000}"/>
            </a:ext>
          </a:extLst>
        </xdr:cNvPr>
        <xdr:cNvPicPr>
          <a:picLocks noChangeAspect="1"/>
        </xdr:cNvPicPr>
      </xdr:nvPicPr>
      <xdr:blipFill>
        <a:blip xmlns:r="http://schemas.openxmlformats.org/officeDocument/2006/relationships" r:embed="rId31"/>
        <a:stretch>
          <a:fillRect/>
        </a:stretch>
      </xdr:blipFill>
      <xdr:spPr>
        <a:xfrm>
          <a:off x="9186319" y="4720621"/>
          <a:ext cx="411593" cy="275116"/>
        </a:xfrm>
        <a:prstGeom prst="rect">
          <a:avLst/>
        </a:prstGeom>
      </xdr:spPr>
    </xdr:pic>
    <xdr:clientData/>
  </xdr:twoCellAnchor>
  <xdr:twoCellAnchor>
    <xdr:from>
      <xdr:col>12</xdr:col>
      <xdr:colOff>252092</xdr:colOff>
      <xdr:row>23</xdr:row>
      <xdr:rowOff>62896</xdr:rowOff>
    </xdr:from>
    <xdr:to>
      <xdr:col>12</xdr:col>
      <xdr:colOff>663686</xdr:colOff>
      <xdr:row>24</xdr:row>
      <xdr:rowOff>137987</xdr:rowOff>
    </xdr:to>
    <xdr:pic>
      <xdr:nvPicPr>
        <xdr:cNvPr id="59" name="図 58">
          <a:extLst>
            <a:ext uri="{FF2B5EF4-FFF2-40B4-BE49-F238E27FC236}">
              <a16:creationId xmlns:a16="http://schemas.microsoft.com/office/drawing/2014/main" id="{00000000-0008-0000-1100-00003B000000}"/>
            </a:ext>
          </a:extLst>
        </xdr:cNvPr>
        <xdr:cNvPicPr>
          <a:picLocks noChangeAspect="1"/>
        </xdr:cNvPicPr>
      </xdr:nvPicPr>
      <xdr:blipFill>
        <a:blip xmlns:r="http://schemas.openxmlformats.org/officeDocument/2006/relationships" r:embed="rId32"/>
        <a:stretch>
          <a:fillRect/>
        </a:stretch>
      </xdr:blipFill>
      <xdr:spPr>
        <a:xfrm>
          <a:off x="9615167" y="4720621"/>
          <a:ext cx="411594" cy="275116"/>
        </a:xfrm>
        <a:prstGeom prst="rect">
          <a:avLst/>
        </a:prstGeom>
      </xdr:spPr>
    </xdr:pic>
    <xdr:clientData/>
  </xdr:twoCellAnchor>
  <xdr:twoCellAnchor>
    <xdr:from>
      <xdr:col>9</xdr:col>
      <xdr:colOff>581390</xdr:colOff>
      <xdr:row>25</xdr:row>
      <xdr:rowOff>186172</xdr:rowOff>
    </xdr:from>
    <xdr:to>
      <xdr:col>10</xdr:col>
      <xdr:colOff>307183</xdr:colOff>
      <xdr:row>27</xdr:row>
      <xdr:rowOff>61239</xdr:rowOff>
    </xdr:to>
    <xdr:pic>
      <xdr:nvPicPr>
        <xdr:cNvPr id="60" name="図 59">
          <a:extLst>
            <a:ext uri="{FF2B5EF4-FFF2-40B4-BE49-F238E27FC236}">
              <a16:creationId xmlns:a16="http://schemas.microsoft.com/office/drawing/2014/main" id="{00000000-0008-0000-1100-00003C000000}"/>
            </a:ext>
          </a:extLst>
        </xdr:cNvPr>
        <xdr:cNvPicPr>
          <a:picLocks noChangeAspect="1"/>
        </xdr:cNvPicPr>
      </xdr:nvPicPr>
      <xdr:blipFill>
        <a:blip xmlns:r="http://schemas.openxmlformats.org/officeDocument/2006/relationships" r:embed="rId33"/>
        <a:stretch>
          <a:fillRect/>
        </a:stretch>
      </xdr:blipFill>
      <xdr:spPr>
        <a:xfrm>
          <a:off x="7887065" y="5243947"/>
          <a:ext cx="411593" cy="275117"/>
        </a:xfrm>
        <a:prstGeom prst="rect">
          <a:avLst/>
        </a:prstGeom>
      </xdr:spPr>
    </xdr:pic>
    <xdr:clientData/>
  </xdr:twoCellAnchor>
  <xdr:twoCellAnchor>
    <xdr:from>
      <xdr:col>10</xdr:col>
      <xdr:colOff>320493</xdr:colOff>
      <xdr:row>25</xdr:row>
      <xdr:rowOff>185321</xdr:rowOff>
    </xdr:from>
    <xdr:to>
      <xdr:col>11</xdr:col>
      <xdr:colOff>47272</xdr:colOff>
      <xdr:row>27</xdr:row>
      <xdr:rowOff>60388</xdr:rowOff>
    </xdr:to>
    <xdr:pic>
      <xdr:nvPicPr>
        <xdr:cNvPr id="61" name="図 60">
          <a:extLst>
            <a:ext uri="{FF2B5EF4-FFF2-40B4-BE49-F238E27FC236}">
              <a16:creationId xmlns:a16="http://schemas.microsoft.com/office/drawing/2014/main" id="{00000000-0008-0000-1100-00003D000000}"/>
            </a:ext>
          </a:extLst>
        </xdr:cNvPr>
        <xdr:cNvPicPr>
          <a:picLocks noChangeAspect="1"/>
        </xdr:cNvPicPr>
      </xdr:nvPicPr>
      <xdr:blipFill>
        <a:blip xmlns:r="http://schemas.openxmlformats.org/officeDocument/2006/relationships" r:embed="rId34"/>
        <a:stretch>
          <a:fillRect/>
        </a:stretch>
      </xdr:blipFill>
      <xdr:spPr>
        <a:xfrm>
          <a:off x="8311968" y="5243096"/>
          <a:ext cx="412579" cy="275117"/>
        </a:xfrm>
        <a:prstGeom prst="rect">
          <a:avLst/>
        </a:prstGeom>
      </xdr:spPr>
    </xdr:pic>
    <xdr:clientData/>
  </xdr:twoCellAnchor>
  <xdr:twoCellAnchor>
    <xdr:from>
      <xdr:col>11</xdr:col>
      <xdr:colOff>68646</xdr:colOff>
      <xdr:row>25</xdr:row>
      <xdr:rowOff>179377</xdr:rowOff>
    </xdr:from>
    <xdr:to>
      <xdr:col>11</xdr:col>
      <xdr:colOff>480240</xdr:colOff>
      <xdr:row>27</xdr:row>
      <xdr:rowOff>54444</xdr:rowOff>
    </xdr:to>
    <xdr:pic>
      <xdr:nvPicPr>
        <xdr:cNvPr id="62" name="図 61">
          <a:extLst>
            <a:ext uri="{FF2B5EF4-FFF2-40B4-BE49-F238E27FC236}">
              <a16:creationId xmlns:a16="http://schemas.microsoft.com/office/drawing/2014/main" id="{00000000-0008-0000-1100-00003E000000}"/>
            </a:ext>
          </a:extLst>
        </xdr:cNvPr>
        <xdr:cNvPicPr>
          <a:picLocks noChangeAspect="1"/>
        </xdr:cNvPicPr>
      </xdr:nvPicPr>
      <xdr:blipFill>
        <a:blip xmlns:r="http://schemas.openxmlformats.org/officeDocument/2006/relationships" r:embed="rId35"/>
        <a:stretch>
          <a:fillRect/>
        </a:stretch>
      </xdr:blipFill>
      <xdr:spPr>
        <a:xfrm>
          <a:off x="8745921" y="5237152"/>
          <a:ext cx="411594" cy="275117"/>
        </a:xfrm>
        <a:prstGeom prst="rect">
          <a:avLst/>
        </a:prstGeom>
      </xdr:spPr>
    </xdr:pic>
    <xdr:clientData/>
  </xdr:twoCellAnchor>
  <xdr:twoCellAnchor>
    <xdr:from>
      <xdr:col>11</xdr:col>
      <xdr:colOff>507284</xdr:colOff>
      <xdr:row>25</xdr:row>
      <xdr:rowOff>186170</xdr:rowOff>
    </xdr:from>
    <xdr:to>
      <xdr:col>12</xdr:col>
      <xdr:colOff>233077</xdr:colOff>
      <xdr:row>27</xdr:row>
      <xdr:rowOff>61237</xdr:rowOff>
    </xdr:to>
    <xdr:pic>
      <xdr:nvPicPr>
        <xdr:cNvPr id="63" name="図 62">
          <a:extLst>
            <a:ext uri="{FF2B5EF4-FFF2-40B4-BE49-F238E27FC236}">
              <a16:creationId xmlns:a16="http://schemas.microsoft.com/office/drawing/2014/main" id="{00000000-0008-0000-1100-00003F000000}"/>
            </a:ext>
          </a:extLst>
        </xdr:cNvPr>
        <xdr:cNvPicPr>
          <a:picLocks noChangeAspect="1"/>
        </xdr:cNvPicPr>
      </xdr:nvPicPr>
      <xdr:blipFill>
        <a:blip xmlns:r="http://schemas.openxmlformats.org/officeDocument/2006/relationships" r:embed="rId36"/>
        <a:stretch>
          <a:fillRect/>
        </a:stretch>
      </xdr:blipFill>
      <xdr:spPr>
        <a:xfrm>
          <a:off x="9184559" y="5243945"/>
          <a:ext cx="411593" cy="275117"/>
        </a:xfrm>
        <a:prstGeom prst="rect">
          <a:avLst/>
        </a:prstGeom>
      </xdr:spPr>
    </xdr:pic>
    <xdr:clientData/>
  </xdr:twoCellAnchor>
  <xdr:twoCellAnchor>
    <xdr:from>
      <xdr:col>12</xdr:col>
      <xdr:colOff>254731</xdr:colOff>
      <xdr:row>25</xdr:row>
      <xdr:rowOff>185319</xdr:rowOff>
    </xdr:from>
    <xdr:to>
      <xdr:col>12</xdr:col>
      <xdr:colOff>666325</xdr:colOff>
      <xdr:row>27</xdr:row>
      <xdr:rowOff>60386</xdr:rowOff>
    </xdr:to>
    <xdr:pic>
      <xdr:nvPicPr>
        <xdr:cNvPr id="64" name="図 63">
          <a:extLst>
            <a:ext uri="{FF2B5EF4-FFF2-40B4-BE49-F238E27FC236}">
              <a16:creationId xmlns:a16="http://schemas.microsoft.com/office/drawing/2014/main" id="{00000000-0008-0000-1100-000040000000}"/>
            </a:ext>
          </a:extLst>
        </xdr:cNvPr>
        <xdr:cNvPicPr>
          <a:picLocks noChangeAspect="1"/>
        </xdr:cNvPicPr>
      </xdr:nvPicPr>
      <xdr:blipFill>
        <a:blip xmlns:r="http://schemas.openxmlformats.org/officeDocument/2006/relationships" r:embed="rId37"/>
        <a:stretch>
          <a:fillRect/>
        </a:stretch>
      </xdr:blipFill>
      <xdr:spPr>
        <a:xfrm>
          <a:off x="9617806" y="5243094"/>
          <a:ext cx="411594" cy="275117"/>
        </a:xfrm>
        <a:prstGeom prst="rect">
          <a:avLst/>
        </a:prstGeom>
      </xdr:spPr>
    </xdr:pic>
    <xdr:clientData/>
  </xdr:twoCellAnchor>
  <xdr:twoCellAnchor>
    <xdr:from>
      <xdr:col>13</xdr:col>
      <xdr:colOff>7149</xdr:colOff>
      <xdr:row>20</xdr:row>
      <xdr:rowOff>158532</xdr:rowOff>
    </xdr:from>
    <xdr:to>
      <xdr:col>13</xdr:col>
      <xdr:colOff>418742</xdr:colOff>
      <xdr:row>22</xdr:row>
      <xdr:rowOff>33599</xdr:rowOff>
    </xdr:to>
    <xdr:pic>
      <xdr:nvPicPr>
        <xdr:cNvPr id="65" name="図 64">
          <a:extLst>
            <a:ext uri="{FF2B5EF4-FFF2-40B4-BE49-F238E27FC236}">
              <a16:creationId xmlns:a16="http://schemas.microsoft.com/office/drawing/2014/main" id="{00000000-0008-0000-1100-000041000000}"/>
            </a:ext>
          </a:extLst>
        </xdr:cNvPr>
        <xdr:cNvPicPr>
          <a:picLocks noChangeAspect="1"/>
        </xdr:cNvPicPr>
      </xdr:nvPicPr>
      <xdr:blipFill>
        <a:blip xmlns:r="http://schemas.openxmlformats.org/officeDocument/2006/relationships" r:embed="rId38"/>
        <a:stretch>
          <a:fillRect/>
        </a:stretch>
      </xdr:blipFill>
      <xdr:spPr>
        <a:xfrm>
          <a:off x="10056024" y="4216182"/>
          <a:ext cx="411593" cy="275117"/>
        </a:xfrm>
        <a:prstGeom prst="rect">
          <a:avLst/>
        </a:prstGeom>
      </xdr:spPr>
    </xdr:pic>
    <xdr:clientData/>
  </xdr:twoCellAnchor>
  <xdr:twoCellAnchor>
    <xdr:from>
      <xdr:col>13</xdr:col>
      <xdr:colOff>9544</xdr:colOff>
      <xdr:row>23</xdr:row>
      <xdr:rowOff>66293</xdr:rowOff>
    </xdr:from>
    <xdr:to>
      <xdr:col>13</xdr:col>
      <xdr:colOff>421138</xdr:colOff>
      <xdr:row>24</xdr:row>
      <xdr:rowOff>131974</xdr:rowOff>
    </xdr:to>
    <xdr:pic>
      <xdr:nvPicPr>
        <xdr:cNvPr id="66" name="図 65">
          <a:extLst>
            <a:ext uri="{FF2B5EF4-FFF2-40B4-BE49-F238E27FC236}">
              <a16:creationId xmlns:a16="http://schemas.microsoft.com/office/drawing/2014/main" id="{00000000-0008-0000-1100-000042000000}"/>
            </a:ext>
          </a:extLst>
        </xdr:cNvPr>
        <xdr:cNvPicPr>
          <a:picLocks noChangeAspect="1"/>
        </xdr:cNvPicPr>
      </xdr:nvPicPr>
      <xdr:blipFill>
        <a:blip xmlns:r="http://schemas.openxmlformats.org/officeDocument/2006/relationships" r:embed="rId39"/>
        <a:stretch>
          <a:fillRect/>
        </a:stretch>
      </xdr:blipFill>
      <xdr:spPr>
        <a:xfrm>
          <a:off x="10058419" y="4724018"/>
          <a:ext cx="411594" cy="265706"/>
        </a:xfrm>
        <a:prstGeom prst="rect">
          <a:avLst/>
        </a:prstGeom>
      </xdr:spPr>
    </xdr:pic>
    <xdr:clientData/>
  </xdr:twoCellAnchor>
  <xdr:twoCellAnchor>
    <xdr:from>
      <xdr:col>13</xdr:col>
      <xdr:colOff>6515</xdr:colOff>
      <xdr:row>26</xdr:row>
      <xdr:rowOff>3501</xdr:rowOff>
    </xdr:from>
    <xdr:to>
      <xdr:col>13</xdr:col>
      <xdr:colOff>414587</xdr:colOff>
      <xdr:row>27</xdr:row>
      <xdr:rowOff>76825</xdr:rowOff>
    </xdr:to>
    <xdr:pic>
      <xdr:nvPicPr>
        <xdr:cNvPr id="67" name="図 66">
          <a:extLst>
            <a:ext uri="{FF2B5EF4-FFF2-40B4-BE49-F238E27FC236}">
              <a16:creationId xmlns:a16="http://schemas.microsoft.com/office/drawing/2014/main" id="{00000000-0008-0000-1100-000043000000}"/>
            </a:ext>
          </a:extLst>
        </xdr:cNvPr>
        <xdr:cNvPicPr>
          <a:picLocks noChangeAspect="1"/>
        </xdr:cNvPicPr>
      </xdr:nvPicPr>
      <xdr:blipFill>
        <a:blip xmlns:r="http://schemas.openxmlformats.org/officeDocument/2006/relationships" r:embed="rId40"/>
        <a:stretch>
          <a:fillRect/>
        </a:stretch>
      </xdr:blipFill>
      <xdr:spPr>
        <a:xfrm>
          <a:off x="10055390" y="5261301"/>
          <a:ext cx="408072" cy="273349"/>
        </a:xfrm>
        <a:prstGeom prst="rect">
          <a:avLst/>
        </a:prstGeom>
      </xdr:spPr>
    </xdr:pic>
    <xdr:clientData/>
  </xdr:twoCellAnchor>
  <xdr:twoCellAnchor>
    <xdr:from>
      <xdr:col>11</xdr:col>
      <xdr:colOff>18273</xdr:colOff>
      <xdr:row>21</xdr:row>
      <xdr:rowOff>162340</xdr:rowOff>
    </xdr:from>
    <xdr:to>
      <xdr:col>12</xdr:col>
      <xdr:colOff>243560</xdr:colOff>
      <xdr:row>22</xdr:row>
      <xdr:rowOff>144217</xdr:rowOff>
    </xdr:to>
    <xdr:sp macro="" textlink="">
      <xdr:nvSpPr>
        <xdr:cNvPr id="68" name="既設機器配線説明">
          <a:extLst>
            <a:ext uri="{FF2B5EF4-FFF2-40B4-BE49-F238E27FC236}">
              <a16:creationId xmlns:a16="http://schemas.microsoft.com/office/drawing/2014/main" id="{00000000-0008-0000-1100-000044000000}"/>
            </a:ext>
          </a:extLst>
        </xdr:cNvPr>
        <xdr:cNvSpPr txBox="1"/>
      </xdr:nvSpPr>
      <xdr:spPr>
        <a:xfrm>
          <a:off x="8695548" y="4420015"/>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スター端末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18273</xdr:colOff>
      <xdr:row>24</xdr:row>
      <xdr:rowOff>58721</xdr:rowOff>
    </xdr:from>
    <xdr:to>
      <xdr:col>12</xdr:col>
      <xdr:colOff>243560</xdr:colOff>
      <xdr:row>25</xdr:row>
      <xdr:rowOff>40598</xdr:rowOff>
    </xdr:to>
    <xdr:sp macro="" textlink="">
      <xdr:nvSpPr>
        <xdr:cNvPr id="69" name="既設機器配線説明">
          <a:extLst>
            <a:ext uri="{FF2B5EF4-FFF2-40B4-BE49-F238E27FC236}">
              <a16:creationId xmlns:a16="http://schemas.microsoft.com/office/drawing/2014/main" id="{00000000-0008-0000-1100-000045000000}"/>
            </a:ext>
          </a:extLst>
        </xdr:cNvPr>
        <xdr:cNvSpPr txBox="1"/>
      </xdr:nvSpPr>
      <xdr:spPr>
        <a:xfrm>
          <a:off x="8695548" y="4916471"/>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バス端末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12356</xdr:colOff>
      <xdr:row>26</xdr:row>
      <xdr:rowOff>195071</xdr:rowOff>
    </xdr:from>
    <xdr:to>
      <xdr:col>12</xdr:col>
      <xdr:colOff>237643</xdr:colOff>
      <xdr:row>27</xdr:row>
      <xdr:rowOff>176948</xdr:rowOff>
    </xdr:to>
    <xdr:sp macro="" textlink="">
      <xdr:nvSpPr>
        <xdr:cNvPr id="70" name="既設機器配線説明">
          <a:extLst>
            <a:ext uri="{FF2B5EF4-FFF2-40B4-BE49-F238E27FC236}">
              <a16:creationId xmlns:a16="http://schemas.microsoft.com/office/drawing/2014/main" id="{00000000-0008-0000-1100-000046000000}"/>
            </a:ext>
          </a:extLst>
        </xdr:cNvPr>
        <xdr:cNvSpPr txBox="1"/>
      </xdr:nvSpPr>
      <xdr:spPr>
        <a:xfrm>
          <a:off x="8689631" y="5452871"/>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ＩＰ端末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585088</xdr:colOff>
      <xdr:row>28</xdr:row>
      <xdr:rowOff>95220</xdr:rowOff>
    </xdr:from>
    <xdr:to>
      <xdr:col>10</xdr:col>
      <xdr:colOff>323030</xdr:colOff>
      <xdr:row>29</xdr:row>
      <xdr:rowOff>158660</xdr:rowOff>
    </xdr:to>
    <xdr:pic>
      <xdr:nvPicPr>
        <xdr:cNvPr id="71" name="図 70">
          <a:extLst>
            <a:ext uri="{FF2B5EF4-FFF2-40B4-BE49-F238E27FC236}">
              <a16:creationId xmlns:a16="http://schemas.microsoft.com/office/drawing/2014/main" id="{00000000-0008-0000-1100-000047000000}"/>
            </a:ext>
          </a:extLst>
        </xdr:cNvPr>
        <xdr:cNvPicPr>
          <a:picLocks noChangeAspect="1"/>
        </xdr:cNvPicPr>
      </xdr:nvPicPr>
      <xdr:blipFill>
        <a:blip xmlns:r="http://schemas.openxmlformats.org/officeDocument/2006/relationships" r:embed="rId41"/>
        <a:stretch>
          <a:fillRect/>
        </a:stretch>
      </xdr:blipFill>
      <xdr:spPr>
        <a:xfrm>
          <a:off x="7890763" y="5753070"/>
          <a:ext cx="423742" cy="263465"/>
        </a:xfrm>
        <a:prstGeom prst="rect">
          <a:avLst/>
        </a:prstGeom>
      </xdr:spPr>
    </xdr:pic>
    <xdr:clientData/>
  </xdr:twoCellAnchor>
  <xdr:twoCellAnchor>
    <xdr:from>
      <xdr:col>10</xdr:col>
      <xdr:colOff>325248</xdr:colOff>
      <xdr:row>28</xdr:row>
      <xdr:rowOff>102353</xdr:rowOff>
    </xdr:from>
    <xdr:to>
      <xdr:col>11</xdr:col>
      <xdr:colOff>65163</xdr:colOff>
      <xdr:row>29</xdr:row>
      <xdr:rowOff>171499</xdr:rowOff>
    </xdr:to>
    <xdr:pic>
      <xdr:nvPicPr>
        <xdr:cNvPr id="72" name="図 71">
          <a:extLst>
            <a:ext uri="{FF2B5EF4-FFF2-40B4-BE49-F238E27FC236}">
              <a16:creationId xmlns:a16="http://schemas.microsoft.com/office/drawing/2014/main" id="{00000000-0008-0000-1100-000048000000}"/>
            </a:ext>
          </a:extLst>
        </xdr:cNvPr>
        <xdr:cNvPicPr>
          <a:picLocks noChangeAspect="1"/>
        </xdr:cNvPicPr>
      </xdr:nvPicPr>
      <xdr:blipFill>
        <a:blip xmlns:r="http://schemas.openxmlformats.org/officeDocument/2006/relationships" r:embed="rId42"/>
        <a:stretch>
          <a:fillRect/>
        </a:stretch>
      </xdr:blipFill>
      <xdr:spPr>
        <a:xfrm>
          <a:off x="8316723" y="5760203"/>
          <a:ext cx="425715" cy="269171"/>
        </a:xfrm>
        <a:prstGeom prst="rect">
          <a:avLst/>
        </a:prstGeom>
      </xdr:spPr>
    </xdr:pic>
    <xdr:clientData/>
  </xdr:twoCellAnchor>
  <xdr:twoCellAnchor>
    <xdr:from>
      <xdr:col>11</xdr:col>
      <xdr:colOff>80937</xdr:colOff>
      <xdr:row>28</xdr:row>
      <xdr:rowOff>101877</xdr:rowOff>
    </xdr:from>
    <xdr:to>
      <xdr:col>11</xdr:col>
      <xdr:colOff>504680</xdr:colOff>
      <xdr:row>29</xdr:row>
      <xdr:rowOff>165317</xdr:rowOff>
    </xdr:to>
    <xdr:pic>
      <xdr:nvPicPr>
        <xdr:cNvPr id="73" name="図 72">
          <a:extLst>
            <a:ext uri="{FF2B5EF4-FFF2-40B4-BE49-F238E27FC236}">
              <a16:creationId xmlns:a16="http://schemas.microsoft.com/office/drawing/2014/main" id="{00000000-0008-0000-1100-000049000000}"/>
            </a:ext>
          </a:extLst>
        </xdr:cNvPr>
        <xdr:cNvPicPr>
          <a:picLocks noChangeAspect="1"/>
        </xdr:cNvPicPr>
      </xdr:nvPicPr>
      <xdr:blipFill>
        <a:blip xmlns:r="http://schemas.openxmlformats.org/officeDocument/2006/relationships" r:embed="rId43"/>
        <a:stretch>
          <a:fillRect/>
        </a:stretch>
      </xdr:blipFill>
      <xdr:spPr>
        <a:xfrm>
          <a:off x="8758212" y="5759727"/>
          <a:ext cx="423743" cy="263465"/>
        </a:xfrm>
        <a:prstGeom prst="rect">
          <a:avLst/>
        </a:prstGeom>
      </xdr:spPr>
    </xdr:pic>
    <xdr:clientData/>
  </xdr:twoCellAnchor>
  <xdr:twoCellAnchor>
    <xdr:from>
      <xdr:col>11</xdr:col>
      <xdr:colOff>514292</xdr:colOff>
      <xdr:row>28</xdr:row>
      <xdr:rowOff>94507</xdr:rowOff>
    </xdr:from>
    <xdr:to>
      <xdr:col>12</xdr:col>
      <xdr:colOff>252235</xdr:colOff>
      <xdr:row>29</xdr:row>
      <xdr:rowOff>156332</xdr:rowOff>
    </xdr:to>
    <xdr:pic>
      <xdr:nvPicPr>
        <xdr:cNvPr id="74" name="図 73">
          <a:extLst>
            <a:ext uri="{FF2B5EF4-FFF2-40B4-BE49-F238E27FC236}">
              <a16:creationId xmlns:a16="http://schemas.microsoft.com/office/drawing/2014/main" id="{00000000-0008-0000-1100-00004A000000}"/>
            </a:ext>
          </a:extLst>
        </xdr:cNvPr>
        <xdr:cNvPicPr>
          <a:picLocks noChangeAspect="1"/>
        </xdr:cNvPicPr>
      </xdr:nvPicPr>
      <xdr:blipFill>
        <a:blip xmlns:r="http://schemas.openxmlformats.org/officeDocument/2006/relationships" r:embed="rId44"/>
        <a:stretch>
          <a:fillRect/>
        </a:stretch>
      </xdr:blipFill>
      <xdr:spPr>
        <a:xfrm>
          <a:off x="9191567" y="5752357"/>
          <a:ext cx="423743" cy="261850"/>
        </a:xfrm>
        <a:prstGeom prst="rect">
          <a:avLst/>
        </a:prstGeom>
      </xdr:spPr>
    </xdr:pic>
    <xdr:clientData/>
  </xdr:twoCellAnchor>
  <xdr:twoCellAnchor>
    <xdr:from>
      <xdr:col>12</xdr:col>
      <xdr:colOff>257904</xdr:colOff>
      <xdr:row>28</xdr:row>
      <xdr:rowOff>85709</xdr:rowOff>
    </xdr:from>
    <xdr:to>
      <xdr:col>12</xdr:col>
      <xdr:colOff>682449</xdr:colOff>
      <xdr:row>29</xdr:row>
      <xdr:rowOff>152953</xdr:rowOff>
    </xdr:to>
    <xdr:pic>
      <xdr:nvPicPr>
        <xdr:cNvPr id="75" name="図 74">
          <a:extLst>
            <a:ext uri="{FF2B5EF4-FFF2-40B4-BE49-F238E27FC236}">
              <a16:creationId xmlns:a16="http://schemas.microsoft.com/office/drawing/2014/main" id="{00000000-0008-0000-1100-00004B000000}"/>
            </a:ext>
          </a:extLst>
        </xdr:cNvPr>
        <xdr:cNvPicPr>
          <a:picLocks noChangeAspect="1"/>
        </xdr:cNvPicPr>
      </xdr:nvPicPr>
      <xdr:blipFill>
        <a:blip xmlns:r="http://schemas.openxmlformats.org/officeDocument/2006/relationships" r:embed="rId45"/>
        <a:stretch>
          <a:fillRect/>
        </a:stretch>
      </xdr:blipFill>
      <xdr:spPr>
        <a:xfrm>
          <a:off x="9620979" y="5743559"/>
          <a:ext cx="424545" cy="267269"/>
        </a:xfrm>
        <a:prstGeom prst="rect">
          <a:avLst/>
        </a:prstGeom>
      </xdr:spPr>
    </xdr:pic>
    <xdr:clientData/>
  </xdr:twoCellAnchor>
  <xdr:twoCellAnchor>
    <xdr:from>
      <xdr:col>13</xdr:col>
      <xdr:colOff>43421</xdr:colOff>
      <xdr:row>28</xdr:row>
      <xdr:rowOff>96408</xdr:rowOff>
    </xdr:from>
    <xdr:to>
      <xdr:col>13</xdr:col>
      <xdr:colOff>460375</xdr:colOff>
      <xdr:row>29</xdr:row>
      <xdr:rowOff>157992</xdr:rowOff>
    </xdr:to>
    <xdr:pic>
      <xdr:nvPicPr>
        <xdr:cNvPr id="76" name="図 75">
          <a:extLst>
            <a:ext uri="{FF2B5EF4-FFF2-40B4-BE49-F238E27FC236}">
              <a16:creationId xmlns:a16="http://schemas.microsoft.com/office/drawing/2014/main" id="{00000000-0008-0000-1100-00004C000000}"/>
            </a:ext>
          </a:extLst>
        </xdr:cNvPr>
        <xdr:cNvPicPr>
          <a:picLocks noChangeAspect="1"/>
        </xdr:cNvPicPr>
      </xdr:nvPicPr>
      <xdr:blipFill>
        <a:blip xmlns:r="http://schemas.openxmlformats.org/officeDocument/2006/relationships" r:embed="rId46"/>
        <a:stretch>
          <a:fillRect/>
        </a:stretch>
      </xdr:blipFill>
      <xdr:spPr>
        <a:xfrm>
          <a:off x="10092296" y="5754258"/>
          <a:ext cx="416954" cy="261609"/>
        </a:xfrm>
        <a:prstGeom prst="rect">
          <a:avLst/>
        </a:prstGeom>
      </xdr:spPr>
    </xdr:pic>
    <xdr:clientData/>
  </xdr:twoCellAnchor>
  <xdr:twoCellAnchor>
    <xdr:from>
      <xdr:col>10</xdr:col>
      <xdr:colOff>75780</xdr:colOff>
      <xdr:row>32</xdr:row>
      <xdr:rowOff>111423</xdr:rowOff>
    </xdr:from>
    <xdr:to>
      <xdr:col>11</xdr:col>
      <xdr:colOff>320338</xdr:colOff>
      <xdr:row>33</xdr:row>
      <xdr:rowOff>80426</xdr:rowOff>
    </xdr:to>
    <xdr:sp macro="" textlink="">
      <xdr:nvSpPr>
        <xdr:cNvPr id="77" name="既設機器配線説明">
          <a:extLst>
            <a:ext uri="{FF2B5EF4-FFF2-40B4-BE49-F238E27FC236}">
              <a16:creationId xmlns:a16="http://schemas.microsoft.com/office/drawing/2014/main" id="{00000000-0008-0000-1100-00004D000000}"/>
            </a:ext>
          </a:extLst>
        </xdr:cNvPr>
        <xdr:cNvSpPr txBox="1"/>
      </xdr:nvSpPr>
      <xdr:spPr>
        <a:xfrm>
          <a:off x="8067255" y="6569373"/>
          <a:ext cx="930358" cy="169028"/>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内線番号</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ctr">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●を番号に変更</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例</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p>
      </xdr:txBody>
    </xdr:sp>
    <xdr:clientData/>
  </xdr:twoCellAnchor>
  <xdr:twoCellAnchor>
    <xdr:from>
      <xdr:col>10</xdr:col>
      <xdr:colOff>289073</xdr:colOff>
      <xdr:row>34</xdr:row>
      <xdr:rowOff>32841</xdr:rowOff>
    </xdr:from>
    <xdr:to>
      <xdr:col>11</xdr:col>
      <xdr:colOff>37830</xdr:colOff>
      <xdr:row>35</xdr:row>
      <xdr:rowOff>180283</xdr:rowOff>
    </xdr:to>
    <xdr:pic>
      <xdr:nvPicPr>
        <xdr:cNvPr id="78" name="図 77">
          <a:extLst>
            <a:ext uri="{FF2B5EF4-FFF2-40B4-BE49-F238E27FC236}">
              <a16:creationId xmlns:a16="http://schemas.microsoft.com/office/drawing/2014/main" id="{00000000-0008-0000-1100-00004E000000}"/>
            </a:ext>
          </a:extLst>
        </xdr:cNvPr>
        <xdr:cNvPicPr>
          <a:picLocks noChangeAspect="1"/>
        </xdr:cNvPicPr>
      </xdr:nvPicPr>
      <xdr:blipFill>
        <a:blip xmlns:r="http://schemas.openxmlformats.org/officeDocument/2006/relationships" r:embed="rId11"/>
        <a:stretch>
          <a:fillRect/>
        </a:stretch>
      </xdr:blipFill>
      <xdr:spPr>
        <a:xfrm>
          <a:off x="8280548" y="6890841"/>
          <a:ext cx="434557" cy="347467"/>
        </a:xfrm>
        <a:prstGeom prst="rect">
          <a:avLst/>
        </a:prstGeom>
      </xdr:spPr>
    </xdr:pic>
    <xdr:clientData/>
  </xdr:twoCellAnchor>
  <xdr:twoCellAnchor>
    <xdr:from>
      <xdr:col>10</xdr:col>
      <xdr:colOff>238125</xdr:colOff>
      <xdr:row>30</xdr:row>
      <xdr:rowOff>171450</xdr:rowOff>
    </xdr:from>
    <xdr:to>
      <xdr:col>11</xdr:col>
      <xdr:colOff>95250</xdr:colOff>
      <xdr:row>31</xdr:row>
      <xdr:rowOff>133350</xdr:rowOff>
    </xdr:to>
    <xdr:sp macro="" textlink="">
      <xdr:nvSpPr>
        <xdr:cNvPr id="79" name="正方形/長方形 78">
          <a:extLst>
            <a:ext uri="{FF2B5EF4-FFF2-40B4-BE49-F238E27FC236}">
              <a16:creationId xmlns:a16="http://schemas.microsoft.com/office/drawing/2014/main" id="{00000000-0008-0000-1100-00004F000000}"/>
            </a:ext>
          </a:extLst>
        </xdr:cNvPr>
        <xdr:cNvSpPr/>
      </xdr:nvSpPr>
      <xdr:spPr>
        <a:xfrm>
          <a:off x="8229600" y="6229350"/>
          <a:ext cx="542925" cy="161925"/>
        </a:xfrm>
        <a:prstGeom prst="rect">
          <a:avLst/>
        </a:prstGeom>
        <a:solidFill>
          <a:sysClr val="window" lastClr="FFFFFF"/>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900">
              <a:solidFill>
                <a:sysClr val="windowText" lastClr="000000"/>
              </a:solidFill>
              <a:latin typeface="Meiryo UI" panose="020B0604030504040204" pitchFamily="50" charset="-128"/>
              <a:ea typeface="Meiryo UI" panose="020B0604030504040204" pitchFamily="50" charset="-128"/>
            </a:rPr>
            <a:t>内線●</a:t>
          </a:r>
        </a:p>
      </xdr:txBody>
    </xdr:sp>
    <xdr:clientData/>
  </xdr:twoCellAnchor>
  <xdr:twoCellAnchor>
    <xdr:from>
      <xdr:col>10</xdr:col>
      <xdr:colOff>369435</xdr:colOff>
      <xdr:row>33</xdr:row>
      <xdr:rowOff>177145</xdr:rowOff>
    </xdr:from>
    <xdr:to>
      <xdr:col>11</xdr:col>
      <xdr:colOff>155349</xdr:colOff>
      <xdr:row>34</xdr:row>
      <xdr:rowOff>96326</xdr:rowOff>
    </xdr:to>
    <xdr:sp macro="" textlink="">
      <xdr:nvSpPr>
        <xdr:cNvPr id="80" name="正方形/長方形 79">
          <a:extLst>
            <a:ext uri="{FF2B5EF4-FFF2-40B4-BE49-F238E27FC236}">
              <a16:creationId xmlns:a16="http://schemas.microsoft.com/office/drawing/2014/main" id="{00000000-0008-0000-1100-000050000000}"/>
            </a:ext>
          </a:extLst>
        </xdr:cNvPr>
        <xdr:cNvSpPr/>
      </xdr:nvSpPr>
      <xdr:spPr>
        <a:xfrm>
          <a:off x="8360910" y="6835120"/>
          <a:ext cx="471714" cy="119206"/>
        </a:xfrm>
        <a:prstGeom prst="rect">
          <a:avLst/>
        </a:prstGeom>
        <a:solidFill>
          <a:sysClr val="window" lastClr="FFFFFF"/>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900">
              <a:solidFill>
                <a:sysClr val="windowText" lastClr="000000"/>
              </a:solidFill>
              <a:latin typeface="Meiryo UI" panose="020B0604030504040204" pitchFamily="50" charset="-128"/>
              <a:ea typeface="Meiryo UI" panose="020B0604030504040204" pitchFamily="50" charset="-128"/>
            </a:rPr>
            <a:t>内線</a:t>
          </a:r>
          <a:r>
            <a:rPr kumimoji="1" lang="en-US" altLang="ja-JP" sz="900">
              <a:solidFill>
                <a:sysClr val="windowText" lastClr="000000"/>
              </a:solidFill>
              <a:latin typeface="Meiryo UI" panose="020B0604030504040204" pitchFamily="50" charset="-128"/>
              <a:ea typeface="Meiryo UI" panose="020B0604030504040204" pitchFamily="50" charset="-128"/>
            </a:rPr>
            <a:t>10</a:t>
          </a:r>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295275</xdr:colOff>
      <xdr:row>33</xdr:row>
      <xdr:rowOff>142875</xdr:rowOff>
    </xdr:from>
    <xdr:to>
      <xdr:col>5</xdr:col>
      <xdr:colOff>1143000</xdr:colOff>
      <xdr:row>35</xdr:row>
      <xdr:rowOff>9525</xdr:rowOff>
    </xdr:to>
    <xdr:sp macro="" textlink="">
      <xdr:nvSpPr>
        <xdr:cNvPr id="2" name="Text Box 8">
          <a:extLst>
            <a:ext uri="{FF2B5EF4-FFF2-40B4-BE49-F238E27FC236}">
              <a16:creationId xmlns:a16="http://schemas.microsoft.com/office/drawing/2014/main" id="{00000000-0008-0000-1200-000002000000}"/>
            </a:ext>
          </a:extLst>
        </xdr:cNvPr>
        <xdr:cNvSpPr txBox="1">
          <a:spLocks noChangeArrowheads="1"/>
        </xdr:cNvSpPr>
      </xdr:nvSpPr>
      <xdr:spPr bwMode="auto">
        <a:xfrm>
          <a:off x="3200400" y="6800850"/>
          <a:ext cx="1533525" cy="2667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66675</xdr:colOff>
      <xdr:row>2</xdr:row>
      <xdr:rowOff>76200</xdr:rowOff>
    </xdr:from>
    <xdr:to>
      <xdr:col>9</xdr:col>
      <xdr:colOff>238125</xdr:colOff>
      <xdr:row>36</xdr:row>
      <xdr:rowOff>123825</xdr:rowOff>
    </xdr:to>
    <xdr:sp macro="" textlink="">
      <xdr:nvSpPr>
        <xdr:cNvPr id="3" name="Rectangle 21">
          <a:extLst>
            <a:ext uri="{FF2B5EF4-FFF2-40B4-BE49-F238E27FC236}">
              <a16:creationId xmlns:a16="http://schemas.microsoft.com/office/drawing/2014/main" id="{00000000-0008-0000-1200-000003000000}"/>
            </a:ext>
          </a:extLst>
        </xdr:cNvPr>
        <xdr:cNvSpPr>
          <a:spLocks noChangeArrowheads="1"/>
        </xdr:cNvSpPr>
      </xdr:nvSpPr>
      <xdr:spPr bwMode="auto">
        <a:xfrm>
          <a:off x="66675" y="533400"/>
          <a:ext cx="7477125" cy="68484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11</xdr:col>
      <xdr:colOff>18630</xdr:colOff>
      <xdr:row>29</xdr:row>
      <xdr:rowOff>100836</xdr:rowOff>
    </xdr:from>
    <xdr:to>
      <xdr:col>12</xdr:col>
      <xdr:colOff>263188</xdr:colOff>
      <xdr:row>30</xdr:row>
      <xdr:rowOff>69840</xdr:rowOff>
    </xdr:to>
    <xdr:sp macro="" textlink="">
      <xdr:nvSpPr>
        <xdr:cNvPr id="4" name="既設機器配線説明">
          <a:extLst>
            <a:ext uri="{FF2B5EF4-FFF2-40B4-BE49-F238E27FC236}">
              <a16:creationId xmlns:a16="http://schemas.microsoft.com/office/drawing/2014/main" id="{00000000-0008-0000-1200-000004000000}"/>
            </a:ext>
          </a:extLst>
        </xdr:cNvPr>
        <xdr:cNvSpPr txBox="1"/>
      </xdr:nvSpPr>
      <xdr:spPr>
        <a:xfrm>
          <a:off x="8695905" y="5958711"/>
          <a:ext cx="930358" cy="169029"/>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単体端末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34049</xdr:colOff>
      <xdr:row>13</xdr:row>
      <xdr:rowOff>44441</xdr:rowOff>
    </xdr:from>
    <xdr:to>
      <xdr:col>12</xdr:col>
      <xdr:colOff>259336</xdr:colOff>
      <xdr:row>14</xdr:row>
      <xdr:rowOff>26318</xdr:rowOff>
    </xdr:to>
    <xdr:sp macro="" textlink="">
      <xdr:nvSpPr>
        <xdr:cNvPr id="5" name="既設機器配線説明">
          <a:extLst>
            <a:ext uri="{FF2B5EF4-FFF2-40B4-BE49-F238E27FC236}">
              <a16:creationId xmlns:a16="http://schemas.microsoft.com/office/drawing/2014/main" id="{00000000-0008-0000-1200-000005000000}"/>
            </a:ext>
          </a:extLst>
        </xdr:cNvPr>
        <xdr:cNvSpPr txBox="1"/>
      </xdr:nvSpPr>
      <xdr:spPr>
        <a:xfrm>
          <a:off x="8711324" y="2701916"/>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スター電話機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26963</xdr:colOff>
      <xdr:row>16</xdr:row>
      <xdr:rowOff>53870</xdr:rowOff>
    </xdr:from>
    <xdr:to>
      <xdr:col>12</xdr:col>
      <xdr:colOff>254499</xdr:colOff>
      <xdr:row>17</xdr:row>
      <xdr:rowOff>19115</xdr:rowOff>
    </xdr:to>
    <xdr:sp macro="" textlink="">
      <xdr:nvSpPr>
        <xdr:cNvPr id="6" name="既設機器配線説明">
          <a:extLst>
            <a:ext uri="{FF2B5EF4-FFF2-40B4-BE49-F238E27FC236}">
              <a16:creationId xmlns:a16="http://schemas.microsoft.com/office/drawing/2014/main" id="{00000000-0008-0000-1200-000006000000}"/>
            </a:ext>
          </a:extLst>
        </xdr:cNvPr>
        <xdr:cNvSpPr txBox="1"/>
      </xdr:nvSpPr>
      <xdr:spPr>
        <a:xfrm>
          <a:off x="8704238" y="3311420"/>
          <a:ext cx="913336" cy="16527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バス電話機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30443</xdr:colOff>
      <xdr:row>19</xdr:row>
      <xdr:rowOff>104059</xdr:rowOff>
    </xdr:from>
    <xdr:to>
      <xdr:col>12</xdr:col>
      <xdr:colOff>249474</xdr:colOff>
      <xdr:row>20</xdr:row>
      <xdr:rowOff>80053</xdr:rowOff>
    </xdr:to>
    <xdr:sp macro="" textlink="">
      <xdr:nvSpPr>
        <xdr:cNvPr id="7" name="既設機器配線説明">
          <a:extLst>
            <a:ext uri="{FF2B5EF4-FFF2-40B4-BE49-F238E27FC236}">
              <a16:creationId xmlns:a16="http://schemas.microsoft.com/office/drawing/2014/main" id="{00000000-0008-0000-1200-000007000000}"/>
            </a:ext>
          </a:extLst>
        </xdr:cNvPr>
        <xdr:cNvSpPr txBox="1"/>
      </xdr:nvSpPr>
      <xdr:spPr>
        <a:xfrm>
          <a:off x="8707718" y="3961684"/>
          <a:ext cx="904831" cy="176019"/>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ＩＰ電話機</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605294</xdr:colOff>
      <xdr:row>2</xdr:row>
      <xdr:rowOff>76200</xdr:rowOff>
    </xdr:from>
    <xdr:to>
      <xdr:col>10</xdr:col>
      <xdr:colOff>447545</xdr:colOff>
      <xdr:row>3</xdr:row>
      <xdr:rowOff>159683</xdr:rowOff>
    </xdr:to>
    <xdr:sp macro="" textlink="">
      <xdr:nvSpPr>
        <xdr:cNvPr id="8" name="タイトル（凡例）">
          <a:extLst>
            <a:ext uri="{FF2B5EF4-FFF2-40B4-BE49-F238E27FC236}">
              <a16:creationId xmlns:a16="http://schemas.microsoft.com/office/drawing/2014/main" id="{00000000-0008-0000-1200-000008000000}"/>
            </a:ext>
          </a:extLst>
        </xdr:cNvPr>
        <xdr:cNvSpPr txBox="1"/>
      </xdr:nvSpPr>
      <xdr:spPr>
        <a:xfrm>
          <a:off x="7910969" y="533400"/>
          <a:ext cx="528051" cy="283508"/>
        </a:xfrm>
        <a:prstGeom prst="rect">
          <a:avLst/>
        </a:prstGeom>
        <a:noFill/>
        <a:ln w="25400" cmpd="sng">
          <a:noFill/>
        </a:ln>
      </xdr:spPr>
      <xdr:style>
        <a:lnRef idx="0">
          <a:scrgbClr r="0" g="0" b="0"/>
        </a:lnRef>
        <a:fillRef idx="0">
          <a:scrgbClr r="0" g="0" b="0"/>
        </a:fillRef>
        <a:effectRef idx="0">
          <a:scrgbClr r="0" g="0" b="0"/>
        </a:effectRef>
        <a:fontRef idx="minor">
          <a:schemeClr val="dk1"/>
        </a:fontRef>
      </xdr:style>
      <xdr:txBody>
        <a:bodyPr wrap="square" lIns="36000" tIns="0" rIns="36000" bIns="0" rtlCol="0" anchor="ctr" anchorCtr="0">
          <a:noAutofit/>
        </a:bodyP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r>
            <a:rPr kumimoji="1" lang="en-US" altLang="ja-JP" sz="1050" b="1" u="none">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050" b="1" u="none">
              <a:latin typeface="Meiryo UI" panose="020B0604030504040204" pitchFamily="50" charset="-128"/>
              <a:ea typeface="Meiryo UI" panose="020B0604030504040204" pitchFamily="50" charset="-128"/>
              <a:cs typeface="Meiryo UI" panose="020B0604030504040204" pitchFamily="50" charset="-128"/>
            </a:rPr>
            <a:t>凡例</a:t>
          </a:r>
          <a:r>
            <a:rPr kumimoji="1" lang="en-US" altLang="ja-JP" sz="1050" b="1" u="none">
              <a:latin typeface="Meiryo UI" panose="020B0604030504040204" pitchFamily="50" charset="-128"/>
              <a:ea typeface="Meiryo UI" panose="020B0604030504040204" pitchFamily="50" charset="-128"/>
              <a:cs typeface="Meiryo UI" panose="020B0604030504040204" pitchFamily="50" charset="-128"/>
            </a:rPr>
            <a:t>】</a:t>
          </a:r>
          <a:endParaRPr kumimoji="1" lang="ja-JP" altLang="en-US" sz="1050" b="1" u="none">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548581</xdr:colOff>
      <xdr:row>4</xdr:row>
      <xdr:rowOff>20554</xdr:rowOff>
    </xdr:from>
    <xdr:to>
      <xdr:col>11</xdr:col>
      <xdr:colOff>151610</xdr:colOff>
      <xdr:row>4</xdr:row>
      <xdr:rowOff>131471</xdr:rowOff>
    </xdr:to>
    <xdr:sp macro="" textlink="">
      <xdr:nvSpPr>
        <xdr:cNvPr id="9" name="既設LANケーブル説明">
          <a:extLst>
            <a:ext uri="{FF2B5EF4-FFF2-40B4-BE49-F238E27FC236}">
              <a16:creationId xmlns:a16="http://schemas.microsoft.com/office/drawing/2014/main" id="{00000000-0008-0000-1200-000009000000}"/>
            </a:ext>
          </a:extLst>
        </xdr:cNvPr>
        <xdr:cNvSpPr txBox="1"/>
      </xdr:nvSpPr>
      <xdr:spPr>
        <a:xfrm>
          <a:off x="7854256" y="877804"/>
          <a:ext cx="974629" cy="110917"/>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機器配線）</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12</xdr:col>
      <xdr:colOff>379444</xdr:colOff>
      <xdr:row>6</xdr:row>
      <xdr:rowOff>53214</xdr:rowOff>
    </xdr:from>
    <xdr:to>
      <xdr:col>12</xdr:col>
      <xdr:colOff>497982</xdr:colOff>
      <xdr:row>6</xdr:row>
      <xdr:rowOff>137347</xdr:rowOff>
    </xdr:to>
    <xdr:sp macro="" textlink="">
      <xdr:nvSpPr>
        <xdr:cNvPr id="10" name="正方形/長方形 9">
          <a:extLst>
            <a:ext uri="{FF2B5EF4-FFF2-40B4-BE49-F238E27FC236}">
              <a16:creationId xmlns:a16="http://schemas.microsoft.com/office/drawing/2014/main" id="{00000000-0008-0000-1200-00000A000000}"/>
            </a:ext>
          </a:extLst>
        </xdr:cNvPr>
        <xdr:cNvSpPr/>
      </xdr:nvSpPr>
      <xdr:spPr>
        <a:xfrm>
          <a:off x="9742519" y="1310514"/>
          <a:ext cx="118538" cy="84133"/>
        </a:xfrm>
        <a:prstGeom prst="rect">
          <a:avLst/>
        </a:prstGeom>
        <a:solidFill>
          <a:schemeClr val="tx1">
            <a:lumMod val="85000"/>
            <a:lumOff val="1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oAutofit/>
        </a:bodyPr>
        <a:lstStyle/>
        <a:p>
          <a:pPr algn="ctr"/>
          <a:endParaRPr kumimoji="1" lang="ja-JP" altLang="en-US" sz="1000"/>
        </a:p>
      </xdr:txBody>
    </xdr:sp>
    <xdr:clientData/>
  </xdr:twoCellAnchor>
  <xdr:twoCellAnchor>
    <xdr:from>
      <xdr:col>12</xdr:col>
      <xdr:colOff>15026</xdr:colOff>
      <xdr:row>7</xdr:row>
      <xdr:rowOff>5509</xdr:rowOff>
    </xdr:from>
    <xdr:to>
      <xdr:col>13</xdr:col>
      <xdr:colOff>153128</xdr:colOff>
      <xdr:row>7</xdr:row>
      <xdr:rowOff>136291</xdr:rowOff>
    </xdr:to>
    <xdr:sp macro="" textlink="">
      <xdr:nvSpPr>
        <xdr:cNvPr id="11" name="既設機器配線説明">
          <a:extLst>
            <a:ext uri="{FF2B5EF4-FFF2-40B4-BE49-F238E27FC236}">
              <a16:creationId xmlns:a16="http://schemas.microsoft.com/office/drawing/2014/main" id="{00000000-0008-0000-1200-00000B000000}"/>
            </a:ext>
          </a:extLst>
        </xdr:cNvPr>
        <xdr:cNvSpPr txBox="1"/>
      </xdr:nvSpPr>
      <xdr:spPr>
        <a:xfrm>
          <a:off x="9378101" y="1462834"/>
          <a:ext cx="823902" cy="13078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コネクタ、</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多対端子盤</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56021</xdr:colOff>
      <xdr:row>8</xdr:row>
      <xdr:rowOff>3625</xdr:rowOff>
    </xdr:from>
    <xdr:to>
      <xdr:col>10</xdr:col>
      <xdr:colOff>576644</xdr:colOff>
      <xdr:row>8</xdr:row>
      <xdr:rowOff>3625</xdr:rowOff>
    </xdr:to>
    <xdr:cxnSp macro="">
      <xdr:nvCxnSpPr>
        <xdr:cNvPr id="12" name="既設機器配線">
          <a:extLst>
            <a:ext uri="{FF2B5EF4-FFF2-40B4-BE49-F238E27FC236}">
              <a16:creationId xmlns:a16="http://schemas.microsoft.com/office/drawing/2014/main" id="{00000000-0008-0000-1200-00000C000000}"/>
            </a:ext>
          </a:extLst>
        </xdr:cNvPr>
        <xdr:cNvCxnSpPr/>
      </xdr:nvCxnSpPr>
      <xdr:spPr>
        <a:xfrm>
          <a:off x="8047496" y="1660975"/>
          <a:ext cx="520623" cy="0"/>
        </a:xfrm>
        <a:prstGeom prst="line">
          <a:avLst/>
        </a:prstGeom>
        <a:ln w="57150" cmpd="tri">
          <a:solidFill>
            <a:srgbClr val="00CC99"/>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527050</xdr:colOff>
      <xdr:row>9</xdr:row>
      <xdr:rowOff>101918</xdr:rowOff>
    </xdr:from>
    <xdr:to>
      <xdr:col>11</xdr:col>
      <xdr:colOff>152004</xdr:colOff>
      <xdr:row>10</xdr:row>
      <xdr:rowOff>51928</xdr:rowOff>
    </xdr:to>
    <xdr:sp macro="" textlink="">
      <xdr:nvSpPr>
        <xdr:cNvPr id="13" name="既設機器配線説明">
          <a:extLst>
            <a:ext uri="{FF2B5EF4-FFF2-40B4-BE49-F238E27FC236}">
              <a16:creationId xmlns:a16="http://schemas.microsoft.com/office/drawing/2014/main" id="{00000000-0008-0000-1200-00000D000000}"/>
            </a:ext>
          </a:extLst>
        </xdr:cNvPr>
        <xdr:cNvSpPr txBox="1"/>
      </xdr:nvSpPr>
      <xdr:spPr>
        <a:xfrm>
          <a:off x="7832725" y="1959293"/>
          <a:ext cx="996554" cy="150035"/>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構内ケーブル</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100</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対上</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72022</xdr:colOff>
      <xdr:row>4</xdr:row>
      <xdr:rowOff>7669</xdr:rowOff>
    </xdr:from>
    <xdr:to>
      <xdr:col>10</xdr:col>
      <xdr:colOff>615308</xdr:colOff>
      <xdr:row>4</xdr:row>
      <xdr:rowOff>7670</xdr:rowOff>
    </xdr:to>
    <xdr:cxnSp macro="">
      <xdr:nvCxnSpPr>
        <xdr:cNvPr id="14" name="カギ線コネクタ 13">
          <a:extLst>
            <a:ext uri="{FF2B5EF4-FFF2-40B4-BE49-F238E27FC236}">
              <a16:creationId xmlns:a16="http://schemas.microsoft.com/office/drawing/2014/main" id="{00000000-0008-0000-1200-00000E000000}"/>
            </a:ext>
          </a:extLst>
        </xdr:cNvPr>
        <xdr:cNvCxnSpPr/>
      </xdr:nvCxnSpPr>
      <xdr:spPr>
        <a:xfrm flipV="1">
          <a:off x="8063497" y="864919"/>
          <a:ext cx="543286" cy="1"/>
        </a:xfrm>
        <a:prstGeom prst="bentConnector3">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39536</xdr:colOff>
      <xdr:row>5</xdr:row>
      <xdr:rowOff>86342</xdr:rowOff>
    </xdr:from>
    <xdr:to>
      <xdr:col>10</xdr:col>
      <xdr:colOff>594244</xdr:colOff>
      <xdr:row>5</xdr:row>
      <xdr:rowOff>86343</xdr:rowOff>
    </xdr:to>
    <xdr:cxnSp macro="">
      <xdr:nvCxnSpPr>
        <xdr:cNvPr id="15" name="カギ線コネクタ 14">
          <a:extLst>
            <a:ext uri="{FF2B5EF4-FFF2-40B4-BE49-F238E27FC236}">
              <a16:creationId xmlns:a16="http://schemas.microsoft.com/office/drawing/2014/main" id="{00000000-0008-0000-1200-00000F000000}"/>
            </a:ext>
          </a:extLst>
        </xdr:cNvPr>
        <xdr:cNvCxnSpPr/>
      </xdr:nvCxnSpPr>
      <xdr:spPr>
        <a:xfrm flipV="1">
          <a:off x="8031011" y="1143617"/>
          <a:ext cx="554708" cy="1"/>
        </a:xfrm>
        <a:prstGeom prst="bentConnector3">
          <a:avLst/>
        </a:prstGeom>
        <a:ln w="1905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650256</xdr:colOff>
      <xdr:row>5</xdr:row>
      <xdr:rowOff>110419</xdr:rowOff>
    </xdr:from>
    <xdr:to>
      <xdr:col>10</xdr:col>
      <xdr:colOff>661154</xdr:colOff>
      <xdr:row>6</xdr:row>
      <xdr:rowOff>35097</xdr:rowOff>
    </xdr:to>
    <xdr:sp macro="" textlink="">
      <xdr:nvSpPr>
        <xdr:cNvPr id="16" name="既設LANケーブル説明">
          <a:extLst>
            <a:ext uri="{FF2B5EF4-FFF2-40B4-BE49-F238E27FC236}">
              <a16:creationId xmlns:a16="http://schemas.microsoft.com/office/drawing/2014/main" id="{00000000-0008-0000-1200-000010000000}"/>
            </a:ext>
          </a:extLst>
        </xdr:cNvPr>
        <xdr:cNvSpPr txBox="1"/>
      </xdr:nvSpPr>
      <xdr:spPr>
        <a:xfrm>
          <a:off x="7955931" y="1167694"/>
          <a:ext cx="696698" cy="124703"/>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LAN</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ケーブル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47889</xdr:colOff>
      <xdr:row>6</xdr:row>
      <xdr:rowOff>165582</xdr:rowOff>
    </xdr:from>
    <xdr:to>
      <xdr:col>10</xdr:col>
      <xdr:colOff>599299</xdr:colOff>
      <xdr:row>6</xdr:row>
      <xdr:rowOff>165583</xdr:rowOff>
    </xdr:to>
    <xdr:cxnSp macro="">
      <xdr:nvCxnSpPr>
        <xdr:cNvPr id="17" name="カギ線コネクタ 16">
          <a:extLst>
            <a:ext uri="{FF2B5EF4-FFF2-40B4-BE49-F238E27FC236}">
              <a16:creationId xmlns:a16="http://schemas.microsoft.com/office/drawing/2014/main" id="{00000000-0008-0000-1200-000011000000}"/>
            </a:ext>
          </a:extLst>
        </xdr:cNvPr>
        <xdr:cNvCxnSpPr/>
      </xdr:nvCxnSpPr>
      <xdr:spPr>
        <a:xfrm flipV="1">
          <a:off x="8039364" y="1422882"/>
          <a:ext cx="551410" cy="1"/>
        </a:xfrm>
        <a:prstGeom prst="bentConnector3">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664578</xdr:colOff>
      <xdr:row>6</xdr:row>
      <xdr:rowOff>177744</xdr:rowOff>
    </xdr:from>
    <xdr:to>
      <xdr:col>10</xdr:col>
      <xdr:colOff>673090</xdr:colOff>
      <xdr:row>7</xdr:row>
      <xdr:rowOff>106902</xdr:rowOff>
    </xdr:to>
    <xdr:sp macro="" textlink="">
      <xdr:nvSpPr>
        <xdr:cNvPr id="18" name="既設LANケーブル説明">
          <a:extLst>
            <a:ext uri="{FF2B5EF4-FFF2-40B4-BE49-F238E27FC236}">
              <a16:creationId xmlns:a16="http://schemas.microsoft.com/office/drawing/2014/main" id="{00000000-0008-0000-1200-000012000000}"/>
            </a:ext>
          </a:extLst>
        </xdr:cNvPr>
        <xdr:cNvSpPr txBox="1"/>
      </xdr:nvSpPr>
      <xdr:spPr>
        <a:xfrm>
          <a:off x="7970253" y="1435044"/>
          <a:ext cx="694312" cy="129183"/>
        </a:xfrm>
        <a:prstGeom prst="rect">
          <a:avLst/>
        </a:prstGeom>
        <a:noFill/>
        <a:ln>
          <a:noFill/>
        </a:ln>
        <a:effectLst/>
      </xdr:spPr>
      <xdr:txBody>
        <a:bodyPr wrap="square" lIns="0" tIns="0" rIns="0" bIns="0" rtlCol="0" anchor="t">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屋内線</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10</xdr:col>
      <xdr:colOff>40600</xdr:colOff>
      <xdr:row>9</xdr:row>
      <xdr:rowOff>72321</xdr:rowOff>
    </xdr:from>
    <xdr:to>
      <xdr:col>10</xdr:col>
      <xdr:colOff>561223</xdr:colOff>
      <xdr:row>9</xdr:row>
      <xdr:rowOff>72321</xdr:rowOff>
    </xdr:to>
    <xdr:cxnSp macro="">
      <xdr:nvCxnSpPr>
        <xdr:cNvPr id="19" name="既設機器配線">
          <a:extLst>
            <a:ext uri="{FF2B5EF4-FFF2-40B4-BE49-F238E27FC236}">
              <a16:creationId xmlns:a16="http://schemas.microsoft.com/office/drawing/2014/main" id="{00000000-0008-0000-1200-000013000000}"/>
            </a:ext>
          </a:extLst>
        </xdr:cNvPr>
        <xdr:cNvCxnSpPr/>
      </xdr:nvCxnSpPr>
      <xdr:spPr>
        <a:xfrm>
          <a:off x="8032075" y="1929696"/>
          <a:ext cx="520623" cy="0"/>
        </a:xfrm>
        <a:prstGeom prst="line">
          <a:avLst/>
        </a:prstGeom>
        <a:ln w="57150" cmpd="tri">
          <a:solidFill>
            <a:schemeClr val="tx1"/>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551372</xdr:colOff>
      <xdr:row>8</xdr:row>
      <xdr:rowOff>1682</xdr:rowOff>
    </xdr:from>
    <xdr:to>
      <xdr:col>11</xdr:col>
      <xdr:colOff>121139</xdr:colOff>
      <xdr:row>8</xdr:row>
      <xdr:rowOff>151372</xdr:rowOff>
    </xdr:to>
    <xdr:sp macro="" textlink="">
      <xdr:nvSpPr>
        <xdr:cNvPr id="20" name="既設機器配線説明">
          <a:extLst>
            <a:ext uri="{FF2B5EF4-FFF2-40B4-BE49-F238E27FC236}">
              <a16:creationId xmlns:a16="http://schemas.microsoft.com/office/drawing/2014/main" id="{00000000-0008-0000-1200-000014000000}"/>
            </a:ext>
          </a:extLst>
        </xdr:cNvPr>
        <xdr:cNvSpPr txBox="1"/>
      </xdr:nvSpPr>
      <xdr:spPr>
        <a:xfrm>
          <a:off x="7857047" y="1659032"/>
          <a:ext cx="941367" cy="14969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構内ケーブル</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50</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対下</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582710</xdr:colOff>
      <xdr:row>11</xdr:row>
      <xdr:rowOff>157588</xdr:rowOff>
    </xdr:from>
    <xdr:to>
      <xdr:col>10</xdr:col>
      <xdr:colOff>316692</xdr:colOff>
      <xdr:row>13</xdr:row>
      <xdr:rowOff>89066</xdr:rowOff>
    </xdr:to>
    <xdr:pic>
      <xdr:nvPicPr>
        <xdr:cNvPr id="21" name="図 20">
          <a:extLst>
            <a:ext uri="{FF2B5EF4-FFF2-40B4-BE49-F238E27FC236}">
              <a16:creationId xmlns:a16="http://schemas.microsoft.com/office/drawing/2014/main" id="{00000000-0008-0000-1200-000015000000}"/>
            </a:ext>
          </a:extLst>
        </xdr:cNvPr>
        <xdr:cNvPicPr>
          <a:picLocks noChangeAspect="1"/>
        </xdr:cNvPicPr>
      </xdr:nvPicPr>
      <xdr:blipFill>
        <a:blip xmlns:r="http://schemas.openxmlformats.org/officeDocument/2006/relationships" r:embed="rId1"/>
        <a:stretch>
          <a:fillRect/>
        </a:stretch>
      </xdr:blipFill>
      <xdr:spPr>
        <a:xfrm>
          <a:off x="7888385" y="2415013"/>
          <a:ext cx="419782" cy="331528"/>
        </a:xfrm>
        <a:prstGeom prst="rect">
          <a:avLst/>
        </a:prstGeom>
      </xdr:spPr>
    </xdr:pic>
    <xdr:clientData/>
  </xdr:twoCellAnchor>
  <xdr:twoCellAnchor>
    <xdr:from>
      <xdr:col>10</xdr:col>
      <xdr:colOff>316689</xdr:colOff>
      <xdr:row>11</xdr:row>
      <xdr:rowOff>159737</xdr:rowOff>
    </xdr:from>
    <xdr:to>
      <xdr:col>11</xdr:col>
      <xdr:colOff>60951</xdr:colOff>
      <xdr:row>13</xdr:row>
      <xdr:rowOff>89147</xdr:rowOff>
    </xdr:to>
    <xdr:pic>
      <xdr:nvPicPr>
        <xdr:cNvPr id="22" name="図 21">
          <a:extLst>
            <a:ext uri="{FF2B5EF4-FFF2-40B4-BE49-F238E27FC236}">
              <a16:creationId xmlns:a16="http://schemas.microsoft.com/office/drawing/2014/main" id="{00000000-0008-0000-1200-000016000000}"/>
            </a:ext>
          </a:extLst>
        </xdr:cNvPr>
        <xdr:cNvPicPr>
          <a:picLocks noChangeAspect="1"/>
        </xdr:cNvPicPr>
      </xdr:nvPicPr>
      <xdr:blipFill>
        <a:blip xmlns:r="http://schemas.openxmlformats.org/officeDocument/2006/relationships" r:embed="rId2"/>
        <a:stretch>
          <a:fillRect/>
        </a:stretch>
      </xdr:blipFill>
      <xdr:spPr>
        <a:xfrm>
          <a:off x="8308164" y="2417162"/>
          <a:ext cx="430062" cy="329460"/>
        </a:xfrm>
        <a:prstGeom prst="rect">
          <a:avLst/>
        </a:prstGeom>
      </xdr:spPr>
    </xdr:pic>
    <xdr:clientData/>
  </xdr:twoCellAnchor>
  <xdr:twoCellAnchor>
    <xdr:from>
      <xdr:col>11</xdr:col>
      <xdr:colOff>64446</xdr:colOff>
      <xdr:row>11</xdr:row>
      <xdr:rowOff>152886</xdr:rowOff>
    </xdr:from>
    <xdr:to>
      <xdr:col>11</xdr:col>
      <xdr:colOff>519637</xdr:colOff>
      <xdr:row>13</xdr:row>
      <xdr:rowOff>89476</xdr:rowOff>
    </xdr:to>
    <xdr:pic>
      <xdr:nvPicPr>
        <xdr:cNvPr id="23" name="図 22">
          <a:extLst>
            <a:ext uri="{FF2B5EF4-FFF2-40B4-BE49-F238E27FC236}">
              <a16:creationId xmlns:a16="http://schemas.microsoft.com/office/drawing/2014/main" id="{00000000-0008-0000-1200-000017000000}"/>
            </a:ext>
          </a:extLst>
        </xdr:cNvPr>
        <xdr:cNvPicPr>
          <a:picLocks noChangeAspect="1"/>
        </xdr:cNvPicPr>
      </xdr:nvPicPr>
      <xdr:blipFill>
        <a:blip xmlns:r="http://schemas.openxmlformats.org/officeDocument/2006/relationships" r:embed="rId3"/>
        <a:stretch>
          <a:fillRect/>
        </a:stretch>
      </xdr:blipFill>
      <xdr:spPr>
        <a:xfrm>
          <a:off x="8741721" y="2410311"/>
          <a:ext cx="455191" cy="336640"/>
        </a:xfrm>
        <a:prstGeom prst="rect">
          <a:avLst/>
        </a:prstGeom>
      </xdr:spPr>
    </xdr:pic>
    <xdr:clientData/>
  </xdr:twoCellAnchor>
  <xdr:twoCellAnchor>
    <xdr:from>
      <xdr:col>11</xdr:col>
      <xdr:colOff>510917</xdr:colOff>
      <xdr:row>11</xdr:row>
      <xdr:rowOff>155794</xdr:rowOff>
    </xdr:from>
    <xdr:to>
      <xdr:col>12</xdr:col>
      <xdr:colOff>249682</xdr:colOff>
      <xdr:row>13</xdr:row>
      <xdr:rowOff>89179</xdr:rowOff>
    </xdr:to>
    <xdr:pic>
      <xdr:nvPicPr>
        <xdr:cNvPr id="24" name="図 23">
          <a:extLst>
            <a:ext uri="{FF2B5EF4-FFF2-40B4-BE49-F238E27FC236}">
              <a16:creationId xmlns:a16="http://schemas.microsoft.com/office/drawing/2014/main" id="{00000000-0008-0000-1200-000018000000}"/>
            </a:ext>
          </a:extLst>
        </xdr:cNvPr>
        <xdr:cNvPicPr>
          <a:picLocks noChangeAspect="1"/>
        </xdr:cNvPicPr>
      </xdr:nvPicPr>
      <xdr:blipFill>
        <a:blip xmlns:r="http://schemas.openxmlformats.org/officeDocument/2006/relationships" r:embed="rId4"/>
        <a:stretch>
          <a:fillRect/>
        </a:stretch>
      </xdr:blipFill>
      <xdr:spPr>
        <a:xfrm>
          <a:off x="9188192" y="2413219"/>
          <a:ext cx="424565" cy="333435"/>
        </a:xfrm>
        <a:prstGeom prst="rect">
          <a:avLst/>
        </a:prstGeom>
      </xdr:spPr>
    </xdr:pic>
    <xdr:clientData/>
  </xdr:twoCellAnchor>
  <xdr:twoCellAnchor>
    <xdr:from>
      <xdr:col>12</xdr:col>
      <xdr:colOff>237225</xdr:colOff>
      <xdr:row>11</xdr:row>
      <xdr:rowOff>154903</xdr:rowOff>
    </xdr:from>
    <xdr:to>
      <xdr:col>13</xdr:col>
      <xdr:colOff>6472</xdr:colOff>
      <xdr:row>13</xdr:row>
      <xdr:rowOff>88289</xdr:rowOff>
    </xdr:to>
    <xdr:pic>
      <xdr:nvPicPr>
        <xdr:cNvPr id="25" name="図 24">
          <a:extLst>
            <a:ext uri="{FF2B5EF4-FFF2-40B4-BE49-F238E27FC236}">
              <a16:creationId xmlns:a16="http://schemas.microsoft.com/office/drawing/2014/main" id="{00000000-0008-0000-1200-000019000000}"/>
            </a:ext>
          </a:extLst>
        </xdr:cNvPr>
        <xdr:cNvPicPr>
          <a:picLocks noChangeAspect="1"/>
        </xdr:cNvPicPr>
      </xdr:nvPicPr>
      <xdr:blipFill>
        <a:blip xmlns:r="http://schemas.openxmlformats.org/officeDocument/2006/relationships" r:embed="rId5"/>
        <a:stretch>
          <a:fillRect/>
        </a:stretch>
      </xdr:blipFill>
      <xdr:spPr>
        <a:xfrm>
          <a:off x="9600300" y="2412328"/>
          <a:ext cx="455047" cy="333436"/>
        </a:xfrm>
        <a:prstGeom prst="rect">
          <a:avLst/>
        </a:prstGeom>
      </xdr:spPr>
    </xdr:pic>
    <xdr:clientData/>
  </xdr:twoCellAnchor>
  <xdr:twoCellAnchor>
    <xdr:from>
      <xdr:col>9</xdr:col>
      <xdr:colOff>583146</xdr:colOff>
      <xdr:row>14</xdr:row>
      <xdr:rowOff>150838</xdr:rowOff>
    </xdr:from>
    <xdr:to>
      <xdr:col>10</xdr:col>
      <xdr:colOff>322501</xdr:colOff>
      <xdr:row>16</xdr:row>
      <xdr:rowOff>96414</xdr:rowOff>
    </xdr:to>
    <xdr:pic>
      <xdr:nvPicPr>
        <xdr:cNvPr id="26" name="図 25">
          <a:extLst>
            <a:ext uri="{FF2B5EF4-FFF2-40B4-BE49-F238E27FC236}">
              <a16:creationId xmlns:a16="http://schemas.microsoft.com/office/drawing/2014/main" id="{00000000-0008-0000-1200-00001A000000}"/>
            </a:ext>
          </a:extLst>
        </xdr:cNvPr>
        <xdr:cNvPicPr>
          <a:picLocks noChangeAspect="1"/>
        </xdr:cNvPicPr>
      </xdr:nvPicPr>
      <xdr:blipFill>
        <a:blip xmlns:r="http://schemas.openxmlformats.org/officeDocument/2006/relationships" r:embed="rId6"/>
        <a:stretch>
          <a:fillRect/>
        </a:stretch>
      </xdr:blipFill>
      <xdr:spPr>
        <a:xfrm>
          <a:off x="7888821" y="3008338"/>
          <a:ext cx="425155" cy="345626"/>
        </a:xfrm>
        <a:prstGeom prst="rect">
          <a:avLst/>
        </a:prstGeom>
      </xdr:spPr>
    </xdr:pic>
    <xdr:clientData/>
  </xdr:twoCellAnchor>
  <xdr:twoCellAnchor>
    <xdr:from>
      <xdr:col>10</xdr:col>
      <xdr:colOff>315928</xdr:colOff>
      <xdr:row>14</xdr:row>
      <xdr:rowOff>152971</xdr:rowOff>
    </xdr:from>
    <xdr:to>
      <xdr:col>11</xdr:col>
      <xdr:colOff>60215</xdr:colOff>
      <xdr:row>16</xdr:row>
      <xdr:rowOff>84491</xdr:rowOff>
    </xdr:to>
    <xdr:pic>
      <xdr:nvPicPr>
        <xdr:cNvPr id="27" name="図 26">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7"/>
        <a:stretch>
          <a:fillRect/>
        </a:stretch>
      </xdr:blipFill>
      <xdr:spPr>
        <a:xfrm>
          <a:off x="8307403" y="3010471"/>
          <a:ext cx="430087" cy="331570"/>
        </a:xfrm>
        <a:prstGeom prst="rect">
          <a:avLst/>
        </a:prstGeom>
      </xdr:spPr>
    </xdr:pic>
    <xdr:clientData/>
  </xdr:twoCellAnchor>
  <xdr:twoCellAnchor>
    <xdr:from>
      <xdr:col>11</xdr:col>
      <xdr:colOff>65479</xdr:colOff>
      <xdr:row>14</xdr:row>
      <xdr:rowOff>145433</xdr:rowOff>
    </xdr:from>
    <xdr:to>
      <xdr:col>11</xdr:col>
      <xdr:colOff>516566</xdr:colOff>
      <xdr:row>16</xdr:row>
      <xdr:rowOff>100775</xdr:rowOff>
    </xdr:to>
    <xdr:pic>
      <xdr:nvPicPr>
        <xdr:cNvPr id="28" name="図 27">
          <a:extLst>
            <a:ext uri="{FF2B5EF4-FFF2-40B4-BE49-F238E27FC236}">
              <a16:creationId xmlns:a16="http://schemas.microsoft.com/office/drawing/2014/main" id="{00000000-0008-0000-1200-00001C000000}"/>
            </a:ext>
          </a:extLst>
        </xdr:cNvPr>
        <xdr:cNvPicPr>
          <a:picLocks noChangeAspect="1"/>
        </xdr:cNvPicPr>
      </xdr:nvPicPr>
      <xdr:blipFill>
        <a:blip xmlns:r="http://schemas.openxmlformats.org/officeDocument/2006/relationships" r:embed="rId8"/>
        <a:stretch>
          <a:fillRect/>
        </a:stretch>
      </xdr:blipFill>
      <xdr:spPr>
        <a:xfrm>
          <a:off x="8742754" y="3002933"/>
          <a:ext cx="451087" cy="355392"/>
        </a:xfrm>
        <a:prstGeom prst="rect">
          <a:avLst/>
        </a:prstGeom>
      </xdr:spPr>
    </xdr:pic>
    <xdr:clientData/>
  </xdr:twoCellAnchor>
  <xdr:twoCellAnchor>
    <xdr:from>
      <xdr:col>11</xdr:col>
      <xdr:colOff>511340</xdr:colOff>
      <xdr:row>14</xdr:row>
      <xdr:rowOff>145549</xdr:rowOff>
    </xdr:from>
    <xdr:to>
      <xdr:col>12</xdr:col>
      <xdr:colOff>254598</xdr:colOff>
      <xdr:row>16</xdr:row>
      <xdr:rowOff>94986</xdr:rowOff>
    </xdr:to>
    <xdr:pic>
      <xdr:nvPicPr>
        <xdr:cNvPr id="29" name="図 28">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9"/>
        <a:stretch>
          <a:fillRect/>
        </a:stretch>
      </xdr:blipFill>
      <xdr:spPr>
        <a:xfrm>
          <a:off x="9188615" y="3003049"/>
          <a:ext cx="429058" cy="349487"/>
        </a:xfrm>
        <a:prstGeom prst="rect">
          <a:avLst/>
        </a:prstGeom>
      </xdr:spPr>
    </xdr:pic>
    <xdr:clientData/>
  </xdr:twoCellAnchor>
  <xdr:twoCellAnchor>
    <xdr:from>
      <xdr:col>12</xdr:col>
      <xdr:colOff>238674</xdr:colOff>
      <xdr:row>14</xdr:row>
      <xdr:rowOff>150267</xdr:rowOff>
    </xdr:from>
    <xdr:to>
      <xdr:col>13</xdr:col>
      <xdr:colOff>9344</xdr:colOff>
      <xdr:row>16</xdr:row>
      <xdr:rowOff>92528</xdr:rowOff>
    </xdr:to>
    <xdr:pic>
      <xdr:nvPicPr>
        <xdr:cNvPr id="30" name="図 29">
          <a:extLst>
            <a:ext uri="{FF2B5EF4-FFF2-40B4-BE49-F238E27FC236}">
              <a16:creationId xmlns:a16="http://schemas.microsoft.com/office/drawing/2014/main" id="{00000000-0008-0000-1200-00001E000000}"/>
            </a:ext>
          </a:extLst>
        </xdr:cNvPr>
        <xdr:cNvPicPr>
          <a:picLocks noChangeAspect="1"/>
        </xdr:cNvPicPr>
      </xdr:nvPicPr>
      <xdr:blipFill>
        <a:blip xmlns:r="http://schemas.openxmlformats.org/officeDocument/2006/relationships" r:embed="rId10"/>
        <a:stretch>
          <a:fillRect/>
        </a:stretch>
      </xdr:blipFill>
      <xdr:spPr>
        <a:xfrm>
          <a:off x="9601749" y="3007767"/>
          <a:ext cx="456470" cy="342311"/>
        </a:xfrm>
        <a:prstGeom prst="rect">
          <a:avLst/>
        </a:prstGeom>
      </xdr:spPr>
    </xdr:pic>
    <xdr:clientData/>
  </xdr:twoCellAnchor>
  <xdr:twoCellAnchor>
    <xdr:from>
      <xdr:col>9</xdr:col>
      <xdr:colOff>573650</xdr:colOff>
      <xdr:row>17</xdr:row>
      <xdr:rowOff>180909</xdr:rowOff>
    </xdr:from>
    <xdr:to>
      <xdr:col>10</xdr:col>
      <xdr:colOff>322407</xdr:colOff>
      <xdr:row>19</xdr:row>
      <xdr:rowOff>128326</xdr:rowOff>
    </xdr:to>
    <xdr:pic>
      <xdr:nvPicPr>
        <xdr:cNvPr id="31" name="図 30">
          <a:extLst>
            <a:ext uri="{FF2B5EF4-FFF2-40B4-BE49-F238E27FC236}">
              <a16:creationId xmlns:a16="http://schemas.microsoft.com/office/drawing/2014/main" id="{00000000-0008-0000-1200-00001F000000}"/>
            </a:ext>
          </a:extLst>
        </xdr:cNvPr>
        <xdr:cNvPicPr>
          <a:picLocks noChangeAspect="1"/>
        </xdr:cNvPicPr>
      </xdr:nvPicPr>
      <xdr:blipFill>
        <a:blip xmlns:r="http://schemas.openxmlformats.org/officeDocument/2006/relationships" r:embed="rId11"/>
        <a:stretch>
          <a:fillRect/>
        </a:stretch>
      </xdr:blipFill>
      <xdr:spPr>
        <a:xfrm>
          <a:off x="7879325" y="3638484"/>
          <a:ext cx="434557" cy="347467"/>
        </a:xfrm>
        <a:prstGeom prst="rect">
          <a:avLst/>
        </a:prstGeom>
      </xdr:spPr>
    </xdr:pic>
    <xdr:clientData/>
  </xdr:twoCellAnchor>
  <xdr:twoCellAnchor>
    <xdr:from>
      <xdr:col>10</xdr:col>
      <xdr:colOff>310792</xdr:colOff>
      <xdr:row>17</xdr:row>
      <xdr:rowOff>185429</xdr:rowOff>
    </xdr:from>
    <xdr:to>
      <xdr:col>11</xdr:col>
      <xdr:colOff>64960</xdr:colOff>
      <xdr:row>19</xdr:row>
      <xdr:rowOff>134908</xdr:rowOff>
    </xdr:to>
    <xdr:pic>
      <xdr:nvPicPr>
        <xdr:cNvPr id="32" name="図 31">
          <a:extLst>
            <a:ext uri="{FF2B5EF4-FFF2-40B4-BE49-F238E27FC236}">
              <a16:creationId xmlns:a16="http://schemas.microsoft.com/office/drawing/2014/main" id="{00000000-0008-0000-1200-000020000000}"/>
            </a:ext>
          </a:extLst>
        </xdr:cNvPr>
        <xdr:cNvPicPr>
          <a:picLocks noChangeAspect="1"/>
        </xdr:cNvPicPr>
      </xdr:nvPicPr>
      <xdr:blipFill>
        <a:blip xmlns:r="http://schemas.openxmlformats.org/officeDocument/2006/relationships" r:embed="rId12"/>
        <a:stretch>
          <a:fillRect/>
        </a:stretch>
      </xdr:blipFill>
      <xdr:spPr>
        <a:xfrm>
          <a:off x="8302267" y="3643004"/>
          <a:ext cx="439968" cy="349529"/>
        </a:xfrm>
        <a:prstGeom prst="rect">
          <a:avLst/>
        </a:prstGeom>
      </xdr:spPr>
    </xdr:pic>
    <xdr:clientData/>
  </xdr:twoCellAnchor>
  <xdr:twoCellAnchor>
    <xdr:from>
      <xdr:col>11</xdr:col>
      <xdr:colOff>60357</xdr:colOff>
      <xdr:row>17</xdr:row>
      <xdr:rowOff>189026</xdr:rowOff>
    </xdr:from>
    <xdr:to>
      <xdr:col>11</xdr:col>
      <xdr:colOff>508563</xdr:colOff>
      <xdr:row>19</xdr:row>
      <xdr:rowOff>137735</xdr:rowOff>
    </xdr:to>
    <xdr:pic>
      <xdr:nvPicPr>
        <xdr:cNvPr id="33" name="図 32">
          <a:extLst>
            <a:ext uri="{FF2B5EF4-FFF2-40B4-BE49-F238E27FC236}">
              <a16:creationId xmlns:a16="http://schemas.microsoft.com/office/drawing/2014/main" id="{00000000-0008-0000-1200-000021000000}"/>
            </a:ext>
          </a:extLst>
        </xdr:cNvPr>
        <xdr:cNvPicPr>
          <a:picLocks noChangeAspect="1"/>
        </xdr:cNvPicPr>
      </xdr:nvPicPr>
      <xdr:blipFill>
        <a:blip xmlns:r="http://schemas.openxmlformats.org/officeDocument/2006/relationships" r:embed="rId13"/>
        <a:stretch>
          <a:fillRect/>
        </a:stretch>
      </xdr:blipFill>
      <xdr:spPr>
        <a:xfrm>
          <a:off x="8737632" y="3646601"/>
          <a:ext cx="448206" cy="348759"/>
        </a:xfrm>
        <a:prstGeom prst="rect">
          <a:avLst/>
        </a:prstGeom>
      </xdr:spPr>
    </xdr:pic>
    <xdr:clientData/>
  </xdr:twoCellAnchor>
  <xdr:twoCellAnchor>
    <xdr:from>
      <xdr:col>11</xdr:col>
      <xdr:colOff>500083</xdr:colOff>
      <xdr:row>17</xdr:row>
      <xdr:rowOff>183419</xdr:rowOff>
    </xdr:from>
    <xdr:to>
      <xdr:col>12</xdr:col>
      <xdr:colOff>243825</xdr:colOff>
      <xdr:row>19</xdr:row>
      <xdr:rowOff>137826</xdr:rowOff>
    </xdr:to>
    <xdr:pic>
      <xdr:nvPicPr>
        <xdr:cNvPr id="34" name="図 33">
          <a:extLst>
            <a:ext uri="{FF2B5EF4-FFF2-40B4-BE49-F238E27FC236}">
              <a16:creationId xmlns:a16="http://schemas.microsoft.com/office/drawing/2014/main" id="{00000000-0008-0000-1200-000022000000}"/>
            </a:ext>
          </a:extLst>
        </xdr:cNvPr>
        <xdr:cNvPicPr>
          <a:picLocks noChangeAspect="1"/>
        </xdr:cNvPicPr>
      </xdr:nvPicPr>
      <xdr:blipFill>
        <a:blip xmlns:r="http://schemas.openxmlformats.org/officeDocument/2006/relationships" r:embed="rId14"/>
        <a:stretch>
          <a:fillRect/>
        </a:stretch>
      </xdr:blipFill>
      <xdr:spPr>
        <a:xfrm>
          <a:off x="9177358" y="3640994"/>
          <a:ext cx="429542" cy="354457"/>
        </a:xfrm>
        <a:prstGeom prst="rect">
          <a:avLst/>
        </a:prstGeom>
      </xdr:spPr>
    </xdr:pic>
    <xdr:clientData/>
  </xdr:twoCellAnchor>
  <xdr:twoCellAnchor>
    <xdr:from>
      <xdr:col>12</xdr:col>
      <xdr:colOff>235837</xdr:colOff>
      <xdr:row>17</xdr:row>
      <xdr:rowOff>180658</xdr:rowOff>
    </xdr:from>
    <xdr:to>
      <xdr:col>12</xdr:col>
      <xdr:colOff>677984</xdr:colOff>
      <xdr:row>19</xdr:row>
      <xdr:rowOff>136536</xdr:rowOff>
    </xdr:to>
    <xdr:pic>
      <xdr:nvPicPr>
        <xdr:cNvPr id="35" name="図 34">
          <a:extLst>
            <a:ext uri="{FF2B5EF4-FFF2-40B4-BE49-F238E27FC236}">
              <a16:creationId xmlns:a16="http://schemas.microsoft.com/office/drawing/2014/main" id="{00000000-0008-0000-1200-000023000000}"/>
            </a:ext>
          </a:extLst>
        </xdr:cNvPr>
        <xdr:cNvPicPr>
          <a:picLocks noChangeAspect="1"/>
        </xdr:cNvPicPr>
      </xdr:nvPicPr>
      <xdr:blipFill>
        <a:blip xmlns:r="http://schemas.openxmlformats.org/officeDocument/2006/relationships" r:embed="rId15"/>
        <a:stretch>
          <a:fillRect/>
        </a:stretch>
      </xdr:blipFill>
      <xdr:spPr>
        <a:xfrm>
          <a:off x="9598912" y="3638233"/>
          <a:ext cx="442147" cy="355928"/>
        </a:xfrm>
        <a:prstGeom prst="rect">
          <a:avLst/>
        </a:prstGeom>
      </xdr:spPr>
    </xdr:pic>
    <xdr:clientData/>
  </xdr:twoCellAnchor>
  <xdr:twoCellAnchor>
    <xdr:from>
      <xdr:col>12</xdr:col>
      <xdr:colOff>308301</xdr:colOff>
      <xdr:row>3</xdr:row>
      <xdr:rowOff>180896</xdr:rowOff>
    </xdr:from>
    <xdr:to>
      <xdr:col>12</xdr:col>
      <xdr:colOff>613542</xdr:colOff>
      <xdr:row>4</xdr:row>
      <xdr:rowOff>188448</xdr:rowOff>
    </xdr:to>
    <xdr:pic>
      <xdr:nvPicPr>
        <xdr:cNvPr id="36" name="図 35">
          <a:extLst>
            <a:ext uri="{FF2B5EF4-FFF2-40B4-BE49-F238E27FC236}">
              <a16:creationId xmlns:a16="http://schemas.microsoft.com/office/drawing/2014/main" id="{00000000-0008-0000-1200-000024000000}"/>
            </a:ext>
          </a:extLst>
        </xdr:cNvPr>
        <xdr:cNvPicPr>
          <a:picLocks noChangeAspect="1"/>
        </xdr:cNvPicPr>
      </xdr:nvPicPr>
      <xdr:blipFill>
        <a:blip xmlns:r="http://schemas.openxmlformats.org/officeDocument/2006/relationships" r:embed="rId16"/>
        <a:stretch>
          <a:fillRect/>
        </a:stretch>
      </xdr:blipFill>
      <xdr:spPr>
        <a:xfrm>
          <a:off x="9671376" y="838121"/>
          <a:ext cx="305241" cy="207577"/>
        </a:xfrm>
        <a:prstGeom prst="rect">
          <a:avLst/>
        </a:prstGeom>
      </xdr:spPr>
    </xdr:pic>
    <xdr:clientData/>
  </xdr:twoCellAnchor>
  <xdr:twoCellAnchor>
    <xdr:from>
      <xdr:col>11</xdr:col>
      <xdr:colOff>191865</xdr:colOff>
      <xdr:row>4</xdr:row>
      <xdr:rowOff>162152</xdr:rowOff>
    </xdr:from>
    <xdr:to>
      <xdr:col>11</xdr:col>
      <xdr:colOff>594344</xdr:colOff>
      <xdr:row>5</xdr:row>
      <xdr:rowOff>89313</xdr:rowOff>
    </xdr:to>
    <xdr:sp macro="" textlink="">
      <xdr:nvSpPr>
        <xdr:cNvPr id="37" name="既設機器配線説明">
          <a:extLst>
            <a:ext uri="{FF2B5EF4-FFF2-40B4-BE49-F238E27FC236}">
              <a16:creationId xmlns:a16="http://schemas.microsoft.com/office/drawing/2014/main" id="{00000000-0008-0000-1200-000025000000}"/>
            </a:ext>
          </a:extLst>
        </xdr:cNvPr>
        <xdr:cNvSpPr txBox="1"/>
      </xdr:nvSpPr>
      <xdr:spPr>
        <a:xfrm>
          <a:off x="8869140" y="1019402"/>
          <a:ext cx="402479" cy="127186"/>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主装置</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177792</xdr:colOff>
      <xdr:row>7</xdr:row>
      <xdr:rowOff>174269</xdr:rowOff>
    </xdr:from>
    <xdr:to>
      <xdr:col>11</xdr:col>
      <xdr:colOff>608751</xdr:colOff>
      <xdr:row>8</xdr:row>
      <xdr:rowOff>88881</xdr:rowOff>
    </xdr:to>
    <xdr:sp macro="" textlink="">
      <xdr:nvSpPr>
        <xdr:cNvPr id="38" name="正方形/長方形 37">
          <a:extLst>
            <a:ext uri="{FF2B5EF4-FFF2-40B4-BE49-F238E27FC236}">
              <a16:creationId xmlns:a16="http://schemas.microsoft.com/office/drawing/2014/main" id="{00000000-0008-0000-1200-000026000000}"/>
            </a:ext>
          </a:extLst>
        </xdr:cNvPr>
        <xdr:cNvSpPr/>
      </xdr:nvSpPr>
      <xdr:spPr>
        <a:xfrm>
          <a:off x="8855067" y="1631594"/>
          <a:ext cx="430959" cy="114637"/>
        </a:xfrm>
        <a:prstGeom prst="rect">
          <a:avLst/>
        </a:prstGeom>
        <a:solidFill>
          <a:schemeClr val="bg1">
            <a:lumMod val="85000"/>
            <a:alpha val="50000"/>
          </a:schemeClr>
        </a:solidFill>
        <a:ln w="1270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oAutofit/>
        </a:bodyPr>
        <a:lstStyle/>
        <a:p>
          <a:pPr algn="ctr"/>
          <a:endParaRPr kumimoji="1" lang="ja-JP" altLang="en-US" sz="1000"/>
        </a:p>
      </xdr:txBody>
    </xdr:sp>
    <xdr:clientData/>
  </xdr:twoCellAnchor>
  <xdr:twoCellAnchor>
    <xdr:from>
      <xdr:col>11</xdr:col>
      <xdr:colOff>109516</xdr:colOff>
      <xdr:row>8</xdr:row>
      <xdr:rowOff>93967</xdr:rowOff>
    </xdr:from>
    <xdr:to>
      <xdr:col>12</xdr:col>
      <xdr:colOff>25659</xdr:colOff>
      <xdr:row>9</xdr:row>
      <xdr:rowOff>32793</xdr:rowOff>
    </xdr:to>
    <xdr:sp macro="" textlink="">
      <xdr:nvSpPr>
        <xdr:cNvPr id="39" name="既設機器配線説明">
          <a:extLst>
            <a:ext uri="{FF2B5EF4-FFF2-40B4-BE49-F238E27FC236}">
              <a16:creationId xmlns:a16="http://schemas.microsoft.com/office/drawing/2014/main" id="{00000000-0008-0000-1200-000027000000}"/>
            </a:ext>
          </a:extLst>
        </xdr:cNvPr>
        <xdr:cNvSpPr txBox="1"/>
      </xdr:nvSpPr>
      <xdr:spPr>
        <a:xfrm>
          <a:off x="8786791" y="1751317"/>
          <a:ext cx="601943" cy="138851"/>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既設配管</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555261</xdr:colOff>
      <xdr:row>2</xdr:row>
      <xdr:rowOff>80697</xdr:rowOff>
    </xdr:from>
    <xdr:to>
      <xdr:col>13</xdr:col>
      <xdr:colOff>448107</xdr:colOff>
      <xdr:row>36</xdr:row>
      <xdr:rowOff>57596</xdr:rowOff>
    </xdr:to>
    <xdr:sp macro="" textlink="">
      <xdr:nvSpPr>
        <xdr:cNvPr id="40" name="正方形/長方形 39">
          <a:extLst>
            <a:ext uri="{FF2B5EF4-FFF2-40B4-BE49-F238E27FC236}">
              <a16:creationId xmlns:a16="http://schemas.microsoft.com/office/drawing/2014/main" id="{00000000-0008-0000-1200-000028000000}"/>
            </a:ext>
          </a:extLst>
        </xdr:cNvPr>
        <xdr:cNvSpPr/>
      </xdr:nvSpPr>
      <xdr:spPr>
        <a:xfrm>
          <a:off x="7860936" y="537897"/>
          <a:ext cx="2636046" cy="6777749"/>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683642</xdr:colOff>
      <xdr:row>11</xdr:row>
      <xdr:rowOff>156498</xdr:rowOff>
    </xdr:from>
    <xdr:to>
      <xdr:col>13</xdr:col>
      <xdr:colOff>434998</xdr:colOff>
      <xdr:row>13</xdr:row>
      <xdr:rowOff>89795</xdr:rowOff>
    </xdr:to>
    <xdr:pic>
      <xdr:nvPicPr>
        <xdr:cNvPr id="41" name="図 40">
          <a:extLst>
            <a:ext uri="{FF2B5EF4-FFF2-40B4-BE49-F238E27FC236}">
              <a16:creationId xmlns:a16="http://schemas.microsoft.com/office/drawing/2014/main" id="{00000000-0008-0000-1200-000029000000}"/>
            </a:ext>
          </a:extLst>
        </xdr:cNvPr>
        <xdr:cNvPicPr>
          <a:picLocks noChangeAspect="1"/>
        </xdr:cNvPicPr>
      </xdr:nvPicPr>
      <xdr:blipFill>
        <a:blip xmlns:r="http://schemas.openxmlformats.org/officeDocument/2006/relationships" r:embed="rId17"/>
        <a:stretch>
          <a:fillRect/>
        </a:stretch>
      </xdr:blipFill>
      <xdr:spPr>
        <a:xfrm>
          <a:off x="10046717" y="2413923"/>
          <a:ext cx="437156" cy="333347"/>
        </a:xfrm>
        <a:prstGeom prst="rect">
          <a:avLst/>
        </a:prstGeom>
      </xdr:spPr>
    </xdr:pic>
    <xdr:clientData/>
  </xdr:twoCellAnchor>
  <xdr:twoCellAnchor>
    <xdr:from>
      <xdr:col>12</xdr:col>
      <xdr:colOff>683642</xdr:colOff>
      <xdr:row>14</xdr:row>
      <xdr:rowOff>155038</xdr:rowOff>
    </xdr:from>
    <xdr:to>
      <xdr:col>13</xdr:col>
      <xdr:colOff>434998</xdr:colOff>
      <xdr:row>16</xdr:row>
      <xdr:rowOff>89071</xdr:rowOff>
    </xdr:to>
    <xdr:pic>
      <xdr:nvPicPr>
        <xdr:cNvPr id="42" name="図 41">
          <a:extLst>
            <a:ext uri="{FF2B5EF4-FFF2-40B4-BE49-F238E27FC236}">
              <a16:creationId xmlns:a16="http://schemas.microsoft.com/office/drawing/2014/main" id="{00000000-0008-0000-1200-00002A000000}"/>
            </a:ext>
          </a:extLst>
        </xdr:cNvPr>
        <xdr:cNvPicPr>
          <a:picLocks noChangeAspect="1"/>
        </xdr:cNvPicPr>
      </xdr:nvPicPr>
      <xdr:blipFill>
        <a:blip xmlns:r="http://schemas.openxmlformats.org/officeDocument/2006/relationships" r:embed="rId18"/>
        <a:stretch>
          <a:fillRect/>
        </a:stretch>
      </xdr:blipFill>
      <xdr:spPr>
        <a:xfrm>
          <a:off x="10046717" y="3012538"/>
          <a:ext cx="437156" cy="334083"/>
        </a:xfrm>
        <a:prstGeom prst="rect">
          <a:avLst/>
        </a:prstGeom>
      </xdr:spPr>
    </xdr:pic>
    <xdr:clientData/>
  </xdr:twoCellAnchor>
  <xdr:twoCellAnchor>
    <xdr:from>
      <xdr:col>12</xdr:col>
      <xdr:colOff>676983</xdr:colOff>
      <xdr:row>17</xdr:row>
      <xdr:rowOff>187687</xdr:rowOff>
    </xdr:from>
    <xdr:to>
      <xdr:col>13</xdr:col>
      <xdr:colOff>425456</xdr:colOff>
      <xdr:row>19</xdr:row>
      <xdr:rowOff>124788</xdr:rowOff>
    </xdr:to>
    <xdr:pic>
      <xdr:nvPicPr>
        <xdr:cNvPr id="43" name="図 42">
          <a:extLst>
            <a:ext uri="{FF2B5EF4-FFF2-40B4-BE49-F238E27FC236}">
              <a16:creationId xmlns:a16="http://schemas.microsoft.com/office/drawing/2014/main" id="{00000000-0008-0000-1200-00002B000000}"/>
            </a:ext>
          </a:extLst>
        </xdr:cNvPr>
        <xdr:cNvPicPr>
          <a:picLocks noChangeAspect="1"/>
        </xdr:cNvPicPr>
      </xdr:nvPicPr>
      <xdr:blipFill>
        <a:blip xmlns:r="http://schemas.openxmlformats.org/officeDocument/2006/relationships" r:embed="rId19"/>
        <a:stretch>
          <a:fillRect/>
        </a:stretch>
      </xdr:blipFill>
      <xdr:spPr>
        <a:xfrm>
          <a:off x="10040058" y="3645262"/>
          <a:ext cx="434273" cy="337151"/>
        </a:xfrm>
        <a:prstGeom prst="rect">
          <a:avLst/>
        </a:prstGeom>
      </xdr:spPr>
    </xdr:pic>
    <xdr:clientData/>
  </xdr:twoCellAnchor>
  <xdr:twoCellAnchor>
    <xdr:from>
      <xdr:col>11</xdr:col>
      <xdr:colOff>649098</xdr:colOff>
      <xdr:row>4</xdr:row>
      <xdr:rowOff>183388</xdr:rowOff>
    </xdr:from>
    <xdr:to>
      <xdr:col>13</xdr:col>
      <xdr:colOff>280955</xdr:colOff>
      <xdr:row>5</xdr:row>
      <xdr:rowOff>127453</xdr:rowOff>
    </xdr:to>
    <xdr:sp macro="" textlink="">
      <xdr:nvSpPr>
        <xdr:cNvPr id="44" name="既設機器配線説明">
          <a:extLst>
            <a:ext uri="{FF2B5EF4-FFF2-40B4-BE49-F238E27FC236}">
              <a16:creationId xmlns:a16="http://schemas.microsoft.com/office/drawing/2014/main" id="{00000000-0008-0000-1200-00002C000000}"/>
            </a:ext>
          </a:extLst>
        </xdr:cNvPr>
        <xdr:cNvSpPr txBox="1"/>
      </xdr:nvSpPr>
      <xdr:spPr>
        <a:xfrm>
          <a:off x="9326373" y="1040638"/>
          <a:ext cx="1003457" cy="144090"/>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点検口</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184541</xdr:colOff>
      <xdr:row>6</xdr:row>
      <xdr:rowOff>153227</xdr:rowOff>
    </xdr:from>
    <xdr:to>
      <xdr:col>11</xdr:col>
      <xdr:colOff>590401</xdr:colOff>
      <xdr:row>7</xdr:row>
      <xdr:rowOff>82528</xdr:rowOff>
    </xdr:to>
    <xdr:sp macro="" textlink="">
      <xdr:nvSpPr>
        <xdr:cNvPr id="45" name="既設機器配線説明">
          <a:extLst>
            <a:ext uri="{FF2B5EF4-FFF2-40B4-BE49-F238E27FC236}">
              <a16:creationId xmlns:a16="http://schemas.microsoft.com/office/drawing/2014/main" id="{00000000-0008-0000-1200-00002D000000}"/>
            </a:ext>
          </a:extLst>
        </xdr:cNvPr>
        <xdr:cNvSpPr txBox="1"/>
      </xdr:nvSpPr>
      <xdr:spPr>
        <a:xfrm>
          <a:off x="8861816" y="1410527"/>
          <a:ext cx="405860" cy="129326"/>
        </a:xfrm>
        <a:prstGeom prst="rect">
          <a:avLst/>
        </a:prstGeom>
        <a:noFill/>
        <a:ln>
          <a:noFill/>
        </a:ln>
        <a:effectLst/>
      </xdr:spPr>
      <xdr:txBody>
        <a:bodyPr wrap="non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ゲートウェイ</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176160</xdr:colOff>
      <xdr:row>3</xdr:row>
      <xdr:rowOff>167904</xdr:rowOff>
    </xdr:from>
    <xdr:to>
      <xdr:col>11</xdr:col>
      <xdr:colOff>600817</xdr:colOff>
      <xdr:row>4</xdr:row>
      <xdr:rowOff>181747</xdr:rowOff>
    </xdr:to>
    <xdr:pic>
      <xdr:nvPicPr>
        <xdr:cNvPr id="46" name="図 45">
          <a:extLst>
            <a:ext uri="{FF2B5EF4-FFF2-40B4-BE49-F238E27FC236}">
              <a16:creationId xmlns:a16="http://schemas.microsoft.com/office/drawing/2014/main" id="{00000000-0008-0000-1200-00002E000000}"/>
            </a:ext>
          </a:extLst>
        </xdr:cNvPr>
        <xdr:cNvPicPr>
          <a:picLocks noChangeAspect="1"/>
        </xdr:cNvPicPr>
      </xdr:nvPicPr>
      <xdr:blipFill>
        <a:blip xmlns:r="http://schemas.openxmlformats.org/officeDocument/2006/relationships" r:embed="rId20"/>
        <a:stretch>
          <a:fillRect/>
        </a:stretch>
      </xdr:blipFill>
      <xdr:spPr>
        <a:xfrm>
          <a:off x="8853435" y="825129"/>
          <a:ext cx="424657" cy="213868"/>
        </a:xfrm>
        <a:prstGeom prst="rect">
          <a:avLst/>
        </a:prstGeom>
      </xdr:spPr>
    </xdr:pic>
    <xdr:clientData/>
  </xdr:twoCellAnchor>
  <xdr:twoCellAnchor>
    <xdr:from>
      <xdr:col>11</xdr:col>
      <xdr:colOff>182322</xdr:colOff>
      <xdr:row>5</xdr:row>
      <xdr:rowOff>162783</xdr:rowOff>
    </xdr:from>
    <xdr:to>
      <xdr:col>11</xdr:col>
      <xdr:colOff>605090</xdr:colOff>
      <xdr:row>6</xdr:row>
      <xdr:rowOff>176625</xdr:rowOff>
    </xdr:to>
    <xdr:pic>
      <xdr:nvPicPr>
        <xdr:cNvPr id="47" name="図 46">
          <a:extLst>
            <a:ext uri="{FF2B5EF4-FFF2-40B4-BE49-F238E27FC236}">
              <a16:creationId xmlns:a16="http://schemas.microsoft.com/office/drawing/2014/main" id="{00000000-0008-0000-1200-00002F000000}"/>
            </a:ext>
          </a:extLst>
        </xdr:cNvPr>
        <xdr:cNvPicPr>
          <a:picLocks noChangeAspect="1"/>
        </xdr:cNvPicPr>
      </xdr:nvPicPr>
      <xdr:blipFill>
        <a:blip xmlns:r="http://schemas.openxmlformats.org/officeDocument/2006/relationships" r:embed="rId21"/>
        <a:stretch>
          <a:fillRect/>
        </a:stretch>
      </xdr:blipFill>
      <xdr:spPr>
        <a:xfrm>
          <a:off x="8859597" y="1220058"/>
          <a:ext cx="422768" cy="213867"/>
        </a:xfrm>
        <a:prstGeom prst="rect">
          <a:avLst/>
        </a:prstGeom>
      </xdr:spPr>
    </xdr:pic>
    <xdr:clientData/>
  </xdr:twoCellAnchor>
  <xdr:twoCellAnchor>
    <xdr:from>
      <xdr:col>12</xdr:col>
      <xdr:colOff>260017</xdr:colOff>
      <xdr:row>8</xdr:row>
      <xdr:rowOff>98632</xdr:rowOff>
    </xdr:from>
    <xdr:to>
      <xdr:col>12</xdr:col>
      <xdr:colOff>615042</xdr:colOff>
      <xdr:row>9</xdr:row>
      <xdr:rowOff>110831</xdr:rowOff>
    </xdr:to>
    <xdr:pic>
      <xdr:nvPicPr>
        <xdr:cNvPr id="48" name="図 47">
          <a:extLst>
            <a:ext uri="{FF2B5EF4-FFF2-40B4-BE49-F238E27FC236}">
              <a16:creationId xmlns:a16="http://schemas.microsoft.com/office/drawing/2014/main" id="{00000000-0008-0000-1200-000030000000}"/>
            </a:ext>
          </a:extLst>
        </xdr:cNvPr>
        <xdr:cNvPicPr>
          <a:picLocks noChangeAspect="1"/>
        </xdr:cNvPicPr>
      </xdr:nvPicPr>
      <xdr:blipFill>
        <a:blip xmlns:r="http://schemas.openxmlformats.org/officeDocument/2006/relationships" r:embed="rId22"/>
        <a:stretch>
          <a:fillRect/>
        </a:stretch>
      </xdr:blipFill>
      <xdr:spPr>
        <a:xfrm>
          <a:off x="9623092" y="1755982"/>
          <a:ext cx="355025" cy="212224"/>
        </a:xfrm>
        <a:prstGeom prst="rect">
          <a:avLst/>
        </a:prstGeom>
      </xdr:spPr>
    </xdr:pic>
    <xdr:clientData/>
  </xdr:twoCellAnchor>
  <xdr:twoCellAnchor>
    <xdr:from>
      <xdr:col>12</xdr:col>
      <xdr:colOff>159654</xdr:colOff>
      <xdr:row>9</xdr:row>
      <xdr:rowOff>155417</xdr:rowOff>
    </xdr:from>
    <xdr:to>
      <xdr:col>13</xdr:col>
      <xdr:colOff>89343</xdr:colOff>
      <xdr:row>10</xdr:row>
      <xdr:rowOff>91550</xdr:rowOff>
    </xdr:to>
    <xdr:sp macro="" textlink="">
      <xdr:nvSpPr>
        <xdr:cNvPr id="49" name="既設機器配線説明">
          <a:extLst>
            <a:ext uri="{FF2B5EF4-FFF2-40B4-BE49-F238E27FC236}">
              <a16:creationId xmlns:a16="http://schemas.microsoft.com/office/drawing/2014/main" id="{00000000-0008-0000-1200-000031000000}"/>
            </a:ext>
          </a:extLst>
        </xdr:cNvPr>
        <xdr:cNvSpPr txBox="1"/>
      </xdr:nvSpPr>
      <xdr:spPr>
        <a:xfrm>
          <a:off x="9522729" y="2012792"/>
          <a:ext cx="615489" cy="136158"/>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停電電話用配線あり</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582271</xdr:colOff>
      <xdr:row>20</xdr:row>
      <xdr:rowOff>150041</xdr:rowOff>
    </xdr:from>
    <xdr:to>
      <xdr:col>10</xdr:col>
      <xdr:colOff>304543</xdr:colOff>
      <xdr:row>22</xdr:row>
      <xdr:rowOff>23340</xdr:rowOff>
    </xdr:to>
    <xdr:pic>
      <xdr:nvPicPr>
        <xdr:cNvPr id="50" name="図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23"/>
        <a:stretch>
          <a:fillRect/>
        </a:stretch>
      </xdr:blipFill>
      <xdr:spPr>
        <a:xfrm>
          <a:off x="7887946" y="4207691"/>
          <a:ext cx="408072" cy="273349"/>
        </a:xfrm>
        <a:prstGeom prst="rect">
          <a:avLst/>
        </a:prstGeom>
      </xdr:spPr>
    </xdr:pic>
    <xdr:clientData/>
  </xdr:twoCellAnchor>
  <xdr:twoCellAnchor>
    <xdr:from>
      <xdr:col>10</xdr:col>
      <xdr:colOff>325002</xdr:colOff>
      <xdr:row>20</xdr:row>
      <xdr:rowOff>150041</xdr:rowOff>
    </xdr:from>
    <xdr:to>
      <xdr:col>11</xdr:col>
      <xdr:colOff>50795</xdr:colOff>
      <xdr:row>22</xdr:row>
      <xdr:rowOff>23340</xdr:rowOff>
    </xdr:to>
    <xdr:pic>
      <xdr:nvPicPr>
        <xdr:cNvPr id="51" name="図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24"/>
        <a:stretch>
          <a:fillRect/>
        </a:stretch>
      </xdr:blipFill>
      <xdr:spPr>
        <a:xfrm>
          <a:off x="8316477" y="4207691"/>
          <a:ext cx="411593" cy="273349"/>
        </a:xfrm>
        <a:prstGeom prst="rect">
          <a:avLst/>
        </a:prstGeom>
      </xdr:spPr>
    </xdr:pic>
    <xdr:clientData/>
  </xdr:twoCellAnchor>
  <xdr:twoCellAnchor>
    <xdr:from>
      <xdr:col>11</xdr:col>
      <xdr:colOff>68649</xdr:colOff>
      <xdr:row>20</xdr:row>
      <xdr:rowOff>150041</xdr:rowOff>
    </xdr:from>
    <xdr:to>
      <xdr:col>11</xdr:col>
      <xdr:colOff>480243</xdr:colOff>
      <xdr:row>22</xdr:row>
      <xdr:rowOff>23340</xdr:rowOff>
    </xdr:to>
    <xdr:pic>
      <xdr:nvPicPr>
        <xdr:cNvPr id="52" name="図 51">
          <a:extLst>
            <a:ext uri="{FF2B5EF4-FFF2-40B4-BE49-F238E27FC236}">
              <a16:creationId xmlns:a16="http://schemas.microsoft.com/office/drawing/2014/main" id="{00000000-0008-0000-1200-000034000000}"/>
            </a:ext>
          </a:extLst>
        </xdr:cNvPr>
        <xdr:cNvPicPr>
          <a:picLocks noChangeAspect="1"/>
        </xdr:cNvPicPr>
      </xdr:nvPicPr>
      <xdr:blipFill>
        <a:blip xmlns:r="http://schemas.openxmlformats.org/officeDocument/2006/relationships" r:embed="rId25"/>
        <a:stretch>
          <a:fillRect/>
        </a:stretch>
      </xdr:blipFill>
      <xdr:spPr>
        <a:xfrm>
          <a:off x="8745924" y="4207691"/>
          <a:ext cx="411594" cy="273349"/>
        </a:xfrm>
        <a:prstGeom prst="rect">
          <a:avLst/>
        </a:prstGeom>
      </xdr:spPr>
    </xdr:pic>
    <xdr:clientData/>
  </xdr:twoCellAnchor>
  <xdr:twoCellAnchor>
    <xdr:from>
      <xdr:col>11</xdr:col>
      <xdr:colOff>508168</xdr:colOff>
      <xdr:row>20</xdr:row>
      <xdr:rowOff>153438</xdr:rowOff>
    </xdr:from>
    <xdr:to>
      <xdr:col>12</xdr:col>
      <xdr:colOff>233961</xdr:colOff>
      <xdr:row>22</xdr:row>
      <xdr:rowOff>26737</xdr:rowOff>
    </xdr:to>
    <xdr:pic>
      <xdr:nvPicPr>
        <xdr:cNvPr id="53" name="図 52">
          <a:extLst>
            <a:ext uri="{FF2B5EF4-FFF2-40B4-BE49-F238E27FC236}">
              <a16:creationId xmlns:a16="http://schemas.microsoft.com/office/drawing/2014/main" id="{00000000-0008-0000-1200-000035000000}"/>
            </a:ext>
          </a:extLst>
        </xdr:cNvPr>
        <xdr:cNvPicPr>
          <a:picLocks noChangeAspect="1"/>
        </xdr:cNvPicPr>
      </xdr:nvPicPr>
      <xdr:blipFill>
        <a:blip xmlns:r="http://schemas.openxmlformats.org/officeDocument/2006/relationships" r:embed="rId26"/>
        <a:stretch>
          <a:fillRect/>
        </a:stretch>
      </xdr:blipFill>
      <xdr:spPr>
        <a:xfrm>
          <a:off x="9185443" y="4211088"/>
          <a:ext cx="411593" cy="273349"/>
        </a:xfrm>
        <a:prstGeom prst="rect">
          <a:avLst/>
        </a:prstGeom>
      </xdr:spPr>
    </xdr:pic>
    <xdr:clientData/>
  </xdr:twoCellAnchor>
  <xdr:twoCellAnchor>
    <xdr:from>
      <xdr:col>12</xdr:col>
      <xdr:colOff>252977</xdr:colOff>
      <xdr:row>20</xdr:row>
      <xdr:rowOff>150040</xdr:rowOff>
    </xdr:from>
    <xdr:to>
      <xdr:col>12</xdr:col>
      <xdr:colOff>664571</xdr:colOff>
      <xdr:row>22</xdr:row>
      <xdr:rowOff>23339</xdr:rowOff>
    </xdr:to>
    <xdr:pic>
      <xdr:nvPicPr>
        <xdr:cNvPr id="54" name="図 53">
          <a:extLst>
            <a:ext uri="{FF2B5EF4-FFF2-40B4-BE49-F238E27FC236}">
              <a16:creationId xmlns:a16="http://schemas.microsoft.com/office/drawing/2014/main" id="{00000000-0008-0000-1200-000036000000}"/>
            </a:ext>
          </a:extLst>
        </xdr:cNvPr>
        <xdr:cNvPicPr>
          <a:picLocks noChangeAspect="1"/>
        </xdr:cNvPicPr>
      </xdr:nvPicPr>
      <xdr:blipFill>
        <a:blip xmlns:r="http://schemas.openxmlformats.org/officeDocument/2006/relationships" r:embed="rId27"/>
        <a:stretch>
          <a:fillRect/>
        </a:stretch>
      </xdr:blipFill>
      <xdr:spPr>
        <a:xfrm>
          <a:off x="9616052" y="4207690"/>
          <a:ext cx="411594" cy="273349"/>
        </a:xfrm>
        <a:prstGeom prst="rect">
          <a:avLst/>
        </a:prstGeom>
      </xdr:spPr>
    </xdr:pic>
    <xdr:clientData/>
  </xdr:twoCellAnchor>
  <xdr:twoCellAnchor>
    <xdr:from>
      <xdr:col>9</xdr:col>
      <xdr:colOff>582271</xdr:colOff>
      <xdr:row>23</xdr:row>
      <xdr:rowOff>62898</xdr:rowOff>
    </xdr:from>
    <xdr:to>
      <xdr:col>10</xdr:col>
      <xdr:colOff>304543</xdr:colOff>
      <xdr:row>24</xdr:row>
      <xdr:rowOff>137989</xdr:rowOff>
    </xdr:to>
    <xdr:pic>
      <xdr:nvPicPr>
        <xdr:cNvPr id="55" name="図 54">
          <a:extLst>
            <a:ext uri="{FF2B5EF4-FFF2-40B4-BE49-F238E27FC236}">
              <a16:creationId xmlns:a16="http://schemas.microsoft.com/office/drawing/2014/main" id="{00000000-0008-0000-1200-000037000000}"/>
            </a:ext>
          </a:extLst>
        </xdr:cNvPr>
        <xdr:cNvPicPr>
          <a:picLocks noChangeAspect="1"/>
        </xdr:cNvPicPr>
      </xdr:nvPicPr>
      <xdr:blipFill>
        <a:blip xmlns:r="http://schemas.openxmlformats.org/officeDocument/2006/relationships" r:embed="rId28"/>
        <a:stretch>
          <a:fillRect/>
        </a:stretch>
      </xdr:blipFill>
      <xdr:spPr>
        <a:xfrm>
          <a:off x="7887946" y="4720623"/>
          <a:ext cx="408072" cy="275116"/>
        </a:xfrm>
        <a:prstGeom prst="rect">
          <a:avLst/>
        </a:prstGeom>
      </xdr:spPr>
    </xdr:pic>
    <xdr:clientData/>
  </xdr:twoCellAnchor>
  <xdr:twoCellAnchor>
    <xdr:from>
      <xdr:col>10</xdr:col>
      <xdr:colOff>325882</xdr:colOff>
      <xdr:row>23</xdr:row>
      <xdr:rowOff>62896</xdr:rowOff>
    </xdr:from>
    <xdr:to>
      <xdr:col>11</xdr:col>
      <xdr:colOff>48153</xdr:colOff>
      <xdr:row>24</xdr:row>
      <xdr:rowOff>137987</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a:blip xmlns:r="http://schemas.openxmlformats.org/officeDocument/2006/relationships" r:embed="rId29"/>
        <a:stretch>
          <a:fillRect/>
        </a:stretch>
      </xdr:blipFill>
      <xdr:spPr>
        <a:xfrm>
          <a:off x="8317357" y="4720621"/>
          <a:ext cx="408071" cy="275116"/>
        </a:xfrm>
        <a:prstGeom prst="rect">
          <a:avLst/>
        </a:prstGeom>
      </xdr:spPr>
    </xdr:pic>
    <xdr:clientData/>
  </xdr:twoCellAnchor>
  <xdr:twoCellAnchor>
    <xdr:from>
      <xdr:col>11</xdr:col>
      <xdr:colOff>73928</xdr:colOff>
      <xdr:row>23</xdr:row>
      <xdr:rowOff>59500</xdr:rowOff>
    </xdr:from>
    <xdr:to>
      <xdr:col>11</xdr:col>
      <xdr:colOff>482001</xdr:colOff>
      <xdr:row>24</xdr:row>
      <xdr:rowOff>134591</xdr:rowOff>
    </xdr:to>
    <xdr:pic>
      <xdr:nvPicPr>
        <xdr:cNvPr id="57" name="図 56">
          <a:extLst>
            <a:ext uri="{FF2B5EF4-FFF2-40B4-BE49-F238E27FC236}">
              <a16:creationId xmlns:a16="http://schemas.microsoft.com/office/drawing/2014/main" id="{00000000-0008-0000-1200-000039000000}"/>
            </a:ext>
          </a:extLst>
        </xdr:cNvPr>
        <xdr:cNvPicPr>
          <a:picLocks noChangeAspect="1"/>
        </xdr:cNvPicPr>
      </xdr:nvPicPr>
      <xdr:blipFill>
        <a:blip xmlns:r="http://schemas.openxmlformats.org/officeDocument/2006/relationships" r:embed="rId30"/>
        <a:stretch>
          <a:fillRect/>
        </a:stretch>
      </xdr:blipFill>
      <xdr:spPr>
        <a:xfrm>
          <a:off x="8751203" y="4717225"/>
          <a:ext cx="408073" cy="275116"/>
        </a:xfrm>
        <a:prstGeom prst="rect">
          <a:avLst/>
        </a:prstGeom>
      </xdr:spPr>
    </xdr:pic>
    <xdr:clientData/>
  </xdr:twoCellAnchor>
  <xdr:twoCellAnchor>
    <xdr:from>
      <xdr:col>11</xdr:col>
      <xdr:colOff>509044</xdr:colOff>
      <xdr:row>23</xdr:row>
      <xdr:rowOff>62896</xdr:rowOff>
    </xdr:from>
    <xdr:to>
      <xdr:col>12</xdr:col>
      <xdr:colOff>234837</xdr:colOff>
      <xdr:row>24</xdr:row>
      <xdr:rowOff>137987</xdr:rowOff>
    </xdr:to>
    <xdr:pic>
      <xdr:nvPicPr>
        <xdr:cNvPr id="58" name="図 57">
          <a:extLst>
            <a:ext uri="{FF2B5EF4-FFF2-40B4-BE49-F238E27FC236}">
              <a16:creationId xmlns:a16="http://schemas.microsoft.com/office/drawing/2014/main" id="{00000000-0008-0000-1200-00003A000000}"/>
            </a:ext>
          </a:extLst>
        </xdr:cNvPr>
        <xdr:cNvPicPr>
          <a:picLocks noChangeAspect="1"/>
        </xdr:cNvPicPr>
      </xdr:nvPicPr>
      <xdr:blipFill>
        <a:blip xmlns:r="http://schemas.openxmlformats.org/officeDocument/2006/relationships" r:embed="rId31"/>
        <a:stretch>
          <a:fillRect/>
        </a:stretch>
      </xdr:blipFill>
      <xdr:spPr>
        <a:xfrm>
          <a:off x="9186319" y="4720621"/>
          <a:ext cx="411593" cy="275116"/>
        </a:xfrm>
        <a:prstGeom prst="rect">
          <a:avLst/>
        </a:prstGeom>
      </xdr:spPr>
    </xdr:pic>
    <xdr:clientData/>
  </xdr:twoCellAnchor>
  <xdr:twoCellAnchor>
    <xdr:from>
      <xdr:col>12</xdr:col>
      <xdr:colOff>252092</xdr:colOff>
      <xdr:row>23</xdr:row>
      <xdr:rowOff>62896</xdr:rowOff>
    </xdr:from>
    <xdr:to>
      <xdr:col>12</xdr:col>
      <xdr:colOff>663686</xdr:colOff>
      <xdr:row>24</xdr:row>
      <xdr:rowOff>137987</xdr:rowOff>
    </xdr:to>
    <xdr:pic>
      <xdr:nvPicPr>
        <xdr:cNvPr id="59" name="図 58">
          <a:extLst>
            <a:ext uri="{FF2B5EF4-FFF2-40B4-BE49-F238E27FC236}">
              <a16:creationId xmlns:a16="http://schemas.microsoft.com/office/drawing/2014/main" id="{00000000-0008-0000-1200-00003B000000}"/>
            </a:ext>
          </a:extLst>
        </xdr:cNvPr>
        <xdr:cNvPicPr>
          <a:picLocks noChangeAspect="1"/>
        </xdr:cNvPicPr>
      </xdr:nvPicPr>
      <xdr:blipFill>
        <a:blip xmlns:r="http://schemas.openxmlformats.org/officeDocument/2006/relationships" r:embed="rId32"/>
        <a:stretch>
          <a:fillRect/>
        </a:stretch>
      </xdr:blipFill>
      <xdr:spPr>
        <a:xfrm>
          <a:off x="9615167" y="4720621"/>
          <a:ext cx="411594" cy="275116"/>
        </a:xfrm>
        <a:prstGeom prst="rect">
          <a:avLst/>
        </a:prstGeom>
      </xdr:spPr>
    </xdr:pic>
    <xdr:clientData/>
  </xdr:twoCellAnchor>
  <xdr:twoCellAnchor>
    <xdr:from>
      <xdr:col>9</xdr:col>
      <xdr:colOff>581390</xdr:colOff>
      <xdr:row>25</xdr:row>
      <xdr:rowOff>186172</xdr:rowOff>
    </xdr:from>
    <xdr:to>
      <xdr:col>10</xdr:col>
      <xdr:colOff>307183</xdr:colOff>
      <xdr:row>27</xdr:row>
      <xdr:rowOff>61239</xdr:rowOff>
    </xdr:to>
    <xdr:pic>
      <xdr:nvPicPr>
        <xdr:cNvPr id="60" name="図 59">
          <a:extLst>
            <a:ext uri="{FF2B5EF4-FFF2-40B4-BE49-F238E27FC236}">
              <a16:creationId xmlns:a16="http://schemas.microsoft.com/office/drawing/2014/main" id="{00000000-0008-0000-1200-00003C000000}"/>
            </a:ext>
          </a:extLst>
        </xdr:cNvPr>
        <xdr:cNvPicPr>
          <a:picLocks noChangeAspect="1"/>
        </xdr:cNvPicPr>
      </xdr:nvPicPr>
      <xdr:blipFill>
        <a:blip xmlns:r="http://schemas.openxmlformats.org/officeDocument/2006/relationships" r:embed="rId33"/>
        <a:stretch>
          <a:fillRect/>
        </a:stretch>
      </xdr:blipFill>
      <xdr:spPr>
        <a:xfrm>
          <a:off x="7887065" y="5243947"/>
          <a:ext cx="411593" cy="275117"/>
        </a:xfrm>
        <a:prstGeom prst="rect">
          <a:avLst/>
        </a:prstGeom>
      </xdr:spPr>
    </xdr:pic>
    <xdr:clientData/>
  </xdr:twoCellAnchor>
  <xdr:twoCellAnchor>
    <xdr:from>
      <xdr:col>10</xdr:col>
      <xdr:colOff>320493</xdr:colOff>
      <xdr:row>25</xdr:row>
      <xdr:rowOff>185321</xdr:rowOff>
    </xdr:from>
    <xdr:to>
      <xdr:col>11</xdr:col>
      <xdr:colOff>47272</xdr:colOff>
      <xdr:row>27</xdr:row>
      <xdr:rowOff>60388</xdr:rowOff>
    </xdr:to>
    <xdr:pic>
      <xdr:nvPicPr>
        <xdr:cNvPr id="61" name="図 60">
          <a:extLst>
            <a:ext uri="{FF2B5EF4-FFF2-40B4-BE49-F238E27FC236}">
              <a16:creationId xmlns:a16="http://schemas.microsoft.com/office/drawing/2014/main" id="{00000000-0008-0000-1200-00003D000000}"/>
            </a:ext>
          </a:extLst>
        </xdr:cNvPr>
        <xdr:cNvPicPr>
          <a:picLocks noChangeAspect="1"/>
        </xdr:cNvPicPr>
      </xdr:nvPicPr>
      <xdr:blipFill>
        <a:blip xmlns:r="http://schemas.openxmlformats.org/officeDocument/2006/relationships" r:embed="rId34"/>
        <a:stretch>
          <a:fillRect/>
        </a:stretch>
      </xdr:blipFill>
      <xdr:spPr>
        <a:xfrm>
          <a:off x="8311968" y="5243096"/>
          <a:ext cx="412579" cy="275117"/>
        </a:xfrm>
        <a:prstGeom prst="rect">
          <a:avLst/>
        </a:prstGeom>
      </xdr:spPr>
    </xdr:pic>
    <xdr:clientData/>
  </xdr:twoCellAnchor>
  <xdr:twoCellAnchor>
    <xdr:from>
      <xdr:col>11</xdr:col>
      <xdr:colOff>68646</xdr:colOff>
      <xdr:row>25</xdr:row>
      <xdr:rowOff>179377</xdr:rowOff>
    </xdr:from>
    <xdr:to>
      <xdr:col>11</xdr:col>
      <xdr:colOff>480240</xdr:colOff>
      <xdr:row>27</xdr:row>
      <xdr:rowOff>54444</xdr:rowOff>
    </xdr:to>
    <xdr:pic>
      <xdr:nvPicPr>
        <xdr:cNvPr id="62" name="図 61">
          <a:extLst>
            <a:ext uri="{FF2B5EF4-FFF2-40B4-BE49-F238E27FC236}">
              <a16:creationId xmlns:a16="http://schemas.microsoft.com/office/drawing/2014/main" id="{00000000-0008-0000-1200-00003E000000}"/>
            </a:ext>
          </a:extLst>
        </xdr:cNvPr>
        <xdr:cNvPicPr>
          <a:picLocks noChangeAspect="1"/>
        </xdr:cNvPicPr>
      </xdr:nvPicPr>
      <xdr:blipFill>
        <a:blip xmlns:r="http://schemas.openxmlformats.org/officeDocument/2006/relationships" r:embed="rId35"/>
        <a:stretch>
          <a:fillRect/>
        </a:stretch>
      </xdr:blipFill>
      <xdr:spPr>
        <a:xfrm>
          <a:off x="8745921" y="5237152"/>
          <a:ext cx="411594" cy="275117"/>
        </a:xfrm>
        <a:prstGeom prst="rect">
          <a:avLst/>
        </a:prstGeom>
      </xdr:spPr>
    </xdr:pic>
    <xdr:clientData/>
  </xdr:twoCellAnchor>
  <xdr:twoCellAnchor>
    <xdr:from>
      <xdr:col>11</xdr:col>
      <xdr:colOff>507284</xdr:colOff>
      <xdr:row>25</xdr:row>
      <xdr:rowOff>186170</xdr:rowOff>
    </xdr:from>
    <xdr:to>
      <xdr:col>12</xdr:col>
      <xdr:colOff>233077</xdr:colOff>
      <xdr:row>27</xdr:row>
      <xdr:rowOff>61237</xdr:rowOff>
    </xdr:to>
    <xdr:pic>
      <xdr:nvPicPr>
        <xdr:cNvPr id="63" name="図 62">
          <a:extLst>
            <a:ext uri="{FF2B5EF4-FFF2-40B4-BE49-F238E27FC236}">
              <a16:creationId xmlns:a16="http://schemas.microsoft.com/office/drawing/2014/main" id="{00000000-0008-0000-1200-00003F000000}"/>
            </a:ext>
          </a:extLst>
        </xdr:cNvPr>
        <xdr:cNvPicPr>
          <a:picLocks noChangeAspect="1"/>
        </xdr:cNvPicPr>
      </xdr:nvPicPr>
      <xdr:blipFill>
        <a:blip xmlns:r="http://schemas.openxmlformats.org/officeDocument/2006/relationships" r:embed="rId36"/>
        <a:stretch>
          <a:fillRect/>
        </a:stretch>
      </xdr:blipFill>
      <xdr:spPr>
        <a:xfrm>
          <a:off x="9184559" y="5243945"/>
          <a:ext cx="411593" cy="275117"/>
        </a:xfrm>
        <a:prstGeom prst="rect">
          <a:avLst/>
        </a:prstGeom>
      </xdr:spPr>
    </xdr:pic>
    <xdr:clientData/>
  </xdr:twoCellAnchor>
  <xdr:twoCellAnchor>
    <xdr:from>
      <xdr:col>12</xdr:col>
      <xdr:colOff>254731</xdr:colOff>
      <xdr:row>25</xdr:row>
      <xdr:rowOff>185319</xdr:rowOff>
    </xdr:from>
    <xdr:to>
      <xdr:col>12</xdr:col>
      <xdr:colOff>666325</xdr:colOff>
      <xdr:row>27</xdr:row>
      <xdr:rowOff>60386</xdr:rowOff>
    </xdr:to>
    <xdr:pic>
      <xdr:nvPicPr>
        <xdr:cNvPr id="64" name="図 63">
          <a:extLst>
            <a:ext uri="{FF2B5EF4-FFF2-40B4-BE49-F238E27FC236}">
              <a16:creationId xmlns:a16="http://schemas.microsoft.com/office/drawing/2014/main" id="{00000000-0008-0000-1200-000040000000}"/>
            </a:ext>
          </a:extLst>
        </xdr:cNvPr>
        <xdr:cNvPicPr>
          <a:picLocks noChangeAspect="1"/>
        </xdr:cNvPicPr>
      </xdr:nvPicPr>
      <xdr:blipFill>
        <a:blip xmlns:r="http://schemas.openxmlformats.org/officeDocument/2006/relationships" r:embed="rId37"/>
        <a:stretch>
          <a:fillRect/>
        </a:stretch>
      </xdr:blipFill>
      <xdr:spPr>
        <a:xfrm>
          <a:off x="9617806" y="5243094"/>
          <a:ext cx="411594" cy="275117"/>
        </a:xfrm>
        <a:prstGeom prst="rect">
          <a:avLst/>
        </a:prstGeom>
      </xdr:spPr>
    </xdr:pic>
    <xdr:clientData/>
  </xdr:twoCellAnchor>
  <xdr:twoCellAnchor>
    <xdr:from>
      <xdr:col>13</xdr:col>
      <xdr:colOff>7149</xdr:colOff>
      <xdr:row>20</xdr:row>
      <xdr:rowOff>158532</xdr:rowOff>
    </xdr:from>
    <xdr:to>
      <xdr:col>13</xdr:col>
      <xdr:colOff>418742</xdr:colOff>
      <xdr:row>22</xdr:row>
      <xdr:rowOff>33599</xdr:rowOff>
    </xdr:to>
    <xdr:pic>
      <xdr:nvPicPr>
        <xdr:cNvPr id="65" name="図 64">
          <a:extLst>
            <a:ext uri="{FF2B5EF4-FFF2-40B4-BE49-F238E27FC236}">
              <a16:creationId xmlns:a16="http://schemas.microsoft.com/office/drawing/2014/main" id="{00000000-0008-0000-1200-000041000000}"/>
            </a:ext>
          </a:extLst>
        </xdr:cNvPr>
        <xdr:cNvPicPr>
          <a:picLocks noChangeAspect="1"/>
        </xdr:cNvPicPr>
      </xdr:nvPicPr>
      <xdr:blipFill>
        <a:blip xmlns:r="http://schemas.openxmlformats.org/officeDocument/2006/relationships" r:embed="rId38"/>
        <a:stretch>
          <a:fillRect/>
        </a:stretch>
      </xdr:blipFill>
      <xdr:spPr>
        <a:xfrm>
          <a:off x="10056024" y="4216182"/>
          <a:ext cx="411593" cy="275117"/>
        </a:xfrm>
        <a:prstGeom prst="rect">
          <a:avLst/>
        </a:prstGeom>
      </xdr:spPr>
    </xdr:pic>
    <xdr:clientData/>
  </xdr:twoCellAnchor>
  <xdr:twoCellAnchor>
    <xdr:from>
      <xdr:col>13</xdr:col>
      <xdr:colOff>9544</xdr:colOff>
      <xdr:row>23</xdr:row>
      <xdr:rowOff>66293</xdr:rowOff>
    </xdr:from>
    <xdr:to>
      <xdr:col>13</xdr:col>
      <xdr:colOff>421138</xdr:colOff>
      <xdr:row>24</xdr:row>
      <xdr:rowOff>131974</xdr:rowOff>
    </xdr:to>
    <xdr:pic>
      <xdr:nvPicPr>
        <xdr:cNvPr id="66" name="図 65">
          <a:extLst>
            <a:ext uri="{FF2B5EF4-FFF2-40B4-BE49-F238E27FC236}">
              <a16:creationId xmlns:a16="http://schemas.microsoft.com/office/drawing/2014/main" id="{00000000-0008-0000-1200-000042000000}"/>
            </a:ext>
          </a:extLst>
        </xdr:cNvPr>
        <xdr:cNvPicPr>
          <a:picLocks noChangeAspect="1"/>
        </xdr:cNvPicPr>
      </xdr:nvPicPr>
      <xdr:blipFill>
        <a:blip xmlns:r="http://schemas.openxmlformats.org/officeDocument/2006/relationships" r:embed="rId39"/>
        <a:stretch>
          <a:fillRect/>
        </a:stretch>
      </xdr:blipFill>
      <xdr:spPr>
        <a:xfrm>
          <a:off x="10058419" y="4724018"/>
          <a:ext cx="411594" cy="265706"/>
        </a:xfrm>
        <a:prstGeom prst="rect">
          <a:avLst/>
        </a:prstGeom>
      </xdr:spPr>
    </xdr:pic>
    <xdr:clientData/>
  </xdr:twoCellAnchor>
  <xdr:twoCellAnchor>
    <xdr:from>
      <xdr:col>13</xdr:col>
      <xdr:colOff>6515</xdr:colOff>
      <xdr:row>26</xdr:row>
      <xdr:rowOff>3501</xdr:rowOff>
    </xdr:from>
    <xdr:to>
      <xdr:col>13</xdr:col>
      <xdr:colOff>414587</xdr:colOff>
      <xdr:row>27</xdr:row>
      <xdr:rowOff>76825</xdr:rowOff>
    </xdr:to>
    <xdr:pic>
      <xdr:nvPicPr>
        <xdr:cNvPr id="67" name="図 66">
          <a:extLst>
            <a:ext uri="{FF2B5EF4-FFF2-40B4-BE49-F238E27FC236}">
              <a16:creationId xmlns:a16="http://schemas.microsoft.com/office/drawing/2014/main" id="{00000000-0008-0000-1200-000043000000}"/>
            </a:ext>
          </a:extLst>
        </xdr:cNvPr>
        <xdr:cNvPicPr>
          <a:picLocks noChangeAspect="1"/>
        </xdr:cNvPicPr>
      </xdr:nvPicPr>
      <xdr:blipFill>
        <a:blip xmlns:r="http://schemas.openxmlformats.org/officeDocument/2006/relationships" r:embed="rId40"/>
        <a:stretch>
          <a:fillRect/>
        </a:stretch>
      </xdr:blipFill>
      <xdr:spPr>
        <a:xfrm>
          <a:off x="10055390" y="5261301"/>
          <a:ext cx="408072" cy="273349"/>
        </a:xfrm>
        <a:prstGeom prst="rect">
          <a:avLst/>
        </a:prstGeom>
      </xdr:spPr>
    </xdr:pic>
    <xdr:clientData/>
  </xdr:twoCellAnchor>
  <xdr:twoCellAnchor>
    <xdr:from>
      <xdr:col>11</xdr:col>
      <xdr:colOff>18273</xdr:colOff>
      <xdr:row>21</xdr:row>
      <xdr:rowOff>162340</xdr:rowOff>
    </xdr:from>
    <xdr:to>
      <xdr:col>12</xdr:col>
      <xdr:colOff>243560</xdr:colOff>
      <xdr:row>22</xdr:row>
      <xdr:rowOff>144217</xdr:rowOff>
    </xdr:to>
    <xdr:sp macro="" textlink="">
      <xdr:nvSpPr>
        <xdr:cNvPr id="68" name="既設機器配線説明">
          <a:extLst>
            <a:ext uri="{FF2B5EF4-FFF2-40B4-BE49-F238E27FC236}">
              <a16:creationId xmlns:a16="http://schemas.microsoft.com/office/drawing/2014/main" id="{00000000-0008-0000-1200-000044000000}"/>
            </a:ext>
          </a:extLst>
        </xdr:cNvPr>
        <xdr:cNvSpPr txBox="1"/>
      </xdr:nvSpPr>
      <xdr:spPr>
        <a:xfrm>
          <a:off x="8695548" y="4420015"/>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スター端末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18273</xdr:colOff>
      <xdr:row>24</xdr:row>
      <xdr:rowOff>58721</xdr:rowOff>
    </xdr:from>
    <xdr:to>
      <xdr:col>12</xdr:col>
      <xdr:colOff>243560</xdr:colOff>
      <xdr:row>25</xdr:row>
      <xdr:rowOff>40598</xdr:rowOff>
    </xdr:to>
    <xdr:sp macro="" textlink="">
      <xdr:nvSpPr>
        <xdr:cNvPr id="69" name="既設機器配線説明">
          <a:extLst>
            <a:ext uri="{FF2B5EF4-FFF2-40B4-BE49-F238E27FC236}">
              <a16:creationId xmlns:a16="http://schemas.microsoft.com/office/drawing/2014/main" id="{00000000-0008-0000-1200-000045000000}"/>
            </a:ext>
          </a:extLst>
        </xdr:cNvPr>
        <xdr:cNvSpPr txBox="1"/>
      </xdr:nvSpPr>
      <xdr:spPr>
        <a:xfrm>
          <a:off x="8695548" y="4916471"/>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バス端末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11</xdr:col>
      <xdr:colOff>12356</xdr:colOff>
      <xdr:row>26</xdr:row>
      <xdr:rowOff>195071</xdr:rowOff>
    </xdr:from>
    <xdr:to>
      <xdr:col>12</xdr:col>
      <xdr:colOff>237643</xdr:colOff>
      <xdr:row>27</xdr:row>
      <xdr:rowOff>176948</xdr:rowOff>
    </xdr:to>
    <xdr:sp macro="" textlink="">
      <xdr:nvSpPr>
        <xdr:cNvPr id="70" name="既設機器配線説明">
          <a:extLst>
            <a:ext uri="{FF2B5EF4-FFF2-40B4-BE49-F238E27FC236}">
              <a16:creationId xmlns:a16="http://schemas.microsoft.com/office/drawing/2014/main" id="{00000000-0008-0000-1200-000046000000}"/>
            </a:ext>
          </a:extLst>
        </xdr:cNvPr>
        <xdr:cNvSpPr txBox="1"/>
      </xdr:nvSpPr>
      <xdr:spPr>
        <a:xfrm>
          <a:off x="8689631" y="5452871"/>
          <a:ext cx="911087" cy="181902"/>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その他　ＩＰ端末</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9</xdr:col>
      <xdr:colOff>585088</xdr:colOff>
      <xdr:row>28</xdr:row>
      <xdr:rowOff>95220</xdr:rowOff>
    </xdr:from>
    <xdr:to>
      <xdr:col>10</xdr:col>
      <xdr:colOff>323030</xdr:colOff>
      <xdr:row>29</xdr:row>
      <xdr:rowOff>158660</xdr:rowOff>
    </xdr:to>
    <xdr:pic>
      <xdr:nvPicPr>
        <xdr:cNvPr id="71" name="図 70">
          <a:extLst>
            <a:ext uri="{FF2B5EF4-FFF2-40B4-BE49-F238E27FC236}">
              <a16:creationId xmlns:a16="http://schemas.microsoft.com/office/drawing/2014/main" id="{00000000-0008-0000-1200-000047000000}"/>
            </a:ext>
          </a:extLst>
        </xdr:cNvPr>
        <xdr:cNvPicPr>
          <a:picLocks noChangeAspect="1"/>
        </xdr:cNvPicPr>
      </xdr:nvPicPr>
      <xdr:blipFill>
        <a:blip xmlns:r="http://schemas.openxmlformats.org/officeDocument/2006/relationships" r:embed="rId41"/>
        <a:stretch>
          <a:fillRect/>
        </a:stretch>
      </xdr:blipFill>
      <xdr:spPr>
        <a:xfrm>
          <a:off x="7890763" y="5753070"/>
          <a:ext cx="423742" cy="263465"/>
        </a:xfrm>
        <a:prstGeom prst="rect">
          <a:avLst/>
        </a:prstGeom>
      </xdr:spPr>
    </xdr:pic>
    <xdr:clientData/>
  </xdr:twoCellAnchor>
  <xdr:twoCellAnchor>
    <xdr:from>
      <xdr:col>10</xdr:col>
      <xdr:colOff>325248</xdr:colOff>
      <xdr:row>28</xdr:row>
      <xdr:rowOff>102353</xdr:rowOff>
    </xdr:from>
    <xdr:to>
      <xdr:col>11</xdr:col>
      <xdr:colOff>65163</xdr:colOff>
      <xdr:row>29</xdr:row>
      <xdr:rowOff>171499</xdr:rowOff>
    </xdr:to>
    <xdr:pic>
      <xdr:nvPicPr>
        <xdr:cNvPr id="72" name="図 71">
          <a:extLst>
            <a:ext uri="{FF2B5EF4-FFF2-40B4-BE49-F238E27FC236}">
              <a16:creationId xmlns:a16="http://schemas.microsoft.com/office/drawing/2014/main" id="{00000000-0008-0000-1200-000048000000}"/>
            </a:ext>
          </a:extLst>
        </xdr:cNvPr>
        <xdr:cNvPicPr>
          <a:picLocks noChangeAspect="1"/>
        </xdr:cNvPicPr>
      </xdr:nvPicPr>
      <xdr:blipFill>
        <a:blip xmlns:r="http://schemas.openxmlformats.org/officeDocument/2006/relationships" r:embed="rId42"/>
        <a:stretch>
          <a:fillRect/>
        </a:stretch>
      </xdr:blipFill>
      <xdr:spPr>
        <a:xfrm>
          <a:off x="8316723" y="5760203"/>
          <a:ext cx="425715" cy="269171"/>
        </a:xfrm>
        <a:prstGeom prst="rect">
          <a:avLst/>
        </a:prstGeom>
      </xdr:spPr>
    </xdr:pic>
    <xdr:clientData/>
  </xdr:twoCellAnchor>
  <xdr:twoCellAnchor>
    <xdr:from>
      <xdr:col>11</xdr:col>
      <xdr:colOff>80937</xdr:colOff>
      <xdr:row>28</xdr:row>
      <xdr:rowOff>101877</xdr:rowOff>
    </xdr:from>
    <xdr:to>
      <xdr:col>11</xdr:col>
      <xdr:colOff>504680</xdr:colOff>
      <xdr:row>29</xdr:row>
      <xdr:rowOff>165317</xdr:rowOff>
    </xdr:to>
    <xdr:pic>
      <xdr:nvPicPr>
        <xdr:cNvPr id="73" name="図 72">
          <a:extLst>
            <a:ext uri="{FF2B5EF4-FFF2-40B4-BE49-F238E27FC236}">
              <a16:creationId xmlns:a16="http://schemas.microsoft.com/office/drawing/2014/main" id="{00000000-0008-0000-1200-000049000000}"/>
            </a:ext>
          </a:extLst>
        </xdr:cNvPr>
        <xdr:cNvPicPr>
          <a:picLocks noChangeAspect="1"/>
        </xdr:cNvPicPr>
      </xdr:nvPicPr>
      <xdr:blipFill>
        <a:blip xmlns:r="http://schemas.openxmlformats.org/officeDocument/2006/relationships" r:embed="rId43"/>
        <a:stretch>
          <a:fillRect/>
        </a:stretch>
      </xdr:blipFill>
      <xdr:spPr>
        <a:xfrm>
          <a:off x="8758212" y="5759727"/>
          <a:ext cx="423743" cy="263465"/>
        </a:xfrm>
        <a:prstGeom prst="rect">
          <a:avLst/>
        </a:prstGeom>
      </xdr:spPr>
    </xdr:pic>
    <xdr:clientData/>
  </xdr:twoCellAnchor>
  <xdr:twoCellAnchor>
    <xdr:from>
      <xdr:col>11</xdr:col>
      <xdr:colOff>514292</xdr:colOff>
      <xdr:row>28</xdr:row>
      <xdr:rowOff>94507</xdr:rowOff>
    </xdr:from>
    <xdr:to>
      <xdr:col>12</xdr:col>
      <xdr:colOff>252235</xdr:colOff>
      <xdr:row>29</xdr:row>
      <xdr:rowOff>156332</xdr:rowOff>
    </xdr:to>
    <xdr:pic>
      <xdr:nvPicPr>
        <xdr:cNvPr id="74" name="図 73">
          <a:extLst>
            <a:ext uri="{FF2B5EF4-FFF2-40B4-BE49-F238E27FC236}">
              <a16:creationId xmlns:a16="http://schemas.microsoft.com/office/drawing/2014/main" id="{00000000-0008-0000-1200-00004A000000}"/>
            </a:ext>
          </a:extLst>
        </xdr:cNvPr>
        <xdr:cNvPicPr>
          <a:picLocks noChangeAspect="1"/>
        </xdr:cNvPicPr>
      </xdr:nvPicPr>
      <xdr:blipFill>
        <a:blip xmlns:r="http://schemas.openxmlformats.org/officeDocument/2006/relationships" r:embed="rId44"/>
        <a:stretch>
          <a:fillRect/>
        </a:stretch>
      </xdr:blipFill>
      <xdr:spPr>
        <a:xfrm>
          <a:off x="9191567" y="5752357"/>
          <a:ext cx="423743" cy="261850"/>
        </a:xfrm>
        <a:prstGeom prst="rect">
          <a:avLst/>
        </a:prstGeom>
      </xdr:spPr>
    </xdr:pic>
    <xdr:clientData/>
  </xdr:twoCellAnchor>
  <xdr:twoCellAnchor>
    <xdr:from>
      <xdr:col>12</xdr:col>
      <xdr:colOff>257904</xdr:colOff>
      <xdr:row>28</xdr:row>
      <xdr:rowOff>85709</xdr:rowOff>
    </xdr:from>
    <xdr:to>
      <xdr:col>12</xdr:col>
      <xdr:colOff>682449</xdr:colOff>
      <xdr:row>29</xdr:row>
      <xdr:rowOff>152953</xdr:rowOff>
    </xdr:to>
    <xdr:pic>
      <xdr:nvPicPr>
        <xdr:cNvPr id="75" name="図 74">
          <a:extLst>
            <a:ext uri="{FF2B5EF4-FFF2-40B4-BE49-F238E27FC236}">
              <a16:creationId xmlns:a16="http://schemas.microsoft.com/office/drawing/2014/main" id="{00000000-0008-0000-1200-00004B000000}"/>
            </a:ext>
          </a:extLst>
        </xdr:cNvPr>
        <xdr:cNvPicPr>
          <a:picLocks noChangeAspect="1"/>
        </xdr:cNvPicPr>
      </xdr:nvPicPr>
      <xdr:blipFill>
        <a:blip xmlns:r="http://schemas.openxmlformats.org/officeDocument/2006/relationships" r:embed="rId45"/>
        <a:stretch>
          <a:fillRect/>
        </a:stretch>
      </xdr:blipFill>
      <xdr:spPr>
        <a:xfrm>
          <a:off x="9620979" y="5743559"/>
          <a:ext cx="424545" cy="267269"/>
        </a:xfrm>
        <a:prstGeom prst="rect">
          <a:avLst/>
        </a:prstGeom>
      </xdr:spPr>
    </xdr:pic>
    <xdr:clientData/>
  </xdr:twoCellAnchor>
  <xdr:twoCellAnchor>
    <xdr:from>
      <xdr:col>13</xdr:col>
      <xdr:colOff>43421</xdr:colOff>
      <xdr:row>28</xdr:row>
      <xdr:rowOff>96408</xdr:rowOff>
    </xdr:from>
    <xdr:to>
      <xdr:col>13</xdr:col>
      <xdr:colOff>460375</xdr:colOff>
      <xdr:row>29</xdr:row>
      <xdr:rowOff>157992</xdr:rowOff>
    </xdr:to>
    <xdr:pic>
      <xdr:nvPicPr>
        <xdr:cNvPr id="76" name="図 75">
          <a:extLst>
            <a:ext uri="{FF2B5EF4-FFF2-40B4-BE49-F238E27FC236}">
              <a16:creationId xmlns:a16="http://schemas.microsoft.com/office/drawing/2014/main" id="{00000000-0008-0000-1200-00004C000000}"/>
            </a:ext>
          </a:extLst>
        </xdr:cNvPr>
        <xdr:cNvPicPr>
          <a:picLocks noChangeAspect="1"/>
        </xdr:cNvPicPr>
      </xdr:nvPicPr>
      <xdr:blipFill>
        <a:blip xmlns:r="http://schemas.openxmlformats.org/officeDocument/2006/relationships" r:embed="rId46"/>
        <a:stretch>
          <a:fillRect/>
        </a:stretch>
      </xdr:blipFill>
      <xdr:spPr>
        <a:xfrm>
          <a:off x="10092296" y="5754258"/>
          <a:ext cx="416954" cy="261609"/>
        </a:xfrm>
        <a:prstGeom prst="rect">
          <a:avLst/>
        </a:prstGeom>
      </xdr:spPr>
    </xdr:pic>
    <xdr:clientData/>
  </xdr:twoCellAnchor>
  <xdr:twoCellAnchor>
    <xdr:from>
      <xdr:col>10</xdr:col>
      <xdr:colOff>75780</xdr:colOff>
      <xdr:row>32</xdr:row>
      <xdr:rowOff>111423</xdr:rowOff>
    </xdr:from>
    <xdr:to>
      <xdr:col>11</xdr:col>
      <xdr:colOff>320338</xdr:colOff>
      <xdr:row>33</xdr:row>
      <xdr:rowOff>80426</xdr:rowOff>
    </xdr:to>
    <xdr:sp macro="" textlink="">
      <xdr:nvSpPr>
        <xdr:cNvPr id="77" name="既設機器配線説明">
          <a:extLst>
            <a:ext uri="{FF2B5EF4-FFF2-40B4-BE49-F238E27FC236}">
              <a16:creationId xmlns:a16="http://schemas.microsoft.com/office/drawing/2014/main" id="{00000000-0008-0000-1200-00004D000000}"/>
            </a:ext>
          </a:extLst>
        </xdr:cNvPr>
        <xdr:cNvSpPr txBox="1"/>
      </xdr:nvSpPr>
      <xdr:spPr>
        <a:xfrm>
          <a:off x="8067255" y="6569373"/>
          <a:ext cx="930358" cy="169028"/>
        </a:xfrm>
        <a:prstGeom prst="rect">
          <a:avLst/>
        </a:prstGeom>
        <a:noFill/>
        <a:ln>
          <a:noFill/>
        </a:ln>
        <a:effectLst/>
      </xdr:spPr>
      <xdr:txBody>
        <a:bodyPr wrap="square" lIns="0" tIns="0" rIns="0" bIns="0" rtlCol="0" anchor="ctr">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a:defRPr/>
          </a:pP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内線番号</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ctr">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●を番号に変更</a:t>
          </a:r>
          <a:endPar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a:defRPr/>
          </a:pP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lang="ja-JP" altLang="en-US"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例</a:t>
          </a:r>
          <a:r>
            <a:rPr lang="en-US" altLang="ja-JP" sz="800" kern="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p>
      </xdr:txBody>
    </xdr:sp>
    <xdr:clientData/>
  </xdr:twoCellAnchor>
  <xdr:twoCellAnchor>
    <xdr:from>
      <xdr:col>10</xdr:col>
      <xdr:colOff>289073</xdr:colOff>
      <xdr:row>34</xdr:row>
      <xdr:rowOff>32841</xdr:rowOff>
    </xdr:from>
    <xdr:to>
      <xdr:col>11</xdr:col>
      <xdr:colOff>37830</xdr:colOff>
      <xdr:row>35</xdr:row>
      <xdr:rowOff>180283</xdr:rowOff>
    </xdr:to>
    <xdr:pic>
      <xdr:nvPicPr>
        <xdr:cNvPr id="78" name="図 77">
          <a:extLst>
            <a:ext uri="{FF2B5EF4-FFF2-40B4-BE49-F238E27FC236}">
              <a16:creationId xmlns:a16="http://schemas.microsoft.com/office/drawing/2014/main" id="{00000000-0008-0000-1200-00004E000000}"/>
            </a:ext>
          </a:extLst>
        </xdr:cNvPr>
        <xdr:cNvPicPr>
          <a:picLocks noChangeAspect="1"/>
        </xdr:cNvPicPr>
      </xdr:nvPicPr>
      <xdr:blipFill>
        <a:blip xmlns:r="http://schemas.openxmlformats.org/officeDocument/2006/relationships" r:embed="rId11"/>
        <a:stretch>
          <a:fillRect/>
        </a:stretch>
      </xdr:blipFill>
      <xdr:spPr>
        <a:xfrm>
          <a:off x="8280548" y="6890841"/>
          <a:ext cx="434557" cy="347467"/>
        </a:xfrm>
        <a:prstGeom prst="rect">
          <a:avLst/>
        </a:prstGeom>
      </xdr:spPr>
    </xdr:pic>
    <xdr:clientData/>
  </xdr:twoCellAnchor>
  <xdr:twoCellAnchor>
    <xdr:from>
      <xdr:col>10</xdr:col>
      <xdr:colOff>238125</xdr:colOff>
      <xdr:row>30</xdr:row>
      <xdr:rowOff>171450</xdr:rowOff>
    </xdr:from>
    <xdr:to>
      <xdr:col>11</xdr:col>
      <xdr:colOff>95250</xdr:colOff>
      <xdr:row>31</xdr:row>
      <xdr:rowOff>133350</xdr:rowOff>
    </xdr:to>
    <xdr:sp macro="" textlink="">
      <xdr:nvSpPr>
        <xdr:cNvPr id="79" name="正方形/長方形 78">
          <a:extLst>
            <a:ext uri="{FF2B5EF4-FFF2-40B4-BE49-F238E27FC236}">
              <a16:creationId xmlns:a16="http://schemas.microsoft.com/office/drawing/2014/main" id="{00000000-0008-0000-1200-00004F000000}"/>
            </a:ext>
          </a:extLst>
        </xdr:cNvPr>
        <xdr:cNvSpPr/>
      </xdr:nvSpPr>
      <xdr:spPr>
        <a:xfrm>
          <a:off x="8229600" y="6229350"/>
          <a:ext cx="542925" cy="161925"/>
        </a:xfrm>
        <a:prstGeom prst="rect">
          <a:avLst/>
        </a:prstGeom>
        <a:solidFill>
          <a:sysClr val="window" lastClr="FFFFFF"/>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900">
              <a:solidFill>
                <a:sysClr val="windowText" lastClr="000000"/>
              </a:solidFill>
              <a:latin typeface="Meiryo UI" panose="020B0604030504040204" pitchFamily="50" charset="-128"/>
              <a:ea typeface="Meiryo UI" panose="020B0604030504040204" pitchFamily="50" charset="-128"/>
            </a:rPr>
            <a:t>内線●</a:t>
          </a:r>
        </a:p>
      </xdr:txBody>
    </xdr:sp>
    <xdr:clientData/>
  </xdr:twoCellAnchor>
  <xdr:twoCellAnchor>
    <xdr:from>
      <xdr:col>10</xdr:col>
      <xdr:colOff>369435</xdr:colOff>
      <xdr:row>33</xdr:row>
      <xdr:rowOff>177145</xdr:rowOff>
    </xdr:from>
    <xdr:to>
      <xdr:col>11</xdr:col>
      <xdr:colOff>155349</xdr:colOff>
      <xdr:row>34</xdr:row>
      <xdr:rowOff>96326</xdr:rowOff>
    </xdr:to>
    <xdr:sp macro="" textlink="">
      <xdr:nvSpPr>
        <xdr:cNvPr id="80" name="正方形/長方形 79">
          <a:extLst>
            <a:ext uri="{FF2B5EF4-FFF2-40B4-BE49-F238E27FC236}">
              <a16:creationId xmlns:a16="http://schemas.microsoft.com/office/drawing/2014/main" id="{00000000-0008-0000-1200-000050000000}"/>
            </a:ext>
          </a:extLst>
        </xdr:cNvPr>
        <xdr:cNvSpPr/>
      </xdr:nvSpPr>
      <xdr:spPr>
        <a:xfrm>
          <a:off x="8360910" y="6835120"/>
          <a:ext cx="471714" cy="119206"/>
        </a:xfrm>
        <a:prstGeom prst="rect">
          <a:avLst/>
        </a:prstGeom>
        <a:solidFill>
          <a:sysClr val="window" lastClr="FFFFFF"/>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900">
              <a:solidFill>
                <a:sysClr val="windowText" lastClr="000000"/>
              </a:solidFill>
              <a:latin typeface="Meiryo UI" panose="020B0604030504040204" pitchFamily="50" charset="-128"/>
              <a:ea typeface="Meiryo UI" panose="020B0604030504040204" pitchFamily="50" charset="-128"/>
            </a:rPr>
            <a:t>内線</a:t>
          </a:r>
          <a:r>
            <a:rPr kumimoji="1" lang="en-US" altLang="ja-JP" sz="900">
              <a:solidFill>
                <a:sysClr val="windowText" lastClr="000000"/>
              </a:solidFill>
              <a:latin typeface="Meiryo UI" panose="020B0604030504040204" pitchFamily="50" charset="-128"/>
              <a:ea typeface="Meiryo UI" panose="020B0604030504040204" pitchFamily="50" charset="-128"/>
            </a:rPr>
            <a:t>10</a:t>
          </a:r>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1</xdr:col>
      <xdr:colOff>215347</xdr:colOff>
      <xdr:row>9</xdr:row>
      <xdr:rowOff>8283</xdr:rowOff>
    </xdr:from>
    <xdr:to>
      <xdr:col>8</xdr:col>
      <xdr:colOff>281609</xdr:colOff>
      <xdr:row>18</xdr:row>
      <xdr:rowOff>91109</xdr:rowOff>
    </xdr:to>
    <xdr:sp macro="" textlink="">
      <xdr:nvSpPr>
        <xdr:cNvPr id="81" name="正方形/長方形 80">
          <a:extLst>
            <a:ext uri="{FF2B5EF4-FFF2-40B4-BE49-F238E27FC236}">
              <a16:creationId xmlns:a16="http://schemas.microsoft.com/office/drawing/2014/main" id="{00000000-0008-0000-1200-000051000000}"/>
            </a:ext>
          </a:extLst>
        </xdr:cNvPr>
        <xdr:cNvSpPr/>
      </xdr:nvSpPr>
      <xdr:spPr>
        <a:xfrm>
          <a:off x="901147" y="1865658"/>
          <a:ext cx="6000337" cy="18830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latin typeface="Meiryo UI" panose="020B0604030504040204" pitchFamily="50" charset="-128"/>
              <a:ea typeface="Meiryo UI" panose="020B0604030504040204" pitchFamily="50" charset="-128"/>
            </a:rPr>
            <a:t>竣工時に工事内容が変更となった場合に変更工事内容を記載</a:t>
          </a:r>
          <a:endParaRPr kumimoji="1" lang="en-US" altLang="ja-JP" sz="1100">
            <a:latin typeface="Meiryo UI" panose="020B0604030504040204" pitchFamily="50" charset="-128"/>
            <a:ea typeface="Meiryo UI" panose="020B0604030504040204" pitchFamily="50" charset="-128"/>
          </a:endParaRPr>
        </a:p>
        <a:p>
          <a:pPr algn="ctr"/>
          <a:r>
            <a:rPr kumimoji="1" lang="en-US" altLang="ja-JP" sz="1100">
              <a:latin typeface="Meiryo UI" panose="020B0604030504040204" pitchFamily="50" charset="-128"/>
              <a:ea typeface="Meiryo UI" panose="020B0604030504040204" pitchFamily="50" charset="-128"/>
            </a:rPr>
            <a:t>(</a:t>
          </a:r>
          <a:r>
            <a:rPr kumimoji="1" lang="ja-JP" altLang="en-US" sz="1100">
              <a:latin typeface="Meiryo UI" panose="020B0604030504040204" pitchFamily="50" charset="-128"/>
              <a:ea typeface="Meiryo UI" panose="020B0604030504040204" pitchFamily="50" charset="-128"/>
            </a:rPr>
            <a:t>営業部門での作成作業はありません</a:t>
          </a:r>
          <a:r>
            <a:rPr kumimoji="1" lang="en-US" altLang="ja-JP" sz="1100">
              <a:latin typeface="Meiryo UI" panose="020B0604030504040204" pitchFamily="50" charset="-128"/>
              <a:ea typeface="Meiryo UI" panose="020B0604030504040204" pitchFamily="50" charset="-128"/>
            </a:rPr>
            <a:t>)</a:t>
          </a:r>
        </a:p>
        <a:p>
          <a:pPr algn="ctr"/>
          <a:r>
            <a:rPr kumimoji="1" lang="en-US" altLang="ja-JP" sz="1100">
              <a:latin typeface="Meiryo UI" panose="020B0604030504040204" pitchFamily="50" charset="-128"/>
              <a:ea typeface="Meiryo UI" panose="020B0604030504040204" pitchFamily="50" charset="-128"/>
            </a:rPr>
            <a:t>※</a:t>
          </a:r>
          <a:r>
            <a:rPr kumimoji="1" lang="ja-JP" altLang="en-US" sz="1100">
              <a:latin typeface="Meiryo UI" panose="020B0604030504040204" pitchFamily="50" charset="-128"/>
              <a:ea typeface="Meiryo UI" panose="020B0604030504040204" pitchFamily="50" charset="-128"/>
            </a:rPr>
            <a:t>本ボックスを削除して記載願います</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200026</xdr:colOff>
      <xdr:row>8</xdr:row>
      <xdr:rowOff>38100</xdr:rowOff>
    </xdr:from>
    <xdr:to>
      <xdr:col>11</xdr:col>
      <xdr:colOff>997324</xdr:colOff>
      <xdr:row>15</xdr:row>
      <xdr:rowOff>57150</xdr:rowOff>
    </xdr:to>
    <xdr:sp macro="" textlink="">
      <xdr:nvSpPr>
        <xdr:cNvPr id="2" name="ストライプ矢印 1">
          <a:extLst>
            <a:ext uri="{FF2B5EF4-FFF2-40B4-BE49-F238E27FC236}">
              <a16:creationId xmlns:a16="http://schemas.microsoft.com/office/drawing/2014/main" id="{00000000-0008-0000-1300-000002000000}"/>
            </a:ext>
          </a:extLst>
        </xdr:cNvPr>
        <xdr:cNvSpPr/>
      </xdr:nvSpPr>
      <xdr:spPr>
        <a:xfrm>
          <a:off x="8010526" y="1943100"/>
          <a:ext cx="1359273" cy="1685925"/>
        </a:xfrm>
        <a:prstGeom prst="stripedRightArrow">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12692</xdr:colOff>
      <xdr:row>3</xdr:row>
      <xdr:rowOff>11205</xdr:rowOff>
    </xdr:from>
    <xdr:ext cx="784309" cy="566654"/>
    <xdr:pic>
      <xdr:nvPicPr>
        <xdr:cNvPr id="3" name="図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793742" y="725580"/>
          <a:ext cx="784309" cy="566654"/>
        </a:xfrm>
        <a:prstGeom prst="rect">
          <a:avLst/>
        </a:prstGeom>
      </xdr:spPr>
    </xdr:pic>
    <xdr:clientData/>
  </xdr:oneCellAnchor>
  <xdr:oneCellAnchor>
    <xdr:from>
      <xdr:col>3</xdr:col>
      <xdr:colOff>47710</xdr:colOff>
      <xdr:row>4</xdr:row>
      <xdr:rowOff>11205</xdr:rowOff>
    </xdr:from>
    <xdr:ext cx="765108" cy="543578"/>
    <xdr:pic>
      <xdr:nvPicPr>
        <xdr:cNvPr id="4" name="図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a:off x="2390860" y="963705"/>
          <a:ext cx="765108" cy="543578"/>
        </a:xfrm>
        <a:prstGeom prst="rect">
          <a:avLst/>
        </a:prstGeom>
      </xdr:spPr>
    </xdr:pic>
    <xdr:clientData/>
  </xdr:oneCellAnchor>
  <xdr:oneCellAnchor>
    <xdr:from>
      <xdr:col>3</xdr:col>
      <xdr:colOff>36504</xdr:colOff>
      <xdr:row>5</xdr:row>
      <xdr:rowOff>0</xdr:rowOff>
    </xdr:from>
    <xdr:ext cx="807783" cy="566977"/>
    <xdr:pic>
      <xdr:nvPicPr>
        <xdr:cNvPr id="5" name="図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a:stretch>
          <a:fillRect/>
        </a:stretch>
      </xdr:blipFill>
      <xdr:spPr>
        <a:xfrm>
          <a:off x="2379654" y="1190625"/>
          <a:ext cx="807783" cy="566977"/>
        </a:xfrm>
        <a:prstGeom prst="rect">
          <a:avLst/>
        </a:prstGeom>
      </xdr:spPr>
    </xdr:pic>
    <xdr:clientData/>
  </xdr:oneCellAnchor>
  <xdr:oneCellAnchor>
    <xdr:from>
      <xdr:col>3</xdr:col>
      <xdr:colOff>36504</xdr:colOff>
      <xdr:row>6</xdr:row>
      <xdr:rowOff>0</xdr:rowOff>
    </xdr:from>
    <xdr:ext cx="755583" cy="560881"/>
    <xdr:pic>
      <xdr:nvPicPr>
        <xdr:cNvPr id="6" name="図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4"/>
        <a:stretch>
          <a:fillRect/>
        </a:stretch>
      </xdr:blipFill>
      <xdr:spPr>
        <a:xfrm>
          <a:off x="2379654" y="1428750"/>
          <a:ext cx="755583" cy="560881"/>
        </a:xfrm>
        <a:prstGeom prst="rect">
          <a:avLst/>
        </a:prstGeom>
      </xdr:spPr>
    </xdr:pic>
    <xdr:clientData/>
  </xdr:oneCellAnchor>
  <xdr:oneCellAnchor>
    <xdr:from>
      <xdr:col>3</xdr:col>
      <xdr:colOff>36504</xdr:colOff>
      <xdr:row>7</xdr:row>
      <xdr:rowOff>0</xdr:rowOff>
    </xdr:from>
    <xdr:ext cx="810451" cy="554784"/>
    <xdr:pic>
      <xdr:nvPicPr>
        <xdr:cNvPr id="7" name="図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5"/>
        <a:stretch>
          <a:fillRect/>
        </a:stretch>
      </xdr:blipFill>
      <xdr:spPr>
        <a:xfrm>
          <a:off x="2379654" y="1666875"/>
          <a:ext cx="810451" cy="554784"/>
        </a:xfrm>
        <a:prstGeom prst="rect">
          <a:avLst/>
        </a:prstGeom>
      </xdr:spPr>
    </xdr:pic>
    <xdr:clientData/>
  </xdr:oneCellAnchor>
  <xdr:oneCellAnchor>
    <xdr:from>
      <xdr:col>3</xdr:col>
      <xdr:colOff>39679</xdr:colOff>
      <xdr:row>9</xdr:row>
      <xdr:rowOff>11208</xdr:rowOff>
    </xdr:from>
    <xdr:ext cx="755583" cy="585929"/>
    <xdr:pic>
      <xdr:nvPicPr>
        <xdr:cNvPr id="8" name="図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6"/>
        <a:stretch>
          <a:fillRect/>
        </a:stretch>
      </xdr:blipFill>
      <xdr:spPr>
        <a:xfrm>
          <a:off x="2382829" y="2154333"/>
          <a:ext cx="755583" cy="585929"/>
        </a:xfrm>
        <a:prstGeom prst="rect">
          <a:avLst/>
        </a:prstGeom>
      </xdr:spPr>
    </xdr:pic>
    <xdr:clientData/>
  </xdr:oneCellAnchor>
  <xdr:oneCellAnchor>
    <xdr:from>
      <xdr:col>3</xdr:col>
      <xdr:colOff>39679</xdr:colOff>
      <xdr:row>10</xdr:row>
      <xdr:rowOff>11207</xdr:rowOff>
    </xdr:from>
    <xdr:ext cx="752915" cy="566652"/>
    <xdr:pic>
      <xdr:nvPicPr>
        <xdr:cNvPr id="9" name="図 8">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7"/>
        <a:stretch>
          <a:fillRect/>
        </a:stretch>
      </xdr:blipFill>
      <xdr:spPr>
        <a:xfrm>
          <a:off x="2382829" y="2392457"/>
          <a:ext cx="752915" cy="566652"/>
        </a:xfrm>
        <a:prstGeom prst="rect">
          <a:avLst/>
        </a:prstGeom>
      </xdr:spPr>
    </xdr:pic>
    <xdr:clientData/>
  </xdr:oneCellAnchor>
  <xdr:oneCellAnchor>
    <xdr:from>
      <xdr:col>3</xdr:col>
      <xdr:colOff>39679</xdr:colOff>
      <xdr:row>11</xdr:row>
      <xdr:rowOff>11207</xdr:rowOff>
    </xdr:from>
    <xdr:ext cx="801687" cy="585931"/>
    <xdr:pic>
      <xdr:nvPicPr>
        <xdr:cNvPr id="10" name="図 9">
          <a:extLst>
            <a:ext uri="{FF2B5EF4-FFF2-40B4-BE49-F238E27FC236}">
              <a16:creationId xmlns:a16="http://schemas.microsoft.com/office/drawing/2014/main" id="{00000000-0008-0000-1300-00000A000000}"/>
            </a:ext>
          </a:extLst>
        </xdr:cNvPr>
        <xdr:cNvPicPr>
          <a:picLocks noChangeAspect="1"/>
        </xdr:cNvPicPr>
      </xdr:nvPicPr>
      <xdr:blipFill>
        <a:blip xmlns:r="http://schemas.openxmlformats.org/officeDocument/2006/relationships" r:embed="rId8"/>
        <a:stretch>
          <a:fillRect/>
        </a:stretch>
      </xdr:blipFill>
      <xdr:spPr>
        <a:xfrm>
          <a:off x="2382829" y="2630582"/>
          <a:ext cx="801687" cy="585931"/>
        </a:xfrm>
        <a:prstGeom prst="rect">
          <a:avLst/>
        </a:prstGeom>
      </xdr:spPr>
    </xdr:pic>
    <xdr:clientData/>
  </xdr:oneCellAnchor>
  <xdr:oneCellAnchor>
    <xdr:from>
      <xdr:col>3</xdr:col>
      <xdr:colOff>39679</xdr:colOff>
      <xdr:row>12</xdr:row>
      <xdr:rowOff>11207</xdr:rowOff>
    </xdr:from>
    <xdr:ext cx="771204" cy="573737"/>
    <xdr:pic>
      <xdr:nvPicPr>
        <xdr:cNvPr id="11" name="図 10">
          <a:extLst>
            <a:ext uri="{FF2B5EF4-FFF2-40B4-BE49-F238E27FC236}">
              <a16:creationId xmlns:a16="http://schemas.microsoft.com/office/drawing/2014/main" id="{00000000-0008-0000-1300-00000B000000}"/>
            </a:ext>
          </a:extLst>
        </xdr:cNvPr>
        <xdr:cNvPicPr>
          <a:picLocks noChangeAspect="1"/>
        </xdr:cNvPicPr>
      </xdr:nvPicPr>
      <xdr:blipFill>
        <a:blip xmlns:r="http://schemas.openxmlformats.org/officeDocument/2006/relationships" r:embed="rId9"/>
        <a:stretch>
          <a:fillRect/>
        </a:stretch>
      </xdr:blipFill>
      <xdr:spPr>
        <a:xfrm>
          <a:off x="2382829" y="2868707"/>
          <a:ext cx="771204" cy="573737"/>
        </a:xfrm>
        <a:prstGeom prst="rect">
          <a:avLst/>
        </a:prstGeom>
      </xdr:spPr>
    </xdr:pic>
    <xdr:clientData/>
  </xdr:oneCellAnchor>
  <xdr:oneCellAnchor>
    <xdr:from>
      <xdr:col>3</xdr:col>
      <xdr:colOff>39679</xdr:colOff>
      <xdr:row>13</xdr:row>
      <xdr:rowOff>11207</xdr:rowOff>
    </xdr:from>
    <xdr:ext cx="804355" cy="567640"/>
    <xdr:pic>
      <xdr:nvPicPr>
        <xdr:cNvPr id="12" name="図 11">
          <a:extLst>
            <a:ext uri="{FF2B5EF4-FFF2-40B4-BE49-F238E27FC236}">
              <a16:creationId xmlns:a16="http://schemas.microsoft.com/office/drawing/2014/main" id="{00000000-0008-0000-1300-00000C000000}"/>
            </a:ext>
          </a:extLst>
        </xdr:cNvPr>
        <xdr:cNvPicPr>
          <a:picLocks noChangeAspect="1"/>
        </xdr:cNvPicPr>
      </xdr:nvPicPr>
      <xdr:blipFill>
        <a:blip xmlns:r="http://schemas.openxmlformats.org/officeDocument/2006/relationships" r:embed="rId10"/>
        <a:stretch>
          <a:fillRect/>
        </a:stretch>
      </xdr:blipFill>
      <xdr:spPr>
        <a:xfrm>
          <a:off x="2382829" y="3106832"/>
          <a:ext cx="804355" cy="567640"/>
        </a:xfrm>
        <a:prstGeom prst="rect">
          <a:avLst/>
        </a:prstGeom>
      </xdr:spPr>
    </xdr:pic>
    <xdr:clientData/>
  </xdr:oneCellAnchor>
  <xdr:oneCellAnchor>
    <xdr:from>
      <xdr:col>3</xdr:col>
      <xdr:colOff>39679</xdr:colOff>
      <xdr:row>15</xdr:row>
      <xdr:rowOff>0</xdr:rowOff>
    </xdr:from>
    <xdr:ext cx="777301" cy="584944"/>
    <xdr:pic>
      <xdr:nvPicPr>
        <xdr:cNvPr id="13" name="図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11"/>
        <a:stretch>
          <a:fillRect/>
        </a:stretch>
      </xdr:blipFill>
      <xdr:spPr>
        <a:xfrm>
          <a:off x="2382829" y="3571875"/>
          <a:ext cx="777301" cy="584944"/>
        </a:xfrm>
        <a:prstGeom prst="rect">
          <a:avLst/>
        </a:prstGeom>
      </xdr:spPr>
    </xdr:pic>
    <xdr:clientData/>
  </xdr:oneCellAnchor>
  <xdr:oneCellAnchor>
    <xdr:from>
      <xdr:col>3</xdr:col>
      <xdr:colOff>39679</xdr:colOff>
      <xdr:row>16</xdr:row>
      <xdr:rowOff>0</xdr:rowOff>
    </xdr:from>
    <xdr:ext cx="771204" cy="579833"/>
    <xdr:pic>
      <xdr:nvPicPr>
        <xdr:cNvPr id="14" name="図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12"/>
        <a:stretch>
          <a:fillRect/>
        </a:stretch>
      </xdr:blipFill>
      <xdr:spPr>
        <a:xfrm>
          <a:off x="2382829" y="3810000"/>
          <a:ext cx="771204" cy="579833"/>
        </a:xfrm>
        <a:prstGeom prst="rect">
          <a:avLst/>
        </a:prstGeom>
      </xdr:spPr>
    </xdr:pic>
    <xdr:clientData/>
  </xdr:oneCellAnchor>
  <xdr:oneCellAnchor>
    <xdr:from>
      <xdr:col>3</xdr:col>
      <xdr:colOff>39679</xdr:colOff>
      <xdr:row>17</xdr:row>
      <xdr:rowOff>0</xdr:rowOff>
    </xdr:from>
    <xdr:ext cx="801687" cy="578846"/>
    <xdr:pic>
      <xdr:nvPicPr>
        <xdr:cNvPr id="15" name="図 14">
          <a:extLst>
            <a:ext uri="{FF2B5EF4-FFF2-40B4-BE49-F238E27FC236}">
              <a16:creationId xmlns:a16="http://schemas.microsoft.com/office/drawing/2014/main" id="{00000000-0008-0000-1300-00000F000000}"/>
            </a:ext>
          </a:extLst>
        </xdr:cNvPr>
        <xdr:cNvPicPr>
          <a:picLocks noChangeAspect="1"/>
        </xdr:cNvPicPr>
      </xdr:nvPicPr>
      <xdr:blipFill>
        <a:blip xmlns:r="http://schemas.openxmlformats.org/officeDocument/2006/relationships" r:embed="rId13"/>
        <a:stretch>
          <a:fillRect/>
        </a:stretch>
      </xdr:blipFill>
      <xdr:spPr>
        <a:xfrm>
          <a:off x="2382829" y="4048125"/>
          <a:ext cx="801687" cy="578846"/>
        </a:xfrm>
        <a:prstGeom prst="rect">
          <a:avLst/>
        </a:prstGeom>
      </xdr:spPr>
    </xdr:pic>
    <xdr:clientData/>
  </xdr:oneCellAnchor>
  <xdr:oneCellAnchor>
    <xdr:from>
      <xdr:col>3</xdr:col>
      <xdr:colOff>39679</xdr:colOff>
      <xdr:row>18</xdr:row>
      <xdr:rowOff>1</xdr:rowOff>
    </xdr:from>
    <xdr:ext cx="777301" cy="584942"/>
    <xdr:pic>
      <xdr:nvPicPr>
        <xdr:cNvPr id="16" name="図 15">
          <a:extLst>
            <a:ext uri="{FF2B5EF4-FFF2-40B4-BE49-F238E27FC236}">
              <a16:creationId xmlns:a16="http://schemas.microsoft.com/office/drawing/2014/main" id="{00000000-0008-0000-1300-000010000000}"/>
            </a:ext>
          </a:extLst>
        </xdr:cNvPr>
        <xdr:cNvPicPr>
          <a:picLocks noChangeAspect="1"/>
        </xdr:cNvPicPr>
      </xdr:nvPicPr>
      <xdr:blipFill>
        <a:blip xmlns:r="http://schemas.openxmlformats.org/officeDocument/2006/relationships" r:embed="rId14"/>
        <a:stretch>
          <a:fillRect/>
        </a:stretch>
      </xdr:blipFill>
      <xdr:spPr>
        <a:xfrm>
          <a:off x="2382829" y="4286251"/>
          <a:ext cx="777301" cy="584942"/>
        </a:xfrm>
        <a:prstGeom prst="rect">
          <a:avLst/>
        </a:prstGeom>
      </xdr:spPr>
    </xdr:pic>
    <xdr:clientData/>
  </xdr:oneCellAnchor>
  <xdr:oneCellAnchor>
    <xdr:from>
      <xdr:col>3</xdr:col>
      <xdr:colOff>39679</xdr:colOff>
      <xdr:row>19</xdr:row>
      <xdr:rowOff>1</xdr:rowOff>
    </xdr:from>
    <xdr:ext cx="779969" cy="585931"/>
    <xdr:pic>
      <xdr:nvPicPr>
        <xdr:cNvPr id="17" name="図 16">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15"/>
        <a:stretch>
          <a:fillRect/>
        </a:stretch>
      </xdr:blipFill>
      <xdr:spPr>
        <a:xfrm>
          <a:off x="2382829" y="4524376"/>
          <a:ext cx="779969" cy="585931"/>
        </a:xfrm>
        <a:prstGeom prst="rect">
          <a:avLst/>
        </a:prstGeom>
      </xdr:spPr>
    </xdr:pic>
    <xdr:clientData/>
  </xdr:oneCellAnchor>
  <xdr:oneCellAnchor>
    <xdr:from>
      <xdr:col>3</xdr:col>
      <xdr:colOff>36504</xdr:colOff>
      <xdr:row>8</xdr:row>
      <xdr:rowOff>0</xdr:rowOff>
    </xdr:from>
    <xdr:ext cx="731197" cy="536494"/>
    <xdr:pic>
      <xdr:nvPicPr>
        <xdr:cNvPr id="18" name="図 17">
          <a:extLst>
            <a:ext uri="{FF2B5EF4-FFF2-40B4-BE49-F238E27FC236}">
              <a16:creationId xmlns:a16="http://schemas.microsoft.com/office/drawing/2014/main" id="{00000000-0008-0000-1300-000012000000}"/>
            </a:ext>
          </a:extLst>
        </xdr:cNvPr>
        <xdr:cNvPicPr>
          <a:picLocks noChangeAspect="1"/>
        </xdr:cNvPicPr>
      </xdr:nvPicPr>
      <xdr:blipFill>
        <a:blip xmlns:r="http://schemas.openxmlformats.org/officeDocument/2006/relationships" r:embed="rId16"/>
        <a:stretch>
          <a:fillRect/>
        </a:stretch>
      </xdr:blipFill>
      <xdr:spPr>
        <a:xfrm>
          <a:off x="2379654" y="1905000"/>
          <a:ext cx="731197" cy="536494"/>
        </a:xfrm>
        <a:prstGeom prst="rect">
          <a:avLst/>
        </a:prstGeom>
      </xdr:spPr>
    </xdr:pic>
    <xdr:clientData/>
  </xdr:oneCellAnchor>
  <xdr:oneCellAnchor>
    <xdr:from>
      <xdr:col>3</xdr:col>
      <xdr:colOff>62090</xdr:colOff>
      <xdr:row>14</xdr:row>
      <xdr:rowOff>33617</xdr:rowOff>
    </xdr:from>
    <xdr:ext cx="731197" cy="548364"/>
    <xdr:pic>
      <xdr:nvPicPr>
        <xdr:cNvPr id="19" name="図 18">
          <a:extLst>
            <a:ext uri="{FF2B5EF4-FFF2-40B4-BE49-F238E27FC236}">
              <a16:creationId xmlns:a16="http://schemas.microsoft.com/office/drawing/2014/main" id="{00000000-0008-0000-1300-000013000000}"/>
            </a:ext>
          </a:extLst>
        </xdr:cNvPr>
        <xdr:cNvPicPr>
          <a:picLocks noChangeAspect="1"/>
        </xdr:cNvPicPr>
      </xdr:nvPicPr>
      <xdr:blipFill>
        <a:blip xmlns:r="http://schemas.openxmlformats.org/officeDocument/2006/relationships" r:embed="rId17"/>
        <a:stretch>
          <a:fillRect/>
        </a:stretch>
      </xdr:blipFill>
      <xdr:spPr>
        <a:xfrm>
          <a:off x="2405240" y="3367367"/>
          <a:ext cx="731197" cy="548364"/>
        </a:xfrm>
        <a:prstGeom prst="rect">
          <a:avLst/>
        </a:prstGeom>
      </xdr:spPr>
    </xdr:pic>
    <xdr:clientData/>
  </xdr:oneCellAnchor>
  <xdr:oneCellAnchor>
    <xdr:from>
      <xdr:col>3</xdr:col>
      <xdr:colOff>62091</xdr:colOff>
      <xdr:row>20</xdr:row>
      <xdr:rowOff>33618</xdr:rowOff>
    </xdr:from>
    <xdr:ext cx="746818" cy="536494"/>
    <xdr:pic>
      <xdr:nvPicPr>
        <xdr:cNvPr id="20" name="図 19">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18"/>
        <a:stretch>
          <a:fillRect/>
        </a:stretch>
      </xdr:blipFill>
      <xdr:spPr>
        <a:xfrm>
          <a:off x="2405241" y="4796118"/>
          <a:ext cx="746818" cy="536494"/>
        </a:xfrm>
        <a:prstGeom prst="rect">
          <a:avLst/>
        </a:prstGeom>
      </xdr:spPr>
    </xdr:pic>
    <xdr:clientData/>
  </xdr:oneCellAnchor>
  <xdr:oneCellAnchor>
    <xdr:from>
      <xdr:col>4</xdr:col>
      <xdr:colOff>653760</xdr:colOff>
      <xdr:row>3</xdr:row>
      <xdr:rowOff>78441</xdr:rowOff>
    </xdr:from>
    <xdr:ext cx="799662" cy="457240"/>
    <xdr:pic>
      <xdr:nvPicPr>
        <xdr:cNvPr id="21" name="図 20">
          <a:extLst>
            <a:ext uri="{FF2B5EF4-FFF2-40B4-BE49-F238E27FC236}">
              <a16:creationId xmlns:a16="http://schemas.microsoft.com/office/drawing/2014/main" id="{00000000-0008-0000-1300-000015000000}"/>
            </a:ext>
          </a:extLst>
        </xdr:cNvPr>
        <xdr:cNvPicPr>
          <a:picLocks noChangeAspect="1"/>
        </xdr:cNvPicPr>
      </xdr:nvPicPr>
      <xdr:blipFill>
        <a:blip xmlns:r="http://schemas.openxmlformats.org/officeDocument/2006/relationships" r:embed="rId19"/>
        <a:stretch>
          <a:fillRect/>
        </a:stretch>
      </xdr:blipFill>
      <xdr:spPr>
        <a:xfrm>
          <a:off x="3777960" y="792816"/>
          <a:ext cx="799662" cy="457240"/>
        </a:xfrm>
        <a:prstGeom prst="rect">
          <a:avLst/>
        </a:prstGeom>
      </xdr:spPr>
    </xdr:pic>
    <xdr:clientData/>
  </xdr:oneCellAnchor>
  <xdr:oneCellAnchor>
    <xdr:from>
      <xdr:col>4</xdr:col>
      <xdr:colOff>653760</xdr:colOff>
      <xdr:row>4</xdr:row>
      <xdr:rowOff>78442</xdr:rowOff>
    </xdr:from>
    <xdr:ext cx="799662" cy="457240"/>
    <xdr:pic>
      <xdr:nvPicPr>
        <xdr:cNvPr id="22" name="図 21">
          <a:extLst>
            <a:ext uri="{FF2B5EF4-FFF2-40B4-BE49-F238E27FC236}">
              <a16:creationId xmlns:a16="http://schemas.microsoft.com/office/drawing/2014/main" id="{00000000-0008-0000-1300-000016000000}"/>
            </a:ext>
          </a:extLst>
        </xdr:cNvPr>
        <xdr:cNvPicPr>
          <a:picLocks noChangeAspect="1"/>
        </xdr:cNvPicPr>
      </xdr:nvPicPr>
      <xdr:blipFill>
        <a:blip xmlns:r="http://schemas.openxmlformats.org/officeDocument/2006/relationships" r:embed="rId20"/>
        <a:stretch>
          <a:fillRect/>
        </a:stretch>
      </xdr:blipFill>
      <xdr:spPr>
        <a:xfrm>
          <a:off x="3777960" y="1030942"/>
          <a:ext cx="799662" cy="457240"/>
        </a:xfrm>
        <a:prstGeom prst="rect">
          <a:avLst/>
        </a:prstGeom>
      </xdr:spPr>
    </xdr:pic>
    <xdr:clientData/>
  </xdr:oneCellAnchor>
  <xdr:oneCellAnchor>
    <xdr:from>
      <xdr:col>4</xdr:col>
      <xdr:colOff>653760</xdr:colOff>
      <xdr:row>5</xdr:row>
      <xdr:rowOff>78442</xdr:rowOff>
    </xdr:from>
    <xdr:ext cx="805759" cy="457240"/>
    <xdr:pic>
      <xdr:nvPicPr>
        <xdr:cNvPr id="23" name="図 22">
          <a:extLst>
            <a:ext uri="{FF2B5EF4-FFF2-40B4-BE49-F238E27FC236}">
              <a16:creationId xmlns:a16="http://schemas.microsoft.com/office/drawing/2014/main" id="{00000000-0008-0000-1300-000017000000}"/>
            </a:ext>
          </a:extLst>
        </xdr:cNvPr>
        <xdr:cNvPicPr>
          <a:picLocks noChangeAspect="1"/>
        </xdr:cNvPicPr>
      </xdr:nvPicPr>
      <xdr:blipFill>
        <a:blip xmlns:r="http://schemas.openxmlformats.org/officeDocument/2006/relationships" r:embed="rId21"/>
        <a:stretch>
          <a:fillRect/>
        </a:stretch>
      </xdr:blipFill>
      <xdr:spPr>
        <a:xfrm>
          <a:off x="3777960" y="1269067"/>
          <a:ext cx="805759" cy="457240"/>
        </a:xfrm>
        <a:prstGeom prst="rect">
          <a:avLst/>
        </a:prstGeom>
      </xdr:spPr>
    </xdr:pic>
    <xdr:clientData/>
  </xdr:oneCellAnchor>
  <xdr:oneCellAnchor>
    <xdr:from>
      <xdr:col>4</xdr:col>
      <xdr:colOff>653760</xdr:colOff>
      <xdr:row>6</xdr:row>
      <xdr:rowOff>78442</xdr:rowOff>
    </xdr:from>
    <xdr:ext cx="805759" cy="457240"/>
    <xdr:pic>
      <xdr:nvPicPr>
        <xdr:cNvPr id="24" name="図 23">
          <a:extLst>
            <a:ext uri="{FF2B5EF4-FFF2-40B4-BE49-F238E27FC236}">
              <a16:creationId xmlns:a16="http://schemas.microsoft.com/office/drawing/2014/main" id="{00000000-0008-0000-1300-000018000000}"/>
            </a:ext>
          </a:extLst>
        </xdr:cNvPr>
        <xdr:cNvPicPr>
          <a:picLocks noChangeAspect="1"/>
        </xdr:cNvPicPr>
      </xdr:nvPicPr>
      <xdr:blipFill>
        <a:blip xmlns:r="http://schemas.openxmlformats.org/officeDocument/2006/relationships" r:embed="rId22"/>
        <a:stretch>
          <a:fillRect/>
        </a:stretch>
      </xdr:blipFill>
      <xdr:spPr>
        <a:xfrm>
          <a:off x="3777960" y="1507192"/>
          <a:ext cx="805759" cy="457240"/>
        </a:xfrm>
        <a:prstGeom prst="rect">
          <a:avLst/>
        </a:prstGeom>
      </xdr:spPr>
    </xdr:pic>
    <xdr:clientData/>
  </xdr:oneCellAnchor>
  <xdr:oneCellAnchor>
    <xdr:from>
      <xdr:col>4</xdr:col>
      <xdr:colOff>653760</xdr:colOff>
      <xdr:row>7</xdr:row>
      <xdr:rowOff>78442</xdr:rowOff>
    </xdr:from>
    <xdr:ext cx="799662" cy="457240"/>
    <xdr:pic>
      <xdr:nvPicPr>
        <xdr:cNvPr id="25" name="図 24">
          <a:extLst>
            <a:ext uri="{FF2B5EF4-FFF2-40B4-BE49-F238E27FC236}">
              <a16:creationId xmlns:a16="http://schemas.microsoft.com/office/drawing/2014/main" id="{00000000-0008-0000-1300-000019000000}"/>
            </a:ext>
          </a:extLst>
        </xdr:cNvPr>
        <xdr:cNvPicPr>
          <a:picLocks noChangeAspect="1"/>
        </xdr:cNvPicPr>
      </xdr:nvPicPr>
      <xdr:blipFill>
        <a:blip xmlns:r="http://schemas.openxmlformats.org/officeDocument/2006/relationships" r:embed="rId23"/>
        <a:stretch>
          <a:fillRect/>
        </a:stretch>
      </xdr:blipFill>
      <xdr:spPr>
        <a:xfrm>
          <a:off x="3777960" y="1745317"/>
          <a:ext cx="799662" cy="457240"/>
        </a:xfrm>
        <a:prstGeom prst="rect">
          <a:avLst/>
        </a:prstGeom>
      </xdr:spPr>
    </xdr:pic>
    <xdr:clientData/>
  </xdr:oneCellAnchor>
  <xdr:oneCellAnchor>
    <xdr:from>
      <xdr:col>4</xdr:col>
      <xdr:colOff>653760</xdr:colOff>
      <xdr:row>8</xdr:row>
      <xdr:rowOff>78442</xdr:rowOff>
    </xdr:from>
    <xdr:ext cx="805759" cy="457240"/>
    <xdr:pic>
      <xdr:nvPicPr>
        <xdr:cNvPr id="26" name="図 25">
          <a:extLst>
            <a:ext uri="{FF2B5EF4-FFF2-40B4-BE49-F238E27FC236}">
              <a16:creationId xmlns:a16="http://schemas.microsoft.com/office/drawing/2014/main" id="{00000000-0008-0000-1300-00001A000000}"/>
            </a:ext>
          </a:extLst>
        </xdr:cNvPr>
        <xdr:cNvPicPr>
          <a:picLocks noChangeAspect="1"/>
        </xdr:cNvPicPr>
      </xdr:nvPicPr>
      <xdr:blipFill>
        <a:blip xmlns:r="http://schemas.openxmlformats.org/officeDocument/2006/relationships" r:embed="rId24"/>
        <a:stretch>
          <a:fillRect/>
        </a:stretch>
      </xdr:blipFill>
      <xdr:spPr>
        <a:xfrm>
          <a:off x="3777960" y="1983442"/>
          <a:ext cx="805759" cy="457240"/>
        </a:xfrm>
        <a:prstGeom prst="rect">
          <a:avLst/>
        </a:prstGeom>
      </xdr:spPr>
    </xdr:pic>
    <xdr:clientData/>
  </xdr:oneCellAnchor>
  <xdr:oneCellAnchor>
    <xdr:from>
      <xdr:col>4</xdr:col>
      <xdr:colOff>666367</xdr:colOff>
      <xdr:row>9</xdr:row>
      <xdr:rowOff>101554</xdr:rowOff>
    </xdr:from>
    <xdr:ext cx="786167" cy="457240"/>
    <xdr:pic>
      <xdr:nvPicPr>
        <xdr:cNvPr id="27" name="図 26">
          <a:extLst>
            <a:ext uri="{FF2B5EF4-FFF2-40B4-BE49-F238E27FC236}">
              <a16:creationId xmlns:a16="http://schemas.microsoft.com/office/drawing/2014/main" id="{00000000-0008-0000-1300-00001B000000}"/>
            </a:ext>
          </a:extLst>
        </xdr:cNvPr>
        <xdr:cNvPicPr>
          <a:picLocks noChangeAspect="1"/>
        </xdr:cNvPicPr>
      </xdr:nvPicPr>
      <xdr:blipFill>
        <a:blip xmlns:r="http://schemas.openxmlformats.org/officeDocument/2006/relationships" r:embed="rId25"/>
        <a:stretch>
          <a:fillRect/>
        </a:stretch>
      </xdr:blipFill>
      <xdr:spPr>
        <a:xfrm>
          <a:off x="3790567" y="2244679"/>
          <a:ext cx="786167" cy="457240"/>
        </a:xfrm>
        <a:prstGeom prst="rect">
          <a:avLst/>
        </a:prstGeom>
      </xdr:spPr>
    </xdr:pic>
    <xdr:clientData/>
  </xdr:oneCellAnchor>
  <xdr:oneCellAnchor>
    <xdr:from>
      <xdr:col>4</xdr:col>
      <xdr:colOff>666367</xdr:colOff>
      <xdr:row>10</xdr:row>
      <xdr:rowOff>101554</xdr:rowOff>
    </xdr:from>
    <xdr:ext cx="786167" cy="457240"/>
    <xdr:pic>
      <xdr:nvPicPr>
        <xdr:cNvPr id="28" name="図 27">
          <a:extLst>
            <a:ext uri="{FF2B5EF4-FFF2-40B4-BE49-F238E27FC236}">
              <a16:creationId xmlns:a16="http://schemas.microsoft.com/office/drawing/2014/main" id="{00000000-0008-0000-1300-00001C000000}"/>
            </a:ext>
          </a:extLst>
        </xdr:cNvPr>
        <xdr:cNvPicPr>
          <a:picLocks noChangeAspect="1"/>
        </xdr:cNvPicPr>
      </xdr:nvPicPr>
      <xdr:blipFill>
        <a:blip xmlns:r="http://schemas.openxmlformats.org/officeDocument/2006/relationships" r:embed="rId26"/>
        <a:stretch>
          <a:fillRect/>
        </a:stretch>
      </xdr:blipFill>
      <xdr:spPr>
        <a:xfrm>
          <a:off x="3790567" y="2482804"/>
          <a:ext cx="786167" cy="457240"/>
        </a:xfrm>
        <a:prstGeom prst="rect">
          <a:avLst/>
        </a:prstGeom>
      </xdr:spPr>
    </xdr:pic>
    <xdr:clientData/>
  </xdr:oneCellAnchor>
  <xdr:oneCellAnchor>
    <xdr:from>
      <xdr:col>4</xdr:col>
      <xdr:colOff>678273</xdr:colOff>
      <xdr:row>11</xdr:row>
      <xdr:rowOff>89647</xdr:rowOff>
    </xdr:from>
    <xdr:ext cx="776642" cy="457240"/>
    <xdr:pic>
      <xdr:nvPicPr>
        <xdr:cNvPr id="29" name="図 28">
          <a:extLst>
            <a:ext uri="{FF2B5EF4-FFF2-40B4-BE49-F238E27FC236}">
              <a16:creationId xmlns:a16="http://schemas.microsoft.com/office/drawing/2014/main" id="{00000000-0008-0000-1300-00001D000000}"/>
            </a:ext>
          </a:extLst>
        </xdr:cNvPr>
        <xdr:cNvPicPr>
          <a:picLocks noChangeAspect="1"/>
        </xdr:cNvPicPr>
      </xdr:nvPicPr>
      <xdr:blipFill>
        <a:blip xmlns:r="http://schemas.openxmlformats.org/officeDocument/2006/relationships" r:embed="rId27"/>
        <a:stretch>
          <a:fillRect/>
        </a:stretch>
      </xdr:blipFill>
      <xdr:spPr>
        <a:xfrm>
          <a:off x="3802473" y="2709022"/>
          <a:ext cx="776642" cy="457240"/>
        </a:xfrm>
        <a:prstGeom prst="rect">
          <a:avLst/>
        </a:prstGeom>
      </xdr:spPr>
    </xdr:pic>
    <xdr:clientData/>
  </xdr:oneCellAnchor>
  <xdr:oneCellAnchor>
    <xdr:from>
      <xdr:col>4</xdr:col>
      <xdr:colOff>666367</xdr:colOff>
      <xdr:row>12</xdr:row>
      <xdr:rowOff>89647</xdr:rowOff>
    </xdr:from>
    <xdr:ext cx="782739" cy="457240"/>
    <xdr:pic>
      <xdr:nvPicPr>
        <xdr:cNvPr id="30" name="図 29">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28"/>
        <a:stretch>
          <a:fillRect/>
        </a:stretch>
      </xdr:blipFill>
      <xdr:spPr>
        <a:xfrm>
          <a:off x="3790567" y="2947147"/>
          <a:ext cx="782739" cy="457240"/>
        </a:xfrm>
        <a:prstGeom prst="rect">
          <a:avLst/>
        </a:prstGeom>
      </xdr:spPr>
    </xdr:pic>
    <xdr:clientData/>
  </xdr:oneCellAnchor>
  <xdr:oneCellAnchor>
    <xdr:from>
      <xdr:col>4</xdr:col>
      <xdr:colOff>678273</xdr:colOff>
      <xdr:row>13</xdr:row>
      <xdr:rowOff>77741</xdr:rowOff>
    </xdr:from>
    <xdr:ext cx="776642" cy="457240"/>
    <xdr:pic>
      <xdr:nvPicPr>
        <xdr:cNvPr id="31" name="図 30">
          <a:extLst>
            <a:ext uri="{FF2B5EF4-FFF2-40B4-BE49-F238E27FC236}">
              <a16:creationId xmlns:a16="http://schemas.microsoft.com/office/drawing/2014/main" id="{00000000-0008-0000-1300-00001F000000}"/>
            </a:ext>
          </a:extLst>
        </xdr:cNvPr>
        <xdr:cNvPicPr>
          <a:picLocks noChangeAspect="1"/>
        </xdr:cNvPicPr>
      </xdr:nvPicPr>
      <xdr:blipFill>
        <a:blip xmlns:r="http://schemas.openxmlformats.org/officeDocument/2006/relationships" r:embed="rId29"/>
        <a:stretch>
          <a:fillRect/>
        </a:stretch>
      </xdr:blipFill>
      <xdr:spPr>
        <a:xfrm>
          <a:off x="3802473" y="3173366"/>
          <a:ext cx="776642" cy="457240"/>
        </a:xfrm>
        <a:prstGeom prst="rect">
          <a:avLst/>
        </a:prstGeom>
      </xdr:spPr>
    </xdr:pic>
    <xdr:clientData/>
  </xdr:oneCellAnchor>
  <xdr:oneCellAnchor>
    <xdr:from>
      <xdr:col>4</xdr:col>
      <xdr:colOff>678273</xdr:colOff>
      <xdr:row>14</xdr:row>
      <xdr:rowOff>77741</xdr:rowOff>
    </xdr:from>
    <xdr:ext cx="776642" cy="438950"/>
    <xdr:pic>
      <xdr:nvPicPr>
        <xdr:cNvPr id="32" name="図 31">
          <a:extLst>
            <a:ext uri="{FF2B5EF4-FFF2-40B4-BE49-F238E27FC236}">
              <a16:creationId xmlns:a16="http://schemas.microsoft.com/office/drawing/2014/main" id="{00000000-0008-0000-1300-000020000000}"/>
            </a:ext>
          </a:extLst>
        </xdr:cNvPr>
        <xdr:cNvPicPr>
          <a:picLocks noChangeAspect="1"/>
        </xdr:cNvPicPr>
      </xdr:nvPicPr>
      <xdr:blipFill>
        <a:blip xmlns:r="http://schemas.openxmlformats.org/officeDocument/2006/relationships" r:embed="rId30"/>
        <a:stretch>
          <a:fillRect/>
        </a:stretch>
      </xdr:blipFill>
      <xdr:spPr>
        <a:xfrm>
          <a:off x="3802473" y="3411491"/>
          <a:ext cx="776642" cy="438950"/>
        </a:xfrm>
        <a:prstGeom prst="rect">
          <a:avLst/>
        </a:prstGeom>
      </xdr:spPr>
    </xdr:pic>
    <xdr:clientData/>
  </xdr:oneCellAnchor>
  <xdr:oneCellAnchor>
    <xdr:from>
      <xdr:col>3</xdr:col>
      <xdr:colOff>764698</xdr:colOff>
      <xdr:row>15</xdr:row>
      <xdr:rowOff>89647</xdr:rowOff>
    </xdr:from>
    <xdr:ext cx="815573" cy="457240"/>
    <xdr:pic>
      <xdr:nvPicPr>
        <xdr:cNvPr id="33" name="図 32">
          <a:extLst>
            <a:ext uri="{FF2B5EF4-FFF2-40B4-BE49-F238E27FC236}">
              <a16:creationId xmlns:a16="http://schemas.microsoft.com/office/drawing/2014/main" id="{00000000-0008-0000-1300-000021000000}"/>
            </a:ext>
          </a:extLst>
        </xdr:cNvPr>
        <xdr:cNvPicPr>
          <a:picLocks noChangeAspect="1"/>
        </xdr:cNvPicPr>
      </xdr:nvPicPr>
      <xdr:blipFill>
        <a:blip xmlns:r="http://schemas.openxmlformats.org/officeDocument/2006/relationships" r:embed="rId31"/>
        <a:stretch>
          <a:fillRect/>
        </a:stretch>
      </xdr:blipFill>
      <xdr:spPr>
        <a:xfrm>
          <a:off x="3107848" y="3661522"/>
          <a:ext cx="815573" cy="457240"/>
        </a:xfrm>
        <a:prstGeom prst="rect">
          <a:avLst/>
        </a:prstGeom>
      </xdr:spPr>
    </xdr:pic>
    <xdr:clientData/>
  </xdr:oneCellAnchor>
  <xdr:oneCellAnchor>
    <xdr:from>
      <xdr:col>3</xdr:col>
      <xdr:colOff>764698</xdr:colOff>
      <xdr:row>16</xdr:row>
      <xdr:rowOff>89647</xdr:rowOff>
    </xdr:from>
    <xdr:ext cx="815573" cy="457240"/>
    <xdr:pic>
      <xdr:nvPicPr>
        <xdr:cNvPr id="34" name="図 33">
          <a:extLst>
            <a:ext uri="{FF2B5EF4-FFF2-40B4-BE49-F238E27FC236}">
              <a16:creationId xmlns:a16="http://schemas.microsoft.com/office/drawing/2014/main" id="{00000000-0008-0000-1300-000022000000}"/>
            </a:ext>
          </a:extLst>
        </xdr:cNvPr>
        <xdr:cNvPicPr>
          <a:picLocks noChangeAspect="1"/>
        </xdr:cNvPicPr>
      </xdr:nvPicPr>
      <xdr:blipFill>
        <a:blip xmlns:r="http://schemas.openxmlformats.org/officeDocument/2006/relationships" r:embed="rId32"/>
        <a:stretch>
          <a:fillRect/>
        </a:stretch>
      </xdr:blipFill>
      <xdr:spPr>
        <a:xfrm>
          <a:off x="3107848" y="3899647"/>
          <a:ext cx="815573" cy="457240"/>
        </a:xfrm>
        <a:prstGeom prst="rect">
          <a:avLst/>
        </a:prstGeom>
      </xdr:spPr>
    </xdr:pic>
    <xdr:clientData/>
  </xdr:oneCellAnchor>
  <xdr:oneCellAnchor>
    <xdr:from>
      <xdr:col>3</xdr:col>
      <xdr:colOff>764698</xdr:colOff>
      <xdr:row>17</xdr:row>
      <xdr:rowOff>89647</xdr:rowOff>
    </xdr:from>
    <xdr:ext cx="815573" cy="457240"/>
    <xdr:pic>
      <xdr:nvPicPr>
        <xdr:cNvPr id="35" name="図 34">
          <a:extLst>
            <a:ext uri="{FF2B5EF4-FFF2-40B4-BE49-F238E27FC236}">
              <a16:creationId xmlns:a16="http://schemas.microsoft.com/office/drawing/2014/main" id="{00000000-0008-0000-1300-000023000000}"/>
            </a:ext>
          </a:extLst>
        </xdr:cNvPr>
        <xdr:cNvPicPr>
          <a:picLocks noChangeAspect="1"/>
        </xdr:cNvPicPr>
      </xdr:nvPicPr>
      <xdr:blipFill>
        <a:blip xmlns:r="http://schemas.openxmlformats.org/officeDocument/2006/relationships" r:embed="rId33"/>
        <a:stretch>
          <a:fillRect/>
        </a:stretch>
      </xdr:blipFill>
      <xdr:spPr>
        <a:xfrm>
          <a:off x="3107848" y="4137772"/>
          <a:ext cx="815573" cy="457240"/>
        </a:xfrm>
        <a:prstGeom prst="rect">
          <a:avLst/>
        </a:prstGeom>
      </xdr:spPr>
    </xdr:pic>
    <xdr:clientData/>
  </xdr:oneCellAnchor>
  <xdr:oneCellAnchor>
    <xdr:from>
      <xdr:col>3</xdr:col>
      <xdr:colOff>764698</xdr:colOff>
      <xdr:row>18</xdr:row>
      <xdr:rowOff>89647</xdr:rowOff>
    </xdr:from>
    <xdr:ext cx="815573" cy="457240"/>
    <xdr:pic>
      <xdr:nvPicPr>
        <xdr:cNvPr id="36" name="図 35">
          <a:extLst>
            <a:ext uri="{FF2B5EF4-FFF2-40B4-BE49-F238E27FC236}">
              <a16:creationId xmlns:a16="http://schemas.microsoft.com/office/drawing/2014/main" id="{00000000-0008-0000-1300-000024000000}"/>
            </a:ext>
          </a:extLst>
        </xdr:cNvPr>
        <xdr:cNvPicPr>
          <a:picLocks noChangeAspect="1"/>
        </xdr:cNvPicPr>
      </xdr:nvPicPr>
      <xdr:blipFill>
        <a:blip xmlns:r="http://schemas.openxmlformats.org/officeDocument/2006/relationships" r:embed="rId34"/>
        <a:stretch>
          <a:fillRect/>
        </a:stretch>
      </xdr:blipFill>
      <xdr:spPr>
        <a:xfrm>
          <a:off x="3107848" y="4375897"/>
          <a:ext cx="815573" cy="457240"/>
        </a:xfrm>
        <a:prstGeom prst="rect">
          <a:avLst/>
        </a:prstGeom>
      </xdr:spPr>
    </xdr:pic>
    <xdr:clientData/>
  </xdr:oneCellAnchor>
  <xdr:oneCellAnchor>
    <xdr:from>
      <xdr:col>3</xdr:col>
      <xdr:colOff>764698</xdr:colOff>
      <xdr:row>19</xdr:row>
      <xdr:rowOff>89647</xdr:rowOff>
    </xdr:from>
    <xdr:ext cx="815573" cy="457240"/>
    <xdr:pic>
      <xdr:nvPicPr>
        <xdr:cNvPr id="37" name="図 36">
          <a:extLst>
            <a:ext uri="{FF2B5EF4-FFF2-40B4-BE49-F238E27FC236}">
              <a16:creationId xmlns:a16="http://schemas.microsoft.com/office/drawing/2014/main" id="{00000000-0008-0000-1300-000025000000}"/>
            </a:ext>
          </a:extLst>
        </xdr:cNvPr>
        <xdr:cNvPicPr>
          <a:picLocks noChangeAspect="1"/>
        </xdr:cNvPicPr>
      </xdr:nvPicPr>
      <xdr:blipFill>
        <a:blip xmlns:r="http://schemas.openxmlformats.org/officeDocument/2006/relationships" r:embed="rId35"/>
        <a:stretch>
          <a:fillRect/>
        </a:stretch>
      </xdr:blipFill>
      <xdr:spPr>
        <a:xfrm>
          <a:off x="3107848" y="4614022"/>
          <a:ext cx="815573" cy="457240"/>
        </a:xfrm>
        <a:prstGeom prst="rect">
          <a:avLst/>
        </a:prstGeom>
      </xdr:spPr>
    </xdr:pic>
    <xdr:clientData/>
  </xdr:oneCellAnchor>
  <xdr:oneCellAnchor>
    <xdr:from>
      <xdr:col>3</xdr:col>
      <xdr:colOff>764698</xdr:colOff>
      <xdr:row>20</xdr:row>
      <xdr:rowOff>89647</xdr:rowOff>
    </xdr:from>
    <xdr:ext cx="787758" cy="457240"/>
    <xdr:pic>
      <xdr:nvPicPr>
        <xdr:cNvPr id="38" name="図 37">
          <a:extLst>
            <a:ext uri="{FF2B5EF4-FFF2-40B4-BE49-F238E27FC236}">
              <a16:creationId xmlns:a16="http://schemas.microsoft.com/office/drawing/2014/main" id="{00000000-0008-0000-1300-000026000000}"/>
            </a:ext>
          </a:extLst>
        </xdr:cNvPr>
        <xdr:cNvPicPr>
          <a:picLocks noChangeAspect="1"/>
        </xdr:cNvPicPr>
      </xdr:nvPicPr>
      <xdr:blipFill>
        <a:blip xmlns:r="http://schemas.openxmlformats.org/officeDocument/2006/relationships" r:embed="rId36"/>
        <a:stretch>
          <a:fillRect/>
        </a:stretch>
      </xdr:blipFill>
      <xdr:spPr>
        <a:xfrm>
          <a:off x="3107848" y="4852147"/>
          <a:ext cx="787758" cy="457240"/>
        </a:xfrm>
        <a:prstGeom prst="rect">
          <a:avLst/>
        </a:prstGeom>
      </xdr:spPr>
    </xdr:pic>
    <xdr:clientData/>
  </xdr:oneCellAnchor>
  <xdr:oneCellAnchor>
    <xdr:from>
      <xdr:col>5</xdr:col>
      <xdr:colOff>646098</xdr:colOff>
      <xdr:row>3</xdr:row>
      <xdr:rowOff>100854</xdr:rowOff>
    </xdr:from>
    <xdr:ext cx="972140" cy="438950"/>
    <xdr:pic>
      <xdr:nvPicPr>
        <xdr:cNvPr id="39" name="図 38">
          <a:extLst>
            <a:ext uri="{FF2B5EF4-FFF2-40B4-BE49-F238E27FC236}">
              <a16:creationId xmlns:a16="http://schemas.microsoft.com/office/drawing/2014/main" id="{00000000-0008-0000-1300-000027000000}"/>
            </a:ext>
          </a:extLst>
        </xdr:cNvPr>
        <xdr:cNvPicPr>
          <a:picLocks noChangeAspect="1"/>
        </xdr:cNvPicPr>
      </xdr:nvPicPr>
      <xdr:blipFill>
        <a:blip xmlns:r="http://schemas.openxmlformats.org/officeDocument/2006/relationships" r:embed="rId37"/>
        <a:stretch>
          <a:fillRect/>
        </a:stretch>
      </xdr:blipFill>
      <xdr:spPr>
        <a:xfrm>
          <a:off x="4551348" y="815229"/>
          <a:ext cx="972140" cy="438950"/>
        </a:xfrm>
        <a:prstGeom prst="rect">
          <a:avLst/>
        </a:prstGeom>
      </xdr:spPr>
    </xdr:pic>
    <xdr:clientData/>
  </xdr:oneCellAnchor>
  <xdr:oneCellAnchor>
    <xdr:from>
      <xdr:col>5</xdr:col>
      <xdr:colOff>646098</xdr:colOff>
      <xdr:row>4</xdr:row>
      <xdr:rowOff>100854</xdr:rowOff>
    </xdr:from>
    <xdr:ext cx="972140" cy="451143"/>
    <xdr:pic>
      <xdr:nvPicPr>
        <xdr:cNvPr id="40" name="図 39">
          <a:extLst>
            <a:ext uri="{FF2B5EF4-FFF2-40B4-BE49-F238E27FC236}">
              <a16:creationId xmlns:a16="http://schemas.microsoft.com/office/drawing/2014/main" id="{00000000-0008-0000-1300-000028000000}"/>
            </a:ext>
          </a:extLst>
        </xdr:cNvPr>
        <xdr:cNvPicPr>
          <a:picLocks noChangeAspect="1"/>
        </xdr:cNvPicPr>
      </xdr:nvPicPr>
      <xdr:blipFill>
        <a:blip xmlns:r="http://schemas.openxmlformats.org/officeDocument/2006/relationships" r:embed="rId38"/>
        <a:stretch>
          <a:fillRect/>
        </a:stretch>
      </xdr:blipFill>
      <xdr:spPr>
        <a:xfrm>
          <a:off x="4551348" y="1053354"/>
          <a:ext cx="972140" cy="451143"/>
        </a:xfrm>
        <a:prstGeom prst="rect">
          <a:avLst/>
        </a:prstGeom>
      </xdr:spPr>
    </xdr:pic>
    <xdr:clientData/>
  </xdr:oneCellAnchor>
  <xdr:oneCellAnchor>
    <xdr:from>
      <xdr:col>5</xdr:col>
      <xdr:colOff>646098</xdr:colOff>
      <xdr:row>5</xdr:row>
      <xdr:rowOff>100854</xdr:rowOff>
    </xdr:from>
    <xdr:ext cx="972140" cy="438950"/>
    <xdr:pic>
      <xdr:nvPicPr>
        <xdr:cNvPr id="41" name="図 40">
          <a:extLst>
            <a:ext uri="{FF2B5EF4-FFF2-40B4-BE49-F238E27FC236}">
              <a16:creationId xmlns:a16="http://schemas.microsoft.com/office/drawing/2014/main" id="{00000000-0008-0000-1300-000029000000}"/>
            </a:ext>
          </a:extLst>
        </xdr:cNvPr>
        <xdr:cNvPicPr>
          <a:picLocks noChangeAspect="1"/>
        </xdr:cNvPicPr>
      </xdr:nvPicPr>
      <xdr:blipFill>
        <a:blip xmlns:r="http://schemas.openxmlformats.org/officeDocument/2006/relationships" r:embed="rId39"/>
        <a:stretch>
          <a:fillRect/>
        </a:stretch>
      </xdr:blipFill>
      <xdr:spPr>
        <a:xfrm>
          <a:off x="4551348" y="1291479"/>
          <a:ext cx="972140" cy="438950"/>
        </a:xfrm>
        <a:prstGeom prst="rect">
          <a:avLst/>
        </a:prstGeom>
      </xdr:spPr>
    </xdr:pic>
    <xdr:clientData/>
  </xdr:oneCellAnchor>
  <xdr:oneCellAnchor>
    <xdr:from>
      <xdr:col>5</xdr:col>
      <xdr:colOff>646098</xdr:colOff>
      <xdr:row>6</xdr:row>
      <xdr:rowOff>100854</xdr:rowOff>
    </xdr:from>
    <xdr:ext cx="972140" cy="438950"/>
    <xdr:pic>
      <xdr:nvPicPr>
        <xdr:cNvPr id="42" name="図 41">
          <a:extLst>
            <a:ext uri="{FF2B5EF4-FFF2-40B4-BE49-F238E27FC236}">
              <a16:creationId xmlns:a16="http://schemas.microsoft.com/office/drawing/2014/main" id="{00000000-0008-0000-1300-00002A000000}"/>
            </a:ext>
          </a:extLst>
        </xdr:cNvPr>
        <xdr:cNvPicPr>
          <a:picLocks noChangeAspect="1"/>
        </xdr:cNvPicPr>
      </xdr:nvPicPr>
      <xdr:blipFill>
        <a:blip xmlns:r="http://schemas.openxmlformats.org/officeDocument/2006/relationships" r:embed="rId40"/>
        <a:stretch>
          <a:fillRect/>
        </a:stretch>
      </xdr:blipFill>
      <xdr:spPr>
        <a:xfrm>
          <a:off x="4551348" y="1529604"/>
          <a:ext cx="972140" cy="438950"/>
        </a:xfrm>
        <a:prstGeom prst="rect">
          <a:avLst/>
        </a:prstGeom>
      </xdr:spPr>
    </xdr:pic>
    <xdr:clientData/>
  </xdr:oneCellAnchor>
  <xdr:oneCellAnchor>
    <xdr:from>
      <xdr:col>5</xdr:col>
      <xdr:colOff>646098</xdr:colOff>
      <xdr:row>7</xdr:row>
      <xdr:rowOff>100854</xdr:rowOff>
    </xdr:from>
    <xdr:ext cx="972140" cy="445047"/>
    <xdr:pic>
      <xdr:nvPicPr>
        <xdr:cNvPr id="43" name="図 42">
          <a:extLst>
            <a:ext uri="{FF2B5EF4-FFF2-40B4-BE49-F238E27FC236}">
              <a16:creationId xmlns:a16="http://schemas.microsoft.com/office/drawing/2014/main" id="{00000000-0008-0000-1300-00002B000000}"/>
            </a:ext>
          </a:extLst>
        </xdr:cNvPr>
        <xdr:cNvPicPr>
          <a:picLocks noChangeAspect="1"/>
        </xdr:cNvPicPr>
      </xdr:nvPicPr>
      <xdr:blipFill>
        <a:blip xmlns:r="http://schemas.openxmlformats.org/officeDocument/2006/relationships" r:embed="rId41"/>
        <a:stretch>
          <a:fillRect/>
        </a:stretch>
      </xdr:blipFill>
      <xdr:spPr>
        <a:xfrm>
          <a:off x="4551348" y="1767729"/>
          <a:ext cx="972140" cy="445047"/>
        </a:xfrm>
        <a:prstGeom prst="rect">
          <a:avLst/>
        </a:prstGeom>
      </xdr:spPr>
    </xdr:pic>
    <xdr:clientData/>
  </xdr:oneCellAnchor>
  <xdr:oneCellAnchor>
    <xdr:from>
      <xdr:col>5</xdr:col>
      <xdr:colOff>646098</xdr:colOff>
      <xdr:row>8</xdr:row>
      <xdr:rowOff>100854</xdr:rowOff>
    </xdr:from>
    <xdr:ext cx="970833" cy="432854"/>
    <xdr:pic>
      <xdr:nvPicPr>
        <xdr:cNvPr id="44" name="図 43">
          <a:extLst>
            <a:ext uri="{FF2B5EF4-FFF2-40B4-BE49-F238E27FC236}">
              <a16:creationId xmlns:a16="http://schemas.microsoft.com/office/drawing/2014/main" id="{00000000-0008-0000-1300-00002C000000}"/>
            </a:ext>
          </a:extLst>
        </xdr:cNvPr>
        <xdr:cNvPicPr>
          <a:picLocks noChangeAspect="1"/>
        </xdr:cNvPicPr>
      </xdr:nvPicPr>
      <xdr:blipFill>
        <a:blip xmlns:r="http://schemas.openxmlformats.org/officeDocument/2006/relationships" r:embed="rId42"/>
        <a:stretch>
          <a:fillRect/>
        </a:stretch>
      </xdr:blipFill>
      <xdr:spPr>
        <a:xfrm>
          <a:off x="4551348" y="2005854"/>
          <a:ext cx="970833" cy="432854"/>
        </a:xfrm>
        <a:prstGeom prst="rect">
          <a:avLst/>
        </a:prstGeom>
      </xdr:spPr>
    </xdr:pic>
    <xdr:clientData/>
  </xdr:oneCellAnchor>
  <xdr:oneCellAnchor>
    <xdr:from>
      <xdr:col>3</xdr:col>
      <xdr:colOff>39679</xdr:colOff>
      <xdr:row>21</xdr:row>
      <xdr:rowOff>0</xdr:rowOff>
    </xdr:from>
    <xdr:ext cx="685226" cy="595045"/>
    <xdr:pic>
      <xdr:nvPicPr>
        <xdr:cNvPr id="45" name="図 44">
          <a:extLst>
            <a:ext uri="{FF2B5EF4-FFF2-40B4-BE49-F238E27FC236}">
              <a16:creationId xmlns:a16="http://schemas.microsoft.com/office/drawing/2014/main" id="{00000000-0008-0000-1300-00002D000000}"/>
            </a:ext>
          </a:extLst>
        </xdr:cNvPr>
        <xdr:cNvPicPr>
          <a:picLocks noChangeAspect="1"/>
        </xdr:cNvPicPr>
      </xdr:nvPicPr>
      <xdr:blipFill>
        <a:blip xmlns:r="http://schemas.openxmlformats.org/officeDocument/2006/relationships" r:embed="rId11"/>
        <a:stretch>
          <a:fillRect/>
        </a:stretch>
      </xdr:blipFill>
      <xdr:spPr>
        <a:xfrm>
          <a:off x="2382829" y="5000625"/>
          <a:ext cx="685226" cy="595045"/>
        </a:xfrm>
        <a:prstGeom prst="rect">
          <a:avLst/>
        </a:prstGeom>
      </xdr:spPr>
    </xdr:pic>
    <xdr:clientData/>
  </xdr:oneCellAnchor>
  <xdr:oneCellAnchor>
    <xdr:from>
      <xdr:col>3</xdr:col>
      <xdr:colOff>39679</xdr:colOff>
      <xdr:row>22</xdr:row>
      <xdr:rowOff>0</xdr:rowOff>
    </xdr:from>
    <xdr:ext cx="679129" cy="589936"/>
    <xdr:pic>
      <xdr:nvPicPr>
        <xdr:cNvPr id="46" name="図 45">
          <a:extLst>
            <a:ext uri="{FF2B5EF4-FFF2-40B4-BE49-F238E27FC236}">
              <a16:creationId xmlns:a16="http://schemas.microsoft.com/office/drawing/2014/main" id="{00000000-0008-0000-1300-00002E000000}"/>
            </a:ext>
          </a:extLst>
        </xdr:cNvPr>
        <xdr:cNvPicPr>
          <a:picLocks noChangeAspect="1"/>
        </xdr:cNvPicPr>
      </xdr:nvPicPr>
      <xdr:blipFill>
        <a:blip xmlns:r="http://schemas.openxmlformats.org/officeDocument/2006/relationships" r:embed="rId12"/>
        <a:stretch>
          <a:fillRect/>
        </a:stretch>
      </xdr:blipFill>
      <xdr:spPr>
        <a:xfrm>
          <a:off x="2382829" y="5238750"/>
          <a:ext cx="679129" cy="589936"/>
        </a:xfrm>
        <a:prstGeom prst="rect">
          <a:avLst/>
        </a:prstGeom>
      </xdr:spPr>
    </xdr:pic>
    <xdr:clientData/>
  </xdr:oneCellAnchor>
  <xdr:oneCellAnchor>
    <xdr:from>
      <xdr:col>3</xdr:col>
      <xdr:colOff>39679</xdr:colOff>
      <xdr:row>23</xdr:row>
      <xdr:rowOff>0</xdr:rowOff>
    </xdr:from>
    <xdr:ext cx="709612" cy="588949"/>
    <xdr:pic>
      <xdr:nvPicPr>
        <xdr:cNvPr id="47" name="図 46">
          <a:extLst>
            <a:ext uri="{FF2B5EF4-FFF2-40B4-BE49-F238E27FC236}">
              <a16:creationId xmlns:a16="http://schemas.microsoft.com/office/drawing/2014/main" id="{00000000-0008-0000-1300-00002F000000}"/>
            </a:ext>
          </a:extLst>
        </xdr:cNvPr>
        <xdr:cNvPicPr>
          <a:picLocks noChangeAspect="1"/>
        </xdr:cNvPicPr>
      </xdr:nvPicPr>
      <xdr:blipFill>
        <a:blip xmlns:r="http://schemas.openxmlformats.org/officeDocument/2006/relationships" r:embed="rId13"/>
        <a:stretch>
          <a:fillRect/>
        </a:stretch>
      </xdr:blipFill>
      <xdr:spPr>
        <a:xfrm>
          <a:off x="2382829" y="5476875"/>
          <a:ext cx="709612" cy="588949"/>
        </a:xfrm>
        <a:prstGeom prst="rect">
          <a:avLst/>
        </a:prstGeom>
      </xdr:spPr>
    </xdr:pic>
    <xdr:clientData/>
  </xdr:oneCellAnchor>
  <xdr:oneCellAnchor>
    <xdr:from>
      <xdr:col>3</xdr:col>
      <xdr:colOff>39679</xdr:colOff>
      <xdr:row>24</xdr:row>
      <xdr:rowOff>1</xdr:rowOff>
    </xdr:from>
    <xdr:ext cx="685226" cy="595045"/>
    <xdr:pic>
      <xdr:nvPicPr>
        <xdr:cNvPr id="48" name="図 47">
          <a:extLst>
            <a:ext uri="{FF2B5EF4-FFF2-40B4-BE49-F238E27FC236}">
              <a16:creationId xmlns:a16="http://schemas.microsoft.com/office/drawing/2014/main" id="{00000000-0008-0000-1300-000030000000}"/>
            </a:ext>
          </a:extLst>
        </xdr:cNvPr>
        <xdr:cNvPicPr>
          <a:picLocks noChangeAspect="1"/>
        </xdr:cNvPicPr>
      </xdr:nvPicPr>
      <xdr:blipFill>
        <a:blip xmlns:r="http://schemas.openxmlformats.org/officeDocument/2006/relationships" r:embed="rId14"/>
        <a:stretch>
          <a:fillRect/>
        </a:stretch>
      </xdr:blipFill>
      <xdr:spPr>
        <a:xfrm>
          <a:off x="2382829" y="5715001"/>
          <a:ext cx="685226" cy="595045"/>
        </a:xfrm>
        <a:prstGeom prst="rect">
          <a:avLst/>
        </a:prstGeom>
      </xdr:spPr>
    </xdr:pic>
    <xdr:clientData/>
  </xdr:oneCellAnchor>
  <xdr:oneCellAnchor>
    <xdr:from>
      <xdr:col>3</xdr:col>
      <xdr:colOff>39679</xdr:colOff>
      <xdr:row>25</xdr:row>
      <xdr:rowOff>1</xdr:rowOff>
    </xdr:from>
    <xdr:ext cx="687894" cy="596032"/>
    <xdr:pic>
      <xdr:nvPicPr>
        <xdr:cNvPr id="49" name="図 48">
          <a:extLst>
            <a:ext uri="{FF2B5EF4-FFF2-40B4-BE49-F238E27FC236}">
              <a16:creationId xmlns:a16="http://schemas.microsoft.com/office/drawing/2014/main" id="{00000000-0008-0000-1300-000031000000}"/>
            </a:ext>
          </a:extLst>
        </xdr:cNvPr>
        <xdr:cNvPicPr>
          <a:picLocks noChangeAspect="1"/>
        </xdr:cNvPicPr>
      </xdr:nvPicPr>
      <xdr:blipFill>
        <a:blip xmlns:r="http://schemas.openxmlformats.org/officeDocument/2006/relationships" r:embed="rId15"/>
        <a:stretch>
          <a:fillRect/>
        </a:stretch>
      </xdr:blipFill>
      <xdr:spPr>
        <a:xfrm>
          <a:off x="2382829" y="5953126"/>
          <a:ext cx="687894" cy="596032"/>
        </a:xfrm>
        <a:prstGeom prst="rect">
          <a:avLst/>
        </a:prstGeom>
      </xdr:spPr>
    </xdr:pic>
    <xdr:clientData/>
  </xdr:oneCellAnchor>
  <xdr:oneCellAnchor>
    <xdr:from>
      <xdr:col>3</xdr:col>
      <xdr:colOff>62091</xdr:colOff>
      <xdr:row>26</xdr:row>
      <xdr:rowOff>33618</xdr:rowOff>
    </xdr:from>
    <xdr:ext cx="654743" cy="536494"/>
    <xdr:pic>
      <xdr:nvPicPr>
        <xdr:cNvPr id="50" name="図 49">
          <a:extLst>
            <a:ext uri="{FF2B5EF4-FFF2-40B4-BE49-F238E27FC236}">
              <a16:creationId xmlns:a16="http://schemas.microsoft.com/office/drawing/2014/main" id="{00000000-0008-0000-1300-000032000000}"/>
            </a:ext>
          </a:extLst>
        </xdr:cNvPr>
        <xdr:cNvPicPr>
          <a:picLocks noChangeAspect="1"/>
        </xdr:cNvPicPr>
      </xdr:nvPicPr>
      <xdr:blipFill>
        <a:blip xmlns:r="http://schemas.openxmlformats.org/officeDocument/2006/relationships" r:embed="rId18"/>
        <a:stretch>
          <a:fillRect/>
        </a:stretch>
      </xdr:blipFill>
      <xdr:spPr>
        <a:xfrm>
          <a:off x="2405241" y="6224868"/>
          <a:ext cx="654743" cy="536494"/>
        </a:xfrm>
        <a:prstGeom prst="rect">
          <a:avLst/>
        </a:prstGeom>
      </xdr:spPr>
    </xdr:pic>
    <xdr:clientData/>
  </xdr:oneCellAnchor>
  <xdr:oneCellAnchor>
    <xdr:from>
      <xdr:col>3</xdr:col>
      <xdr:colOff>642923</xdr:colOff>
      <xdr:row>21</xdr:row>
      <xdr:rowOff>269875</xdr:rowOff>
    </xdr:from>
    <xdr:ext cx="635384" cy="343498"/>
    <xdr:pic>
      <xdr:nvPicPr>
        <xdr:cNvPr id="51" name="図 50">
          <a:extLst>
            <a:ext uri="{FF2B5EF4-FFF2-40B4-BE49-F238E27FC236}">
              <a16:creationId xmlns:a16="http://schemas.microsoft.com/office/drawing/2014/main" id="{00000000-0008-0000-1300-000033000000}"/>
            </a:ext>
          </a:extLst>
        </xdr:cNvPr>
        <xdr:cNvPicPr>
          <a:picLocks noChangeAspect="1"/>
        </xdr:cNvPicPr>
      </xdr:nvPicPr>
      <xdr:blipFill>
        <a:blip xmlns:r="http://schemas.openxmlformats.org/officeDocument/2006/relationships" r:embed="rId43"/>
        <a:stretch>
          <a:fillRect/>
        </a:stretch>
      </xdr:blipFill>
      <xdr:spPr>
        <a:xfrm>
          <a:off x="2986073" y="5241925"/>
          <a:ext cx="635384" cy="343498"/>
        </a:xfrm>
        <a:prstGeom prst="rect">
          <a:avLst/>
        </a:prstGeom>
      </xdr:spPr>
    </xdr:pic>
    <xdr:clientData/>
  </xdr:oneCellAnchor>
  <xdr:oneCellAnchor>
    <xdr:from>
      <xdr:col>3</xdr:col>
      <xdr:colOff>652448</xdr:colOff>
      <xdr:row>22</xdr:row>
      <xdr:rowOff>263525</xdr:rowOff>
    </xdr:from>
    <xdr:ext cx="625859" cy="343496"/>
    <xdr:pic>
      <xdr:nvPicPr>
        <xdr:cNvPr id="52" name="図 51">
          <a:extLst>
            <a:ext uri="{FF2B5EF4-FFF2-40B4-BE49-F238E27FC236}">
              <a16:creationId xmlns:a16="http://schemas.microsoft.com/office/drawing/2014/main" id="{00000000-0008-0000-1300-000034000000}"/>
            </a:ext>
          </a:extLst>
        </xdr:cNvPr>
        <xdr:cNvPicPr>
          <a:picLocks noChangeAspect="1"/>
        </xdr:cNvPicPr>
      </xdr:nvPicPr>
      <xdr:blipFill>
        <a:blip xmlns:r="http://schemas.openxmlformats.org/officeDocument/2006/relationships" r:embed="rId43"/>
        <a:stretch>
          <a:fillRect/>
        </a:stretch>
      </xdr:blipFill>
      <xdr:spPr>
        <a:xfrm>
          <a:off x="2995598" y="5473700"/>
          <a:ext cx="625859" cy="343496"/>
        </a:xfrm>
        <a:prstGeom prst="rect">
          <a:avLst/>
        </a:prstGeom>
      </xdr:spPr>
    </xdr:pic>
    <xdr:clientData/>
  </xdr:oneCellAnchor>
  <xdr:oneCellAnchor>
    <xdr:from>
      <xdr:col>3</xdr:col>
      <xdr:colOff>677848</xdr:colOff>
      <xdr:row>23</xdr:row>
      <xdr:rowOff>273050</xdr:rowOff>
    </xdr:from>
    <xdr:ext cx="597284" cy="343498"/>
    <xdr:pic>
      <xdr:nvPicPr>
        <xdr:cNvPr id="53" name="図 52">
          <a:extLst>
            <a:ext uri="{FF2B5EF4-FFF2-40B4-BE49-F238E27FC236}">
              <a16:creationId xmlns:a16="http://schemas.microsoft.com/office/drawing/2014/main" id="{00000000-0008-0000-1300-000035000000}"/>
            </a:ext>
          </a:extLst>
        </xdr:cNvPr>
        <xdr:cNvPicPr>
          <a:picLocks noChangeAspect="1"/>
        </xdr:cNvPicPr>
      </xdr:nvPicPr>
      <xdr:blipFill>
        <a:blip xmlns:r="http://schemas.openxmlformats.org/officeDocument/2006/relationships" r:embed="rId43"/>
        <a:stretch>
          <a:fillRect/>
        </a:stretch>
      </xdr:blipFill>
      <xdr:spPr>
        <a:xfrm>
          <a:off x="3020998" y="5711825"/>
          <a:ext cx="597284" cy="343498"/>
        </a:xfrm>
        <a:prstGeom prst="rect">
          <a:avLst/>
        </a:prstGeom>
      </xdr:spPr>
    </xdr:pic>
    <xdr:clientData/>
  </xdr:oneCellAnchor>
  <xdr:oneCellAnchor>
    <xdr:from>
      <xdr:col>3</xdr:col>
      <xdr:colOff>671498</xdr:colOff>
      <xdr:row>24</xdr:row>
      <xdr:rowOff>266700</xdr:rowOff>
    </xdr:from>
    <xdr:ext cx="606809" cy="343495"/>
    <xdr:pic>
      <xdr:nvPicPr>
        <xdr:cNvPr id="54" name="図 53">
          <a:extLst>
            <a:ext uri="{FF2B5EF4-FFF2-40B4-BE49-F238E27FC236}">
              <a16:creationId xmlns:a16="http://schemas.microsoft.com/office/drawing/2014/main" id="{00000000-0008-0000-1300-000036000000}"/>
            </a:ext>
          </a:extLst>
        </xdr:cNvPr>
        <xdr:cNvPicPr>
          <a:picLocks noChangeAspect="1"/>
        </xdr:cNvPicPr>
      </xdr:nvPicPr>
      <xdr:blipFill>
        <a:blip xmlns:r="http://schemas.openxmlformats.org/officeDocument/2006/relationships" r:embed="rId43"/>
        <a:stretch>
          <a:fillRect/>
        </a:stretch>
      </xdr:blipFill>
      <xdr:spPr>
        <a:xfrm>
          <a:off x="3014648" y="5953125"/>
          <a:ext cx="606809" cy="343495"/>
        </a:xfrm>
        <a:prstGeom prst="rect">
          <a:avLst/>
        </a:prstGeom>
      </xdr:spPr>
    </xdr:pic>
    <xdr:clientData/>
  </xdr:oneCellAnchor>
  <xdr:oneCellAnchor>
    <xdr:from>
      <xdr:col>3</xdr:col>
      <xdr:colOff>687373</xdr:colOff>
      <xdr:row>25</xdr:row>
      <xdr:rowOff>276225</xdr:rowOff>
    </xdr:from>
    <xdr:ext cx="613159" cy="343497"/>
    <xdr:pic>
      <xdr:nvPicPr>
        <xdr:cNvPr id="55" name="図 54">
          <a:extLst>
            <a:ext uri="{FF2B5EF4-FFF2-40B4-BE49-F238E27FC236}">
              <a16:creationId xmlns:a16="http://schemas.microsoft.com/office/drawing/2014/main" id="{00000000-0008-0000-1300-000037000000}"/>
            </a:ext>
          </a:extLst>
        </xdr:cNvPr>
        <xdr:cNvPicPr>
          <a:picLocks noChangeAspect="1"/>
        </xdr:cNvPicPr>
      </xdr:nvPicPr>
      <xdr:blipFill>
        <a:blip xmlns:r="http://schemas.openxmlformats.org/officeDocument/2006/relationships" r:embed="rId43"/>
        <a:stretch>
          <a:fillRect/>
        </a:stretch>
      </xdr:blipFill>
      <xdr:spPr>
        <a:xfrm>
          <a:off x="3030523" y="6191250"/>
          <a:ext cx="613159" cy="343497"/>
        </a:xfrm>
        <a:prstGeom prst="rect">
          <a:avLst/>
        </a:prstGeom>
      </xdr:spPr>
    </xdr:pic>
    <xdr:clientData/>
  </xdr:oneCellAnchor>
  <xdr:oneCellAnchor>
    <xdr:from>
      <xdr:col>3</xdr:col>
      <xdr:colOff>690548</xdr:colOff>
      <xdr:row>26</xdr:row>
      <xdr:rowOff>269875</xdr:rowOff>
    </xdr:from>
    <xdr:ext cx="603634" cy="343496"/>
    <xdr:pic>
      <xdr:nvPicPr>
        <xdr:cNvPr id="56" name="図 55">
          <a:extLst>
            <a:ext uri="{FF2B5EF4-FFF2-40B4-BE49-F238E27FC236}">
              <a16:creationId xmlns:a16="http://schemas.microsoft.com/office/drawing/2014/main" id="{00000000-0008-0000-1300-000038000000}"/>
            </a:ext>
          </a:extLst>
        </xdr:cNvPr>
        <xdr:cNvPicPr>
          <a:picLocks noChangeAspect="1"/>
        </xdr:cNvPicPr>
      </xdr:nvPicPr>
      <xdr:blipFill>
        <a:blip xmlns:r="http://schemas.openxmlformats.org/officeDocument/2006/relationships" r:embed="rId43"/>
        <a:stretch>
          <a:fillRect/>
        </a:stretch>
      </xdr:blipFill>
      <xdr:spPr>
        <a:xfrm>
          <a:off x="3033698" y="6432550"/>
          <a:ext cx="603634" cy="343496"/>
        </a:xfrm>
        <a:prstGeom prst="rect">
          <a:avLst/>
        </a:prstGeom>
      </xdr:spPr>
    </xdr:pic>
    <xdr:clientData/>
  </xdr:oneCellAnchor>
  <xdr:oneCellAnchor>
    <xdr:from>
      <xdr:col>3</xdr:col>
      <xdr:colOff>682625</xdr:colOff>
      <xdr:row>3</xdr:row>
      <xdr:rowOff>11205</xdr:rowOff>
    </xdr:from>
    <xdr:ext cx="846366" cy="566654"/>
    <xdr:pic>
      <xdr:nvPicPr>
        <xdr:cNvPr id="57" name="図 56">
          <a:extLst>
            <a:ext uri="{FF2B5EF4-FFF2-40B4-BE49-F238E27FC236}">
              <a16:creationId xmlns:a16="http://schemas.microsoft.com/office/drawing/2014/main" id="{00000000-0008-0000-1300-000039000000}"/>
            </a:ext>
          </a:extLst>
        </xdr:cNvPr>
        <xdr:cNvPicPr>
          <a:picLocks noChangeAspect="1"/>
        </xdr:cNvPicPr>
      </xdr:nvPicPr>
      <xdr:blipFill>
        <a:blip xmlns:r="http://schemas.openxmlformats.org/officeDocument/2006/relationships" r:embed="rId1"/>
        <a:stretch>
          <a:fillRect/>
        </a:stretch>
      </xdr:blipFill>
      <xdr:spPr>
        <a:xfrm>
          <a:off x="3025775" y="725580"/>
          <a:ext cx="846366" cy="566654"/>
        </a:xfrm>
        <a:prstGeom prst="rect">
          <a:avLst/>
        </a:prstGeom>
      </xdr:spPr>
    </xdr:pic>
    <xdr:clientData/>
  </xdr:oneCellAnchor>
  <xdr:oneCellAnchor>
    <xdr:from>
      <xdr:col>3</xdr:col>
      <xdr:colOff>743027</xdr:colOff>
      <xdr:row>4</xdr:row>
      <xdr:rowOff>11205</xdr:rowOff>
    </xdr:from>
    <xdr:ext cx="827165" cy="543578"/>
    <xdr:pic>
      <xdr:nvPicPr>
        <xdr:cNvPr id="58" name="図 57">
          <a:extLst>
            <a:ext uri="{FF2B5EF4-FFF2-40B4-BE49-F238E27FC236}">
              <a16:creationId xmlns:a16="http://schemas.microsoft.com/office/drawing/2014/main" id="{00000000-0008-0000-1300-00003A000000}"/>
            </a:ext>
          </a:extLst>
        </xdr:cNvPr>
        <xdr:cNvPicPr>
          <a:picLocks noChangeAspect="1"/>
        </xdr:cNvPicPr>
      </xdr:nvPicPr>
      <xdr:blipFill>
        <a:blip xmlns:r="http://schemas.openxmlformats.org/officeDocument/2006/relationships" r:embed="rId2"/>
        <a:stretch>
          <a:fillRect/>
        </a:stretch>
      </xdr:blipFill>
      <xdr:spPr>
        <a:xfrm>
          <a:off x="3086177" y="963705"/>
          <a:ext cx="827165" cy="543578"/>
        </a:xfrm>
        <a:prstGeom prst="rect">
          <a:avLst/>
        </a:prstGeom>
      </xdr:spPr>
    </xdr:pic>
    <xdr:clientData/>
  </xdr:oneCellAnchor>
  <xdr:oneCellAnchor>
    <xdr:from>
      <xdr:col>3</xdr:col>
      <xdr:colOff>731821</xdr:colOff>
      <xdr:row>5</xdr:row>
      <xdr:rowOff>0</xdr:rowOff>
    </xdr:from>
    <xdr:ext cx="869840" cy="566977"/>
    <xdr:pic>
      <xdr:nvPicPr>
        <xdr:cNvPr id="59" name="図 58">
          <a:extLst>
            <a:ext uri="{FF2B5EF4-FFF2-40B4-BE49-F238E27FC236}">
              <a16:creationId xmlns:a16="http://schemas.microsoft.com/office/drawing/2014/main" id="{00000000-0008-0000-1300-00003B000000}"/>
            </a:ext>
          </a:extLst>
        </xdr:cNvPr>
        <xdr:cNvPicPr>
          <a:picLocks noChangeAspect="1"/>
        </xdr:cNvPicPr>
      </xdr:nvPicPr>
      <xdr:blipFill>
        <a:blip xmlns:r="http://schemas.openxmlformats.org/officeDocument/2006/relationships" r:embed="rId3"/>
        <a:stretch>
          <a:fillRect/>
        </a:stretch>
      </xdr:blipFill>
      <xdr:spPr>
        <a:xfrm>
          <a:off x="3074971" y="1190625"/>
          <a:ext cx="869840" cy="566977"/>
        </a:xfrm>
        <a:prstGeom prst="rect">
          <a:avLst/>
        </a:prstGeom>
      </xdr:spPr>
    </xdr:pic>
    <xdr:clientData/>
  </xdr:oneCellAnchor>
  <xdr:oneCellAnchor>
    <xdr:from>
      <xdr:col>3</xdr:col>
      <xdr:colOff>731821</xdr:colOff>
      <xdr:row>6</xdr:row>
      <xdr:rowOff>0</xdr:rowOff>
    </xdr:from>
    <xdr:ext cx="817640" cy="560881"/>
    <xdr:pic>
      <xdr:nvPicPr>
        <xdr:cNvPr id="60" name="図 59">
          <a:extLst>
            <a:ext uri="{FF2B5EF4-FFF2-40B4-BE49-F238E27FC236}">
              <a16:creationId xmlns:a16="http://schemas.microsoft.com/office/drawing/2014/main" id="{00000000-0008-0000-1300-00003C000000}"/>
            </a:ext>
          </a:extLst>
        </xdr:cNvPr>
        <xdr:cNvPicPr>
          <a:picLocks noChangeAspect="1"/>
        </xdr:cNvPicPr>
      </xdr:nvPicPr>
      <xdr:blipFill>
        <a:blip xmlns:r="http://schemas.openxmlformats.org/officeDocument/2006/relationships" r:embed="rId4"/>
        <a:stretch>
          <a:fillRect/>
        </a:stretch>
      </xdr:blipFill>
      <xdr:spPr>
        <a:xfrm>
          <a:off x="3074971" y="1428750"/>
          <a:ext cx="817640" cy="560881"/>
        </a:xfrm>
        <a:prstGeom prst="rect">
          <a:avLst/>
        </a:prstGeom>
      </xdr:spPr>
    </xdr:pic>
    <xdr:clientData/>
  </xdr:oneCellAnchor>
  <xdr:oneCellAnchor>
    <xdr:from>
      <xdr:col>3</xdr:col>
      <xdr:colOff>731821</xdr:colOff>
      <xdr:row>7</xdr:row>
      <xdr:rowOff>0</xdr:rowOff>
    </xdr:from>
    <xdr:ext cx="872508" cy="554784"/>
    <xdr:pic>
      <xdr:nvPicPr>
        <xdr:cNvPr id="61" name="図 60">
          <a:extLst>
            <a:ext uri="{FF2B5EF4-FFF2-40B4-BE49-F238E27FC236}">
              <a16:creationId xmlns:a16="http://schemas.microsoft.com/office/drawing/2014/main" id="{00000000-0008-0000-1300-00003D000000}"/>
            </a:ext>
          </a:extLst>
        </xdr:cNvPr>
        <xdr:cNvPicPr>
          <a:picLocks noChangeAspect="1"/>
        </xdr:cNvPicPr>
      </xdr:nvPicPr>
      <xdr:blipFill>
        <a:blip xmlns:r="http://schemas.openxmlformats.org/officeDocument/2006/relationships" r:embed="rId5"/>
        <a:stretch>
          <a:fillRect/>
        </a:stretch>
      </xdr:blipFill>
      <xdr:spPr>
        <a:xfrm>
          <a:off x="3074971" y="1666875"/>
          <a:ext cx="872508" cy="554784"/>
        </a:xfrm>
        <a:prstGeom prst="rect">
          <a:avLst/>
        </a:prstGeom>
      </xdr:spPr>
    </xdr:pic>
    <xdr:clientData/>
  </xdr:oneCellAnchor>
  <xdr:oneCellAnchor>
    <xdr:from>
      <xdr:col>3</xdr:col>
      <xdr:colOff>731821</xdr:colOff>
      <xdr:row>8</xdr:row>
      <xdr:rowOff>0</xdr:rowOff>
    </xdr:from>
    <xdr:ext cx="793254" cy="536494"/>
    <xdr:pic>
      <xdr:nvPicPr>
        <xdr:cNvPr id="62" name="図 61">
          <a:extLst>
            <a:ext uri="{FF2B5EF4-FFF2-40B4-BE49-F238E27FC236}">
              <a16:creationId xmlns:a16="http://schemas.microsoft.com/office/drawing/2014/main" id="{00000000-0008-0000-1300-00003E000000}"/>
            </a:ext>
          </a:extLst>
        </xdr:cNvPr>
        <xdr:cNvPicPr>
          <a:picLocks noChangeAspect="1"/>
        </xdr:cNvPicPr>
      </xdr:nvPicPr>
      <xdr:blipFill>
        <a:blip xmlns:r="http://schemas.openxmlformats.org/officeDocument/2006/relationships" r:embed="rId16"/>
        <a:stretch>
          <a:fillRect/>
        </a:stretch>
      </xdr:blipFill>
      <xdr:spPr>
        <a:xfrm>
          <a:off x="3074971" y="1905000"/>
          <a:ext cx="793254" cy="536494"/>
        </a:xfrm>
        <a:prstGeom prst="rect">
          <a:avLst/>
        </a:prstGeom>
      </xdr:spPr>
    </xdr:pic>
    <xdr:clientData/>
  </xdr:oneCellAnchor>
  <xdr:oneCellAnchor>
    <xdr:from>
      <xdr:col>4</xdr:col>
      <xdr:colOff>80948</xdr:colOff>
      <xdr:row>3</xdr:row>
      <xdr:rowOff>263525</xdr:rowOff>
    </xdr:from>
    <xdr:ext cx="640175" cy="343497"/>
    <xdr:pic>
      <xdr:nvPicPr>
        <xdr:cNvPr id="63" name="図 62">
          <a:extLst>
            <a:ext uri="{FF2B5EF4-FFF2-40B4-BE49-F238E27FC236}">
              <a16:creationId xmlns:a16="http://schemas.microsoft.com/office/drawing/2014/main" id="{00000000-0008-0000-1300-00003F000000}"/>
            </a:ext>
          </a:extLst>
        </xdr:cNvPr>
        <xdr:cNvPicPr>
          <a:picLocks noChangeAspect="1"/>
        </xdr:cNvPicPr>
      </xdr:nvPicPr>
      <xdr:blipFill>
        <a:blip xmlns:r="http://schemas.openxmlformats.org/officeDocument/2006/relationships" r:embed="rId43"/>
        <a:stretch>
          <a:fillRect/>
        </a:stretch>
      </xdr:blipFill>
      <xdr:spPr>
        <a:xfrm>
          <a:off x="3205148" y="949325"/>
          <a:ext cx="640175" cy="343497"/>
        </a:xfrm>
        <a:prstGeom prst="rect">
          <a:avLst/>
        </a:prstGeom>
      </xdr:spPr>
    </xdr:pic>
    <xdr:clientData/>
  </xdr:oneCellAnchor>
  <xdr:oneCellAnchor>
    <xdr:from>
      <xdr:col>4</xdr:col>
      <xdr:colOff>90473</xdr:colOff>
      <xdr:row>4</xdr:row>
      <xdr:rowOff>257175</xdr:rowOff>
    </xdr:from>
    <xdr:ext cx="632555" cy="343497"/>
    <xdr:pic>
      <xdr:nvPicPr>
        <xdr:cNvPr id="64" name="図 63">
          <a:extLst>
            <a:ext uri="{FF2B5EF4-FFF2-40B4-BE49-F238E27FC236}">
              <a16:creationId xmlns:a16="http://schemas.microsoft.com/office/drawing/2014/main" id="{00000000-0008-0000-1300-000040000000}"/>
            </a:ext>
          </a:extLst>
        </xdr:cNvPr>
        <xdr:cNvPicPr>
          <a:picLocks noChangeAspect="1"/>
        </xdr:cNvPicPr>
      </xdr:nvPicPr>
      <xdr:blipFill>
        <a:blip xmlns:r="http://schemas.openxmlformats.org/officeDocument/2006/relationships" r:embed="rId43"/>
        <a:stretch>
          <a:fillRect/>
        </a:stretch>
      </xdr:blipFill>
      <xdr:spPr>
        <a:xfrm>
          <a:off x="3214673" y="1190625"/>
          <a:ext cx="632555" cy="343497"/>
        </a:xfrm>
        <a:prstGeom prst="rect">
          <a:avLst/>
        </a:prstGeom>
      </xdr:spPr>
    </xdr:pic>
    <xdr:clientData/>
  </xdr:oneCellAnchor>
  <xdr:oneCellAnchor>
    <xdr:from>
      <xdr:col>4</xdr:col>
      <xdr:colOff>115873</xdr:colOff>
      <xdr:row>5</xdr:row>
      <xdr:rowOff>266700</xdr:rowOff>
    </xdr:from>
    <xdr:ext cx="678275" cy="343496"/>
    <xdr:pic>
      <xdr:nvPicPr>
        <xdr:cNvPr id="65" name="図 64">
          <a:extLst>
            <a:ext uri="{FF2B5EF4-FFF2-40B4-BE49-F238E27FC236}">
              <a16:creationId xmlns:a16="http://schemas.microsoft.com/office/drawing/2014/main" id="{00000000-0008-0000-1300-000041000000}"/>
            </a:ext>
          </a:extLst>
        </xdr:cNvPr>
        <xdr:cNvPicPr>
          <a:picLocks noChangeAspect="1"/>
        </xdr:cNvPicPr>
      </xdr:nvPicPr>
      <xdr:blipFill>
        <a:blip xmlns:r="http://schemas.openxmlformats.org/officeDocument/2006/relationships" r:embed="rId43"/>
        <a:stretch>
          <a:fillRect/>
        </a:stretch>
      </xdr:blipFill>
      <xdr:spPr>
        <a:xfrm>
          <a:off x="3240073" y="1428750"/>
          <a:ext cx="678275" cy="343496"/>
        </a:xfrm>
        <a:prstGeom prst="rect">
          <a:avLst/>
        </a:prstGeom>
      </xdr:spPr>
    </xdr:pic>
    <xdr:clientData/>
  </xdr:oneCellAnchor>
  <xdr:oneCellAnchor>
    <xdr:from>
      <xdr:col>4</xdr:col>
      <xdr:colOff>109523</xdr:colOff>
      <xdr:row>6</xdr:row>
      <xdr:rowOff>260350</xdr:rowOff>
    </xdr:from>
    <xdr:ext cx="685895" cy="343496"/>
    <xdr:pic>
      <xdr:nvPicPr>
        <xdr:cNvPr id="66" name="図 65">
          <a:extLst>
            <a:ext uri="{FF2B5EF4-FFF2-40B4-BE49-F238E27FC236}">
              <a16:creationId xmlns:a16="http://schemas.microsoft.com/office/drawing/2014/main" id="{00000000-0008-0000-1300-000042000000}"/>
            </a:ext>
          </a:extLst>
        </xdr:cNvPr>
        <xdr:cNvPicPr>
          <a:picLocks noChangeAspect="1"/>
        </xdr:cNvPicPr>
      </xdr:nvPicPr>
      <xdr:blipFill>
        <a:blip xmlns:r="http://schemas.openxmlformats.org/officeDocument/2006/relationships" r:embed="rId43"/>
        <a:stretch>
          <a:fillRect/>
        </a:stretch>
      </xdr:blipFill>
      <xdr:spPr>
        <a:xfrm>
          <a:off x="3233723" y="1670050"/>
          <a:ext cx="685895" cy="343496"/>
        </a:xfrm>
        <a:prstGeom prst="rect">
          <a:avLst/>
        </a:prstGeom>
      </xdr:spPr>
    </xdr:pic>
    <xdr:clientData/>
  </xdr:oneCellAnchor>
  <xdr:oneCellAnchor>
    <xdr:from>
      <xdr:col>4</xdr:col>
      <xdr:colOff>134923</xdr:colOff>
      <xdr:row>7</xdr:row>
      <xdr:rowOff>269875</xdr:rowOff>
    </xdr:from>
    <xdr:ext cx="586835" cy="343499"/>
    <xdr:pic>
      <xdr:nvPicPr>
        <xdr:cNvPr id="67" name="図 66">
          <a:extLst>
            <a:ext uri="{FF2B5EF4-FFF2-40B4-BE49-F238E27FC236}">
              <a16:creationId xmlns:a16="http://schemas.microsoft.com/office/drawing/2014/main" id="{00000000-0008-0000-1300-000043000000}"/>
            </a:ext>
          </a:extLst>
        </xdr:cNvPr>
        <xdr:cNvPicPr>
          <a:picLocks noChangeAspect="1"/>
        </xdr:cNvPicPr>
      </xdr:nvPicPr>
      <xdr:blipFill>
        <a:blip xmlns:r="http://schemas.openxmlformats.org/officeDocument/2006/relationships" r:embed="rId43"/>
        <a:stretch>
          <a:fillRect/>
        </a:stretch>
      </xdr:blipFill>
      <xdr:spPr>
        <a:xfrm>
          <a:off x="3259123" y="1908175"/>
          <a:ext cx="586835" cy="343499"/>
        </a:xfrm>
        <a:prstGeom prst="rect">
          <a:avLst/>
        </a:prstGeom>
      </xdr:spPr>
    </xdr:pic>
    <xdr:clientData/>
  </xdr:oneCellAnchor>
  <xdr:oneCellAnchor>
    <xdr:from>
      <xdr:col>4</xdr:col>
      <xdr:colOff>128573</xdr:colOff>
      <xdr:row>8</xdr:row>
      <xdr:rowOff>263525</xdr:rowOff>
    </xdr:from>
    <xdr:ext cx="594455" cy="343497"/>
    <xdr:pic>
      <xdr:nvPicPr>
        <xdr:cNvPr id="68" name="図 67">
          <a:extLst>
            <a:ext uri="{FF2B5EF4-FFF2-40B4-BE49-F238E27FC236}">
              <a16:creationId xmlns:a16="http://schemas.microsoft.com/office/drawing/2014/main" id="{00000000-0008-0000-1300-000044000000}"/>
            </a:ext>
          </a:extLst>
        </xdr:cNvPr>
        <xdr:cNvPicPr>
          <a:picLocks noChangeAspect="1"/>
        </xdr:cNvPicPr>
      </xdr:nvPicPr>
      <xdr:blipFill>
        <a:blip xmlns:r="http://schemas.openxmlformats.org/officeDocument/2006/relationships" r:embed="rId43"/>
        <a:stretch>
          <a:fillRect/>
        </a:stretch>
      </xdr:blipFill>
      <xdr:spPr>
        <a:xfrm>
          <a:off x="3252773" y="2139950"/>
          <a:ext cx="594455" cy="343497"/>
        </a:xfrm>
        <a:prstGeom prst="rect">
          <a:avLst/>
        </a:prstGeom>
      </xdr:spPr>
    </xdr:pic>
    <xdr:clientData/>
  </xdr:oneCellAnchor>
  <xdr:oneCellAnchor>
    <xdr:from>
      <xdr:col>3</xdr:col>
      <xdr:colOff>742147</xdr:colOff>
      <xdr:row>9</xdr:row>
      <xdr:rowOff>11209</xdr:rowOff>
    </xdr:from>
    <xdr:ext cx="813672" cy="585929"/>
    <xdr:pic>
      <xdr:nvPicPr>
        <xdr:cNvPr id="69" name="図 68">
          <a:extLst>
            <a:ext uri="{FF2B5EF4-FFF2-40B4-BE49-F238E27FC236}">
              <a16:creationId xmlns:a16="http://schemas.microsoft.com/office/drawing/2014/main" id="{00000000-0008-0000-1300-000045000000}"/>
            </a:ext>
          </a:extLst>
        </xdr:cNvPr>
        <xdr:cNvPicPr>
          <a:picLocks noChangeAspect="1"/>
        </xdr:cNvPicPr>
      </xdr:nvPicPr>
      <xdr:blipFill>
        <a:blip xmlns:r="http://schemas.openxmlformats.org/officeDocument/2006/relationships" r:embed="rId6"/>
        <a:stretch>
          <a:fillRect/>
        </a:stretch>
      </xdr:blipFill>
      <xdr:spPr>
        <a:xfrm>
          <a:off x="3085297" y="2154334"/>
          <a:ext cx="813672" cy="585929"/>
        </a:xfrm>
        <a:prstGeom prst="rect">
          <a:avLst/>
        </a:prstGeom>
      </xdr:spPr>
    </xdr:pic>
    <xdr:clientData/>
  </xdr:oneCellAnchor>
  <xdr:oneCellAnchor>
    <xdr:from>
      <xdr:col>3</xdr:col>
      <xdr:colOff>742147</xdr:colOff>
      <xdr:row>10</xdr:row>
      <xdr:rowOff>11208</xdr:rowOff>
    </xdr:from>
    <xdr:ext cx="811004" cy="566652"/>
    <xdr:pic>
      <xdr:nvPicPr>
        <xdr:cNvPr id="70" name="図 69">
          <a:extLst>
            <a:ext uri="{FF2B5EF4-FFF2-40B4-BE49-F238E27FC236}">
              <a16:creationId xmlns:a16="http://schemas.microsoft.com/office/drawing/2014/main" id="{00000000-0008-0000-1300-000046000000}"/>
            </a:ext>
          </a:extLst>
        </xdr:cNvPr>
        <xdr:cNvPicPr>
          <a:picLocks noChangeAspect="1"/>
        </xdr:cNvPicPr>
      </xdr:nvPicPr>
      <xdr:blipFill>
        <a:blip xmlns:r="http://schemas.openxmlformats.org/officeDocument/2006/relationships" r:embed="rId7"/>
        <a:stretch>
          <a:fillRect/>
        </a:stretch>
      </xdr:blipFill>
      <xdr:spPr>
        <a:xfrm>
          <a:off x="3085297" y="2392458"/>
          <a:ext cx="811004" cy="566652"/>
        </a:xfrm>
        <a:prstGeom prst="rect">
          <a:avLst/>
        </a:prstGeom>
      </xdr:spPr>
    </xdr:pic>
    <xdr:clientData/>
  </xdr:oneCellAnchor>
  <xdr:oneCellAnchor>
    <xdr:from>
      <xdr:col>3</xdr:col>
      <xdr:colOff>742147</xdr:colOff>
      <xdr:row>11</xdr:row>
      <xdr:rowOff>11208</xdr:rowOff>
    </xdr:from>
    <xdr:ext cx="859776" cy="585931"/>
    <xdr:pic>
      <xdr:nvPicPr>
        <xdr:cNvPr id="71" name="図 70">
          <a:extLst>
            <a:ext uri="{FF2B5EF4-FFF2-40B4-BE49-F238E27FC236}">
              <a16:creationId xmlns:a16="http://schemas.microsoft.com/office/drawing/2014/main" id="{00000000-0008-0000-1300-000047000000}"/>
            </a:ext>
          </a:extLst>
        </xdr:cNvPr>
        <xdr:cNvPicPr>
          <a:picLocks noChangeAspect="1"/>
        </xdr:cNvPicPr>
      </xdr:nvPicPr>
      <xdr:blipFill>
        <a:blip xmlns:r="http://schemas.openxmlformats.org/officeDocument/2006/relationships" r:embed="rId8"/>
        <a:stretch>
          <a:fillRect/>
        </a:stretch>
      </xdr:blipFill>
      <xdr:spPr>
        <a:xfrm>
          <a:off x="3085297" y="2630583"/>
          <a:ext cx="859776" cy="585931"/>
        </a:xfrm>
        <a:prstGeom prst="rect">
          <a:avLst/>
        </a:prstGeom>
      </xdr:spPr>
    </xdr:pic>
    <xdr:clientData/>
  </xdr:oneCellAnchor>
  <xdr:oneCellAnchor>
    <xdr:from>
      <xdr:col>3</xdr:col>
      <xdr:colOff>742147</xdr:colOff>
      <xdr:row>12</xdr:row>
      <xdr:rowOff>11208</xdr:rowOff>
    </xdr:from>
    <xdr:ext cx="829293" cy="573737"/>
    <xdr:pic>
      <xdr:nvPicPr>
        <xdr:cNvPr id="72" name="図 71">
          <a:extLst>
            <a:ext uri="{FF2B5EF4-FFF2-40B4-BE49-F238E27FC236}">
              <a16:creationId xmlns:a16="http://schemas.microsoft.com/office/drawing/2014/main" id="{00000000-0008-0000-1300-000048000000}"/>
            </a:ext>
          </a:extLst>
        </xdr:cNvPr>
        <xdr:cNvPicPr>
          <a:picLocks noChangeAspect="1"/>
        </xdr:cNvPicPr>
      </xdr:nvPicPr>
      <xdr:blipFill>
        <a:blip xmlns:r="http://schemas.openxmlformats.org/officeDocument/2006/relationships" r:embed="rId9"/>
        <a:stretch>
          <a:fillRect/>
        </a:stretch>
      </xdr:blipFill>
      <xdr:spPr>
        <a:xfrm>
          <a:off x="3085297" y="2868708"/>
          <a:ext cx="829293" cy="573737"/>
        </a:xfrm>
        <a:prstGeom prst="rect">
          <a:avLst/>
        </a:prstGeom>
      </xdr:spPr>
    </xdr:pic>
    <xdr:clientData/>
  </xdr:oneCellAnchor>
  <xdr:oneCellAnchor>
    <xdr:from>
      <xdr:col>3</xdr:col>
      <xdr:colOff>742147</xdr:colOff>
      <xdr:row>13</xdr:row>
      <xdr:rowOff>11208</xdr:rowOff>
    </xdr:from>
    <xdr:ext cx="862444" cy="567640"/>
    <xdr:pic>
      <xdr:nvPicPr>
        <xdr:cNvPr id="73" name="図 72">
          <a:extLst>
            <a:ext uri="{FF2B5EF4-FFF2-40B4-BE49-F238E27FC236}">
              <a16:creationId xmlns:a16="http://schemas.microsoft.com/office/drawing/2014/main" id="{00000000-0008-0000-1300-000049000000}"/>
            </a:ext>
          </a:extLst>
        </xdr:cNvPr>
        <xdr:cNvPicPr>
          <a:picLocks noChangeAspect="1"/>
        </xdr:cNvPicPr>
      </xdr:nvPicPr>
      <xdr:blipFill>
        <a:blip xmlns:r="http://schemas.openxmlformats.org/officeDocument/2006/relationships" r:embed="rId10"/>
        <a:stretch>
          <a:fillRect/>
        </a:stretch>
      </xdr:blipFill>
      <xdr:spPr>
        <a:xfrm>
          <a:off x="3085297" y="3106833"/>
          <a:ext cx="862444" cy="567640"/>
        </a:xfrm>
        <a:prstGeom prst="rect">
          <a:avLst/>
        </a:prstGeom>
      </xdr:spPr>
    </xdr:pic>
    <xdr:clientData/>
  </xdr:oneCellAnchor>
  <xdr:oneCellAnchor>
    <xdr:from>
      <xdr:col>3</xdr:col>
      <xdr:colOff>764559</xdr:colOff>
      <xdr:row>14</xdr:row>
      <xdr:rowOff>33618</xdr:rowOff>
    </xdr:from>
    <xdr:ext cx="789286" cy="548364"/>
    <xdr:pic>
      <xdr:nvPicPr>
        <xdr:cNvPr id="74" name="図 73">
          <a:extLst>
            <a:ext uri="{FF2B5EF4-FFF2-40B4-BE49-F238E27FC236}">
              <a16:creationId xmlns:a16="http://schemas.microsoft.com/office/drawing/2014/main" id="{00000000-0008-0000-1300-00004A000000}"/>
            </a:ext>
          </a:extLst>
        </xdr:cNvPr>
        <xdr:cNvPicPr>
          <a:picLocks noChangeAspect="1"/>
        </xdr:cNvPicPr>
      </xdr:nvPicPr>
      <xdr:blipFill>
        <a:blip xmlns:r="http://schemas.openxmlformats.org/officeDocument/2006/relationships" r:embed="rId17"/>
        <a:stretch>
          <a:fillRect/>
        </a:stretch>
      </xdr:blipFill>
      <xdr:spPr>
        <a:xfrm>
          <a:off x="3107709" y="3367368"/>
          <a:ext cx="789286" cy="548364"/>
        </a:xfrm>
        <a:prstGeom prst="rect">
          <a:avLst/>
        </a:prstGeom>
      </xdr:spPr>
    </xdr:pic>
    <xdr:clientData/>
  </xdr:oneCellAnchor>
  <xdr:oneCellAnchor>
    <xdr:from>
      <xdr:col>4</xdr:col>
      <xdr:colOff>80947</xdr:colOff>
      <xdr:row>9</xdr:row>
      <xdr:rowOff>227807</xdr:rowOff>
    </xdr:from>
    <xdr:ext cx="640175" cy="349960"/>
    <xdr:pic>
      <xdr:nvPicPr>
        <xdr:cNvPr id="75" name="図 74">
          <a:extLst>
            <a:ext uri="{FF2B5EF4-FFF2-40B4-BE49-F238E27FC236}">
              <a16:creationId xmlns:a16="http://schemas.microsoft.com/office/drawing/2014/main" id="{00000000-0008-0000-1300-00004B000000}"/>
            </a:ext>
          </a:extLst>
        </xdr:cNvPr>
        <xdr:cNvPicPr>
          <a:picLocks noChangeAspect="1"/>
        </xdr:cNvPicPr>
      </xdr:nvPicPr>
      <xdr:blipFill>
        <a:blip xmlns:r="http://schemas.openxmlformats.org/officeDocument/2006/relationships" r:embed="rId43"/>
        <a:stretch>
          <a:fillRect/>
        </a:stretch>
      </xdr:blipFill>
      <xdr:spPr>
        <a:xfrm>
          <a:off x="3205147" y="2370932"/>
          <a:ext cx="640175" cy="349960"/>
        </a:xfrm>
        <a:prstGeom prst="rect">
          <a:avLst/>
        </a:prstGeom>
      </xdr:spPr>
    </xdr:pic>
    <xdr:clientData/>
  </xdr:oneCellAnchor>
  <xdr:oneCellAnchor>
    <xdr:from>
      <xdr:col>4</xdr:col>
      <xdr:colOff>90472</xdr:colOff>
      <xdr:row>10</xdr:row>
      <xdr:rowOff>221458</xdr:rowOff>
    </xdr:from>
    <xdr:ext cx="632555" cy="349630"/>
    <xdr:pic>
      <xdr:nvPicPr>
        <xdr:cNvPr id="76" name="図 75">
          <a:extLst>
            <a:ext uri="{FF2B5EF4-FFF2-40B4-BE49-F238E27FC236}">
              <a16:creationId xmlns:a16="http://schemas.microsoft.com/office/drawing/2014/main" id="{00000000-0008-0000-1300-00004C000000}"/>
            </a:ext>
          </a:extLst>
        </xdr:cNvPr>
        <xdr:cNvPicPr>
          <a:picLocks noChangeAspect="1"/>
        </xdr:cNvPicPr>
      </xdr:nvPicPr>
      <xdr:blipFill>
        <a:blip xmlns:r="http://schemas.openxmlformats.org/officeDocument/2006/relationships" r:embed="rId43"/>
        <a:stretch>
          <a:fillRect/>
        </a:stretch>
      </xdr:blipFill>
      <xdr:spPr>
        <a:xfrm>
          <a:off x="3214672" y="2602708"/>
          <a:ext cx="632555" cy="349630"/>
        </a:xfrm>
        <a:prstGeom prst="rect">
          <a:avLst/>
        </a:prstGeom>
      </xdr:spPr>
    </xdr:pic>
    <xdr:clientData/>
  </xdr:oneCellAnchor>
  <xdr:oneCellAnchor>
    <xdr:from>
      <xdr:col>4</xdr:col>
      <xdr:colOff>115872</xdr:colOff>
      <xdr:row>11</xdr:row>
      <xdr:rowOff>230983</xdr:rowOff>
    </xdr:from>
    <xdr:ext cx="678275" cy="347783"/>
    <xdr:pic>
      <xdr:nvPicPr>
        <xdr:cNvPr id="77" name="図 76">
          <a:extLst>
            <a:ext uri="{FF2B5EF4-FFF2-40B4-BE49-F238E27FC236}">
              <a16:creationId xmlns:a16="http://schemas.microsoft.com/office/drawing/2014/main" id="{00000000-0008-0000-1300-00004D000000}"/>
            </a:ext>
          </a:extLst>
        </xdr:cNvPr>
        <xdr:cNvPicPr>
          <a:picLocks noChangeAspect="1"/>
        </xdr:cNvPicPr>
      </xdr:nvPicPr>
      <xdr:blipFill>
        <a:blip xmlns:r="http://schemas.openxmlformats.org/officeDocument/2006/relationships" r:embed="rId43"/>
        <a:stretch>
          <a:fillRect/>
        </a:stretch>
      </xdr:blipFill>
      <xdr:spPr>
        <a:xfrm>
          <a:off x="3240072" y="2850358"/>
          <a:ext cx="678275" cy="347783"/>
        </a:xfrm>
        <a:prstGeom prst="rect">
          <a:avLst/>
        </a:prstGeom>
      </xdr:spPr>
    </xdr:pic>
    <xdr:clientData/>
  </xdr:oneCellAnchor>
  <xdr:oneCellAnchor>
    <xdr:from>
      <xdr:col>4</xdr:col>
      <xdr:colOff>109522</xdr:colOff>
      <xdr:row>12</xdr:row>
      <xdr:rowOff>224632</xdr:rowOff>
    </xdr:from>
    <xdr:ext cx="685895" cy="349630"/>
    <xdr:pic>
      <xdr:nvPicPr>
        <xdr:cNvPr id="78" name="図 77">
          <a:extLst>
            <a:ext uri="{FF2B5EF4-FFF2-40B4-BE49-F238E27FC236}">
              <a16:creationId xmlns:a16="http://schemas.microsoft.com/office/drawing/2014/main" id="{00000000-0008-0000-1300-00004E000000}"/>
            </a:ext>
          </a:extLst>
        </xdr:cNvPr>
        <xdr:cNvPicPr>
          <a:picLocks noChangeAspect="1"/>
        </xdr:cNvPicPr>
      </xdr:nvPicPr>
      <xdr:blipFill>
        <a:blip xmlns:r="http://schemas.openxmlformats.org/officeDocument/2006/relationships" r:embed="rId43"/>
        <a:stretch>
          <a:fillRect/>
        </a:stretch>
      </xdr:blipFill>
      <xdr:spPr>
        <a:xfrm>
          <a:off x="3233722" y="3082132"/>
          <a:ext cx="685895" cy="349630"/>
        </a:xfrm>
        <a:prstGeom prst="rect">
          <a:avLst/>
        </a:prstGeom>
      </xdr:spPr>
    </xdr:pic>
    <xdr:clientData/>
  </xdr:oneCellAnchor>
  <xdr:oneCellAnchor>
    <xdr:from>
      <xdr:col>4</xdr:col>
      <xdr:colOff>134922</xdr:colOff>
      <xdr:row>13</xdr:row>
      <xdr:rowOff>234157</xdr:rowOff>
    </xdr:from>
    <xdr:ext cx="586835" cy="343497"/>
    <xdr:pic>
      <xdr:nvPicPr>
        <xdr:cNvPr id="79" name="図 78">
          <a:extLst>
            <a:ext uri="{FF2B5EF4-FFF2-40B4-BE49-F238E27FC236}">
              <a16:creationId xmlns:a16="http://schemas.microsoft.com/office/drawing/2014/main" id="{00000000-0008-0000-1300-00004F000000}"/>
            </a:ext>
          </a:extLst>
        </xdr:cNvPr>
        <xdr:cNvPicPr>
          <a:picLocks noChangeAspect="1"/>
        </xdr:cNvPicPr>
      </xdr:nvPicPr>
      <xdr:blipFill>
        <a:blip xmlns:r="http://schemas.openxmlformats.org/officeDocument/2006/relationships" r:embed="rId43"/>
        <a:stretch>
          <a:fillRect/>
        </a:stretch>
      </xdr:blipFill>
      <xdr:spPr>
        <a:xfrm>
          <a:off x="3259122" y="3329782"/>
          <a:ext cx="586835" cy="343497"/>
        </a:xfrm>
        <a:prstGeom prst="rect">
          <a:avLst/>
        </a:prstGeom>
      </xdr:spPr>
    </xdr:pic>
    <xdr:clientData/>
  </xdr:oneCellAnchor>
  <xdr:oneCellAnchor>
    <xdr:from>
      <xdr:col>4</xdr:col>
      <xdr:colOff>128572</xdr:colOff>
      <xdr:row>14</xdr:row>
      <xdr:rowOff>227808</xdr:rowOff>
    </xdr:from>
    <xdr:ext cx="594455" cy="349960"/>
    <xdr:pic>
      <xdr:nvPicPr>
        <xdr:cNvPr id="80" name="図 79">
          <a:extLst>
            <a:ext uri="{FF2B5EF4-FFF2-40B4-BE49-F238E27FC236}">
              <a16:creationId xmlns:a16="http://schemas.microsoft.com/office/drawing/2014/main" id="{00000000-0008-0000-1300-000050000000}"/>
            </a:ext>
          </a:extLst>
        </xdr:cNvPr>
        <xdr:cNvPicPr>
          <a:picLocks noChangeAspect="1"/>
        </xdr:cNvPicPr>
      </xdr:nvPicPr>
      <xdr:blipFill>
        <a:blip xmlns:r="http://schemas.openxmlformats.org/officeDocument/2006/relationships" r:embed="rId43"/>
        <a:stretch>
          <a:fillRect/>
        </a:stretch>
      </xdr:blipFill>
      <xdr:spPr>
        <a:xfrm>
          <a:off x="3252772" y="3561558"/>
          <a:ext cx="594455" cy="349960"/>
        </a:xfrm>
        <a:prstGeom prst="rect">
          <a:avLst/>
        </a:prstGeom>
      </xdr:spPr>
    </xdr:pic>
    <xdr:clientData/>
  </xdr:oneCellAnchor>
  <xdr:twoCellAnchor>
    <xdr:from>
      <xdr:col>7</xdr:col>
      <xdr:colOff>704850</xdr:colOff>
      <xdr:row>1</xdr:row>
      <xdr:rowOff>152400</xdr:rowOff>
    </xdr:from>
    <xdr:to>
      <xdr:col>9</xdr:col>
      <xdr:colOff>19050</xdr:colOff>
      <xdr:row>26</xdr:row>
      <xdr:rowOff>558801</xdr:rowOff>
    </xdr:to>
    <xdr:sp macro="" textlink="">
      <xdr:nvSpPr>
        <xdr:cNvPr id="81" name="正方形/長方形 80">
          <a:extLst>
            <a:ext uri="{FF2B5EF4-FFF2-40B4-BE49-F238E27FC236}">
              <a16:creationId xmlns:a16="http://schemas.microsoft.com/office/drawing/2014/main" id="{00000000-0008-0000-1300-000051000000}"/>
            </a:ext>
          </a:extLst>
        </xdr:cNvPr>
        <xdr:cNvSpPr/>
      </xdr:nvSpPr>
      <xdr:spPr>
        <a:xfrm>
          <a:off x="6172200" y="390525"/>
          <a:ext cx="876300" cy="6035676"/>
        </a:xfrm>
        <a:prstGeom prst="rect">
          <a:avLst/>
        </a:prstGeom>
        <a:noFill/>
        <a:ln w="762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730250</xdr:colOff>
      <xdr:row>27</xdr:row>
      <xdr:rowOff>288925</xdr:rowOff>
    </xdr:from>
    <xdr:to>
      <xdr:col>16</xdr:col>
      <xdr:colOff>320675</xdr:colOff>
      <xdr:row>29</xdr:row>
      <xdr:rowOff>66675</xdr:rowOff>
    </xdr:to>
    <xdr:sp macro="" textlink="">
      <xdr:nvSpPr>
        <xdr:cNvPr id="82" name="四角形吹き出し 81">
          <a:extLst>
            <a:ext uri="{FF2B5EF4-FFF2-40B4-BE49-F238E27FC236}">
              <a16:creationId xmlns:a16="http://schemas.microsoft.com/office/drawing/2014/main" id="{00000000-0008-0000-1300-000052000000}"/>
            </a:ext>
          </a:extLst>
        </xdr:cNvPr>
        <xdr:cNvSpPr/>
      </xdr:nvSpPr>
      <xdr:spPr>
        <a:xfrm>
          <a:off x="8540750" y="6670675"/>
          <a:ext cx="4276725" cy="301625"/>
        </a:xfrm>
        <a:prstGeom prst="wedgeRectCallout">
          <a:avLst>
            <a:gd name="adj1" fmla="val -75222"/>
            <a:gd name="adj2" fmla="val -9861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2400">
              <a:latin typeface="Meiryo UI" panose="020B0604030504040204" pitchFamily="50" charset="-128"/>
              <a:ea typeface="Meiryo UI" panose="020B0604030504040204" pitchFamily="50" charset="-128"/>
            </a:rPr>
            <a:t>営業は赤太枠の箇所を記入してください。</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1316181</xdr:colOff>
      <xdr:row>6</xdr:row>
      <xdr:rowOff>536864</xdr:rowOff>
    </xdr:from>
    <xdr:to>
      <xdr:col>3</xdr:col>
      <xdr:colOff>1498990</xdr:colOff>
      <xdr:row>7</xdr:row>
      <xdr:rowOff>36602</xdr:rowOff>
    </xdr:to>
    <xdr:sp macro="" textlink="">
      <xdr:nvSpPr>
        <xdr:cNvPr id="2" name="テキスト ボックス 73">
          <a:extLst>
            <a:ext uri="{FF2B5EF4-FFF2-40B4-BE49-F238E27FC236}">
              <a16:creationId xmlns:a16="http://schemas.microsoft.com/office/drawing/2014/main" id="{00000000-0008-0000-1400-000002000000}"/>
            </a:ext>
          </a:extLst>
        </xdr:cNvPr>
        <xdr:cNvSpPr txBox="1"/>
      </xdr:nvSpPr>
      <xdr:spPr>
        <a:xfrm>
          <a:off x="1373331" y="1670339"/>
          <a:ext cx="1373434" cy="33138"/>
        </a:xfrm>
        <a:prstGeom prst="rect">
          <a:avLst/>
        </a:prstGeom>
        <a:noFill/>
      </xdr:spPr>
      <xdr:txBody>
        <a:bodyPr wrap="square" rtlCol="0">
          <a:spAutoFit/>
        </a:bodyPr>
        <a:lstStyle>
          <a:defPPr>
            <a:defRPr lang="ja-JP"/>
          </a:defPPr>
          <a:lvl1pPr algn="ctr" rtl="0" fontAlgn="base">
            <a:spcBef>
              <a:spcPct val="0"/>
            </a:spcBef>
            <a:spcAft>
              <a:spcPct val="0"/>
            </a:spcAft>
            <a:defRPr kumimoji="1" sz="800" b="1" kern="1200">
              <a:solidFill>
                <a:schemeClr val="tx1"/>
              </a:solidFill>
              <a:latin typeface="Times New Roman" pitchFamily="18" charset="0"/>
              <a:ea typeface="HG丸ｺﾞｼｯｸM-PRO" pitchFamily="50" charset="-128"/>
              <a:cs typeface="+mn-cs"/>
            </a:defRPr>
          </a:lvl1pPr>
          <a:lvl2pPr marL="457200" algn="ctr" rtl="0" fontAlgn="base">
            <a:spcBef>
              <a:spcPct val="0"/>
            </a:spcBef>
            <a:spcAft>
              <a:spcPct val="0"/>
            </a:spcAft>
            <a:defRPr kumimoji="1" sz="800" b="1" kern="1200">
              <a:solidFill>
                <a:schemeClr val="tx1"/>
              </a:solidFill>
              <a:latin typeface="Times New Roman" pitchFamily="18" charset="0"/>
              <a:ea typeface="HG丸ｺﾞｼｯｸM-PRO" pitchFamily="50" charset="-128"/>
              <a:cs typeface="+mn-cs"/>
            </a:defRPr>
          </a:lvl2pPr>
          <a:lvl3pPr marL="914400" algn="ctr" rtl="0" fontAlgn="base">
            <a:spcBef>
              <a:spcPct val="0"/>
            </a:spcBef>
            <a:spcAft>
              <a:spcPct val="0"/>
            </a:spcAft>
            <a:defRPr kumimoji="1" sz="800" b="1" kern="1200">
              <a:solidFill>
                <a:schemeClr val="tx1"/>
              </a:solidFill>
              <a:latin typeface="Times New Roman" pitchFamily="18" charset="0"/>
              <a:ea typeface="HG丸ｺﾞｼｯｸM-PRO" pitchFamily="50" charset="-128"/>
              <a:cs typeface="+mn-cs"/>
            </a:defRPr>
          </a:lvl3pPr>
          <a:lvl4pPr marL="1371600" algn="ctr" rtl="0" fontAlgn="base">
            <a:spcBef>
              <a:spcPct val="0"/>
            </a:spcBef>
            <a:spcAft>
              <a:spcPct val="0"/>
            </a:spcAft>
            <a:defRPr kumimoji="1" sz="800" b="1" kern="1200">
              <a:solidFill>
                <a:schemeClr val="tx1"/>
              </a:solidFill>
              <a:latin typeface="Times New Roman" pitchFamily="18" charset="0"/>
              <a:ea typeface="HG丸ｺﾞｼｯｸM-PRO" pitchFamily="50" charset="-128"/>
              <a:cs typeface="+mn-cs"/>
            </a:defRPr>
          </a:lvl4pPr>
          <a:lvl5pPr marL="1828800" algn="ctr" rtl="0" fontAlgn="base">
            <a:spcBef>
              <a:spcPct val="0"/>
            </a:spcBef>
            <a:spcAft>
              <a:spcPct val="0"/>
            </a:spcAft>
            <a:defRPr kumimoji="1" sz="800" b="1" kern="1200">
              <a:solidFill>
                <a:schemeClr val="tx1"/>
              </a:solidFill>
              <a:latin typeface="Times New Roman" pitchFamily="18" charset="0"/>
              <a:ea typeface="HG丸ｺﾞｼｯｸM-PRO" pitchFamily="50" charset="-128"/>
              <a:cs typeface="+mn-cs"/>
            </a:defRPr>
          </a:lvl5pPr>
          <a:lvl6pPr marL="2286000" algn="l" defTabSz="914400" rtl="0" eaLnBrk="1" latinLnBrk="0" hangingPunct="1">
            <a:defRPr kumimoji="1" sz="800" b="1" kern="1200">
              <a:solidFill>
                <a:schemeClr val="tx1"/>
              </a:solidFill>
              <a:latin typeface="Times New Roman" pitchFamily="18" charset="0"/>
              <a:ea typeface="HG丸ｺﾞｼｯｸM-PRO" pitchFamily="50" charset="-128"/>
              <a:cs typeface="+mn-cs"/>
            </a:defRPr>
          </a:lvl6pPr>
          <a:lvl7pPr marL="2743200" algn="l" defTabSz="914400" rtl="0" eaLnBrk="1" latinLnBrk="0" hangingPunct="1">
            <a:defRPr kumimoji="1" sz="800" b="1" kern="1200">
              <a:solidFill>
                <a:schemeClr val="tx1"/>
              </a:solidFill>
              <a:latin typeface="Times New Roman" pitchFamily="18" charset="0"/>
              <a:ea typeface="HG丸ｺﾞｼｯｸM-PRO" pitchFamily="50" charset="-128"/>
              <a:cs typeface="+mn-cs"/>
            </a:defRPr>
          </a:lvl7pPr>
          <a:lvl8pPr marL="3200400" algn="l" defTabSz="914400" rtl="0" eaLnBrk="1" latinLnBrk="0" hangingPunct="1">
            <a:defRPr kumimoji="1" sz="800" b="1" kern="1200">
              <a:solidFill>
                <a:schemeClr val="tx1"/>
              </a:solidFill>
              <a:latin typeface="Times New Roman" pitchFamily="18" charset="0"/>
              <a:ea typeface="HG丸ｺﾞｼｯｸM-PRO" pitchFamily="50" charset="-128"/>
              <a:cs typeface="+mn-cs"/>
            </a:defRPr>
          </a:lvl8pPr>
          <a:lvl9pPr marL="3657600" algn="l" defTabSz="914400" rtl="0" eaLnBrk="1" latinLnBrk="0" hangingPunct="1">
            <a:defRPr kumimoji="1" sz="800" b="1" kern="1200">
              <a:solidFill>
                <a:schemeClr val="tx1"/>
              </a:solidFill>
              <a:latin typeface="Times New Roman" pitchFamily="18" charset="0"/>
              <a:ea typeface="HG丸ｺﾞｼｯｸM-PRO" pitchFamily="50" charset="-128"/>
              <a:cs typeface="+mn-cs"/>
            </a:defRPr>
          </a:lvl9pPr>
        </a:lstStyle>
        <a:p>
          <a:pPr algn="l"/>
          <a:r>
            <a:rPr kumimoji="1" lang="en-US" altLang="ja-JP">
              <a:solidFill>
                <a:srgbClr val="FF0000"/>
              </a:solidFill>
              <a:latin typeface="Meiryo UI" panose="020B0604030504040204" pitchFamily="50" charset="-128"/>
              <a:ea typeface="Meiryo UI" panose="020B0604030504040204" pitchFamily="50" charset="-128"/>
            </a:rPr>
            <a:t>※</a:t>
          </a:r>
          <a:r>
            <a:rPr kumimoji="1" lang="ja-JP" altLang="en-US">
              <a:solidFill>
                <a:srgbClr val="FF0000"/>
              </a:solidFill>
              <a:latin typeface="Meiryo UI" panose="020B0604030504040204" pitchFamily="50" charset="-128"/>
              <a:ea typeface="Meiryo UI" panose="020B0604030504040204" pitchFamily="50" charset="-128"/>
            </a:rPr>
            <a:t>システムデータ項目 </a:t>
          </a:r>
          <a:r>
            <a:rPr kumimoji="1" lang="en-US" altLang="ja-JP">
              <a:solidFill>
                <a:srgbClr val="FF0000"/>
              </a:solidFill>
              <a:latin typeface="Meiryo UI" panose="020B0604030504040204" pitchFamily="50" charset="-128"/>
              <a:ea typeface="Meiryo UI" panose="020B0604030504040204" pitchFamily="50" charset="-128"/>
            </a:rPr>
            <a:t>12-71 </a:t>
          </a:r>
          <a:r>
            <a:rPr kumimoji="1" lang="ja-JP" altLang="en-US">
              <a:solidFill>
                <a:srgbClr val="FF0000"/>
              </a:solidFill>
              <a:latin typeface="Meiryo UI" panose="020B0604030504040204" pitchFamily="50" charset="-128"/>
              <a:ea typeface="Meiryo UI" panose="020B0604030504040204" pitchFamily="50" charset="-128"/>
            </a:rPr>
            <a:t>は設定変更（</a:t>
          </a:r>
          <a:r>
            <a:rPr kumimoji="1" lang="en-US" altLang="ja-JP">
              <a:solidFill>
                <a:srgbClr val="FF0000"/>
              </a:solidFill>
              <a:latin typeface="Meiryo UI" panose="020B0604030504040204" pitchFamily="50" charset="-128"/>
              <a:ea typeface="Meiryo UI" panose="020B0604030504040204" pitchFamily="50" charset="-128"/>
            </a:rPr>
            <a:t>OFF</a:t>
          </a:r>
          <a:r>
            <a:rPr kumimoji="1" lang="ja-JP" altLang="en-US">
              <a:solidFill>
                <a:srgbClr val="FF0000"/>
              </a:solidFill>
              <a:latin typeface="Meiryo UI" panose="020B0604030504040204" pitchFamily="50" charset="-128"/>
              <a:ea typeface="Meiryo UI" panose="020B0604030504040204" pitchFamily="50" charset="-128"/>
            </a:rPr>
            <a:t>→</a:t>
          </a:r>
          <a:r>
            <a:rPr kumimoji="1" lang="en-US" altLang="ja-JP">
              <a:solidFill>
                <a:srgbClr val="FF0000"/>
              </a:solidFill>
              <a:latin typeface="Meiryo UI" panose="020B0604030504040204" pitchFamily="50" charset="-128"/>
              <a:ea typeface="Meiryo UI" panose="020B0604030504040204" pitchFamily="50" charset="-128"/>
            </a:rPr>
            <a:t>ON</a:t>
          </a:r>
          <a:r>
            <a:rPr kumimoji="1" lang="ja-JP" altLang="en-US">
              <a:solidFill>
                <a:srgbClr val="FF0000"/>
              </a:solidFill>
              <a:latin typeface="Meiryo UI" panose="020B0604030504040204" pitchFamily="50" charset="-128"/>
              <a:ea typeface="Meiryo UI" panose="020B0604030504040204" pitchFamily="50" charset="-128"/>
            </a:rPr>
            <a:t>）必須</a:t>
          </a:r>
        </a:p>
      </xdr:txBody>
    </xdr:sp>
    <xdr:clientData/>
  </xdr:twoCellAnchor>
  <xdr:twoCellAnchor>
    <xdr:from>
      <xdr:col>1</xdr:col>
      <xdr:colOff>1324840</xdr:colOff>
      <xdr:row>7</xdr:row>
      <xdr:rowOff>545523</xdr:rowOff>
    </xdr:from>
    <xdr:to>
      <xdr:col>3</xdr:col>
      <xdr:colOff>1507649</xdr:colOff>
      <xdr:row>8</xdr:row>
      <xdr:rowOff>45261</xdr:rowOff>
    </xdr:to>
    <xdr:sp macro="" textlink="">
      <xdr:nvSpPr>
        <xdr:cNvPr id="3" name="テキスト ボックス 73">
          <a:extLst>
            <a:ext uri="{FF2B5EF4-FFF2-40B4-BE49-F238E27FC236}">
              <a16:creationId xmlns:a16="http://schemas.microsoft.com/office/drawing/2014/main" id="{00000000-0008-0000-1400-000003000000}"/>
            </a:ext>
          </a:extLst>
        </xdr:cNvPr>
        <xdr:cNvSpPr txBox="1"/>
      </xdr:nvSpPr>
      <xdr:spPr>
        <a:xfrm>
          <a:off x="1372465" y="1907598"/>
          <a:ext cx="1373434" cy="42663"/>
        </a:xfrm>
        <a:prstGeom prst="rect">
          <a:avLst/>
        </a:prstGeom>
        <a:noFill/>
      </xdr:spPr>
      <xdr:txBody>
        <a:bodyPr wrap="square" rtlCol="0">
          <a:spAutoFit/>
        </a:bodyPr>
        <a:lstStyle>
          <a:defPPr>
            <a:defRPr lang="ja-JP"/>
          </a:defPPr>
          <a:lvl1pPr algn="ctr" rtl="0" fontAlgn="base">
            <a:spcBef>
              <a:spcPct val="0"/>
            </a:spcBef>
            <a:spcAft>
              <a:spcPct val="0"/>
            </a:spcAft>
            <a:defRPr kumimoji="1" sz="800" b="1" kern="1200">
              <a:solidFill>
                <a:schemeClr val="tx1"/>
              </a:solidFill>
              <a:latin typeface="Times New Roman" pitchFamily="18" charset="0"/>
              <a:ea typeface="HG丸ｺﾞｼｯｸM-PRO" pitchFamily="50" charset="-128"/>
              <a:cs typeface="+mn-cs"/>
            </a:defRPr>
          </a:lvl1pPr>
          <a:lvl2pPr marL="457200" algn="ctr" rtl="0" fontAlgn="base">
            <a:spcBef>
              <a:spcPct val="0"/>
            </a:spcBef>
            <a:spcAft>
              <a:spcPct val="0"/>
            </a:spcAft>
            <a:defRPr kumimoji="1" sz="800" b="1" kern="1200">
              <a:solidFill>
                <a:schemeClr val="tx1"/>
              </a:solidFill>
              <a:latin typeface="Times New Roman" pitchFamily="18" charset="0"/>
              <a:ea typeface="HG丸ｺﾞｼｯｸM-PRO" pitchFamily="50" charset="-128"/>
              <a:cs typeface="+mn-cs"/>
            </a:defRPr>
          </a:lvl2pPr>
          <a:lvl3pPr marL="914400" algn="ctr" rtl="0" fontAlgn="base">
            <a:spcBef>
              <a:spcPct val="0"/>
            </a:spcBef>
            <a:spcAft>
              <a:spcPct val="0"/>
            </a:spcAft>
            <a:defRPr kumimoji="1" sz="800" b="1" kern="1200">
              <a:solidFill>
                <a:schemeClr val="tx1"/>
              </a:solidFill>
              <a:latin typeface="Times New Roman" pitchFamily="18" charset="0"/>
              <a:ea typeface="HG丸ｺﾞｼｯｸM-PRO" pitchFamily="50" charset="-128"/>
              <a:cs typeface="+mn-cs"/>
            </a:defRPr>
          </a:lvl3pPr>
          <a:lvl4pPr marL="1371600" algn="ctr" rtl="0" fontAlgn="base">
            <a:spcBef>
              <a:spcPct val="0"/>
            </a:spcBef>
            <a:spcAft>
              <a:spcPct val="0"/>
            </a:spcAft>
            <a:defRPr kumimoji="1" sz="800" b="1" kern="1200">
              <a:solidFill>
                <a:schemeClr val="tx1"/>
              </a:solidFill>
              <a:latin typeface="Times New Roman" pitchFamily="18" charset="0"/>
              <a:ea typeface="HG丸ｺﾞｼｯｸM-PRO" pitchFamily="50" charset="-128"/>
              <a:cs typeface="+mn-cs"/>
            </a:defRPr>
          </a:lvl4pPr>
          <a:lvl5pPr marL="1828800" algn="ctr" rtl="0" fontAlgn="base">
            <a:spcBef>
              <a:spcPct val="0"/>
            </a:spcBef>
            <a:spcAft>
              <a:spcPct val="0"/>
            </a:spcAft>
            <a:defRPr kumimoji="1" sz="800" b="1" kern="1200">
              <a:solidFill>
                <a:schemeClr val="tx1"/>
              </a:solidFill>
              <a:latin typeface="Times New Roman" pitchFamily="18" charset="0"/>
              <a:ea typeface="HG丸ｺﾞｼｯｸM-PRO" pitchFamily="50" charset="-128"/>
              <a:cs typeface="+mn-cs"/>
            </a:defRPr>
          </a:lvl5pPr>
          <a:lvl6pPr marL="2286000" algn="l" defTabSz="914400" rtl="0" eaLnBrk="1" latinLnBrk="0" hangingPunct="1">
            <a:defRPr kumimoji="1" sz="800" b="1" kern="1200">
              <a:solidFill>
                <a:schemeClr val="tx1"/>
              </a:solidFill>
              <a:latin typeface="Times New Roman" pitchFamily="18" charset="0"/>
              <a:ea typeface="HG丸ｺﾞｼｯｸM-PRO" pitchFamily="50" charset="-128"/>
              <a:cs typeface="+mn-cs"/>
            </a:defRPr>
          </a:lvl6pPr>
          <a:lvl7pPr marL="2743200" algn="l" defTabSz="914400" rtl="0" eaLnBrk="1" latinLnBrk="0" hangingPunct="1">
            <a:defRPr kumimoji="1" sz="800" b="1" kern="1200">
              <a:solidFill>
                <a:schemeClr val="tx1"/>
              </a:solidFill>
              <a:latin typeface="Times New Roman" pitchFamily="18" charset="0"/>
              <a:ea typeface="HG丸ｺﾞｼｯｸM-PRO" pitchFamily="50" charset="-128"/>
              <a:cs typeface="+mn-cs"/>
            </a:defRPr>
          </a:lvl7pPr>
          <a:lvl8pPr marL="3200400" algn="l" defTabSz="914400" rtl="0" eaLnBrk="1" latinLnBrk="0" hangingPunct="1">
            <a:defRPr kumimoji="1" sz="800" b="1" kern="1200">
              <a:solidFill>
                <a:schemeClr val="tx1"/>
              </a:solidFill>
              <a:latin typeface="Times New Roman" pitchFamily="18" charset="0"/>
              <a:ea typeface="HG丸ｺﾞｼｯｸM-PRO" pitchFamily="50" charset="-128"/>
              <a:cs typeface="+mn-cs"/>
            </a:defRPr>
          </a:lvl8pPr>
          <a:lvl9pPr marL="3657600" algn="l" defTabSz="914400" rtl="0" eaLnBrk="1" latinLnBrk="0" hangingPunct="1">
            <a:defRPr kumimoji="1" sz="800" b="1" kern="1200">
              <a:solidFill>
                <a:schemeClr val="tx1"/>
              </a:solidFill>
              <a:latin typeface="Times New Roman" pitchFamily="18" charset="0"/>
              <a:ea typeface="HG丸ｺﾞｼｯｸM-PRO" pitchFamily="50" charset="-128"/>
              <a:cs typeface="+mn-cs"/>
            </a:defRPr>
          </a:lvl9pPr>
        </a:lstStyle>
        <a:p>
          <a:pPr algn="l"/>
          <a:r>
            <a:rPr kumimoji="1" lang="en-US" altLang="ja-JP">
              <a:solidFill>
                <a:srgbClr val="FF0000"/>
              </a:solidFill>
              <a:latin typeface="Meiryo UI" panose="020B0604030504040204" pitchFamily="50" charset="-128"/>
              <a:ea typeface="Meiryo UI" panose="020B0604030504040204" pitchFamily="50" charset="-128"/>
            </a:rPr>
            <a:t>※</a:t>
          </a:r>
          <a:r>
            <a:rPr kumimoji="1" lang="ja-JP" altLang="en-US">
              <a:solidFill>
                <a:srgbClr val="FF0000"/>
              </a:solidFill>
              <a:latin typeface="Meiryo UI" panose="020B0604030504040204" pitchFamily="50" charset="-128"/>
              <a:ea typeface="Meiryo UI" panose="020B0604030504040204" pitchFamily="50" charset="-128"/>
            </a:rPr>
            <a:t>システムデータ項目 </a:t>
          </a:r>
          <a:r>
            <a:rPr kumimoji="1" lang="en-US" altLang="ja-JP">
              <a:solidFill>
                <a:srgbClr val="FF0000"/>
              </a:solidFill>
              <a:latin typeface="Meiryo UI" panose="020B0604030504040204" pitchFamily="50" charset="-128"/>
              <a:ea typeface="Meiryo UI" panose="020B0604030504040204" pitchFamily="50" charset="-128"/>
            </a:rPr>
            <a:t>12-69</a:t>
          </a:r>
          <a:r>
            <a:rPr kumimoji="1" lang="en-US" altLang="ja-JP" baseline="0">
              <a:solidFill>
                <a:srgbClr val="FF0000"/>
              </a:solidFill>
              <a:latin typeface="Meiryo UI" panose="020B0604030504040204" pitchFamily="50" charset="-128"/>
              <a:ea typeface="Meiryo UI" panose="020B0604030504040204" pitchFamily="50" charset="-128"/>
            </a:rPr>
            <a:t> </a:t>
          </a:r>
          <a:r>
            <a:rPr kumimoji="1" lang="ja-JP" altLang="en-US">
              <a:solidFill>
                <a:srgbClr val="FF0000"/>
              </a:solidFill>
              <a:latin typeface="Meiryo UI" panose="020B0604030504040204" pitchFamily="50" charset="-128"/>
              <a:ea typeface="Meiryo UI" panose="020B0604030504040204" pitchFamily="50" charset="-128"/>
            </a:rPr>
            <a:t>は設定変更（</a:t>
          </a:r>
          <a:r>
            <a:rPr kumimoji="1" lang="en-US" altLang="ja-JP">
              <a:solidFill>
                <a:srgbClr val="FF0000"/>
              </a:solidFill>
              <a:latin typeface="Meiryo UI" panose="020B0604030504040204" pitchFamily="50" charset="-128"/>
              <a:ea typeface="Meiryo UI" panose="020B0604030504040204" pitchFamily="50" charset="-128"/>
            </a:rPr>
            <a:t>OFF</a:t>
          </a:r>
          <a:r>
            <a:rPr kumimoji="1" lang="ja-JP" altLang="en-US">
              <a:solidFill>
                <a:srgbClr val="FF0000"/>
              </a:solidFill>
              <a:latin typeface="Meiryo UI" panose="020B0604030504040204" pitchFamily="50" charset="-128"/>
              <a:ea typeface="Meiryo UI" panose="020B0604030504040204" pitchFamily="50" charset="-128"/>
            </a:rPr>
            <a:t>→</a:t>
          </a:r>
          <a:r>
            <a:rPr kumimoji="1" lang="en-US" altLang="ja-JP">
              <a:solidFill>
                <a:srgbClr val="FF0000"/>
              </a:solidFill>
              <a:latin typeface="Meiryo UI" panose="020B0604030504040204" pitchFamily="50" charset="-128"/>
              <a:ea typeface="Meiryo UI" panose="020B0604030504040204" pitchFamily="50" charset="-128"/>
            </a:rPr>
            <a:t>ON</a:t>
          </a:r>
          <a:r>
            <a:rPr kumimoji="1" lang="ja-JP" altLang="en-US">
              <a:solidFill>
                <a:srgbClr val="FF0000"/>
              </a:solidFill>
              <a:latin typeface="Meiryo UI" panose="020B0604030504040204" pitchFamily="50" charset="-128"/>
              <a:ea typeface="Meiryo UI" panose="020B0604030504040204" pitchFamily="50" charset="-128"/>
            </a:rPr>
            <a:t>）必須</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30</xdr:col>
      <xdr:colOff>5137</xdr:colOff>
      <xdr:row>16</xdr:row>
      <xdr:rowOff>31179</xdr:rowOff>
    </xdr:from>
    <xdr:to>
      <xdr:col>31</xdr:col>
      <xdr:colOff>74974</xdr:colOff>
      <xdr:row>19</xdr:row>
      <xdr:rowOff>16232</xdr:rowOff>
    </xdr:to>
    <xdr:pic>
      <xdr:nvPicPr>
        <xdr:cNvPr id="99" name="図 98">
          <a:extLst>
            <a:ext uri="{FF2B5EF4-FFF2-40B4-BE49-F238E27FC236}">
              <a16:creationId xmlns:a16="http://schemas.microsoft.com/office/drawing/2014/main" id="{00000000-0008-0000-1500-00006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05078" y="3202444"/>
          <a:ext cx="753396" cy="590170"/>
        </a:xfrm>
        <a:prstGeom prst="rect">
          <a:avLst/>
        </a:prstGeom>
      </xdr:spPr>
    </xdr:pic>
    <xdr:clientData/>
  </xdr:twoCellAnchor>
  <xdr:twoCellAnchor editAs="oneCell">
    <xdr:from>
      <xdr:col>20</xdr:col>
      <xdr:colOff>493058</xdr:colOff>
      <xdr:row>11</xdr:row>
      <xdr:rowOff>123264</xdr:rowOff>
    </xdr:from>
    <xdr:to>
      <xdr:col>22</xdr:col>
      <xdr:colOff>427808</xdr:colOff>
      <xdr:row>17</xdr:row>
      <xdr:rowOff>10902</xdr:rowOff>
    </xdr:to>
    <xdr:pic>
      <xdr:nvPicPr>
        <xdr:cNvPr id="8" name="図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0" b="100000" l="2030" r="98985">
                      <a14:foregroundMark x1="3046" y1="13018" x2="84264" y2="1775"/>
                      <a14:foregroundMark x1="3046" y1="90533" x2="14213" y2="99408"/>
                      <a14:foregroundMark x1="14213" y1="98817" x2="97970" y2="79882"/>
                      <a14:foregroundMark x1="84772" y1="1775" x2="97970" y2="5325"/>
                      <a14:foregroundMark x1="96954" y1="4734" x2="83756" y2="1183"/>
                      <a14:backgroundMark x1="12690" y1="99408" x2="1523" y2="89349"/>
                      <a14:backgroundMark x1="13706" y1="99408" x2="98477" y2="79882"/>
                      <a14:backgroundMark x1="84772" y1="1775" x2="98477" y2="5325"/>
                      <a14:backgroundMark x1="83756" y1="1183" x2="2030" y2="12426"/>
                    </a14:backgroundRemoval>
                  </a14:imgEffect>
                </a14:imgLayer>
              </a14:imgProps>
            </a:ext>
            <a:ext uri="{28A0092B-C50C-407E-A947-70E740481C1C}">
              <a14:useLocalDpi xmlns:a14="http://schemas.microsoft.com/office/drawing/2010/main" val="0"/>
            </a:ext>
          </a:extLst>
        </a:blip>
        <a:stretch>
          <a:fillRect/>
        </a:stretch>
      </xdr:blipFill>
      <xdr:spPr>
        <a:xfrm>
          <a:off x="13357411" y="2285999"/>
          <a:ext cx="1301868" cy="1097874"/>
        </a:xfrm>
        <a:prstGeom prst="rect">
          <a:avLst/>
        </a:prstGeom>
      </xdr:spPr>
    </xdr:pic>
    <xdr:clientData/>
  </xdr:twoCellAnchor>
  <xdr:twoCellAnchor editAs="oneCell">
    <xdr:from>
      <xdr:col>18</xdr:col>
      <xdr:colOff>496438</xdr:colOff>
      <xdr:row>12</xdr:row>
      <xdr:rowOff>3056</xdr:rowOff>
    </xdr:from>
    <xdr:to>
      <xdr:col>20</xdr:col>
      <xdr:colOff>235782</xdr:colOff>
      <xdr:row>17</xdr:row>
      <xdr:rowOff>44822</xdr:rowOff>
    </xdr:to>
    <xdr:pic>
      <xdr:nvPicPr>
        <xdr:cNvPr id="4" name="図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backgroundRemoval t="535" b="100000" l="508" r="100000">
                      <a14:foregroundMark x1="3553" y1="11230" x2="80711" y2="1070"/>
                      <a14:foregroundMark x1="1015" y1="89305" x2="16244" y2="98396"/>
                      <a14:foregroundMark x1="81218" y1="535" x2="97970" y2="4813"/>
                      <a14:foregroundMark x1="97970" y1="5348" x2="98477" y2="80749"/>
                      <a14:foregroundMark x1="2030" y1="12299" x2="1523" y2="89840"/>
                      <a14:foregroundMark x1="97462" y1="80749" x2="15736" y2="98396"/>
                      <a14:foregroundMark x1="2030" y1="52941" x2="1523" y2="90374"/>
                      <a14:foregroundMark x1="2538" y1="52941" x2="6091" y2="61497"/>
                      <a14:foregroundMark x1="2538" y1="55080" x2="3046" y2="64706"/>
                      <a14:foregroundMark x1="97462" y1="60963" x2="96954" y2="77540"/>
                      <a14:foregroundMark x1="76142" y1="1604" x2="82234" y2="1604"/>
                      <a14:foregroundMark x1="82234" y1="1604" x2="85787" y2="2674"/>
                      <a14:foregroundMark x1="82234" y1="1604" x2="78680" y2="2139"/>
                      <a14:backgroundMark x1="1015" y1="11230" x2="78680" y2="535"/>
                      <a14:backgroundMark x1="84264" y1="1070" x2="98477" y2="4278"/>
                      <a14:backgroundMark x1="1015" y1="89305" x2="15736" y2="98396"/>
                      <a14:backgroundMark x1="1523" y1="12834" x2="1523" y2="89840"/>
                      <a14:backgroundMark x1="16751" y1="98930" x2="98477" y2="81283"/>
                      <a14:backgroundMark x1="98985" y1="5348" x2="98477" y2="79679"/>
                      <a14:backgroundMark x1="79188" y1="1604" x2="84772" y2="1070"/>
                    </a14:backgroundRemoval>
                  </a14:imgEffect>
                </a14:imgLayer>
              </a14:imgProps>
            </a:ext>
            <a:ext uri="{28A0092B-C50C-407E-A947-70E740481C1C}">
              <a14:useLocalDpi xmlns:a14="http://schemas.microsoft.com/office/drawing/2010/main" val="0"/>
            </a:ext>
          </a:extLst>
        </a:blip>
        <a:stretch>
          <a:fillRect/>
        </a:stretch>
      </xdr:blipFill>
      <xdr:spPr>
        <a:xfrm>
          <a:off x="11993673" y="2367497"/>
          <a:ext cx="1106462" cy="1050296"/>
        </a:xfrm>
        <a:prstGeom prst="rect">
          <a:avLst/>
        </a:prstGeom>
      </xdr:spPr>
    </xdr:pic>
    <xdr:clientData/>
  </xdr:twoCellAnchor>
  <xdr:twoCellAnchor editAs="oneCell">
    <xdr:from>
      <xdr:col>33</xdr:col>
      <xdr:colOff>132375</xdr:colOff>
      <xdr:row>25</xdr:row>
      <xdr:rowOff>117217</xdr:rowOff>
    </xdr:from>
    <xdr:to>
      <xdr:col>33</xdr:col>
      <xdr:colOff>553933</xdr:colOff>
      <xdr:row>27</xdr:row>
      <xdr:rowOff>134938</xdr:rowOff>
    </xdr:to>
    <xdr:pic>
      <xdr:nvPicPr>
        <xdr:cNvPr id="98" name="図 97">
          <a:extLst>
            <a:ext uri="{FF2B5EF4-FFF2-40B4-BE49-F238E27FC236}">
              <a16:creationId xmlns:a16="http://schemas.microsoft.com/office/drawing/2014/main" id="{00000000-0008-0000-1500-00006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1849375" y="5070217"/>
          <a:ext cx="421558" cy="414596"/>
        </a:xfrm>
        <a:prstGeom prst="rect">
          <a:avLst/>
        </a:prstGeom>
      </xdr:spPr>
    </xdr:pic>
    <xdr:clientData/>
  </xdr:twoCellAnchor>
  <xdr:twoCellAnchor>
    <xdr:from>
      <xdr:col>23</xdr:col>
      <xdr:colOff>297016</xdr:colOff>
      <xdr:row>13</xdr:row>
      <xdr:rowOff>133153</xdr:rowOff>
    </xdr:from>
    <xdr:to>
      <xdr:col>36</xdr:col>
      <xdr:colOff>297016</xdr:colOff>
      <xdr:row>13</xdr:row>
      <xdr:rowOff>133153</xdr:rowOff>
    </xdr:to>
    <xdr:cxnSp macro="">
      <xdr:nvCxnSpPr>
        <xdr:cNvPr id="2" name="直線コネクタ 1">
          <a:extLst>
            <a:ext uri="{FF2B5EF4-FFF2-40B4-BE49-F238E27FC236}">
              <a16:creationId xmlns:a16="http://schemas.microsoft.com/office/drawing/2014/main" id="{00000000-0008-0000-1500-000002000000}"/>
            </a:ext>
          </a:extLst>
        </xdr:cNvPr>
        <xdr:cNvCxnSpPr/>
      </xdr:nvCxnSpPr>
      <xdr:spPr>
        <a:xfrm>
          <a:off x="15251266" y="2685853"/>
          <a:ext cx="8915400" cy="0"/>
        </a:xfrm>
        <a:prstGeom prst="line">
          <a:avLst/>
        </a:prstGeom>
        <a:ln w="38100">
          <a:solidFill>
            <a:schemeClr val="tx2">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24</xdr:col>
      <xdr:colOff>235563</xdr:colOff>
      <xdr:row>12</xdr:row>
      <xdr:rowOff>92186</xdr:rowOff>
    </xdr:from>
    <xdr:ext cx="1133270" cy="465031"/>
    <xdr:pic>
      <xdr:nvPicPr>
        <xdr:cNvPr id="3" name="Picture 7" descr="C:\Users\a-m_tsuchiya\Desktop\PNG\給電HUB ８ポート.png">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875613" y="2444861"/>
          <a:ext cx="1133270" cy="46503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27</xdr:col>
      <xdr:colOff>637868</xdr:colOff>
      <xdr:row>16</xdr:row>
      <xdr:rowOff>41692</xdr:rowOff>
    </xdr:from>
    <xdr:ext cx="733509" cy="578213"/>
    <xdr:pic>
      <xdr:nvPicPr>
        <xdr:cNvPr id="5" name="Picture 16" descr="C:\Users\a-m_tsuchiya\Desktop\PNG\IP電話機 防水 24ボタン.png">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8335318" y="3194467"/>
          <a:ext cx="733509" cy="57821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32</xdr:col>
      <xdr:colOff>72995</xdr:colOff>
      <xdr:row>15</xdr:row>
      <xdr:rowOff>195321</xdr:rowOff>
    </xdr:from>
    <xdr:ext cx="619877" cy="610258"/>
    <xdr:pic>
      <xdr:nvPicPr>
        <xdr:cNvPr id="7" name="Picture 12" descr="C:\Users\a-m_tsuchiya\Desktop\PNG\IP電話機 メディア.png">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1199445" y="3148071"/>
          <a:ext cx="619877" cy="61025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35</xdr:col>
      <xdr:colOff>662712</xdr:colOff>
      <xdr:row>13</xdr:row>
      <xdr:rowOff>185090</xdr:rowOff>
    </xdr:from>
    <xdr:ext cx="565764" cy="748975"/>
    <xdr:pic>
      <xdr:nvPicPr>
        <xdr:cNvPr id="9" name="Picture 5" descr="C:\Users\a-m_tsuchiya\Desktop\PNG\IP DECTコードレス接続装置.png">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3846562" y="2737790"/>
          <a:ext cx="565764" cy="7489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25</xdr:col>
      <xdr:colOff>174113</xdr:colOff>
      <xdr:row>14</xdr:row>
      <xdr:rowOff>133152</xdr:rowOff>
    </xdr:from>
    <xdr:to>
      <xdr:col>35</xdr:col>
      <xdr:colOff>403413</xdr:colOff>
      <xdr:row>28</xdr:row>
      <xdr:rowOff>145675</xdr:rowOff>
    </xdr:to>
    <xdr:sp macro="" textlink="">
      <xdr:nvSpPr>
        <xdr:cNvPr id="10" name="フリーフォーム 9">
          <a:extLst>
            <a:ext uri="{FF2B5EF4-FFF2-40B4-BE49-F238E27FC236}">
              <a16:creationId xmlns:a16="http://schemas.microsoft.com/office/drawing/2014/main" id="{00000000-0008-0000-1500-00000A000000}"/>
            </a:ext>
          </a:extLst>
        </xdr:cNvPr>
        <xdr:cNvSpPr/>
      </xdr:nvSpPr>
      <xdr:spPr>
        <a:xfrm>
          <a:off x="16456260" y="2901005"/>
          <a:ext cx="7064888" cy="2881229"/>
        </a:xfrm>
        <a:custGeom>
          <a:avLst/>
          <a:gdLst>
            <a:gd name="connsiteX0" fmla="*/ 0 w 7384435"/>
            <a:gd name="connsiteY0" fmla="*/ 0 h 2857500"/>
            <a:gd name="connsiteX1" fmla="*/ 0 w 7384435"/>
            <a:gd name="connsiteY1" fmla="*/ 2857500 h 2857500"/>
            <a:gd name="connsiteX2" fmla="*/ 7384435 w 7384435"/>
            <a:gd name="connsiteY2" fmla="*/ 2857500 h 2857500"/>
          </a:gdLst>
          <a:ahLst/>
          <a:cxnLst>
            <a:cxn ang="0">
              <a:pos x="connsiteX0" y="connsiteY0"/>
            </a:cxn>
            <a:cxn ang="0">
              <a:pos x="connsiteX1" y="connsiteY1"/>
            </a:cxn>
            <a:cxn ang="0">
              <a:pos x="connsiteX2" y="connsiteY2"/>
            </a:cxn>
          </a:cxnLst>
          <a:rect l="l" t="t" r="r" b="b"/>
          <a:pathLst>
            <a:path w="7384435" h="2857500">
              <a:moveTo>
                <a:pt x="0" y="0"/>
              </a:moveTo>
              <a:lnTo>
                <a:pt x="0" y="2857500"/>
              </a:lnTo>
              <a:lnTo>
                <a:pt x="7384435" y="2857500"/>
              </a:lnTo>
            </a:path>
          </a:pathLst>
        </a:custGeom>
        <a:noFill/>
        <a:ln w="3810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26</xdr:col>
      <xdr:colOff>112661</xdr:colOff>
      <xdr:row>24</xdr:row>
      <xdr:rowOff>34754</xdr:rowOff>
    </xdr:from>
    <xdr:ext cx="594985" cy="460656"/>
    <xdr:pic>
      <xdr:nvPicPr>
        <xdr:cNvPr id="11" name="Picture 81" descr="ANd9GcRA2v1WMF4zWLqct7SXKoqzgl2Csx2iG1wzs2lBYma1FTqCfMv4">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124311" y="4825829"/>
          <a:ext cx="594985" cy="4606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28</xdr:col>
      <xdr:colOff>81934</xdr:colOff>
      <xdr:row>23</xdr:row>
      <xdr:rowOff>185550</xdr:rowOff>
    </xdr:from>
    <xdr:ext cx="609194" cy="654950"/>
    <xdr:pic>
      <xdr:nvPicPr>
        <xdr:cNvPr id="12" name="Picture 10" descr="C:\Users\a-m_tsuchiya\Desktop\PNG\IPコンソール.png">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8465184" y="4776600"/>
          <a:ext cx="609194" cy="6549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30</xdr:col>
      <xdr:colOff>70906</xdr:colOff>
      <xdr:row>21</xdr:row>
      <xdr:rowOff>88434</xdr:rowOff>
    </xdr:from>
    <xdr:ext cx="609793" cy="351373"/>
    <xdr:pic>
      <xdr:nvPicPr>
        <xdr:cNvPr id="13" name="Picture 11" descr="C:\Users\a-m_tsuchiya\Desktop\PNG\無線アクセスポイント.png">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9825756" y="4250859"/>
          <a:ext cx="609793" cy="35137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27</xdr:col>
      <xdr:colOff>10242</xdr:colOff>
      <xdr:row>13</xdr:row>
      <xdr:rowOff>122911</xdr:rowOff>
    </xdr:from>
    <xdr:to>
      <xdr:col>27</xdr:col>
      <xdr:colOff>10242</xdr:colOff>
      <xdr:row>16</xdr:row>
      <xdr:rowOff>30734</xdr:rowOff>
    </xdr:to>
    <xdr:cxnSp macro="">
      <xdr:nvCxnSpPr>
        <xdr:cNvPr id="16" name="直線コネクタ 15">
          <a:extLst>
            <a:ext uri="{FF2B5EF4-FFF2-40B4-BE49-F238E27FC236}">
              <a16:creationId xmlns:a16="http://schemas.microsoft.com/office/drawing/2014/main" id="{00000000-0008-0000-1500-000010000000}"/>
            </a:ext>
          </a:extLst>
        </xdr:cNvPr>
        <xdr:cNvCxnSpPr/>
      </xdr:nvCxnSpPr>
      <xdr:spPr>
        <a:xfrm>
          <a:off x="17707692" y="2675611"/>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469906</xdr:colOff>
      <xdr:row>13</xdr:row>
      <xdr:rowOff>142165</xdr:rowOff>
    </xdr:from>
    <xdr:to>
      <xdr:col>28</xdr:col>
      <xdr:colOff>469906</xdr:colOff>
      <xdr:row>16</xdr:row>
      <xdr:rowOff>49988</xdr:rowOff>
    </xdr:to>
    <xdr:cxnSp macro="">
      <xdr:nvCxnSpPr>
        <xdr:cNvPr id="17" name="直線コネクタ 16">
          <a:extLst>
            <a:ext uri="{FF2B5EF4-FFF2-40B4-BE49-F238E27FC236}">
              <a16:creationId xmlns:a16="http://schemas.microsoft.com/office/drawing/2014/main" id="{00000000-0008-0000-1500-000011000000}"/>
            </a:ext>
          </a:extLst>
        </xdr:cNvPr>
        <xdr:cNvCxnSpPr/>
      </xdr:nvCxnSpPr>
      <xdr:spPr>
        <a:xfrm>
          <a:off x="18853156" y="2694865"/>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571105</xdr:colOff>
      <xdr:row>13</xdr:row>
      <xdr:rowOff>140935</xdr:rowOff>
    </xdr:from>
    <xdr:to>
      <xdr:col>30</xdr:col>
      <xdr:colOff>571105</xdr:colOff>
      <xdr:row>16</xdr:row>
      <xdr:rowOff>48758</xdr:rowOff>
    </xdr:to>
    <xdr:cxnSp macro="">
      <xdr:nvCxnSpPr>
        <xdr:cNvPr id="18" name="直線コネクタ 17">
          <a:extLst>
            <a:ext uri="{FF2B5EF4-FFF2-40B4-BE49-F238E27FC236}">
              <a16:creationId xmlns:a16="http://schemas.microsoft.com/office/drawing/2014/main" id="{00000000-0008-0000-1500-000012000000}"/>
            </a:ext>
          </a:extLst>
        </xdr:cNvPr>
        <xdr:cNvCxnSpPr/>
      </xdr:nvCxnSpPr>
      <xdr:spPr>
        <a:xfrm>
          <a:off x="20325955" y="2693635"/>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487947</xdr:colOff>
      <xdr:row>13</xdr:row>
      <xdr:rowOff>139705</xdr:rowOff>
    </xdr:from>
    <xdr:to>
      <xdr:col>32</xdr:col>
      <xdr:colOff>487947</xdr:colOff>
      <xdr:row>16</xdr:row>
      <xdr:rowOff>47528</xdr:rowOff>
    </xdr:to>
    <xdr:cxnSp macro="">
      <xdr:nvCxnSpPr>
        <xdr:cNvPr id="19" name="直線コネクタ 18">
          <a:extLst>
            <a:ext uri="{FF2B5EF4-FFF2-40B4-BE49-F238E27FC236}">
              <a16:creationId xmlns:a16="http://schemas.microsoft.com/office/drawing/2014/main" id="{00000000-0008-0000-1500-000013000000}"/>
            </a:ext>
          </a:extLst>
        </xdr:cNvPr>
        <xdr:cNvCxnSpPr/>
      </xdr:nvCxnSpPr>
      <xdr:spPr>
        <a:xfrm>
          <a:off x="21614397" y="2692405"/>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435516</xdr:colOff>
      <xdr:row>13</xdr:row>
      <xdr:rowOff>138475</xdr:rowOff>
    </xdr:from>
    <xdr:to>
      <xdr:col>34</xdr:col>
      <xdr:colOff>435516</xdr:colOff>
      <xdr:row>16</xdr:row>
      <xdr:rowOff>46298</xdr:rowOff>
    </xdr:to>
    <xdr:cxnSp macro="">
      <xdr:nvCxnSpPr>
        <xdr:cNvPr id="20" name="直線コネクタ 19">
          <a:extLst>
            <a:ext uri="{FF2B5EF4-FFF2-40B4-BE49-F238E27FC236}">
              <a16:creationId xmlns:a16="http://schemas.microsoft.com/office/drawing/2014/main" id="{00000000-0008-0000-1500-000014000000}"/>
            </a:ext>
          </a:extLst>
        </xdr:cNvPr>
        <xdr:cNvCxnSpPr/>
      </xdr:nvCxnSpPr>
      <xdr:spPr>
        <a:xfrm>
          <a:off x="22933566" y="2691175"/>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400493</xdr:colOff>
      <xdr:row>26</xdr:row>
      <xdr:rowOff>14342</xdr:rowOff>
    </xdr:from>
    <xdr:to>
      <xdr:col>35</xdr:col>
      <xdr:colOff>400493</xdr:colOff>
      <xdr:row>28</xdr:row>
      <xdr:rowOff>127004</xdr:rowOff>
    </xdr:to>
    <xdr:cxnSp macro="">
      <xdr:nvCxnSpPr>
        <xdr:cNvPr id="21" name="直線コネクタ 20">
          <a:extLst>
            <a:ext uri="{FF2B5EF4-FFF2-40B4-BE49-F238E27FC236}">
              <a16:creationId xmlns:a16="http://schemas.microsoft.com/office/drawing/2014/main" id="{00000000-0008-0000-1500-000015000000}"/>
            </a:ext>
          </a:extLst>
        </xdr:cNvPr>
        <xdr:cNvCxnSpPr/>
      </xdr:nvCxnSpPr>
      <xdr:spPr>
        <a:xfrm>
          <a:off x="23584343" y="5205467"/>
          <a:ext cx="0" cy="512712"/>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299919</xdr:colOff>
      <xdr:row>13</xdr:row>
      <xdr:rowOff>125773</xdr:rowOff>
    </xdr:from>
    <xdr:to>
      <xdr:col>36</xdr:col>
      <xdr:colOff>299919</xdr:colOff>
      <xdr:row>16</xdr:row>
      <xdr:rowOff>33596</xdr:rowOff>
    </xdr:to>
    <xdr:cxnSp macro="">
      <xdr:nvCxnSpPr>
        <xdr:cNvPr id="22" name="直線コネクタ 21">
          <a:extLst>
            <a:ext uri="{FF2B5EF4-FFF2-40B4-BE49-F238E27FC236}">
              <a16:creationId xmlns:a16="http://schemas.microsoft.com/office/drawing/2014/main" id="{00000000-0008-0000-1500-000016000000}"/>
            </a:ext>
          </a:extLst>
        </xdr:cNvPr>
        <xdr:cNvCxnSpPr/>
      </xdr:nvCxnSpPr>
      <xdr:spPr>
        <a:xfrm>
          <a:off x="24169569" y="2678473"/>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387961</xdr:colOff>
      <xdr:row>25</xdr:row>
      <xdr:rowOff>203633</xdr:rowOff>
    </xdr:from>
    <xdr:to>
      <xdr:col>26</xdr:col>
      <xdr:colOff>387961</xdr:colOff>
      <xdr:row>28</xdr:row>
      <xdr:rowOff>111456</xdr:rowOff>
    </xdr:to>
    <xdr:cxnSp macro="">
      <xdr:nvCxnSpPr>
        <xdr:cNvPr id="23" name="直線コネクタ 22">
          <a:extLst>
            <a:ext uri="{FF2B5EF4-FFF2-40B4-BE49-F238E27FC236}">
              <a16:creationId xmlns:a16="http://schemas.microsoft.com/office/drawing/2014/main" id="{00000000-0008-0000-1500-000017000000}"/>
            </a:ext>
          </a:extLst>
        </xdr:cNvPr>
        <xdr:cNvCxnSpPr/>
      </xdr:nvCxnSpPr>
      <xdr:spPr>
        <a:xfrm>
          <a:off x="17399611" y="5194733"/>
          <a:ext cx="0" cy="507898"/>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519886</xdr:colOff>
      <xdr:row>26</xdr:row>
      <xdr:rowOff>7806</xdr:rowOff>
    </xdr:from>
    <xdr:to>
      <xdr:col>28</xdr:col>
      <xdr:colOff>519886</xdr:colOff>
      <xdr:row>28</xdr:row>
      <xdr:rowOff>120468</xdr:rowOff>
    </xdr:to>
    <xdr:cxnSp macro="">
      <xdr:nvCxnSpPr>
        <xdr:cNvPr id="24" name="直線コネクタ 23">
          <a:extLst>
            <a:ext uri="{FF2B5EF4-FFF2-40B4-BE49-F238E27FC236}">
              <a16:creationId xmlns:a16="http://schemas.microsoft.com/office/drawing/2014/main" id="{00000000-0008-0000-1500-000018000000}"/>
            </a:ext>
          </a:extLst>
        </xdr:cNvPr>
        <xdr:cNvCxnSpPr/>
      </xdr:nvCxnSpPr>
      <xdr:spPr>
        <a:xfrm>
          <a:off x="18903136" y="5198931"/>
          <a:ext cx="0" cy="512712"/>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344551</xdr:colOff>
      <xdr:row>26</xdr:row>
      <xdr:rowOff>6576</xdr:rowOff>
    </xdr:from>
    <xdr:to>
      <xdr:col>30</xdr:col>
      <xdr:colOff>344551</xdr:colOff>
      <xdr:row>28</xdr:row>
      <xdr:rowOff>119238</xdr:rowOff>
    </xdr:to>
    <xdr:cxnSp macro="">
      <xdr:nvCxnSpPr>
        <xdr:cNvPr id="25" name="直線コネクタ 24">
          <a:extLst>
            <a:ext uri="{FF2B5EF4-FFF2-40B4-BE49-F238E27FC236}">
              <a16:creationId xmlns:a16="http://schemas.microsoft.com/office/drawing/2014/main" id="{00000000-0008-0000-1500-000019000000}"/>
            </a:ext>
          </a:extLst>
        </xdr:cNvPr>
        <xdr:cNvCxnSpPr/>
      </xdr:nvCxnSpPr>
      <xdr:spPr>
        <a:xfrm>
          <a:off x="20099401" y="5197701"/>
          <a:ext cx="0" cy="512712"/>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281877</xdr:colOff>
      <xdr:row>26</xdr:row>
      <xdr:rowOff>5346</xdr:rowOff>
    </xdr:from>
    <xdr:to>
      <xdr:col>32</xdr:col>
      <xdr:colOff>281877</xdr:colOff>
      <xdr:row>28</xdr:row>
      <xdr:rowOff>118008</xdr:rowOff>
    </xdr:to>
    <xdr:cxnSp macro="">
      <xdr:nvCxnSpPr>
        <xdr:cNvPr id="26" name="直線コネクタ 25">
          <a:extLst>
            <a:ext uri="{FF2B5EF4-FFF2-40B4-BE49-F238E27FC236}">
              <a16:creationId xmlns:a16="http://schemas.microsoft.com/office/drawing/2014/main" id="{00000000-0008-0000-1500-00001A000000}"/>
            </a:ext>
          </a:extLst>
        </xdr:cNvPr>
        <xdr:cNvCxnSpPr/>
      </xdr:nvCxnSpPr>
      <xdr:spPr>
        <a:xfrm>
          <a:off x="21408327" y="5196471"/>
          <a:ext cx="0" cy="512712"/>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18</xdr:row>
      <xdr:rowOff>0</xdr:rowOff>
    </xdr:from>
    <xdr:to>
      <xdr:col>37</xdr:col>
      <xdr:colOff>317500</xdr:colOff>
      <xdr:row>32</xdr:row>
      <xdr:rowOff>133145</xdr:rowOff>
    </xdr:to>
    <xdr:sp macro="" textlink="">
      <xdr:nvSpPr>
        <xdr:cNvPr id="38" name="フリーフォーム 37">
          <a:extLst>
            <a:ext uri="{FF2B5EF4-FFF2-40B4-BE49-F238E27FC236}">
              <a16:creationId xmlns:a16="http://schemas.microsoft.com/office/drawing/2014/main" id="{00000000-0008-0000-1500-000026000000}"/>
            </a:ext>
          </a:extLst>
        </xdr:cNvPr>
        <xdr:cNvSpPr/>
      </xdr:nvSpPr>
      <xdr:spPr>
        <a:xfrm>
          <a:off x="14954250" y="3552825"/>
          <a:ext cx="9918700" cy="2971595"/>
        </a:xfrm>
        <a:custGeom>
          <a:avLst/>
          <a:gdLst>
            <a:gd name="connsiteX0" fmla="*/ 0 w 8910483"/>
            <a:gd name="connsiteY0" fmla="*/ 0 h 3000887"/>
            <a:gd name="connsiteX1" fmla="*/ 0 w 8910483"/>
            <a:gd name="connsiteY1" fmla="*/ 3000887 h 3000887"/>
            <a:gd name="connsiteX2" fmla="*/ 8910483 w 8910483"/>
            <a:gd name="connsiteY2" fmla="*/ 3000887 h 3000887"/>
          </a:gdLst>
          <a:ahLst/>
          <a:cxnLst>
            <a:cxn ang="0">
              <a:pos x="connsiteX0" y="connsiteY0"/>
            </a:cxn>
            <a:cxn ang="0">
              <a:pos x="connsiteX1" y="connsiteY1"/>
            </a:cxn>
            <a:cxn ang="0">
              <a:pos x="connsiteX2" y="connsiteY2"/>
            </a:cxn>
          </a:cxnLst>
          <a:rect l="l" t="t" r="r" b="b"/>
          <a:pathLst>
            <a:path w="8910483" h="3000887">
              <a:moveTo>
                <a:pt x="0" y="0"/>
              </a:moveTo>
              <a:lnTo>
                <a:pt x="0" y="3000887"/>
              </a:lnTo>
              <a:lnTo>
                <a:pt x="8910483" y="3000887"/>
              </a:lnTo>
            </a:path>
          </a:pathLst>
        </a:custGeom>
        <a:noFill/>
        <a:ln w="50800" cmpd="dbl">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25</xdr:col>
      <xdr:colOff>73319</xdr:colOff>
      <xdr:row>34</xdr:row>
      <xdr:rowOff>194115</xdr:rowOff>
    </xdr:from>
    <xdr:ext cx="737094" cy="578213"/>
    <xdr:pic>
      <xdr:nvPicPr>
        <xdr:cNvPr id="40" name="Picture 16" descr="C:\Users\a-m_tsuchiya\Desktop\PNG\IP電話機 防水 24ボタン.png">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6399169" y="6985440"/>
          <a:ext cx="737094" cy="57821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27</xdr:col>
      <xdr:colOff>89721</xdr:colOff>
      <xdr:row>35</xdr:row>
      <xdr:rowOff>61787</xdr:rowOff>
    </xdr:from>
    <xdr:ext cx="689920" cy="585637"/>
    <xdr:pic>
      <xdr:nvPicPr>
        <xdr:cNvPr id="41" name="Picture 13" descr="C:\Users\a-m_tsuchiya\Desktop\PNG\IP電話機 白 18ボタン.png">
          <a:extLst>
            <a:ext uri="{FF2B5EF4-FFF2-40B4-BE49-F238E27FC236}">
              <a16:creationId xmlns:a16="http://schemas.microsoft.com/office/drawing/2014/main" id="{00000000-0008-0000-1500-000029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7787171" y="7053137"/>
          <a:ext cx="689920" cy="58563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33</xdr:col>
      <xdr:colOff>231317</xdr:colOff>
      <xdr:row>33</xdr:row>
      <xdr:rowOff>20001</xdr:rowOff>
    </xdr:from>
    <xdr:ext cx="565763" cy="747439"/>
    <xdr:pic>
      <xdr:nvPicPr>
        <xdr:cNvPr id="43" name="Picture 5" descr="C:\Users\a-m_tsuchiya\Desktop\PNG\IP DECTコードレス接続装置.png">
          <a:extLst>
            <a:ext uri="{FF2B5EF4-FFF2-40B4-BE49-F238E27FC236}">
              <a16:creationId xmlns:a16="http://schemas.microsoft.com/office/drawing/2014/main" id="{00000000-0008-0000-1500-00002B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2043567" y="6611301"/>
          <a:ext cx="565763" cy="74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35</xdr:col>
      <xdr:colOff>193366</xdr:colOff>
      <xdr:row>34</xdr:row>
      <xdr:rowOff>17554</xdr:rowOff>
    </xdr:from>
    <xdr:ext cx="586987" cy="628451"/>
    <xdr:pic>
      <xdr:nvPicPr>
        <xdr:cNvPr id="44" name="Picture 11" descr="C:\Users\a-m_tsuchiya\Desktop\PNG\IPデジタルコードレス接続装置.png">
          <a:extLst>
            <a:ext uri="{FF2B5EF4-FFF2-40B4-BE49-F238E27FC236}">
              <a16:creationId xmlns:a16="http://schemas.microsoft.com/office/drawing/2014/main" id="{00000000-0008-0000-1500-00002C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3377216" y="6808879"/>
          <a:ext cx="586987" cy="62845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31</xdr:col>
      <xdr:colOff>295809</xdr:colOff>
      <xdr:row>35</xdr:row>
      <xdr:rowOff>23296</xdr:rowOff>
    </xdr:from>
    <xdr:ext cx="594984" cy="460656"/>
    <xdr:pic>
      <xdr:nvPicPr>
        <xdr:cNvPr id="46" name="Picture 81" descr="ANd9GcRA2v1WMF4zWLqct7SXKoqzgl2Csx2iG1wzs2lBYma1FTqCfMv4">
          <a:extLst>
            <a:ext uri="{FF2B5EF4-FFF2-40B4-BE49-F238E27FC236}">
              <a16:creationId xmlns:a16="http://schemas.microsoft.com/office/drawing/2014/main" id="{00000000-0008-0000-1500-00002E000000}"/>
            </a:ext>
          </a:extLst>
        </xdr:cNvPr>
        <xdr:cNvPicPr>
          <a:picLocks noChangeAspect="1" noChangeArrowheads="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736459" y="7014646"/>
          <a:ext cx="594984" cy="4606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23</xdr:col>
      <xdr:colOff>601814</xdr:colOff>
      <xdr:row>32</xdr:row>
      <xdr:rowOff>140953</xdr:rowOff>
    </xdr:from>
    <xdr:to>
      <xdr:col>23</xdr:col>
      <xdr:colOff>601814</xdr:colOff>
      <xdr:row>35</xdr:row>
      <xdr:rowOff>48776</xdr:rowOff>
    </xdr:to>
    <xdr:cxnSp macro="">
      <xdr:nvCxnSpPr>
        <xdr:cNvPr id="47" name="直線コネクタ 46">
          <a:extLst>
            <a:ext uri="{FF2B5EF4-FFF2-40B4-BE49-F238E27FC236}">
              <a16:creationId xmlns:a16="http://schemas.microsoft.com/office/drawing/2014/main" id="{00000000-0008-0000-1500-00002F000000}"/>
            </a:ext>
          </a:extLst>
        </xdr:cNvPr>
        <xdr:cNvCxnSpPr/>
      </xdr:nvCxnSpPr>
      <xdr:spPr>
        <a:xfrm>
          <a:off x="15556064" y="6532228"/>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580109</xdr:colOff>
      <xdr:row>32</xdr:row>
      <xdr:rowOff>149965</xdr:rowOff>
    </xdr:from>
    <xdr:to>
      <xdr:col>25</xdr:col>
      <xdr:colOff>580109</xdr:colOff>
      <xdr:row>35</xdr:row>
      <xdr:rowOff>57788</xdr:rowOff>
    </xdr:to>
    <xdr:cxnSp macro="">
      <xdr:nvCxnSpPr>
        <xdr:cNvPr id="48" name="直線コネクタ 47">
          <a:extLst>
            <a:ext uri="{FF2B5EF4-FFF2-40B4-BE49-F238E27FC236}">
              <a16:creationId xmlns:a16="http://schemas.microsoft.com/office/drawing/2014/main" id="{00000000-0008-0000-1500-000030000000}"/>
            </a:ext>
          </a:extLst>
        </xdr:cNvPr>
        <xdr:cNvCxnSpPr/>
      </xdr:nvCxnSpPr>
      <xdr:spPr>
        <a:xfrm>
          <a:off x="16905959" y="6541240"/>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650582</xdr:colOff>
      <xdr:row>32</xdr:row>
      <xdr:rowOff>148735</xdr:rowOff>
    </xdr:from>
    <xdr:to>
      <xdr:col>27</xdr:col>
      <xdr:colOff>650582</xdr:colOff>
      <xdr:row>35</xdr:row>
      <xdr:rowOff>56558</xdr:rowOff>
    </xdr:to>
    <xdr:cxnSp macro="">
      <xdr:nvCxnSpPr>
        <xdr:cNvPr id="49" name="直線コネクタ 48">
          <a:extLst>
            <a:ext uri="{FF2B5EF4-FFF2-40B4-BE49-F238E27FC236}">
              <a16:creationId xmlns:a16="http://schemas.microsoft.com/office/drawing/2014/main" id="{00000000-0008-0000-1500-000031000000}"/>
            </a:ext>
          </a:extLst>
        </xdr:cNvPr>
        <xdr:cNvCxnSpPr/>
      </xdr:nvCxnSpPr>
      <xdr:spPr>
        <a:xfrm>
          <a:off x="18348032" y="6540010"/>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567424</xdr:colOff>
      <xdr:row>32</xdr:row>
      <xdr:rowOff>147505</xdr:rowOff>
    </xdr:from>
    <xdr:to>
      <xdr:col>29</xdr:col>
      <xdr:colOff>567424</xdr:colOff>
      <xdr:row>35</xdr:row>
      <xdr:rowOff>55328</xdr:rowOff>
    </xdr:to>
    <xdr:cxnSp macro="">
      <xdr:nvCxnSpPr>
        <xdr:cNvPr id="50" name="直線コネクタ 49">
          <a:extLst>
            <a:ext uri="{FF2B5EF4-FFF2-40B4-BE49-F238E27FC236}">
              <a16:creationId xmlns:a16="http://schemas.microsoft.com/office/drawing/2014/main" id="{00000000-0008-0000-1500-000032000000}"/>
            </a:ext>
          </a:extLst>
        </xdr:cNvPr>
        <xdr:cNvCxnSpPr/>
      </xdr:nvCxnSpPr>
      <xdr:spPr>
        <a:xfrm>
          <a:off x="19636474" y="6538780"/>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576445</xdr:colOff>
      <xdr:row>32</xdr:row>
      <xdr:rowOff>146275</xdr:rowOff>
    </xdr:from>
    <xdr:to>
      <xdr:col>31</xdr:col>
      <xdr:colOff>576445</xdr:colOff>
      <xdr:row>35</xdr:row>
      <xdr:rowOff>54098</xdr:rowOff>
    </xdr:to>
    <xdr:cxnSp macro="">
      <xdr:nvCxnSpPr>
        <xdr:cNvPr id="51" name="直線コネクタ 50">
          <a:extLst>
            <a:ext uri="{FF2B5EF4-FFF2-40B4-BE49-F238E27FC236}">
              <a16:creationId xmlns:a16="http://schemas.microsoft.com/office/drawing/2014/main" id="{00000000-0008-0000-1500-000033000000}"/>
            </a:ext>
          </a:extLst>
        </xdr:cNvPr>
        <xdr:cNvCxnSpPr/>
      </xdr:nvCxnSpPr>
      <xdr:spPr>
        <a:xfrm>
          <a:off x="21017095" y="6537550"/>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493288</xdr:colOff>
      <xdr:row>32</xdr:row>
      <xdr:rowOff>145045</xdr:rowOff>
    </xdr:from>
    <xdr:to>
      <xdr:col>33</xdr:col>
      <xdr:colOff>493288</xdr:colOff>
      <xdr:row>35</xdr:row>
      <xdr:rowOff>52868</xdr:rowOff>
    </xdr:to>
    <xdr:cxnSp macro="">
      <xdr:nvCxnSpPr>
        <xdr:cNvPr id="52" name="直線コネクタ 51">
          <a:extLst>
            <a:ext uri="{FF2B5EF4-FFF2-40B4-BE49-F238E27FC236}">
              <a16:creationId xmlns:a16="http://schemas.microsoft.com/office/drawing/2014/main" id="{00000000-0008-0000-1500-000034000000}"/>
            </a:ext>
          </a:extLst>
        </xdr:cNvPr>
        <xdr:cNvCxnSpPr/>
      </xdr:nvCxnSpPr>
      <xdr:spPr>
        <a:xfrm>
          <a:off x="22305538" y="6536320"/>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451098</xdr:colOff>
      <xdr:row>32</xdr:row>
      <xdr:rowOff>154057</xdr:rowOff>
    </xdr:from>
    <xdr:to>
      <xdr:col>35</xdr:col>
      <xdr:colOff>451098</xdr:colOff>
      <xdr:row>35</xdr:row>
      <xdr:rowOff>61880</xdr:rowOff>
    </xdr:to>
    <xdr:cxnSp macro="">
      <xdr:nvCxnSpPr>
        <xdr:cNvPr id="53" name="直線コネクタ 52">
          <a:extLst>
            <a:ext uri="{FF2B5EF4-FFF2-40B4-BE49-F238E27FC236}">
              <a16:creationId xmlns:a16="http://schemas.microsoft.com/office/drawing/2014/main" id="{00000000-0008-0000-1500-000035000000}"/>
            </a:ext>
          </a:extLst>
        </xdr:cNvPr>
        <xdr:cNvCxnSpPr/>
      </xdr:nvCxnSpPr>
      <xdr:spPr>
        <a:xfrm>
          <a:off x="23634948" y="6545332"/>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32</xdr:col>
      <xdr:colOff>105637</xdr:colOff>
      <xdr:row>23</xdr:row>
      <xdr:rowOff>116152</xdr:rowOff>
    </xdr:from>
    <xdr:ext cx="497810" cy="703106"/>
    <xdr:pic>
      <xdr:nvPicPr>
        <xdr:cNvPr id="54" name="Picture 10" descr="alpha_NxThum">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6" cstate="print">
          <a:clrChange>
            <a:clrFrom>
              <a:srgbClr val="FEFEFE"/>
            </a:clrFrom>
            <a:clrTo>
              <a:srgbClr val="FEFEFE">
                <a:alpha val="0"/>
              </a:srgbClr>
            </a:clrTo>
          </a:clrChange>
          <a:extLst>
            <a:ext uri="{28A0092B-C50C-407E-A947-70E740481C1C}">
              <a14:useLocalDpi xmlns:a14="http://schemas.microsoft.com/office/drawing/2010/main" val="0"/>
            </a:ext>
          </a:extLst>
        </a:blip>
        <a:srcRect l="58618" t="25867" r="24144" b="16133"/>
        <a:stretch>
          <a:fillRect/>
        </a:stretch>
      </xdr:blipFill>
      <xdr:spPr bwMode="auto">
        <a:xfrm>
          <a:off x="21232087" y="4707202"/>
          <a:ext cx="497810" cy="7031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33</xdr:col>
      <xdr:colOff>203119</xdr:colOff>
      <xdr:row>24</xdr:row>
      <xdr:rowOff>34806</xdr:rowOff>
    </xdr:from>
    <xdr:to>
      <xdr:col>33</xdr:col>
      <xdr:colOff>469819</xdr:colOff>
      <xdr:row>25</xdr:row>
      <xdr:rowOff>55392</xdr:rowOff>
    </xdr:to>
    <xdr:sp macro="" textlink="">
      <xdr:nvSpPr>
        <xdr:cNvPr id="56" name="Oval 51">
          <a:extLst>
            <a:ext uri="{FF2B5EF4-FFF2-40B4-BE49-F238E27FC236}">
              <a16:creationId xmlns:a16="http://schemas.microsoft.com/office/drawing/2014/main" id="{00000000-0008-0000-1500-000038000000}"/>
            </a:ext>
          </a:extLst>
        </xdr:cNvPr>
        <xdr:cNvSpPr>
          <a:spLocks noChangeArrowheads="1"/>
        </xdr:cNvSpPr>
      </xdr:nvSpPr>
      <xdr:spPr bwMode="auto">
        <a:xfrm>
          <a:off x="22015369" y="4825881"/>
          <a:ext cx="266700" cy="220611"/>
        </a:xfrm>
        <a:prstGeom prst="ellipse">
          <a:avLst/>
        </a:prstGeom>
        <a:solidFill>
          <a:schemeClr val="bg1"/>
        </a:solidFill>
        <a:ln w="19050">
          <a:solidFill>
            <a:srgbClr val="339966"/>
          </a:solidFill>
          <a:round/>
          <a:headEnd/>
          <a:tailEnd/>
        </a:ln>
      </xdr:spPr>
      <xdr:txBody>
        <a:bodyPr wrap="square" lIns="0" tIns="0" rIns="0" bIns="0"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ctr" eaLnBrk="1" hangingPunct="1"/>
          <a:r>
            <a:rPr lang="ja-JP" altLang="en-US" sz="600">
              <a:effectLst/>
              <a:latin typeface="Times" charset="0"/>
              <a:ea typeface="HGP創英角ｺﾞｼｯｸUB" pitchFamily="50" charset="-128"/>
            </a:rPr>
            <a:t>ｱﾌﾟﾘ</a:t>
          </a:r>
        </a:p>
      </xdr:txBody>
    </xdr:sp>
    <xdr:clientData/>
  </xdr:twoCellAnchor>
  <xdr:twoCellAnchor>
    <xdr:from>
      <xdr:col>21</xdr:col>
      <xdr:colOff>92174</xdr:colOff>
      <xdr:row>7</xdr:row>
      <xdr:rowOff>112662</xdr:rowOff>
    </xdr:from>
    <xdr:to>
      <xdr:col>25</xdr:col>
      <xdr:colOff>133142</xdr:colOff>
      <xdr:row>7</xdr:row>
      <xdr:rowOff>112662</xdr:rowOff>
    </xdr:to>
    <xdr:cxnSp macro="">
      <xdr:nvCxnSpPr>
        <xdr:cNvPr id="57" name="直線コネクタ 56">
          <a:extLst>
            <a:ext uri="{FF2B5EF4-FFF2-40B4-BE49-F238E27FC236}">
              <a16:creationId xmlns:a16="http://schemas.microsoft.com/office/drawing/2014/main" id="{00000000-0008-0000-1500-000039000000}"/>
            </a:ext>
          </a:extLst>
        </xdr:cNvPr>
        <xdr:cNvCxnSpPr/>
      </xdr:nvCxnSpPr>
      <xdr:spPr>
        <a:xfrm flipH="1">
          <a:off x="13674824" y="1465212"/>
          <a:ext cx="2784168"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101186</xdr:colOff>
      <xdr:row>5</xdr:row>
      <xdr:rowOff>111429</xdr:rowOff>
    </xdr:from>
    <xdr:to>
      <xdr:col>25</xdr:col>
      <xdr:colOff>142154</xdr:colOff>
      <xdr:row>5</xdr:row>
      <xdr:rowOff>111429</xdr:rowOff>
    </xdr:to>
    <xdr:cxnSp macro="">
      <xdr:nvCxnSpPr>
        <xdr:cNvPr id="58" name="直線コネクタ 57">
          <a:extLst>
            <a:ext uri="{FF2B5EF4-FFF2-40B4-BE49-F238E27FC236}">
              <a16:creationId xmlns:a16="http://schemas.microsoft.com/office/drawing/2014/main" id="{00000000-0008-0000-1500-00003A000000}"/>
            </a:ext>
          </a:extLst>
        </xdr:cNvPr>
        <xdr:cNvCxnSpPr/>
      </xdr:nvCxnSpPr>
      <xdr:spPr>
        <a:xfrm flipH="1">
          <a:off x="13683836" y="1063929"/>
          <a:ext cx="2784168"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501854</xdr:colOff>
      <xdr:row>23</xdr:row>
      <xdr:rowOff>164586</xdr:rowOff>
    </xdr:from>
    <xdr:to>
      <xdr:col>22</xdr:col>
      <xdr:colOff>107118</xdr:colOff>
      <xdr:row>27</xdr:row>
      <xdr:rowOff>2828</xdr:rowOff>
    </xdr:to>
    <xdr:grpSp>
      <xdr:nvGrpSpPr>
        <xdr:cNvPr id="59" name="グループ化 58">
          <a:extLst>
            <a:ext uri="{FF2B5EF4-FFF2-40B4-BE49-F238E27FC236}">
              <a16:creationId xmlns:a16="http://schemas.microsoft.com/office/drawing/2014/main" id="{00000000-0008-0000-1500-00003B000000}"/>
            </a:ext>
          </a:extLst>
        </xdr:cNvPr>
        <xdr:cNvGrpSpPr/>
      </xdr:nvGrpSpPr>
      <xdr:grpSpPr>
        <a:xfrm>
          <a:off x="13473783" y="4494539"/>
          <a:ext cx="985829" cy="591277"/>
          <a:chOff x="686210" y="5049274"/>
          <a:chExt cx="977683" cy="648072"/>
        </a:xfrm>
      </xdr:grpSpPr>
      <xdr:sp macro="" textlink="">
        <xdr:nvSpPr>
          <xdr:cNvPr id="60" name="Rectangle 22">
            <a:extLst>
              <a:ext uri="{FF2B5EF4-FFF2-40B4-BE49-F238E27FC236}">
                <a16:creationId xmlns:a16="http://schemas.microsoft.com/office/drawing/2014/main" id="{00000000-0008-0000-1500-00003C000000}"/>
              </a:ext>
            </a:extLst>
          </xdr:cNvPr>
          <xdr:cNvSpPr>
            <a:spLocks noChangeArrowheads="1"/>
          </xdr:cNvSpPr>
        </xdr:nvSpPr>
        <xdr:spPr bwMode="auto">
          <a:xfrm>
            <a:off x="789221" y="5119933"/>
            <a:ext cx="874672" cy="467720"/>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anchor="ct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eaLnBrk="1" hangingPunct="1"/>
            <a:r>
              <a:rPr lang="ja-JP" altLang="en-US" sz="800">
                <a:effectLst/>
                <a:latin typeface="HGP創英角ｺﾞｼｯｸUB" pitchFamily="50" charset="-128"/>
                <a:ea typeface="HGP創英角ｺﾞｼｯｸUB" pitchFamily="50" charset="-128"/>
              </a:rPr>
              <a:t>フレッツ光</a:t>
            </a:r>
          </a:p>
          <a:p>
            <a:pPr eaLnBrk="1" hangingPunct="1"/>
            <a:r>
              <a:rPr lang="ja-JP" altLang="en-US" sz="800">
                <a:effectLst/>
                <a:latin typeface="HGP創英角ｺﾞｼｯｸUB" pitchFamily="50" charset="-128"/>
                <a:ea typeface="HGP創英角ｺﾞｼｯｸUB" pitchFamily="50" charset="-128"/>
              </a:rPr>
              <a:t>ひかり電話</a:t>
            </a:r>
          </a:p>
        </xdr:txBody>
      </xdr:sp>
      <xdr:sp macro="" textlink="">
        <xdr:nvSpPr>
          <xdr:cNvPr id="61" name="雲 60">
            <a:extLst>
              <a:ext uri="{FF2B5EF4-FFF2-40B4-BE49-F238E27FC236}">
                <a16:creationId xmlns:a16="http://schemas.microsoft.com/office/drawing/2014/main" id="{00000000-0008-0000-1500-00003D000000}"/>
              </a:ext>
            </a:extLst>
          </xdr:cNvPr>
          <xdr:cNvSpPr/>
        </xdr:nvSpPr>
        <xdr:spPr>
          <a:xfrm>
            <a:off x="686210" y="5049274"/>
            <a:ext cx="911754" cy="648072"/>
          </a:xfrm>
          <a:prstGeom prst="cloud">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clientData/>
  </xdr:twoCellAnchor>
  <xdr:twoCellAnchor>
    <xdr:from>
      <xdr:col>21</xdr:col>
      <xdr:colOff>294553</xdr:colOff>
      <xdr:row>17</xdr:row>
      <xdr:rowOff>18025</xdr:rowOff>
    </xdr:from>
    <xdr:to>
      <xdr:col>21</xdr:col>
      <xdr:colOff>294553</xdr:colOff>
      <xdr:row>23</xdr:row>
      <xdr:rowOff>194597</xdr:rowOff>
    </xdr:to>
    <xdr:cxnSp macro="">
      <xdr:nvCxnSpPr>
        <xdr:cNvPr id="62" name="直線コネクタ 61">
          <a:extLst>
            <a:ext uri="{FF2B5EF4-FFF2-40B4-BE49-F238E27FC236}">
              <a16:creationId xmlns:a16="http://schemas.microsoft.com/office/drawing/2014/main" id="{00000000-0008-0000-1500-00003E000000}"/>
            </a:ext>
          </a:extLst>
        </xdr:cNvPr>
        <xdr:cNvCxnSpPr/>
      </xdr:nvCxnSpPr>
      <xdr:spPr>
        <a:xfrm>
          <a:off x="13877203" y="3370825"/>
          <a:ext cx="0" cy="1414822"/>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402167</xdr:colOff>
      <xdr:row>15</xdr:row>
      <xdr:rowOff>21166</xdr:rowOff>
    </xdr:from>
    <xdr:to>
      <xdr:col>24</xdr:col>
      <xdr:colOff>133145</xdr:colOff>
      <xdr:row>23</xdr:row>
      <xdr:rowOff>102419</xdr:rowOff>
    </xdr:to>
    <xdr:sp macro="" textlink="">
      <xdr:nvSpPr>
        <xdr:cNvPr id="63" name="フリーフォーム 62">
          <a:extLst>
            <a:ext uri="{FF2B5EF4-FFF2-40B4-BE49-F238E27FC236}">
              <a16:creationId xmlns:a16="http://schemas.microsoft.com/office/drawing/2014/main" id="{00000000-0008-0000-1500-00003F000000}"/>
            </a:ext>
          </a:extLst>
        </xdr:cNvPr>
        <xdr:cNvSpPr/>
      </xdr:nvSpPr>
      <xdr:spPr>
        <a:xfrm>
          <a:off x="15356417" y="2973916"/>
          <a:ext cx="416778" cy="1719553"/>
        </a:xfrm>
        <a:custGeom>
          <a:avLst/>
          <a:gdLst>
            <a:gd name="connsiteX0" fmla="*/ 0 w 430161"/>
            <a:gd name="connsiteY0" fmla="*/ 0 h 1720645"/>
            <a:gd name="connsiteX1" fmla="*/ 409678 w 430161"/>
            <a:gd name="connsiteY1" fmla="*/ 952500 h 1720645"/>
            <a:gd name="connsiteX2" fmla="*/ 409678 w 430161"/>
            <a:gd name="connsiteY2" fmla="*/ 1720645 h 1720645"/>
            <a:gd name="connsiteX3" fmla="*/ 430161 w 430161"/>
            <a:gd name="connsiteY3" fmla="*/ 1720645 h 1720645"/>
          </a:gdLst>
          <a:ahLst/>
          <a:cxnLst>
            <a:cxn ang="0">
              <a:pos x="connsiteX0" y="connsiteY0"/>
            </a:cxn>
            <a:cxn ang="0">
              <a:pos x="connsiteX1" y="connsiteY1"/>
            </a:cxn>
            <a:cxn ang="0">
              <a:pos x="connsiteX2" y="connsiteY2"/>
            </a:cxn>
            <a:cxn ang="0">
              <a:pos x="connsiteX3" y="connsiteY3"/>
            </a:cxn>
          </a:cxnLst>
          <a:rect l="l" t="t" r="r" b="b"/>
          <a:pathLst>
            <a:path w="430161" h="1720645">
              <a:moveTo>
                <a:pt x="0" y="0"/>
              </a:moveTo>
              <a:lnTo>
                <a:pt x="409678" y="952500"/>
              </a:lnTo>
              <a:lnTo>
                <a:pt x="409678" y="1720645"/>
              </a:lnTo>
              <a:lnTo>
                <a:pt x="430161" y="1720645"/>
              </a:lnTo>
            </a:path>
          </a:pathLst>
        </a:custGeom>
        <a:ln w="25400"/>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23</xdr:col>
      <xdr:colOff>471128</xdr:colOff>
      <xdr:row>23</xdr:row>
      <xdr:rowOff>92177</xdr:rowOff>
    </xdr:from>
    <xdr:to>
      <xdr:col>24</xdr:col>
      <xdr:colOff>450645</xdr:colOff>
      <xdr:row>25</xdr:row>
      <xdr:rowOff>92178</xdr:rowOff>
    </xdr:to>
    <xdr:sp macro="" textlink="">
      <xdr:nvSpPr>
        <xdr:cNvPr id="64" name="テキスト ボックス 63">
          <a:extLst>
            <a:ext uri="{FF2B5EF4-FFF2-40B4-BE49-F238E27FC236}">
              <a16:creationId xmlns:a16="http://schemas.microsoft.com/office/drawing/2014/main" id="{00000000-0008-0000-1500-000040000000}"/>
            </a:ext>
          </a:extLst>
        </xdr:cNvPr>
        <xdr:cNvSpPr txBox="1"/>
      </xdr:nvSpPr>
      <xdr:spPr>
        <a:xfrm>
          <a:off x="15425378" y="4683227"/>
          <a:ext cx="665317" cy="40005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latin typeface="Meiryo UI" panose="020B0604030504040204" pitchFamily="50" charset="-128"/>
              <a:ea typeface="Meiryo UI" panose="020B0604030504040204" pitchFamily="50" charset="-128"/>
            </a:rPr>
            <a:t>FAX</a:t>
          </a:r>
          <a:endParaRPr kumimoji="1" lang="ja-JP" altLang="en-US" sz="1400">
            <a:latin typeface="Meiryo UI" panose="020B0604030504040204" pitchFamily="50" charset="-128"/>
            <a:ea typeface="Meiryo UI" panose="020B0604030504040204" pitchFamily="50" charset="-128"/>
          </a:endParaRPr>
        </a:p>
      </xdr:txBody>
    </xdr:sp>
    <xdr:clientData/>
  </xdr:twoCellAnchor>
  <xdr:twoCellAnchor>
    <xdr:from>
      <xdr:col>20</xdr:col>
      <xdr:colOff>266292</xdr:colOff>
      <xdr:row>32</xdr:row>
      <xdr:rowOff>174113</xdr:rowOff>
    </xdr:from>
    <xdr:to>
      <xdr:col>22</xdr:col>
      <xdr:colOff>81938</xdr:colOff>
      <xdr:row>34</xdr:row>
      <xdr:rowOff>92177</xdr:rowOff>
    </xdr:to>
    <xdr:sp macro="" textlink="">
      <xdr:nvSpPr>
        <xdr:cNvPr id="65" name="テキスト ボックス 64">
          <a:extLst>
            <a:ext uri="{FF2B5EF4-FFF2-40B4-BE49-F238E27FC236}">
              <a16:creationId xmlns:a16="http://schemas.microsoft.com/office/drawing/2014/main" id="{00000000-0008-0000-1500-000041000000}"/>
            </a:ext>
          </a:extLst>
        </xdr:cNvPr>
        <xdr:cNvSpPr txBox="1"/>
      </xdr:nvSpPr>
      <xdr:spPr>
        <a:xfrm>
          <a:off x="13163142" y="6565388"/>
          <a:ext cx="1187246" cy="31811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Meiryo UI" panose="020B0604030504040204" pitchFamily="50" charset="-128"/>
              <a:ea typeface="Meiryo UI" panose="020B0604030504040204" pitchFamily="50" charset="-128"/>
            </a:rPr>
            <a:t>電源確保ＯＫ</a:t>
          </a:r>
        </a:p>
      </xdr:txBody>
    </xdr:sp>
    <xdr:clientData/>
  </xdr:twoCellAnchor>
  <xdr:twoCellAnchor editAs="oneCell">
    <xdr:from>
      <xdr:col>20</xdr:col>
      <xdr:colOff>127000</xdr:colOff>
      <xdr:row>35</xdr:row>
      <xdr:rowOff>190500</xdr:rowOff>
    </xdr:from>
    <xdr:to>
      <xdr:col>21</xdr:col>
      <xdr:colOff>53940</xdr:colOff>
      <xdr:row>40</xdr:row>
      <xdr:rowOff>3157</xdr:rowOff>
    </xdr:to>
    <xdr:pic>
      <xdr:nvPicPr>
        <xdr:cNvPr id="66" name="Picture 9">
          <a:extLst>
            <a:ext uri="{FF2B5EF4-FFF2-40B4-BE49-F238E27FC236}">
              <a16:creationId xmlns:a16="http://schemas.microsoft.com/office/drawing/2014/main" id="{00000000-0008-0000-1500-000042000000}"/>
            </a:ext>
          </a:extLst>
        </xdr:cNvPr>
        <xdr:cNvPicPr>
          <a:picLocks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3023850" y="7181850"/>
          <a:ext cx="612740" cy="812782"/>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29</xdr:col>
      <xdr:colOff>391753</xdr:colOff>
      <xdr:row>41</xdr:row>
      <xdr:rowOff>31374</xdr:rowOff>
    </xdr:from>
    <xdr:to>
      <xdr:col>31</xdr:col>
      <xdr:colOff>35505</xdr:colOff>
      <xdr:row>45</xdr:row>
      <xdr:rowOff>192651</xdr:rowOff>
    </xdr:to>
    <xdr:pic>
      <xdr:nvPicPr>
        <xdr:cNvPr id="67" name="図 66">
          <a:extLst>
            <a:ext uri="{FF2B5EF4-FFF2-40B4-BE49-F238E27FC236}">
              <a16:creationId xmlns:a16="http://schemas.microsoft.com/office/drawing/2014/main" id="{00000000-0008-0000-1500-00004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9460803" y="8222874"/>
          <a:ext cx="1015352" cy="9613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425212</xdr:colOff>
      <xdr:row>47</xdr:row>
      <xdr:rowOff>171209</xdr:rowOff>
    </xdr:from>
    <xdr:to>
      <xdr:col>28</xdr:col>
      <xdr:colOff>546750</xdr:colOff>
      <xdr:row>51</xdr:row>
      <xdr:rowOff>51891</xdr:rowOff>
    </xdr:to>
    <xdr:pic>
      <xdr:nvPicPr>
        <xdr:cNvPr id="68" name="Picture 43">
          <a:extLst>
            <a:ext uri="{FF2B5EF4-FFF2-40B4-BE49-F238E27FC236}">
              <a16:creationId xmlns:a16="http://schemas.microsoft.com/office/drawing/2014/main" id="{00000000-0008-0000-1500-000044000000}"/>
            </a:ext>
          </a:extLst>
        </xdr:cNvPr>
        <xdr:cNvPicPr>
          <a:picLocks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8122662" y="9562859"/>
          <a:ext cx="807338" cy="680782"/>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26</xdr:col>
      <xdr:colOff>301625</xdr:colOff>
      <xdr:row>40</xdr:row>
      <xdr:rowOff>0</xdr:rowOff>
    </xdr:from>
    <xdr:to>
      <xdr:col>28</xdr:col>
      <xdr:colOff>567232</xdr:colOff>
      <xdr:row>45</xdr:row>
      <xdr:rowOff>151581</xdr:rowOff>
    </xdr:to>
    <xdr:pic>
      <xdr:nvPicPr>
        <xdr:cNvPr id="69" name="図 68">
          <a:extLst>
            <a:ext uri="{FF2B5EF4-FFF2-40B4-BE49-F238E27FC236}">
              <a16:creationId xmlns:a16="http://schemas.microsoft.com/office/drawing/2014/main" id="{00000000-0008-0000-1500-000045000000}"/>
            </a:ext>
          </a:extLst>
        </xdr:cNvPr>
        <xdr:cNvPicPr>
          <a:picLocks noChangeAspect="1"/>
        </xdr:cNvPicPr>
      </xdr:nvPicPr>
      <xdr:blipFill>
        <a:blip xmlns:r="http://schemas.openxmlformats.org/officeDocument/2006/relationships" r:embed="rId20">
          <a:extLst>
            <a:ext uri="{BEBA8EAE-BF5A-486C-A8C5-ECC9F3942E4B}">
              <a14:imgProps xmlns:a14="http://schemas.microsoft.com/office/drawing/2010/main">
                <a14:imgLayer r:embed="rId21">
                  <a14:imgEffect>
                    <a14:backgroundRemoval t="28889" b="72778" l="18750" r="81667">
                      <a14:backgroundMark x1="49583" y1="14444" x2="49583" y2="14444"/>
                      <a14:backgroundMark x1="47500" y1="89444" x2="47500" y2="89444"/>
                      <a14:backgroundMark x1="87500" y1="57778" x2="87500" y2="57778"/>
                      <a14:backgroundMark x1="9583" y1="46111" x2="9583" y2="46111"/>
                    </a14:backgroundRemoval>
                  </a14:imgEffect>
                </a14:imgLayer>
              </a14:imgProps>
            </a:ext>
            <a:ext uri="{28A0092B-C50C-407E-A947-70E740481C1C}">
              <a14:useLocalDpi xmlns:a14="http://schemas.microsoft.com/office/drawing/2010/main" val="0"/>
            </a:ext>
          </a:extLst>
        </a:blip>
        <a:stretch>
          <a:fillRect/>
        </a:stretch>
      </xdr:blipFill>
      <xdr:spPr>
        <a:xfrm>
          <a:off x="17313275" y="7991475"/>
          <a:ext cx="1637207" cy="1151706"/>
        </a:xfrm>
        <a:prstGeom prst="rect">
          <a:avLst/>
        </a:prstGeom>
      </xdr:spPr>
    </xdr:pic>
    <xdr:clientData/>
  </xdr:twoCellAnchor>
  <xdr:twoCellAnchor editAs="oneCell">
    <xdr:from>
      <xdr:col>31</xdr:col>
      <xdr:colOff>511928</xdr:colOff>
      <xdr:row>48</xdr:row>
      <xdr:rowOff>37247</xdr:rowOff>
    </xdr:from>
    <xdr:to>
      <xdr:col>32</xdr:col>
      <xdr:colOff>531045</xdr:colOff>
      <xdr:row>51</xdr:row>
      <xdr:rowOff>16046</xdr:rowOff>
    </xdr:to>
    <xdr:pic>
      <xdr:nvPicPr>
        <xdr:cNvPr id="70" name="Picture 20">
          <a:extLst>
            <a:ext uri="{FF2B5EF4-FFF2-40B4-BE49-F238E27FC236}">
              <a16:creationId xmlns:a16="http://schemas.microsoft.com/office/drawing/2014/main" id="{00000000-0008-0000-1500-000046000000}"/>
            </a:ext>
          </a:extLst>
        </xdr:cNvPr>
        <xdr:cNvPicPr>
          <a:picLocks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20952578" y="9628922"/>
          <a:ext cx="704917" cy="578874"/>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30</xdr:col>
      <xdr:colOff>603618</xdr:colOff>
      <xdr:row>43</xdr:row>
      <xdr:rowOff>199054</xdr:rowOff>
    </xdr:from>
    <xdr:to>
      <xdr:col>31</xdr:col>
      <xdr:colOff>489459</xdr:colOff>
      <xdr:row>47</xdr:row>
      <xdr:rowOff>45584</xdr:rowOff>
    </xdr:to>
    <xdr:pic>
      <xdr:nvPicPr>
        <xdr:cNvPr id="71" name="Picture 30">
          <a:extLst>
            <a:ext uri="{FF2B5EF4-FFF2-40B4-BE49-F238E27FC236}">
              <a16:creationId xmlns:a16="http://schemas.microsoft.com/office/drawing/2014/main" id="{00000000-0008-0000-1500-000047000000}"/>
            </a:ext>
          </a:extLst>
        </xdr:cNvPr>
        <xdr:cNvPicPr>
          <a:picLocks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rot="4703687">
          <a:off x="20320974" y="8828098"/>
          <a:ext cx="646630" cy="57164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32</xdr:col>
      <xdr:colOff>15875</xdr:colOff>
      <xdr:row>41</xdr:row>
      <xdr:rowOff>158750</xdr:rowOff>
    </xdr:from>
    <xdr:to>
      <xdr:col>32</xdr:col>
      <xdr:colOff>638365</xdr:colOff>
      <xdr:row>44</xdr:row>
      <xdr:rowOff>185992</xdr:rowOff>
    </xdr:to>
    <xdr:pic>
      <xdr:nvPicPr>
        <xdr:cNvPr id="72" name="Picture 9" descr="ATD770">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142325" y="8350250"/>
          <a:ext cx="622490" cy="6273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57150</xdr:colOff>
      <xdr:row>33</xdr:row>
      <xdr:rowOff>57150</xdr:rowOff>
    </xdr:from>
    <xdr:to>
      <xdr:col>37</xdr:col>
      <xdr:colOff>646112</xdr:colOff>
      <xdr:row>37</xdr:row>
      <xdr:rowOff>96838</xdr:rowOff>
    </xdr:to>
    <xdr:pic>
      <xdr:nvPicPr>
        <xdr:cNvPr id="73" name="Picture 15" descr="0611_DCL1">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5" cstate="print">
          <a:clrChange>
            <a:clrFrom>
              <a:srgbClr val="FFFFFF"/>
            </a:clrFrom>
            <a:clrTo>
              <a:srgbClr val="FFFFFF">
                <a:alpha val="0"/>
              </a:srgbClr>
            </a:clrTo>
          </a:clrChange>
          <a:extLst>
            <a:ext uri="{28A0092B-C50C-407E-A947-70E740481C1C}">
              <a14:useLocalDpi xmlns:a14="http://schemas.microsoft.com/office/drawing/2010/main" val="0"/>
            </a:ext>
          </a:extLst>
        </a:blip>
        <a:srcRect l="32166" t="17104" r="34761" b="10107"/>
        <a:stretch>
          <a:fillRect/>
        </a:stretch>
      </xdr:blipFill>
      <xdr:spPr bwMode="auto">
        <a:xfrm>
          <a:off x="24612600" y="6648450"/>
          <a:ext cx="588962" cy="8397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37</xdr:col>
      <xdr:colOff>324098</xdr:colOff>
      <xdr:row>32</xdr:row>
      <xdr:rowOff>106432</xdr:rowOff>
    </xdr:from>
    <xdr:to>
      <xdr:col>37</xdr:col>
      <xdr:colOff>324098</xdr:colOff>
      <xdr:row>35</xdr:row>
      <xdr:rowOff>14255</xdr:rowOff>
    </xdr:to>
    <xdr:cxnSp macro="">
      <xdr:nvCxnSpPr>
        <xdr:cNvPr id="74" name="直線コネクタ 73">
          <a:extLst>
            <a:ext uri="{FF2B5EF4-FFF2-40B4-BE49-F238E27FC236}">
              <a16:creationId xmlns:a16="http://schemas.microsoft.com/office/drawing/2014/main" id="{00000000-0008-0000-1500-00004A000000}"/>
            </a:ext>
          </a:extLst>
        </xdr:cNvPr>
        <xdr:cNvCxnSpPr/>
      </xdr:nvCxnSpPr>
      <xdr:spPr>
        <a:xfrm>
          <a:off x="24879548" y="6497707"/>
          <a:ext cx="0" cy="507898"/>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523876</xdr:colOff>
      <xdr:row>24</xdr:row>
      <xdr:rowOff>17797</xdr:rowOff>
    </xdr:from>
    <xdr:to>
      <xdr:col>31</xdr:col>
      <xdr:colOff>191404</xdr:colOff>
      <xdr:row>26</xdr:row>
      <xdr:rowOff>57150</xdr:rowOff>
    </xdr:to>
    <xdr:pic>
      <xdr:nvPicPr>
        <xdr:cNvPr id="76" name="図 75">
          <a:extLst>
            <a:ext uri="{FF2B5EF4-FFF2-40B4-BE49-F238E27FC236}">
              <a16:creationId xmlns:a16="http://schemas.microsoft.com/office/drawing/2014/main" id="{00000000-0008-0000-1500-00004C000000}"/>
            </a:ext>
          </a:extLst>
        </xdr:cNvPr>
        <xdr:cNvPicPr>
          <a:picLocks noChangeAspect="1"/>
        </xdr:cNvPicPr>
      </xdr:nvPicPr>
      <xdr:blipFill>
        <a:blip xmlns:r="http://schemas.openxmlformats.org/officeDocument/2006/relationships" r:embed="rId26">
          <a:clrChange>
            <a:clrFrom>
              <a:srgbClr val="0000FF"/>
            </a:clrFrom>
            <a:clrTo>
              <a:srgbClr val="0000FF">
                <a:alpha val="0"/>
              </a:srgbClr>
            </a:clrTo>
          </a:clrChange>
          <a:extLst>
            <a:ext uri="{28A0092B-C50C-407E-A947-70E740481C1C}">
              <a14:useLocalDpi xmlns:a14="http://schemas.microsoft.com/office/drawing/2010/main" val="0"/>
            </a:ext>
          </a:extLst>
        </a:blip>
        <a:stretch>
          <a:fillRect/>
        </a:stretch>
      </xdr:blipFill>
      <xdr:spPr>
        <a:xfrm>
          <a:off x="19592926" y="4808872"/>
          <a:ext cx="1039128" cy="439403"/>
        </a:xfrm>
        <a:prstGeom prst="rect">
          <a:avLst/>
        </a:prstGeom>
      </xdr:spPr>
    </xdr:pic>
    <xdr:clientData/>
  </xdr:twoCellAnchor>
  <xdr:oneCellAnchor>
    <xdr:from>
      <xdr:col>35</xdr:col>
      <xdr:colOff>122463</xdr:colOff>
      <xdr:row>23</xdr:row>
      <xdr:rowOff>190498</xdr:rowOff>
    </xdr:from>
    <xdr:ext cx="586986" cy="629987"/>
    <xdr:pic>
      <xdr:nvPicPr>
        <xdr:cNvPr id="77" name="Picture 11" descr="C:\Users\a-m_tsuchiya\Desktop\PNG\IPデジタルコードレス接続装置.png">
          <a:extLst>
            <a:ext uri="{FF2B5EF4-FFF2-40B4-BE49-F238E27FC236}">
              <a16:creationId xmlns:a16="http://schemas.microsoft.com/office/drawing/2014/main" id="{00000000-0008-0000-1500-00004D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3306313" y="4781548"/>
          <a:ext cx="586986" cy="62998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19</xdr:col>
      <xdr:colOff>508001</xdr:colOff>
      <xdr:row>11</xdr:row>
      <xdr:rowOff>179917</xdr:rowOff>
    </xdr:from>
    <xdr:to>
      <xdr:col>20</xdr:col>
      <xdr:colOff>95251</xdr:colOff>
      <xdr:row>18</xdr:row>
      <xdr:rowOff>0</xdr:rowOff>
    </xdr:to>
    <xdr:sp macro="" textlink="">
      <xdr:nvSpPr>
        <xdr:cNvPr id="90" name="テキスト ボックス 89">
          <a:extLst>
            <a:ext uri="{FF2B5EF4-FFF2-40B4-BE49-F238E27FC236}">
              <a16:creationId xmlns:a16="http://schemas.microsoft.com/office/drawing/2014/main" id="{00000000-0008-0000-1500-00005A000000}"/>
            </a:ext>
          </a:extLst>
        </xdr:cNvPr>
        <xdr:cNvSpPr txBox="1"/>
      </xdr:nvSpPr>
      <xdr:spPr>
        <a:xfrm>
          <a:off x="12688795" y="2342652"/>
          <a:ext cx="270809" cy="12320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gn="ctr"/>
          <a:r>
            <a:rPr kumimoji="1" lang="ja-JP" altLang="en-US" sz="900">
              <a:latin typeface="Meiryo UI" panose="020B0604030504040204" pitchFamily="50" charset="-128"/>
              <a:ea typeface="Meiryo UI" panose="020B0604030504040204" pitchFamily="50" charset="-128"/>
            </a:rPr>
            <a:t>スターユニット</a:t>
          </a:r>
        </a:p>
      </xdr:txBody>
    </xdr:sp>
    <xdr:clientData/>
  </xdr:twoCellAnchor>
  <xdr:twoCellAnchor>
    <xdr:from>
      <xdr:col>20</xdr:col>
      <xdr:colOff>141818</xdr:colOff>
      <xdr:row>11</xdr:row>
      <xdr:rowOff>184151</xdr:rowOff>
    </xdr:from>
    <xdr:to>
      <xdr:col>20</xdr:col>
      <xdr:colOff>416984</xdr:colOff>
      <xdr:row>18</xdr:row>
      <xdr:rowOff>22412</xdr:rowOff>
    </xdr:to>
    <xdr:sp macro="" textlink="">
      <xdr:nvSpPr>
        <xdr:cNvPr id="91" name="テキスト ボックス 90">
          <a:extLst>
            <a:ext uri="{FF2B5EF4-FFF2-40B4-BE49-F238E27FC236}">
              <a16:creationId xmlns:a16="http://schemas.microsoft.com/office/drawing/2014/main" id="{00000000-0008-0000-1500-00005B000000}"/>
            </a:ext>
          </a:extLst>
        </xdr:cNvPr>
        <xdr:cNvSpPr txBox="1"/>
      </xdr:nvSpPr>
      <xdr:spPr>
        <a:xfrm>
          <a:off x="13006171" y="2346886"/>
          <a:ext cx="275166" cy="1250202"/>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gn="ctr"/>
          <a:r>
            <a:rPr kumimoji="1" lang="ja-JP" altLang="en-US" sz="900">
              <a:latin typeface="Meiryo UI" panose="020B0604030504040204" pitchFamily="50" charset="-128"/>
              <a:ea typeface="Meiryo UI" panose="020B0604030504040204" pitchFamily="50" charset="-128"/>
            </a:rPr>
            <a:t>スターユニット</a:t>
          </a:r>
        </a:p>
      </xdr:txBody>
    </xdr:sp>
    <xdr:clientData/>
  </xdr:twoCellAnchor>
  <xdr:twoCellAnchor editAs="oneCell">
    <xdr:from>
      <xdr:col>22</xdr:col>
      <xdr:colOff>658813</xdr:colOff>
      <xdr:row>35</xdr:row>
      <xdr:rowOff>41918</xdr:rowOff>
    </xdr:from>
    <xdr:to>
      <xdr:col>24</xdr:col>
      <xdr:colOff>46025</xdr:colOff>
      <xdr:row>38</xdr:row>
      <xdr:rowOff>26970</xdr:rowOff>
    </xdr:to>
    <xdr:pic>
      <xdr:nvPicPr>
        <xdr:cNvPr id="97" name="図 96">
          <a:extLst>
            <a:ext uri="{FF2B5EF4-FFF2-40B4-BE49-F238E27FC236}">
              <a16:creationId xmlns:a16="http://schemas.microsoft.com/office/drawing/2014/main" id="{00000000-0008-0000-1500-00006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866938" y="6979293"/>
          <a:ext cx="752462" cy="580365"/>
        </a:xfrm>
        <a:prstGeom prst="rect">
          <a:avLst/>
        </a:prstGeom>
      </xdr:spPr>
    </xdr:pic>
    <xdr:clientData/>
  </xdr:twoCellAnchor>
  <xdr:twoCellAnchor editAs="oneCell">
    <xdr:from>
      <xdr:col>29</xdr:col>
      <xdr:colOff>119064</xdr:colOff>
      <xdr:row>34</xdr:row>
      <xdr:rowOff>38286</xdr:rowOff>
    </xdr:from>
    <xdr:to>
      <xdr:col>30</xdr:col>
      <xdr:colOff>99359</xdr:colOff>
      <xdr:row>37</xdr:row>
      <xdr:rowOff>171671</xdr:rowOff>
    </xdr:to>
    <xdr:pic>
      <xdr:nvPicPr>
        <xdr:cNvPr id="94" name="図 93">
          <a:extLst>
            <a:ext uri="{FF2B5EF4-FFF2-40B4-BE49-F238E27FC236}">
              <a16:creationId xmlns:a16="http://schemas.microsoft.com/office/drawing/2014/main" id="{00000000-0008-0000-1500-00005E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9105564" y="6777224"/>
          <a:ext cx="662920" cy="728697"/>
        </a:xfrm>
        <a:prstGeom prst="rect">
          <a:avLst/>
        </a:prstGeom>
      </xdr:spPr>
    </xdr:pic>
    <xdr:clientData/>
  </xdr:twoCellAnchor>
  <xdr:twoCellAnchor editAs="oneCell">
    <xdr:from>
      <xdr:col>35</xdr:col>
      <xdr:colOff>199159</xdr:colOff>
      <xdr:row>40</xdr:row>
      <xdr:rowOff>23812</xdr:rowOff>
    </xdr:from>
    <xdr:to>
      <xdr:col>35</xdr:col>
      <xdr:colOff>489917</xdr:colOff>
      <xdr:row>42</xdr:row>
      <xdr:rowOff>150812</xdr:rowOff>
    </xdr:to>
    <xdr:pic>
      <xdr:nvPicPr>
        <xdr:cNvPr id="95" name="図 94">
          <a:extLst>
            <a:ext uri="{FF2B5EF4-FFF2-40B4-BE49-F238E27FC236}">
              <a16:creationId xmlns:a16="http://schemas.microsoft.com/office/drawing/2014/main" id="{00000000-0008-0000-1500-00005F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23281409" y="7953375"/>
          <a:ext cx="290758" cy="523875"/>
        </a:xfrm>
        <a:prstGeom prst="rect">
          <a:avLst/>
        </a:prstGeom>
      </xdr:spPr>
    </xdr:pic>
    <xdr:clientData/>
  </xdr:twoCellAnchor>
  <xdr:twoCellAnchor editAs="oneCell">
    <xdr:from>
      <xdr:col>32</xdr:col>
      <xdr:colOff>633264</xdr:colOff>
      <xdr:row>33</xdr:row>
      <xdr:rowOff>116798</xdr:rowOff>
    </xdr:from>
    <xdr:to>
      <xdr:col>33</xdr:col>
      <xdr:colOff>198438</xdr:colOff>
      <xdr:row>36</xdr:row>
      <xdr:rowOff>158750</xdr:rowOff>
    </xdr:to>
    <xdr:pic>
      <xdr:nvPicPr>
        <xdr:cNvPr id="96" name="図 95">
          <a:extLst>
            <a:ext uri="{FF2B5EF4-FFF2-40B4-BE49-F238E27FC236}">
              <a16:creationId xmlns:a16="http://schemas.microsoft.com/office/drawing/2014/main" id="{00000000-0008-0000-1500-000060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21667639" y="6657298"/>
          <a:ext cx="247799" cy="637265"/>
        </a:xfrm>
        <a:prstGeom prst="rect">
          <a:avLst/>
        </a:prstGeom>
      </xdr:spPr>
    </xdr:pic>
    <xdr:clientData/>
  </xdr:twoCellAnchor>
  <xdr:twoCellAnchor editAs="oneCell">
    <xdr:from>
      <xdr:col>26</xdr:col>
      <xdr:colOff>150813</xdr:colOff>
      <xdr:row>15</xdr:row>
      <xdr:rowOff>176855</xdr:rowOff>
    </xdr:from>
    <xdr:to>
      <xdr:col>27</xdr:col>
      <xdr:colOff>220650</xdr:colOff>
      <xdr:row>18</xdr:row>
      <xdr:rowOff>161908</xdr:rowOff>
    </xdr:to>
    <xdr:pic>
      <xdr:nvPicPr>
        <xdr:cNvPr id="101" name="図 100">
          <a:extLst>
            <a:ext uri="{FF2B5EF4-FFF2-40B4-BE49-F238E27FC236}">
              <a16:creationId xmlns:a16="http://schemas.microsoft.com/office/drawing/2014/main" id="{00000000-0008-0000-1500-00006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089438" y="3105793"/>
          <a:ext cx="752462" cy="580365"/>
        </a:xfrm>
        <a:prstGeom prst="rect">
          <a:avLst/>
        </a:prstGeom>
      </xdr:spPr>
    </xdr:pic>
    <xdr:clientData/>
  </xdr:twoCellAnchor>
  <xdr:twoCellAnchor editAs="oneCell">
    <xdr:from>
      <xdr:col>33</xdr:col>
      <xdr:colOff>642939</xdr:colOff>
      <xdr:row>15</xdr:row>
      <xdr:rowOff>62099</xdr:rowOff>
    </xdr:from>
    <xdr:to>
      <xdr:col>34</xdr:col>
      <xdr:colOff>623234</xdr:colOff>
      <xdr:row>18</xdr:row>
      <xdr:rowOff>195484</xdr:rowOff>
    </xdr:to>
    <xdr:pic>
      <xdr:nvPicPr>
        <xdr:cNvPr id="102" name="図 101">
          <a:extLst>
            <a:ext uri="{FF2B5EF4-FFF2-40B4-BE49-F238E27FC236}">
              <a16:creationId xmlns:a16="http://schemas.microsoft.com/office/drawing/2014/main" id="{00000000-0008-0000-1500-000066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2359939" y="2991037"/>
          <a:ext cx="662920" cy="728697"/>
        </a:xfrm>
        <a:prstGeom prst="rect">
          <a:avLst/>
        </a:prstGeom>
      </xdr:spPr>
    </xdr:pic>
    <xdr:clientData/>
  </xdr:twoCellAnchor>
  <xdr:twoCellAnchor editAs="oneCell">
    <xdr:from>
      <xdr:col>35</xdr:col>
      <xdr:colOff>349250</xdr:colOff>
      <xdr:row>14</xdr:row>
      <xdr:rowOff>53298</xdr:rowOff>
    </xdr:from>
    <xdr:to>
      <xdr:col>35</xdr:col>
      <xdr:colOff>635001</xdr:colOff>
      <xdr:row>17</xdr:row>
      <xdr:rowOff>192851</xdr:rowOff>
    </xdr:to>
    <xdr:pic>
      <xdr:nvPicPr>
        <xdr:cNvPr id="103" name="図 102">
          <a:extLst>
            <a:ext uri="{FF2B5EF4-FFF2-40B4-BE49-F238E27FC236}">
              <a16:creationId xmlns:a16="http://schemas.microsoft.com/office/drawing/2014/main" id="{00000000-0008-0000-1500-000067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23431500" y="2783798"/>
          <a:ext cx="285751" cy="734866"/>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1" sz="120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eiryo UI" panose="020B0604030504040204" pitchFamily="50" charset="-128"/>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R48"/>
  <sheetViews>
    <sheetView topLeftCell="A10" zoomScaleNormal="100" zoomScaleSheetLayoutView="100" workbookViewId="0">
      <selection activeCell="I24" sqref="I24"/>
    </sheetView>
  </sheetViews>
  <sheetFormatPr defaultColWidth="9" defaultRowHeight="15"/>
  <cols>
    <col min="1" max="4" width="9" style="615"/>
    <col min="5" max="5" width="9" style="615" customWidth="1"/>
    <col min="6" max="6" width="4.8984375" style="615" customWidth="1"/>
    <col min="7" max="7" width="9" style="615" customWidth="1"/>
    <col min="8" max="8" width="4.69921875" style="615" customWidth="1"/>
    <col min="9" max="9" width="6.3984375" style="615" customWidth="1"/>
    <col min="10" max="10" width="4.69921875" style="615" customWidth="1"/>
    <col min="11" max="11" width="6.3984375" style="615" customWidth="1"/>
    <col min="12" max="12" width="4.69921875" style="615" customWidth="1"/>
    <col min="13" max="13" width="4.8984375" style="615" customWidth="1"/>
    <col min="14" max="16" width="9" style="615" customWidth="1"/>
    <col min="17" max="16384" width="9" style="615"/>
  </cols>
  <sheetData>
    <row r="1" spans="1:18">
      <c r="A1" s="125"/>
      <c r="B1" s="125"/>
      <c r="C1" s="125"/>
      <c r="D1" s="125"/>
      <c r="E1" s="125"/>
      <c r="F1" s="125"/>
      <c r="G1" s="125"/>
      <c r="H1" s="125"/>
      <c r="I1" s="125"/>
      <c r="J1" s="125"/>
      <c r="K1" s="55"/>
      <c r="L1" s="55"/>
      <c r="M1" s="79"/>
      <c r="N1" s="79"/>
      <c r="O1" s="79"/>
      <c r="P1" s="79"/>
      <c r="Q1" s="79"/>
      <c r="R1" s="79"/>
    </row>
    <row r="2" spans="1:18">
      <c r="A2" s="125"/>
      <c r="B2" s="125"/>
      <c r="C2" s="125"/>
      <c r="D2" s="125"/>
      <c r="E2" s="125"/>
      <c r="F2" s="125"/>
      <c r="G2" s="125"/>
      <c r="H2" s="125"/>
      <c r="I2" s="125"/>
      <c r="J2" s="125"/>
      <c r="K2" s="55"/>
      <c r="L2" s="55"/>
      <c r="M2" s="79"/>
      <c r="N2" s="79"/>
      <c r="O2" s="79"/>
      <c r="P2" s="79"/>
      <c r="Q2" s="79"/>
      <c r="R2" s="79"/>
    </row>
    <row r="3" spans="1:18">
      <c r="A3" s="125"/>
      <c r="B3" s="125"/>
      <c r="C3" s="125"/>
      <c r="D3" s="125"/>
      <c r="E3" s="125"/>
      <c r="F3" s="125"/>
      <c r="G3" s="125"/>
      <c r="H3" s="125"/>
      <c r="I3" s="125"/>
      <c r="J3" s="125"/>
      <c r="K3" s="55"/>
      <c r="L3" s="55"/>
      <c r="M3" s="79"/>
      <c r="N3" s="79"/>
      <c r="O3" s="79"/>
      <c r="P3" s="79"/>
      <c r="Q3" s="79"/>
      <c r="R3" s="79"/>
    </row>
    <row r="4" spans="1:18">
      <c r="A4" s="125"/>
      <c r="B4" s="125"/>
      <c r="C4" s="125"/>
      <c r="D4" s="125"/>
      <c r="E4" s="125"/>
      <c r="F4" s="125"/>
      <c r="G4" s="125"/>
      <c r="H4" s="125"/>
      <c r="I4" s="125"/>
      <c r="J4" s="125"/>
      <c r="K4" s="55"/>
      <c r="L4" s="55"/>
      <c r="M4" s="79"/>
      <c r="N4" s="79"/>
      <c r="O4" s="79"/>
      <c r="P4" s="79"/>
      <c r="Q4" s="79"/>
      <c r="R4" s="79"/>
    </row>
    <row r="5" spans="1:18">
      <c r="A5" s="125"/>
      <c r="B5" s="125"/>
      <c r="C5" s="125"/>
      <c r="D5" s="125"/>
      <c r="E5" s="125"/>
      <c r="F5" s="125"/>
      <c r="G5" s="125"/>
      <c r="H5" s="125"/>
      <c r="I5" s="125"/>
      <c r="J5" s="125"/>
      <c r="K5" s="55"/>
      <c r="L5" s="55"/>
      <c r="M5" s="79"/>
      <c r="N5" s="79"/>
      <c r="O5" s="79"/>
      <c r="P5" s="79"/>
      <c r="Q5" s="79"/>
      <c r="R5" s="79"/>
    </row>
    <row r="6" spans="1:18">
      <c r="A6" s="125"/>
      <c r="B6" s="125"/>
      <c r="C6" s="125"/>
      <c r="D6" s="125"/>
      <c r="E6" s="125"/>
      <c r="F6" s="125"/>
      <c r="G6" s="125"/>
      <c r="H6" s="125"/>
      <c r="I6" s="125"/>
      <c r="J6" s="125"/>
      <c r="K6" s="55"/>
      <c r="L6" s="55"/>
      <c r="M6" s="79"/>
      <c r="N6" s="79"/>
      <c r="O6" s="79"/>
      <c r="P6" s="79"/>
      <c r="Q6" s="79"/>
      <c r="R6" s="79"/>
    </row>
    <row r="7" spans="1:18">
      <c r="A7" s="125"/>
      <c r="B7" s="125"/>
      <c r="C7" s="125"/>
      <c r="D7" s="125"/>
      <c r="E7" s="125"/>
      <c r="F7" s="125"/>
      <c r="G7" s="125"/>
      <c r="H7" s="125"/>
      <c r="I7" s="125"/>
      <c r="J7" s="125"/>
      <c r="K7" s="55"/>
      <c r="L7" s="55"/>
      <c r="M7" s="79"/>
      <c r="N7" s="79"/>
      <c r="O7" s="79"/>
      <c r="P7" s="79"/>
      <c r="Q7" s="79"/>
      <c r="R7" s="79"/>
    </row>
    <row r="8" spans="1:18">
      <c r="A8" s="125"/>
      <c r="B8" s="125"/>
      <c r="C8" s="125"/>
      <c r="D8" s="125"/>
      <c r="E8" s="125"/>
      <c r="F8" s="125"/>
      <c r="G8" s="125"/>
      <c r="H8" s="125"/>
      <c r="I8" s="125"/>
      <c r="J8" s="125"/>
      <c r="K8" s="55"/>
      <c r="L8" s="55"/>
      <c r="M8" s="79"/>
      <c r="N8" s="79"/>
      <c r="O8" s="79"/>
      <c r="P8" s="79"/>
      <c r="Q8" s="79"/>
      <c r="R8" s="79"/>
    </row>
    <row r="9" spans="1:18">
      <c r="A9" s="125"/>
      <c r="B9" s="125"/>
      <c r="C9" s="125"/>
      <c r="D9" s="125"/>
      <c r="E9" s="125"/>
      <c r="F9" s="125"/>
      <c r="G9" s="125"/>
      <c r="H9" s="125"/>
      <c r="I9" s="125"/>
      <c r="J9" s="125"/>
      <c r="K9" s="55"/>
      <c r="L9" s="55"/>
      <c r="M9" s="79"/>
      <c r="N9" s="79"/>
      <c r="O9" s="79"/>
      <c r="P9" s="79"/>
      <c r="Q9" s="79"/>
      <c r="R9" s="79"/>
    </row>
    <row r="10" spans="1:18">
      <c r="A10" s="125"/>
      <c r="B10" s="125"/>
      <c r="C10" s="125"/>
      <c r="D10" s="125"/>
      <c r="E10" s="125"/>
      <c r="F10" s="125"/>
      <c r="G10" s="125"/>
      <c r="H10" s="125"/>
      <c r="I10" s="125"/>
      <c r="J10" s="125"/>
      <c r="K10" s="55"/>
      <c r="L10" s="55"/>
      <c r="M10" s="79"/>
      <c r="N10" s="79"/>
      <c r="O10" s="79"/>
      <c r="P10" s="79"/>
      <c r="Q10" s="79"/>
      <c r="R10" s="79"/>
    </row>
    <row r="11" spans="1:18" ht="31.8">
      <c r="A11" s="125"/>
      <c r="B11" s="904"/>
      <c r="C11" s="917" t="s">
        <v>1534</v>
      </c>
      <c r="D11" s="918"/>
      <c r="E11" s="918"/>
      <c r="F11" s="918"/>
      <c r="G11" s="918"/>
      <c r="H11" s="918"/>
      <c r="I11" s="918"/>
      <c r="J11" s="918"/>
      <c r="K11" s="918"/>
      <c r="L11" s="918"/>
      <c r="M11" s="918"/>
      <c r="N11" s="918"/>
      <c r="O11" s="918"/>
      <c r="P11" s="753" t="s">
        <v>1462</v>
      </c>
      <c r="Q11" s="79"/>
      <c r="R11" s="79"/>
    </row>
    <row r="12" spans="1:18">
      <c r="A12" s="125"/>
      <c r="B12" s="125"/>
      <c r="C12" s="125"/>
      <c r="D12" s="125"/>
      <c r="E12" s="125"/>
      <c r="F12" s="125"/>
      <c r="G12" s="125"/>
      <c r="H12" s="125"/>
      <c r="I12" s="125"/>
      <c r="J12" s="125"/>
      <c r="K12" s="55"/>
      <c r="L12" s="55"/>
      <c r="M12" s="79"/>
      <c r="N12" s="79"/>
      <c r="O12" s="79"/>
      <c r="P12" s="79"/>
      <c r="Q12" s="79"/>
      <c r="R12" s="79"/>
    </row>
    <row r="13" spans="1:18" ht="18.75" customHeight="1">
      <c r="A13" s="125"/>
      <c r="B13" s="125"/>
      <c r="C13" s="79"/>
      <c r="D13" s="832"/>
      <c r="E13" s="832"/>
      <c r="F13" s="832"/>
      <c r="G13" s="832"/>
      <c r="H13" s="832"/>
      <c r="I13" s="832"/>
      <c r="J13" s="832"/>
      <c r="K13" s="832"/>
      <c r="L13" s="832"/>
      <c r="M13" s="832"/>
      <c r="N13" s="832"/>
      <c r="O13" s="832"/>
      <c r="P13" s="832"/>
      <c r="Q13" s="79"/>
      <c r="R13" s="79"/>
    </row>
    <row r="14" spans="1:18" ht="33" customHeight="1">
      <c r="A14" s="125"/>
      <c r="B14" s="79"/>
      <c r="C14" s="919" t="s">
        <v>272</v>
      </c>
      <c r="D14" s="919"/>
      <c r="E14" s="919"/>
      <c r="F14" s="919"/>
      <c r="G14" s="919"/>
      <c r="H14" s="919"/>
      <c r="I14" s="919"/>
      <c r="J14" s="919"/>
      <c r="K14" s="919"/>
      <c r="L14" s="919"/>
      <c r="M14" s="919"/>
      <c r="N14" s="919"/>
      <c r="O14" s="919"/>
      <c r="P14" s="919"/>
      <c r="Q14" s="79"/>
      <c r="R14" s="79"/>
    </row>
    <row r="15" spans="1:18">
      <c r="A15" s="870"/>
      <c r="B15" s="875"/>
      <c r="C15" s="875"/>
      <c r="D15" s="875"/>
      <c r="E15" s="875"/>
      <c r="F15" s="875"/>
      <c r="G15" s="875"/>
      <c r="H15" s="875"/>
      <c r="I15" s="875"/>
      <c r="J15" s="875"/>
      <c r="K15" s="876"/>
      <c r="L15" s="876"/>
      <c r="M15" s="877"/>
      <c r="N15" s="877"/>
      <c r="O15" s="877"/>
      <c r="P15" s="877"/>
      <c r="Q15" s="877"/>
      <c r="R15" s="869"/>
    </row>
    <row r="16" spans="1:18">
      <c r="A16" s="125"/>
      <c r="B16" s="754"/>
      <c r="C16" s="755"/>
      <c r="D16" s="755"/>
      <c r="E16" s="755"/>
      <c r="F16" s="755"/>
      <c r="G16" s="755"/>
      <c r="H16" s="755"/>
      <c r="I16" s="755"/>
      <c r="J16" s="755"/>
      <c r="K16" s="756"/>
      <c r="L16" s="756"/>
      <c r="M16" s="757"/>
      <c r="N16" s="757"/>
      <c r="O16" s="757"/>
      <c r="P16" s="757"/>
      <c r="Q16" s="758"/>
      <c r="R16" s="79"/>
    </row>
    <row r="17" spans="1:18">
      <c r="A17" s="125"/>
      <c r="B17" s="759"/>
      <c r="C17" s="760"/>
      <c r="D17" s="760"/>
      <c r="E17" s="760"/>
      <c r="F17" s="760"/>
      <c r="G17" s="760"/>
      <c r="H17" s="760"/>
      <c r="I17" s="760"/>
      <c r="J17" s="760"/>
      <c r="K17" s="761"/>
      <c r="L17" s="761"/>
      <c r="M17" s="762"/>
      <c r="N17" s="762"/>
      <c r="O17" s="762"/>
      <c r="P17" s="762"/>
      <c r="Q17" s="763"/>
      <c r="R17" s="79"/>
    </row>
    <row r="18" spans="1:18">
      <c r="A18" s="125"/>
      <c r="B18" s="759"/>
      <c r="C18" s="760"/>
      <c r="D18" s="760"/>
      <c r="E18" s="760"/>
      <c r="F18" s="760"/>
      <c r="G18" s="760"/>
      <c r="H18" s="760"/>
      <c r="I18" s="760"/>
      <c r="J18" s="760"/>
      <c r="K18" s="761"/>
      <c r="L18" s="761"/>
      <c r="M18" s="762"/>
      <c r="N18" s="762"/>
      <c r="O18" s="762"/>
      <c r="P18" s="762"/>
      <c r="Q18" s="763"/>
      <c r="R18" s="79"/>
    </row>
    <row r="19" spans="1:18">
      <c r="A19" s="125"/>
      <c r="B19" s="759"/>
      <c r="C19" s="760"/>
      <c r="D19" s="760"/>
      <c r="E19" s="760"/>
      <c r="F19" s="760"/>
      <c r="G19" s="760"/>
      <c r="H19" s="760"/>
      <c r="I19" s="760"/>
      <c r="J19" s="760"/>
      <c r="K19" s="761"/>
      <c r="L19" s="761"/>
      <c r="M19" s="762"/>
      <c r="N19" s="762"/>
      <c r="O19" s="762"/>
      <c r="P19" s="762"/>
      <c r="Q19" s="763"/>
      <c r="R19" s="79"/>
    </row>
    <row r="20" spans="1:18">
      <c r="A20" s="125"/>
      <c r="B20" s="759"/>
      <c r="C20" s="764"/>
      <c r="D20" s="764"/>
      <c r="E20" s="764"/>
      <c r="F20" s="764"/>
      <c r="G20" s="764"/>
      <c r="H20" s="764"/>
      <c r="I20" s="764"/>
      <c r="J20" s="764"/>
      <c r="K20" s="765"/>
      <c r="L20" s="765"/>
      <c r="M20" s="766"/>
      <c r="N20" s="766"/>
      <c r="O20" s="766"/>
      <c r="P20" s="766"/>
      <c r="Q20" s="763"/>
      <c r="R20" s="79"/>
    </row>
    <row r="21" spans="1:18">
      <c r="A21" s="125"/>
      <c r="B21" s="759"/>
      <c r="C21" s="760"/>
      <c r="D21" s="760"/>
      <c r="E21" s="760"/>
      <c r="F21" s="760"/>
      <c r="G21" s="760"/>
      <c r="H21" s="760"/>
      <c r="I21" s="760"/>
      <c r="J21" s="760"/>
      <c r="K21" s="761"/>
      <c r="L21" s="761"/>
      <c r="M21" s="762"/>
      <c r="N21" s="762"/>
      <c r="O21" s="762"/>
      <c r="P21" s="762"/>
      <c r="Q21" s="763"/>
      <c r="R21" s="79"/>
    </row>
    <row r="22" spans="1:18">
      <c r="A22" s="125"/>
      <c r="B22" s="767"/>
      <c r="C22" s="768"/>
      <c r="D22" s="768"/>
      <c r="E22" s="768"/>
      <c r="F22" s="768"/>
      <c r="G22" s="768"/>
      <c r="H22" s="768"/>
      <c r="I22" s="768"/>
      <c r="J22" s="768"/>
      <c r="K22" s="769"/>
      <c r="L22" s="769"/>
      <c r="M22" s="770"/>
      <c r="N22" s="770"/>
      <c r="O22" s="770"/>
      <c r="P22" s="770"/>
      <c r="Q22" s="771"/>
      <c r="R22" s="79"/>
    </row>
    <row r="23" spans="1:18" ht="21" customHeight="1">
      <c r="A23" s="870"/>
      <c r="B23" s="870"/>
      <c r="C23" s="870"/>
      <c r="D23" s="870"/>
      <c r="E23" s="870"/>
      <c r="F23" s="870"/>
      <c r="G23" s="870"/>
      <c r="H23" s="870"/>
      <c r="I23" s="870"/>
      <c r="J23" s="870"/>
      <c r="K23" s="873"/>
      <c r="L23" s="230"/>
      <c r="M23" s="874"/>
      <c r="N23" s="230"/>
      <c r="O23" s="874"/>
      <c r="P23" s="230"/>
      <c r="Q23" s="869"/>
      <c r="R23" s="869"/>
    </row>
    <row r="24" spans="1:18" ht="22.8">
      <c r="A24" s="125"/>
      <c r="B24" s="125"/>
      <c r="C24" s="125"/>
      <c r="D24" s="125"/>
      <c r="E24" s="125"/>
      <c r="F24" s="125"/>
      <c r="G24" s="229">
        <v>2023</v>
      </c>
      <c r="H24" s="230" t="s">
        <v>0</v>
      </c>
      <c r="I24" s="229"/>
      <c r="J24" s="230" t="s">
        <v>1</v>
      </c>
      <c r="K24" s="229"/>
      <c r="L24" s="230" t="s">
        <v>2</v>
      </c>
      <c r="M24" s="167"/>
      <c r="N24" s="79"/>
      <c r="O24" s="167"/>
      <c r="P24" s="79"/>
      <c r="Q24" s="125"/>
      <c r="R24" s="79"/>
    </row>
    <row r="25" spans="1:18" ht="18.75" customHeight="1">
      <c r="A25" s="125"/>
      <c r="B25" s="125"/>
      <c r="C25" s="125"/>
      <c r="D25" s="125"/>
      <c r="E25" s="125"/>
      <c r="F25" s="125"/>
      <c r="G25" s="125"/>
      <c r="H25" s="79"/>
      <c r="I25" s="79"/>
      <c r="J25" s="125"/>
      <c r="K25" s="125"/>
      <c r="L25" s="125"/>
      <c r="M25" s="125"/>
      <c r="N25" s="125"/>
      <c r="O25" s="125"/>
      <c r="P25" s="125"/>
      <c r="Q25" s="55"/>
      <c r="R25" s="79"/>
    </row>
    <row r="26" spans="1:18" ht="21" customHeight="1">
      <c r="A26" s="125"/>
      <c r="B26" s="125"/>
      <c r="C26" s="916" t="s">
        <v>3</v>
      </c>
      <c r="D26" s="916"/>
      <c r="E26" s="916"/>
      <c r="F26" s="916"/>
      <c r="G26" s="916"/>
      <c r="H26" s="916"/>
      <c r="I26" s="916"/>
      <c r="J26" s="916"/>
      <c r="K26" s="916"/>
      <c r="L26" s="916"/>
      <c r="M26" s="916"/>
      <c r="N26" s="916"/>
      <c r="O26" s="916"/>
      <c r="P26" s="916"/>
      <c r="Q26" s="125"/>
      <c r="R26" s="79"/>
    </row>
    <row r="27" spans="1:18">
      <c r="A27" s="125"/>
      <c r="B27" s="125"/>
      <c r="C27" s="125"/>
      <c r="D27" s="125"/>
      <c r="E27" s="125"/>
      <c r="F27" s="125"/>
      <c r="G27" s="125"/>
      <c r="H27" s="79"/>
      <c r="I27" s="79"/>
      <c r="J27" s="125"/>
      <c r="K27" s="125"/>
      <c r="L27" s="125"/>
      <c r="M27" s="125"/>
      <c r="N27" s="125"/>
      <c r="O27" s="125"/>
      <c r="P27" s="125"/>
      <c r="Q27" s="55"/>
      <c r="R27" s="79"/>
    </row>
    <row r="28" spans="1:18">
      <c r="A28" s="125"/>
      <c r="B28" s="125"/>
      <c r="C28" s="125"/>
      <c r="D28" s="125"/>
      <c r="E28" s="125"/>
      <c r="F28" s="125"/>
      <c r="G28" s="125"/>
      <c r="H28" s="79"/>
      <c r="I28" s="79"/>
      <c r="J28" s="125"/>
      <c r="K28" s="125"/>
      <c r="L28" s="125"/>
      <c r="M28" s="125"/>
      <c r="N28" s="125"/>
      <c r="O28" s="125"/>
      <c r="P28" s="125"/>
      <c r="Q28" s="55"/>
      <c r="R28" s="79"/>
    </row>
    <row r="29" spans="1:18">
      <c r="A29" s="125"/>
      <c r="B29" s="125"/>
      <c r="C29" s="125"/>
      <c r="D29" s="125"/>
      <c r="E29" s="125"/>
      <c r="F29" s="125"/>
      <c r="G29" s="125"/>
      <c r="H29" s="79"/>
      <c r="I29" s="79"/>
      <c r="J29" s="125"/>
      <c r="K29" s="125"/>
      <c r="L29" s="125"/>
      <c r="M29" s="125"/>
      <c r="N29" s="125"/>
      <c r="O29" s="125"/>
      <c r="P29" s="125"/>
      <c r="Q29" s="55"/>
      <c r="R29" s="79"/>
    </row>
    <row r="30" spans="1:18">
      <c r="A30" s="125"/>
      <c r="B30" s="125"/>
      <c r="C30" s="125"/>
      <c r="D30" s="125"/>
      <c r="E30" s="55"/>
      <c r="F30" s="55"/>
      <c r="G30" s="55"/>
      <c r="H30" s="79"/>
      <c r="I30" s="79"/>
      <c r="J30" s="55"/>
      <c r="K30" s="55"/>
      <c r="L30" s="55"/>
      <c r="M30" s="55"/>
      <c r="N30" s="55"/>
      <c r="O30" s="55"/>
      <c r="P30" s="79"/>
      <c r="Q30" s="79"/>
      <c r="R30" s="79"/>
    </row>
    <row r="31" spans="1:18">
      <c r="A31" s="613"/>
      <c r="B31" s="613"/>
      <c r="C31" s="613"/>
      <c r="D31" s="613"/>
      <c r="E31" s="613"/>
      <c r="F31" s="613"/>
      <c r="G31" s="613"/>
      <c r="H31" s="613"/>
      <c r="I31" s="613"/>
      <c r="J31" s="613"/>
      <c r="K31" s="614"/>
      <c r="L31" s="614"/>
      <c r="Q31" s="616" t="s">
        <v>693</v>
      </c>
      <c r="R31" s="617">
        <v>1.7</v>
      </c>
    </row>
    <row r="32" spans="1:18">
      <c r="A32" s="613"/>
      <c r="B32" s="613"/>
      <c r="C32" s="613"/>
      <c r="D32" s="613"/>
      <c r="E32" s="613"/>
      <c r="F32" s="613"/>
      <c r="G32" s="613"/>
      <c r="H32" s="613"/>
      <c r="I32" s="613"/>
      <c r="J32" s="613"/>
      <c r="K32" s="614"/>
      <c r="L32" s="614"/>
    </row>
    <row r="33" spans="1:12">
      <c r="A33" s="613"/>
      <c r="B33" s="613"/>
      <c r="C33" s="613"/>
      <c r="D33" s="613"/>
      <c r="E33" s="613"/>
      <c r="F33" s="613"/>
      <c r="G33" s="613"/>
      <c r="H33" s="613"/>
      <c r="I33" s="613"/>
      <c r="J33" s="613"/>
      <c r="K33" s="614"/>
      <c r="L33" s="614"/>
    </row>
    <row r="34" spans="1:12">
      <c r="A34" s="613"/>
      <c r="B34" s="613"/>
      <c r="C34" s="613"/>
      <c r="D34" s="613"/>
      <c r="E34" s="613"/>
      <c r="F34" s="613"/>
      <c r="G34" s="613"/>
      <c r="H34" s="613"/>
      <c r="I34" s="613"/>
      <c r="J34" s="613"/>
      <c r="K34" s="614"/>
      <c r="L34" s="614"/>
    </row>
    <row r="35" spans="1:12">
      <c r="A35" s="613"/>
      <c r="B35" s="613"/>
      <c r="C35" s="613"/>
      <c r="D35" s="613"/>
      <c r="E35" s="613"/>
      <c r="F35" s="613"/>
      <c r="G35" s="613"/>
      <c r="H35" s="613"/>
      <c r="I35" s="613"/>
      <c r="J35" s="613"/>
      <c r="K35" s="614"/>
      <c r="L35" s="614"/>
    </row>
    <row r="36" spans="1:12">
      <c r="A36" s="613"/>
      <c r="B36" s="613"/>
      <c r="C36" s="613"/>
      <c r="D36" s="613"/>
      <c r="E36" s="613"/>
      <c r="F36" s="613"/>
      <c r="G36" s="613"/>
      <c r="H36" s="613"/>
      <c r="I36" s="613"/>
      <c r="J36" s="613"/>
      <c r="K36" s="614"/>
      <c r="L36" s="614"/>
    </row>
    <row r="37" spans="1:12">
      <c r="A37" s="613"/>
      <c r="B37" s="613"/>
      <c r="C37" s="613"/>
      <c r="D37" s="613"/>
      <c r="E37" s="613"/>
      <c r="F37" s="613"/>
      <c r="G37" s="613"/>
      <c r="H37" s="613"/>
      <c r="I37" s="613"/>
      <c r="J37" s="613"/>
      <c r="K37" s="614"/>
      <c r="L37" s="614"/>
    </row>
    <row r="38" spans="1:12">
      <c r="A38" s="613"/>
      <c r="B38" s="613"/>
      <c r="C38" s="613"/>
      <c r="D38" s="613"/>
      <c r="E38" s="613"/>
      <c r="F38" s="613"/>
      <c r="G38" s="613"/>
      <c r="H38" s="613"/>
      <c r="I38" s="613"/>
      <c r="J38" s="613"/>
      <c r="K38" s="614"/>
      <c r="L38" s="614"/>
    </row>
    <row r="39" spans="1:12">
      <c r="A39" s="613"/>
      <c r="B39" s="613"/>
      <c r="C39" s="613"/>
      <c r="D39" s="613"/>
      <c r="E39" s="613"/>
      <c r="F39" s="613"/>
      <c r="G39" s="613"/>
      <c r="H39" s="613"/>
      <c r="I39" s="613"/>
      <c r="J39" s="613"/>
      <c r="K39" s="614"/>
      <c r="L39" s="614"/>
    </row>
    <row r="40" spans="1:12">
      <c r="A40" s="613"/>
      <c r="B40" s="613"/>
      <c r="C40" s="613"/>
      <c r="D40" s="613"/>
      <c r="E40" s="613"/>
      <c r="F40" s="613"/>
      <c r="G40" s="613"/>
      <c r="H40" s="613"/>
      <c r="I40" s="613"/>
      <c r="J40" s="613"/>
      <c r="K40" s="614"/>
      <c r="L40" s="614"/>
    </row>
    <row r="41" spans="1:12">
      <c r="A41" s="613"/>
      <c r="B41" s="613"/>
      <c r="C41" s="613"/>
      <c r="D41" s="613"/>
      <c r="E41" s="613"/>
      <c r="F41" s="613"/>
      <c r="G41" s="613"/>
      <c r="H41" s="613"/>
      <c r="I41" s="613"/>
      <c r="J41" s="613"/>
      <c r="K41" s="614"/>
      <c r="L41" s="614"/>
    </row>
    <row r="42" spans="1:12">
      <c r="L42" s="613"/>
    </row>
    <row r="43" spans="1:12">
      <c r="L43" s="614"/>
    </row>
    <row r="44" spans="1:12">
      <c r="L44" s="613"/>
    </row>
    <row r="45" spans="1:12">
      <c r="L45" s="614"/>
    </row>
    <row r="46" spans="1:12">
      <c r="L46" s="614"/>
    </row>
    <row r="47" spans="1:12">
      <c r="L47" s="614"/>
    </row>
    <row r="48" spans="1:12">
      <c r="L48" s="614"/>
    </row>
  </sheetData>
  <sheetProtection sheet="1" objects="1" scenarios="1" selectLockedCells="1"/>
  <mergeCells count="3">
    <mergeCell ref="C26:P26"/>
    <mergeCell ref="C11:O11"/>
    <mergeCell ref="C14:P14"/>
  </mergeCells>
  <phoneticPr fontId="2"/>
  <printOptions horizontalCentered="1"/>
  <pageMargins left="0.23622047244094491" right="0.23622047244094491" top="0.74803149606299213" bottom="0.74803149606299213" header="0.31496062992125984" footer="0.31496062992125984"/>
  <pageSetup paperSize="9" scale="94" orientation="landscape" horizontalDpi="300" verticalDpi="3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J34"/>
  <sheetViews>
    <sheetView zoomScaleNormal="100" zoomScaleSheetLayoutView="100" workbookViewId="0">
      <selection activeCell="C9" sqref="C9"/>
    </sheetView>
  </sheetViews>
  <sheetFormatPr defaultColWidth="9" defaultRowHeight="15"/>
  <cols>
    <col min="1" max="1" width="2.59765625" style="79" customWidth="1"/>
    <col min="2" max="5" width="17.8984375" style="79" customWidth="1"/>
    <col min="6" max="7" width="2.59765625" style="79" customWidth="1"/>
    <col min="8" max="9" width="5.59765625" style="79" customWidth="1"/>
    <col min="10" max="10" width="2.59765625" style="79" customWidth="1"/>
    <col min="11" max="19" width="6.19921875" style="79" customWidth="1"/>
    <col min="20" max="22" width="2.59765625" style="79" customWidth="1"/>
    <col min="23" max="25" width="9" style="79" hidden="1" customWidth="1"/>
    <col min="26" max="26" width="11.19921875" style="79" hidden="1" customWidth="1"/>
    <col min="27" max="27" width="9" style="79" hidden="1" customWidth="1"/>
    <col min="28" max="28" width="8.69921875" style="79" hidden="1" customWidth="1"/>
    <col min="29" max="29" width="7" style="79" hidden="1" customWidth="1"/>
    <col min="30" max="30" width="10" style="79" hidden="1" customWidth="1"/>
    <col min="31" max="31" width="9" style="79" hidden="1" customWidth="1"/>
    <col min="32" max="32" width="8.69921875" style="79" hidden="1" customWidth="1"/>
    <col min="33" max="33" width="10" style="79" hidden="1" customWidth="1"/>
    <col min="34" max="34" width="9" style="79" hidden="1" customWidth="1"/>
    <col min="35" max="35" width="8.69921875" style="79" hidden="1" customWidth="1"/>
    <col min="36" max="36" width="10" style="79" hidden="1" customWidth="1"/>
    <col min="37" max="37" width="9" style="79" hidden="1" customWidth="1"/>
    <col min="38" max="38" width="7" style="79" hidden="1" customWidth="1"/>
    <col min="39" max="40" width="10" style="79" hidden="1" customWidth="1"/>
    <col min="41" max="41" width="8.8984375" style="79" hidden="1" customWidth="1"/>
    <col min="42" max="42" width="10" style="79" hidden="1" customWidth="1"/>
    <col min="43" max="46" width="9" style="79" hidden="1" customWidth="1"/>
    <col min="47" max="47" width="10" style="79" hidden="1" customWidth="1"/>
    <col min="48" max="48" width="9" style="79" hidden="1" customWidth="1"/>
    <col min="49" max="50" width="10" style="79" hidden="1" customWidth="1"/>
    <col min="51" max="51" width="9" style="79" hidden="1" customWidth="1"/>
    <col min="52" max="53" width="10" style="79" hidden="1" customWidth="1"/>
    <col min="54" max="54" width="9" style="79" hidden="1" customWidth="1"/>
    <col min="55" max="56" width="10" style="79" hidden="1" customWidth="1"/>
    <col min="57" max="57" width="9" style="79" hidden="1" customWidth="1"/>
    <col min="58" max="58" width="10" style="79" hidden="1" customWidth="1"/>
    <col min="59" max="62" width="9" style="79" hidden="1" customWidth="1"/>
    <col min="63" max="63" width="10" style="79" hidden="1" customWidth="1"/>
    <col min="64" max="64" width="9" style="79" hidden="1" customWidth="1"/>
    <col min="65" max="66" width="10" style="79" hidden="1" customWidth="1"/>
    <col min="67" max="67" width="9" style="79" hidden="1" customWidth="1"/>
    <col min="68" max="69" width="10" style="79" hidden="1" customWidth="1"/>
    <col min="70" max="70" width="9" style="79" hidden="1" customWidth="1"/>
    <col min="71" max="72" width="10" style="79" hidden="1" customWidth="1"/>
    <col min="73" max="73" width="9" style="79" hidden="1" customWidth="1"/>
    <col min="74" max="74" width="10" style="79" hidden="1" customWidth="1"/>
    <col min="75" max="75" width="9" style="79" hidden="1" customWidth="1"/>
    <col min="76" max="76" width="2.59765625" style="79" hidden="1" customWidth="1"/>
    <col min="77" max="88" width="9" style="79" hidden="1" customWidth="1"/>
    <col min="89" max="16384" width="9" style="79"/>
  </cols>
  <sheetData>
    <row r="1" spans="1:88" s="125" customFormat="1" ht="15.75" customHeight="1" thickBot="1">
      <c r="A1" s="231" t="s">
        <v>673</v>
      </c>
      <c r="B1" s="938" t="s">
        <v>921</v>
      </c>
      <c r="C1" s="938"/>
      <c r="D1" s="938"/>
      <c r="E1" s="938"/>
      <c r="G1" s="939" t="s">
        <v>918</v>
      </c>
      <c r="H1" s="939"/>
      <c r="I1" s="939"/>
      <c r="J1" s="939"/>
      <c r="K1" s="939"/>
      <c r="L1" s="939"/>
      <c r="M1" s="939"/>
      <c r="N1" s="939"/>
      <c r="O1" s="939"/>
      <c r="P1" s="939"/>
      <c r="Q1" s="939"/>
      <c r="R1" s="939"/>
      <c r="S1" s="939"/>
      <c r="T1" s="939"/>
      <c r="W1" s="947" t="s">
        <v>452</v>
      </c>
      <c r="X1" s="947"/>
      <c r="Y1" s="947"/>
      <c r="AA1" s="810"/>
      <c r="AB1" s="939" t="s">
        <v>692</v>
      </c>
      <c r="AC1" s="939"/>
      <c r="AD1" s="939"/>
      <c r="AE1" s="939"/>
      <c r="AF1" s="939"/>
      <c r="AG1" s="939"/>
      <c r="AH1" s="939"/>
      <c r="AI1" s="939"/>
      <c r="AJ1" s="939"/>
      <c r="AK1" s="939"/>
      <c r="AL1" s="939"/>
      <c r="AM1" s="939"/>
      <c r="AN1" s="939"/>
      <c r="AO1" s="939"/>
      <c r="AP1" s="939"/>
      <c r="AQ1" s="939"/>
      <c r="AR1" s="939"/>
      <c r="AS1" s="939"/>
      <c r="AT1" s="939"/>
      <c r="AU1" s="939"/>
      <c r="AV1" s="939"/>
      <c r="AW1" s="939"/>
      <c r="AX1" s="939"/>
      <c r="AY1" s="939"/>
      <c r="AZ1" s="939"/>
      <c r="BA1" s="939"/>
      <c r="BB1" s="939"/>
      <c r="BC1" s="939"/>
      <c r="BD1" s="939"/>
      <c r="BE1" s="939"/>
      <c r="BF1" s="939"/>
      <c r="BG1" s="939"/>
      <c r="BH1" s="939"/>
      <c r="BI1" s="939"/>
      <c r="BJ1" s="939"/>
      <c r="BK1" s="939"/>
      <c r="BL1" s="939"/>
      <c r="BM1" s="939"/>
      <c r="BN1" s="939"/>
      <c r="BO1" s="939"/>
      <c r="BP1" s="939"/>
      <c r="BQ1" s="939"/>
      <c r="BR1" s="939"/>
      <c r="BS1" s="939"/>
      <c r="BT1" s="939"/>
      <c r="BU1" s="939"/>
      <c r="BV1" s="939"/>
      <c r="BW1" s="939"/>
      <c r="BX1" s="939"/>
      <c r="BY1" s="939"/>
      <c r="BZ1" s="939"/>
      <c r="CA1" s="939"/>
      <c r="CB1" s="939"/>
      <c r="CC1" s="939"/>
      <c r="CD1" s="939"/>
      <c r="CE1" s="939"/>
      <c r="CF1" s="939"/>
      <c r="CG1" s="939"/>
      <c r="CH1" s="939"/>
      <c r="CI1" s="939"/>
      <c r="CJ1" s="939"/>
    </row>
    <row r="2" spans="1:88" s="125" customFormat="1" ht="19.5" customHeight="1" thickBot="1">
      <c r="A2" s="231"/>
      <c r="B2" s="231"/>
      <c r="C2" s="231"/>
      <c r="G2" s="870"/>
      <c r="H2" s="269"/>
      <c r="I2" s="869"/>
      <c r="J2" s="871"/>
      <c r="K2" s="871"/>
      <c r="L2" s="871"/>
      <c r="M2" s="872" t="s">
        <v>1526</v>
      </c>
      <c r="N2" s="871"/>
      <c r="O2" s="871"/>
      <c r="P2" s="871"/>
      <c r="Q2" s="871"/>
      <c r="R2" s="871"/>
      <c r="S2" s="871"/>
      <c r="T2" s="869"/>
      <c r="U2" s="870"/>
      <c r="W2" s="961" t="s">
        <v>267</v>
      </c>
      <c r="X2" s="961" t="s">
        <v>940</v>
      </c>
      <c r="Y2" s="484" t="s">
        <v>691</v>
      </c>
      <c r="Z2" s="819" t="s">
        <v>1509</v>
      </c>
      <c r="AA2" s="810"/>
      <c r="AB2" s="967" t="s">
        <v>925</v>
      </c>
      <c r="AC2" s="967"/>
      <c r="AD2" s="967"/>
      <c r="AE2" s="967"/>
      <c r="AF2" s="967"/>
      <c r="AG2" s="967"/>
      <c r="AH2" s="967"/>
      <c r="AI2" s="967"/>
      <c r="AJ2" s="967"/>
      <c r="AK2" s="967"/>
      <c r="AL2" s="967"/>
      <c r="AM2" s="967"/>
      <c r="AN2" s="967"/>
      <c r="AO2" s="967"/>
      <c r="AP2" s="967"/>
      <c r="AQ2" s="967"/>
      <c r="AR2" s="967" t="s">
        <v>1129</v>
      </c>
      <c r="AS2" s="967"/>
      <c r="AT2" s="967"/>
      <c r="AU2" s="967"/>
      <c r="AV2" s="967"/>
      <c r="AW2" s="967"/>
      <c r="AX2" s="967"/>
      <c r="AY2" s="967"/>
      <c r="AZ2" s="967"/>
      <c r="BA2" s="967"/>
      <c r="BB2" s="967"/>
      <c r="BC2" s="967"/>
      <c r="BD2" s="967"/>
      <c r="BE2" s="967"/>
      <c r="BF2" s="967"/>
      <c r="BG2" s="967"/>
      <c r="BH2" s="967" t="s">
        <v>1131</v>
      </c>
      <c r="BI2" s="967"/>
      <c r="BJ2" s="967"/>
      <c r="BK2" s="967"/>
      <c r="BL2" s="967"/>
      <c r="BM2" s="967"/>
      <c r="BN2" s="967"/>
      <c r="BO2" s="967"/>
      <c r="BP2" s="967"/>
      <c r="BQ2" s="967"/>
      <c r="BR2" s="967"/>
      <c r="BS2" s="967"/>
      <c r="BT2" s="967"/>
      <c r="BU2" s="967"/>
      <c r="BV2" s="967"/>
      <c r="BW2" s="967"/>
      <c r="BY2" s="948" t="s">
        <v>267</v>
      </c>
      <c r="BZ2" s="951" t="s">
        <v>940</v>
      </c>
      <c r="CA2" s="968" t="s">
        <v>1510</v>
      </c>
      <c r="CB2" s="944" t="s">
        <v>1132</v>
      </c>
      <c r="CC2" s="945"/>
      <c r="CD2" s="945"/>
      <c r="CE2" s="945"/>
      <c r="CF2" s="945"/>
      <c r="CG2" s="945"/>
      <c r="CH2" s="945"/>
      <c r="CI2" s="945"/>
      <c r="CJ2" s="946"/>
    </row>
    <row r="3" spans="1:88" ht="29.25" customHeight="1" thickBot="1">
      <c r="A3" s="217"/>
      <c r="B3" s="601" t="s">
        <v>6</v>
      </c>
      <c r="C3" s="954" t="s">
        <v>1535</v>
      </c>
      <c r="D3" s="955"/>
      <c r="E3" s="956"/>
      <c r="G3" s="220"/>
      <c r="H3" s="221"/>
      <c r="I3" s="221"/>
      <c r="J3" s="221"/>
      <c r="K3" s="251" t="s">
        <v>690</v>
      </c>
      <c r="L3" s="251"/>
      <c r="M3" s="251"/>
      <c r="N3" s="251"/>
      <c r="O3" s="251"/>
      <c r="P3" s="251"/>
      <c r="Q3" s="251"/>
      <c r="R3" s="251"/>
      <c r="S3" s="251"/>
      <c r="T3" s="222"/>
      <c r="W3" s="962"/>
      <c r="X3" s="962"/>
      <c r="Y3" s="486" t="s">
        <v>1127</v>
      </c>
      <c r="Z3" s="820" t="s">
        <v>1511</v>
      </c>
      <c r="AE3" s="960" t="s">
        <v>933</v>
      </c>
      <c r="AF3" s="960"/>
      <c r="AG3" s="960"/>
      <c r="AH3" s="960" t="s">
        <v>934</v>
      </c>
      <c r="AI3" s="960"/>
      <c r="AJ3" s="960"/>
      <c r="AK3" s="960" t="s">
        <v>935</v>
      </c>
      <c r="AL3" s="960"/>
      <c r="AM3" s="960"/>
      <c r="AN3" s="960" t="s">
        <v>936</v>
      </c>
      <c r="AO3" s="960"/>
      <c r="AP3" s="960"/>
      <c r="AU3" s="960" t="s">
        <v>933</v>
      </c>
      <c r="AV3" s="960"/>
      <c r="AW3" s="960"/>
      <c r="AX3" s="960" t="s">
        <v>934</v>
      </c>
      <c r="AY3" s="960"/>
      <c r="AZ3" s="960"/>
      <c r="BA3" s="960" t="s">
        <v>935</v>
      </c>
      <c r="BB3" s="960"/>
      <c r="BC3" s="960"/>
      <c r="BD3" s="960" t="s">
        <v>936</v>
      </c>
      <c r="BE3" s="960"/>
      <c r="BF3" s="960"/>
      <c r="BK3" s="960" t="s">
        <v>933</v>
      </c>
      <c r="BL3" s="960"/>
      <c r="BM3" s="960"/>
      <c r="BN3" s="960" t="s">
        <v>934</v>
      </c>
      <c r="BO3" s="960"/>
      <c r="BP3" s="960"/>
      <c r="BQ3" s="960" t="s">
        <v>935</v>
      </c>
      <c r="BR3" s="960"/>
      <c r="BS3" s="960"/>
      <c r="BT3" s="960" t="s">
        <v>936</v>
      </c>
      <c r="BU3" s="960"/>
      <c r="BV3" s="960"/>
      <c r="BY3" s="949"/>
      <c r="BZ3" s="952"/>
      <c r="CA3" s="969"/>
      <c r="CB3" s="599" t="s">
        <v>1150</v>
      </c>
      <c r="CC3" s="965" t="s">
        <v>8</v>
      </c>
      <c r="CD3" s="940" t="s">
        <v>9</v>
      </c>
      <c r="CE3" s="940" t="s">
        <v>10</v>
      </c>
      <c r="CF3" s="940" t="s">
        <v>11</v>
      </c>
      <c r="CG3" s="940" t="s">
        <v>12</v>
      </c>
      <c r="CH3" s="940" t="s">
        <v>13</v>
      </c>
      <c r="CI3" s="940" t="s">
        <v>14</v>
      </c>
      <c r="CJ3" s="942" t="s">
        <v>15</v>
      </c>
    </row>
    <row r="4" spans="1:88" ht="29.25" customHeight="1" thickBot="1">
      <c r="A4" s="217"/>
      <c r="B4" s="602" t="s">
        <v>4</v>
      </c>
      <c r="C4" s="957"/>
      <c r="D4" s="958"/>
      <c r="E4" s="959"/>
      <c r="G4" s="223"/>
      <c r="H4" s="224"/>
      <c r="I4" s="224"/>
      <c r="J4" s="224"/>
      <c r="K4" s="609" t="s">
        <v>7</v>
      </c>
      <c r="L4" s="610" t="s">
        <v>8</v>
      </c>
      <c r="M4" s="611" t="s">
        <v>9</v>
      </c>
      <c r="N4" s="611" t="s">
        <v>10</v>
      </c>
      <c r="O4" s="611" t="s">
        <v>11</v>
      </c>
      <c r="P4" s="611" t="s">
        <v>12</v>
      </c>
      <c r="Q4" s="611" t="s">
        <v>13</v>
      </c>
      <c r="R4" s="611" t="s">
        <v>14</v>
      </c>
      <c r="S4" s="612" t="s">
        <v>15</v>
      </c>
      <c r="T4" s="225"/>
      <c r="W4" s="79" t="s">
        <v>941</v>
      </c>
      <c r="X4" s="79" t="s">
        <v>943</v>
      </c>
      <c r="Y4" s="125" t="s">
        <v>663</v>
      </c>
      <c r="Z4" s="821" t="s">
        <v>1507</v>
      </c>
      <c r="AB4" s="485" t="s">
        <v>710</v>
      </c>
      <c r="AC4" s="485" t="s">
        <v>356</v>
      </c>
      <c r="AD4" s="600" t="s">
        <v>1126</v>
      </c>
      <c r="AE4" s="485" t="s">
        <v>930</v>
      </c>
      <c r="AF4" s="485" t="s">
        <v>929</v>
      </c>
      <c r="AG4" s="485" t="s">
        <v>931</v>
      </c>
      <c r="AH4" s="485" t="s">
        <v>930</v>
      </c>
      <c r="AI4" s="485" t="s">
        <v>929</v>
      </c>
      <c r="AJ4" s="485" t="s">
        <v>931</v>
      </c>
      <c r="AK4" s="485" t="s">
        <v>930</v>
      </c>
      <c r="AL4" s="485" t="s">
        <v>929</v>
      </c>
      <c r="AM4" s="485" t="s">
        <v>931</v>
      </c>
      <c r="AN4" s="485" t="s">
        <v>930</v>
      </c>
      <c r="AO4" s="485" t="s">
        <v>929</v>
      </c>
      <c r="AP4" s="485" t="s">
        <v>931</v>
      </c>
      <c r="AQ4" s="485" t="s">
        <v>932</v>
      </c>
      <c r="AR4" s="485" t="s">
        <v>923</v>
      </c>
      <c r="AS4" s="485" t="s">
        <v>928</v>
      </c>
      <c r="AT4" s="600" t="s">
        <v>927</v>
      </c>
      <c r="AU4" s="485" t="s">
        <v>930</v>
      </c>
      <c r="AV4" s="485" t="s">
        <v>929</v>
      </c>
      <c r="AW4" s="485" t="s">
        <v>931</v>
      </c>
      <c r="AX4" s="485" t="s">
        <v>930</v>
      </c>
      <c r="AY4" s="485" t="s">
        <v>929</v>
      </c>
      <c r="AZ4" s="485" t="s">
        <v>931</v>
      </c>
      <c r="BA4" s="485" t="s">
        <v>930</v>
      </c>
      <c r="BB4" s="485" t="s">
        <v>929</v>
      </c>
      <c r="BC4" s="485" t="s">
        <v>931</v>
      </c>
      <c r="BD4" s="485" t="s">
        <v>930</v>
      </c>
      <c r="BE4" s="485" t="s">
        <v>929</v>
      </c>
      <c r="BF4" s="485" t="s">
        <v>931</v>
      </c>
      <c r="BG4" s="485" t="s">
        <v>932</v>
      </c>
      <c r="BH4" s="485" t="s">
        <v>923</v>
      </c>
      <c r="BI4" s="485" t="s">
        <v>928</v>
      </c>
      <c r="BJ4" s="600" t="s">
        <v>927</v>
      </c>
      <c r="BK4" s="485" t="s">
        <v>930</v>
      </c>
      <c r="BL4" s="485" t="s">
        <v>929</v>
      </c>
      <c r="BM4" s="485" t="s">
        <v>931</v>
      </c>
      <c r="BN4" s="485" t="s">
        <v>930</v>
      </c>
      <c r="BO4" s="485" t="s">
        <v>929</v>
      </c>
      <c r="BP4" s="485" t="s">
        <v>931</v>
      </c>
      <c r="BQ4" s="485" t="s">
        <v>930</v>
      </c>
      <c r="BR4" s="485" t="s">
        <v>929</v>
      </c>
      <c r="BS4" s="485" t="s">
        <v>931</v>
      </c>
      <c r="BT4" s="485" t="s">
        <v>930</v>
      </c>
      <c r="BU4" s="485" t="s">
        <v>929</v>
      </c>
      <c r="BV4" s="485" t="s">
        <v>931</v>
      </c>
      <c r="BW4" s="485" t="s">
        <v>932</v>
      </c>
      <c r="BY4" s="950"/>
      <c r="BZ4" s="953"/>
      <c r="CA4" s="970"/>
      <c r="CB4" s="536" t="s">
        <v>1151</v>
      </c>
      <c r="CC4" s="966"/>
      <c r="CD4" s="941"/>
      <c r="CE4" s="941"/>
      <c r="CF4" s="941"/>
      <c r="CG4" s="941"/>
      <c r="CH4" s="941"/>
      <c r="CI4" s="941"/>
      <c r="CJ4" s="943"/>
    </row>
    <row r="5" spans="1:88" ht="18" customHeight="1" thickBot="1">
      <c r="A5" s="217"/>
      <c r="G5" s="223"/>
      <c r="H5" s="926" t="s">
        <v>267</v>
      </c>
      <c r="I5" s="932" t="s">
        <v>1135</v>
      </c>
      <c r="J5" s="167"/>
      <c r="K5" s="935" t="s">
        <v>16</v>
      </c>
      <c r="L5" s="920" t="s">
        <v>1537</v>
      </c>
      <c r="M5" s="923" t="s">
        <v>1537</v>
      </c>
      <c r="N5" s="923" t="s">
        <v>1149</v>
      </c>
      <c r="O5" s="923" t="s">
        <v>1538</v>
      </c>
      <c r="P5" s="923" t="s">
        <v>1538</v>
      </c>
      <c r="Q5" s="923" t="s">
        <v>1149</v>
      </c>
      <c r="R5" s="923" t="s">
        <v>1149</v>
      </c>
      <c r="S5" s="971" t="s">
        <v>1536</v>
      </c>
      <c r="T5" s="226"/>
      <c r="W5" s="79" t="s">
        <v>942</v>
      </c>
      <c r="X5" s="79" t="s">
        <v>944</v>
      </c>
      <c r="Y5" s="125" t="s">
        <v>662</v>
      </c>
      <c r="Z5" s="822" t="s">
        <v>1508</v>
      </c>
      <c r="AA5" s="810"/>
      <c r="AB5" s="485" t="s">
        <v>924</v>
      </c>
      <c r="AC5" s="485" t="s">
        <v>912</v>
      </c>
      <c r="AD5" s="485" t="s">
        <v>912</v>
      </c>
      <c r="AE5" s="485"/>
      <c r="AF5" s="485" t="s">
        <v>912</v>
      </c>
      <c r="AG5" s="485" t="s">
        <v>912</v>
      </c>
      <c r="AH5" s="485"/>
      <c r="AI5" s="485" t="s">
        <v>912</v>
      </c>
      <c r="AJ5" s="485" t="s">
        <v>912</v>
      </c>
      <c r="AK5" s="485"/>
      <c r="AL5" s="485" t="s">
        <v>926</v>
      </c>
      <c r="AM5" s="485" t="s">
        <v>926</v>
      </c>
      <c r="AN5" s="485"/>
      <c r="AO5" s="485" t="s">
        <v>926</v>
      </c>
      <c r="AP5" s="485" t="s">
        <v>926</v>
      </c>
      <c r="AQ5" s="485" t="s">
        <v>926</v>
      </c>
      <c r="AR5" s="485" t="s">
        <v>924</v>
      </c>
      <c r="AS5" s="485" t="s">
        <v>926</v>
      </c>
      <c r="AT5" s="485" t="s">
        <v>926</v>
      </c>
      <c r="AU5" s="485"/>
      <c r="AV5" s="485" t="s">
        <v>926</v>
      </c>
      <c r="AW5" s="485" t="s">
        <v>926</v>
      </c>
      <c r="AX5" s="485"/>
      <c r="AY5" s="485" t="s">
        <v>926</v>
      </c>
      <c r="AZ5" s="485" t="s">
        <v>926</v>
      </c>
      <c r="BA5" s="485"/>
      <c r="BB5" s="485" t="s">
        <v>926</v>
      </c>
      <c r="BC5" s="485" t="s">
        <v>926</v>
      </c>
      <c r="BD5" s="485"/>
      <c r="BE5" s="485" t="s">
        <v>926</v>
      </c>
      <c r="BF5" s="485" t="s">
        <v>926</v>
      </c>
      <c r="BG5" s="485" t="s">
        <v>926</v>
      </c>
      <c r="BH5" s="485" t="s">
        <v>924</v>
      </c>
      <c r="BI5" s="485" t="s">
        <v>926</v>
      </c>
      <c r="BJ5" s="485" t="s">
        <v>926</v>
      </c>
      <c r="BK5" s="485"/>
      <c r="BL5" s="485" t="s">
        <v>926</v>
      </c>
      <c r="BM5" s="485" t="s">
        <v>926</v>
      </c>
      <c r="BN5" s="485"/>
      <c r="BO5" s="485" t="s">
        <v>926</v>
      </c>
      <c r="BP5" s="485" t="s">
        <v>926</v>
      </c>
      <c r="BQ5" s="485"/>
      <c r="BR5" s="485" t="s">
        <v>926</v>
      </c>
      <c r="BS5" s="485" t="s">
        <v>926</v>
      </c>
      <c r="BT5" s="485"/>
      <c r="BU5" s="485" t="s">
        <v>926</v>
      </c>
      <c r="BV5" s="485" t="s">
        <v>926</v>
      </c>
      <c r="BW5" s="485" t="s">
        <v>926</v>
      </c>
      <c r="BY5" s="125" t="str">
        <f>IF(COUNTIF($W$4:$W$5,I5),"","red")</f>
        <v/>
      </c>
      <c r="BZ5" s="125" t="str">
        <f>IF(COUNTIF($X$4:$X$5,I13),"","red")</f>
        <v/>
      </c>
      <c r="CA5" s="527" t="str">
        <f>IF(COUNTIF($Z$4:$Z$5,E26),"","red")</f>
        <v>red</v>
      </c>
      <c r="CB5" s="963" t="s">
        <v>1152</v>
      </c>
      <c r="CC5" s="125" t="str">
        <f t="shared" ref="CC5:CJ5" si="0">IF(COUNTIF($Y$4:$Y$14,L5),"","red")</f>
        <v/>
      </c>
      <c r="CD5" s="125" t="str">
        <f t="shared" si="0"/>
        <v/>
      </c>
      <c r="CE5" s="125" t="str">
        <f t="shared" si="0"/>
        <v/>
      </c>
      <c r="CF5" s="125" t="str">
        <f t="shared" si="0"/>
        <v/>
      </c>
      <c r="CG5" s="125" t="str">
        <f t="shared" si="0"/>
        <v/>
      </c>
      <c r="CH5" s="125" t="str">
        <f t="shared" si="0"/>
        <v/>
      </c>
      <c r="CI5" s="125" t="str">
        <f t="shared" si="0"/>
        <v/>
      </c>
      <c r="CJ5" s="125" t="str">
        <f t="shared" si="0"/>
        <v/>
      </c>
    </row>
    <row r="6" spans="1:88" ht="15.75" customHeight="1" thickBot="1">
      <c r="A6" s="217"/>
      <c r="B6" s="601" t="s">
        <v>5</v>
      </c>
      <c r="C6" s="603" t="s">
        <v>680</v>
      </c>
      <c r="D6" s="604" t="s">
        <v>1128</v>
      </c>
      <c r="E6" s="605" t="s">
        <v>1130</v>
      </c>
      <c r="G6" s="223"/>
      <c r="H6" s="927"/>
      <c r="I6" s="933"/>
      <c r="J6" s="227"/>
      <c r="K6" s="936"/>
      <c r="L6" s="921"/>
      <c r="M6" s="924"/>
      <c r="N6" s="924"/>
      <c r="O6" s="924"/>
      <c r="P6" s="924"/>
      <c r="Q6" s="924"/>
      <c r="R6" s="924"/>
      <c r="S6" s="972"/>
      <c r="T6" s="226"/>
      <c r="Y6" s="79" t="s">
        <v>697</v>
      </c>
      <c r="AB6" s="485"/>
      <c r="AC6" s="79" t="str">
        <f>IF(LEN($C7)=LENB($C7),"","red")</f>
        <v/>
      </c>
      <c r="AD6" s="79" t="str">
        <f>IF((LEN($C7)-LEN(SUBSTITUTE($C7,".","")))=3,"","red")</f>
        <v/>
      </c>
      <c r="AE6" s="79" t="str">
        <f>LEFT($C7,FIND(".",$C7)-1)</f>
        <v>192</v>
      </c>
      <c r="AF6" s="523">
        <f>IFERROR(VALUE(AE6),"red")</f>
        <v>192</v>
      </c>
      <c r="AG6" s="523" t="str">
        <f>IF(AND(_xlfn.NUMBERVALUE(AE6)&gt;=0,_xlfn.NUMBERVALUE(AE6)&lt;256),"","red")</f>
        <v/>
      </c>
      <c r="AH6" s="523" t="str">
        <f>LEFT(MID($C7,FIND(".",$C7)+1,100),FIND(".",MID($C7,FIND(".",$C7)+1,100))-1)</f>
        <v>168</v>
      </c>
      <c r="AI6" s="523">
        <f>IFERROR(VALUE(AH6),"red")</f>
        <v>168</v>
      </c>
      <c r="AJ6" s="523" t="str">
        <f>IF(AND(_xlfn.NUMBERVALUE(AH6)&gt;=0,_xlfn.NUMBERVALUE(AH6)&lt;256),"","red")</f>
        <v/>
      </c>
      <c r="AK6" s="523" t="str">
        <f>LEFT(MID(MID($C7,FIND(".",$C7)+1,100),FIND(".",MID($C7,FIND(".",$C7)+1,100))+1,100),FIND(".",MID(MID($C7,FIND(".",$C7)+1,100),FIND(".",MID($C7,FIND(".",$C7)+1,100))+1,100))-1)</f>
        <v>2</v>
      </c>
      <c r="AL6" s="523">
        <f>IFERROR(VALUE(AK6),"red")</f>
        <v>2</v>
      </c>
      <c r="AM6" s="523" t="str">
        <f>IF(AND(_xlfn.NUMBERVALUE(AK6)&gt;=0,_xlfn.NUMBERVALUE(AK6)&lt;256),"","red")</f>
        <v/>
      </c>
      <c r="AN6" s="523" t="str">
        <f>SUBSTITUTE($C7,AE6&amp;"."&amp;AH6&amp;"."&amp;AK6&amp;".","")</f>
        <v>10</v>
      </c>
      <c r="AO6" s="523">
        <f>IFERROR(VALUE(AN6),"red")</f>
        <v>10</v>
      </c>
      <c r="AP6" s="523" t="str">
        <f>IF(AND(_xlfn.NUMBERVALUE(AN6)&gt;=0,_xlfn.NUMBERVALUE(AN6)&lt;256),"","red")</f>
        <v/>
      </c>
      <c r="AQ6" s="485" t="str">
        <f>IF(COUNTIF(AC6:AP6,"red")&gt;0,"red","")</f>
        <v/>
      </c>
      <c r="AR6" s="485"/>
      <c r="AS6" s="79" t="str">
        <f>IF(LEN($D7)=LENB($D7),"","red")</f>
        <v/>
      </c>
      <c r="AT6" s="79" t="str">
        <f>IF((LEN($D7)-LEN(SUBSTITUTE($D7,".","")))=3,"","red")</f>
        <v/>
      </c>
      <c r="AU6" s="79" t="str">
        <f>LEFT($D7,FIND(".",$D7)-1)</f>
        <v>255</v>
      </c>
      <c r="AV6" s="523">
        <f>IFERROR(VALUE(AU6),"red")</f>
        <v>255</v>
      </c>
      <c r="AW6" s="523" t="str">
        <f>IF(AND(_xlfn.NUMBERVALUE(AU6)&gt;=0,_xlfn.NUMBERVALUE(AU6)&lt;256),"","red")</f>
        <v/>
      </c>
      <c r="AX6" s="523" t="str">
        <f>LEFT(MID($D7,FIND(".",$D7)+1,100),FIND(".",MID($D7,FIND(".",$D7)+1,100))-1)</f>
        <v>255</v>
      </c>
      <c r="AY6" s="523">
        <f>IFERROR(VALUE(AX6),"red")</f>
        <v>255</v>
      </c>
      <c r="AZ6" s="523" t="str">
        <f>IF(AND(_xlfn.NUMBERVALUE(AX6)&gt;=0,_xlfn.NUMBERVALUE(AX6)&lt;256),"","red")</f>
        <v/>
      </c>
      <c r="BA6" s="523" t="str">
        <f>LEFT(MID(MID($D7,FIND(".",$D7)+1,100),FIND(".",MID($D7,FIND(".",$D7)+1,100))+1,100),FIND(".",MID(MID($D7,FIND(".",$D7)+1,100),FIND(".",MID($D7,FIND(".",$D7)+1,100))+1,100))-1)</f>
        <v>255</v>
      </c>
      <c r="BB6" s="523">
        <f>IFERROR(VALUE(BA6),"red")</f>
        <v>255</v>
      </c>
      <c r="BC6" s="523" t="str">
        <f>IF(AND(_xlfn.NUMBERVALUE(BA6)&gt;=0,_xlfn.NUMBERVALUE(BA6)&lt;256),"","red")</f>
        <v/>
      </c>
      <c r="BD6" s="523" t="str">
        <f>SUBSTITUTE($D7,AU6&amp;"."&amp;AX6&amp;"."&amp;BA6&amp;".","")</f>
        <v>0</v>
      </c>
      <c r="BE6" s="523">
        <f>IFERROR(VALUE(BD6),"red")</f>
        <v>0</v>
      </c>
      <c r="BF6" s="523" t="str">
        <f>IF(AND(_xlfn.NUMBERVALUE(BD6)&gt;=0,_xlfn.NUMBERVALUE(BD6)&lt;256),"","red")</f>
        <v/>
      </c>
      <c r="BG6" s="485" t="str">
        <f>IF(COUNTIF(AS6:BF6,"red")&gt;0,"red","")</f>
        <v/>
      </c>
      <c r="BH6" s="485"/>
      <c r="BI6" s="79" t="str">
        <f>IF(LEN($E7)=LENB($E7),"","red")</f>
        <v/>
      </c>
      <c r="BJ6" s="79" t="str">
        <f>IF((LEN($E7)-LEN(SUBSTITUTE($E7,".","")))=3,"","red")</f>
        <v/>
      </c>
      <c r="BK6" s="79" t="str">
        <f>LEFT($E7,FIND(".",$E7)-1)</f>
        <v>192</v>
      </c>
      <c r="BL6" s="523">
        <f>IFERROR(VALUE(BK6),"red")</f>
        <v>192</v>
      </c>
      <c r="BM6" s="523" t="str">
        <f>IF(AND(_xlfn.NUMBERVALUE(BK6)&gt;=0,_xlfn.NUMBERVALUE(BK6)&lt;256),"","red")</f>
        <v/>
      </c>
      <c r="BN6" s="523" t="str">
        <f>LEFT(MID($E7,FIND(".",$E7)+1,100),FIND(".",MID($E7,FIND(".",$E7)+1,100))-1)</f>
        <v>168</v>
      </c>
      <c r="BO6" s="523">
        <f>IFERROR(VALUE(BN6),"red")</f>
        <v>168</v>
      </c>
      <c r="BP6" s="523" t="str">
        <f>IF(AND(_xlfn.NUMBERVALUE(BN6)&gt;=0,_xlfn.NUMBERVALUE(BN6)&lt;256),"","red")</f>
        <v/>
      </c>
      <c r="BQ6" s="523" t="str">
        <f>LEFT(MID(MID($E7,FIND(".",$E7)+1,100),FIND(".",MID($E7,FIND(".",$E7)+1,100))+1,100),FIND(".",MID(MID($E7,FIND(".",$E7)+1,100),FIND(".",MID($E7,FIND(".",$E7)+1,100))+1,100))-1)</f>
        <v>2</v>
      </c>
      <c r="BR6" s="523">
        <f>IFERROR(VALUE(BQ6),"red")</f>
        <v>2</v>
      </c>
      <c r="BS6" s="523" t="str">
        <f>IF(AND(_xlfn.NUMBERVALUE(BQ6)&gt;=0,_xlfn.NUMBERVALUE(BQ6)&lt;256),"","red")</f>
        <v/>
      </c>
      <c r="BT6" s="523" t="str">
        <f>SUBSTITUTE($E7,BK6&amp;"."&amp;BN6&amp;"."&amp;BQ6&amp;".","")</f>
        <v>1</v>
      </c>
      <c r="BU6" s="523">
        <f>IFERROR(VALUE(BT6),"red")</f>
        <v>1</v>
      </c>
      <c r="BV6" s="523" t="str">
        <f>IF(AND(_xlfn.NUMBERVALUE(BT6)&gt;=0,_xlfn.NUMBERVALUE(BT6)&lt;256),"","red")</f>
        <v/>
      </c>
      <c r="BW6" s="485" t="str">
        <f>IF(COUNTIF(BI6:BV6,"red")&gt;0,"red","")</f>
        <v/>
      </c>
      <c r="CA6" s="527" t="str">
        <f t="shared" ref="CA6" si="1">IF(COUNTIF($Z$4:$Z$5,E27),"","red")</f>
        <v>red</v>
      </c>
      <c r="CB6" s="964"/>
    </row>
    <row r="7" spans="1:88" ht="25.5" customHeight="1" thickBot="1">
      <c r="A7" s="217"/>
      <c r="B7" s="606" t="s">
        <v>677</v>
      </c>
      <c r="C7" s="263" t="s">
        <v>1541</v>
      </c>
      <c r="D7" s="264" t="s">
        <v>1540</v>
      </c>
      <c r="E7" s="265" t="s">
        <v>1539</v>
      </c>
      <c r="G7" s="223"/>
      <c r="H7" s="927"/>
      <c r="I7" s="933"/>
      <c r="J7" s="167"/>
      <c r="K7" s="936"/>
      <c r="L7" s="921"/>
      <c r="M7" s="924"/>
      <c r="N7" s="924"/>
      <c r="O7" s="924"/>
      <c r="P7" s="924"/>
      <c r="Q7" s="924"/>
      <c r="R7" s="924"/>
      <c r="S7" s="972"/>
      <c r="T7" s="225"/>
      <c r="Y7" s="79" t="s">
        <v>671</v>
      </c>
      <c r="AB7" s="485"/>
      <c r="AC7" s="79" t="str">
        <f t="shared" ref="AC7:AC8" si="2">IF(LEN($C8)=LENB($C8),"","red")</f>
        <v/>
      </c>
      <c r="AD7" s="79" t="str">
        <f>IF((LEN($C8)-LEN(SUBSTITUTE($C8,".","")))=3,"","red")</f>
        <v/>
      </c>
      <c r="AE7" s="79" t="str">
        <f>LEFT($C8,FIND(".",$C8)-1)</f>
        <v>192</v>
      </c>
      <c r="AF7" s="167">
        <f>IFERROR(VALUE(AE7),"red")</f>
        <v>192</v>
      </c>
      <c r="AG7" s="167" t="str">
        <f>IF(AND(_xlfn.NUMBERVALUE(AE7)&gt;=0,_xlfn.NUMBERVALUE(AE7)&lt;256),"","red")</f>
        <v/>
      </c>
      <c r="AH7" s="167" t="str">
        <f>LEFT(MID($C8,FIND(".",$C8)+1,100),FIND(".",MID($C8,FIND(".",$C8)+1,100))-1)</f>
        <v>168</v>
      </c>
      <c r="AI7" s="167">
        <f>IFERROR(VALUE(AH7),"red")</f>
        <v>168</v>
      </c>
      <c r="AJ7" s="167" t="str">
        <f>IF(AND(_xlfn.NUMBERVALUE(AH7)&gt;=0,_xlfn.NUMBERVALUE(AH7)&lt;256),"","red")</f>
        <v/>
      </c>
      <c r="AK7" s="167" t="str">
        <f>LEFT(MID(MID($C8,FIND(".",$C8)+1,100),FIND(".",MID($C8,FIND(".",$C8)+1,100))+1,100),FIND(".",MID(MID($C8,FIND(".",$C8)+1,100),FIND(".",MID($C8,FIND(".",$C8)+1,100))+1,100))-1)</f>
        <v>2</v>
      </c>
      <c r="AL7" s="167">
        <f>IFERROR(VALUE(AK7),"red")</f>
        <v>2</v>
      </c>
      <c r="AM7" s="167" t="str">
        <f>IF(AND(_xlfn.NUMBERVALUE(AK7)&gt;=0,_xlfn.NUMBERVALUE(AK7)&lt;256),"","red")</f>
        <v/>
      </c>
      <c r="AN7" s="167" t="str">
        <f>SUBSTITUTE($C8,AE7&amp;"."&amp;AH7&amp;"."&amp;AK7&amp;".","")</f>
        <v>1</v>
      </c>
      <c r="AO7" s="167">
        <f>IFERROR(VALUE(AN7),"red")</f>
        <v>1</v>
      </c>
      <c r="AP7" s="167" t="str">
        <f>IF(AND(_xlfn.NUMBERVALUE(AN7)&gt;=0,_xlfn.NUMBERVALUE(AN7)&lt;256),"","red")</f>
        <v/>
      </c>
      <c r="AQ7" s="485" t="str">
        <f>IF(COUNTIF(AC7:AP7,"red")&gt;0,"red","")</f>
        <v/>
      </c>
      <c r="AR7" s="485"/>
      <c r="AS7" s="79" t="str">
        <f>IF(LEN($D8)=LENB($D8),"","red")</f>
        <v/>
      </c>
      <c r="AT7" s="79" t="str">
        <f>IF((LEN($D8)-LEN(SUBSTITUTE($D8,".","")))=3,"","red")</f>
        <v>red</v>
      </c>
      <c r="AU7" s="79" t="e">
        <f>LEFT($D8,FIND(".",$D8)-1)</f>
        <v>#VALUE!</v>
      </c>
      <c r="AV7" s="167" t="str">
        <f>IFERROR(VALUE(AU7),"red")</f>
        <v>red</v>
      </c>
      <c r="AW7" s="167" t="e">
        <f>IF(AND(_xlfn.NUMBERVALUE(AU7)&gt;=0,_xlfn.NUMBERVALUE(AU7)&lt;256),"","red")</f>
        <v>#VALUE!</v>
      </c>
      <c r="AX7" s="167" t="e">
        <f>LEFT(MID($D8,FIND(".",$D8)+1,100),FIND(".",MID($D8,FIND(".",$D8)+1,100))-1)</f>
        <v>#VALUE!</v>
      </c>
      <c r="AY7" s="167" t="str">
        <f>IFERROR(VALUE(AX7),"red")</f>
        <v>red</v>
      </c>
      <c r="AZ7" s="167" t="e">
        <f>IF(AND(_xlfn.NUMBERVALUE(AX7)&gt;=0,_xlfn.NUMBERVALUE(AX7)&lt;256),"","red")</f>
        <v>#VALUE!</v>
      </c>
      <c r="BA7" s="167" t="e">
        <f>LEFT(MID(MID($D8,FIND(".",$D8)+1,100),FIND(".",MID($D8,FIND(".",$D8)+1,100))+1,100),FIND(".",MID(MID($D8,FIND(".",$D8)+1,100),FIND(".",MID($D8,FIND(".",$D8)+1,100))+1,100))-1)</f>
        <v>#VALUE!</v>
      </c>
      <c r="BB7" s="167" t="str">
        <f>IFERROR(VALUE(BA7),"red")</f>
        <v>red</v>
      </c>
      <c r="BC7" s="167" t="e">
        <f>IF(AND(_xlfn.NUMBERVALUE(BA7)&gt;=0,_xlfn.NUMBERVALUE(BA7)&lt;256),"","red")</f>
        <v>#VALUE!</v>
      </c>
      <c r="BD7" s="167" t="e">
        <f>SUBSTITUTE($D8,AU7&amp;"."&amp;AX7&amp;"."&amp;BA7&amp;".","")</f>
        <v>#VALUE!</v>
      </c>
      <c r="BE7" s="167" t="str">
        <f>IFERROR(VALUE(BD7),"red")</f>
        <v>red</v>
      </c>
      <c r="BF7" s="167" t="e">
        <f>IF(AND(_xlfn.NUMBERVALUE(BD7)&gt;=0,_xlfn.NUMBERVALUE(BD7)&lt;256),"","red")</f>
        <v>#VALUE!</v>
      </c>
      <c r="BG7" s="485" t="str">
        <f>IF(COUNTIF(AS7:BF7,"red")&gt;0,"red","")</f>
        <v>red</v>
      </c>
      <c r="BH7" s="485"/>
      <c r="BI7" s="79" t="str">
        <f>IF(LEN($E8)=LENB($E8),"","red")</f>
        <v/>
      </c>
      <c r="BJ7" s="79" t="str">
        <f>IF((LEN($E8)-LEN(SUBSTITUTE($E8,".","")))=3,"","red")</f>
        <v>red</v>
      </c>
      <c r="BK7" s="79" t="e">
        <f>LEFT($E8,FIND(".",$E8)-1)</f>
        <v>#VALUE!</v>
      </c>
      <c r="BL7" s="167" t="str">
        <f>IFERROR(VALUE(BK7),"red")</f>
        <v>red</v>
      </c>
      <c r="BM7" s="167" t="e">
        <f>IF(AND(_xlfn.NUMBERVALUE(BK7)&gt;=0,_xlfn.NUMBERVALUE(BK7)&lt;256),"","red")</f>
        <v>#VALUE!</v>
      </c>
      <c r="BN7" s="167" t="e">
        <f>LEFT(MID($E8,FIND(".",$E8)+1,100),FIND(".",MID($E8,FIND(".",$E8)+1,100))-1)</f>
        <v>#VALUE!</v>
      </c>
      <c r="BO7" s="167" t="str">
        <f>IFERROR(VALUE(BN7),"red")</f>
        <v>red</v>
      </c>
      <c r="BP7" s="167" t="e">
        <f>IF(AND(_xlfn.NUMBERVALUE(BN7)&gt;=0,_xlfn.NUMBERVALUE(BN7)&lt;256),"","red")</f>
        <v>#VALUE!</v>
      </c>
      <c r="BQ7" s="167" t="e">
        <f>LEFT(MID(MID($E8,FIND(".",$E8)+1,100),FIND(".",MID($E8,FIND(".",$E8)+1,100))+1,100),FIND(".",MID(MID($E8,FIND(".",$E8)+1,100),FIND(".",MID($E8,FIND(".",$E8)+1,100))+1,100))-1)</f>
        <v>#VALUE!</v>
      </c>
      <c r="BR7" s="167" t="str">
        <f>IFERROR(VALUE(BQ7),"red")</f>
        <v>red</v>
      </c>
      <c r="BS7" s="167" t="e">
        <f>IF(AND(_xlfn.NUMBERVALUE(BQ7)&gt;=0,_xlfn.NUMBERVALUE(BQ7)&lt;256),"","red")</f>
        <v>#VALUE!</v>
      </c>
      <c r="BT7" s="167" t="e">
        <f>SUBSTITUTE($E8,BK7&amp;"."&amp;BN7&amp;"."&amp;BQ7&amp;".","")</f>
        <v>#VALUE!</v>
      </c>
      <c r="BU7" s="167" t="str">
        <f>IFERROR(VALUE(BT7),"red")</f>
        <v>red</v>
      </c>
      <c r="BV7" s="167" t="e">
        <f>IF(AND(_xlfn.NUMBERVALUE(BT7)&gt;=0,_xlfn.NUMBERVALUE(BT7)&lt;256),"","red")</f>
        <v>#VALUE!</v>
      </c>
      <c r="BW7" s="485" t="str">
        <f>IF(COUNTIF(BI7:BV7,"red")&gt;0,"red","")</f>
        <v>red</v>
      </c>
      <c r="CA7" s="527" t="str">
        <f>IF(COUNTIF($Z$4:$Z$5,E28),"","red")</f>
        <v>red</v>
      </c>
      <c r="CB7" s="964"/>
    </row>
    <row r="8" spans="1:88" ht="25.5" customHeight="1">
      <c r="A8" s="217"/>
      <c r="B8" s="607" t="s">
        <v>678</v>
      </c>
      <c r="C8" s="263" t="s">
        <v>1539</v>
      </c>
      <c r="D8" s="262"/>
      <c r="E8" s="266"/>
      <c r="G8" s="268"/>
      <c r="H8" s="927"/>
      <c r="I8" s="933"/>
      <c r="J8" s="167"/>
      <c r="K8" s="936"/>
      <c r="L8" s="921"/>
      <c r="M8" s="924"/>
      <c r="N8" s="924"/>
      <c r="O8" s="924"/>
      <c r="P8" s="924"/>
      <c r="Q8" s="924"/>
      <c r="R8" s="924"/>
      <c r="S8" s="972"/>
      <c r="T8" s="267"/>
      <c r="Y8" s="79" t="s">
        <v>664</v>
      </c>
      <c r="AB8" s="485"/>
      <c r="AC8" s="79" t="str">
        <f t="shared" si="2"/>
        <v/>
      </c>
      <c r="AD8" s="79" t="str">
        <f>IF((LEN($C9)-LEN(SUBSTITUTE($C9,".","")))=3,"","red")</f>
        <v>red</v>
      </c>
      <c r="AE8" s="79" t="e">
        <f>LEFT($C9,FIND(".",$C9)-1)</f>
        <v>#VALUE!</v>
      </c>
      <c r="AF8" s="167" t="str">
        <f>IFERROR(VALUE(AE8),"red")</f>
        <v>red</v>
      </c>
      <c r="AG8" s="167" t="e">
        <f>IF(AND(_xlfn.NUMBERVALUE(AE8)&gt;=0,_xlfn.NUMBERVALUE(AE8)&lt;256),"","red")</f>
        <v>#VALUE!</v>
      </c>
      <c r="AH8" s="167" t="e">
        <f>LEFT(MID($C9,FIND(".",$C9)+1,100),FIND(".",MID($C9,FIND(".",$C9)+1,100))-1)</f>
        <v>#VALUE!</v>
      </c>
      <c r="AI8" s="167" t="str">
        <f>IFERROR(VALUE(AH8),"red")</f>
        <v>red</v>
      </c>
      <c r="AJ8" s="167" t="e">
        <f>IF(AND(_xlfn.NUMBERVALUE(AH8)&gt;=0,_xlfn.NUMBERVALUE(AH8)&lt;256),"","red")</f>
        <v>#VALUE!</v>
      </c>
      <c r="AK8" s="167" t="e">
        <f>LEFT(MID(MID($C9,FIND(".",$C9)+1,100),FIND(".",MID($C9,FIND(".",$C9)+1,100))+1,100),FIND(".",MID(MID($C9,FIND(".",$C9)+1,100),FIND(".",MID($C9,FIND(".",$C9)+1,100))+1,100))-1)</f>
        <v>#VALUE!</v>
      </c>
      <c r="AL8" s="167" t="str">
        <f>IFERROR(VALUE(AK8),"red")</f>
        <v>red</v>
      </c>
      <c r="AM8" s="167" t="e">
        <f>IF(AND(_xlfn.NUMBERVALUE(AK8)&gt;=0,_xlfn.NUMBERVALUE(AK8)&lt;256),"","red")</f>
        <v>#VALUE!</v>
      </c>
      <c r="AN8" s="167" t="e">
        <f>SUBSTITUTE($C9,AE8&amp;"."&amp;AH8&amp;"."&amp;AK8&amp;".","")</f>
        <v>#VALUE!</v>
      </c>
      <c r="AO8" s="167" t="str">
        <f>IFERROR(VALUE(AN8),"red")</f>
        <v>red</v>
      </c>
      <c r="AP8" s="167" t="e">
        <f>IF(AND(_xlfn.NUMBERVALUE(AN8)&gt;=0,_xlfn.NUMBERVALUE(AN8)&lt;256),"","red")</f>
        <v>#VALUE!</v>
      </c>
      <c r="AQ8" s="485" t="str">
        <f>IF(COUNTIF(AC8:AP8,"red")&gt;0,"red","")</f>
        <v>red</v>
      </c>
      <c r="AR8" s="485"/>
      <c r="AS8" s="79" t="str">
        <f>IF(LEN($D9)=LENB($D9),"","red")</f>
        <v/>
      </c>
      <c r="AT8" s="79" t="str">
        <f>IF((LEN($D9)-LEN(SUBSTITUTE($D9,".","")))=3,"","red")</f>
        <v>red</v>
      </c>
      <c r="AU8" s="79" t="e">
        <f>LEFT($D9,FIND(".",$D9)-1)</f>
        <v>#VALUE!</v>
      </c>
      <c r="AV8" s="167" t="str">
        <f>IFERROR(VALUE(AU8),"red")</f>
        <v>red</v>
      </c>
      <c r="AW8" s="167" t="e">
        <f>IF(AND(_xlfn.NUMBERVALUE(AU8)&gt;=0,_xlfn.NUMBERVALUE(AU8)&lt;256),"","red")</f>
        <v>#VALUE!</v>
      </c>
      <c r="AX8" s="167" t="e">
        <f>LEFT(MID($D9,FIND(".",$D9)+1,100),FIND(".",MID($D9,FIND(".",$D9)+1,100))-1)</f>
        <v>#VALUE!</v>
      </c>
      <c r="AY8" s="167" t="str">
        <f>IFERROR(VALUE(AX8),"red")</f>
        <v>red</v>
      </c>
      <c r="AZ8" s="167" t="e">
        <f>IF(AND(_xlfn.NUMBERVALUE(AX8)&gt;=0,_xlfn.NUMBERVALUE(AX8)&lt;256),"","red")</f>
        <v>#VALUE!</v>
      </c>
      <c r="BA8" s="167" t="e">
        <f>LEFT(MID(MID($D9,FIND(".",$D9)+1,100),FIND(".",MID($D9,FIND(".",$D9)+1,100))+1,100),FIND(".",MID(MID($D9,FIND(".",$D9)+1,100),FIND(".",MID($D9,FIND(".",$D9)+1,100))+1,100))-1)</f>
        <v>#VALUE!</v>
      </c>
      <c r="BB8" s="167" t="str">
        <f>IFERROR(VALUE(BA8),"red")</f>
        <v>red</v>
      </c>
      <c r="BC8" s="167" t="e">
        <f>IF(AND(_xlfn.NUMBERVALUE(BA8)&gt;=0,_xlfn.NUMBERVALUE(BA8)&lt;256),"","red")</f>
        <v>#VALUE!</v>
      </c>
      <c r="BD8" s="167" t="e">
        <f>SUBSTITUTE($D9,AU8&amp;"."&amp;AX8&amp;"."&amp;BA8&amp;".","")</f>
        <v>#VALUE!</v>
      </c>
      <c r="BE8" s="167" t="str">
        <f>IFERROR(VALUE(BD8),"red")</f>
        <v>red</v>
      </c>
      <c r="BF8" s="167" t="e">
        <f>IF(AND(_xlfn.NUMBERVALUE(BD8)&gt;=0,_xlfn.NUMBERVALUE(BD8)&lt;256),"","red")</f>
        <v>#VALUE!</v>
      </c>
      <c r="BG8" s="485" t="str">
        <f>IF(COUNTIF(AS8:BF8,"red")&gt;0,"red","")</f>
        <v>red</v>
      </c>
      <c r="BH8" s="485"/>
      <c r="BI8" s="79" t="str">
        <f>IF(LEN($E9)=LENB($E9),"","red")</f>
        <v/>
      </c>
      <c r="BJ8" s="79" t="str">
        <f>IF((LEN($E9)-LEN(SUBSTITUTE($E9,".","")))=3,"","red")</f>
        <v>red</v>
      </c>
      <c r="BK8" s="79" t="e">
        <f>LEFT($E9,FIND(".",$E9)-1)</f>
        <v>#VALUE!</v>
      </c>
      <c r="BL8" s="167" t="str">
        <f>IFERROR(VALUE(BK8),"red")</f>
        <v>red</v>
      </c>
      <c r="BM8" s="167" t="e">
        <f>IF(AND(_xlfn.NUMBERVALUE(BK8)&gt;=0,_xlfn.NUMBERVALUE(BK8)&lt;256),"","red")</f>
        <v>#VALUE!</v>
      </c>
      <c r="BN8" s="167" t="e">
        <f>LEFT(MID($E9,FIND(".",$E9)+1,100),FIND(".",MID($E9,FIND(".",$E9)+1,100))-1)</f>
        <v>#VALUE!</v>
      </c>
      <c r="BO8" s="167" t="str">
        <f>IFERROR(VALUE(BN8),"red")</f>
        <v>red</v>
      </c>
      <c r="BP8" s="167" t="e">
        <f>IF(AND(_xlfn.NUMBERVALUE(BN8)&gt;=0,_xlfn.NUMBERVALUE(BN8)&lt;256),"","red")</f>
        <v>#VALUE!</v>
      </c>
      <c r="BQ8" s="167" t="e">
        <f>LEFT(MID(MID($E9,FIND(".",$E9)+1,100),FIND(".",MID($E9,FIND(".",$E9)+1,100))+1,100),FIND(".",MID(MID($E9,FIND(".",$E9)+1,100),FIND(".",MID($E9,FIND(".",$E9)+1,100))+1,100))-1)</f>
        <v>#VALUE!</v>
      </c>
      <c r="BR8" s="167" t="str">
        <f>IFERROR(VALUE(BQ8),"red")</f>
        <v>red</v>
      </c>
      <c r="BS8" s="167" t="e">
        <f>IF(AND(_xlfn.NUMBERVALUE(BQ8)&gt;=0,_xlfn.NUMBERVALUE(BQ8)&lt;256),"","red")</f>
        <v>#VALUE!</v>
      </c>
      <c r="BT8" s="167" t="e">
        <f>SUBSTITUTE($E9,BK8&amp;"."&amp;BN8&amp;"."&amp;BQ8&amp;".","")</f>
        <v>#VALUE!</v>
      </c>
      <c r="BU8" s="167" t="str">
        <f>IFERROR(VALUE(BT8),"red")</f>
        <v>red</v>
      </c>
      <c r="BV8" s="167" t="e">
        <f>IF(AND(_xlfn.NUMBERVALUE(BT8)&gt;=0,_xlfn.NUMBERVALUE(BT8)&lt;256),"","red")</f>
        <v>#VALUE!</v>
      </c>
      <c r="BW8" s="485" t="str">
        <f>IF(COUNTIF(BI8:BV8,"red")&gt;0,"red","")</f>
        <v>red</v>
      </c>
      <c r="CB8" s="964"/>
    </row>
    <row r="9" spans="1:88" ht="25.5" customHeight="1" thickBot="1">
      <c r="A9" s="217"/>
      <c r="B9" s="608" t="s">
        <v>679</v>
      </c>
      <c r="C9" s="260"/>
      <c r="D9" s="259"/>
      <c r="E9" s="258"/>
      <c r="G9" s="268"/>
      <c r="H9" s="927"/>
      <c r="I9" s="933"/>
      <c r="J9" s="167"/>
      <c r="K9" s="936"/>
      <c r="L9" s="921"/>
      <c r="M9" s="924"/>
      <c r="N9" s="924"/>
      <c r="O9" s="924"/>
      <c r="P9" s="924"/>
      <c r="Q9" s="924"/>
      <c r="R9" s="924"/>
      <c r="S9" s="972"/>
      <c r="T9" s="267"/>
      <c r="Y9" s="125" t="s">
        <v>665</v>
      </c>
      <c r="AE9" s="967" t="s">
        <v>933</v>
      </c>
      <c r="AF9" s="967"/>
      <c r="AG9" s="967"/>
      <c r="AH9" s="967" t="s">
        <v>934</v>
      </c>
      <c r="AI9" s="967"/>
      <c r="AJ9" s="967"/>
      <c r="AK9" s="967" t="s">
        <v>935</v>
      </c>
      <c r="AL9" s="967"/>
      <c r="AM9" s="967"/>
      <c r="AN9" s="967" t="s">
        <v>936</v>
      </c>
      <c r="AO9" s="967"/>
      <c r="AP9" s="967"/>
      <c r="AU9" s="967" t="s">
        <v>933</v>
      </c>
      <c r="AV9" s="967"/>
      <c r="AW9" s="967"/>
      <c r="AX9" s="967" t="s">
        <v>934</v>
      </c>
      <c r="AY9" s="967"/>
      <c r="AZ9" s="967"/>
      <c r="BA9" s="967" t="s">
        <v>935</v>
      </c>
      <c r="BB9" s="967"/>
      <c r="BC9" s="967"/>
      <c r="BD9" s="967" t="s">
        <v>936</v>
      </c>
      <c r="BE9" s="967"/>
      <c r="BF9" s="967"/>
      <c r="CB9" s="964"/>
    </row>
    <row r="10" spans="1:88" ht="18" customHeight="1" thickBot="1">
      <c r="A10" s="217"/>
      <c r="G10" s="268"/>
      <c r="H10" s="927"/>
      <c r="I10" s="933"/>
      <c r="J10" s="167"/>
      <c r="K10" s="936"/>
      <c r="L10" s="921"/>
      <c r="M10" s="924"/>
      <c r="N10" s="924"/>
      <c r="O10" s="924"/>
      <c r="P10" s="924"/>
      <c r="Q10" s="924"/>
      <c r="R10" s="924"/>
      <c r="S10" s="972"/>
      <c r="T10" s="267"/>
      <c r="Y10" s="79" t="s">
        <v>668</v>
      </c>
      <c r="AB10" s="485" t="s">
        <v>710</v>
      </c>
      <c r="AC10" s="485" t="s">
        <v>356</v>
      </c>
      <c r="AD10" s="600" t="s">
        <v>1126</v>
      </c>
      <c r="AE10" s="485" t="s">
        <v>930</v>
      </c>
      <c r="AF10" s="485" t="s">
        <v>929</v>
      </c>
      <c r="AG10" s="485" t="s">
        <v>931</v>
      </c>
      <c r="AH10" s="485" t="s">
        <v>930</v>
      </c>
      <c r="AI10" s="485" t="s">
        <v>929</v>
      </c>
      <c r="AJ10" s="485" t="s">
        <v>931</v>
      </c>
      <c r="AK10" s="485" t="s">
        <v>930</v>
      </c>
      <c r="AL10" s="485" t="s">
        <v>929</v>
      </c>
      <c r="AM10" s="485" t="s">
        <v>931</v>
      </c>
      <c r="AN10" s="485" t="s">
        <v>930</v>
      </c>
      <c r="AO10" s="485" t="s">
        <v>929</v>
      </c>
      <c r="AP10" s="485" t="s">
        <v>931</v>
      </c>
      <c r="AQ10" s="485" t="s">
        <v>932</v>
      </c>
      <c r="AR10" s="485" t="s">
        <v>710</v>
      </c>
      <c r="AS10" s="485" t="s">
        <v>356</v>
      </c>
      <c r="AT10" s="600" t="s">
        <v>927</v>
      </c>
      <c r="AU10" s="485" t="s">
        <v>930</v>
      </c>
      <c r="AV10" s="485" t="s">
        <v>929</v>
      </c>
      <c r="AW10" s="485" t="s">
        <v>931</v>
      </c>
      <c r="AX10" s="485" t="s">
        <v>930</v>
      </c>
      <c r="AY10" s="485" t="s">
        <v>929</v>
      </c>
      <c r="AZ10" s="485" t="s">
        <v>931</v>
      </c>
      <c r="BA10" s="485" t="s">
        <v>930</v>
      </c>
      <c r="BB10" s="485" t="s">
        <v>929</v>
      </c>
      <c r="BC10" s="485" t="s">
        <v>931</v>
      </c>
      <c r="BD10" s="485" t="s">
        <v>930</v>
      </c>
      <c r="BE10" s="485" t="s">
        <v>929</v>
      </c>
      <c r="BF10" s="485" t="s">
        <v>931</v>
      </c>
      <c r="BG10" s="485" t="s">
        <v>932</v>
      </c>
      <c r="CB10" s="964"/>
    </row>
    <row r="11" spans="1:88" ht="16.5" customHeight="1" thickBot="1">
      <c r="A11" s="217"/>
      <c r="B11" s="787" t="s">
        <v>1498</v>
      </c>
      <c r="C11" s="792" t="s">
        <v>1491</v>
      </c>
      <c r="D11" s="797" t="s">
        <v>1492</v>
      </c>
      <c r="G11" s="268"/>
      <c r="H11" s="928"/>
      <c r="I11" s="934"/>
      <c r="J11" s="167"/>
      <c r="K11" s="936"/>
      <c r="L11" s="921"/>
      <c r="M11" s="924"/>
      <c r="N11" s="924"/>
      <c r="O11" s="924"/>
      <c r="P11" s="924"/>
      <c r="Q11" s="924"/>
      <c r="R11" s="924"/>
      <c r="S11" s="972"/>
      <c r="T11" s="267"/>
      <c r="Y11" s="79" t="s">
        <v>669</v>
      </c>
      <c r="AB11" s="485" t="s">
        <v>924</v>
      </c>
      <c r="AC11" s="485" t="s">
        <v>912</v>
      </c>
      <c r="AD11" s="485" t="s">
        <v>912</v>
      </c>
      <c r="AE11" s="485"/>
      <c r="AF11" s="485" t="s">
        <v>912</v>
      </c>
      <c r="AG11" s="485" t="s">
        <v>912</v>
      </c>
      <c r="AH11" s="485"/>
      <c r="AI11" s="485" t="s">
        <v>912</v>
      </c>
      <c r="AJ11" s="485" t="s">
        <v>912</v>
      </c>
      <c r="AK11" s="485"/>
      <c r="AL11" s="485" t="s">
        <v>912</v>
      </c>
      <c r="AM11" s="485" t="s">
        <v>912</v>
      </c>
      <c r="AN11" s="485"/>
      <c r="AO11" s="485" t="s">
        <v>912</v>
      </c>
      <c r="AP11" s="485" t="s">
        <v>912</v>
      </c>
      <c r="AQ11" s="485" t="s">
        <v>912</v>
      </c>
      <c r="AR11" s="485" t="s">
        <v>924</v>
      </c>
      <c r="AS11" s="485" t="s">
        <v>912</v>
      </c>
      <c r="AT11" s="485" t="s">
        <v>912</v>
      </c>
      <c r="AU11" s="485"/>
      <c r="AV11" s="485" t="s">
        <v>912</v>
      </c>
      <c r="AW11" s="485" t="s">
        <v>912</v>
      </c>
      <c r="AX11" s="485"/>
      <c r="AY11" s="485" t="s">
        <v>912</v>
      </c>
      <c r="AZ11" s="485" t="s">
        <v>912</v>
      </c>
      <c r="BA11" s="485"/>
      <c r="BB11" s="485" t="s">
        <v>912</v>
      </c>
      <c r="BC11" s="485" t="s">
        <v>912</v>
      </c>
      <c r="BD11" s="485"/>
      <c r="BE11" s="485" t="s">
        <v>912</v>
      </c>
      <c r="BF11" s="485" t="s">
        <v>912</v>
      </c>
      <c r="BG11" s="485" t="s">
        <v>912</v>
      </c>
      <c r="CB11" s="964"/>
    </row>
    <row r="12" spans="1:88" ht="18" customHeight="1" thickBot="1">
      <c r="A12" s="217"/>
      <c r="B12" s="788" t="s">
        <v>1493</v>
      </c>
      <c r="C12" s="793"/>
      <c r="D12" s="798"/>
      <c r="G12" s="268"/>
      <c r="H12" s="167"/>
      <c r="I12" s="167"/>
      <c r="J12" s="167"/>
      <c r="K12" s="936"/>
      <c r="L12" s="921"/>
      <c r="M12" s="924"/>
      <c r="N12" s="924"/>
      <c r="O12" s="924"/>
      <c r="P12" s="924"/>
      <c r="Q12" s="924"/>
      <c r="R12" s="924"/>
      <c r="S12" s="972"/>
      <c r="T12" s="267"/>
      <c r="Y12" s="79" t="s">
        <v>672</v>
      </c>
      <c r="AC12" s="79" t="str">
        <f>IF(LEN($C12)=LENB($C12),"","red")</f>
        <v/>
      </c>
      <c r="AD12" s="79" t="str">
        <f>IF((LEN($C12)-LEN(SUBSTITUTE($C12,".","")))=3,"","red")</f>
        <v>red</v>
      </c>
      <c r="AE12" s="79" t="e">
        <f>LEFT($C12,FIND(".",$C12)-1)</f>
        <v>#VALUE!</v>
      </c>
      <c r="AF12" s="523" t="str">
        <f>IFERROR(VALUE(AE12),"red")</f>
        <v>red</v>
      </c>
      <c r="AG12" s="523" t="e">
        <f>IF(AND(_xlfn.NUMBERVALUE(AE12)&gt;=0,_xlfn.NUMBERVALUE(AE12)&lt;256),"","red")</f>
        <v>#VALUE!</v>
      </c>
      <c r="AH12" s="523" t="e">
        <f>LEFT(MID($C12,FIND(".",$C12)+1,100),FIND(".",MID($C12,FIND(".",$C12)+1,100))-1)</f>
        <v>#VALUE!</v>
      </c>
      <c r="AI12" s="523" t="str">
        <f>IFERROR(VALUE(AH12),"red")</f>
        <v>red</v>
      </c>
      <c r="AJ12" s="523" t="e">
        <f>IF(AND(_xlfn.NUMBERVALUE(AH12)&gt;=0,_xlfn.NUMBERVALUE(AH12)&lt;256),"","red")</f>
        <v>#VALUE!</v>
      </c>
      <c r="AK12" s="523" t="e">
        <f>LEFT(MID(MID($C12,FIND(".",$C12)+1,100),FIND(".",MID($C12,FIND(".",$C12)+1,100))+1,100),FIND(".",MID(MID($C12,FIND(".",$C12)+1,100),FIND(".",MID($C12,FIND(".",$C12)+1,100))+1,100))-1)</f>
        <v>#VALUE!</v>
      </c>
      <c r="AL12" s="523" t="str">
        <f>IFERROR(VALUE(AK12),"red")</f>
        <v>red</v>
      </c>
      <c r="AM12" s="523" t="e">
        <f>IF(AND(_xlfn.NUMBERVALUE(AK12)&gt;=0,_xlfn.NUMBERVALUE(AK12)&lt;256),"","red")</f>
        <v>#VALUE!</v>
      </c>
      <c r="AN12" s="523" t="e">
        <f>SUBSTITUTE($C12,AE12&amp;"."&amp;AH12&amp;"."&amp;AK12&amp;".","")</f>
        <v>#VALUE!</v>
      </c>
      <c r="AO12" s="523" t="str">
        <f>IFERROR(VALUE(AN12),"red")</f>
        <v>red</v>
      </c>
      <c r="AP12" s="492" t="e">
        <f>IF(AND(_xlfn.NUMBERVALUE(AN12)&gt;=0,_xlfn.NUMBERVALUE(AN12)&lt;256),"","red")</f>
        <v>#VALUE!</v>
      </c>
      <c r="AQ12" s="485" t="str">
        <f>IF(COUNTIF(AC12:AP12,"red")&gt;0,"red","")</f>
        <v>red</v>
      </c>
      <c r="AS12" s="79" t="str">
        <f>IF(LEN($D12)=LENB($D12),"","red")</f>
        <v/>
      </c>
      <c r="AT12" s="523" t="str">
        <f>IF((LEN($D12)-LEN(SUBSTITUTE($D12,".","")))=3,"","red")</f>
        <v>red</v>
      </c>
      <c r="AU12" s="523" t="e">
        <f>LEFT($D12,FIND(".",$D12)-1)</f>
        <v>#VALUE!</v>
      </c>
      <c r="AV12" s="523" t="str">
        <f>IFERROR(VALUE(AU12),"red")</f>
        <v>red</v>
      </c>
      <c r="AW12" s="523" t="e">
        <f>IF(AND(_xlfn.NUMBERVALUE(AU12)&gt;=0,_xlfn.NUMBERVALUE(AU12)&lt;256),"","red")</f>
        <v>#VALUE!</v>
      </c>
      <c r="AX12" s="523" t="e">
        <f>LEFT(MID($D12,FIND(".",$D12)+1,100),FIND(".",MID($D12,FIND(".",$D12)+1,100))-1)</f>
        <v>#VALUE!</v>
      </c>
      <c r="AY12" s="523" t="str">
        <f>IFERROR(VALUE(AX12),"red")</f>
        <v>red</v>
      </c>
      <c r="AZ12" s="523" t="e">
        <f>IF(AND(_xlfn.NUMBERVALUE(AX12)&gt;=0,_xlfn.NUMBERVALUE(AX12)&lt;256),"","red")</f>
        <v>#VALUE!</v>
      </c>
      <c r="BA12" s="523" t="e">
        <f>LEFT(MID(MID($D12,FIND(".",$D12)+1,100),FIND(".",MID($D12,FIND(".",$D12)+1,100))+1,100),FIND(".",MID(MID($D12,FIND(".",$D12)+1,100),FIND(".",MID($D12,FIND(".",$D12)+1,100))+1,100))-1)</f>
        <v>#VALUE!</v>
      </c>
      <c r="BB12" s="523" t="str">
        <f>IFERROR(VALUE(BA12),"red")</f>
        <v>red</v>
      </c>
      <c r="BC12" s="523" t="e">
        <f>IF(AND(_xlfn.NUMBERVALUE(BA12)&gt;=0,_xlfn.NUMBERVALUE(BA12)&lt;256),"","red")</f>
        <v>#VALUE!</v>
      </c>
      <c r="BD12" s="523" t="e">
        <f>SUBSTITUTE($D12,AU12&amp;"."&amp;AX12&amp;"."&amp;BA12&amp;".","")</f>
        <v>#VALUE!</v>
      </c>
      <c r="BE12" s="523" t="str">
        <f>IFERROR(VALUE(BD12),"red")</f>
        <v>red</v>
      </c>
      <c r="BF12" s="492" t="e">
        <f>IF(AND(_xlfn.NUMBERVALUE(BD12)&gt;=0,_xlfn.NUMBERVALUE(BD12)&lt;256),"","red")</f>
        <v>#VALUE!</v>
      </c>
      <c r="BG12" s="485" t="str">
        <f>IF(COUNTIF(AS12:BF12,"red")&gt;0,"red","")</f>
        <v>red</v>
      </c>
      <c r="CB12" s="964"/>
    </row>
    <row r="13" spans="1:88" ht="18.75" customHeight="1">
      <c r="A13" s="434"/>
      <c r="B13" s="789" t="s">
        <v>1495</v>
      </c>
      <c r="C13" s="794"/>
      <c r="D13" s="799"/>
      <c r="F13" s="218"/>
      <c r="G13" s="223"/>
      <c r="H13" s="926" t="s">
        <v>266</v>
      </c>
      <c r="I13" s="929" t="s">
        <v>943</v>
      </c>
      <c r="J13" s="224"/>
      <c r="K13" s="936"/>
      <c r="L13" s="921"/>
      <c r="M13" s="924"/>
      <c r="N13" s="924"/>
      <c r="O13" s="924"/>
      <c r="P13" s="924"/>
      <c r="Q13" s="924"/>
      <c r="R13" s="924"/>
      <c r="S13" s="972"/>
      <c r="T13" s="225"/>
      <c r="U13" s="218"/>
      <c r="V13" s="218"/>
      <c r="Y13" s="79" t="s">
        <v>666</v>
      </c>
      <c r="AC13" s="79" t="str">
        <f t="shared" ref="AC13:AC15" si="3">IF(LEN($C13)=LENB($C13),"","red")</f>
        <v/>
      </c>
      <c r="AD13" s="79" t="str">
        <f t="shared" ref="AD13:AD16" si="4">IF((LEN($C13)-LEN(SUBSTITUTE($C13,".","")))=3,"","red")</f>
        <v>red</v>
      </c>
      <c r="AE13" s="79" t="e">
        <f t="shared" ref="AE13:AE16" si="5">LEFT($C13,FIND(".",$C13)-1)</f>
        <v>#VALUE!</v>
      </c>
      <c r="AF13" s="167" t="str">
        <f t="shared" ref="AF13:AF16" si="6">IFERROR(VALUE(AE13),"red")</f>
        <v>red</v>
      </c>
      <c r="AG13" s="167" t="e">
        <f t="shared" ref="AG13:AG16" si="7">IF(AND(_xlfn.NUMBERVALUE(AE13)&gt;=0,_xlfn.NUMBERVALUE(AE13)&lt;256),"","red")</f>
        <v>#VALUE!</v>
      </c>
      <c r="AH13" s="167" t="e">
        <f t="shared" ref="AH13:AH16" si="8">LEFT(MID($C13,FIND(".",$C13)+1,100),FIND(".",MID($C13,FIND(".",$C13)+1,100))-1)</f>
        <v>#VALUE!</v>
      </c>
      <c r="AI13" s="167" t="str">
        <f t="shared" ref="AI13:AI16" si="9">IFERROR(VALUE(AH13),"red")</f>
        <v>red</v>
      </c>
      <c r="AJ13" s="167" t="e">
        <f t="shared" ref="AJ13:AJ16" si="10">IF(AND(_xlfn.NUMBERVALUE(AH13)&gt;=0,_xlfn.NUMBERVALUE(AH13)&lt;256),"","red")</f>
        <v>#VALUE!</v>
      </c>
      <c r="AK13" s="167" t="e">
        <f t="shared" ref="AK13:AK16" si="11">LEFT(MID(MID($C13,FIND(".",$C13)+1,100),FIND(".",MID($C13,FIND(".",$C13)+1,100))+1,100),FIND(".",MID(MID($C13,FIND(".",$C13)+1,100),FIND(".",MID($C13,FIND(".",$C13)+1,100))+1,100))-1)</f>
        <v>#VALUE!</v>
      </c>
      <c r="AL13" s="167" t="str">
        <f t="shared" ref="AL13:AL16" si="12">IFERROR(VALUE(AK13),"red")</f>
        <v>red</v>
      </c>
      <c r="AM13" s="167" t="e">
        <f t="shared" ref="AM13:AM16" si="13">IF(AND(_xlfn.NUMBERVALUE(AK13)&gt;=0,_xlfn.NUMBERVALUE(AK13)&lt;256),"","red")</f>
        <v>#VALUE!</v>
      </c>
      <c r="AN13" s="167" t="e">
        <f t="shared" ref="AN13:AN16" si="14">SUBSTITUTE($C13,AE13&amp;"."&amp;AH13&amp;"."&amp;AK13&amp;".","")</f>
        <v>#VALUE!</v>
      </c>
      <c r="AO13" s="167" t="str">
        <f t="shared" ref="AO13:AO16" si="15">IFERROR(VALUE(AN13),"red")</f>
        <v>red</v>
      </c>
      <c r="AP13" s="493" t="e">
        <f t="shared" ref="AP13:AP16" si="16">IF(AND(_xlfn.NUMBERVALUE(AN13)&gt;=0,_xlfn.NUMBERVALUE(AN13)&lt;256),"","red")</f>
        <v>#VALUE!</v>
      </c>
      <c r="AQ13" s="485" t="str">
        <f t="shared" ref="AQ13:AQ16" si="17">IF(COUNTIF(AC13:AP13,"red")&gt;0,"red","")</f>
        <v>red</v>
      </c>
      <c r="AS13" s="79" t="str">
        <f>IF(LEN($D13)=LENB($D13),"","red")</f>
        <v/>
      </c>
      <c r="AT13" s="167" t="str">
        <f t="shared" ref="AT13:AT14" si="18">IF((LEN($D13)-LEN(SUBSTITUTE($D13,".","")))=3,"","red")</f>
        <v>red</v>
      </c>
      <c r="AU13" s="167" t="e">
        <f t="shared" ref="AU13:AU14" si="19">LEFT($D13,FIND(".",$D13)-1)</f>
        <v>#VALUE!</v>
      </c>
      <c r="AV13" s="167" t="str">
        <f t="shared" ref="AV13:AV14" si="20">IFERROR(VALUE(AU13),"red")</f>
        <v>red</v>
      </c>
      <c r="AW13" s="167" t="e">
        <f t="shared" ref="AW13:AW14" si="21">IF(AND(_xlfn.NUMBERVALUE(AU13)&gt;=0,_xlfn.NUMBERVALUE(AU13)&lt;256),"","red")</f>
        <v>#VALUE!</v>
      </c>
      <c r="AX13" s="167" t="e">
        <f t="shared" ref="AX13:AX14" si="22">LEFT(MID($D13,FIND(".",$D13)+1,100),FIND(".",MID($D13,FIND(".",$D13)+1,100))-1)</f>
        <v>#VALUE!</v>
      </c>
      <c r="AY13" s="167" t="str">
        <f t="shared" ref="AY13:AY14" si="23">IFERROR(VALUE(AX13),"red")</f>
        <v>red</v>
      </c>
      <c r="AZ13" s="167" t="e">
        <f t="shared" ref="AZ13:AZ14" si="24">IF(AND(_xlfn.NUMBERVALUE(AX13)&gt;=0,_xlfn.NUMBERVALUE(AX13)&lt;256),"","red")</f>
        <v>#VALUE!</v>
      </c>
      <c r="BA13" s="167" t="e">
        <f t="shared" ref="BA13:BA14" si="25">LEFT(MID(MID($D13,FIND(".",$D13)+1,100),FIND(".",MID($D13,FIND(".",$D13)+1,100))+1,100),FIND(".",MID(MID($D13,FIND(".",$D13)+1,100),FIND(".",MID($D13,FIND(".",$D13)+1,100))+1,100))-1)</f>
        <v>#VALUE!</v>
      </c>
      <c r="BB13" s="167" t="str">
        <f t="shared" ref="BB13:BB14" si="26">IFERROR(VALUE(BA13),"red")</f>
        <v>red</v>
      </c>
      <c r="BC13" s="167" t="e">
        <f t="shared" ref="BC13:BC14" si="27">IF(AND(_xlfn.NUMBERVALUE(BA13)&gt;=0,_xlfn.NUMBERVALUE(BA13)&lt;256),"","red")</f>
        <v>#VALUE!</v>
      </c>
      <c r="BD13" s="167" t="e">
        <f>SUBSTITUTE($D13,AU13&amp;"."&amp;AX13&amp;"."&amp;BA13&amp;".","")</f>
        <v>#VALUE!</v>
      </c>
      <c r="BE13" s="167" t="str">
        <f t="shared" ref="BE13:BE14" si="28">IFERROR(VALUE(BD13),"red")</f>
        <v>red</v>
      </c>
      <c r="BF13" s="493" t="e">
        <f t="shared" ref="BF13:BF14" si="29">IF(AND(_xlfn.NUMBERVALUE(BD13)&gt;=0,_xlfn.NUMBERVALUE(BD13)&lt;256),"","red")</f>
        <v>#VALUE!</v>
      </c>
      <c r="BG13" s="485" t="str">
        <f>IF(COUNTIF(AS13:BF13,"red")&gt;0,"red","")</f>
        <v>red</v>
      </c>
      <c r="CB13" s="964"/>
    </row>
    <row r="14" spans="1:88" ht="18.75" customHeight="1">
      <c r="A14" s="219"/>
      <c r="B14" s="790" t="s">
        <v>1496</v>
      </c>
      <c r="C14" s="795"/>
      <c r="D14" s="799"/>
      <c r="F14" s="219"/>
      <c r="G14" s="268"/>
      <c r="H14" s="927"/>
      <c r="I14" s="930"/>
      <c r="J14" s="167"/>
      <c r="K14" s="936"/>
      <c r="L14" s="921"/>
      <c r="M14" s="924"/>
      <c r="N14" s="924"/>
      <c r="O14" s="924"/>
      <c r="P14" s="924"/>
      <c r="Q14" s="924"/>
      <c r="R14" s="924"/>
      <c r="S14" s="972"/>
      <c r="T14" s="267"/>
      <c r="U14" s="219"/>
      <c r="V14" s="219"/>
      <c r="Y14" s="79" t="s">
        <v>667</v>
      </c>
      <c r="AC14" s="79" t="str">
        <f t="shared" si="3"/>
        <v/>
      </c>
      <c r="AD14" s="79" t="str">
        <f t="shared" si="4"/>
        <v>red</v>
      </c>
      <c r="AE14" s="79" t="e">
        <f t="shared" si="5"/>
        <v>#VALUE!</v>
      </c>
      <c r="AF14" s="167" t="str">
        <f t="shared" si="6"/>
        <v>red</v>
      </c>
      <c r="AG14" s="167" t="e">
        <f t="shared" si="7"/>
        <v>#VALUE!</v>
      </c>
      <c r="AH14" s="167" t="e">
        <f t="shared" si="8"/>
        <v>#VALUE!</v>
      </c>
      <c r="AI14" s="167" t="str">
        <f t="shared" si="9"/>
        <v>red</v>
      </c>
      <c r="AJ14" s="167" t="e">
        <f t="shared" si="10"/>
        <v>#VALUE!</v>
      </c>
      <c r="AK14" s="167" t="e">
        <f t="shared" si="11"/>
        <v>#VALUE!</v>
      </c>
      <c r="AL14" s="167" t="str">
        <f t="shared" si="12"/>
        <v>red</v>
      </c>
      <c r="AM14" s="167" t="e">
        <f t="shared" si="13"/>
        <v>#VALUE!</v>
      </c>
      <c r="AN14" s="167" t="e">
        <f t="shared" si="14"/>
        <v>#VALUE!</v>
      </c>
      <c r="AO14" s="167" t="str">
        <f t="shared" si="15"/>
        <v>red</v>
      </c>
      <c r="AP14" s="493" t="e">
        <f t="shared" si="16"/>
        <v>#VALUE!</v>
      </c>
      <c r="AQ14" s="485" t="str">
        <f t="shared" si="17"/>
        <v>red</v>
      </c>
      <c r="AS14" s="79" t="str">
        <f>IF(LEN($D14)=LENB($D14),"","red")</f>
        <v/>
      </c>
      <c r="AT14" s="167" t="str">
        <f t="shared" si="18"/>
        <v>red</v>
      </c>
      <c r="AU14" s="167" t="e">
        <f t="shared" si="19"/>
        <v>#VALUE!</v>
      </c>
      <c r="AV14" s="167" t="str">
        <f t="shared" si="20"/>
        <v>red</v>
      </c>
      <c r="AW14" s="167" t="e">
        <f t="shared" si="21"/>
        <v>#VALUE!</v>
      </c>
      <c r="AX14" s="167" t="e">
        <f t="shared" si="22"/>
        <v>#VALUE!</v>
      </c>
      <c r="AY14" s="167" t="str">
        <f t="shared" si="23"/>
        <v>red</v>
      </c>
      <c r="AZ14" s="167" t="e">
        <f t="shared" si="24"/>
        <v>#VALUE!</v>
      </c>
      <c r="BA14" s="167" t="e">
        <f t="shared" si="25"/>
        <v>#VALUE!</v>
      </c>
      <c r="BB14" s="167" t="str">
        <f t="shared" si="26"/>
        <v>red</v>
      </c>
      <c r="BC14" s="167" t="e">
        <f t="shared" si="27"/>
        <v>#VALUE!</v>
      </c>
      <c r="BD14" s="167" t="e">
        <f>SUBSTITUTE($D14,AU14&amp;"."&amp;AX14&amp;"."&amp;BA14&amp;".","")</f>
        <v>#VALUE!</v>
      </c>
      <c r="BE14" s="167" t="str">
        <f t="shared" si="28"/>
        <v>red</v>
      </c>
      <c r="BF14" s="493" t="e">
        <f t="shared" si="29"/>
        <v>#VALUE!</v>
      </c>
      <c r="BG14" s="485" t="str">
        <f>IF(COUNTIF(AS14:BF14,"red")&gt;0,"red","")</f>
        <v>red</v>
      </c>
      <c r="CB14" s="964"/>
    </row>
    <row r="15" spans="1:88" ht="18.75" customHeight="1">
      <c r="A15" s="219"/>
      <c r="B15" s="790" t="s">
        <v>1494</v>
      </c>
      <c r="C15" s="795"/>
      <c r="D15" s="800"/>
      <c r="F15" s="219"/>
      <c r="G15" s="268"/>
      <c r="H15" s="927"/>
      <c r="I15" s="930"/>
      <c r="J15" s="167"/>
      <c r="K15" s="936"/>
      <c r="L15" s="921"/>
      <c r="M15" s="924"/>
      <c r="N15" s="924"/>
      <c r="O15" s="924"/>
      <c r="P15" s="924"/>
      <c r="Q15" s="924"/>
      <c r="R15" s="924"/>
      <c r="S15" s="972"/>
      <c r="T15" s="267"/>
      <c r="U15" s="219"/>
      <c r="V15" s="219"/>
      <c r="AC15" s="79" t="str">
        <f t="shared" si="3"/>
        <v/>
      </c>
      <c r="AD15" s="79" t="str">
        <f t="shared" si="4"/>
        <v>red</v>
      </c>
      <c r="AE15" s="79" t="e">
        <f t="shared" si="5"/>
        <v>#VALUE!</v>
      </c>
      <c r="AF15" s="167" t="str">
        <f t="shared" si="6"/>
        <v>red</v>
      </c>
      <c r="AG15" s="167" t="e">
        <f t="shared" si="7"/>
        <v>#VALUE!</v>
      </c>
      <c r="AH15" s="167" t="e">
        <f t="shared" si="8"/>
        <v>#VALUE!</v>
      </c>
      <c r="AI15" s="167" t="str">
        <f t="shared" si="9"/>
        <v>red</v>
      </c>
      <c r="AJ15" s="167" t="e">
        <f t="shared" si="10"/>
        <v>#VALUE!</v>
      </c>
      <c r="AK15" s="167" t="e">
        <f t="shared" si="11"/>
        <v>#VALUE!</v>
      </c>
      <c r="AL15" s="167" t="str">
        <f t="shared" si="12"/>
        <v>red</v>
      </c>
      <c r="AM15" s="167" t="e">
        <f t="shared" si="13"/>
        <v>#VALUE!</v>
      </c>
      <c r="AN15" s="167" t="e">
        <f t="shared" si="14"/>
        <v>#VALUE!</v>
      </c>
      <c r="AO15" s="167" t="str">
        <f t="shared" si="15"/>
        <v>red</v>
      </c>
      <c r="AP15" s="493" t="e">
        <f t="shared" si="16"/>
        <v>#VALUE!</v>
      </c>
      <c r="AQ15" s="485" t="str">
        <f t="shared" si="17"/>
        <v>red</v>
      </c>
      <c r="CB15" s="784"/>
    </row>
    <row r="16" spans="1:88" ht="18.75" customHeight="1" thickBot="1">
      <c r="A16" s="219"/>
      <c r="B16" s="791" t="s">
        <v>1497</v>
      </c>
      <c r="C16" s="796"/>
      <c r="D16" s="801"/>
      <c r="F16" s="219"/>
      <c r="G16" s="268"/>
      <c r="H16" s="927"/>
      <c r="I16" s="930"/>
      <c r="J16" s="167"/>
      <c r="K16" s="936"/>
      <c r="L16" s="921"/>
      <c r="M16" s="924"/>
      <c r="N16" s="924"/>
      <c r="O16" s="924"/>
      <c r="P16" s="924"/>
      <c r="Q16" s="924"/>
      <c r="R16" s="924"/>
      <c r="S16" s="972"/>
      <c r="T16" s="267"/>
      <c r="U16" s="219"/>
      <c r="V16" s="219"/>
      <c r="AC16" s="79" t="str">
        <f>IF(LEN($C16)=LENB($C16),"","red")</f>
        <v/>
      </c>
      <c r="AD16" s="79" t="str">
        <f t="shared" si="4"/>
        <v>red</v>
      </c>
      <c r="AE16" s="79" t="e">
        <f t="shared" si="5"/>
        <v>#VALUE!</v>
      </c>
      <c r="AF16" s="167" t="str">
        <f t="shared" si="6"/>
        <v>red</v>
      </c>
      <c r="AG16" s="167" t="e">
        <f t="shared" si="7"/>
        <v>#VALUE!</v>
      </c>
      <c r="AH16" s="167" t="e">
        <f t="shared" si="8"/>
        <v>#VALUE!</v>
      </c>
      <c r="AI16" s="167" t="str">
        <f t="shared" si="9"/>
        <v>red</v>
      </c>
      <c r="AJ16" s="167" t="e">
        <f t="shared" si="10"/>
        <v>#VALUE!</v>
      </c>
      <c r="AK16" s="167" t="e">
        <f t="shared" si="11"/>
        <v>#VALUE!</v>
      </c>
      <c r="AL16" s="167" t="str">
        <f t="shared" si="12"/>
        <v>red</v>
      </c>
      <c r="AM16" s="167" t="e">
        <f t="shared" si="13"/>
        <v>#VALUE!</v>
      </c>
      <c r="AN16" s="167" t="e">
        <f t="shared" si="14"/>
        <v>#VALUE!</v>
      </c>
      <c r="AO16" s="167" t="str">
        <f t="shared" si="15"/>
        <v>red</v>
      </c>
      <c r="AP16" s="493" t="e">
        <f t="shared" si="16"/>
        <v>#VALUE!</v>
      </c>
      <c r="AQ16" s="485" t="str">
        <f t="shared" si="17"/>
        <v>red</v>
      </c>
      <c r="CB16" s="784"/>
    </row>
    <row r="17" spans="1:80" ht="18" customHeight="1" thickBot="1">
      <c r="A17" s="219"/>
      <c r="F17" s="219"/>
      <c r="G17" s="268"/>
      <c r="H17" s="927"/>
      <c r="I17" s="930"/>
      <c r="J17" s="167"/>
      <c r="K17" s="936"/>
      <c r="L17" s="921"/>
      <c r="M17" s="924"/>
      <c r="N17" s="924"/>
      <c r="O17" s="924"/>
      <c r="P17" s="924"/>
      <c r="Q17" s="924"/>
      <c r="R17" s="924"/>
      <c r="S17" s="972"/>
      <c r="T17" s="267"/>
      <c r="U17" s="219"/>
      <c r="V17" s="219"/>
      <c r="CB17" s="784"/>
    </row>
    <row r="18" spans="1:80" ht="16.5" customHeight="1" thickBot="1">
      <c r="A18" s="219"/>
      <c r="B18" s="787" t="s">
        <v>1500</v>
      </c>
      <c r="C18" s="792" t="s">
        <v>1491</v>
      </c>
      <c r="D18" s="797" t="s">
        <v>1492</v>
      </c>
      <c r="F18" s="219"/>
      <c r="G18" s="268"/>
      <c r="H18" s="927"/>
      <c r="I18" s="930"/>
      <c r="J18" s="167"/>
      <c r="K18" s="936"/>
      <c r="L18" s="921"/>
      <c r="M18" s="924"/>
      <c r="N18" s="924"/>
      <c r="O18" s="924"/>
      <c r="P18" s="924"/>
      <c r="Q18" s="924"/>
      <c r="R18" s="924"/>
      <c r="S18" s="972"/>
      <c r="T18" s="267"/>
      <c r="U18" s="219"/>
      <c r="V18" s="219"/>
      <c r="CB18" s="784"/>
    </row>
    <row r="19" spans="1:80" ht="18.75" customHeight="1">
      <c r="A19" s="219"/>
      <c r="B19" s="788" t="s">
        <v>1493</v>
      </c>
      <c r="C19" s="793"/>
      <c r="D19" s="798"/>
      <c r="F19" s="219"/>
      <c r="G19" s="268"/>
      <c r="H19" s="927"/>
      <c r="I19" s="930"/>
      <c r="J19" s="167"/>
      <c r="K19" s="936"/>
      <c r="L19" s="921"/>
      <c r="M19" s="924"/>
      <c r="N19" s="924"/>
      <c r="O19" s="924"/>
      <c r="P19" s="924"/>
      <c r="Q19" s="924"/>
      <c r="R19" s="924"/>
      <c r="S19" s="972"/>
      <c r="T19" s="267"/>
      <c r="U19" s="219"/>
      <c r="V19" s="219"/>
      <c r="AC19" s="824" t="str">
        <f>IF(LEN($C19)=LENB($C19),"","red")</f>
        <v/>
      </c>
      <c r="AD19" s="824" t="str">
        <f>IF((LEN($C19)-LEN(SUBSTITUTE($C19,".","")))=3,"","red")</f>
        <v>red</v>
      </c>
      <c r="AE19" s="824" t="e">
        <f>LEFT($C19,FIND(".",$C19)-1)</f>
        <v>#VALUE!</v>
      </c>
      <c r="AF19" s="824" t="str">
        <f>IFERROR(VALUE(AE19),"red")</f>
        <v>red</v>
      </c>
      <c r="AG19" s="824" t="e">
        <f>IF(AND(_xlfn.NUMBERVALUE(AE19)&gt;=0,_xlfn.NUMBERVALUE(AE19)&lt;256),"","red")</f>
        <v>#VALUE!</v>
      </c>
      <c r="AH19" s="824" t="e">
        <f>LEFT(MID($C19,FIND(".",$C19)+1,100),FIND(".",MID($C19,FIND(".",$C19)+1,100))-1)</f>
        <v>#VALUE!</v>
      </c>
      <c r="AI19" s="824" t="str">
        <f>IFERROR(VALUE(AH19),"red")</f>
        <v>red</v>
      </c>
      <c r="AJ19" s="824" t="e">
        <f>IF(AND(_xlfn.NUMBERVALUE(AH19)&gt;=0,_xlfn.NUMBERVALUE(AH19)&lt;256),"","red")</f>
        <v>#VALUE!</v>
      </c>
      <c r="AK19" s="824" t="e">
        <f>LEFT(MID(MID($C19,FIND(".",$C19)+1,100),FIND(".",MID($C19,FIND(".",$C19)+1,100))+1,100),FIND(".",MID(MID($C19,FIND(".",$C19)+1,100),FIND(".",MID($C19,FIND(".",$C19)+1,100))+1,100))-1)</f>
        <v>#VALUE!</v>
      </c>
      <c r="AL19" s="824" t="str">
        <f>IFERROR(VALUE(AK19),"red")</f>
        <v>red</v>
      </c>
      <c r="AM19" s="824" t="e">
        <f>IF(AND(_xlfn.NUMBERVALUE(AK19)&gt;=0,_xlfn.NUMBERVALUE(AK19)&lt;256),"","red")</f>
        <v>#VALUE!</v>
      </c>
      <c r="AN19" s="824" t="e">
        <f>SUBSTITUTE($C19,AE19&amp;"."&amp;AH19&amp;"."&amp;AK19&amp;".","")</f>
        <v>#VALUE!</v>
      </c>
      <c r="AO19" s="824" t="str">
        <f>IFERROR(VALUE(AN19),"red")</f>
        <v>red</v>
      </c>
      <c r="AP19" s="529" t="e">
        <f>IF(AND(_xlfn.NUMBERVALUE(AN19)&gt;=0,_xlfn.NUMBERVALUE(AN19)&lt;256),"","red")</f>
        <v>#VALUE!</v>
      </c>
      <c r="AQ19" s="485" t="str">
        <f>IF(COUNTIF(AC19:AP19,"red")&gt;0,"red","")</f>
        <v>red</v>
      </c>
      <c r="AS19" s="79" t="str">
        <f>IF(LEN($D19)=LENB($D19),"","red")</f>
        <v/>
      </c>
      <c r="AT19" s="79" t="str">
        <f>IF((LEN($D19)-LEN(SUBSTITUTE($D19,".","")))=3,"","red")</f>
        <v>red</v>
      </c>
      <c r="AU19" s="79" t="e">
        <f>LEFT($D19,FIND(".",$D19)-1)</f>
        <v>#VALUE!</v>
      </c>
      <c r="AV19" s="523" t="str">
        <f>IFERROR(VALUE(AU19),"red")</f>
        <v>red</v>
      </c>
      <c r="AW19" s="523" t="e">
        <f>IF(AND(_xlfn.NUMBERVALUE(AU19)&gt;=0,_xlfn.NUMBERVALUE(AU19)&lt;256),"","red")</f>
        <v>#VALUE!</v>
      </c>
      <c r="AX19" s="523" t="e">
        <f>LEFT(MID($D19,FIND(".",$D19)+1,100),FIND(".",MID($D19,FIND(".",$D19)+1,100))-1)</f>
        <v>#VALUE!</v>
      </c>
      <c r="AY19" s="523" t="str">
        <f>IFERROR(VALUE(AX19),"red")</f>
        <v>red</v>
      </c>
      <c r="AZ19" s="523" t="e">
        <f>IF(AND(_xlfn.NUMBERVALUE(AX19)&gt;=0,_xlfn.NUMBERVALUE(AX19)&lt;256),"","red")</f>
        <v>#VALUE!</v>
      </c>
      <c r="BA19" s="523" t="e">
        <f>LEFT(MID(MID($D19,FIND(".",$D19)+1,100),FIND(".",MID($D19,FIND(".",$D19)+1,100))+1,100),FIND(".",MID(MID($D19,FIND(".",$D19)+1,100),FIND(".",MID($D19,FIND(".",$D19)+1,100))+1,100))-1)</f>
        <v>#VALUE!</v>
      </c>
      <c r="BB19" s="523" t="str">
        <f>IFERROR(VALUE(BA19),"red")</f>
        <v>red</v>
      </c>
      <c r="BC19" s="523" t="e">
        <f>IF(AND(_xlfn.NUMBERVALUE(BA19)&gt;=0,_xlfn.NUMBERVALUE(BA19)&lt;256),"","red")</f>
        <v>#VALUE!</v>
      </c>
      <c r="BD19" s="523" t="e">
        <f>SUBSTITUTE($D19,AU19&amp;"."&amp;AX19&amp;"."&amp;BA19&amp;".","")</f>
        <v>#VALUE!</v>
      </c>
      <c r="BE19" s="523" t="str">
        <f>IFERROR(VALUE(BD19),"red")</f>
        <v>red</v>
      </c>
      <c r="BF19" s="492" t="e">
        <f>IF(AND(_xlfn.NUMBERVALUE(BD19)&gt;=0,_xlfn.NUMBERVALUE(BD19)&lt;256),"","red")</f>
        <v>#VALUE!</v>
      </c>
      <c r="BG19" s="485" t="str">
        <f>IF(COUNTIF(AS19:BF19,"red")&gt;0,"red","")</f>
        <v>red</v>
      </c>
      <c r="CB19" s="784"/>
    </row>
    <row r="20" spans="1:80" ht="18.75" customHeight="1" thickBot="1">
      <c r="A20" s="219"/>
      <c r="B20" s="789" t="s">
        <v>1495</v>
      </c>
      <c r="C20" s="794"/>
      <c r="D20" s="799"/>
      <c r="F20" s="219"/>
      <c r="G20" s="268"/>
      <c r="H20" s="928"/>
      <c r="I20" s="931"/>
      <c r="J20" s="167"/>
      <c r="K20" s="937"/>
      <c r="L20" s="922"/>
      <c r="M20" s="925"/>
      <c r="N20" s="925"/>
      <c r="O20" s="925"/>
      <c r="P20" s="925"/>
      <c r="Q20" s="925"/>
      <c r="R20" s="925"/>
      <c r="S20" s="973"/>
      <c r="T20" s="267"/>
      <c r="U20" s="219"/>
      <c r="V20" s="219"/>
      <c r="AC20" s="824"/>
      <c r="AD20" s="824" t="str">
        <f t="shared" ref="AD20:AD22" si="30">IF((LEN($C20)-LEN(SUBSTITUTE($C20,".","")))=3,"","red")</f>
        <v>red</v>
      </c>
      <c r="AE20" s="824" t="e">
        <f t="shared" ref="AE20:AE22" si="31">LEFT($C20,FIND(".",$C20)-1)</f>
        <v>#VALUE!</v>
      </c>
      <c r="AF20" s="824" t="str">
        <f t="shared" ref="AF20:AF22" si="32">IFERROR(VALUE(AE20),"red")</f>
        <v>red</v>
      </c>
      <c r="AG20" s="824" t="e">
        <f t="shared" ref="AG20:AG22" si="33">IF(AND(_xlfn.NUMBERVALUE(AE20)&gt;=0,_xlfn.NUMBERVALUE(AE20)&lt;256),"","red")</f>
        <v>#VALUE!</v>
      </c>
      <c r="AH20" s="824" t="e">
        <f t="shared" ref="AH20:AH22" si="34">LEFT(MID($C20,FIND(".",$C20)+1,100),FIND(".",MID($C20,FIND(".",$C20)+1,100))-1)</f>
        <v>#VALUE!</v>
      </c>
      <c r="AI20" s="824" t="str">
        <f t="shared" ref="AI20:AI22" si="35">IFERROR(VALUE(AH20),"red")</f>
        <v>red</v>
      </c>
      <c r="AJ20" s="824" t="e">
        <f t="shared" ref="AJ20:AJ22" si="36">IF(AND(_xlfn.NUMBERVALUE(AH20)&gt;=0,_xlfn.NUMBERVALUE(AH20)&lt;256),"","red")</f>
        <v>#VALUE!</v>
      </c>
      <c r="AK20" s="824" t="e">
        <f t="shared" ref="AK20:AK22" si="37">LEFT(MID(MID($C20,FIND(".",$C20)+1,100),FIND(".",MID($C20,FIND(".",$C20)+1,100))+1,100),FIND(".",MID(MID($C20,FIND(".",$C20)+1,100),FIND(".",MID($C20,FIND(".",$C20)+1,100))+1,100))-1)</f>
        <v>#VALUE!</v>
      </c>
      <c r="AL20" s="824" t="str">
        <f t="shared" ref="AL20:AL22" si="38">IFERROR(VALUE(AK20),"red")</f>
        <v>red</v>
      </c>
      <c r="AM20" s="824" t="e">
        <f t="shared" ref="AM20:AM22" si="39">IF(AND(_xlfn.NUMBERVALUE(AK20)&gt;=0,_xlfn.NUMBERVALUE(AK20)&lt;256),"","red")</f>
        <v>#VALUE!</v>
      </c>
      <c r="AN20" s="824" t="e">
        <f t="shared" ref="AN20:AN23" si="40">SUBSTITUTE($C20,AE20&amp;"."&amp;AH20&amp;"."&amp;AK20&amp;".","")</f>
        <v>#VALUE!</v>
      </c>
      <c r="AO20" s="824" t="str">
        <f t="shared" ref="AO20:AO22" si="41">IFERROR(VALUE(AN20),"red")</f>
        <v>red</v>
      </c>
      <c r="AP20" s="529" t="e">
        <f t="shared" ref="AP20:AP22" si="42">IF(AND(_xlfn.NUMBERVALUE(AN20)&gt;=0,_xlfn.NUMBERVALUE(AN20)&lt;256),"","red")</f>
        <v>#VALUE!</v>
      </c>
      <c r="AQ20" s="485" t="str">
        <f t="shared" ref="AQ20:AQ22" si="43">IF(COUNTIF(AC20:AP20,"red")&gt;0,"red","")</f>
        <v>red</v>
      </c>
      <c r="AS20" s="79" t="str">
        <f t="shared" ref="AS20:AS21" si="44">IF(LEN($D20)=LENB($D20),"","red")</f>
        <v/>
      </c>
      <c r="AT20" s="79" t="str">
        <f t="shared" ref="AT20:AT21" si="45">IF((LEN($D20)-LEN(SUBSTITUTE($D20,".","")))=3,"","red")</f>
        <v>red</v>
      </c>
      <c r="AU20" s="79" t="e">
        <f t="shared" ref="AU20:AU21" si="46">LEFT($D20,FIND(".",$D20)-1)</f>
        <v>#VALUE!</v>
      </c>
      <c r="AV20" s="523" t="str">
        <f t="shared" ref="AV20:AV21" si="47">IFERROR(VALUE(AU20),"red")</f>
        <v>red</v>
      </c>
      <c r="AW20" s="523" t="e">
        <f t="shared" ref="AW20:AW21" si="48">IF(AND(_xlfn.NUMBERVALUE(AU20)&gt;=0,_xlfn.NUMBERVALUE(AU20)&lt;256),"","red")</f>
        <v>#VALUE!</v>
      </c>
      <c r="AX20" s="523" t="e">
        <f t="shared" ref="AX20:AX21" si="49">LEFT(MID($D20,FIND(".",$D20)+1,100),FIND(".",MID($D20,FIND(".",$D20)+1,100))-1)</f>
        <v>#VALUE!</v>
      </c>
      <c r="AY20" s="523" t="str">
        <f t="shared" ref="AY20:AY21" si="50">IFERROR(VALUE(AX20),"red")</f>
        <v>red</v>
      </c>
      <c r="AZ20" s="523" t="e">
        <f t="shared" ref="AZ20:AZ21" si="51">IF(AND(_xlfn.NUMBERVALUE(AX20)&gt;=0,_xlfn.NUMBERVALUE(AX20)&lt;256),"","red")</f>
        <v>#VALUE!</v>
      </c>
      <c r="BA20" s="523" t="e">
        <f t="shared" ref="BA20:BA21" si="52">LEFT(MID(MID($D20,FIND(".",$D20)+1,100),FIND(".",MID($D20,FIND(".",$D20)+1,100))+1,100),FIND(".",MID(MID($D20,FIND(".",$D20)+1,100),FIND(".",MID($D20,FIND(".",$D20)+1,100))+1,100))-1)</f>
        <v>#VALUE!</v>
      </c>
      <c r="BB20" s="523" t="str">
        <f t="shared" ref="BB20:BB21" si="53">IFERROR(VALUE(BA20),"red")</f>
        <v>red</v>
      </c>
      <c r="BC20" s="523" t="e">
        <f t="shared" ref="BC20:BC21" si="54">IF(AND(_xlfn.NUMBERVALUE(BA20)&gt;=0,_xlfn.NUMBERVALUE(BA20)&lt;256),"","red")</f>
        <v>#VALUE!</v>
      </c>
      <c r="BD20" s="523" t="e">
        <f t="shared" ref="BD20:BD21" si="55">SUBSTITUTE($D20,AU20&amp;"."&amp;AX20&amp;"."&amp;BA20&amp;".","")</f>
        <v>#VALUE!</v>
      </c>
      <c r="BE20" s="523" t="str">
        <f t="shared" ref="BE20:BE21" si="56">IFERROR(VALUE(BD20),"red")</f>
        <v>red</v>
      </c>
      <c r="BF20" s="492" t="e">
        <f t="shared" ref="BF20:BF21" si="57">IF(AND(_xlfn.NUMBERVALUE(BD20)&gt;=0,_xlfn.NUMBERVALUE(BD20)&lt;256),"","red")</f>
        <v>#VALUE!</v>
      </c>
      <c r="BG20" s="485" t="str">
        <f t="shared" ref="BG20:BG21" si="58">IF(COUNTIF(AS20:BF20,"red")&gt;0,"red","")</f>
        <v>red</v>
      </c>
      <c r="CB20" s="784"/>
    </row>
    <row r="21" spans="1:80" ht="18.75" customHeight="1">
      <c r="A21" s="219"/>
      <c r="B21" s="790" t="s">
        <v>1499</v>
      </c>
      <c r="C21" s="795"/>
      <c r="D21" s="799"/>
      <c r="F21" s="219"/>
      <c r="G21" s="858"/>
      <c r="H21" s="785"/>
      <c r="I21" s="859"/>
      <c r="J21" s="860"/>
      <c r="K21" s="852"/>
      <c r="L21" s="856"/>
      <c r="M21" s="856"/>
      <c r="N21" s="856"/>
      <c r="O21" s="856"/>
      <c r="P21" s="856"/>
      <c r="Q21" s="856"/>
      <c r="R21" s="856"/>
      <c r="S21" s="856"/>
      <c r="T21" s="861"/>
      <c r="U21" s="219"/>
      <c r="V21" s="219"/>
      <c r="AC21" s="824"/>
      <c r="AD21" s="824" t="str">
        <f t="shared" si="30"/>
        <v>red</v>
      </c>
      <c r="AE21" s="824" t="e">
        <f t="shared" si="31"/>
        <v>#VALUE!</v>
      </c>
      <c r="AF21" s="824" t="str">
        <f t="shared" si="32"/>
        <v>red</v>
      </c>
      <c r="AG21" s="824" t="e">
        <f t="shared" si="33"/>
        <v>#VALUE!</v>
      </c>
      <c r="AH21" s="824" t="e">
        <f t="shared" si="34"/>
        <v>#VALUE!</v>
      </c>
      <c r="AI21" s="824" t="str">
        <f t="shared" si="35"/>
        <v>red</v>
      </c>
      <c r="AJ21" s="824" t="e">
        <f t="shared" si="36"/>
        <v>#VALUE!</v>
      </c>
      <c r="AK21" s="824" t="e">
        <f t="shared" si="37"/>
        <v>#VALUE!</v>
      </c>
      <c r="AL21" s="824" t="str">
        <f t="shared" si="38"/>
        <v>red</v>
      </c>
      <c r="AM21" s="824" t="e">
        <f t="shared" si="39"/>
        <v>#VALUE!</v>
      </c>
      <c r="AN21" s="824" t="e">
        <f t="shared" si="40"/>
        <v>#VALUE!</v>
      </c>
      <c r="AO21" s="824" t="str">
        <f t="shared" si="41"/>
        <v>red</v>
      </c>
      <c r="AP21" s="529" t="e">
        <f t="shared" si="42"/>
        <v>#VALUE!</v>
      </c>
      <c r="AQ21" s="485" t="str">
        <f t="shared" si="43"/>
        <v>red</v>
      </c>
      <c r="AS21" s="79" t="str">
        <f t="shared" si="44"/>
        <v/>
      </c>
      <c r="AT21" s="79" t="str">
        <f t="shared" si="45"/>
        <v>red</v>
      </c>
      <c r="AU21" s="79" t="e">
        <f t="shared" si="46"/>
        <v>#VALUE!</v>
      </c>
      <c r="AV21" s="824" t="str">
        <f t="shared" si="47"/>
        <v>red</v>
      </c>
      <c r="AW21" s="824" t="e">
        <f t="shared" si="48"/>
        <v>#VALUE!</v>
      </c>
      <c r="AX21" s="824" t="e">
        <f t="shared" si="49"/>
        <v>#VALUE!</v>
      </c>
      <c r="AY21" s="824" t="str">
        <f t="shared" si="50"/>
        <v>red</v>
      </c>
      <c r="AZ21" s="824" t="e">
        <f t="shared" si="51"/>
        <v>#VALUE!</v>
      </c>
      <c r="BA21" s="824" t="e">
        <f t="shared" si="52"/>
        <v>#VALUE!</v>
      </c>
      <c r="BB21" s="824" t="str">
        <f t="shared" si="53"/>
        <v>red</v>
      </c>
      <c r="BC21" s="824" t="e">
        <f t="shared" si="54"/>
        <v>#VALUE!</v>
      </c>
      <c r="BD21" s="824" t="e">
        <f t="shared" si="55"/>
        <v>#VALUE!</v>
      </c>
      <c r="BE21" s="824" t="str">
        <f t="shared" si="56"/>
        <v>red</v>
      </c>
      <c r="BF21" s="529" t="e">
        <f t="shared" si="57"/>
        <v>#VALUE!</v>
      </c>
      <c r="BG21" s="485" t="str">
        <f t="shared" si="58"/>
        <v>red</v>
      </c>
      <c r="CB21" s="784"/>
    </row>
    <row r="22" spans="1:80" ht="18.75" customHeight="1" thickBot="1">
      <c r="A22" s="219"/>
      <c r="B22" s="790" t="s">
        <v>1494</v>
      </c>
      <c r="C22" s="795"/>
      <c r="D22" s="800"/>
      <c r="F22" s="219"/>
      <c r="G22" s="862"/>
      <c r="H22" s="857"/>
      <c r="I22" s="863"/>
      <c r="J22" s="864"/>
      <c r="K22" s="853"/>
      <c r="L22" s="865"/>
      <c r="M22" s="865"/>
      <c r="N22" s="865"/>
      <c r="O22" s="865"/>
      <c r="P22" s="865"/>
      <c r="Q22" s="865"/>
      <c r="R22" s="865"/>
      <c r="S22" s="865"/>
      <c r="T22" s="866"/>
      <c r="U22" s="219"/>
      <c r="V22" s="219"/>
      <c r="AC22" s="824"/>
      <c r="AD22" s="824" t="str">
        <f t="shared" si="30"/>
        <v>red</v>
      </c>
      <c r="AE22" s="824" t="e">
        <f t="shared" si="31"/>
        <v>#VALUE!</v>
      </c>
      <c r="AF22" s="824" t="str">
        <f t="shared" si="32"/>
        <v>red</v>
      </c>
      <c r="AG22" s="824" t="e">
        <f t="shared" si="33"/>
        <v>#VALUE!</v>
      </c>
      <c r="AH22" s="824" t="e">
        <f t="shared" si="34"/>
        <v>#VALUE!</v>
      </c>
      <c r="AI22" s="824" t="str">
        <f t="shared" si="35"/>
        <v>red</v>
      </c>
      <c r="AJ22" s="824" t="e">
        <f t="shared" si="36"/>
        <v>#VALUE!</v>
      </c>
      <c r="AK22" s="824" t="e">
        <f t="shared" si="37"/>
        <v>#VALUE!</v>
      </c>
      <c r="AL22" s="824" t="str">
        <f t="shared" si="38"/>
        <v>red</v>
      </c>
      <c r="AM22" s="824" t="e">
        <f t="shared" si="39"/>
        <v>#VALUE!</v>
      </c>
      <c r="AN22" s="824" t="e">
        <f t="shared" si="40"/>
        <v>#VALUE!</v>
      </c>
      <c r="AO22" s="824" t="str">
        <f t="shared" si="41"/>
        <v>red</v>
      </c>
      <c r="AP22" s="529" t="e">
        <f t="shared" si="42"/>
        <v>#VALUE!</v>
      </c>
      <c r="AQ22" s="485" t="str">
        <f t="shared" si="43"/>
        <v>red</v>
      </c>
      <c r="CB22" s="784"/>
    </row>
    <row r="23" spans="1:80" ht="18.75" customHeight="1" thickBot="1">
      <c r="A23" s="219"/>
      <c r="B23" s="791" t="s">
        <v>1497</v>
      </c>
      <c r="C23" s="796"/>
      <c r="D23" s="801"/>
      <c r="F23" s="219"/>
      <c r="G23" s="860"/>
      <c r="H23" s="786"/>
      <c r="I23" s="867"/>
      <c r="J23" s="860"/>
      <c r="K23" s="852"/>
      <c r="L23" s="856"/>
      <c r="M23" s="856"/>
      <c r="N23" s="856"/>
      <c r="O23" s="856"/>
      <c r="P23" s="856"/>
      <c r="Q23" s="856"/>
      <c r="R23" s="856"/>
      <c r="S23" s="856"/>
      <c r="T23" s="860"/>
      <c r="U23" s="219"/>
      <c r="V23" s="219"/>
      <c r="AC23" s="824"/>
      <c r="AD23" s="824" t="str">
        <f>IF((LEN($C23)-LEN(SUBSTITUTE($C23,".","")))=3,"","red")</f>
        <v>red</v>
      </c>
      <c r="AE23" s="824" t="e">
        <f>LEFT($C23,FIND(".",$C23)-1)</f>
        <v>#VALUE!</v>
      </c>
      <c r="AF23" s="824" t="str">
        <f>IFERROR(VALUE(AE23),"red")</f>
        <v>red</v>
      </c>
      <c r="AG23" s="824" t="e">
        <f>IF(AND(_xlfn.NUMBERVALUE(AE23)&gt;=0,_xlfn.NUMBERVALUE(AE23)&lt;256),"","red")</f>
        <v>#VALUE!</v>
      </c>
      <c r="AH23" s="824" t="e">
        <f>LEFT(MID($C23,FIND(".",$C23)+1,100),FIND(".",MID($C23,FIND(".",$C23)+1,100))-1)</f>
        <v>#VALUE!</v>
      </c>
      <c r="AI23" s="824" t="str">
        <f>IFERROR(VALUE(AH23),"red")</f>
        <v>red</v>
      </c>
      <c r="AJ23" s="824" t="e">
        <f>IF(AND(_xlfn.NUMBERVALUE(AH23)&gt;=0,_xlfn.NUMBERVALUE(AH23)&lt;256),"","red")</f>
        <v>#VALUE!</v>
      </c>
      <c r="AK23" s="824" t="e">
        <f>LEFT(MID(MID($C23,FIND(".",$C23)+1,100),FIND(".",MID($C23,FIND(".",$C23)+1,100))+1,100),FIND(".",MID(MID($C23,FIND(".",$C23)+1,100),FIND(".",MID($C23,FIND(".",$C23)+1,100))+1,100))-1)</f>
        <v>#VALUE!</v>
      </c>
      <c r="AL23" s="824" t="str">
        <f>IFERROR(VALUE(AK23),"red")</f>
        <v>red</v>
      </c>
      <c r="AM23" s="824" t="e">
        <f>IF(AND(_xlfn.NUMBERVALUE(AK23)&gt;=0,_xlfn.NUMBERVALUE(AK23)&lt;256),"","red")</f>
        <v>#VALUE!</v>
      </c>
      <c r="AN23" s="824" t="e">
        <f t="shared" si="40"/>
        <v>#VALUE!</v>
      </c>
      <c r="AO23" s="824" t="str">
        <f>IFERROR(VALUE(AN23),"red")</f>
        <v>red</v>
      </c>
      <c r="AP23" s="529" t="e">
        <f>IF(AND(_xlfn.NUMBERVALUE(AN23)&gt;=0,_xlfn.NUMBERVALUE(AN23)&lt;256),"","red")</f>
        <v>#VALUE!</v>
      </c>
      <c r="AQ23" s="485" t="str">
        <f>IF(COUNTIF(AC23:AP23,"red")&gt;0,"red","")</f>
        <v>red</v>
      </c>
      <c r="CB23" s="784"/>
    </row>
    <row r="24" spans="1:80" ht="18" customHeight="1" thickBot="1">
      <c r="A24" s="219"/>
      <c r="F24" s="219"/>
      <c r="G24" s="860"/>
      <c r="H24" s="786"/>
      <c r="I24" s="867"/>
      <c r="J24" s="860"/>
      <c r="K24" s="852"/>
      <c r="L24" s="856"/>
      <c r="M24" s="856"/>
      <c r="N24" s="856"/>
      <c r="O24" s="856"/>
      <c r="P24" s="856"/>
      <c r="Q24" s="856"/>
      <c r="R24" s="856"/>
      <c r="S24" s="856"/>
      <c r="T24" s="860"/>
      <c r="U24" s="219"/>
      <c r="V24" s="219"/>
      <c r="CB24" s="784"/>
    </row>
    <row r="25" spans="1:80" ht="16.5" customHeight="1" thickBot="1">
      <c r="A25" s="219"/>
      <c r="B25" s="787" t="s">
        <v>1501</v>
      </c>
      <c r="C25" s="792" t="s">
        <v>1491</v>
      </c>
      <c r="D25" s="797" t="s">
        <v>1492</v>
      </c>
      <c r="E25" s="797" t="s">
        <v>1502</v>
      </c>
      <c r="F25" s="219"/>
      <c r="G25" s="860"/>
      <c r="H25" s="786"/>
      <c r="I25" s="867"/>
      <c r="J25" s="860"/>
      <c r="K25" s="852"/>
      <c r="L25" s="856"/>
      <c r="M25" s="856"/>
      <c r="N25" s="856"/>
      <c r="O25" s="856"/>
      <c r="P25" s="856"/>
      <c r="Q25" s="856"/>
      <c r="R25" s="856"/>
      <c r="S25" s="856"/>
      <c r="T25" s="860"/>
      <c r="U25" s="219"/>
      <c r="V25" s="219"/>
      <c r="W25" s="818"/>
      <c r="X25" s="823"/>
      <c r="Y25" s="823"/>
      <c r="Z25" s="818"/>
      <c r="AA25" s="818"/>
      <c r="CB25" s="784"/>
    </row>
    <row r="26" spans="1:80" ht="18.75" customHeight="1">
      <c r="A26" s="219"/>
      <c r="B26" s="788" t="s">
        <v>1503</v>
      </c>
      <c r="C26" s="793"/>
      <c r="D26" s="798"/>
      <c r="E26" s="798"/>
      <c r="F26" s="219"/>
      <c r="G26" s="860"/>
      <c r="H26" s="786"/>
      <c r="I26" s="867"/>
      <c r="J26" s="860"/>
      <c r="K26" s="852"/>
      <c r="L26" s="856"/>
      <c r="M26" s="856"/>
      <c r="N26" s="856"/>
      <c r="O26" s="856"/>
      <c r="P26" s="856"/>
      <c r="Q26" s="856"/>
      <c r="R26" s="856"/>
      <c r="S26" s="856"/>
      <c r="T26" s="860"/>
      <c r="U26" s="219"/>
      <c r="V26" s="219"/>
      <c r="W26" s="815" t="s">
        <v>1503</v>
      </c>
      <c r="X26" s="816"/>
      <c r="Y26" s="816"/>
      <c r="AA26" s="816"/>
      <c r="AC26" s="824" t="str">
        <f>IF(LEN($C26)=LENB($C26),"","red")</f>
        <v/>
      </c>
      <c r="AD26" s="824" t="str">
        <f>IF((LEN($C26)-LEN(SUBSTITUTE($C26,".","")))=3,"","red")</f>
        <v>red</v>
      </c>
      <c r="AE26" s="824" t="e">
        <f>LEFT($C26,FIND(".",$C26)-1)</f>
        <v>#VALUE!</v>
      </c>
      <c r="AF26" s="824" t="str">
        <f>IFERROR(VALUE(AE26),"red")</f>
        <v>red</v>
      </c>
      <c r="AG26" s="824" t="e">
        <f>IF(AND(_xlfn.NUMBERVALUE(AE26)&gt;=0,_xlfn.NUMBERVALUE(AE26)&lt;256),"","red")</f>
        <v>#VALUE!</v>
      </c>
      <c r="AH26" s="824" t="e">
        <f>LEFT(MID($C26,FIND(".",$C26)+1,100),FIND(".",MID($C26,FIND(".",$C26)+1,100))-1)</f>
        <v>#VALUE!</v>
      </c>
      <c r="AI26" s="824" t="str">
        <f>IFERROR(VALUE(AH26),"red")</f>
        <v>red</v>
      </c>
      <c r="AJ26" s="824" t="e">
        <f>IF(AND(_xlfn.NUMBERVALUE(AH26)&gt;=0,_xlfn.NUMBERVALUE(AH26)&lt;256),"","red")</f>
        <v>#VALUE!</v>
      </c>
      <c r="AK26" s="824" t="e">
        <f>LEFT(MID(MID($C26,FIND(".",$C26)+1,100),FIND(".",MID($C26,FIND(".",$C26)+1,100))+1,100),FIND(".",MID(MID($C26,FIND(".",$C26)+1,100),FIND(".",MID($C26,FIND(".",$C26)+1,100))+1,100))-1)</f>
        <v>#VALUE!</v>
      </c>
      <c r="AL26" s="824" t="str">
        <f>IFERROR(VALUE(AK26),"red")</f>
        <v>red</v>
      </c>
      <c r="AM26" s="824" t="e">
        <f>IF(AND(_xlfn.NUMBERVALUE(AK26)&gt;=0,_xlfn.NUMBERVALUE(AK26)&lt;256),"","red")</f>
        <v>#VALUE!</v>
      </c>
      <c r="AN26" s="824" t="e">
        <f>SUBSTITUTE($C26,AE26&amp;"."&amp;AH26&amp;"."&amp;AK26&amp;".","")</f>
        <v>#VALUE!</v>
      </c>
      <c r="AO26" s="824" t="str">
        <f>IFERROR(VALUE(AN26),"red")</f>
        <v>red</v>
      </c>
      <c r="AP26" s="529" t="e">
        <f>IF(AND(_xlfn.NUMBERVALUE(AN26)&gt;=0,_xlfn.NUMBERVALUE(AN26)&lt;256),"","red")</f>
        <v>#VALUE!</v>
      </c>
      <c r="AQ26" s="485" t="str">
        <f>IF(COUNTIF(AC26:AP26,"red")&gt;0,"red","")</f>
        <v>red</v>
      </c>
      <c r="AS26" s="79" t="str">
        <f>IF(LEN($D26)=LENB($D26),"","red")</f>
        <v/>
      </c>
      <c r="AT26" s="79" t="str">
        <f>IF((LEN($D26)-LEN(SUBSTITUTE($D26,".","")))=3,"","red")</f>
        <v>red</v>
      </c>
      <c r="AU26" s="79" t="e">
        <f>LEFT($D26,FIND(".",$D26)-1)</f>
        <v>#VALUE!</v>
      </c>
      <c r="AV26" s="523" t="str">
        <f>IFERROR(VALUE(AU26),"red")</f>
        <v>red</v>
      </c>
      <c r="AW26" s="523" t="e">
        <f>IF(AND(_xlfn.NUMBERVALUE(AU26)&gt;=0,_xlfn.NUMBERVALUE(AU26)&lt;256),"","red")</f>
        <v>#VALUE!</v>
      </c>
      <c r="AX26" s="523" t="e">
        <f>LEFT(MID($D26,FIND(".",$D26)+1,100),FIND(".",MID($D26,FIND(".",$D26)+1,100))-1)</f>
        <v>#VALUE!</v>
      </c>
      <c r="AY26" s="523" t="str">
        <f>IFERROR(VALUE(AX26),"red")</f>
        <v>red</v>
      </c>
      <c r="AZ26" s="523" t="e">
        <f>IF(AND(_xlfn.NUMBERVALUE(AX26)&gt;=0,_xlfn.NUMBERVALUE(AX26)&lt;256),"","red")</f>
        <v>#VALUE!</v>
      </c>
      <c r="BA26" s="523" t="e">
        <f>LEFT(MID(MID($D26,FIND(".",$D26)+1,100),FIND(".",MID($D26,FIND(".",$D26)+1,100))+1,100),FIND(".",MID(MID($D26,FIND(".",$D26)+1,100),FIND(".",MID($D26,FIND(".",$D26)+1,100))+1,100))-1)</f>
        <v>#VALUE!</v>
      </c>
      <c r="BB26" s="523" t="str">
        <f>IFERROR(VALUE(BA26),"red")</f>
        <v>red</v>
      </c>
      <c r="BC26" s="523" t="e">
        <f>IF(AND(_xlfn.NUMBERVALUE(BA26)&gt;=0,_xlfn.NUMBERVALUE(BA26)&lt;256),"","red")</f>
        <v>#VALUE!</v>
      </c>
      <c r="BD26" s="523" t="e">
        <f>SUBSTITUTE($D26,AU26&amp;"."&amp;AX26&amp;"."&amp;BA26&amp;".","")</f>
        <v>#VALUE!</v>
      </c>
      <c r="BE26" s="523" t="str">
        <f>IFERROR(VALUE(BD26),"red")</f>
        <v>red</v>
      </c>
      <c r="BF26" s="492" t="e">
        <f>IF(AND(_xlfn.NUMBERVALUE(BD26)&gt;=0,_xlfn.NUMBERVALUE(BD26)&lt;256),"","red")</f>
        <v>#VALUE!</v>
      </c>
      <c r="BG26" s="485" t="str">
        <f>IF(COUNTIF(AS26:BF26,"red")&gt;0,"red","")</f>
        <v>red</v>
      </c>
      <c r="CB26" s="784"/>
    </row>
    <row r="27" spans="1:80" ht="18.75" customHeight="1">
      <c r="A27" s="219"/>
      <c r="B27" s="789" t="s">
        <v>1504</v>
      </c>
      <c r="C27" s="794"/>
      <c r="D27" s="799"/>
      <c r="E27" s="799"/>
      <c r="F27" s="219"/>
      <c r="G27" s="860"/>
      <c r="H27" s="786"/>
      <c r="I27" s="867"/>
      <c r="J27" s="860"/>
      <c r="K27" s="852"/>
      <c r="L27" s="856"/>
      <c r="M27" s="856"/>
      <c r="N27" s="856"/>
      <c r="O27" s="856"/>
      <c r="P27" s="856"/>
      <c r="Q27" s="856"/>
      <c r="R27" s="856"/>
      <c r="S27" s="856"/>
      <c r="T27" s="860"/>
      <c r="U27" s="219"/>
      <c r="V27" s="219"/>
      <c r="W27" s="815" t="s">
        <v>1504</v>
      </c>
      <c r="X27" s="816"/>
      <c r="Y27" s="816"/>
      <c r="AA27" s="816"/>
      <c r="AC27" s="824" t="str">
        <f t="shared" ref="AC27:AC29" si="59">IF(LEN($C27)=LENB($C27),"","red")</f>
        <v/>
      </c>
      <c r="AD27" s="824" t="str">
        <f t="shared" ref="AD27:AD29" si="60">IF((LEN($C27)-LEN(SUBSTITUTE($C27,".","")))=3,"","red")</f>
        <v>red</v>
      </c>
      <c r="AE27" s="824" t="e">
        <f t="shared" ref="AE27:AE29" si="61">LEFT($C27,FIND(".",$C27)-1)</f>
        <v>#VALUE!</v>
      </c>
      <c r="AF27" s="824" t="str">
        <f t="shared" ref="AF27:AF29" si="62">IFERROR(VALUE(AE27),"red")</f>
        <v>red</v>
      </c>
      <c r="AG27" s="824" t="e">
        <f t="shared" ref="AG27:AG29" si="63">IF(AND(_xlfn.NUMBERVALUE(AE27)&gt;=0,_xlfn.NUMBERVALUE(AE27)&lt;256),"","red")</f>
        <v>#VALUE!</v>
      </c>
      <c r="AH27" s="824" t="e">
        <f t="shared" ref="AH27:AH29" si="64">LEFT(MID($C27,FIND(".",$C27)+1,100),FIND(".",MID($C27,FIND(".",$C27)+1,100))-1)</f>
        <v>#VALUE!</v>
      </c>
      <c r="AI27" s="824" t="str">
        <f t="shared" ref="AI27:AI29" si="65">IFERROR(VALUE(AH27),"red")</f>
        <v>red</v>
      </c>
      <c r="AJ27" s="824" t="e">
        <f t="shared" ref="AJ27:AJ29" si="66">IF(AND(_xlfn.NUMBERVALUE(AH27)&gt;=0,_xlfn.NUMBERVALUE(AH27)&lt;256),"","red")</f>
        <v>#VALUE!</v>
      </c>
      <c r="AK27" s="824" t="e">
        <f t="shared" ref="AK27:AK29" si="67">LEFT(MID(MID($C27,FIND(".",$C27)+1,100),FIND(".",MID($C27,FIND(".",$C27)+1,100))+1,100),FIND(".",MID(MID($C27,FIND(".",$C27)+1,100),FIND(".",MID($C27,FIND(".",$C27)+1,100))+1,100))-1)</f>
        <v>#VALUE!</v>
      </c>
      <c r="AL27" s="824" t="str">
        <f t="shared" ref="AL27:AL29" si="68">IFERROR(VALUE(AK27),"red")</f>
        <v>red</v>
      </c>
      <c r="AM27" s="824" t="e">
        <f t="shared" ref="AM27:AM29" si="69">IF(AND(_xlfn.NUMBERVALUE(AK27)&gt;=0,_xlfn.NUMBERVALUE(AK27)&lt;256),"","red")</f>
        <v>#VALUE!</v>
      </c>
      <c r="AN27" s="824" t="e">
        <f t="shared" ref="AN27:AN29" si="70">SUBSTITUTE($C27,AE27&amp;"."&amp;AH27&amp;"."&amp;AK27&amp;".","")</f>
        <v>#VALUE!</v>
      </c>
      <c r="AO27" s="824" t="str">
        <f t="shared" ref="AO27:AO29" si="71">IFERROR(VALUE(AN27),"red")</f>
        <v>red</v>
      </c>
      <c r="AP27" s="529" t="e">
        <f t="shared" ref="AP27:AP29" si="72">IF(AND(_xlfn.NUMBERVALUE(AN27)&gt;=0,_xlfn.NUMBERVALUE(AN27)&lt;256),"","red")</f>
        <v>#VALUE!</v>
      </c>
      <c r="AQ27" s="485" t="str">
        <f t="shared" ref="AQ27:AQ29" si="73">IF(COUNTIF(AC27:AP27,"red")&gt;0,"red","")</f>
        <v>red</v>
      </c>
      <c r="AS27" s="79" t="str">
        <f>IF(LEN($D27)=LENB($D27),"","red")</f>
        <v/>
      </c>
      <c r="AT27" s="79" t="str">
        <f>IF((LEN($D27)-LEN(SUBSTITUTE($D27,".","")))=3,"","red")</f>
        <v>red</v>
      </c>
      <c r="AU27" s="79" t="e">
        <f>LEFT($D27,FIND(".",$D27)-1)</f>
        <v>#VALUE!</v>
      </c>
      <c r="AV27" s="523" t="str">
        <f>IFERROR(VALUE(AU27),"red")</f>
        <v>red</v>
      </c>
      <c r="AW27" s="523" t="e">
        <f>IF(AND(_xlfn.NUMBERVALUE(AU27)&gt;=0,_xlfn.NUMBERVALUE(AU27)&lt;256),"","red")</f>
        <v>#VALUE!</v>
      </c>
      <c r="AX27" s="523" t="e">
        <f>LEFT(MID($D27,FIND(".",$D27)+1,100),FIND(".",MID($D27,FIND(".",$D27)+1,100))-1)</f>
        <v>#VALUE!</v>
      </c>
      <c r="AY27" s="523" t="str">
        <f>IFERROR(VALUE(AX27),"red")</f>
        <v>red</v>
      </c>
      <c r="AZ27" s="523" t="e">
        <f>IF(AND(_xlfn.NUMBERVALUE(AX27)&gt;=0,_xlfn.NUMBERVALUE(AX27)&lt;256),"","red")</f>
        <v>#VALUE!</v>
      </c>
      <c r="BA27" s="523" t="e">
        <f>LEFT(MID(MID($D27,FIND(".",$D27)+1,100),FIND(".",MID($D27,FIND(".",$D27)+1,100))+1,100),FIND(".",MID(MID($D27,FIND(".",$D27)+1,100),FIND(".",MID($D27,FIND(".",$D27)+1,100))+1,100))-1)</f>
        <v>#VALUE!</v>
      </c>
      <c r="BB27" s="523" t="str">
        <f t="shared" ref="BB27:BB28" si="74">IFERROR(VALUE(BA27),"red")</f>
        <v>red</v>
      </c>
      <c r="BC27" s="523" t="e">
        <f t="shared" ref="BC27:BC28" si="75">IF(AND(_xlfn.NUMBERVALUE(BA27)&gt;=0,_xlfn.NUMBERVALUE(BA27)&lt;256),"","red")</f>
        <v>#VALUE!</v>
      </c>
      <c r="BD27" s="523" t="e">
        <f t="shared" ref="BD27:BD28" si="76">SUBSTITUTE($D27,AU27&amp;"."&amp;AX27&amp;"."&amp;BA27&amp;".","")</f>
        <v>#VALUE!</v>
      </c>
      <c r="BE27" s="523" t="str">
        <f t="shared" ref="BE27:BE28" si="77">IFERROR(VALUE(BD27),"red")</f>
        <v>red</v>
      </c>
      <c r="BF27" s="492" t="e">
        <f t="shared" ref="BF27:BF28" si="78">IF(AND(_xlfn.NUMBERVALUE(BD27)&gt;=0,_xlfn.NUMBERVALUE(BD27)&lt;256),"","red")</f>
        <v>#VALUE!</v>
      </c>
      <c r="BG27" s="485" t="str">
        <f t="shared" ref="BG27:BG28" si="79">IF(COUNTIF(AS27:BF27,"red")&gt;0,"red","")</f>
        <v>red</v>
      </c>
      <c r="CB27" s="784"/>
    </row>
    <row r="28" spans="1:80" ht="18.75" customHeight="1">
      <c r="A28" s="219"/>
      <c r="B28" s="790" t="s">
        <v>1505</v>
      </c>
      <c r="C28" s="795"/>
      <c r="D28" s="799"/>
      <c r="E28" s="799"/>
      <c r="F28" s="219"/>
      <c r="G28" s="860"/>
      <c r="H28" s="786"/>
      <c r="I28" s="867"/>
      <c r="J28" s="860"/>
      <c r="K28" s="852"/>
      <c r="L28" s="856"/>
      <c r="M28" s="856"/>
      <c r="N28" s="856"/>
      <c r="O28" s="856"/>
      <c r="P28" s="856"/>
      <c r="Q28" s="856"/>
      <c r="R28" s="856"/>
      <c r="S28" s="856"/>
      <c r="T28" s="860"/>
      <c r="U28" s="219"/>
      <c r="V28" s="219"/>
      <c r="W28" s="815" t="s">
        <v>1505</v>
      </c>
      <c r="X28" s="816"/>
      <c r="Y28" s="816"/>
      <c r="Z28" s="816"/>
      <c r="AA28" s="816"/>
      <c r="AC28" s="824" t="str">
        <f t="shared" si="59"/>
        <v/>
      </c>
      <c r="AD28" s="824" t="str">
        <f t="shared" si="60"/>
        <v>red</v>
      </c>
      <c r="AE28" s="824" t="e">
        <f t="shared" si="61"/>
        <v>#VALUE!</v>
      </c>
      <c r="AF28" s="824" t="str">
        <f t="shared" si="62"/>
        <v>red</v>
      </c>
      <c r="AG28" s="824" t="e">
        <f t="shared" si="63"/>
        <v>#VALUE!</v>
      </c>
      <c r="AH28" s="824" t="e">
        <f t="shared" si="64"/>
        <v>#VALUE!</v>
      </c>
      <c r="AI28" s="824" t="str">
        <f t="shared" si="65"/>
        <v>red</v>
      </c>
      <c r="AJ28" s="824" t="e">
        <f t="shared" si="66"/>
        <v>#VALUE!</v>
      </c>
      <c r="AK28" s="824" t="e">
        <f t="shared" si="67"/>
        <v>#VALUE!</v>
      </c>
      <c r="AL28" s="824" t="str">
        <f t="shared" si="68"/>
        <v>red</v>
      </c>
      <c r="AM28" s="824" t="e">
        <f t="shared" si="69"/>
        <v>#VALUE!</v>
      </c>
      <c r="AN28" s="824" t="e">
        <f t="shared" si="70"/>
        <v>#VALUE!</v>
      </c>
      <c r="AO28" s="824" t="str">
        <f t="shared" si="71"/>
        <v>red</v>
      </c>
      <c r="AP28" s="529" t="e">
        <f t="shared" si="72"/>
        <v>#VALUE!</v>
      </c>
      <c r="AQ28" s="485" t="str">
        <f t="shared" si="73"/>
        <v>red</v>
      </c>
      <c r="AS28" s="79" t="str">
        <f>IF(LEN($D28)=LENB($D28),"","red")</f>
        <v/>
      </c>
      <c r="AT28" s="79" t="str">
        <f>IF((LEN($D28)-LEN(SUBSTITUTE($D28,".","")))=3,"","red")</f>
        <v>red</v>
      </c>
      <c r="AU28" s="79" t="e">
        <f>LEFT($D28,FIND(".",$D28)-1)</f>
        <v>#VALUE!</v>
      </c>
      <c r="AV28" s="523" t="str">
        <f>IFERROR(VALUE(AU28),"red")</f>
        <v>red</v>
      </c>
      <c r="AW28" s="523" t="e">
        <f>IF(AND(_xlfn.NUMBERVALUE(AU28)&gt;=0,_xlfn.NUMBERVALUE(AU28)&lt;256),"","red")</f>
        <v>#VALUE!</v>
      </c>
      <c r="AX28" s="523" t="e">
        <f>LEFT(MID($D28,FIND(".",$D28)+1,100),FIND(".",MID($D28,FIND(".",$D28)+1,100))-1)</f>
        <v>#VALUE!</v>
      </c>
      <c r="AY28" s="523" t="str">
        <f>IFERROR(VALUE(AX28),"red")</f>
        <v>red</v>
      </c>
      <c r="AZ28" s="523" t="e">
        <f>IF(AND(_xlfn.NUMBERVALUE(AX28)&gt;=0,_xlfn.NUMBERVALUE(AX28)&lt;256),"","red")</f>
        <v>#VALUE!</v>
      </c>
      <c r="BA28" s="523" t="e">
        <f t="shared" ref="BA28" si="80">LEFT(MID(MID($D28,FIND(".",$D28)+1,100),FIND(".",MID($D28,FIND(".",$D28)+1,100))+1,100),FIND(".",MID(MID($D28,FIND(".",$D28)+1,100),FIND(".",MID($D28,FIND(".",$D28)+1,100))+1,100))-1)</f>
        <v>#VALUE!</v>
      </c>
      <c r="BB28" s="523" t="str">
        <f t="shared" si="74"/>
        <v>red</v>
      </c>
      <c r="BC28" s="523" t="e">
        <f t="shared" si="75"/>
        <v>#VALUE!</v>
      </c>
      <c r="BD28" s="523" t="e">
        <f t="shared" si="76"/>
        <v>#VALUE!</v>
      </c>
      <c r="BE28" s="523" t="str">
        <f t="shared" si="77"/>
        <v>red</v>
      </c>
      <c r="BF28" s="492" t="e">
        <f t="shared" si="78"/>
        <v>#VALUE!</v>
      </c>
      <c r="BG28" s="485" t="str">
        <f t="shared" si="79"/>
        <v>red</v>
      </c>
      <c r="CB28" s="784"/>
    </row>
    <row r="29" spans="1:80" ht="19.5" customHeight="1" thickBot="1">
      <c r="A29" s="219"/>
      <c r="B29" s="791" t="s">
        <v>1506</v>
      </c>
      <c r="C29" s="796"/>
      <c r="D29" s="802"/>
      <c r="E29" s="802"/>
      <c r="F29" s="219"/>
      <c r="G29" s="854"/>
      <c r="H29" s="855"/>
      <c r="I29" s="868"/>
      <c r="J29" s="854"/>
      <c r="K29" s="856"/>
      <c r="L29" s="856"/>
      <c r="M29" s="856"/>
      <c r="N29" s="856"/>
      <c r="O29" s="856"/>
      <c r="P29" s="856"/>
      <c r="Q29" s="854"/>
      <c r="R29" s="854"/>
      <c r="S29" s="854"/>
      <c r="T29" s="860"/>
      <c r="U29" s="219"/>
      <c r="V29" s="219"/>
      <c r="W29" s="815" t="s">
        <v>1497</v>
      </c>
      <c r="X29" s="816"/>
      <c r="Y29" s="817"/>
      <c r="Z29" s="817"/>
      <c r="AA29" s="817"/>
      <c r="AC29" s="824" t="str">
        <f t="shared" si="59"/>
        <v/>
      </c>
      <c r="AD29" s="824" t="str">
        <f t="shared" si="60"/>
        <v>red</v>
      </c>
      <c r="AE29" s="824" t="e">
        <f t="shared" si="61"/>
        <v>#VALUE!</v>
      </c>
      <c r="AF29" s="824" t="str">
        <f t="shared" si="62"/>
        <v>red</v>
      </c>
      <c r="AG29" s="824" t="e">
        <f t="shared" si="63"/>
        <v>#VALUE!</v>
      </c>
      <c r="AH29" s="824" t="e">
        <f t="shared" si="64"/>
        <v>#VALUE!</v>
      </c>
      <c r="AI29" s="824" t="str">
        <f t="shared" si="65"/>
        <v>red</v>
      </c>
      <c r="AJ29" s="824" t="e">
        <f t="shared" si="66"/>
        <v>#VALUE!</v>
      </c>
      <c r="AK29" s="824" t="e">
        <f t="shared" si="67"/>
        <v>#VALUE!</v>
      </c>
      <c r="AL29" s="824" t="str">
        <f t="shared" si="68"/>
        <v>red</v>
      </c>
      <c r="AM29" s="824" t="e">
        <f t="shared" si="69"/>
        <v>#VALUE!</v>
      </c>
      <c r="AN29" s="824" t="e">
        <f t="shared" si="70"/>
        <v>#VALUE!</v>
      </c>
      <c r="AO29" s="824" t="str">
        <f t="shared" si="71"/>
        <v>red</v>
      </c>
      <c r="AP29" s="529" t="e">
        <f t="shared" si="72"/>
        <v>#VALUE!</v>
      </c>
      <c r="AQ29" s="485" t="str">
        <f t="shared" si="73"/>
        <v>red</v>
      </c>
      <c r="CB29" s="784"/>
    </row>
    <row r="30" spans="1:80">
      <c r="A30" s="228"/>
      <c r="G30" s="218"/>
      <c r="H30" s="218"/>
      <c r="I30" s="218"/>
      <c r="J30" s="218"/>
      <c r="K30" s="218"/>
      <c r="L30" s="218"/>
      <c r="M30" s="218"/>
      <c r="N30" s="218"/>
      <c r="O30" s="218"/>
      <c r="P30" s="218"/>
      <c r="Q30" s="218"/>
      <c r="R30" s="218"/>
      <c r="S30" s="218"/>
      <c r="T30" s="218"/>
    </row>
    <row r="31" spans="1:80">
      <c r="G31" s="869"/>
      <c r="H31" s="869"/>
      <c r="I31" s="869"/>
      <c r="J31" s="869"/>
      <c r="K31" s="869"/>
      <c r="L31" s="869"/>
      <c r="M31" s="869"/>
      <c r="N31" s="869"/>
      <c r="O31" s="869"/>
      <c r="P31" s="869"/>
      <c r="Q31" s="869"/>
      <c r="R31" s="869"/>
      <c r="S31" s="869"/>
      <c r="T31" s="869"/>
    </row>
    <row r="32" spans="1:80">
      <c r="G32" s="869"/>
      <c r="H32" s="869"/>
      <c r="I32" s="869"/>
      <c r="J32" s="869"/>
      <c r="K32" s="869"/>
      <c r="L32" s="869"/>
      <c r="M32" s="869"/>
      <c r="N32" s="869"/>
      <c r="O32" s="869"/>
      <c r="P32" s="869"/>
      <c r="Q32" s="869"/>
      <c r="R32" s="869"/>
      <c r="S32" s="869"/>
      <c r="T32" s="869"/>
    </row>
    <row r="33" spans="7:20">
      <c r="G33" s="869"/>
      <c r="H33" s="869"/>
      <c r="I33" s="869"/>
      <c r="J33" s="869"/>
      <c r="K33" s="869"/>
      <c r="L33" s="869"/>
      <c r="M33" s="869"/>
      <c r="N33" s="869"/>
      <c r="O33" s="869"/>
      <c r="P33" s="869"/>
      <c r="Q33" s="869"/>
      <c r="R33" s="869"/>
      <c r="S33" s="869"/>
      <c r="T33" s="869"/>
    </row>
    <row r="34" spans="7:20">
      <c r="G34" s="869"/>
      <c r="H34" s="869"/>
      <c r="I34" s="869"/>
      <c r="J34" s="869"/>
      <c r="K34" s="869"/>
      <c r="L34" s="869"/>
      <c r="M34" s="869"/>
      <c r="N34" s="869"/>
      <c r="O34" s="869"/>
      <c r="P34" s="869"/>
      <c r="Q34" s="869"/>
      <c r="R34" s="869"/>
      <c r="S34" s="869"/>
      <c r="T34" s="869"/>
    </row>
  </sheetData>
  <sheetProtection sheet="1" objects="1" scenarios="1" selectLockedCells="1"/>
  <mergeCells count="57">
    <mergeCell ref="S5:S20"/>
    <mergeCell ref="N5:N20"/>
    <mergeCell ref="O5:O20"/>
    <mergeCell ref="P5:P20"/>
    <mergeCell ref="Q5:Q20"/>
    <mergeCell ref="R5:R20"/>
    <mergeCell ref="AX9:AZ9"/>
    <mergeCell ref="BA9:BC9"/>
    <mergeCell ref="BD9:BF9"/>
    <mergeCell ref="AE9:AG9"/>
    <mergeCell ref="AH9:AJ9"/>
    <mergeCell ref="AK9:AM9"/>
    <mergeCell ref="AN9:AP9"/>
    <mergeCell ref="AU9:AW9"/>
    <mergeCell ref="X2:X3"/>
    <mergeCell ref="AB1:CJ1"/>
    <mergeCell ref="AR2:BG2"/>
    <mergeCell ref="AU3:AW3"/>
    <mergeCell ref="BH2:BW2"/>
    <mergeCell ref="AN3:AP3"/>
    <mergeCell ref="BK3:BM3"/>
    <mergeCell ref="BN3:BP3"/>
    <mergeCell ref="BQ3:BS3"/>
    <mergeCell ref="BT3:BV3"/>
    <mergeCell ref="AX3:AZ3"/>
    <mergeCell ref="BD3:BF3"/>
    <mergeCell ref="AB2:AQ2"/>
    <mergeCell ref="BA3:BC3"/>
    <mergeCell ref="CA2:CA4"/>
    <mergeCell ref="CB5:CB14"/>
    <mergeCell ref="CC3:CC4"/>
    <mergeCell ref="CD3:CD4"/>
    <mergeCell ref="CE3:CE4"/>
    <mergeCell ref="CF3:CF4"/>
    <mergeCell ref="B1:E1"/>
    <mergeCell ref="G1:T1"/>
    <mergeCell ref="CI3:CI4"/>
    <mergeCell ref="CJ3:CJ4"/>
    <mergeCell ref="CB2:CJ2"/>
    <mergeCell ref="CG3:CG4"/>
    <mergeCell ref="W1:Y1"/>
    <mergeCell ref="CH3:CH4"/>
    <mergeCell ref="BY2:BY4"/>
    <mergeCell ref="BZ2:BZ4"/>
    <mergeCell ref="C3:E3"/>
    <mergeCell ref="C4:E4"/>
    <mergeCell ref="AE3:AG3"/>
    <mergeCell ref="AH3:AJ3"/>
    <mergeCell ref="AK3:AM3"/>
    <mergeCell ref="W2:W3"/>
    <mergeCell ref="L5:L20"/>
    <mergeCell ref="M5:M20"/>
    <mergeCell ref="H13:H20"/>
    <mergeCell ref="I13:I20"/>
    <mergeCell ref="H5:H11"/>
    <mergeCell ref="I5:I11"/>
    <mergeCell ref="K5:K20"/>
  </mergeCells>
  <phoneticPr fontId="46"/>
  <conditionalFormatting sqref="C7:C9">
    <cfRule type="containsBlanks" dxfId="204" priority="8">
      <formula>LEN(TRIM(C7))=0</formula>
    </cfRule>
    <cfRule type="expression" dxfId="203" priority="9">
      <formula>$AQ6="red"</formula>
    </cfRule>
  </conditionalFormatting>
  <conditionalFormatting sqref="D7:D9">
    <cfRule type="containsBlanks" dxfId="202" priority="5">
      <formula>LEN(TRIM(D7))=0</formula>
    </cfRule>
    <cfRule type="expression" dxfId="201" priority="6">
      <formula>$BG6="red"</formula>
    </cfRule>
  </conditionalFormatting>
  <conditionalFormatting sqref="E7:E9">
    <cfRule type="containsBlanks" dxfId="200" priority="3">
      <formula>LEN(TRIM(E7))=0</formula>
    </cfRule>
    <cfRule type="expression" dxfId="199" priority="4">
      <formula>$BW6="red"</formula>
    </cfRule>
  </conditionalFormatting>
  <conditionalFormatting sqref="I5">
    <cfRule type="containsBlanks" dxfId="198" priority="18">
      <formula>LEN(TRIM(I5))=0</formula>
    </cfRule>
    <cfRule type="expression" dxfId="197" priority="19">
      <formula>$BY$5="red"</formula>
    </cfRule>
  </conditionalFormatting>
  <conditionalFormatting sqref="I13">
    <cfRule type="containsBlanks" dxfId="196" priority="114">
      <formula>LEN(TRIM(I13))=0</formula>
    </cfRule>
    <cfRule type="expression" dxfId="195" priority="115">
      <formula>$BZ$5="red"</formula>
    </cfRule>
  </conditionalFormatting>
  <conditionalFormatting sqref="L5:S5">
    <cfRule type="containsBlanks" dxfId="194" priority="116">
      <formula>LEN(TRIM(L5))=0</formula>
    </cfRule>
    <cfRule type="expression" dxfId="193" priority="117">
      <formula>CC$5="red"</formula>
    </cfRule>
  </conditionalFormatting>
  <conditionalFormatting sqref="L5:S5">
    <cfRule type="expression" dxfId="192" priority="2">
      <formula>L5="未設定"</formula>
    </cfRule>
  </conditionalFormatting>
  <conditionalFormatting sqref="E26:E28">
    <cfRule type="containsBlanks" dxfId="191" priority="150">
      <formula>LEN(TRIM(E26))=0</formula>
    </cfRule>
    <cfRule type="expression" dxfId="190" priority="151">
      <formula>$CA5="red"</formula>
    </cfRule>
  </conditionalFormatting>
  <conditionalFormatting sqref="C12:C16">
    <cfRule type="containsBlanks" dxfId="189" priority="152">
      <formula>LEN(TRIM(C12))=0</formula>
    </cfRule>
    <cfRule type="expression" dxfId="188" priority="153">
      <formula>$AQ12="red"</formula>
    </cfRule>
  </conditionalFormatting>
  <conditionalFormatting sqref="C19:C23">
    <cfRule type="containsBlanks" dxfId="187" priority="154">
      <formula>LEN(TRIM(C19))=0</formula>
    </cfRule>
    <cfRule type="expression" dxfId="186" priority="155">
      <formula>$AQ19="red"</formula>
    </cfRule>
  </conditionalFormatting>
  <conditionalFormatting sqref="C26:C29">
    <cfRule type="containsBlanks" dxfId="185" priority="156">
      <formula>LEN(TRIM(C26))=0</formula>
    </cfRule>
    <cfRule type="expression" dxfId="184" priority="157">
      <formula>$AQ26="red"</formula>
    </cfRule>
  </conditionalFormatting>
  <dataValidations count="4">
    <dataValidation type="list" allowBlank="1" showInputMessage="1" showErrorMessage="1" sqref="L5:S5" xr:uid="{00000000-0002-0000-0100-000000000000}">
      <formula1>$Y$4:$Y$14</formula1>
    </dataValidation>
    <dataValidation type="list" allowBlank="1" showInputMessage="1" showErrorMessage="1" sqref="I5" xr:uid="{00000000-0002-0000-0100-000001000000}">
      <formula1>$W$4:$W$5</formula1>
    </dataValidation>
    <dataValidation type="list" allowBlank="1" showInputMessage="1" showErrorMessage="1" sqref="I13" xr:uid="{00000000-0002-0000-0100-000002000000}">
      <formula1>$X$4:$X$5</formula1>
    </dataValidation>
    <dataValidation type="list" allowBlank="1" showInputMessage="1" showErrorMessage="1" sqref="E26:E28" xr:uid="{00000000-0002-0000-0100-000003000000}">
      <formula1>$Z$4:$Z$5</formula1>
    </dataValidation>
  </dataValidations>
  <pageMargins left="0.23622047244094491" right="0.23622047244094491" top="0.74803149606299213" bottom="0.74803149606299213" header="0.31496062992125984" footer="0.31496062992125984"/>
  <pageSetup paperSize="9" scale="85" pageOrder="overThenDown" orientation="landscape" horizontalDpi="300" verticalDpi="300" r:id="rId1"/>
  <headerFooter>
    <oddHeader>&amp;L&amp;"Meiryo UI,太字"&amp;22αZXMデータ設定Sheet IPアドレス・ユニット構成</oddHeader>
    <oddFooter>&amp;P / &amp;N ページ</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N45"/>
  <sheetViews>
    <sheetView zoomScaleNormal="100" zoomScaleSheetLayoutView="100" workbookViewId="0">
      <pane xSplit="2" ySplit="4" topLeftCell="C5" activePane="bottomRight" state="frozen"/>
      <selection pane="topRight" activeCell="C1" sqref="C1"/>
      <selection pane="bottomLeft" activeCell="A6" sqref="A6"/>
      <selection pane="bottomRight" activeCell="K9" sqref="K9"/>
    </sheetView>
  </sheetViews>
  <sheetFormatPr defaultColWidth="9" defaultRowHeight="15"/>
  <cols>
    <col min="1" max="1" width="2.59765625" style="79" customWidth="1"/>
    <col min="2" max="2" width="4.8984375" style="79" bestFit="1" customWidth="1"/>
    <col min="3" max="3" width="29.3984375" style="79" customWidth="1"/>
    <col min="4" max="4" width="9.19921875" style="79" bestFit="1" customWidth="1"/>
    <col min="5" max="6" width="6.19921875" style="79" customWidth="1"/>
    <col min="7" max="10" width="5.5" style="79" customWidth="1"/>
    <col min="11" max="11" width="14.5" style="79" bestFit="1" customWidth="1"/>
    <col min="12" max="17" width="2.8984375" style="79" bestFit="1" customWidth="1"/>
    <col min="18" max="21" width="4.59765625" style="79" bestFit="1" customWidth="1"/>
    <col min="22" max="24" width="6.19921875" style="79" customWidth="1"/>
    <col min="25" max="25" width="11.09765625" style="79" customWidth="1"/>
    <col min="26" max="26" width="2.59765625" style="79" customWidth="1"/>
    <col min="27" max="27" width="4.8984375" style="79" hidden="1" customWidth="1"/>
    <col min="28" max="28" width="42.69921875" style="79" hidden="1" customWidth="1"/>
    <col min="29" max="29" width="11.5" style="79" hidden="1" customWidth="1"/>
    <col min="30" max="32" width="7.69921875" style="79" hidden="1" customWidth="1"/>
    <col min="33" max="39" width="9" style="79" hidden="1" customWidth="1"/>
    <col min="40" max="43" width="8.09765625" style="79" hidden="1" customWidth="1"/>
    <col min="44" max="47" width="7.69921875" style="79" hidden="1" customWidth="1"/>
    <col min="48" max="48" width="9" style="79" hidden="1" customWidth="1"/>
    <col min="49" max="49" width="5.5" style="79" hidden="1" customWidth="1"/>
    <col min="50" max="50" width="9" style="79" hidden="1" customWidth="1"/>
    <col min="51" max="51" width="6" style="105" hidden="1" customWidth="1"/>
    <col min="52" max="52" width="8.59765625" style="105" hidden="1" customWidth="1"/>
    <col min="53" max="56" width="5.59765625" style="105" hidden="1" customWidth="1"/>
    <col min="57" max="60" width="4.5" style="105" hidden="1" customWidth="1"/>
    <col min="61" max="62" width="7.5" style="105" hidden="1" customWidth="1"/>
    <col min="63" max="63" width="12.69921875" style="105" hidden="1" customWidth="1"/>
    <col min="64" max="64" width="7.8984375" style="105" hidden="1" customWidth="1"/>
    <col min="65" max="65" width="7.5" style="105" hidden="1" customWidth="1"/>
    <col min="66" max="71" width="4.69921875" style="105" hidden="1" customWidth="1"/>
    <col min="72" max="73" width="4.5" style="105" hidden="1" customWidth="1"/>
    <col min="74" max="75" width="5.5" style="105" hidden="1" customWidth="1"/>
    <col min="76" max="78" width="5.59765625" style="79" hidden="1" customWidth="1"/>
    <col min="79" max="79" width="9" style="79" hidden="1" customWidth="1"/>
    <col min="80" max="80" width="10.3984375" style="79" hidden="1" customWidth="1"/>
    <col min="81" max="82" width="6.69921875" style="79" hidden="1" customWidth="1"/>
    <col min="83" max="84" width="5.5" style="79" hidden="1" customWidth="1"/>
    <col min="85" max="85" width="2.59765625" style="79" hidden="1" customWidth="1"/>
    <col min="86" max="91" width="2.8984375" style="79" hidden="1" customWidth="1"/>
    <col min="92" max="92" width="5.59765625" style="79" hidden="1" customWidth="1"/>
    <col min="93" max="16384" width="9" style="79"/>
  </cols>
  <sheetData>
    <row r="1" spans="1:92" s="125" customFormat="1">
      <c r="B1" s="938" t="s">
        <v>627</v>
      </c>
      <c r="C1" s="938"/>
      <c r="D1" s="938"/>
      <c r="E1" s="938"/>
      <c r="F1" s="938"/>
      <c r="G1" s="938"/>
      <c r="H1" s="938"/>
      <c r="I1" s="938"/>
      <c r="J1" s="938"/>
      <c r="K1" s="938"/>
      <c r="L1" s="938"/>
      <c r="M1" s="938"/>
      <c r="N1" s="938"/>
      <c r="O1" s="938"/>
      <c r="P1" s="938"/>
      <c r="Q1" s="938"/>
      <c r="R1" s="938"/>
      <c r="S1" s="938"/>
      <c r="T1" s="938"/>
      <c r="U1" s="938"/>
      <c r="V1" s="938"/>
      <c r="W1" s="938"/>
      <c r="X1" s="938"/>
      <c r="Y1" s="938"/>
      <c r="AA1" s="938" t="s">
        <v>354</v>
      </c>
      <c r="AB1" s="938"/>
      <c r="AC1" s="938"/>
      <c r="AD1" s="938"/>
      <c r="AE1" s="938"/>
      <c r="AF1" s="938"/>
      <c r="AG1" s="938"/>
      <c r="AH1" s="938"/>
      <c r="AI1" s="938"/>
      <c r="AJ1" s="938"/>
      <c r="AK1" s="938"/>
      <c r="AL1" s="938"/>
      <c r="AM1" s="938"/>
      <c r="AN1" s="938"/>
      <c r="AO1" s="938"/>
      <c r="AP1" s="938"/>
      <c r="AQ1" s="938"/>
      <c r="AR1" s="938"/>
      <c r="AS1" s="938"/>
      <c r="AT1" s="938"/>
      <c r="AU1" s="433"/>
      <c r="AY1" s="974" t="s">
        <v>796</v>
      </c>
      <c r="AZ1" s="974"/>
      <c r="BA1" s="974"/>
      <c r="BB1" s="974"/>
      <c r="BC1" s="974"/>
      <c r="BD1" s="974"/>
      <c r="BE1" s="974"/>
      <c r="BF1" s="974"/>
      <c r="BG1" s="974"/>
      <c r="BH1" s="974"/>
      <c r="BI1" s="974"/>
      <c r="BJ1" s="974"/>
      <c r="BK1" s="974"/>
      <c r="BL1" s="974"/>
      <c r="BM1" s="974"/>
      <c r="BN1" s="974"/>
      <c r="BO1" s="974"/>
      <c r="BP1" s="974"/>
      <c r="BQ1" s="974"/>
      <c r="BR1" s="974"/>
      <c r="BS1" s="974"/>
      <c r="BT1" s="974"/>
      <c r="BU1" s="974"/>
      <c r="BV1" s="974"/>
      <c r="BW1" s="974"/>
      <c r="BX1" s="974"/>
      <c r="BY1" s="974"/>
      <c r="BZ1" s="974"/>
      <c r="CB1" s="974" t="s">
        <v>1291</v>
      </c>
      <c r="CC1" s="974"/>
      <c r="CD1" s="974"/>
      <c r="CE1" s="974"/>
      <c r="CF1" s="974"/>
      <c r="CG1" s="975"/>
      <c r="CH1" s="974"/>
      <c r="CI1" s="974"/>
      <c r="CJ1" s="974"/>
      <c r="CK1" s="974"/>
      <c r="CL1" s="974"/>
      <c r="CM1" s="974"/>
      <c r="CN1" s="974"/>
    </row>
    <row r="2" spans="1:92" s="125" customFormat="1" ht="16.5" customHeight="1" thickBot="1">
      <c r="C2" s="433"/>
      <c r="D2" s="433"/>
      <c r="H2" s="872" t="s">
        <v>1526</v>
      </c>
      <c r="L2" s="151"/>
      <c r="M2" s="151"/>
      <c r="R2" s="232"/>
      <c r="S2" s="232"/>
      <c r="T2" s="232"/>
      <c r="U2" s="232"/>
      <c r="V2" s="433"/>
      <c r="AB2" s="433"/>
      <c r="AC2" s="433"/>
      <c r="AH2" s="151"/>
      <c r="AI2" s="151"/>
      <c r="AN2" s="232"/>
      <c r="AO2" s="232"/>
      <c r="AP2" s="232"/>
      <c r="AQ2" s="232"/>
      <c r="AR2" s="433"/>
      <c r="AY2" s="1016" t="s">
        <v>759</v>
      </c>
      <c r="AZ2" s="1017"/>
      <c r="BA2" s="436" t="s">
        <v>762</v>
      </c>
      <c r="BB2" s="436" t="s">
        <v>769</v>
      </c>
      <c r="BC2" s="436" t="s">
        <v>765</v>
      </c>
      <c r="BD2" s="436" t="s">
        <v>766</v>
      </c>
      <c r="BE2" s="1008" t="s">
        <v>767</v>
      </c>
      <c r="BF2" s="1009"/>
      <c r="BG2" s="1009"/>
      <c r="BH2" s="1010"/>
      <c r="BI2" s="1014" t="s">
        <v>355</v>
      </c>
      <c r="BJ2" s="1014"/>
      <c r="BK2" s="1014"/>
      <c r="BL2" s="1014"/>
      <c r="BM2" s="1014"/>
      <c r="BN2" s="1011" t="s">
        <v>1300</v>
      </c>
      <c r="BO2" s="1012"/>
      <c r="BP2" s="1012"/>
      <c r="BQ2" s="1012"/>
      <c r="BR2" s="1012"/>
      <c r="BS2" s="1013"/>
      <c r="BT2" s="1014" t="s">
        <v>771</v>
      </c>
      <c r="BU2" s="1015"/>
      <c r="BV2" s="1015"/>
      <c r="BW2" s="1015"/>
      <c r="BX2" s="585" t="s">
        <v>772</v>
      </c>
      <c r="BY2" s="585" t="s">
        <v>773</v>
      </c>
      <c r="BZ2" s="585" t="s">
        <v>774</v>
      </c>
      <c r="CB2" s="967" t="s">
        <v>1292</v>
      </c>
      <c r="CC2" s="967"/>
      <c r="CD2" s="967"/>
      <c r="CE2" s="967"/>
      <c r="CF2" s="967"/>
      <c r="CG2" s="534"/>
      <c r="CH2" s="967" t="s">
        <v>1303</v>
      </c>
      <c r="CI2" s="967"/>
      <c r="CJ2" s="967"/>
      <c r="CK2" s="967"/>
      <c r="CL2" s="967"/>
      <c r="CM2" s="967"/>
      <c r="CN2" s="967"/>
    </row>
    <row r="3" spans="1:92" ht="27" customHeight="1">
      <c r="A3" s="55"/>
      <c r="B3" s="1005" t="s">
        <v>225</v>
      </c>
      <c r="C3" s="995" t="s">
        <v>348</v>
      </c>
      <c r="D3" s="995" t="s">
        <v>349</v>
      </c>
      <c r="E3" s="1003" t="s">
        <v>347</v>
      </c>
      <c r="F3" s="1003" t="s">
        <v>367</v>
      </c>
      <c r="G3" s="997" t="s">
        <v>638</v>
      </c>
      <c r="H3" s="998"/>
      <c r="I3" s="998"/>
      <c r="J3" s="999"/>
      <c r="K3" s="995" t="s">
        <v>639</v>
      </c>
      <c r="L3" s="1000" t="s">
        <v>1299</v>
      </c>
      <c r="M3" s="1000"/>
      <c r="N3" s="1000"/>
      <c r="O3" s="1000"/>
      <c r="P3" s="1000"/>
      <c r="Q3" s="1000"/>
      <c r="R3" s="997" t="s">
        <v>624</v>
      </c>
      <c r="S3" s="998"/>
      <c r="T3" s="998"/>
      <c r="U3" s="999"/>
      <c r="V3" s="1001" t="s">
        <v>351</v>
      </c>
      <c r="W3" s="1003" t="s">
        <v>625</v>
      </c>
      <c r="X3" s="978" t="s">
        <v>439</v>
      </c>
      <c r="Y3" s="979"/>
      <c r="Z3" s="80" t="s">
        <v>350</v>
      </c>
      <c r="AA3" s="982" t="s">
        <v>225</v>
      </c>
      <c r="AB3" s="984" t="s">
        <v>330</v>
      </c>
      <c r="AC3" s="984" t="s">
        <v>268</v>
      </c>
      <c r="AD3" s="976" t="s">
        <v>62</v>
      </c>
      <c r="AE3" s="976" t="s">
        <v>63</v>
      </c>
      <c r="AF3" s="986" t="s">
        <v>262</v>
      </c>
      <c r="AG3" s="984" t="s">
        <v>59</v>
      </c>
      <c r="AH3" s="988" t="s">
        <v>58</v>
      </c>
      <c r="AI3" s="989"/>
      <c r="AJ3" s="989"/>
      <c r="AK3" s="989"/>
      <c r="AL3" s="989"/>
      <c r="AM3" s="989"/>
      <c r="AN3" s="990" t="s">
        <v>251</v>
      </c>
      <c r="AO3" s="991"/>
      <c r="AP3" s="991"/>
      <c r="AQ3" s="992"/>
      <c r="AR3" s="976" t="s">
        <v>61</v>
      </c>
      <c r="AS3" s="976" t="s">
        <v>362</v>
      </c>
      <c r="AT3" s="993" t="s">
        <v>439</v>
      </c>
      <c r="AU3" s="994"/>
      <c r="AW3" s="982" t="s">
        <v>756</v>
      </c>
      <c r="AY3" s="435" t="s">
        <v>763</v>
      </c>
      <c r="AZ3" s="435" t="s">
        <v>758</v>
      </c>
      <c r="BA3" s="435" t="s">
        <v>770</v>
      </c>
      <c r="BB3" s="435" t="s">
        <v>770</v>
      </c>
      <c r="BC3" s="435" t="s">
        <v>770</v>
      </c>
      <c r="BD3" s="435" t="s">
        <v>770</v>
      </c>
      <c r="BE3" s="435" t="s">
        <v>770</v>
      </c>
      <c r="BF3" s="435" t="s">
        <v>770</v>
      </c>
      <c r="BG3" s="435" t="s">
        <v>770</v>
      </c>
      <c r="BH3" s="435" t="s">
        <v>770</v>
      </c>
      <c r="BI3" s="435" t="s">
        <v>356</v>
      </c>
      <c r="BJ3" s="182">
        <v>0</v>
      </c>
      <c r="BK3" s="182">
        <v>999999999999</v>
      </c>
      <c r="BL3" s="586">
        <v>12</v>
      </c>
      <c r="BM3" s="487"/>
      <c r="BN3" s="478">
        <v>1</v>
      </c>
      <c r="BO3" s="478">
        <v>2</v>
      </c>
      <c r="BP3" s="478">
        <v>3</v>
      </c>
      <c r="BQ3" s="478">
        <v>4</v>
      </c>
      <c r="BR3" s="478">
        <v>5</v>
      </c>
      <c r="BS3" s="478">
        <v>6</v>
      </c>
      <c r="BT3" s="478" t="s">
        <v>252</v>
      </c>
      <c r="BU3" s="478" t="s">
        <v>253</v>
      </c>
      <c r="BV3" s="478" t="s">
        <v>254</v>
      </c>
      <c r="BW3" s="478" t="s">
        <v>255</v>
      </c>
      <c r="BX3" s="435" t="s">
        <v>770</v>
      </c>
      <c r="BY3" s="435" t="s">
        <v>770</v>
      </c>
      <c r="BZ3" s="435" t="s">
        <v>770</v>
      </c>
      <c r="CB3" s="967" t="s">
        <v>1293</v>
      </c>
      <c r="CC3" s="967"/>
      <c r="CD3" s="967"/>
      <c r="CE3" s="967"/>
      <c r="CF3" s="485"/>
      <c r="CG3" s="587"/>
      <c r="CH3" s="485">
        <v>1</v>
      </c>
      <c r="CI3" s="485">
        <v>2</v>
      </c>
      <c r="CJ3" s="485">
        <v>3</v>
      </c>
      <c r="CK3" s="485">
        <v>4</v>
      </c>
      <c r="CL3" s="485">
        <v>5</v>
      </c>
      <c r="CM3" s="485">
        <v>6</v>
      </c>
      <c r="CN3" s="485" t="s">
        <v>1302</v>
      </c>
    </row>
    <row r="4" spans="1:92" ht="30.6" thickBot="1">
      <c r="A4" s="55"/>
      <c r="B4" s="1006"/>
      <c r="C4" s="996"/>
      <c r="D4" s="996"/>
      <c r="E4" s="1004"/>
      <c r="F4" s="1004"/>
      <c r="G4" s="595" t="s">
        <v>252</v>
      </c>
      <c r="H4" s="596" t="s">
        <v>253</v>
      </c>
      <c r="I4" s="596" t="s">
        <v>254</v>
      </c>
      <c r="J4" s="597" t="s">
        <v>255</v>
      </c>
      <c r="K4" s="996"/>
      <c r="L4" s="583">
        <v>1</v>
      </c>
      <c r="M4" s="584">
        <v>2</v>
      </c>
      <c r="N4" s="584">
        <v>3</v>
      </c>
      <c r="O4" s="584">
        <v>4</v>
      </c>
      <c r="P4" s="584">
        <v>5</v>
      </c>
      <c r="Q4" s="598">
        <v>6</v>
      </c>
      <c r="R4" s="595" t="s">
        <v>252</v>
      </c>
      <c r="S4" s="596" t="s">
        <v>253</v>
      </c>
      <c r="T4" s="596" t="s">
        <v>254</v>
      </c>
      <c r="U4" s="597" t="s">
        <v>255</v>
      </c>
      <c r="V4" s="1002"/>
      <c r="W4" s="1004"/>
      <c r="X4" s="980"/>
      <c r="Y4" s="981"/>
      <c r="Z4" s="80" t="s">
        <v>350</v>
      </c>
      <c r="AA4" s="983"/>
      <c r="AB4" s="985"/>
      <c r="AC4" s="985"/>
      <c r="AD4" s="977"/>
      <c r="AE4" s="977"/>
      <c r="AF4" s="987"/>
      <c r="AG4" s="985"/>
      <c r="AH4" s="81">
        <v>1</v>
      </c>
      <c r="AI4" s="82">
        <v>2</v>
      </c>
      <c r="AJ4" s="82">
        <v>3</v>
      </c>
      <c r="AK4" s="82">
        <v>4</v>
      </c>
      <c r="AL4" s="82">
        <v>5</v>
      </c>
      <c r="AM4" s="83">
        <v>6</v>
      </c>
      <c r="AN4" s="69" t="s">
        <v>252</v>
      </c>
      <c r="AO4" s="70" t="s">
        <v>253</v>
      </c>
      <c r="AP4" s="70" t="s">
        <v>254</v>
      </c>
      <c r="AQ4" s="71" t="s">
        <v>255</v>
      </c>
      <c r="AR4" s="977"/>
      <c r="AS4" s="977"/>
      <c r="AT4" s="393" t="s">
        <v>1191</v>
      </c>
      <c r="AU4" s="394"/>
      <c r="AW4" s="983"/>
      <c r="AY4" s="435" t="s">
        <v>760</v>
      </c>
      <c r="AZ4" s="435" t="s">
        <v>764</v>
      </c>
      <c r="BA4" s="435" t="s">
        <v>761</v>
      </c>
      <c r="BB4" s="435" t="s">
        <v>761</v>
      </c>
      <c r="BC4" s="435" t="s">
        <v>761</v>
      </c>
      <c r="BD4" s="435" t="s">
        <v>761</v>
      </c>
      <c r="BE4" s="435" t="s">
        <v>761</v>
      </c>
      <c r="BF4" s="435" t="s">
        <v>761</v>
      </c>
      <c r="BG4" s="435" t="s">
        <v>761</v>
      </c>
      <c r="BH4" s="435" t="s">
        <v>761</v>
      </c>
      <c r="BI4" s="435" t="s">
        <v>358</v>
      </c>
      <c r="BJ4" s="435" t="s">
        <v>359</v>
      </c>
      <c r="BK4" s="435" t="s">
        <v>360</v>
      </c>
      <c r="BL4" s="588" t="s">
        <v>357</v>
      </c>
      <c r="BM4" s="487" t="s">
        <v>361</v>
      </c>
      <c r="BN4" s="435" t="s">
        <v>761</v>
      </c>
      <c r="BO4" s="435" t="s">
        <v>761</v>
      </c>
      <c r="BP4" s="435" t="s">
        <v>761</v>
      </c>
      <c r="BQ4" s="435" t="s">
        <v>761</v>
      </c>
      <c r="BR4" s="435" t="s">
        <v>761</v>
      </c>
      <c r="BS4" s="435" t="s">
        <v>761</v>
      </c>
      <c r="BT4" s="435" t="s">
        <v>761</v>
      </c>
      <c r="BU4" s="435" t="s">
        <v>761</v>
      </c>
      <c r="BV4" s="435" t="s">
        <v>761</v>
      </c>
      <c r="BW4" s="435" t="s">
        <v>761</v>
      </c>
      <c r="BX4" s="435" t="s">
        <v>761</v>
      </c>
      <c r="BY4" s="435" t="s">
        <v>761</v>
      </c>
      <c r="BZ4" s="435" t="s">
        <v>761</v>
      </c>
      <c r="CB4" s="589" t="s">
        <v>1297</v>
      </c>
      <c r="CC4" s="589" t="s">
        <v>1298</v>
      </c>
      <c r="CD4" s="589" t="s">
        <v>1294</v>
      </c>
      <c r="CE4" s="589" t="s">
        <v>1295</v>
      </c>
      <c r="CF4" s="589" t="s">
        <v>1296</v>
      </c>
      <c r="CG4" s="590"/>
      <c r="CH4" s="591" t="str">
        <f>IF(COUNTIF(CH$5:CH$16,1)&gt;0,L4,"")</f>
        <v/>
      </c>
      <c r="CI4" s="591" t="str">
        <f t="shared" ref="CI4:CL4" si="0">IF(COUNTIF(CI$5:CI$16,1)&gt;0,M4,"")</f>
        <v/>
      </c>
      <c r="CJ4" s="591" t="str">
        <f t="shared" si="0"/>
        <v/>
      </c>
      <c r="CK4" s="591" t="str">
        <f t="shared" si="0"/>
        <v/>
      </c>
      <c r="CL4" s="591" t="str">
        <f t="shared" si="0"/>
        <v/>
      </c>
      <c r="CM4" s="591" t="str">
        <f>IF(COUNTIF(CM$5:CM$16,1)&gt;0,Q4,"")</f>
        <v/>
      </c>
      <c r="CN4" s="563" t="str">
        <f>IFERROR(SMALL($CH$4:$CM$4,ROW()-3),"")</f>
        <v/>
      </c>
    </row>
    <row r="5" spans="1:92" ht="30.6" thickBot="1">
      <c r="A5" s="55"/>
      <c r="B5" s="84">
        <v>1</v>
      </c>
      <c r="C5" s="270" t="s">
        <v>1542</v>
      </c>
      <c r="D5" s="270" t="s">
        <v>344</v>
      </c>
      <c r="E5" s="124" t="s">
        <v>643</v>
      </c>
      <c r="F5" s="124" t="s">
        <v>67</v>
      </c>
      <c r="G5" s="271">
        <v>0</v>
      </c>
      <c r="H5" s="272">
        <v>0</v>
      </c>
      <c r="I5" s="272">
        <v>0</v>
      </c>
      <c r="J5" s="273">
        <v>0</v>
      </c>
      <c r="K5" s="274"/>
      <c r="L5" s="271" t="s">
        <v>643</v>
      </c>
      <c r="M5" s="272" t="s">
        <v>643</v>
      </c>
      <c r="N5" s="272" t="s">
        <v>643</v>
      </c>
      <c r="O5" s="272" t="s">
        <v>643</v>
      </c>
      <c r="P5" s="272" t="s">
        <v>643</v>
      </c>
      <c r="Q5" s="273" t="s">
        <v>643</v>
      </c>
      <c r="R5" s="271" t="s">
        <v>643</v>
      </c>
      <c r="S5" s="272" t="s">
        <v>643</v>
      </c>
      <c r="T5" s="272" t="s">
        <v>643</v>
      </c>
      <c r="U5" s="273" t="s">
        <v>643</v>
      </c>
      <c r="V5" s="275">
        <v>0</v>
      </c>
      <c r="W5" s="124" t="s">
        <v>643</v>
      </c>
      <c r="X5" s="239">
        <v>0</v>
      </c>
      <c r="Y5" s="592" t="str">
        <f>IF(X5="","",INDEX($AU$5:$AU$13,X5+1))</f>
        <v>未使用</v>
      </c>
      <c r="Z5" s="85" t="s">
        <v>350</v>
      </c>
      <c r="AB5" s="79" t="s">
        <v>331</v>
      </c>
      <c r="AC5" s="79" t="s">
        <v>344</v>
      </c>
      <c r="AD5" s="79" t="s">
        <v>419</v>
      </c>
      <c r="AE5" s="79" t="s">
        <v>419</v>
      </c>
      <c r="AF5" s="79">
        <v>0</v>
      </c>
      <c r="AH5" s="79" t="s">
        <v>419</v>
      </c>
      <c r="AN5" s="79" t="s">
        <v>643</v>
      </c>
      <c r="AR5" s="79">
        <v>0</v>
      </c>
      <c r="AS5" s="79" t="s">
        <v>419</v>
      </c>
      <c r="AT5" s="79">
        <v>0</v>
      </c>
      <c r="AU5" s="79" t="s">
        <v>1153</v>
      </c>
      <c r="AW5" s="79">
        <f>IF(C5&lt;&gt;"",B5,"")</f>
        <v>1</v>
      </c>
      <c r="AY5" s="478" t="str">
        <f>IF(C5="未使用","grey","")</f>
        <v/>
      </c>
      <c r="AZ5" s="1007" t="s">
        <v>768</v>
      </c>
      <c r="BA5" s="478" t="str">
        <f>IF(COUNTIF($AB$5:$AB$19,C5),"","red")</f>
        <v/>
      </c>
      <c r="BB5" s="478" t="str">
        <f t="shared" ref="BB5:BB16" si="1">IF(COUNTIF($AC$5:$AC$7,D5),"","red")</f>
        <v/>
      </c>
      <c r="BC5" s="478" t="str">
        <f t="shared" ref="BC5:BC16" si="2">IF(COUNTIF($AD$5:$AD$6,E5),"","red")</f>
        <v/>
      </c>
      <c r="BD5" s="478" t="str">
        <f t="shared" ref="BD5:BD16" si="3">IF(COUNTIF($AE$5:$AE$6,F5),"","red")</f>
        <v/>
      </c>
      <c r="BE5" s="478" t="str">
        <f t="shared" ref="BE5:BE16" si="4">IF(COUNTIF($AF$5:$AF$45,G5),"","red")</f>
        <v/>
      </c>
      <c r="BF5" s="478" t="str">
        <f t="shared" ref="BF5:BF16" si="5">IF(COUNTIF($AF$5:$AF$45,H5),"","red")</f>
        <v/>
      </c>
      <c r="BG5" s="478" t="str">
        <f t="shared" ref="BG5:BG16" si="6">IF(COUNTIF($AF$5:$AF$45,I5),"","red")</f>
        <v/>
      </c>
      <c r="BH5" s="478" t="str">
        <f t="shared" ref="BH5:BH16" si="7">IF(COUNTIF($AF$5:$AF$45,J5),"","red")</f>
        <v/>
      </c>
      <c r="BI5" s="183" t="b">
        <f>LEN($K5)&lt;&gt;LENB($K5)</f>
        <v>0</v>
      </c>
      <c r="BJ5" s="184" t="b">
        <f>IFERROR(VALUE($K5)&lt;BJ$3,TRUE)</f>
        <v>0</v>
      </c>
      <c r="BK5" s="184" t="b">
        <f>IFERROR(VALUE($K5)&gt;BK$3,TRUE)</f>
        <v>0</v>
      </c>
      <c r="BL5" s="185" t="b">
        <f>LENB($K5)&gt;BL$3</f>
        <v>0</v>
      </c>
      <c r="BM5" s="478" t="str">
        <f>IF(OR(BI5:BL5),"red","")</f>
        <v/>
      </c>
      <c r="BN5" s="478" t="str">
        <f>IF(COUNTIF($AH$5:$AH$6,L5),"","red")</f>
        <v/>
      </c>
      <c r="BO5" s="478" t="str">
        <f t="shared" ref="BO5:BS5" si="8">IF(COUNTIF($AH$5:$AH$6,M5),"","red")</f>
        <v/>
      </c>
      <c r="BP5" s="478" t="str">
        <f t="shared" si="8"/>
        <v/>
      </c>
      <c r="BQ5" s="478" t="str">
        <f t="shared" si="8"/>
        <v/>
      </c>
      <c r="BR5" s="478" t="str">
        <f t="shared" si="8"/>
        <v/>
      </c>
      <c r="BS5" s="478" t="str">
        <f t="shared" si="8"/>
        <v/>
      </c>
      <c r="BT5" s="478" t="str">
        <f>IF(COUNTIF($AN$5:$AN$8,R5),"","red")</f>
        <v/>
      </c>
      <c r="BU5" s="478" t="str">
        <f>IF(COUNTIF($AN$5:$AN$8,S5),"","red")</f>
        <v/>
      </c>
      <c r="BV5" s="478" t="str">
        <f>IF(COUNTIF($AN$5:$AN$8,T5),"","red")</f>
        <v/>
      </c>
      <c r="BW5" s="478" t="str">
        <f>IF(COUNTIF($AN$5:$AN$8,U5),"","red")</f>
        <v/>
      </c>
      <c r="BX5" s="478" t="str">
        <f>IF(COUNTIF($AR$5:$AR$45,V5),"","red")</f>
        <v/>
      </c>
      <c r="BY5" s="478" t="str">
        <f>IF(COUNTIF($AS$5:$AS$6,W5),"","red")</f>
        <v/>
      </c>
      <c r="BZ5" s="478" t="str">
        <f>IF(COUNTIF($AT$5:$AT$15,X5),"","red")</f>
        <v/>
      </c>
      <c r="CB5" s="79" t="b">
        <f>IF($C5="",TRUE,FALSE)</f>
        <v>0</v>
      </c>
      <c r="CC5" s="79" t="b">
        <f>IF($C5="未使用",TRUE,FALSE)</f>
        <v>0</v>
      </c>
      <c r="CD5" s="79" t="b">
        <f>BA5="red"</f>
        <v>0</v>
      </c>
      <c r="CE5" s="79">
        <f>IF(OR(CB5:CD5),"",B5)</f>
        <v>1</v>
      </c>
      <c r="CF5" s="79">
        <f>IFERROR(SMALL($CE$5:$CE$16,ROW()-4),"")</f>
        <v>1</v>
      </c>
      <c r="CH5" s="79">
        <f>IF($CC5=TRUE,0,IF(L5="○",1,0))</f>
        <v>0</v>
      </c>
      <c r="CI5" s="79">
        <f t="shared" ref="CI5:CM16" si="9">IF($CC5=TRUE,0,IF(M5="○",1,0))</f>
        <v>0</v>
      </c>
      <c r="CJ5" s="79">
        <f t="shared" si="9"/>
        <v>0</v>
      </c>
      <c r="CK5" s="79">
        <f t="shared" si="9"/>
        <v>0</v>
      </c>
      <c r="CL5" s="79">
        <f t="shared" si="9"/>
        <v>0</v>
      </c>
      <c r="CM5" s="79">
        <f t="shared" si="9"/>
        <v>0</v>
      </c>
      <c r="CN5" s="79" t="str">
        <f t="shared" ref="CN5:CN16" si="10">IFERROR(SMALL($CH$4:$CM$4,ROW()-3),"")</f>
        <v/>
      </c>
    </row>
    <row r="6" spans="1:92" ht="30.6" thickBot="1">
      <c r="A6" s="55"/>
      <c r="B6" s="87">
        <v>2</v>
      </c>
      <c r="C6" s="270" t="s">
        <v>1542</v>
      </c>
      <c r="D6" s="276" t="s">
        <v>344</v>
      </c>
      <c r="E6" s="128" t="s">
        <v>643</v>
      </c>
      <c r="F6" s="124" t="s">
        <v>67</v>
      </c>
      <c r="G6" s="277">
        <v>0</v>
      </c>
      <c r="H6" s="278">
        <v>0</v>
      </c>
      <c r="I6" s="278">
        <v>0</v>
      </c>
      <c r="J6" s="279">
        <v>0</v>
      </c>
      <c r="K6" s="280"/>
      <c r="L6" s="277" t="s">
        <v>643</v>
      </c>
      <c r="M6" s="278" t="s">
        <v>643</v>
      </c>
      <c r="N6" s="278" t="s">
        <v>643</v>
      </c>
      <c r="O6" s="278" t="s">
        <v>643</v>
      </c>
      <c r="P6" s="278" t="s">
        <v>643</v>
      </c>
      <c r="Q6" s="279" t="s">
        <v>643</v>
      </c>
      <c r="R6" s="277" t="s">
        <v>643</v>
      </c>
      <c r="S6" s="278" t="s">
        <v>643</v>
      </c>
      <c r="T6" s="278" t="s">
        <v>643</v>
      </c>
      <c r="U6" s="279" t="s">
        <v>643</v>
      </c>
      <c r="V6" s="281">
        <v>0</v>
      </c>
      <c r="W6" s="128" t="s">
        <v>643</v>
      </c>
      <c r="X6" s="240">
        <v>0</v>
      </c>
      <c r="Y6" s="593" t="str">
        <f>IF(X6="","",INDEX($AU$5:$AU$13,X6+1))</f>
        <v>未使用</v>
      </c>
      <c r="Z6" s="85" t="s">
        <v>350</v>
      </c>
      <c r="AB6" s="79" t="s">
        <v>332</v>
      </c>
      <c r="AC6" s="79" t="s">
        <v>345</v>
      </c>
      <c r="AD6" s="79" t="s">
        <v>643</v>
      </c>
      <c r="AE6" s="79" t="s">
        <v>643</v>
      </c>
      <c r="AF6" s="79">
        <v>1</v>
      </c>
      <c r="AH6" s="79" t="s">
        <v>1301</v>
      </c>
      <c r="AN6" s="79">
        <v>1</v>
      </c>
      <c r="AR6" s="79">
        <v>1</v>
      </c>
      <c r="AS6" s="79" t="s">
        <v>643</v>
      </c>
      <c r="AT6" s="79">
        <v>1</v>
      </c>
      <c r="AU6" s="79" t="s">
        <v>1159</v>
      </c>
      <c r="AW6" s="79">
        <f t="shared" ref="AW6:AW16" si="11">IF(C6&lt;&gt;"",B6,"")</f>
        <v>2</v>
      </c>
      <c r="AY6" s="478" t="str">
        <f t="shared" ref="AY6:AY16" si="12">IF(C6="未使用","grey","")</f>
        <v/>
      </c>
      <c r="AZ6" s="1007"/>
      <c r="BA6" s="478" t="str">
        <f t="shared" ref="BA6:BA16" si="13">IF(COUNTIF($AB$5:$AB$19,C6),"","red")</f>
        <v/>
      </c>
      <c r="BB6" s="478" t="str">
        <f t="shared" si="1"/>
        <v/>
      </c>
      <c r="BC6" s="478" t="str">
        <f t="shared" si="2"/>
        <v/>
      </c>
      <c r="BD6" s="478" t="str">
        <f t="shared" si="3"/>
        <v/>
      </c>
      <c r="BE6" s="478" t="str">
        <f t="shared" si="4"/>
        <v/>
      </c>
      <c r="BF6" s="478" t="str">
        <f t="shared" si="5"/>
        <v/>
      </c>
      <c r="BG6" s="478" t="str">
        <f t="shared" si="6"/>
        <v/>
      </c>
      <c r="BH6" s="478" t="str">
        <f t="shared" si="7"/>
        <v/>
      </c>
      <c r="BI6" s="186" t="b">
        <f>LEN($K6)&lt;&gt;LENB($K6)</f>
        <v>0</v>
      </c>
      <c r="BJ6" s="159" t="b">
        <f>IFERROR(VALUE($K6)&lt;BJ$3,TRUE)</f>
        <v>0</v>
      </c>
      <c r="BK6" s="159" t="b">
        <f t="shared" ref="BK6:BK16" si="14">IFERROR(VALUE($K6)&gt;BK$3,TRUE)</f>
        <v>0</v>
      </c>
      <c r="BL6" s="187" t="b">
        <f>LENB($K6)&gt;BL$3</f>
        <v>0</v>
      </c>
      <c r="BM6" s="478" t="str">
        <f t="shared" ref="BM6:BM16" si="15">IF(OR(BI6:BL6),"red","")</f>
        <v/>
      </c>
      <c r="BN6" s="478" t="str">
        <f t="shared" ref="BN6:BN16" si="16">IF(COUNTIF($AH$5:$AH$6,L6),"","red")</f>
        <v/>
      </c>
      <c r="BO6" s="478" t="str">
        <f t="shared" ref="BO6:BO16" si="17">IF(COUNTIF($AH$5:$AH$6,M6),"","red")</f>
        <v/>
      </c>
      <c r="BP6" s="478" t="str">
        <f t="shared" ref="BP6:BP16" si="18">IF(COUNTIF($AH$5:$AH$6,N6),"","red")</f>
        <v/>
      </c>
      <c r="BQ6" s="478" t="str">
        <f t="shared" ref="BQ6:BQ16" si="19">IF(COUNTIF($AH$5:$AH$6,O6),"","red")</f>
        <v/>
      </c>
      <c r="BR6" s="478" t="str">
        <f t="shared" ref="BR6:BR16" si="20">IF(COUNTIF($AH$5:$AH$6,P6),"","red")</f>
        <v/>
      </c>
      <c r="BS6" s="478" t="str">
        <f t="shared" ref="BS6:BS16" si="21">IF(COUNTIF($AH$5:$AH$6,Q6),"","red")</f>
        <v/>
      </c>
      <c r="BT6" s="478" t="str">
        <f t="shared" ref="BT6:BT16" si="22">IF(COUNTIF($AN$5:$AN$8,R6),"","red")</f>
        <v/>
      </c>
      <c r="BU6" s="478" t="str">
        <f t="shared" ref="BU6:BU16" si="23">IF(COUNTIF($AN$5:$AN$8,S6),"","red")</f>
        <v/>
      </c>
      <c r="BV6" s="478" t="str">
        <f t="shared" ref="BV6:BV16" si="24">IF(COUNTIF($AN$5:$AN$8,T6),"","red")</f>
        <v/>
      </c>
      <c r="BW6" s="478" t="str">
        <f t="shared" ref="BW6:BW16" si="25">IF(COUNTIF($AN$5:$AN$8,U6),"","red")</f>
        <v/>
      </c>
      <c r="BX6" s="478" t="str">
        <f t="shared" ref="BX6:BX16" si="26">IF(COUNTIF($AR$5:$AR$45,V6),"","red")</f>
        <v/>
      </c>
      <c r="BY6" s="478" t="str">
        <f t="shared" ref="BY6:BY16" si="27">IF(COUNTIF($AS$5:$AS$6,W6),"","red")</f>
        <v/>
      </c>
      <c r="BZ6" s="478" t="str">
        <f t="shared" ref="BZ6:BZ16" si="28">IF(COUNTIF($AT$5:$AT$15,X6),"","red")</f>
        <v/>
      </c>
      <c r="CB6" s="79" t="b">
        <f t="shared" ref="CB6:CB16" si="29">IF($C6="",TRUE,FALSE)</f>
        <v>0</v>
      </c>
      <c r="CC6" s="79" t="b">
        <f t="shared" ref="CC6:CC16" si="30">IF($C6="未使用",TRUE,FALSE)</f>
        <v>0</v>
      </c>
      <c r="CD6" s="79" t="b">
        <f t="shared" ref="CD6:CD16" si="31">BA6="red"</f>
        <v>0</v>
      </c>
      <c r="CE6" s="79">
        <f t="shared" ref="CE6:CE16" si="32">IF(OR(CB6:CD6),"",B6)</f>
        <v>2</v>
      </c>
      <c r="CF6" s="79">
        <f t="shared" ref="CF6:CF16" si="33">IFERROR(SMALL($CE$5:$CE$16,ROW()-4),"")</f>
        <v>2</v>
      </c>
      <c r="CH6" s="79">
        <f t="shared" ref="CH6:CH15" si="34">IF($CC6=TRUE,0,IF(L6="○",1,0))</f>
        <v>0</v>
      </c>
      <c r="CI6" s="79">
        <f t="shared" si="9"/>
        <v>0</v>
      </c>
      <c r="CJ6" s="79">
        <f t="shared" si="9"/>
        <v>0</v>
      </c>
      <c r="CK6" s="79">
        <f t="shared" si="9"/>
        <v>0</v>
      </c>
      <c r="CL6" s="79">
        <f t="shared" si="9"/>
        <v>0</v>
      </c>
      <c r="CM6" s="79">
        <f t="shared" si="9"/>
        <v>0</v>
      </c>
      <c r="CN6" s="79" t="str">
        <f t="shared" si="10"/>
        <v/>
      </c>
    </row>
    <row r="7" spans="1:92" ht="30.6" thickBot="1">
      <c r="A7" s="55"/>
      <c r="B7" s="87">
        <v>3</v>
      </c>
      <c r="C7" s="270" t="s">
        <v>1542</v>
      </c>
      <c r="D7" s="276" t="s">
        <v>344</v>
      </c>
      <c r="E7" s="128" t="s">
        <v>643</v>
      </c>
      <c r="F7" s="124" t="s">
        <v>67</v>
      </c>
      <c r="G7" s="277">
        <v>0</v>
      </c>
      <c r="H7" s="278">
        <v>0</v>
      </c>
      <c r="I7" s="278">
        <v>0</v>
      </c>
      <c r="J7" s="279">
        <v>0</v>
      </c>
      <c r="K7" s="280"/>
      <c r="L7" s="277" t="s">
        <v>643</v>
      </c>
      <c r="M7" s="278" t="s">
        <v>643</v>
      </c>
      <c r="N7" s="278" t="s">
        <v>643</v>
      </c>
      <c r="O7" s="278" t="s">
        <v>643</v>
      </c>
      <c r="P7" s="278" t="s">
        <v>643</v>
      </c>
      <c r="Q7" s="279" t="s">
        <v>643</v>
      </c>
      <c r="R7" s="277" t="s">
        <v>643</v>
      </c>
      <c r="S7" s="278" t="s">
        <v>643</v>
      </c>
      <c r="T7" s="278" t="s">
        <v>643</v>
      </c>
      <c r="U7" s="279" t="s">
        <v>643</v>
      </c>
      <c r="V7" s="281">
        <v>0</v>
      </c>
      <c r="W7" s="128" t="s">
        <v>643</v>
      </c>
      <c r="X7" s="240">
        <v>0</v>
      </c>
      <c r="Y7" s="593" t="str">
        <f t="shared" ref="Y7:Y15" si="35">IF(X7="","",INDEX($AU$5:$AU$13,X7+1))</f>
        <v>未使用</v>
      </c>
      <c r="Z7" s="85" t="s">
        <v>350</v>
      </c>
      <c r="AB7" s="79" t="s">
        <v>333</v>
      </c>
      <c r="AC7" s="79" t="s">
        <v>346</v>
      </c>
      <c r="AF7" s="79">
        <v>2</v>
      </c>
      <c r="AN7" s="79">
        <v>2</v>
      </c>
      <c r="AR7" s="79">
        <v>2</v>
      </c>
      <c r="AT7" s="79">
        <v>2</v>
      </c>
      <c r="AU7" s="79" t="s">
        <v>1154</v>
      </c>
      <c r="AW7" s="79">
        <f t="shared" si="11"/>
        <v>3</v>
      </c>
      <c r="AY7" s="478" t="str">
        <f t="shared" si="12"/>
        <v/>
      </c>
      <c r="AZ7" s="1007"/>
      <c r="BA7" s="478" t="str">
        <f t="shared" si="13"/>
        <v/>
      </c>
      <c r="BB7" s="478" t="str">
        <f t="shared" si="1"/>
        <v/>
      </c>
      <c r="BC7" s="478" t="str">
        <f t="shared" si="2"/>
        <v/>
      </c>
      <c r="BD7" s="478" t="str">
        <f t="shared" si="3"/>
        <v/>
      </c>
      <c r="BE7" s="478" t="str">
        <f t="shared" si="4"/>
        <v/>
      </c>
      <c r="BF7" s="478" t="str">
        <f t="shared" si="5"/>
        <v/>
      </c>
      <c r="BG7" s="478" t="str">
        <f t="shared" si="6"/>
        <v/>
      </c>
      <c r="BH7" s="478" t="str">
        <f t="shared" si="7"/>
        <v/>
      </c>
      <c r="BI7" s="186" t="b">
        <f>LEN($K7)&lt;&gt;LENB($K7)</f>
        <v>0</v>
      </c>
      <c r="BJ7" s="159" t="b">
        <f t="shared" ref="BJ7:BJ16" si="36">IFERROR(VALUE($K7)&lt;BJ$3,TRUE)</f>
        <v>0</v>
      </c>
      <c r="BK7" s="159" t="b">
        <f t="shared" si="14"/>
        <v>0</v>
      </c>
      <c r="BL7" s="187" t="b">
        <f t="shared" ref="BL7:BL16" si="37">LENB($K7)&gt;BL$3</f>
        <v>0</v>
      </c>
      <c r="BM7" s="478" t="str">
        <f t="shared" si="15"/>
        <v/>
      </c>
      <c r="BN7" s="478" t="str">
        <f t="shared" si="16"/>
        <v/>
      </c>
      <c r="BO7" s="478" t="str">
        <f t="shared" si="17"/>
        <v/>
      </c>
      <c r="BP7" s="478" t="str">
        <f t="shared" si="18"/>
        <v/>
      </c>
      <c r="BQ7" s="478" t="str">
        <f t="shared" si="19"/>
        <v/>
      </c>
      <c r="BR7" s="478" t="str">
        <f t="shared" si="20"/>
        <v/>
      </c>
      <c r="BS7" s="478" t="str">
        <f t="shared" si="21"/>
        <v/>
      </c>
      <c r="BT7" s="478" t="str">
        <f t="shared" si="22"/>
        <v/>
      </c>
      <c r="BU7" s="478" t="str">
        <f t="shared" si="23"/>
        <v/>
      </c>
      <c r="BV7" s="478" t="str">
        <f t="shared" si="24"/>
        <v/>
      </c>
      <c r="BW7" s="478" t="str">
        <f t="shared" si="25"/>
        <v/>
      </c>
      <c r="BX7" s="478" t="str">
        <f t="shared" si="26"/>
        <v/>
      </c>
      <c r="BY7" s="478" t="str">
        <f t="shared" si="27"/>
        <v/>
      </c>
      <c r="BZ7" s="478" t="str">
        <f t="shared" si="28"/>
        <v/>
      </c>
      <c r="CB7" s="79" t="b">
        <f t="shared" si="29"/>
        <v>0</v>
      </c>
      <c r="CC7" s="79" t="b">
        <f t="shared" si="30"/>
        <v>0</v>
      </c>
      <c r="CD7" s="79" t="b">
        <f t="shared" si="31"/>
        <v>0</v>
      </c>
      <c r="CE7" s="79">
        <f t="shared" si="32"/>
        <v>3</v>
      </c>
      <c r="CF7" s="79">
        <f t="shared" si="33"/>
        <v>3</v>
      </c>
      <c r="CH7" s="79">
        <f t="shared" si="34"/>
        <v>0</v>
      </c>
      <c r="CI7" s="79">
        <f t="shared" si="9"/>
        <v>0</v>
      </c>
      <c r="CJ7" s="79">
        <f t="shared" si="9"/>
        <v>0</v>
      </c>
      <c r="CK7" s="79">
        <f t="shared" si="9"/>
        <v>0</v>
      </c>
      <c r="CL7" s="79">
        <f t="shared" si="9"/>
        <v>0</v>
      </c>
      <c r="CM7" s="79">
        <f t="shared" si="9"/>
        <v>0</v>
      </c>
      <c r="CN7" s="79" t="str">
        <f t="shared" si="10"/>
        <v/>
      </c>
    </row>
    <row r="8" spans="1:92" ht="30.6" thickBot="1">
      <c r="A8" s="55"/>
      <c r="B8" s="87">
        <v>4</v>
      </c>
      <c r="C8" s="270" t="s">
        <v>1542</v>
      </c>
      <c r="D8" s="276" t="s">
        <v>344</v>
      </c>
      <c r="E8" s="128" t="s">
        <v>643</v>
      </c>
      <c r="F8" s="124" t="s">
        <v>67</v>
      </c>
      <c r="G8" s="277">
        <v>0</v>
      </c>
      <c r="H8" s="278">
        <v>0</v>
      </c>
      <c r="I8" s="278">
        <v>0</v>
      </c>
      <c r="J8" s="279">
        <v>0</v>
      </c>
      <c r="K8" s="280"/>
      <c r="L8" s="277" t="s">
        <v>643</v>
      </c>
      <c r="M8" s="278" t="s">
        <v>643</v>
      </c>
      <c r="N8" s="278" t="s">
        <v>643</v>
      </c>
      <c r="O8" s="278" t="s">
        <v>643</v>
      </c>
      <c r="P8" s="278" t="s">
        <v>643</v>
      </c>
      <c r="Q8" s="279" t="s">
        <v>643</v>
      </c>
      <c r="R8" s="277" t="s">
        <v>643</v>
      </c>
      <c r="S8" s="278" t="s">
        <v>643</v>
      </c>
      <c r="T8" s="278" t="s">
        <v>643</v>
      </c>
      <c r="U8" s="279" t="s">
        <v>643</v>
      </c>
      <c r="V8" s="281">
        <v>0</v>
      </c>
      <c r="W8" s="128" t="s">
        <v>643</v>
      </c>
      <c r="X8" s="240">
        <v>0</v>
      </c>
      <c r="Y8" s="593" t="str">
        <f t="shared" si="35"/>
        <v>未使用</v>
      </c>
      <c r="Z8" s="85" t="s">
        <v>350</v>
      </c>
      <c r="AB8" s="79" t="s">
        <v>334</v>
      </c>
      <c r="AF8" s="79">
        <v>3</v>
      </c>
      <c r="AN8" s="79" t="s">
        <v>421</v>
      </c>
      <c r="AR8" s="79">
        <v>3</v>
      </c>
      <c r="AT8" s="79">
        <v>3</v>
      </c>
      <c r="AU8" s="79" t="s">
        <v>1155</v>
      </c>
      <c r="AW8" s="79">
        <f t="shared" si="11"/>
        <v>4</v>
      </c>
      <c r="AY8" s="478" t="str">
        <f t="shared" si="12"/>
        <v/>
      </c>
      <c r="AZ8" s="1007"/>
      <c r="BA8" s="478" t="str">
        <f t="shared" si="13"/>
        <v/>
      </c>
      <c r="BB8" s="478" t="str">
        <f t="shared" si="1"/>
        <v/>
      </c>
      <c r="BC8" s="478" t="str">
        <f t="shared" si="2"/>
        <v/>
      </c>
      <c r="BD8" s="478" t="str">
        <f t="shared" si="3"/>
        <v/>
      </c>
      <c r="BE8" s="478" t="str">
        <f t="shared" si="4"/>
        <v/>
      </c>
      <c r="BF8" s="478" t="str">
        <f t="shared" si="5"/>
        <v/>
      </c>
      <c r="BG8" s="478" t="str">
        <f t="shared" si="6"/>
        <v/>
      </c>
      <c r="BH8" s="478" t="str">
        <f t="shared" si="7"/>
        <v/>
      </c>
      <c r="BI8" s="186" t="b">
        <f t="shared" ref="BI8:BI16" si="38">LEN($K8)&lt;&gt;LENB($K8)</f>
        <v>0</v>
      </c>
      <c r="BJ8" s="159" t="b">
        <f t="shared" si="36"/>
        <v>0</v>
      </c>
      <c r="BK8" s="159" t="b">
        <f t="shared" si="14"/>
        <v>0</v>
      </c>
      <c r="BL8" s="187" t="b">
        <f t="shared" si="37"/>
        <v>0</v>
      </c>
      <c r="BM8" s="478" t="str">
        <f t="shared" si="15"/>
        <v/>
      </c>
      <c r="BN8" s="478" t="str">
        <f t="shared" si="16"/>
        <v/>
      </c>
      <c r="BO8" s="478" t="str">
        <f t="shared" si="17"/>
        <v/>
      </c>
      <c r="BP8" s="478" t="str">
        <f t="shared" si="18"/>
        <v/>
      </c>
      <c r="BQ8" s="478" t="str">
        <f t="shared" si="19"/>
        <v/>
      </c>
      <c r="BR8" s="478" t="str">
        <f t="shared" si="20"/>
        <v/>
      </c>
      <c r="BS8" s="478" t="str">
        <f t="shared" si="21"/>
        <v/>
      </c>
      <c r="BT8" s="478" t="str">
        <f t="shared" si="22"/>
        <v/>
      </c>
      <c r="BU8" s="478" t="str">
        <f t="shared" si="23"/>
        <v/>
      </c>
      <c r="BV8" s="478" t="str">
        <f t="shared" si="24"/>
        <v/>
      </c>
      <c r="BW8" s="478" t="str">
        <f t="shared" si="25"/>
        <v/>
      </c>
      <c r="BX8" s="478" t="str">
        <f t="shared" si="26"/>
        <v/>
      </c>
      <c r="BY8" s="478" t="str">
        <f t="shared" si="27"/>
        <v/>
      </c>
      <c r="BZ8" s="478" t="str">
        <f t="shared" si="28"/>
        <v/>
      </c>
      <c r="CB8" s="79" t="b">
        <f t="shared" si="29"/>
        <v>0</v>
      </c>
      <c r="CC8" s="79" t="b">
        <f t="shared" si="30"/>
        <v>0</v>
      </c>
      <c r="CD8" s="79" t="b">
        <f t="shared" si="31"/>
        <v>0</v>
      </c>
      <c r="CE8" s="79">
        <f t="shared" si="32"/>
        <v>4</v>
      </c>
      <c r="CF8" s="79">
        <f t="shared" si="33"/>
        <v>4</v>
      </c>
      <c r="CH8" s="79">
        <f t="shared" si="34"/>
        <v>0</v>
      </c>
      <c r="CI8" s="79">
        <f t="shared" si="9"/>
        <v>0</v>
      </c>
      <c r="CJ8" s="79">
        <f t="shared" si="9"/>
        <v>0</v>
      </c>
      <c r="CK8" s="79">
        <f t="shared" si="9"/>
        <v>0</v>
      </c>
      <c r="CL8" s="79">
        <f t="shared" si="9"/>
        <v>0</v>
      </c>
      <c r="CM8" s="79">
        <f t="shared" si="9"/>
        <v>0</v>
      </c>
      <c r="CN8" s="79" t="str">
        <f t="shared" si="10"/>
        <v/>
      </c>
    </row>
    <row r="9" spans="1:92" ht="30.6" thickBot="1">
      <c r="A9" s="55"/>
      <c r="B9" s="87">
        <v>5</v>
      </c>
      <c r="C9" s="270" t="s">
        <v>1542</v>
      </c>
      <c r="D9" s="276" t="s">
        <v>344</v>
      </c>
      <c r="E9" s="128" t="s">
        <v>643</v>
      </c>
      <c r="F9" s="124" t="s">
        <v>67</v>
      </c>
      <c r="G9" s="277">
        <v>0</v>
      </c>
      <c r="H9" s="278">
        <v>0</v>
      </c>
      <c r="I9" s="278">
        <v>0</v>
      </c>
      <c r="J9" s="279">
        <v>0</v>
      </c>
      <c r="K9" s="280"/>
      <c r="L9" s="277" t="s">
        <v>643</v>
      </c>
      <c r="M9" s="278" t="s">
        <v>643</v>
      </c>
      <c r="N9" s="278" t="s">
        <v>643</v>
      </c>
      <c r="O9" s="278" t="s">
        <v>643</v>
      </c>
      <c r="P9" s="278" t="s">
        <v>643</v>
      </c>
      <c r="Q9" s="279" t="s">
        <v>643</v>
      </c>
      <c r="R9" s="277" t="s">
        <v>643</v>
      </c>
      <c r="S9" s="278" t="s">
        <v>643</v>
      </c>
      <c r="T9" s="278" t="s">
        <v>643</v>
      </c>
      <c r="U9" s="279" t="s">
        <v>643</v>
      </c>
      <c r="V9" s="281">
        <v>0</v>
      </c>
      <c r="W9" s="128" t="s">
        <v>643</v>
      </c>
      <c r="X9" s="240">
        <v>0</v>
      </c>
      <c r="Y9" s="593" t="str">
        <f t="shared" si="35"/>
        <v>未使用</v>
      </c>
      <c r="Z9" s="85" t="s">
        <v>350</v>
      </c>
      <c r="AB9" s="79" t="s">
        <v>335</v>
      </c>
      <c r="AF9" s="79">
        <v>4</v>
      </c>
      <c r="AR9" s="79">
        <v>4</v>
      </c>
      <c r="AT9" s="79">
        <v>6</v>
      </c>
      <c r="AW9" s="79">
        <f t="shared" si="11"/>
        <v>5</v>
      </c>
      <c r="AY9" s="478" t="str">
        <f t="shared" si="12"/>
        <v/>
      </c>
      <c r="AZ9" s="1007"/>
      <c r="BA9" s="478" t="str">
        <f t="shared" si="13"/>
        <v/>
      </c>
      <c r="BB9" s="478" t="str">
        <f t="shared" si="1"/>
        <v/>
      </c>
      <c r="BC9" s="478" t="str">
        <f t="shared" si="2"/>
        <v/>
      </c>
      <c r="BD9" s="478" t="str">
        <f t="shared" si="3"/>
        <v/>
      </c>
      <c r="BE9" s="478" t="str">
        <f t="shared" si="4"/>
        <v/>
      </c>
      <c r="BF9" s="478" t="str">
        <f t="shared" si="5"/>
        <v/>
      </c>
      <c r="BG9" s="478" t="str">
        <f t="shared" si="6"/>
        <v/>
      </c>
      <c r="BH9" s="478" t="str">
        <f t="shared" si="7"/>
        <v/>
      </c>
      <c r="BI9" s="186" t="b">
        <f t="shared" si="38"/>
        <v>0</v>
      </c>
      <c r="BJ9" s="159" t="b">
        <f t="shared" si="36"/>
        <v>0</v>
      </c>
      <c r="BK9" s="159" t="b">
        <f t="shared" si="14"/>
        <v>0</v>
      </c>
      <c r="BL9" s="187" t="b">
        <f t="shared" si="37"/>
        <v>0</v>
      </c>
      <c r="BM9" s="478" t="str">
        <f t="shared" si="15"/>
        <v/>
      </c>
      <c r="BN9" s="478" t="str">
        <f t="shared" si="16"/>
        <v/>
      </c>
      <c r="BO9" s="478" t="str">
        <f t="shared" si="17"/>
        <v/>
      </c>
      <c r="BP9" s="478" t="str">
        <f t="shared" si="18"/>
        <v/>
      </c>
      <c r="BQ9" s="478" t="str">
        <f t="shared" si="19"/>
        <v/>
      </c>
      <c r="BR9" s="478" t="str">
        <f t="shared" si="20"/>
        <v/>
      </c>
      <c r="BS9" s="478" t="str">
        <f t="shared" si="21"/>
        <v/>
      </c>
      <c r="BT9" s="478" t="str">
        <f t="shared" si="22"/>
        <v/>
      </c>
      <c r="BU9" s="478" t="str">
        <f t="shared" si="23"/>
        <v/>
      </c>
      <c r="BV9" s="478" t="str">
        <f t="shared" si="24"/>
        <v/>
      </c>
      <c r="BW9" s="478" t="str">
        <f t="shared" si="25"/>
        <v/>
      </c>
      <c r="BX9" s="478" t="str">
        <f t="shared" si="26"/>
        <v/>
      </c>
      <c r="BY9" s="478" t="str">
        <f t="shared" si="27"/>
        <v/>
      </c>
      <c r="BZ9" s="478" t="str">
        <f t="shared" si="28"/>
        <v/>
      </c>
      <c r="CB9" s="79" t="b">
        <f t="shared" si="29"/>
        <v>0</v>
      </c>
      <c r="CC9" s="79" t="b">
        <f t="shared" si="30"/>
        <v>0</v>
      </c>
      <c r="CD9" s="79" t="b">
        <f t="shared" si="31"/>
        <v>0</v>
      </c>
      <c r="CE9" s="79">
        <f t="shared" si="32"/>
        <v>5</v>
      </c>
      <c r="CF9" s="79">
        <f t="shared" si="33"/>
        <v>5</v>
      </c>
      <c r="CH9" s="79">
        <f t="shared" si="34"/>
        <v>0</v>
      </c>
      <c r="CI9" s="79">
        <f t="shared" si="9"/>
        <v>0</v>
      </c>
      <c r="CJ9" s="79">
        <f t="shared" si="9"/>
        <v>0</v>
      </c>
      <c r="CK9" s="79">
        <f t="shared" si="9"/>
        <v>0</v>
      </c>
      <c r="CL9" s="79">
        <f t="shared" si="9"/>
        <v>0</v>
      </c>
      <c r="CM9" s="79">
        <f t="shared" si="9"/>
        <v>0</v>
      </c>
      <c r="CN9" s="79" t="str">
        <f t="shared" si="10"/>
        <v/>
      </c>
    </row>
    <row r="10" spans="1:92" ht="30.6" thickBot="1">
      <c r="A10" s="55"/>
      <c r="B10" s="87">
        <v>6</v>
      </c>
      <c r="C10" s="270" t="s">
        <v>1542</v>
      </c>
      <c r="D10" s="276" t="s">
        <v>344</v>
      </c>
      <c r="E10" s="128" t="s">
        <v>643</v>
      </c>
      <c r="F10" s="124" t="s">
        <v>67</v>
      </c>
      <c r="G10" s="277">
        <v>0</v>
      </c>
      <c r="H10" s="278">
        <v>0</v>
      </c>
      <c r="I10" s="278">
        <v>0</v>
      </c>
      <c r="J10" s="279">
        <v>0</v>
      </c>
      <c r="K10" s="280"/>
      <c r="L10" s="277" t="s">
        <v>643</v>
      </c>
      <c r="M10" s="278" t="s">
        <v>643</v>
      </c>
      <c r="N10" s="278" t="s">
        <v>643</v>
      </c>
      <c r="O10" s="278" t="s">
        <v>643</v>
      </c>
      <c r="P10" s="278" t="s">
        <v>643</v>
      </c>
      <c r="Q10" s="279" t="s">
        <v>643</v>
      </c>
      <c r="R10" s="277" t="s">
        <v>643</v>
      </c>
      <c r="S10" s="278" t="s">
        <v>643</v>
      </c>
      <c r="T10" s="278" t="s">
        <v>643</v>
      </c>
      <c r="U10" s="279" t="s">
        <v>643</v>
      </c>
      <c r="V10" s="281">
        <v>0</v>
      </c>
      <c r="W10" s="128" t="s">
        <v>643</v>
      </c>
      <c r="X10" s="240">
        <v>0</v>
      </c>
      <c r="Y10" s="593" t="str">
        <f t="shared" si="35"/>
        <v>未使用</v>
      </c>
      <c r="Z10" s="85" t="s">
        <v>350</v>
      </c>
      <c r="AB10" s="79" t="s">
        <v>336</v>
      </c>
      <c r="AF10" s="79">
        <v>5</v>
      </c>
      <c r="AR10" s="79">
        <v>5</v>
      </c>
      <c r="AT10" s="79">
        <v>7</v>
      </c>
      <c r="AW10" s="79">
        <f t="shared" si="11"/>
        <v>6</v>
      </c>
      <c r="AY10" s="478" t="str">
        <f t="shared" si="12"/>
        <v/>
      </c>
      <c r="AZ10" s="1007"/>
      <c r="BA10" s="478" t="str">
        <f t="shared" si="13"/>
        <v/>
      </c>
      <c r="BB10" s="478" t="str">
        <f t="shared" si="1"/>
        <v/>
      </c>
      <c r="BC10" s="478" t="str">
        <f t="shared" si="2"/>
        <v/>
      </c>
      <c r="BD10" s="478" t="str">
        <f t="shared" si="3"/>
        <v/>
      </c>
      <c r="BE10" s="478" t="str">
        <f t="shared" si="4"/>
        <v/>
      </c>
      <c r="BF10" s="478" t="str">
        <f t="shared" si="5"/>
        <v/>
      </c>
      <c r="BG10" s="478" t="str">
        <f t="shared" si="6"/>
        <v/>
      </c>
      <c r="BH10" s="478" t="str">
        <f t="shared" si="7"/>
        <v/>
      </c>
      <c r="BI10" s="186" t="b">
        <f t="shared" si="38"/>
        <v>0</v>
      </c>
      <c r="BJ10" s="159" t="b">
        <f t="shared" si="36"/>
        <v>0</v>
      </c>
      <c r="BK10" s="159" t="b">
        <f t="shared" si="14"/>
        <v>0</v>
      </c>
      <c r="BL10" s="187" t="b">
        <f t="shared" si="37"/>
        <v>0</v>
      </c>
      <c r="BM10" s="478" t="str">
        <f t="shared" si="15"/>
        <v/>
      </c>
      <c r="BN10" s="478" t="str">
        <f t="shared" si="16"/>
        <v/>
      </c>
      <c r="BO10" s="478" t="str">
        <f t="shared" si="17"/>
        <v/>
      </c>
      <c r="BP10" s="478" t="str">
        <f t="shared" si="18"/>
        <v/>
      </c>
      <c r="BQ10" s="478" t="str">
        <f t="shared" si="19"/>
        <v/>
      </c>
      <c r="BR10" s="478" t="str">
        <f t="shared" si="20"/>
        <v/>
      </c>
      <c r="BS10" s="478" t="str">
        <f t="shared" si="21"/>
        <v/>
      </c>
      <c r="BT10" s="478" t="str">
        <f t="shared" si="22"/>
        <v/>
      </c>
      <c r="BU10" s="478" t="str">
        <f t="shared" si="23"/>
        <v/>
      </c>
      <c r="BV10" s="478" t="str">
        <f t="shared" si="24"/>
        <v/>
      </c>
      <c r="BW10" s="478" t="str">
        <f t="shared" si="25"/>
        <v/>
      </c>
      <c r="BX10" s="478" t="str">
        <f t="shared" si="26"/>
        <v/>
      </c>
      <c r="BY10" s="478" t="str">
        <f t="shared" si="27"/>
        <v/>
      </c>
      <c r="BZ10" s="478" t="str">
        <f t="shared" si="28"/>
        <v/>
      </c>
      <c r="CB10" s="79" t="b">
        <f t="shared" si="29"/>
        <v>0</v>
      </c>
      <c r="CC10" s="79" t="b">
        <f t="shared" si="30"/>
        <v>0</v>
      </c>
      <c r="CD10" s="79" t="b">
        <f t="shared" si="31"/>
        <v>0</v>
      </c>
      <c r="CE10" s="79">
        <f t="shared" si="32"/>
        <v>6</v>
      </c>
      <c r="CF10" s="79">
        <f t="shared" si="33"/>
        <v>6</v>
      </c>
      <c r="CH10" s="79">
        <f t="shared" si="34"/>
        <v>0</v>
      </c>
      <c r="CI10" s="79">
        <f t="shared" si="9"/>
        <v>0</v>
      </c>
      <c r="CJ10" s="79">
        <f t="shared" si="9"/>
        <v>0</v>
      </c>
      <c r="CK10" s="79">
        <f t="shared" si="9"/>
        <v>0</v>
      </c>
      <c r="CL10" s="79">
        <f t="shared" si="9"/>
        <v>0</v>
      </c>
      <c r="CM10" s="79">
        <f t="shared" si="9"/>
        <v>0</v>
      </c>
      <c r="CN10" s="79" t="str">
        <f t="shared" si="10"/>
        <v/>
      </c>
    </row>
    <row r="11" spans="1:92" ht="30.6" thickBot="1">
      <c r="A11" s="55"/>
      <c r="B11" s="87">
        <v>7</v>
      </c>
      <c r="C11" s="270" t="s">
        <v>331</v>
      </c>
      <c r="D11" s="276" t="s">
        <v>344</v>
      </c>
      <c r="E11" s="128" t="s">
        <v>643</v>
      </c>
      <c r="F11" s="128" t="s">
        <v>643</v>
      </c>
      <c r="G11" s="277">
        <v>0</v>
      </c>
      <c r="H11" s="278">
        <v>0</v>
      </c>
      <c r="I11" s="278">
        <v>0</v>
      </c>
      <c r="J11" s="279">
        <v>0</v>
      </c>
      <c r="K11" s="280"/>
      <c r="L11" s="277" t="s">
        <v>643</v>
      </c>
      <c r="M11" s="278" t="s">
        <v>643</v>
      </c>
      <c r="N11" s="278" t="s">
        <v>643</v>
      </c>
      <c r="O11" s="278" t="s">
        <v>643</v>
      </c>
      <c r="P11" s="278" t="s">
        <v>643</v>
      </c>
      <c r="Q11" s="279" t="s">
        <v>643</v>
      </c>
      <c r="R11" s="277" t="s">
        <v>643</v>
      </c>
      <c r="S11" s="278" t="s">
        <v>643</v>
      </c>
      <c r="T11" s="278" t="s">
        <v>643</v>
      </c>
      <c r="U11" s="279" t="s">
        <v>643</v>
      </c>
      <c r="V11" s="281">
        <v>0</v>
      </c>
      <c r="W11" s="128" t="s">
        <v>643</v>
      </c>
      <c r="X11" s="240">
        <v>0</v>
      </c>
      <c r="Y11" s="593" t="str">
        <f t="shared" si="35"/>
        <v>未使用</v>
      </c>
      <c r="Z11" s="85" t="s">
        <v>350</v>
      </c>
      <c r="AB11" s="79" t="s">
        <v>339</v>
      </c>
      <c r="AF11" s="79">
        <v>6</v>
      </c>
      <c r="AR11" s="79">
        <v>6</v>
      </c>
      <c r="AT11" s="79">
        <v>8</v>
      </c>
      <c r="AU11" s="79" t="s">
        <v>1156</v>
      </c>
      <c r="AW11" s="79">
        <f t="shared" si="11"/>
        <v>7</v>
      </c>
      <c r="AY11" s="478" t="str">
        <f t="shared" si="12"/>
        <v>grey</v>
      </c>
      <c r="AZ11" s="1007"/>
      <c r="BA11" s="478" t="str">
        <f t="shared" si="13"/>
        <v/>
      </c>
      <c r="BB11" s="478" t="str">
        <f t="shared" si="1"/>
        <v/>
      </c>
      <c r="BC11" s="478" t="str">
        <f t="shared" si="2"/>
        <v/>
      </c>
      <c r="BD11" s="478" t="str">
        <f t="shared" si="3"/>
        <v/>
      </c>
      <c r="BE11" s="478" t="str">
        <f t="shared" si="4"/>
        <v/>
      </c>
      <c r="BF11" s="478" t="str">
        <f t="shared" si="5"/>
        <v/>
      </c>
      <c r="BG11" s="478" t="str">
        <f t="shared" si="6"/>
        <v/>
      </c>
      <c r="BH11" s="478" t="str">
        <f t="shared" si="7"/>
        <v/>
      </c>
      <c r="BI11" s="186" t="b">
        <f t="shared" si="38"/>
        <v>0</v>
      </c>
      <c r="BJ11" s="159" t="b">
        <f t="shared" si="36"/>
        <v>0</v>
      </c>
      <c r="BK11" s="159" t="b">
        <f t="shared" si="14"/>
        <v>0</v>
      </c>
      <c r="BL11" s="187" t="b">
        <f t="shared" si="37"/>
        <v>0</v>
      </c>
      <c r="BM11" s="478" t="str">
        <f t="shared" si="15"/>
        <v/>
      </c>
      <c r="BN11" s="478" t="str">
        <f t="shared" si="16"/>
        <v/>
      </c>
      <c r="BO11" s="478" t="str">
        <f t="shared" si="17"/>
        <v/>
      </c>
      <c r="BP11" s="478" t="str">
        <f t="shared" si="18"/>
        <v/>
      </c>
      <c r="BQ11" s="478" t="str">
        <f t="shared" si="19"/>
        <v/>
      </c>
      <c r="BR11" s="478" t="str">
        <f t="shared" si="20"/>
        <v/>
      </c>
      <c r="BS11" s="478" t="str">
        <f t="shared" si="21"/>
        <v/>
      </c>
      <c r="BT11" s="478" t="str">
        <f t="shared" si="22"/>
        <v/>
      </c>
      <c r="BU11" s="478" t="str">
        <f t="shared" si="23"/>
        <v/>
      </c>
      <c r="BV11" s="478" t="str">
        <f t="shared" si="24"/>
        <v/>
      </c>
      <c r="BW11" s="478" t="str">
        <f t="shared" si="25"/>
        <v/>
      </c>
      <c r="BX11" s="478" t="str">
        <f t="shared" si="26"/>
        <v/>
      </c>
      <c r="BY11" s="478" t="str">
        <f t="shared" si="27"/>
        <v/>
      </c>
      <c r="BZ11" s="478" t="str">
        <f t="shared" si="28"/>
        <v/>
      </c>
      <c r="CB11" s="79" t="b">
        <f t="shared" si="29"/>
        <v>0</v>
      </c>
      <c r="CC11" s="79" t="b">
        <f t="shared" si="30"/>
        <v>1</v>
      </c>
      <c r="CD11" s="79" t="b">
        <f t="shared" si="31"/>
        <v>0</v>
      </c>
      <c r="CE11" s="79" t="str">
        <f t="shared" si="32"/>
        <v/>
      </c>
      <c r="CF11" s="79" t="str">
        <f t="shared" si="33"/>
        <v/>
      </c>
      <c r="CH11" s="79">
        <f t="shared" si="34"/>
        <v>0</v>
      </c>
      <c r="CI11" s="79">
        <f t="shared" si="9"/>
        <v>0</v>
      </c>
      <c r="CJ11" s="79">
        <f t="shared" si="9"/>
        <v>0</v>
      </c>
      <c r="CK11" s="79">
        <f t="shared" si="9"/>
        <v>0</v>
      </c>
      <c r="CL11" s="79">
        <f t="shared" si="9"/>
        <v>0</v>
      </c>
      <c r="CM11" s="79">
        <f t="shared" si="9"/>
        <v>0</v>
      </c>
      <c r="CN11" s="79" t="str">
        <f t="shared" si="10"/>
        <v/>
      </c>
    </row>
    <row r="12" spans="1:92" ht="30">
      <c r="A12" s="55"/>
      <c r="B12" s="87">
        <v>8</v>
      </c>
      <c r="C12" s="270" t="s">
        <v>331</v>
      </c>
      <c r="D12" s="276" t="s">
        <v>344</v>
      </c>
      <c r="E12" s="128" t="s">
        <v>643</v>
      </c>
      <c r="F12" s="128" t="s">
        <v>643</v>
      </c>
      <c r="G12" s="277">
        <v>0</v>
      </c>
      <c r="H12" s="278">
        <v>0</v>
      </c>
      <c r="I12" s="278">
        <v>0</v>
      </c>
      <c r="J12" s="279">
        <v>0</v>
      </c>
      <c r="K12" s="280"/>
      <c r="L12" s="277" t="s">
        <v>643</v>
      </c>
      <c r="M12" s="278" t="s">
        <v>643</v>
      </c>
      <c r="N12" s="278" t="s">
        <v>643</v>
      </c>
      <c r="O12" s="278" t="s">
        <v>643</v>
      </c>
      <c r="P12" s="278" t="s">
        <v>643</v>
      </c>
      <c r="Q12" s="279" t="s">
        <v>643</v>
      </c>
      <c r="R12" s="277" t="s">
        <v>643</v>
      </c>
      <c r="S12" s="278" t="s">
        <v>643</v>
      </c>
      <c r="T12" s="278" t="s">
        <v>643</v>
      </c>
      <c r="U12" s="279" t="s">
        <v>643</v>
      </c>
      <c r="V12" s="281">
        <v>0</v>
      </c>
      <c r="W12" s="128" t="s">
        <v>643</v>
      </c>
      <c r="X12" s="240">
        <v>0</v>
      </c>
      <c r="Y12" s="593" t="str">
        <f t="shared" si="35"/>
        <v>未使用</v>
      </c>
      <c r="Z12" s="85" t="s">
        <v>350</v>
      </c>
      <c r="AB12" s="79" t="s">
        <v>337</v>
      </c>
      <c r="AF12" s="79">
        <v>7</v>
      </c>
      <c r="AR12" s="79">
        <v>7</v>
      </c>
      <c r="AU12" s="79" t="s">
        <v>1157</v>
      </c>
      <c r="AW12" s="79">
        <f t="shared" si="11"/>
        <v>8</v>
      </c>
      <c r="AY12" s="478" t="str">
        <f t="shared" si="12"/>
        <v>grey</v>
      </c>
      <c r="AZ12" s="1007"/>
      <c r="BA12" s="478" t="str">
        <f t="shared" si="13"/>
        <v/>
      </c>
      <c r="BB12" s="478" t="str">
        <f t="shared" si="1"/>
        <v/>
      </c>
      <c r="BC12" s="478" t="str">
        <f t="shared" si="2"/>
        <v/>
      </c>
      <c r="BD12" s="478" t="str">
        <f t="shared" si="3"/>
        <v/>
      </c>
      <c r="BE12" s="478" t="str">
        <f t="shared" si="4"/>
        <v/>
      </c>
      <c r="BF12" s="478" t="str">
        <f t="shared" si="5"/>
        <v/>
      </c>
      <c r="BG12" s="478" t="str">
        <f t="shared" si="6"/>
        <v/>
      </c>
      <c r="BH12" s="478" t="str">
        <f t="shared" si="7"/>
        <v/>
      </c>
      <c r="BI12" s="186" t="b">
        <f t="shared" si="38"/>
        <v>0</v>
      </c>
      <c r="BJ12" s="159" t="b">
        <f t="shared" si="36"/>
        <v>0</v>
      </c>
      <c r="BK12" s="159" t="b">
        <f t="shared" si="14"/>
        <v>0</v>
      </c>
      <c r="BL12" s="187" t="b">
        <f t="shared" si="37"/>
        <v>0</v>
      </c>
      <c r="BM12" s="478" t="str">
        <f t="shared" si="15"/>
        <v/>
      </c>
      <c r="BN12" s="478" t="str">
        <f t="shared" si="16"/>
        <v/>
      </c>
      <c r="BO12" s="478" t="str">
        <f t="shared" si="17"/>
        <v/>
      </c>
      <c r="BP12" s="478" t="str">
        <f t="shared" si="18"/>
        <v/>
      </c>
      <c r="BQ12" s="478" t="str">
        <f t="shared" si="19"/>
        <v/>
      </c>
      <c r="BR12" s="478" t="str">
        <f t="shared" si="20"/>
        <v/>
      </c>
      <c r="BS12" s="478" t="str">
        <f t="shared" si="21"/>
        <v/>
      </c>
      <c r="BT12" s="478" t="str">
        <f t="shared" si="22"/>
        <v/>
      </c>
      <c r="BU12" s="478" t="str">
        <f t="shared" si="23"/>
        <v/>
      </c>
      <c r="BV12" s="478" t="str">
        <f t="shared" si="24"/>
        <v/>
      </c>
      <c r="BW12" s="478" t="str">
        <f t="shared" si="25"/>
        <v/>
      </c>
      <c r="BX12" s="478" t="str">
        <f t="shared" si="26"/>
        <v/>
      </c>
      <c r="BY12" s="478" t="str">
        <f t="shared" si="27"/>
        <v/>
      </c>
      <c r="BZ12" s="478" t="str">
        <f t="shared" si="28"/>
        <v/>
      </c>
      <c r="CB12" s="79" t="b">
        <f t="shared" si="29"/>
        <v>0</v>
      </c>
      <c r="CC12" s="79" t="b">
        <f t="shared" si="30"/>
        <v>1</v>
      </c>
      <c r="CD12" s="79" t="b">
        <f t="shared" si="31"/>
        <v>0</v>
      </c>
      <c r="CE12" s="79" t="str">
        <f t="shared" si="32"/>
        <v/>
      </c>
      <c r="CF12" s="79" t="str">
        <f t="shared" si="33"/>
        <v/>
      </c>
      <c r="CH12" s="79">
        <f t="shared" si="34"/>
        <v>0</v>
      </c>
      <c r="CI12" s="79">
        <f t="shared" si="9"/>
        <v>0</v>
      </c>
      <c r="CJ12" s="79">
        <f t="shared" si="9"/>
        <v>0</v>
      </c>
      <c r="CK12" s="79">
        <f t="shared" si="9"/>
        <v>0</v>
      </c>
      <c r="CL12" s="79">
        <f t="shared" si="9"/>
        <v>0</v>
      </c>
      <c r="CM12" s="79">
        <f t="shared" si="9"/>
        <v>0</v>
      </c>
      <c r="CN12" s="79" t="str">
        <f t="shared" si="10"/>
        <v/>
      </c>
    </row>
    <row r="13" spans="1:92" ht="30">
      <c r="A13" s="55"/>
      <c r="B13" s="87">
        <v>9</v>
      </c>
      <c r="C13" s="276" t="s">
        <v>331</v>
      </c>
      <c r="D13" s="276" t="s">
        <v>344</v>
      </c>
      <c r="E13" s="128" t="s">
        <v>643</v>
      </c>
      <c r="F13" s="128" t="s">
        <v>643</v>
      </c>
      <c r="G13" s="277">
        <v>0</v>
      </c>
      <c r="H13" s="278">
        <v>0</v>
      </c>
      <c r="I13" s="278">
        <v>0</v>
      </c>
      <c r="J13" s="279">
        <v>0</v>
      </c>
      <c r="K13" s="280"/>
      <c r="L13" s="277" t="s">
        <v>643</v>
      </c>
      <c r="M13" s="278" t="s">
        <v>643</v>
      </c>
      <c r="N13" s="278" t="s">
        <v>643</v>
      </c>
      <c r="O13" s="278" t="s">
        <v>643</v>
      </c>
      <c r="P13" s="278" t="s">
        <v>643</v>
      </c>
      <c r="Q13" s="279" t="s">
        <v>643</v>
      </c>
      <c r="R13" s="277" t="s">
        <v>643</v>
      </c>
      <c r="S13" s="278" t="s">
        <v>643</v>
      </c>
      <c r="T13" s="278" t="s">
        <v>643</v>
      </c>
      <c r="U13" s="279" t="s">
        <v>643</v>
      </c>
      <c r="V13" s="281">
        <v>0</v>
      </c>
      <c r="W13" s="128" t="s">
        <v>643</v>
      </c>
      <c r="X13" s="240">
        <v>0</v>
      </c>
      <c r="Y13" s="593" t="str">
        <f t="shared" si="35"/>
        <v>未使用</v>
      </c>
      <c r="Z13" s="85" t="s">
        <v>350</v>
      </c>
      <c r="AB13" s="79" t="s">
        <v>338</v>
      </c>
      <c r="AF13" s="79">
        <v>8</v>
      </c>
      <c r="AR13" s="79">
        <v>8</v>
      </c>
      <c r="AU13" s="79" t="s">
        <v>1158</v>
      </c>
      <c r="AW13" s="79">
        <f t="shared" si="11"/>
        <v>9</v>
      </c>
      <c r="AY13" s="478" t="str">
        <f t="shared" si="12"/>
        <v>grey</v>
      </c>
      <c r="AZ13" s="1007"/>
      <c r="BA13" s="478" t="str">
        <f t="shared" si="13"/>
        <v/>
      </c>
      <c r="BB13" s="478" t="str">
        <f t="shared" si="1"/>
        <v/>
      </c>
      <c r="BC13" s="478" t="str">
        <f t="shared" si="2"/>
        <v/>
      </c>
      <c r="BD13" s="478" t="str">
        <f t="shared" si="3"/>
        <v/>
      </c>
      <c r="BE13" s="478" t="str">
        <f t="shared" si="4"/>
        <v/>
      </c>
      <c r="BF13" s="478" t="str">
        <f t="shared" si="5"/>
        <v/>
      </c>
      <c r="BG13" s="478" t="str">
        <f t="shared" si="6"/>
        <v/>
      </c>
      <c r="BH13" s="478" t="str">
        <f t="shared" si="7"/>
        <v/>
      </c>
      <c r="BI13" s="186" t="b">
        <f t="shared" si="38"/>
        <v>0</v>
      </c>
      <c r="BJ13" s="159" t="b">
        <f t="shared" si="36"/>
        <v>0</v>
      </c>
      <c r="BK13" s="159" t="b">
        <f t="shared" si="14"/>
        <v>0</v>
      </c>
      <c r="BL13" s="187" t="b">
        <f t="shared" si="37"/>
        <v>0</v>
      </c>
      <c r="BM13" s="478" t="str">
        <f t="shared" si="15"/>
        <v/>
      </c>
      <c r="BN13" s="478" t="str">
        <f t="shared" si="16"/>
        <v/>
      </c>
      <c r="BO13" s="478" t="str">
        <f t="shared" si="17"/>
        <v/>
      </c>
      <c r="BP13" s="478" t="str">
        <f t="shared" si="18"/>
        <v/>
      </c>
      <c r="BQ13" s="478" t="str">
        <f t="shared" si="19"/>
        <v/>
      </c>
      <c r="BR13" s="478" t="str">
        <f t="shared" si="20"/>
        <v/>
      </c>
      <c r="BS13" s="478" t="str">
        <f t="shared" si="21"/>
        <v/>
      </c>
      <c r="BT13" s="478" t="str">
        <f t="shared" si="22"/>
        <v/>
      </c>
      <c r="BU13" s="478" t="str">
        <f t="shared" si="23"/>
        <v/>
      </c>
      <c r="BV13" s="478" t="str">
        <f t="shared" si="24"/>
        <v/>
      </c>
      <c r="BW13" s="478" t="str">
        <f t="shared" si="25"/>
        <v/>
      </c>
      <c r="BX13" s="478" t="str">
        <f t="shared" si="26"/>
        <v/>
      </c>
      <c r="BY13" s="478" t="str">
        <f t="shared" si="27"/>
        <v/>
      </c>
      <c r="BZ13" s="478" t="str">
        <f t="shared" si="28"/>
        <v/>
      </c>
      <c r="CB13" s="79" t="b">
        <f t="shared" si="29"/>
        <v>0</v>
      </c>
      <c r="CC13" s="79" t="b">
        <f t="shared" si="30"/>
        <v>1</v>
      </c>
      <c r="CD13" s="79" t="b">
        <f t="shared" si="31"/>
        <v>0</v>
      </c>
      <c r="CE13" s="79" t="str">
        <f t="shared" si="32"/>
        <v/>
      </c>
      <c r="CF13" s="79" t="str">
        <f t="shared" si="33"/>
        <v/>
      </c>
      <c r="CH13" s="79">
        <f t="shared" si="34"/>
        <v>0</v>
      </c>
      <c r="CI13" s="79">
        <f t="shared" si="9"/>
        <v>0</v>
      </c>
      <c r="CJ13" s="79">
        <f t="shared" si="9"/>
        <v>0</v>
      </c>
      <c r="CK13" s="79">
        <f t="shared" si="9"/>
        <v>0</v>
      </c>
      <c r="CL13" s="79">
        <f t="shared" si="9"/>
        <v>0</v>
      </c>
      <c r="CM13" s="79">
        <f t="shared" si="9"/>
        <v>0</v>
      </c>
      <c r="CN13" s="79" t="str">
        <f t="shared" si="10"/>
        <v/>
      </c>
    </row>
    <row r="14" spans="1:92" ht="30">
      <c r="A14" s="55"/>
      <c r="B14" s="87">
        <v>10</v>
      </c>
      <c r="C14" s="276" t="s">
        <v>331</v>
      </c>
      <c r="D14" s="276" t="s">
        <v>344</v>
      </c>
      <c r="E14" s="128" t="s">
        <v>643</v>
      </c>
      <c r="F14" s="128" t="s">
        <v>643</v>
      </c>
      <c r="G14" s="277">
        <v>0</v>
      </c>
      <c r="H14" s="278">
        <v>0</v>
      </c>
      <c r="I14" s="278">
        <v>0</v>
      </c>
      <c r="J14" s="279">
        <v>0</v>
      </c>
      <c r="K14" s="280"/>
      <c r="L14" s="277" t="s">
        <v>643</v>
      </c>
      <c r="M14" s="278" t="s">
        <v>643</v>
      </c>
      <c r="N14" s="278" t="s">
        <v>643</v>
      </c>
      <c r="O14" s="278" t="s">
        <v>643</v>
      </c>
      <c r="P14" s="278" t="s">
        <v>643</v>
      </c>
      <c r="Q14" s="279" t="s">
        <v>643</v>
      </c>
      <c r="R14" s="277" t="s">
        <v>643</v>
      </c>
      <c r="S14" s="278" t="s">
        <v>643</v>
      </c>
      <c r="T14" s="278" t="s">
        <v>643</v>
      </c>
      <c r="U14" s="279" t="s">
        <v>643</v>
      </c>
      <c r="V14" s="281">
        <v>0</v>
      </c>
      <c r="W14" s="128" t="s">
        <v>643</v>
      </c>
      <c r="X14" s="240">
        <v>0</v>
      </c>
      <c r="Y14" s="593" t="str">
        <f t="shared" si="35"/>
        <v>未使用</v>
      </c>
      <c r="Z14" s="85" t="s">
        <v>350</v>
      </c>
      <c r="AB14" s="79" t="s">
        <v>340</v>
      </c>
      <c r="AF14" s="79">
        <v>9</v>
      </c>
      <c r="AR14" s="79">
        <v>9</v>
      </c>
      <c r="AW14" s="79">
        <f t="shared" si="11"/>
        <v>10</v>
      </c>
      <c r="AY14" s="478" t="str">
        <f t="shared" si="12"/>
        <v>grey</v>
      </c>
      <c r="AZ14" s="1007"/>
      <c r="BA14" s="478" t="str">
        <f t="shared" si="13"/>
        <v/>
      </c>
      <c r="BB14" s="478" t="str">
        <f t="shared" si="1"/>
        <v/>
      </c>
      <c r="BC14" s="478" t="str">
        <f t="shared" si="2"/>
        <v/>
      </c>
      <c r="BD14" s="478" t="str">
        <f t="shared" si="3"/>
        <v/>
      </c>
      <c r="BE14" s="478" t="str">
        <f t="shared" si="4"/>
        <v/>
      </c>
      <c r="BF14" s="478" t="str">
        <f t="shared" si="5"/>
        <v/>
      </c>
      <c r="BG14" s="478" t="str">
        <f t="shared" si="6"/>
        <v/>
      </c>
      <c r="BH14" s="478" t="str">
        <f t="shared" si="7"/>
        <v/>
      </c>
      <c r="BI14" s="186" t="b">
        <f t="shared" si="38"/>
        <v>0</v>
      </c>
      <c r="BJ14" s="159" t="b">
        <f t="shared" si="36"/>
        <v>0</v>
      </c>
      <c r="BK14" s="159" t="b">
        <f t="shared" si="14"/>
        <v>0</v>
      </c>
      <c r="BL14" s="187" t="b">
        <f t="shared" si="37"/>
        <v>0</v>
      </c>
      <c r="BM14" s="478" t="str">
        <f t="shared" si="15"/>
        <v/>
      </c>
      <c r="BN14" s="478" t="str">
        <f t="shared" si="16"/>
        <v/>
      </c>
      <c r="BO14" s="478" t="str">
        <f t="shared" si="17"/>
        <v/>
      </c>
      <c r="BP14" s="478" t="str">
        <f t="shared" si="18"/>
        <v/>
      </c>
      <c r="BQ14" s="478" t="str">
        <f t="shared" si="19"/>
        <v/>
      </c>
      <c r="BR14" s="478" t="str">
        <f t="shared" si="20"/>
        <v/>
      </c>
      <c r="BS14" s="478" t="str">
        <f t="shared" si="21"/>
        <v/>
      </c>
      <c r="BT14" s="478" t="str">
        <f t="shared" si="22"/>
        <v/>
      </c>
      <c r="BU14" s="478" t="str">
        <f t="shared" si="23"/>
        <v/>
      </c>
      <c r="BV14" s="478" t="str">
        <f t="shared" si="24"/>
        <v/>
      </c>
      <c r="BW14" s="478" t="str">
        <f t="shared" si="25"/>
        <v/>
      </c>
      <c r="BX14" s="478" t="str">
        <f t="shared" si="26"/>
        <v/>
      </c>
      <c r="BY14" s="478" t="str">
        <f t="shared" si="27"/>
        <v/>
      </c>
      <c r="BZ14" s="478" t="str">
        <f t="shared" si="28"/>
        <v/>
      </c>
      <c r="CB14" s="79" t="b">
        <f t="shared" si="29"/>
        <v>0</v>
      </c>
      <c r="CC14" s="79" t="b">
        <f t="shared" si="30"/>
        <v>1</v>
      </c>
      <c r="CD14" s="79" t="b">
        <f t="shared" si="31"/>
        <v>0</v>
      </c>
      <c r="CE14" s="79" t="str">
        <f t="shared" si="32"/>
        <v/>
      </c>
      <c r="CF14" s="79" t="str">
        <f t="shared" si="33"/>
        <v/>
      </c>
      <c r="CH14" s="79">
        <f t="shared" si="34"/>
        <v>0</v>
      </c>
      <c r="CI14" s="79">
        <f t="shared" si="9"/>
        <v>0</v>
      </c>
      <c r="CJ14" s="79">
        <f t="shared" si="9"/>
        <v>0</v>
      </c>
      <c r="CK14" s="79">
        <f t="shared" si="9"/>
        <v>0</v>
      </c>
      <c r="CL14" s="79">
        <f t="shared" si="9"/>
        <v>0</v>
      </c>
      <c r="CM14" s="79">
        <f t="shared" si="9"/>
        <v>0</v>
      </c>
      <c r="CN14" s="79" t="str">
        <f t="shared" si="10"/>
        <v/>
      </c>
    </row>
    <row r="15" spans="1:92" ht="30">
      <c r="A15" s="55"/>
      <c r="B15" s="87">
        <v>11</v>
      </c>
      <c r="C15" s="276" t="s">
        <v>331</v>
      </c>
      <c r="D15" s="276" t="s">
        <v>344</v>
      </c>
      <c r="E15" s="128" t="s">
        <v>643</v>
      </c>
      <c r="F15" s="128" t="s">
        <v>643</v>
      </c>
      <c r="G15" s="277">
        <v>0</v>
      </c>
      <c r="H15" s="278">
        <v>0</v>
      </c>
      <c r="I15" s="278">
        <v>0</v>
      </c>
      <c r="J15" s="279">
        <v>0</v>
      </c>
      <c r="K15" s="280"/>
      <c r="L15" s="277" t="s">
        <v>643</v>
      </c>
      <c r="M15" s="278" t="s">
        <v>643</v>
      </c>
      <c r="N15" s="278" t="s">
        <v>643</v>
      </c>
      <c r="O15" s="278" t="s">
        <v>643</v>
      </c>
      <c r="P15" s="278" t="s">
        <v>643</v>
      </c>
      <c r="Q15" s="279" t="s">
        <v>643</v>
      </c>
      <c r="R15" s="277" t="s">
        <v>643</v>
      </c>
      <c r="S15" s="278" t="s">
        <v>643</v>
      </c>
      <c r="T15" s="278" t="s">
        <v>643</v>
      </c>
      <c r="U15" s="279" t="s">
        <v>643</v>
      </c>
      <c r="V15" s="281">
        <v>0</v>
      </c>
      <c r="W15" s="128" t="s">
        <v>643</v>
      </c>
      <c r="X15" s="240">
        <v>0</v>
      </c>
      <c r="Y15" s="593" t="str">
        <f t="shared" si="35"/>
        <v>未使用</v>
      </c>
      <c r="Z15" s="85" t="s">
        <v>350</v>
      </c>
      <c r="AB15" s="79" t="s">
        <v>341</v>
      </c>
      <c r="AF15" s="79">
        <v>10</v>
      </c>
      <c r="AR15" s="79">
        <v>10</v>
      </c>
      <c r="AW15" s="79">
        <f t="shared" si="11"/>
        <v>11</v>
      </c>
      <c r="AY15" s="478" t="str">
        <f t="shared" si="12"/>
        <v>grey</v>
      </c>
      <c r="AZ15" s="1007"/>
      <c r="BA15" s="478" t="str">
        <f t="shared" si="13"/>
        <v/>
      </c>
      <c r="BB15" s="478" t="str">
        <f t="shared" si="1"/>
        <v/>
      </c>
      <c r="BC15" s="478" t="str">
        <f t="shared" si="2"/>
        <v/>
      </c>
      <c r="BD15" s="478" t="str">
        <f t="shared" si="3"/>
        <v/>
      </c>
      <c r="BE15" s="478" t="str">
        <f t="shared" si="4"/>
        <v/>
      </c>
      <c r="BF15" s="478" t="str">
        <f t="shared" si="5"/>
        <v/>
      </c>
      <c r="BG15" s="478" t="str">
        <f t="shared" si="6"/>
        <v/>
      </c>
      <c r="BH15" s="478" t="str">
        <f t="shared" si="7"/>
        <v/>
      </c>
      <c r="BI15" s="186" t="b">
        <f t="shared" si="38"/>
        <v>0</v>
      </c>
      <c r="BJ15" s="159" t="b">
        <f t="shared" si="36"/>
        <v>0</v>
      </c>
      <c r="BK15" s="159" t="b">
        <f t="shared" si="14"/>
        <v>0</v>
      </c>
      <c r="BL15" s="187" t="b">
        <f t="shared" si="37"/>
        <v>0</v>
      </c>
      <c r="BM15" s="478" t="str">
        <f t="shared" si="15"/>
        <v/>
      </c>
      <c r="BN15" s="478" t="str">
        <f t="shared" si="16"/>
        <v/>
      </c>
      <c r="BO15" s="478" t="str">
        <f t="shared" si="17"/>
        <v/>
      </c>
      <c r="BP15" s="478" t="str">
        <f t="shared" si="18"/>
        <v/>
      </c>
      <c r="BQ15" s="478" t="str">
        <f t="shared" si="19"/>
        <v/>
      </c>
      <c r="BR15" s="478" t="str">
        <f t="shared" si="20"/>
        <v/>
      </c>
      <c r="BS15" s="478" t="str">
        <f t="shared" si="21"/>
        <v/>
      </c>
      <c r="BT15" s="478" t="str">
        <f t="shared" si="22"/>
        <v/>
      </c>
      <c r="BU15" s="478" t="str">
        <f t="shared" si="23"/>
        <v/>
      </c>
      <c r="BV15" s="478" t="str">
        <f t="shared" si="24"/>
        <v/>
      </c>
      <c r="BW15" s="478" t="str">
        <f t="shared" si="25"/>
        <v/>
      </c>
      <c r="BX15" s="478" t="str">
        <f t="shared" si="26"/>
        <v/>
      </c>
      <c r="BY15" s="478" t="str">
        <f t="shared" si="27"/>
        <v/>
      </c>
      <c r="BZ15" s="478" t="str">
        <f t="shared" si="28"/>
        <v/>
      </c>
      <c r="CB15" s="79" t="b">
        <f t="shared" si="29"/>
        <v>0</v>
      </c>
      <c r="CC15" s="79" t="b">
        <f t="shared" si="30"/>
        <v>1</v>
      </c>
      <c r="CD15" s="79" t="b">
        <f t="shared" si="31"/>
        <v>0</v>
      </c>
      <c r="CE15" s="79" t="str">
        <f t="shared" si="32"/>
        <v/>
      </c>
      <c r="CF15" s="79" t="str">
        <f t="shared" si="33"/>
        <v/>
      </c>
      <c r="CH15" s="79">
        <f t="shared" si="34"/>
        <v>0</v>
      </c>
      <c r="CI15" s="79">
        <f t="shared" si="9"/>
        <v>0</v>
      </c>
      <c r="CJ15" s="79">
        <f t="shared" si="9"/>
        <v>0</v>
      </c>
      <c r="CK15" s="79">
        <f t="shared" si="9"/>
        <v>0</v>
      </c>
      <c r="CL15" s="79">
        <f t="shared" si="9"/>
        <v>0</v>
      </c>
      <c r="CM15" s="79">
        <f t="shared" si="9"/>
        <v>0</v>
      </c>
      <c r="CN15" s="79" t="str">
        <f t="shared" si="10"/>
        <v/>
      </c>
    </row>
    <row r="16" spans="1:92" ht="30.6" thickBot="1">
      <c r="A16" s="55"/>
      <c r="B16" s="88">
        <v>12</v>
      </c>
      <c r="C16" s="282" t="s">
        <v>331</v>
      </c>
      <c r="D16" s="282" t="s">
        <v>344</v>
      </c>
      <c r="E16" s="130" t="s">
        <v>643</v>
      </c>
      <c r="F16" s="130" t="s">
        <v>643</v>
      </c>
      <c r="G16" s="283">
        <v>0</v>
      </c>
      <c r="H16" s="284">
        <v>0</v>
      </c>
      <c r="I16" s="284">
        <v>0</v>
      </c>
      <c r="J16" s="285">
        <v>0</v>
      </c>
      <c r="K16" s="286"/>
      <c r="L16" s="283" t="s">
        <v>643</v>
      </c>
      <c r="M16" s="284" t="s">
        <v>643</v>
      </c>
      <c r="N16" s="284" t="s">
        <v>643</v>
      </c>
      <c r="O16" s="284" t="s">
        <v>643</v>
      </c>
      <c r="P16" s="284" t="s">
        <v>643</v>
      </c>
      <c r="Q16" s="285" t="s">
        <v>643</v>
      </c>
      <c r="R16" s="283" t="s">
        <v>643</v>
      </c>
      <c r="S16" s="284" t="s">
        <v>643</v>
      </c>
      <c r="T16" s="284" t="s">
        <v>643</v>
      </c>
      <c r="U16" s="285" t="s">
        <v>643</v>
      </c>
      <c r="V16" s="287">
        <v>0</v>
      </c>
      <c r="W16" s="130" t="s">
        <v>643</v>
      </c>
      <c r="X16" s="288">
        <v>0</v>
      </c>
      <c r="Y16" s="594" t="str">
        <f>IF(X16="","",INDEX($AU$5:$AU$13,X16+1))</f>
        <v>未使用</v>
      </c>
      <c r="Z16" s="85" t="s">
        <v>350</v>
      </c>
      <c r="AB16" s="79" t="s">
        <v>342</v>
      </c>
      <c r="AF16" s="79">
        <v>11</v>
      </c>
      <c r="AR16" s="79">
        <v>11</v>
      </c>
      <c r="AW16" s="79">
        <f t="shared" si="11"/>
        <v>12</v>
      </c>
      <c r="AY16" s="478" t="str">
        <f t="shared" si="12"/>
        <v>grey</v>
      </c>
      <c r="AZ16" s="1007"/>
      <c r="BA16" s="478" t="str">
        <f t="shared" si="13"/>
        <v/>
      </c>
      <c r="BB16" s="478" t="str">
        <f t="shared" si="1"/>
        <v/>
      </c>
      <c r="BC16" s="478" t="str">
        <f t="shared" si="2"/>
        <v/>
      </c>
      <c r="BD16" s="478" t="str">
        <f t="shared" si="3"/>
        <v/>
      </c>
      <c r="BE16" s="478" t="str">
        <f t="shared" si="4"/>
        <v/>
      </c>
      <c r="BF16" s="478" t="str">
        <f t="shared" si="5"/>
        <v/>
      </c>
      <c r="BG16" s="478" t="str">
        <f t="shared" si="6"/>
        <v/>
      </c>
      <c r="BH16" s="478" t="str">
        <f t="shared" si="7"/>
        <v/>
      </c>
      <c r="BI16" s="186" t="b">
        <f t="shared" si="38"/>
        <v>0</v>
      </c>
      <c r="BJ16" s="159" t="b">
        <f t="shared" si="36"/>
        <v>0</v>
      </c>
      <c r="BK16" s="159" t="b">
        <f t="shared" si="14"/>
        <v>0</v>
      </c>
      <c r="BL16" s="187" t="b">
        <f t="shared" si="37"/>
        <v>0</v>
      </c>
      <c r="BM16" s="478" t="str">
        <f t="shared" si="15"/>
        <v/>
      </c>
      <c r="BN16" s="478" t="str">
        <f t="shared" si="16"/>
        <v/>
      </c>
      <c r="BO16" s="478" t="str">
        <f t="shared" si="17"/>
        <v/>
      </c>
      <c r="BP16" s="478" t="str">
        <f t="shared" si="18"/>
        <v/>
      </c>
      <c r="BQ16" s="478" t="str">
        <f t="shared" si="19"/>
        <v/>
      </c>
      <c r="BR16" s="478" t="str">
        <f t="shared" si="20"/>
        <v/>
      </c>
      <c r="BS16" s="478" t="str">
        <f t="shared" si="21"/>
        <v/>
      </c>
      <c r="BT16" s="478" t="str">
        <f t="shared" si="22"/>
        <v/>
      </c>
      <c r="BU16" s="478" t="str">
        <f t="shared" si="23"/>
        <v/>
      </c>
      <c r="BV16" s="478" t="str">
        <f t="shared" si="24"/>
        <v/>
      </c>
      <c r="BW16" s="478" t="str">
        <f t="shared" si="25"/>
        <v/>
      </c>
      <c r="BX16" s="478" t="str">
        <f t="shared" si="26"/>
        <v/>
      </c>
      <c r="BY16" s="478" t="str">
        <f t="shared" si="27"/>
        <v/>
      </c>
      <c r="BZ16" s="478" t="str">
        <f t="shared" si="28"/>
        <v/>
      </c>
      <c r="CB16" s="79" t="b">
        <f t="shared" si="29"/>
        <v>0</v>
      </c>
      <c r="CC16" s="79" t="b">
        <f t="shared" si="30"/>
        <v>1</v>
      </c>
      <c r="CD16" s="79" t="b">
        <f t="shared" si="31"/>
        <v>0</v>
      </c>
      <c r="CE16" s="79" t="str">
        <f t="shared" si="32"/>
        <v/>
      </c>
      <c r="CF16" s="79" t="str">
        <f t="shared" si="33"/>
        <v/>
      </c>
      <c r="CH16" s="79">
        <f>IF($CC16=TRUE,0,IF(L16="○",1,0))</f>
        <v>0</v>
      </c>
      <c r="CI16" s="79">
        <f t="shared" si="9"/>
        <v>0</v>
      </c>
      <c r="CJ16" s="79">
        <f t="shared" si="9"/>
        <v>0</v>
      </c>
      <c r="CK16" s="79">
        <f t="shared" si="9"/>
        <v>0</v>
      </c>
      <c r="CL16" s="79">
        <f t="shared" si="9"/>
        <v>0</v>
      </c>
      <c r="CM16" s="79">
        <f>IF($CC16=TRUE,0,IF(Q16="○",1,0))</f>
        <v>0</v>
      </c>
      <c r="CN16" s="79" t="str">
        <f t="shared" si="10"/>
        <v/>
      </c>
    </row>
    <row r="17" spans="1:44">
      <c r="A17" s="55"/>
      <c r="B17" s="55"/>
      <c r="C17" s="55"/>
      <c r="D17" s="55"/>
      <c r="E17" s="55"/>
      <c r="F17" s="55"/>
      <c r="G17" s="55"/>
      <c r="H17" s="55"/>
      <c r="I17" s="55"/>
      <c r="J17" s="55"/>
      <c r="K17" s="55"/>
      <c r="L17" s="55"/>
      <c r="M17" s="55"/>
      <c r="N17" s="55"/>
      <c r="O17" s="55"/>
      <c r="P17" s="55"/>
      <c r="Q17" s="55"/>
      <c r="V17" s="55"/>
      <c r="W17" s="55"/>
      <c r="X17" s="55"/>
      <c r="Y17" s="55"/>
      <c r="Z17" s="55"/>
      <c r="AB17" s="79" t="s">
        <v>343</v>
      </c>
      <c r="AF17" s="79">
        <v>12</v>
      </c>
      <c r="AR17" s="79">
        <v>12</v>
      </c>
    </row>
    <row r="18" spans="1:44" hidden="1">
      <c r="AB18" s="79" t="s">
        <v>1192</v>
      </c>
      <c r="AF18" s="79">
        <v>13</v>
      </c>
      <c r="AR18" s="79">
        <v>13</v>
      </c>
    </row>
    <row r="19" spans="1:44" hidden="1">
      <c r="AF19" s="79">
        <v>14</v>
      </c>
      <c r="AR19" s="79">
        <v>14</v>
      </c>
    </row>
    <row r="20" spans="1:44" hidden="1">
      <c r="AF20" s="79">
        <v>15</v>
      </c>
      <c r="AR20" s="79">
        <v>15</v>
      </c>
    </row>
    <row r="21" spans="1:44" hidden="1">
      <c r="AF21" s="79">
        <v>16</v>
      </c>
      <c r="AR21" s="79">
        <v>16</v>
      </c>
    </row>
    <row r="22" spans="1:44" hidden="1">
      <c r="AF22" s="79">
        <v>17</v>
      </c>
      <c r="AR22" s="79">
        <v>17</v>
      </c>
    </row>
    <row r="23" spans="1:44" hidden="1">
      <c r="AF23" s="79">
        <v>18</v>
      </c>
      <c r="AR23" s="79">
        <v>18</v>
      </c>
    </row>
    <row r="24" spans="1:44" hidden="1">
      <c r="AF24" s="79">
        <v>19</v>
      </c>
      <c r="AR24" s="79">
        <v>19</v>
      </c>
    </row>
    <row r="25" spans="1:44" hidden="1">
      <c r="AF25" s="79">
        <v>20</v>
      </c>
      <c r="AR25" s="79">
        <v>20</v>
      </c>
    </row>
    <row r="26" spans="1:44" hidden="1">
      <c r="AF26" s="79">
        <v>21</v>
      </c>
      <c r="AR26" s="79">
        <v>21</v>
      </c>
    </row>
    <row r="27" spans="1:44" hidden="1">
      <c r="AF27" s="79">
        <v>22</v>
      </c>
      <c r="AR27" s="79">
        <v>22</v>
      </c>
    </row>
    <row r="28" spans="1:44" hidden="1">
      <c r="AF28" s="79">
        <v>23</v>
      </c>
      <c r="AR28" s="79">
        <v>23</v>
      </c>
    </row>
    <row r="29" spans="1:44" hidden="1">
      <c r="AF29" s="79">
        <v>24</v>
      </c>
      <c r="AR29" s="79">
        <v>24</v>
      </c>
    </row>
    <row r="30" spans="1:44" hidden="1">
      <c r="AF30" s="79">
        <v>25</v>
      </c>
      <c r="AR30" s="79">
        <v>25</v>
      </c>
    </row>
    <row r="31" spans="1:44" hidden="1">
      <c r="AF31" s="79">
        <v>26</v>
      </c>
      <c r="AR31" s="79">
        <v>26</v>
      </c>
    </row>
    <row r="32" spans="1:44" hidden="1">
      <c r="AF32" s="79">
        <v>27</v>
      </c>
      <c r="AR32" s="79">
        <v>27</v>
      </c>
    </row>
    <row r="33" spans="32:44" hidden="1">
      <c r="AF33" s="79">
        <v>28</v>
      </c>
      <c r="AR33" s="79">
        <v>28</v>
      </c>
    </row>
    <row r="34" spans="32:44" hidden="1">
      <c r="AF34" s="79">
        <v>29</v>
      </c>
      <c r="AR34" s="79">
        <v>29</v>
      </c>
    </row>
    <row r="35" spans="32:44" hidden="1">
      <c r="AF35" s="79">
        <v>30</v>
      </c>
      <c r="AR35" s="79">
        <v>30</v>
      </c>
    </row>
    <row r="36" spans="32:44" hidden="1">
      <c r="AF36" s="79">
        <v>31</v>
      </c>
      <c r="AR36" s="79">
        <v>31</v>
      </c>
    </row>
    <row r="37" spans="32:44" hidden="1">
      <c r="AF37" s="79">
        <v>32</v>
      </c>
      <c r="AR37" s="79">
        <v>32</v>
      </c>
    </row>
    <row r="38" spans="32:44" hidden="1">
      <c r="AF38" s="79">
        <v>33</v>
      </c>
      <c r="AR38" s="79">
        <v>33</v>
      </c>
    </row>
    <row r="39" spans="32:44" hidden="1">
      <c r="AF39" s="79">
        <v>34</v>
      </c>
      <c r="AR39" s="79">
        <v>34</v>
      </c>
    </row>
    <row r="40" spans="32:44" hidden="1">
      <c r="AF40" s="79">
        <v>35</v>
      </c>
      <c r="AR40" s="79">
        <v>35</v>
      </c>
    </row>
    <row r="41" spans="32:44" hidden="1">
      <c r="AF41" s="79">
        <v>36</v>
      </c>
      <c r="AR41" s="79">
        <v>36</v>
      </c>
    </row>
    <row r="42" spans="32:44" hidden="1">
      <c r="AF42" s="79">
        <v>37</v>
      </c>
      <c r="AR42" s="79">
        <v>37</v>
      </c>
    </row>
    <row r="43" spans="32:44" hidden="1">
      <c r="AF43" s="79">
        <v>38</v>
      </c>
      <c r="AR43" s="79">
        <v>38</v>
      </c>
    </row>
    <row r="44" spans="32:44" hidden="1">
      <c r="AF44" s="79">
        <v>39</v>
      </c>
      <c r="AR44" s="79">
        <v>39</v>
      </c>
    </row>
    <row r="45" spans="32:44" hidden="1">
      <c r="AF45" s="79">
        <v>40</v>
      </c>
      <c r="AR45" s="79">
        <v>40</v>
      </c>
    </row>
  </sheetData>
  <sheetProtection sheet="1" objects="1" scenarios="1" selectLockedCells="1"/>
  <mergeCells count="38">
    <mergeCell ref="AY1:BZ1"/>
    <mergeCell ref="AW3:AW4"/>
    <mergeCell ref="CB3:CE3"/>
    <mergeCell ref="AZ5:AZ16"/>
    <mergeCell ref="BE2:BH2"/>
    <mergeCell ref="BN2:BS2"/>
    <mergeCell ref="BT2:BW2"/>
    <mergeCell ref="AY2:AZ2"/>
    <mergeCell ref="CB2:CF2"/>
    <mergeCell ref="BI2:BM2"/>
    <mergeCell ref="B3:B4"/>
    <mergeCell ref="C3:C4"/>
    <mergeCell ref="D3:D4"/>
    <mergeCell ref="E3:E4"/>
    <mergeCell ref="F3:F4"/>
    <mergeCell ref="K3:K4"/>
    <mergeCell ref="G3:J3"/>
    <mergeCell ref="AG3:AG4"/>
    <mergeCell ref="L3:Q3"/>
    <mergeCell ref="R3:U3"/>
    <mergeCell ref="V3:V4"/>
    <mergeCell ref="W3:W4"/>
    <mergeCell ref="B1:Y1"/>
    <mergeCell ref="CH2:CN2"/>
    <mergeCell ref="CB1:CN1"/>
    <mergeCell ref="AS3:AS4"/>
    <mergeCell ref="X3:Y4"/>
    <mergeCell ref="AA1:AT1"/>
    <mergeCell ref="AA3:AA4"/>
    <mergeCell ref="AB3:AB4"/>
    <mergeCell ref="AC3:AC4"/>
    <mergeCell ref="AD3:AD4"/>
    <mergeCell ref="AE3:AE4"/>
    <mergeCell ref="AF3:AF4"/>
    <mergeCell ref="AH3:AM3"/>
    <mergeCell ref="AN3:AQ3"/>
    <mergeCell ref="AR3:AR4"/>
    <mergeCell ref="AT3:AU3"/>
  </mergeCells>
  <phoneticPr fontId="2"/>
  <conditionalFormatting sqref="K5:K16">
    <cfRule type="expression" dxfId="183" priority="10">
      <formula>$BM5="red"</formula>
    </cfRule>
  </conditionalFormatting>
  <conditionalFormatting sqref="C5:X16">
    <cfRule type="expression" dxfId="182" priority="2">
      <formula>$AY5="grey"</formula>
    </cfRule>
  </conditionalFormatting>
  <conditionalFormatting sqref="C5:J16">
    <cfRule type="expression" dxfId="181" priority="9">
      <formula>BA5="red"</formula>
    </cfRule>
  </conditionalFormatting>
  <conditionalFormatting sqref="L5:X16 C5:J16">
    <cfRule type="containsBlanks" dxfId="180" priority="6">
      <formula>LEN(TRIM(C5))=0</formula>
    </cfRule>
  </conditionalFormatting>
  <conditionalFormatting sqref="L5:X16">
    <cfRule type="expression" dxfId="179" priority="19">
      <formula>BN5="red"</formula>
    </cfRule>
  </conditionalFormatting>
  <conditionalFormatting sqref="Y5:Y16">
    <cfRule type="expression" dxfId="178" priority="1">
      <formula>1</formula>
    </cfRule>
  </conditionalFormatting>
  <dataValidations count="13">
    <dataValidation type="list" allowBlank="1" showInputMessage="1" showErrorMessage="1" sqref="R5:U16" xr:uid="{00000000-0002-0000-0200-000000000000}">
      <formula1>$AN$5:$AN$8</formula1>
    </dataValidation>
    <dataValidation type="list" allowBlank="1" showInputMessage="1" showErrorMessage="1" sqref="X5:X16" xr:uid="{00000000-0002-0000-0200-000001000000}">
      <formula1>IF(C5=$AB$18,OFFSET($AT$4,MATCH($C5,$AT$4:$AT$11,0)+1,,6),VoIP以外)</formula1>
    </dataValidation>
    <dataValidation type="list" allowBlank="1" showInputMessage="1" showErrorMessage="1" sqref="F5:F16" xr:uid="{00000000-0002-0000-0200-000002000000}">
      <formula1>$AE$5:$AE$6</formula1>
    </dataValidation>
    <dataValidation type="list" allowBlank="1" showInputMessage="1" showErrorMessage="1" sqref="E5:E16" xr:uid="{00000000-0002-0000-0200-000003000000}">
      <formula1>$AD$5:$AD$6</formula1>
    </dataValidation>
    <dataValidation type="list" allowBlank="1" showInputMessage="1" showErrorMessage="1" errorTitle="09-27 グローバル着信先設定" error="ISDNグローバル着信時またはVoIP回線およびアナログ放送着信時にLEN毎に決められた着信先を指定することが出来る。_x000a__x000a_■設定値：_x000a_0：設定なし_x000a_1～40：着信先テーブル番号（システムデータ01-41のテーブル番号）_x000a__x000a_■初期値：_x000a_0：設定なし" sqref="G5:J16" xr:uid="{00000000-0002-0000-0200-000004000000}">
      <formula1>$AF$5:$AF$45</formula1>
    </dataValidation>
    <dataValidation type="textLength" operator="lessThanOrEqual" allowBlank="1" showInputMessage="1" showErrorMessage="1" errorTitle="09-01 収容回線番号登録" error="収容回線番号の登録を行う。_x000a_03-15でダイヤルイン契約設定なしのISDN回線、または、ダイヤルイン契約設定有で08-42の設定がない場合はこのデータが発番号として送出される。_x000a__x000a_■設定値：_x000a_1～9, 0：収容回線番号（最大12桁）" sqref="K5:K16" xr:uid="{00000000-0002-0000-0200-000005000000}">
      <formula1>12</formula1>
    </dataValidation>
    <dataValidation type="list" allowBlank="1" showInputMessage="1" showErrorMessage="1" sqref="W5:W16" xr:uid="{00000000-0002-0000-0200-000006000000}">
      <formula1>$AS$5:$AS$6</formula1>
    </dataValidation>
    <dataValidation type="textLength" allowBlank="1" showInputMessage="1" showErrorMessage="1" sqref="BI5:BL16" xr:uid="{00000000-0002-0000-0200-000007000000}">
      <formula1>0</formula1>
      <formula2>12</formula2>
    </dataValidation>
    <dataValidation type="list" allowBlank="1" showInputMessage="1" showErrorMessage="1" sqref="L5:Q16" xr:uid="{00000000-0002-0000-0200-000008000000}">
      <formula1>$AH$5:$AH$6</formula1>
    </dataValidation>
    <dataValidation type="list" allowBlank="1" showInputMessage="1" showErrorMessage="1" errorTitle="03-08 停電用電話機設定" error="回線毎に対応した停電電話機を設定する。アナログ回線収容時に有効となる。_x000a__x000a_■設定値：_x000a_0：設定なし_x000a_【S】1～10：TEN_x000a_【M】1～40：TEN_x000a__x000a_■初期値：_x000a_0：設定なし" sqref="V5:V16" xr:uid="{00000000-0002-0000-0200-000009000000}">
      <formula1>$AR$5:$AR$45</formula1>
    </dataValidation>
    <dataValidation type="list" allowBlank="1" showInputMessage="1" showErrorMessage="1" sqref="D5:D16" xr:uid="{00000000-0002-0000-0200-00000A000000}">
      <formula1>$AC$5:$AC$7</formula1>
    </dataValidation>
    <dataValidation type="list" allowBlank="1" showInputMessage="1" showErrorMessage="1" sqref="C5:C16" xr:uid="{00000000-0002-0000-0200-00000B000000}">
      <formula1>$AB$5:$AB$18</formula1>
    </dataValidation>
    <dataValidation type="list" allowBlank="1" showDropDown="1" showInputMessage="1" showErrorMessage="1" sqref="Y5:Y16" xr:uid="{00000000-0002-0000-0200-00000C000000}">
      <formula1>$AU$5:$AU$13</formula1>
    </dataValidation>
  </dataValidations>
  <pageMargins left="0.23622047244094491" right="0.23622047244094491" top="0.74803149606299213" bottom="0.74803149606299213" header="0.31496062992125984" footer="0.31496062992125984"/>
  <pageSetup paperSize="9" scale="77" orientation="landscape" horizontalDpi="300" verticalDpi="300" r:id="rId1"/>
  <headerFooter>
    <oddHeader>&amp;L&amp;"Meiryo UI,太字"&amp;22αZXMデータ設定Sheet 外線情報</oddHeader>
    <oddFooter>&amp;P / &amp;N ページ</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FF105"/>
  <sheetViews>
    <sheetView zoomScaleNormal="100" zoomScaleSheetLayoutView="100" workbookViewId="0">
      <pane xSplit="2" ySplit="4" topLeftCell="N17" activePane="bottomRight" state="frozen"/>
      <selection activeCell="BE7" sqref="BE7"/>
      <selection pane="topRight" activeCell="BE7" sqref="BE7"/>
      <selection pane="bottomLeft" activeCell="BE7" sqref="BE7"/>
      <selection pane="bottomRight" activeCell="Y29" sqref="Y29:Y34"/>
    </sheetView>
  </sheetViews>
  <sheetFormatPr defaultColWidth="9" defaultRowHeight="15"/>
  <cols>
    <col min="1" max="1" width="2.59765625" style="79" customWidth="1"/>
    <col min="2" max="2" width="4.8984375" style="79" customWidth="1"/>
    <col min="3" max="3" width="6.19921875" style="79" bestFit="1" customWidth="1"/>
    <col min="4" max="4" width="17.5" style="79" customWidth="1"/>
    <col min="5" max="5" width="19.69921875" style="79" bestFit="1" customWidth="1"/>
    <col min="6" max="7" width="6.19921875" style="105" customWidth="1"/>
    <col min="8" max="19" width="9" style="106" bestFit="1" customWidth="1"/>
    <col min="20" max="20" width="8.59765625" style="105" customWidth="1"/>
    <col min="21" max="21" width="7.59765625" style="105" customWidth="1"/>
    <col min="22" max="22" width="7.69921875" style="105" customWidth="1"/>
    <col min="23" max="23" width="6.09765625" style="105" customWidth="1"/>
    <col min="24" max="25" width="7.69921875" style="105" customWidth="1"/>
    <col min="26" max="26" width="6.19921875" style="105" customWidth="1"/>
    <col min="27" max="30" width="2.8984375" style="105" bestFit="1" customWidth="1"/>
    <col min="31" max="31" width="12.5" style="105" customWidth="1"/>
    <col min="32" max="32" width="2.59765625" style="79" customWidth="1"/>
    <col min="33" max="34" width="9" style="79" hidden="1" customWidth="1"/>
    <col min="35" max="35" width="30.8984375" style="79" hidden="1" customWidth="1"/>
    <col min="36" max="54" width="3.8984375" style="79" hidden="1" customWidth="1"/>
    <col min="55" max="55" width="7.69921875" style="79" hidden="1" customWidth="1"/>
    <col min="56" max="62" width="3.8984375" style="79" hidden="1" customWidth="1"/>
    <col min="63" max="64" width="9" style="79" hidden="1" customWidth="1"/>
    <col min="65" max="65" width="5.5" style="79" hidden="1" customWidth="1"/>
    <col min="66" max="66" width="9" style="79" hidden="1" customWidth="1"/>
    <col min="67" max="68" width="6" style="79" hidden="1" customWidth="1"/>
    <col min="69" max="69" width="9" style="79" hidden="1" customWidth="1"/>
    <col min="70" max="75" width="7.5" style="105" hidden="1" customWidth="1"/>
    <col min="76" max="80" width="5.59765625" style="79" hidden="1" customWidth="1"/>
    <col min="81" max="83" width="7.5" style="79" hidden="1" customWidth="1"/>
    <col min="84" max="84" width="7.69921875" style="79" hidden="1" customWidth="1"/>
    <col min="85" max="85" width="4.5" style="79" hidden="1" customWidth="1"/>
    <col min="86" max="88" width="7.5" style="79" hidden="1" customWidth="1"/>
    <col min="89" max="89" width="7.69921875" style="79" hidden="1" customWidth="1"/>
    <col min="90" max="90" width="4.5" style="79" hidden="1" customWidth="1"/>
    <col min="91" max="93" width="7.5" style="79" hidden="1" customWidth="1"/>
    <col min="94" max="94" width="7.69921875" style="79" hidden="1" customWidth="1"/>
    <col min="95" max="95" width="4.5" style="79" hidden="1" customWidth="1"/>
    <col min="96" max="98" width="7.5" style="79" hidden="1" customWidth="1"/>
    <col min="99" max="99" width="7.69921875" style="79" hidden="1" customWidth="1"/>
    <col min="100" max="100" width="4.5" style="79" hidden="1" customWidth="1"/>
    <col min="101" max="103" width="7.5" style="79" hidden="1" customWidth="1"/>
    <col min="104" max="104" width="7.69921875" style="79" hidden="1" customWidth="1"/>
    <col min="105" max="105" width="4.5" style="79" hidden="1" customWidth="1"/>
    <col min="106" max="108" width="7.5" style="79" hidden="1" customWidth="1"/>
    <col min="109" max="109" width="7.69921875" style="79" hidden="1" customWidth="1"/>
    <col min="110" max="110" width="4.5" style="79" hidden="1" customWidth="1"/>
    <col min="111" max="113" width="7.5" style="79" hidden="1" customWidth="1"/>
    <col min="114" max="114" width="7.69921875" style="79" hidden="1" customWidth="1"/>
    <col min="115" max="115" width="4.5" style="79" hidden="1" customWidth="1"/>
    <col min="116" max="118" width="7.5" style="79" hidden="1" customWidth="1"/>
    <col min="119" max="119" width="7.69921875" style="79" hidden="1" customWidth="1"/>
    <col min="120" max="120" width="4.5" style="79" hidden="1" customWidth="1"/>
    <col min="121" max="123" width="7.5" style="79" hidden="1" customWidth="1"/>
    <col min="124" max="124" width="7.69921875" style="79" hidden="1" customWidth="1"/>
    <col min="125" max="125" width="4.5" style="79" hidden="1" customWidth="1"/>
    <col min="126" max="128" width="7.5" style="79" hidden="1" customWidth="1"/>
    <col min="129" max="129" width="7.69921875" style="79" hidden="1" customWidth="1"/>
    <col min="130" max="130" width="4.5" style="79" hidden="1" customWidth="1"/>
    <col min="131" max="133" width="7.5" style="79" hidden="1" customWidth="1"/>
    <col min="134" max="134" width="7.69921875" style="79" hidden="1" customWidth="1"/>
    <col min="135" max="135" width="4.5" style="79" hidden="1" customWidth="1"/>
    <col min="136" max="138" width="7.5" style="79" hidden="1" customWidth="1"/>
    <col min="139" max="139" width="7.69921875" style="79" hidden="1" customWidth="1"/>
    <col min="140" max="140" width="4.5" style="79" hidden="1" customWidth="1"/>
    <col min="141" max="151" width="5.59765625" style="105" hidden="1" customWidth="1"/>
    <col min="152" max="154" width="7.5" style="105" hidden="1" customWidth="1"/>
    <col min="155" max="155" width="7.69921875" style="105" hidden="1" customWidth="1"/>
    <col min="156" max="156" width="4.5" style="105" hidden="1" customWidth="1"/>
    <col min="157" max="157" width="9" style="79" hidden="1" customWidth="1"/>
    <col min="158" max="158" width="9.19921875" style="79" hidden="1" customWidth="1"/>
    <col min="159" max="160" width="7.5" style="79" hidden="1" customWidth="1"/>
    <col min="161" max="161" width="7.3984375" style="79" hidden="1" customWidth="1"/>
    <col min="162" max="162" width="6" style="79" hidden="1" customWidth="1"/>
    <col min="163" max="16384" width="9" style="79"/>
  </cols>
  <sheetData>
    <row r="1" spans="1:162" s="125" customFormat="1">
      <c r="B1" s="938" t="s">
        <v>628</v>
      </c>
      <c r="C1" s="938"/>
      <c r="D1" s="938"/>
      <c r="E1" s="938"/>
      <c r="F1" s="938"/>
      <c r="G1" s="938"/>
      <c r="H1" s="938"/>
      <c r="I1" s="938"/>
      <c r="J1" s="938"/>
      <c r="K1" s="938"/>
      <c r="L1" s="938"/>
      <c r="M1" s="938"/>
      <c r="N1" s="938"/>
      <c r="O1" s="938"/>
      <c r="P1" s="938"/>
      <c r="Q1" s="938"/>
      <c r="R1" s="938"/>
      <c r="S1" s="938"/>
      <c r="T1" s="938"/>
      <c r="U1" s="938"/>
      <c r="V1" s="938"/>
      <c r="W1" s="938"/>
      <c r="X1" s="938"/>
      <c r="Y1" s="938"/>
      <c r="Z1" s="938"/>
      <c r="AA1" s="938"/>
      <c r="AB1" s="938"/>
      <c r="AC1" s="938"/>
      <c r="AD1" s="938"/>
      <c r="AE1" s="804"/>
      <c r="AF1" s="151"/>
      <c r="AG1" s="938" t="s">
        <v>354</v>
      </c>
      <c r="AH1" s="938"/>
      <c r="AI1" s="938"/>
      <c r="AJ1" s="938"/>
      <c r="AK1" s="938"/>
      <c r="AL1" s="938"/>
      <c r="AM1" s="938"/>
      <c r="AN1" s="938"/>
      <c r="AO1" s="938"/>
      <c r="AP1" s="938"/>
      <c r="AQ1" s="938"/>
      <c r="AR1" s="938"/>
      <c r="AS1" s="938"/>
      <c r="AT1" s="938"/>
      <c r="AU1" s="938"/>
      <c r="AV1" s="938"/>
      <c r="AW1" s="938"/>
      <c r="AX1" s="938"/>
      <c r="AY1" s="938"/>
      <c r="AZ1" s="938"/>
      <c r="BA1" s="938"/>
      <c r="BB1" s="938"/>
      <c r="BC1" s="938"/>
      <c r="BD1" s="938"/>
      <c r="BE1" s="938"/>
      <c r="BF1" s="938"/>
      <c r="BG1" s="938"/>
      <c r="BH1" s="938"/>
      <c r="BI1" s="938"/>
      <c r="BJ1" s="804"/>
      <c r="BK1" s="433"/>
      <c r="BL1" s="433"/>
      <c r="BM1" s="433"/>
      <c r="BN1" s="433"/>
      <c r="BO1" s="974" t="s">
        <v>795</v>
      </c>
      <c r="BP1" s="974"/>
      <c r="BQ1" s="974"/>
      <c r="BR1" s="974"/>
      <c r="BS1" s="974"/>
      <c r="BT1" s="974"/>
      <c r="BU1" s="974"/>
      <c r="BV1" s="974"/>
      <c r="BW1" s="974"/>
      <c r="BX1" s="974"/>
      <c r="BY1" s="974"/>
      <c r="BZ1" s="974"/>
      <c r="CA1" s="974"/>
      <c r="CB1" s="974"/>
      <c r="CC1" s="974"/>
      <c r="CD1" s="974"/>
      <c r="CE1" s="974"/>
      <c r="CF1" s="974"/>
      <c r="CG1" s="974"/>
      <c r="CH1" s="974"/>
      <c r="CI1" s="974"/>
      <c r="CJ1" s="974"/>
      <c r="CK1" s="974"/>
      <c r="CL1" s="974"/>
      <c r="CM1" s="974"/>
      <c r="CN1" s="974"/>
      <c r="CO1" s="974"/>
      <c r="CP1" s="974"/>
      <c r="CQ1" s="974"/>
      <c r="CR1" s="974"/>
      <c r="CS1" s="974"/>
      <c r="CT1" s="974"/>
      <c r="CU1" s="974"/>
      <c r="CV1" s="974"/>
      <c r="CW1" s="974"/>
      <c r="CX1" s="974"/>
      <c r="CY1" s="974"/>
      <c r="CZ1" s="974"/>
      <c r="DA1" s="974"/>
      <c r="DB1" s="974"/>
      <c r="DC1" s="974"/>
      <c r="DD1" s="974"/>
      <c r="DE1" s="974"/>
      <c r="DF1" s="974"/>
      <c r="DG1" s="974"/>
      <c r="DH1" s="974"/>
      <c r="DI1" s="974"/>
      <c r="DJ1" s="974"/>
      <c r="DK1" s="974"/>
      <c r="DL1" s="974"/>
      <c r="DM1" s="974"/>
      <c r="DN1" s="974"/>
      <c r="DO1" s="974"/>
      <c r="DP1" s="974"/>
      <c r="DQ1" s="974"/>
      <c r="DR1" s="974"/>
      <c r="DS1" s="974"/>
      <c r="DT1" s="974"/>
      <c r="DU1" s="974"/>
      <c r="DV1" s="974"/>
      <c r="DW1" s="974"/>
      <c r="DX1" s="974"/>
      <c r="DY1" s="974"/>
      <c r="DZ1" s="974"/>
      <c r="EA1" s="974"/>
      <c r="EB1" s="974"/>
      <c r="EC1" s="974"/>
      <c r="ED1" s="974"/>
      <c r="EE1" s="974"/>
      <c r="EF1" s="974"/>
      <c r="EG1" s="974"/>
      <c r="EH1" s="974"/>
      <c r="EI1" s="974"/>
      <c r="EJ1" s="974"/>
      <c r="EK1" s="974"/>
      <c r="EL1" s="974"/>
      <c r="EM1" s="974"/>
      <c r="EN1" s="974"/>
      <c r="EO1" s="974"/>
      <c r="EP1" s="974"/>
      <c r="EQ1" s="974"/>
      <c r="ER1" s="974"/>
      <c r="ES1" s="974"/>
      <c r="ET1" s="974"/>
      <c r="EU1" s="974"/>
      <c r="EV1" s="805"/>
      <c r="EW1" s="805"/>
      <c r="EX1" s="805"/>
      <c r="EY1" s="805"/>
      <c r="EZ1" s="805"/>
      <c r="FB1" s="974" t="s">
        <v>712</v>
      </c>
      <c r="FC1" s="974"/>
      <c r="FD1" s="974"/>
      <c r="FE1" s="974"/>
      <c r="FF1" s="974"/>
    </row>
    <row r="2" spans="1:162" s="125" customFormat="1" ht="16.5" customHeight="1" thickBot="1">
      <c r="B2" s="433"/>
      <c r="C2" s="151"/>
      <c r="D2" s="433"/>
      <c r="E2" s="433"/>
      <c r="F2" s="233"/>
      <c r="G2" s="233"/>
      <c r="H2" s="872" t="s">
        <v>1526</v>
      </c>
      <c r="I2" s="234"/>
      <c r="J2" s="234"/>
      <c r="K2" s="234"/>
      <c r="L2" s="234"/>
      <c r="M2" s="234"/>
      <c r="N2" s="234"/>
      <c r="O2" s="234"/>
      <c r="P2" s="234"/>
      <c r="Q2" s="234"/>
      <c r="R2" s="234"/>
      <c r="S2" s="234"/>
      <c r="T2" s="233"/>
      <c r="U2" s="233"/>
      <c r="V2" s="91"/>
      <c r="W2" s="91"/>
      <c r="X2" s="91"/>
      <c r="Y2" s="233"/>
      <c r="Z2" s="233"/>
      <c r="AA2" s="233"/>
      <c r="AB2" s="233"/>
      <c r="AC2" s="233"/>
      <c r="AD2" s="233"/>
      <c r="AE2" s="233"/>
      <c r="AF2" s="433"/>
      <c r="AG2" s="433"/>
      <c r="AH2" s="151"/>
      <c r="AI2" s="433"/>
      <c r="AJ2" s="433"/>
      <c r="AK2" s="433"/>
      <c r="AL2" s="433"/>
      <c r="AM2" s="433"/>
      <c r="AN2" s="433"/>
      <c r="AO2" s="433"/>
      <c r="AP2" s="433"/>
      <c r="AQ2" s="433"/>
      <c r="AR2" s="433"/>
      <c r="AS2" s="433"/>
      <c r="AT2" s="433"/>
      <c r="AU2" s="433"/>
      <c r="AV2" s="433"/>
      <c r="AW2" s="433"/>
      <c r="AX2" s="433"/>
      <c r="BA2" s="92"/>
      <c r="BB2" s="92"/>
      <c r="BC2" s="92"/>
      <c r="BD2" s="433"/>
      <c r="BE2" s="433"/>
      <c r="BF2" s="433"/>
      <c r="BG2" s="433"/>
      <c r="BH2" s="433"/>
      <c r="BI2" s="433"/>
      <c r="BJ2" s="804"/>
      <c r="BK2" s="433"/>
      <c r="BL2" s="433"/>
      <c r="BM2" s="433"/>
      <c r="BN2" s="433"/>
      <c r="BO2" s="446" t="s">
        <v>759</v>
      </c>
      <c r="BP2" s="235" t="s">
        <v>792</v>
      </c>
      <c r="BQ2" s="446" t="s">
        <v>759</v>
      </c>
      <c r="BR2" s="1008" t="s">
        <v>776</v>
      </c>
      <c r="BS2" s="1009"/>
      <c r="BT2" s="1009"/>
      <c r="BU2" s="1009"/>
      <c r="BV2" s="1009"/>
      <c r="BW2" s="1009"/>
      <c r="BX2" s="1010"/>
      <c r="BY2" s="436" t="s">
        <v>777</v>
      </c>
      <c r="BZ2" s="436" t="s">
        <v>778</v>
      </c>
      <c r="CA2" s="436" t="s">
        <v>779</v>
      </c>
      <c r="CB2" s="436" t="s">
        <v>780</v>
      </c>
      <c r="CC2" s="1036" t="s">
        <v>781</v>
      </c>
      <c r="CD2" s="1036"/>
      <c r="CE2" s="1036"/>
      <c r="CF2" s="1036"/>
      <c r="CG2" s="1036"/>
      <c r="CH2" s="1036"/>
      <c r="CI2" s="1036"/>
      <c r="CJ2" s="1036"/>
      <c r="CK2" s="1036"/>
      <c r="CL2" s="1036"/>
      <c r="CM2" s="1036"/>
      <c r="CN2" s="1036"/>
      <c r="CO2" s="1036"/>
      <c r="CP2" s="1036"/>
      <c r="CQ2" s="1036"/>
      <c r="CR2" s="1036"/>
      <c r="CS2" s="1036"/>
      <c r="CT2" s="1036"/>
      <c r="CU2" s="1036"/>
      <c r="CV2" s="1036"/>
      <c r="CW2" s="1036"/>
      <c r="CX2" s="1036"/>
      <c r="CY2" s="1036"/>
      <c r="CZ2" s="1036"/>
      <c r="DA2" s="1036"/>
      <c r="DB2" s="1036"/>
      <c r="DC2" s="1036"/>
      <c r="DD2" s="1036"/>
      <c r="DE2" s="1036"/>
      <c r="DF2" s="1036"/>
      <c r="DG2" s="1036"/>
      <c r="DH2" s="1036"/>
      <c r="DI2" s="1036"/>
      <c r="DJ2" s="1036"/>
      <c r="DK2" s="1036"/>
      <c r="DL2" s="1036"/>
      <c r="DM2" s="1036"/>
      <c r="DN2" s="1036"/>
      <c r="DO2" s="1036"/>
      <c r="DP2" s="1036"/>
      <c r="DQ2" s="1036"/>
      <c r="DR2" s="1036"/>
      <c r="DS2" s="1036"/>
      <c r="DT2" s="1036"/>
      <c r="DU2" s="1036"/>
      <c r="DV2" s="1036"/>
      <c r="DW2" s="1036"/>
      <c r="DX2" s="1036"/>
      <c r="DY2" s="1036"/>
      <c r="DZ2" s="1036"/>
      <c r="EA2" s="1036"/>
      <c r="EB2" s="1036"/>
      <c r="EC2" s="1036"/>
      <c r="ED2" s="1036"/>
      <c r="EE2" s="1036"/>
      <c r="EF2" s="1036"/>
      <c r="EG2" s="1036"/>
      <c r="EH2" s="1036"/>
      <c r="EI2" s="1036"/>
      <c r="EJ2" s="1036"/>
      <c r="EK2" s="436" t="s">
        <v>789</v>
      </c>
      <c r="EL2" s="436" t="s">
        <v>1091</v>
      </c>
      <c r="EM2" s="436" t="s">
        <v>791</v>
      </c>
      <c r="EN2" s="255" t="s">
        <v>1092</v>
      </c>
      <c r="EO2" s="436" t="s">
        <v>1093</v>
      </c>
      <c r="EP2" s="436" t="s">
        <v>790</v>
      </c>
      <c r="EQ2" s="436" t="s">
        <v>787</v>
      </c>
      <c r="ER2" s="1008" t="s">
        <v>788</v>
      </c>
      <c r="ES2" s="1009"/>
      <c r="ET2" s="1009"/>
      <c r="EU2" s="1010"/>
      <c r="EV2" s="1008" t="s">
        <v>1513</v>
      </c>
      <c r="EW2" s="1009"/>
      <c r="EX2" s="1009"/>
      <c r="EY2" s="1009"/>
      <c r="EZ2" s="1010"/>
      <c r="FA2" s="564"/>
      <c r="FB2" s="1015" t="s">
        <v>715</v>
      </c>
      <c r="FC2" s="1015"/>
      <c r="FD2" s="1015"/>
      <c r="FE2" s="1015"/>
      <c r="FF2" s="1015"/>
    </row>
    <row r="3" spans="1:162" ht="27" customHeight="1">
      <c r="A3" s="55"/>
      <c r="B3" s="1005" t="s">
        <v>244</v>
      </c>
      <c r="C3" s="1030" t="s">
        <v>623</v>
      </c>
      <c r="D3" s="995" t="s">
        <v>352</v>
      </c>
      <c r="E3" s="995" t="s">
        <v>376</v>
      </c>
      <c r="F3" s="1003" t="s">
        <v>353</v>
      </c>
      <c r="G3" s="978" t="s">
        <v>363</v>
      </c>
      <c r="H3" s="1032" t="s">
        <v>456</v>
      </c>
      <c r="I3" s="1033"/>
      <c r="J3" s="1033"/>
      <c r="K3" s="1033"/>
      <c r="L3" s="1033"/>
      <c r="M3" s="1033"/>
      <c r="N3" s="1033"/>
      <c r="O3" s="1033"/>
      <c r="P3" s="1033"/>
      <c r="Q3" s="1033"/>
      <c r="R3" s="1033"/>
      <c r="S3" s="1034"/>
      <c r="T3" s="1003" t="s">
        <v>641</v>
      </c>
      <c r="U3" s="1003" t="s">
        <v>957</v>
      </c>
      <c r="V3" s="1026" t="s">
        <v>1071</v>
      </c>
      <c r="W3" s="1024" t="s">
        <v>958</v>
      </c>
      <c r="X3" s="1026" t="s">
        <v>959</v>
      </c>
      <c r="Y3" s="1028" t="s">
        <v>420</v>
      </c>
      <c r="Z3" s="1003" t="s">
        <v>364</v>
      </c>
      <c r="AA3" s="1022" t="s">
        <v>36</v>
      </c>
      <c r="AB3" s="1023"/>
      <c r="AC3" s="1023"/>
      <c r="AD3" s="1023"/>
      <c r="AE3" s="1037" t="s">
        <v>1514</v>
      </c>
      <c r="AF3" s="93"/>
      <c r="AG3" s="982" t="s">
        <v>244</v>
      </c>
      <c r="AH3" s="1020" t="s">
        <v>30</v>
      </c>
      <c r="AI3" s="984" t="s">
        <v>352</v>
      </c>
      <c r="AJ3" s="984" t="s">
        <v>33</v>
      </c>
      <c r="AK3" s="984" t="s">
        <v>353</v>
      </c>
      <c r="AL3" s="984" t="s">
        <v>32</v>
      </c>
      <c r="AM3" s="1018" t="s">
        <v>34</v>
      </c>
      <c r="AN3" s="1019"/>
      <c r="AO3" s="1019"/>
      <c r="AP3" s="1019"/>
      <c r="AQ3" s="1019"/>
      <c r="AR3" s="1019"/>
      <c r="AS3" s="1019"/>
      <c r="AT3" s="1019"/>
      <c r="AU3" s="1019"/>
      <c r="AV3" s="1019"/>
      <c r="AW3" s="1019"/>
      <c r="AX3" s="988"/>
      <c r="AY3" s="984" t="s">
        <v>642</v>
      </c>
      <c r="AZ3" s="984" t="s">
        <v>1062</v>
      </c>
      <c r="BA3" s="984" t="s">
        <v>1063</v>
      </c>
      <c r="BB3" s="984" t="s">
        <v>1064</v>
      </c>
      <c r="BC3" s="984" t="s">
        <v>960</v>
      </c>
      <c r="BD3" s="984" t="s">
        <v>242</v>
      </c>
      <c r="BE3" s="1044" t="s">
        <v>35</v>
      </c>
      <c r="BF3" s="1046" t="s">
        <v>36</v>
      </c>
      <c r="BG3" s="1047"/>
      <c r="BH3" s="1047"/>
      <c r="BI3" s="1048"/>
      <c r="BJ3" s="1039" t="s">
        <v>1512</v>
      </c>
      <c r="BK3" s="159"/>
      <c r="BL3" s="982" t="s">
        <v>939</v>
      </c>
      <c r="BM3" s="982" t="s">
        <v>757</v>
      </c>
      <c r="BN3" s="159"/>
      <c r="BO3" s="435" t="s">
        <v>775</v>
      </c>
      <c r="BP3" s="435" t="s">
        <v>793</v>
      </c>
      <c r="BQ3" s="435" t="s">
        <v>794</v>
      </c>
      <c r="BR3" s="200" t="s">
        <v>356</v>
      </c>
      <c r="BS3" s="480">
        <v>4</v>
      </c>
      <c r="BT3" s="1041" t="s">
        <v>806</v>
      </c>
      <c r="BU3" s="1042"/>
      <c r="BV3" s="1042"/>
      <c r="BW3" s="1043"/>
      <c r="BX3" s="435"/>
      <c r="BY3" s="435" t="s">
        <v>770</v>
      </c>
      <c r="BZ3" s="435" t="s">
        <v>807</v>
      </c>
      <c r="CA3" s="435" t="s">
        <v>770</v>
      </c>
      <c r="CB3" s="435" t="s">
        <v>770</v>
      </c>
      <c r="CC3" s="1035" t="s">
        <v>783</v>
      </c>
      <c r="CD3" s="1035"/>
      <c r="CE3" s="1035"/>
      <c r="CF3" s="1035"/>
      <c r="CG3" s="1035"/>
      <c r="CH3" s="1035" t="s">
        <v>42</v>
      </c>
      <c r="CI3" s="1035"/>
      <c r="CJ3" s="1035"/>
      <c r="CK3" s="1035"/>
      <c r="CL3" s="1035"/>
      <c r="CM3" s="1035" t="s">
        <v>43</v>
      </c>
      <c r="CN3" s="1035"/>
      <c r="CO3" s="1035"/>
      <c r="CP3" s="1035"/>
      <c r="CQ3" s="1035"/>
      <c r="CR3" s="1035" t="s">
        <v>44</v>
      </c>
      <c r="CS3" s="1035"/>
      <c r="CT3" s="1035"/>
      <c r="CU3" s="1035"/>
      <c r="CV3" s="1035"/>
      <c r="CW3" s="1035" t="s">
        <v>45</v>
      </c>
      <c r="CX3" s="1035"/>
      <c r="CY3" s="1035"/>
      <c r="CZ3" s="1035"/>
      <c r="DA3" s="1035"/>
      <c r="DB3" s="1035" t="s">
        <v>46</v>
      </c>
      <c r="DC3" s="1035"/>
      <c r="DD3" s="1035"/>
      <c r="DE3" s="1035"/>
      <c r="DF3" s="1035"/>
      <c r="DG3" s="1035" t="s">
        <v>47</v>
      </c>
      <c r="DH3" s="1035"/>
      <c r="DI3" s="1035"/>
      <c r="DJ3" s="1035"/>
      <c r="DK3" s="1035"/>
      <c r="DL3" s="1035" t="s">
        <v>48</v>
      </c>
      <c r="DM3" s="1035"/>
      <c r="DN3" s="1035"/>
      <c r="DO3" s="1035"/>
      <c r="DP3" s="1035"/>
      <c r="DQ3" s="1035" t="s">
        <v>49</v>
      </c>
      <c r="DR3" s="1035"/>
      <c r="DS3" s="1035"/>
      <c r="DT3" s="1035"/>
      <c r="DU3" s="1035"/>
      <c r="DV3" s="1035" t="s">
        <v>50</v>
      </c>
      <c r="DW3" s="1035"/>
      <c r="DX3" s="1035"/>
      <c r="DY3" s="1035"/>
      <c r="DZ3" s="1035"/>
      <c r="EA3" s="1035" t="s">
        <v>51</v>
      </c>
      <c r="EB3" s="1035"/>
      <c r="EC3" s="1035"/>
      <c r="ED3" s="1035"/>
      <c r="EE3" s="1035"/>
      <c r="EF3" s="1035" t="s">
        <v>52</v>
      </c>
      <c r="EG3" s="1035"/>
      <c r="EH3" s="1035"/>
      <c r="EI3" s="1035"/>
      <c r="EJ3" s="1035"/>
      <c r="EK3" s="435" t="s">
        <v>770</v>
      </c>
      <c r="EL3" s="435" t="s">
        <v>1094</v>
      </c>
      <c r="EM3" s="435" t="s">
        <v>770</v>
      </c>
      <c r="EN3" s="435" t="s">
        <v>1094</v>
      </c>
      <c r="EO3" s="435" t="s">
        <v>1094</v>
      </c>
      <c r="EP3" s="435" t="s">
        <v>770</v>
      </c>
      <c r="EQ3" s="435" t="s">
        <v>770</v>
      </c>
      <c r="ER3" s="435">
        <v>1</v>
      </c>
      <c r="ES3" s="435">
        <v>2</v>
      </c>
      <c r="ET3" s="435">
        <v>3</v>
      </c>
      <c r="EU3" s="435">
        <v>4</v>
      </c>
      <c r="EV3" s="807"/>
      <c r="EW3" s="808"/>
      <c r="EX3" s="808"/>
      <c r="EY3" s="808"/>
      <c r="EZ3" s="809"/>
      <c r="FA3" s="494"/>
      <c r="FB3" s="1011" t="s">
        <v>713</v>
      </c>
      <c r="FC3" s="1012"/>
      <c r="FD3" s="1012"/>
      <c r="FE3" s="1013"/>
      <c r="FF3" s="565"/>
    </row>
    <row r="4" spans="1:162" ht="19.5" customHeight="1" thickBot="1">
      <c r="A4" s="55"/>
      <c r="B4" s="1006"/>
      <c r="C4" s="1031"/>
      <c r="D4" s="996"/>
      <c r="E4" s="996"/>
      <c r="F4" s="1004"/>
      <c r="G4" s="980"/>
      <c r="H4" s="580" t="s">
        <v>782</v>
      </c>
      <c r="I4" s="581" t="s">
        <v>42</v>
      </c>
      <c r="J4" s="581" t="s">
        <v>43</v>
      </c>
      <c r="K4" s="581" t="s">
        <v>44</v>
      </c>
      <c r="L4" s="581" t="s">
        <v>45</v>
      </c>
      <c r="M4" s="581" t="s">
        <v>46</v>
      </c>
      <c r="N4" s="581" t="s">
        <v>47</v>
      </c>
      <c r="O4" s="581" t="s">
        <v>48</v>
      </c>
      <c r="P4" s="581" t="s">
        <v>49</v>
      </c>
      <c r="Q4" s="581" t="s">
        <v>50</v>
      </c>
      <c r="R4" s="581" t="s">
        <v>51</v>
      </c>
      <c r="S4" s="582" t="s">
        <v>52</v>
      </c>
      <c r="T4" s="1004"/>
      <c r="U4" s="1004"/>
      <c r="V4" s="1027"/>
      <c r="W4" s="1025"/>
      <c r="X4" s="1027"/>
      <c r="Y4" s="1029"/>
      <c r="Z4" s="1004"/>
      <c r="AA4" s="583">
        <v>1</v>
      </c>
      <c r="AB4" s="584">
        <v>2</v>
      </c>
      <c r="AC4" s="584">
        <v>3</v>
      </c>
      <c r="AD4" s="825">
        <v>4</v>
      </c>
      <c r="AE4" s="1038"/>
      <c r="AF4" s="93"/>
      <c r="AG4" s="983"/>
      <c r="AH4" s="1021"/>
      <c r="AI4" s="985"/>
      <c r="AJ4" s="985"/>
      <c r="AK4" s="985"/>
      <c r="AL4" s="985"/>
      <c r="AM4" s="94" t="s">
        <v>41</v>
      </c>
      <c r="AN4" s="82" t="s">
        <v>42</v>
      </c>
      <c r="AO4" s="82" t="s">
        <v>43</v>
      </c>
      <c r="AP4" s="82" t="s">
        <v>44</v>
      </c>
      <c r="AQ4" s="82" t="s">
        <v>45</v>
      </c>
      <c r="AR4" s="82" t="s">
        <v>46</v>
      </c>
      <c r="AS4" s="82" t="s">
        <v>47</v>
      </c>
      <c r="AT4" s="82" t="s">
        <v>48</v>
      </c>
      <c r="AU4" s="82" t="s">
        <v>49</v>
      </c>
      <c r="AV4" s="82" t="s">
        <v>50</v>
      </c>
      <c r="AW4" s="82" t="s">
        <v>51</v>
      </c>
      <c r="AX4" s="83" t="s">
        <v>52</v>
      </c>
      <c r="AY4" s="985"/>
      <c r="AZ4" s="985"/>
      <c r="BA4" s="985"/>
      <c r="BB4" s="985"/>
      <c r="BC4" s="985"/>
      <c r="BD4" s="985"/>
      <c r="BE4" s="1045"/>
      <c r="BF4" s="95">
        <v>1</v>
      </c>
      <c r="BG4" s="96">
        <v>2</v>
      </c>
      <c r="BH4" s="96">
        <v>3</v>
      </c>
      <c r="BI4" s="97">
        <v>4</v>
      </c>
      <c r="BJ4" s="1040"/>
      <c r="BK4" s="159"/>
      <c r="BL4" s="983"/>
      <c r="BM4" s="983"/>
      <c r="BN4" s="159"/>
      <c r="BO4" s="435" t="s">
        <v>760</v>
      </c>
      <c r="BP4" s="435" t="s">
        <v>760</v>
      </c>
      <c r="BQ4" s="437" t="s">
        <v>764</v>
      </c>
      <c r="BR4" s="450" t="s">
        <v>358</v>
      </c>
      <c r="BS4" s="481" t="s">
        <v>357</v>
      </c>
      <c r="BT4" s="482">
        <v>1</v>
      </c>
      <c r="BU4" s="483">
        <v>2</v>
      </c>
      <c r="BV4" s="483">
        <v>3</v>
      </c>
      <c r="BW4" s="483">
        <v>4</v>
      </c>
      <c r="BX4" s="435" t="s">
        <v>761</v>
      </c>
      <c r="BY4" s="438" t="s">
        <v>761</v>
      </c>
      <c r="BZ4" s="435" t="s">
        <v>761</v>
      </c>
      <c r="CA4" s="435" t="s">
        <v>761</v>
      </c>
      <c r="CB4" s="435" t="s">
        <v>761</v>
      </c>
      <c r="CC4" s="188" t="s">
        <v>356</v>
      </c>
      <c r="CD4" s="189" t="s">
        <v>785</v>
      </c>
      <c r="CE4" s="189" t="s">
        <v>784</v>
      </c>
      <c r="CF4" s="189" t="s">
        <v>786</v>
      </c>
      <c r="CG4" s="435" t="s">
        <v>761</v>
      </c>
      <c r="CH4" s="188" t="s">
        <v>356</v>
      </c>
      <c r="CI4" s="189" t="s">
        <v>785</v>
      </c>
      <c r="CJ4" s="189" t="s">
        <v>784</v>
      </c>
      <c r="CK4" s="189" t="s">
        <v>786</v>
      </c>
      <c r="CL4" s="435" t="s">
        <v>761</v>
      </c>
      <c r="CM4" s="188" t="s">
        <v>356</v>
      </c>
      <c r="CN4" s="189" t="s">
        <v>785</v>
      </c>
      <c r="CO4" s="189" t="s">
        <v>784</v>
      </c>
      <c r="CP4" s="189" t="s">
        <v>786</v>
      </c>
      <c r="CQ4" s="435" t="s">
        <v>761</v>
      </c>
      <c r="CR4" s="188" t="s">
        <v>356</v>
      </c>
      <c r="CS4" s="189" t="s">
        <v>785</v>
      </c>
      <c r="CT4" s="189" t="s">
        <v>784</v>
      </c>
      <c r="CU4" s="189" t="s">
        <v>786</v>
      </c>
      <c r="CV4" s="435" t="s">
        <v>761</v>
      </c>
      <c r="CW4" s="188" t="s">
        <v>356</v>
      </c>
      <c r="CX4" s="189" t="s">
        <v>785</v>
      </c>
      <c r="CY4" s="189" t="s">
        <v>784</v>
      </c>
      <c r="CZ4" s="189" t="s">
        <v>786</v>
      </c>
      <c r="DA4" s="435" t="s">
        <v>761</v>
      </c>
      <c r="DB4" s="188" t="s">
        <v>356</v>
      </c>
      <c r="DC4" s="189" t="s">
        <v>785</v>
      </c>
      <c r="DD4" s="189" t="s">
        <v>784</v>
      </c>
      <c r="DE4" s="189" t="s">
        <v>786</v>
      </c>
      <c r="DF4" s="435" t="s">
        <v>761</v>
      </c>
      <c r="DG4" s="188" t="s">
        <v>356</v>
      </c>
      <c r="DH4" s="189" t="s">
        <v>785</v>
      </c>
      <c r="DI4" s="189" t="s">
        <v>784</v>
      </c>
      <c r="DJ4" s="189" t="s">
        <v>786</v>
      </c>
      <c r="DK4" s="435" t="s">
        <v>761</v>
      </c>
      <c r="DL4" s="188" t="s">
        <v>356</v>
      </c>
      <c r="DM4" s="189" t="s">
        <v>785</v>
      </c>
      <c r="DN4" s="189" t="s">
        <v>784</v>
      </c>
      <c r="DO4" s="189" t="s">
        <v>786</v>
      </c>
      <c r="DP4" s="435" t="s">
        <v>761</v>
      </c>
      <c r="DQ4" s="188" t="s">
        <v>356</v>
      </c>
      <c r="DR4" s="189" t="s">
        <v>785</v>
      </c>
      <c r="DS4" s="189" t="s">
        <v>784</v>
      </c>
      <c r="DT4" s="189" t="s">
        <v>786</v>
      </c>
      <c r="DU4" s="435" t="s">
        <v>761</v>
      </c>
      <c r="DV4" s="188" t="s">
        <v>356</v>
      </c>
      <c r="DW4" s="189" t="s">
        <v>785</v>
      </c>
      <c r="DX4" s="189" t="s">
        <v>784</v>
      </c>
      <c r="DY4" s="189" t="s">
        <v>786</v>
      </c>
      <c r="DZ4" s="435" t="s">
        <v>761</v>
      </c>
      <c r="EA4" s="188" t="s">
        <v>356</v>
      </c>
      <c r="EB4" s="189" t="s">
        <v>785</v>
      </c>
      <c r="EC4" s="189" t="s">
        <v>784</v>
      </c>
      <c r="ED4" s="189" t="s">
        <v>786</v>
      </c>
      <c r="EE4" s="435" t="s">
        <v>761</v>
      </c>
      <c r="EF4" s="188" t="s">
        <v>356</v>
      </c>
      <c r="EG4" s="189" t="s">
        <v>785</v>
      </c>
      <c r="EH4" s="189" t="s">
        <v>784</v>
      </c>
      <c r="EI4" s="189" t="s">
        <v>786</v>
      </c>
      <c r="EJ4" s="435" t="s">
        <v>761</v>
      </c>
      <c r="EK4" s="435" t="s">
        <v>761</v>
      </c>
      <c r="EL4" s="435" t="s">
        <v>1095</v>
      </c>
      <c r="EM4" s="435" t="s">
        <v>761</v>
      </c>
      <c r="EN4" s="435" t="s">
        <v>1095</v>
      </c>
      <c r="EO4" s="435" t="s">
        <v>1095</v>
      </c>
      <c r="EP4" s="435" t="s">
        <v>761</v>
      </c>
      <c r="EQ4" s="435" t="s">
        <v>761</v>
      </c>
      <c r="ER4" s="435" t="s">
        <v>761</v>
      </c>
      <c r="ES4" s="435" t="s">
        <v>761</v>
      </c>
      <c r="ET4" s="435" t="s">
        <v>761</v>
      </c>
      <c r="EU4" s="435" t="s">
        <v>761</v>
      </c>
      <c r="EV4" s="188" t="s">
        <v>356</v>
      </c>
      <c r="EW4" s="189" t="s">
        <v>785</v>
      </c>
      <c r="EX4" s="189" t="s">
        <v>784</v>
      </c>
      <c r="EY4" s="189" t="s">
        <v>786</v>
      </c>
      <c r="EZ4" s="806" t="s">
        <v>761</v>
      </c>
      <c r="FA4" s="494"/>
      <c r="FB4" s="566" t="s">
        <v>716</v>
      </c>
      <c r="FC4" s="566" t="s">
        <v>717</v>
      </c>
      <c r="FD4" s="566" t="s">
        <v>718</v>
      </c>
      <c r="FE4" s="566" t="s">
        <v>719</v>
      </c>
      <c r="FF4" s="566" t="s">
        <v>714</v>
      </c>
    </row>
    <row r="5" spans="1:162" ht="15.75" customHeight="1">
      <c r="A5" s="55"/>
      <c r="B5" s="98">
        <v>1</v>
      </c>
      <c r="C5" s="99" t="s">
        <v>1276</v>
      </c>
      <c r="D5" s="100" t="s">
        <v>407</v>
      </c>
      <c r="E5" s="100"/>
      <c r="F5" s="378" t="s">
        <v>67</v>
      </c>
      <c r="G5" s="379">
        <v>1</v>
      </c>
      <c r="H5" s="380"/>
      <c r="I5" s="381"/>
      <c r="J5" s="381"/>
      <c r="K5" s="381"/>
      <c r="L5" s="381"/>
      <c r="M5" s="381"/>
      <c r="N5" s="381"/>
      <c r="O5" s="381"/>
      <c r="P5" s="381"/>
      <c r="Q5" s="381"/>
      <c r="R5" s="381"/>
      <c r="S5" s="382"/>
      <c r="T5" s="378" t="s">
        <v>1212</v>
      </c>
      <c r="U5" s="378" t="s">
        <v>67</v>
      </c>
      <c r="V5" s="124" t="s">
        <v>365</v>
      </c>
      <c r="W5" s="239">
        <v>1</v>
      </c>
      <c r="X5" s="398" t="s">
        <v>977</v>
      </c>
      <c r="Y5" s="239" t="s">
        <v>643</v>
      </c>
      <c r="Z5" s="378" t="s">
        <v>643</v>
      </c>
      <c r="AA5" s="379" t="s">
        <v>643</v>
      </c>
      <c r="AB5" s="383" t="s">
        <v>643</v>
      </c>
      <c r="AC5" s="383" t="s">
        <v>643</v>
      </c>
      <c r="AD5" s="826" t="s">
        <v>643</v>
      </c>
      <c r="AE5" s="828"/>
      <c r="AF5" s="101"/>
      <c r="AI5" s="79" t="s">
        <v>55</v>
      </c>
      <c r="AK5" s="79" t="s">
        <v>419</v>
      </c>
      <c r="AL5" s="79">
        <v>1</v>
      </c>
      <c r="AM5" s="93"/>
      <c r="AY5" s="79" t="s">
        <v>419</v>
      </c>
      <c r="AZ5" s="79" t="s">
        <v>952</v>
      </c>
      <c r="BA5" s="79" t="s">
        <v>365</v>
      </c>
      <c r="BB5" s="79" t="s">
        <v>1372</v>
      </c>
      <c r="BC5" s="79" t="s">
        <v>961</v>
      </c>
      <c r="BD5" s="79" t="s">
        <v>419</v>
      </c>
      <c r="BE5" s="79" t="s">
        <v>419</v>
      </c>
      <c r="BF5" s="79" t="s">
        <v>419</v>
      </c>
      <c r="BM5" s="79">
        <f t="shared" ref="BM5:BM44" si="0">IF(D5&lt;&gt;"",B5,"")</f>
        <v>1</v>
      </c>
      <c r="BO5" s="478" t="str">
        <f t="shared" ref="BO5:BO36" si="1">IF(D5="未定義","grey","")</f>
        <v/>
      </c>
      <c r="BP5" s="478" t="str">
        <f t="shared" ref="BP5:BP44" si="2">IF(D5="","grey","")</f>
        <v/>
      </c>
      <c r="BQ5" s="1007" t="s">
        <v>768</v>
      </c>
      <c r="BR5" s="201" t="b">
        <f t="shared" ref="BR5:BR44" si="3">LEN($C5)&lt;&gt;LENB($C5)</f>
        <v>0</v>
      </c>
      <c r="BS5" s="196" t="b">
        <f>LENB($C5)&gt;BS$3</f>
        <v>0</v>
      </c>
      <c r="BT5" s="196" t="b">
        <f>ISERROR(FIND(MID($C5,BT$4,1),"0123456789*#"))</f>
        <v>0</v>
      </c>
      <c r="BU5" s="196" t="b">
        <f t="shared" ref="BU5:BW20" si="4">ISERROR(FIND(MID($C5,BU$4,1),"0123456789*#"))</f>
        <v>0</v>
      </c>
      <c r="BV5" s="196" t="b">
        <f t="shared" si="4"/>
        <v>0</v>
      </c>
      <c r="BW5" s="197" t="b">
        <f>ISERROR(FIND(MID($C5,BW$4,1),"0123456789*#"))</f>
        <v>0</v>
      </c>
      <c r="BX5" s="485" t="str">
        <f>IF(OR(BR5:BW5),"red","")</f>
        <v/>
      </c>
      <c r="BY5" s="479" t="str">
        <f t="shared" ref="BY5:BY44" si="5">IF(COUNTIF($AI$5:$AI$43,D5),"","red")</f>
        <v/>
      </c>
      <c r="BZ5" s="485" t="str">
        <f t="shared" ref="BZ5:BZ44" si="6">IF(LEN(E5)&gt;16,"red","")</f>
        <v/>
      </c>
      <c r="CA5" s="479" t="str">
        <f t="shared" ref="CA5:CA44" si="7">IF(COUNTIF($AK$5:$AK$6,F5),"","red")</f>
        <v/>
      </c>
      <c r="CB5" s="479" t="str">
        <f t="shared" ref="CB5:CB44" si="8">IF(COUNTIF($AL$5:$AL$16,G5),"","red")</f>
        <v/>
      </c>
      <c r="CC5" s="183" t="b">
        <f>LEN($H5)&lt;&gt;LENB($H5)</f>
        <v>0</v>
      </c>
      <c r="CD5" s="184" t="b">
        <f>IFERROR(VALUE($H5)&lt;0,TRUE)</f>
        <v>0</v>
      </c>
      <c r="CE5" s="184" t="b">
        <f>IFERROR(VALUE($H5)&gt;999999999999,TRUE)</f>
        <v>0</v>
      </c>
      <c r="CF5" s="185" t="b">
        <f>LENB($H5)&gt;12</f>
        <v>0</v>
      </c>
      <c r="CG5" s="478" t="str">
        <f>IF(OR(CC5:CF5),"red","")</f>
        <v/>
      </c>
      <c r="CH5" s="183" t="b">
        <f t="shared" ref="CH5:CH44" si="9">LEN($I5)&lt;&gt;LENB($I5)</f>
        <v>0</v>
      </c>
      <c r="CI5" s="184" t="b">
        <f t="shared" ref="CI5:CI44" si="10">IFERROR(VALUE($I5)&lt;0,TRUE)</f>
        <v>0</v>
      </c>
      <c r="CJ5" s="184" t="b">
        <f t="shared" ref="CJ5:CJ44" si="11">IFERROR(VALUE($I5)&gt;999999999999,TRUE)</f>
        <v>0</v>
      </c>
      <c r="CK5" s="185" t="b">
        <f t="shared" ref="CK5:CK44" si="12">LENB($I5)&gt;12</f>
        <v>0</v>
      </c>
      <c r="CL5" s="478" t="str">
        <f>IF(OR(CH5:CK5),"red","")</f>
        <v/>
      </c>
      <c r="CM5" s="183" t="b">
        <f t="shared" ref="CM5:CM44" si="13">LEN($J5)&lt;&gt;LENB($J5)</f>
        <v>0</v>
      </c>
      <c r="CN5" s="184" t="b">
        <f t="shared" ref="CN5:CN44" si="14">IFERROR(VALUE($J5)&lt;0,TRUE)</f>
        <v>0</v>
      </c>
      <c r="CO5" s="184" t="b">
        <f t="shared" ref="CO5:CO44" si="15">IFERROR(VALUE($J5)&gt;999999999999,TRUE)</f>
        <v>0</v>
      </c>
      <c r="CP5" s="185" t="b">
        <f t="shared" ref="CP5:CP44" si="16">LENB($J5)&gt;12</f>
        <v>0</v>
      </c>
      <c r="CQ5" s="478" t="str">
        <f>IF(OR(CM5:CP5),"red","")</f>
        <v/>
      </c>
      <c r="CR5" s="183" t="b">
        <f t="shared" ref="CR5:CR44" si="17">LEN($K5)&lt;&gt;LENB($K5)</f>
        <v>0</v>
      </c>
      <c r="CS5" s="184" t="b">
        <f t="shared" ref="CS5:CS44" si="18">IFERROR(VALUE($K5)&lt;0,TRUE)</f>
        <v>0</v>
      </c>
      <c r="CT5" s="184" t="b">
        <f t="shared" ref="CT5:CT44" si="19">IFERROR(VALUE($K5)&gt;999999999999,TRUE)</f>
        <v>0</v>
      </c>
      <c r="CU5" s="185" t="b">
        <f t="shared" ref="CU5:CU44" si="20">LENB($K5)&gt;12</f>
        <v>0</v>
      </c>
      <c r="CV5" s="478" t="str">
        <f>IF(OR(CR5:CU5),"red","")</f>
        <v/>
      </c>
      <c r="CW5" s="183" t="b">
        <f t="shared" ref="CW5:CW44" si="21">LEN($L5)&lt;&gt;LENB($L5)</f>
        <v>0</v>
      </c>
      <c r="CX5" s="184" t="b">
        <f t="shared" ref="CX5:CX44" si="22">IFERROR(VALUE($L5)&lt;0,TRUE)</f>
        <v>0</v>
      </c>
      <c r="CY5" s="184" t="b">
        <f t="shared" ref="CY5:CY44" si="23">IFERROR(VALUE($L5)&gt;999999999999,TRUE)</f>
        <v>0</v>
      </c>
      <c r="CZ5" s="185" t="b">
        <f t="shared" ref="CZ5:CZ44" si="24">LENB($L5)&gt;12</f>
        <v>0</v>
      </c>
      <c r="DA5" s="478" t="str">
        <f>IF(OR(CW5:CZ5),"red","")</f>
        <v/>
      </c>
      <c r="DB5" s="183" t="b">
        <f t="shared" ref="DB5:DB44" si="25">LEN($M5)&lt;&gt;LENB($M5)</f>
        <v>0</v>
      </c>
      <c r="DC5" s="184" t="b">
        <f t="shared" ref="DC5:DC44" si="26">IFERROR(VALUE($M5)&lt;0,TRUE)</f>
        <v>0</v>
      </c>
      <c r="DD5" s="184" t="b">
        <f t="shared" ref="DD5:DD44" si="27">IFERROR(VALUE($M5)&gt;999999999999,TRUE)</f>
        <v>0</v>
      </c>
      <c r="DE5" s="185" t="b">
        <f t="shared" ref="DE5:DE44" si="28">LENB($M5)&gt;12</f>
        <v>0</v>
      </c>
      <c r="DF5" s="478" t="str">
        <f>IF(OR(DB5:DE5),"red","")</f>
        <v/>
      </c>
      <c r="DG5" s="183" t="b">
        <f t="shared" ref="DG5:DG44" si="29">LEN($N5)&lt;&gt;LENB($N5)</f>
        <v>0</v>
      </c>
      <c r="DH5" s="184" t="b">
        <f t="shared" ref="DH5:DH44" si="30">IFERROR(VALUE($N5)&lt;0,TRUE)</f>
        <v>0</v>
      </c>
      <c r="DI5" s="184" t="b">
        <f t="shared" ref="DI5:DI44" si="31">IFERROR(VALUE($N5)&gt;999999999999,TRUE)</f>
        <v>0</v>
      </c>
      <c r="DJ5" s="185" t="b">
        <f t="shared" ref="DJ5:DJ44" si="32">LENB($N5)&gt;12</f>
        <v>0</v>
      </c>
      <c r="DK5" s="478" t="str">
        <f>IF(OR(DG5:DJ5),"red","")</f>
        <v/>
      </c>
      <c r="DL5" s="183" t="b">
        <f t="shared" ref="DL5:DL44" si="33">LEN($O5)&lt;&gt;LENB($O5)</f>
        <v>0</v>
      </c>
      <c r="DM5" s="184" t="b">
        <f t="shared" ref="DM5:DM44" si="34">IFERROR(VALUE($O5)&lt;0,TRUE)</f>
        <v>0</v>
      </c>
      <c r="DN5" s="184" t="b">
        <f t="shared" ref="DN5:DN44" si="35">IFERROR(VALUE($O5)&gt;999999999999,TRUE)</f>
        <v>0</v>
      </c>
      <c r="DO5" s="185" t="b">
        <f t="shared" ref="DO5:DO44" si="36">LENB($O5)&gt;12</f>
        <v>0</v>
      </c>
      <c r="DP5" s="478" t="str">
        <f>IF(OR(DL5:DO5),"red","")</f>
        <v/>
      </c>
      <c r="DQ5" s="183" t="b">
        <f t="shared" ref="DQ5:DQ44" si="37">LEN($P5)&lt;&gt;LENB($P5)</f>
        <v>0</v>
      </c>
      <c r="DR5" s="184" t="b">
        <f t="shared" ref="DR5:DR44" si="38">IFERROR(VALUE($P5)&lt;0,TRUE)</f>
        <v>0</v>
      </c>
      <c r="DS5" s="184" t="b">
        <f t="shared" ref="DS5:DS44" si="39">IFERROR(VALUE($P5)&gt;999999999999,TRUE)</f>
        <v>0</v>
      </c>
      <c r="DT5" s="185" t="b">
        <f t="shared" ref="DT5:DT44" si="40">LENB($P5)&gt;12</f>
        <v>0</v>
      </c>
      <c r="DU5" s="478" t="str">
        <f>IF(OR(DQ5:DT5),"red","")</f>
        <v/>
      </c>
      <c r="DV5" s="183" t="b">
        <f t="shared" ref="DV5:DV44" si="41">LEN($Q5)&lt;&gt;LENB($Q5)</f>
        <v>0</v>
      </c>
      <c r="DW5" s="184" t="b">
        <f t="shared" ref="DW5:DW44" si="42">IFERROR(VALUE($Q5)&lt;0,TRUE)</f>
        <v>0</v>
      </c>
      <c r="DX5" s="184" t="b">
        <f t="shared" ref="DX5:DX44" si="43">IFERROR(VALUE($Q5)&gt;999999999999,TRUE)</f>
        <v>0</v>
      </c>
      <c r="DY5" s="185" t="b">
        <f t="shared" ref="DY5:DY44" si="44">LENB($Q5)&gt;12</f>
        <v>0</v>
      </c>
      <c r="DZ5" s="478" t="str">
        <f>IF(OR(DV5:DY5),"red","")</f>
        <v/>
      </c>
      <c r="EA5" s="183" t="b">
        <f t="shared" ref="EA5:EA44" si="45">LEN($R5)&lt;&gt;LENB($R5)</f>
        <v>0</v>
      </c>
      <c r="EB5" s="184" t="b">
        <f t="shared" ref="EB5:EB44" si="46">IFERROR(VALUE($R5)&lt;0,TRUE)</f>
        <v>0</v>
      </c>
      <c r="EC5" s="184" t="b">
        <f t="shared" ref="EC5:EC44" si="47">IFERROR(VALUE($R5)&gt;999999999999,TRUE)</f>
        <v>0</v>
      </c>
      <c r="ED5" s="185" t="b">
        <f t="shared" ref="ED5:ED44" si="48">LENB($R5)&gt;12</f>
        <v>0</v>
      </c>
      <c r="EE5" s="478" t="str">
        <f>IF(OR(EA5:ED5),"red","")</f>
        <v/>
      </c>
      <c r="EF5" s="183" t="b">
        <f t="shared" ref="EF5:EF44" si="49">LEN($S5)&lt;&gt;LENB($S5)</f>
        <v>0</v>
      </c>
      <c r="EG5" s="184" t="b">
        <f t="shared" ref="EG5:EG44" si="50">IFERROR(VALUE($S5)&lt;0,TRUE)</f>
        <v>0</v>
      </c>
      <c r="EH5" s="184" t="b">
        <f t="shared" ref="EH5:EH44" si="51">IFERROR(VALUE($S5)&gt;999999999999,TRUE)</f>
        <v>0</v>
      </c>
      <c r="EI5" s="185" t="b">
        <f t="shared" ref="EI5:EI44" si="52">LENB($S5)&gt;12</f>
        <v>0</v>
      </c>
      <c r="EJ5" s="478" t="str">
        <f>IF(OR(EF5:EI5),"red","")</f>
        <v/>
      </c>
      <c r="EK5" s="478" t="str">
        <f t="shared" ref="EK5:EK44" si="53">IF(COUNTIF($AY$5:$AY$6,T5),"","red")</f>
        <v/>
      </c>
      <c r="EL5" s="478" t="str">
        <f t="shared" ref="EL5:EL44" si="54">IF(COUNTIF($AZ$5:$AZ$6,U5),"","red")</f>
        <v/>
      </c>
      <c r="EM5" s="478" t="str">
        <f t="shared" ref="EM5:EM44" si="55">IF(COUNTIF($BA$5:$BA$6,V5),"","red")</f>
        <v/>
      </c>
      <c r="EN5" s="478" t="str">
        <f t="shared" ref="EN5:EN44" si="56">IF(COUNTIF($BB$5:$BB$41,W5),"","red")</f>
        <v/>
      </c>
      <c r="EO5" s="478" t="str">
        <f t="shared" ref="EO5:EO44" si="57">IF(COUNTIF($BC$5:$BC$105,X5),"","red")</f>
        <v/>
      </c>
      <c r="EP5" s="478" t="str">
        <f t="shared" ref="EP5:EP44" si="58">IF(COUNTIF($BD$5:$BD$6,Y5),"","red")</f>
        <v/>
      </c>
      <c r="EQ5" s="478" t="str">
        <f t="shared" ref="EQ5:EQ44" si="59">IF(COUNTIF($BE$5:$BE$6,Z5),"","red")</f>
        <v/>
      </c>
      <c r="ER5" s="478" t="str">
        <f t="shared" ref="ER5:ER44" si="60">IF(COUNTIF($BF$5:$BF$6,AA5),"","red")</f>
        <v/>
      </c>
      <c r="ES5" s="478" t="str">
        <f t="shared" ref="ES5:ES44" si="61">IF(COUNTIF($BF$5:$BF$6,AB5),"","red")</f>
        <v/>
      </c>
      <c r="ET5" s="478" t="str">
        <f t="shared" ref="ET5:ET44" si="62">IF(COUNTIF($BF$5:$BF$6,AC5),"","red")</f>
        <v/>
      </c>
      <c r="EU5" s="478" t="str">
        <f t="shared" ref="EU5:EU44" si="63">IF(COUNTIF($BF$5:$BF$6,AD5),"","red")</f>
        <v/>
      </c>
      <c r="EV5" s="183" t="b">
        <f>LEN($AE5)&lt;&gt;LENB($AE5)</f>
        <v>0</v>
      </c>
      <c r="EW5" s="184" t="b">
        <f>IFERROR(VALUE($AE5)&lt;0,TRUE)</f>
        <v>0</v>
      </c>
      <c r="EX5" s="184" t="b">
        <f>IFERROR(VALUE($AE5)&gt;9.99999999999999E+23,TRUE)</f>
        <v>0</v>
      </c>
      <c r="EY5" s="185" t="b">
        <f>LENB($AE5)&gt;24</f>
        <v>0</v>
      </c>
      <c r="EZ5" s="803" t="str">
        <f>IF(OR(EV5:EY5),"red","")</f>
        <v/>
      </c>
      <c r="FB5" s="79" t="b">
        <f>IF($D5="",TRUE,FALSE)</f>
        <v>0</v>
      </c>
      <c r="FC5" s="79" t="b">
        <f>IF($D5="未定義",TRUE,FALSE)</f>
        <v>0</v>
      </c>
      <c r="FD5" s="79" t="b">
        <f>BY5="red"</f>
        <v>0</v>
      </c>
      <c r="FE5" s="79">
        <f t="shared" ref="FE5:FE44" si="64">IF(OR(FB5:FD5),"",B5)</f>
        <v>1</v>
      </c>
      <c r="FF5" s="79">
        <f>IFERROR(SMALL($FE$5:$FE$44,ROW()-4),"")</f>
        <v>1</v>
      </c>
    </row>
    <row r="6" spans="1:162">
      <c r="A6" s="55"/>
      <c r="B6" s="102">
        <v>2</v>
      </c>
      <c r="C6" s="99" t="s">
        <v>1233</v>
      </c>
      <c r="D6" s="100" t="s">
        <v>407</v>
      </c>
      <c r="E6" s="100"/>
      <c r="F6" s="128" t="s">
        <v>643</v>
      </c>
      <c r="G6" s="277">
        <v>1</v>
      </c>
      <c r="H6" s="380"/>
      <c r="I6" s="381"/>
      <c r="J6" s="381"/>
      <c r="K6" s="381"/>
      <c r="L6" s="381"/>
      <c r="M6" s="381"/>
      <c r="N6" s="381"/>
      <c r="O6" s="381"/>
      <c r="P6" s="381"/>
      <c r="Q6" s="381"/>
      <c r="R6" s="381"/>
      <c r="S6" s="382"/>
      <c r="T6" s="378" t="s">
        <v>1212</v>
      </c>
      <c r="U6" s="378" t="s">
        <v>67</v>
      </c>
      <c r="V6" s="128" t="s">
        <v>365</v>
      </c>
      <c r="W6" s="239">
        <v>1</v>
      </c>
      <c r="X6" s="398" t="s">
        <v>977</v>
      </c>
      <c r="Y6" s="239" t="s">
        <v>643</v>
      </c>
      <c r="Z6" s="378" t="s">
        <v>643</v>
      </c>
      <c r="AA6" s="379" t="s">
        <v>643</v>
      </c>
      <c r="AB6" s="383" t="s">
        <v>643</v>
      </c>
      <c r="AC6" s="383" t="s">
        <v>643</v>
      </c>
      <c r="AD6" s="826" t="s">
        <v>643</v>
      </c>
      <c r="AE6" s="305"/>
      <c r="AF6" s="101"/>
      <c r="AI6" s="79" t="s">
        <v>407</v>
      </c>
      <c r="AK6" s="79" t="s">
        <v>644</v>
      </c>
      <c r="AL6" s="79">
        <v>2</v>
      </c>
      <c r="AY6" s="79" t="s">
        <v>643</v>
      </c>
      <c r="AZ6" s="79" t="s">
        <v>953</v>
      </c>
      <c r="BA6" s="79" t="s">
        <v>366</v>
      </c>
      <c r="BB6" s="79">
        <v>1</v>
      </c>
      <c r="BC6" s="79" t="s">
        <v>962</v>
      </c>
      <c r="BD6" s="79" t="s">
        <v>643</v>
      </c>
      <c r="BE6" s="79" t="s">
        <v>643</v>
      </c>
      <c r="BF6" s="79" t="s">
        <v>643</v>
      </c>
      <c r="BL6" s="79">
        <v>18</v>
      </c>
      <c r="BM6" s="79">
        <f t="shared" si="0"/>
        <v>2</v>
      </c>
      <c r="BO6" s="478" t="str">
        <f t="shared" si="1"/>
        <v/>
      </c>
      <c r="BP6" s="478" t="str">
        <f t="shared" si="2"/>
        <v/>
      </c>
      <c r="BQ6" s="1007"/>
      <c r="BR6" s="202" t="b">
        <f t="shared" si="3"/>
        <v>0</v>
      </c>
      <c r="BS6" s="196" t="b">
        <f t="shared" ref="BS6:BS44" si="65">LENB($C6)&gt;BS$3</f>
        <v>0</v>
      </c>
      <c r="BT6" s="198" t="b">
        <f t="shared" ref="BT6:BW44" si="66">ISERROR(FIND(MID($C6,BT$4,1),"0123456789*#"))</f>
        <v>0</v>
      </c>
      <c r="BU6" s="198" t="b">
        <f t="shared" si="4"/>
        <v>0</v>
      </c>
      <c r="BV6" s="198" t="b">
        <f t="shared" si="4"/>
        <v>0</v>
      </c>
      <c r="BW6" s="199" t="b">
        <f t="shared" si="4"/>
        <v>0</v>
      </c>
      <c r="BX6" s="485" t="str">
        <f t="shared" ref="BX6:BX44" si="67">IF(OR(BR6:BW6),"red","")</f>
        <v/>
      </c>
      <c r="BY6" s="479" t="str">
        <f t="shared" si="5"/>
        <v/>
      </c>
      <c r="BZ6" s="485" t="str">
        <f t="shared" si="6"/>
        <v/>
      </c>
      <c r="CA6" s="479" t="str">
        <f t="shared" si="7"/>
        <v/>
      </c>
      <c r="CB6" s="479" t="str">
        <f t="shared" si="8"/>
        <v/>
      </c>
      <c r="CC6" s="183" t="b">
        <f t="shared" ref="CC6:CC44" si="68">LEN($H6)&lt;&gt;LENB($H6)</f>
        <v>0</v>
      </c>
      <c r="CD6" s="184" t="b">
        <f t="shared" ref="CD6:CD44" si="69">IFERROR(VALUE($H6)&lt;0,TRUE)</f>
        <v>0</v>
      </c>
      <c r="CE6" s="184" t="b">
        <f t="shared" ref="CE6:CE44" si="70">IFERROR(VALUE($H6)&gt;999999999999,TRUE)</f>
        <v>0</v>
      </c>
      <c r="CF6" s="185" t="b">
        <f t="shared" ref="CF6:CF44" si="71">LENB($H6)&gt;12</f>
        <v>0</v>
      </c>
      <c r="CG6" s="478" t="str">
        <f t="shared" ref="CG6:CG44" si="72">IF(OR(CC6:CF6),"red","")</f>
        <v/>
      </c>
      <c r="CH6" s="183" t="b">
        <f t="shared" si="9"/>
        <v>0</v>
      </c>
      <c r="CI6" s="184" t="b">
        <f t="shared" si="10"/>
        <v>0</v>
      </c>
      <c r="CJ6" s="184" t="b">
        <f t="shared" si="11"/>
        <v>0</v>
      </c>
      <c r="CK6" s="185" t="b">
        <f t="shared" si="12"/>
        <v>0</v>
      </c>
      <c r="CL6" s="478" t="str">
        <f t="shared" ref="CL6:CL44" si="73">IF(OR(CH6:CK6),"red","")</f>
        <v/>
      </c>
      <c r="CM6" s="183" t="b">
        <f t="shared" si="13"/>
        <v>0</v>
      </c>
      <c r="CN6" s="184" t="b">
        <f t="shared" si="14"/>
        <v>0</v>
      </c>
      <c r="CO6" s="184" t="b">
        <f t="shared" si="15"/>
        <v>0</v>
      </c>
      <c r="CP6" s="185" t="b">
        <f t="shared" si="16"/>
        <v>0</v>
      </c>
      <c r="CQ6" s="478" t="str">
        <f t="shared" ref="CQ6:CQ44" si="74">IF(OR(CM6:CP6),"red","")</f>
        <v/>
      </c>
      <c r="CR6" s="183" t="b">
        <f t="shared" si="17"/>
        <v>0</v>
      </c>
      <c r="CS6" s="184" t="b">
        <f t="shared" si="18"/>
        <v>0</v>
      </c>
      <c r="CT6" s="184" t="b">
        <f t="shared" si="19"/>
        <v>0</v>
      </c>
      <c r="CU6" s="185" t="b">
        <f t="shared" si="20"/>
        <v>0</v>
      </c>
      <c r="CV6" s="478" t="str">
        <f t="shared" ref="CV6:CV44" si="75">IF(OR(CR6:CU6),"red","")</f>
        <v/>
      </c>
      <c r="CW6" s="183" t="b">
        <f t="shared" si="21"/>
        <v>0</v>
      </c>
      <c r="CX6" s="184" t="b">
        <f t="shared" si="22"/>
        <v>0</v>
      </c>
      <c r="CY6" s="184" t="b">
        <f t="shared" si="23"/>
        <v>0</v>
      </c>
      <c r="CZ6" s="185" t="b">
        <f t="shared" si="24"/>
        <v>0</v>
      </c>
      <c r="DA6" s="478" t="str">
        <f t="shared" ref="DA6:DA44" si="76">IF(OR(CW6:CZ6),"red","")</f>
        <v/>
      </c>
      <c r="DB6" s="183" t="b">
        <f t="shared" si="25"/>
        <v>0</v>
      </c>
      <c r="DC6" s="184" t="b">
        <f t="shared" si="26"/>
        <v>0</v>
      </c>
      <c r="DD6" s="184" t="b">
        <f t="shared" si="27"/>
        <v>0</v>
      </c>
      <c r="DE6" s="185" t="b">
        <f t="shared" si="28"/>
        <v>0</v>
      </c>
      <c r="DF6" s="478" t="str">
        <f t="shared" ref="DF6:DF44" si="77">IF(OR(DB6:DE6),"red","")</f>
        <v/>
      </c>
      <c r="DG6" s="183" t="b">
        <f t="shared" si="29"/>
        <v>0</v>
      </c>
      <c r="DH6" s="184" t="b">
        <f t="shared" si="30"/>
        <v>0</v>
      </c>
      <c r="DI6" s="184" t="b">
        <f t="shared" si="31"/>
        <v>0</v>
      </c>
      <c r="DJ6" s="185" t="b">
        <f t="shared" si="32"/>
        <v>0</v>
      </c>
      <c r="DK6" s="478" t="str">
        <f t="shared" ref="DK6:DK44" si="78">IF(OR(DG6:DJ6),"red","")</f>
        <v/>
      </c>
      <c r="DL6" s="183" t="b">
        <f t="shared" si="33"/>
        <v>0</v>
      </c>
      <c r="DM6" s="184" t="b">
        <f t="shared" si="34"/>
        <v>0</v>
      </c>
      <c r="DN6" s="184" t="b">
        <f t="shared" si="35"/>
        <v>0</v>
      </c>
      <c r="DO6" s="185" t="b">
        <f t="shared" si="36"/>
        <v>0</v>
      </c>
      <c r="DP6" s="478" t="str">
        <f t="shared" ref="DP6:DP44" si="79">IF(OR(DL6:DO6),"red","")</f>
        <v/>
      </c>
      <c r="DQ6" s="183" t="b">
        <f t="shared" si="37"/>
        <v>0</v>
      </c>
      <c r="DR6" s="184" t="b">
        <f t="shared" si="38"/>
        <v>0</v>
      </c>
      <c r="DS6" s="184" t="b">
        <f t="shared" si="39"/>
        <v>0</v>
      </c>
      <c r="DT6" s="185" t="b">
        <f t="shared" si="40"/>
        <v>0</v>
      </c>
      <c r="DU6" s="478" t="str">
        <f t="shared" ref="DU6:DU44" si="80">IF(OR(DQ6:DT6),"red","")</f>
        <v/>
      </c>
      <c r="DV6" s="183" t="b">
        <f t="shared" si="41"/>
        <v>0</v>
      </c>
      <c r="DW6" s="184" t="b">
        <f t="shared" si="42"/>
        <v>0</v>
      </c>
      <c r="DX6" s="184" t="b">
        <f t="shared" si="43"/>
        <v>0</v>
      </c>
      <c r="DY6" s="185" t="b">
        <f t="shared" si="44"/>
        <v>0</v>
      </c>
      <c r="DZ6" s="478" t="str">
        <f t="shared" ref="DZ6:DZ44" si="81">IF(OR(DV6:DY6),"red","")</f>
        <v/>
      </c>
      <c r="EA6" s="183" t="b">
        <f t="shared" si="45"/>
        <v>0</v>
      </c>
      <c r="EB6" s="184" t="b">
        <f t="shared" si="46"/>
        <v>0</v>
      </c>
      <c r="EC6" s="184" t="b">
        <f t="shared" si="47"/>
        <v>0</v>
      </c>
      <c r="ED6" s="185" t="b">
        <f t="shared" si="48"/>
        <v>0</v>
      </c>
      <c r="EE6" s="478" t="str">
        <f t="shared" ref="EE6:EE44" si="82">IF(OR(EA6:ED6),"red","")</f>
        <v/>
      </c>
      <c r="EF6" s="183" t="b">
        <f t="shared" si="49"/>
        <v>0</v>
      </c>
      <c r="EG6" s="184" t="b">
        <f t="shared" si="50"/>
        <v>0</v>
      </c>
      <c r="EH6" s="184" t="b">
        <f t="shared" si="51"/>
        <v>0</v>
      </c>
      <c r="EI6" s="185" t="b">
        <f t="shared" si="52"/>
        <v>0</v>
      </c>
      <c r="EJ6" s="478" t="str">
        <f t="shared" ref="EJ6:EJ44" si="83">IF(OR(EF6:EI6),"red","")</f>
        <v/>
      </c>
      <c r="EK6" s="478" t="str">
        <f t="shared" si="53"/>
        <v/>
      </c>
      <c r="EL6" s="478" t="str">
        <f t="shared" si="54"/>
        <v/>
      </c>
      <c r="EM6" s="478" t="str">
        <f t="shared" si="55"/>
        <v/>
      </c>
      <c r="EN6" s="478" t="str">
        <f t="shared" si="56"/>
        <v/>
      </c>
      <c r="EO6" s="478" t="str">
        <f t="shared" si="57"/>
        <v/>
      </c>
      <c r="EP6" s="478" t="str">
        <f t="shared" si="58"/>
        <v/>
      </c>
      <c r="EQ6" s="478" t="str">
        <f t="shared" si="59"/>
        <v/>
      </c>
      <c r="ER6" s="478" t="str">
        <f t="shared" si="60"/>
        <v/>
      </c>
      <c r="ES6" s="478" t="str">
        <f t="shared" si="61"/>
        <v/>
      </c>
      <c r="ET6" s="478" t="str">
        <f t="shared" si="62"/>
        <v/>
      </c>
      <c r="EU6" s="478" t="str">
        <f t="shared" si="63"/>
        <v/>
      </c>
      <c r="EV6" s="183" t="b">
        <f t="shared" ref="EV6:EV44" si="84">LEN($AE6)&lt;&gt;LENB($AE6)</f>
        <v>0</v>
      </c>
      <c r="EW6" s="184" t="b">
        <f t="shared" ref="EW6:EW44" si="85">IFERROR(VALUE($AE6)&lt;0,TRUE)</f>
        <v>0</v>
      </c>
      <c r="EX6" s="184" t="b">
        <f t="shared" ref="EX6:EX44" si="86">IFERROR(VALUE($AE6)&gt;9.99999999999999E+23,TRUE)</f>
        <v>0</v>
      </c>
      <c r="EY6" s="185" t="b">
        <f t="shared" ref="EY6:EY44" si="87">LENB($AE6)&gt;24</f>
        <v>0</v>
      </c>
      <c r="EZ6" s="803" t="str">
        <f t="shared" ref="EZ6:EZ44" si="88">IF(OR(EV6:EY6),"red","")</f>
        <v/>
      </c>
      <c r="FB6" s="79" t="b">
        <f t="shared" ref="FB6:FB44" si="89">IF($D6="",TRUE,FALSE)</f>
        <v>0</v>
      </c>
      <c r="FC6" s="79" t="b">
        <f t="shared" ref="FC6:FC44" si="90">IF($D6="未定義",TRUE,FALSE)</f>
        <v>0</v>
      </c>
      <c r="FD6" s="79" t="b">
        <f t="shared" ref="FD6:FD44" si="91">BY6="red"</f>
        <v>0</v>
      </c>
      <c r="FE6" s="79">
        <f t="shared" si="64"/>
        <v>2</v>
      </c>
      <c r="FF6" s="79">
        <f t="shared" ref="FF6:FF43" si="92">IFERROR(SMALL($FE$5:$FE$44,ROW()-4),"")</f>
        <v>2</v>
      </c>
    </row>
    <row r="7" spans="1:162">
      <c r="A7" s="55"/>
      <c r="B7" s="102">
        <v>3</v>
      </c>
      <c r="C7" s="99" t="s">
        <v>1234</v>
      </c>
      <c r="D7" s="100" t="s">
        <v>407</v>
      </c>
      <c r="E7" s="100"/>
      <c r="F7" s="128" t="s">
        <v>1212</v>
      </c>
      <c r="G7" s="277">
        <v>1</v>
      </c>
      <c r="H7" s="380"/>
      <c r="I7" s="381"/>
      <c r="J7" s="381"/>
      <c r="K7" s="381"/>
      <c r="L7" s="381"/>
      <c r="M7" s="381"/>
      <c r="N7" s="381"/>
      <c r="O7" s="381"/>
      <c r="P7" s="381"/>
      <c r="Q7" s="381"/>
      <c r="R7" s="381"/>
      <c r="S7" s="382"/>
      <c r="T7" s="378" t="s">
        <v>1212</v>
      </c>
      <c r="U7" s="378" t="s">
        <v>67</v>
      </c>
      <c r="V7" s="128" t="s">
        <v>365</v>
      </c>
      <c r="W7" s="239">
        <v>1</v>
      </c>
      <c r="X7" s="398" t="s">
        <v>977</v>
      </c>
      <c r="Y7" s="239" t="s">
        <v>643</v>
      </c>
      <c r="Z7" s="378" t="s">
        <v>643</v>
      </c>
      <c r="AA7" s="379" t="s">
        <v>643</v>
      </c>
      <c r="AB7" s="383" t="s">
        <v>643</v>
      </c>
      <c r="AC7" s="383" t="s">
        <v>643</v>
      </c>
      <c r="AD7" s="826" t="s">
        <v>643</v>
      </c>
      <c r="AE7" s="305"/>
      <c r="AF7" s="101"/>
      <c r="AI7" s="79" t="s">
        <v>408</v>
      </c>
      <c r="AL7" s="79">
        <v>3</v>
      </c>
      <c r="BB7" s="79">
        <v>2</v>
      </c>
      <c r="BC7" s="567" t="s">
        <v>963</v>
      </c>
      <c r="BL7" s="79">
        <v>24</v>
      </c>
      <c r="BM7" s="79">
        <f t="shared" si="0"/>
        <v>3</v>
      </c>
      <c r="BO7" s="478" t="str">
        <f t="shared" si="1"/>
        <v/>
      </c>
      <c r="BP7" s="478" t="str">
        <f t="shared" si="2"/>
        <v/>
      </c>
      <c r="BQ7" s="1007"/>
      <c r="BR7" s="202" t="b">
        <f t="shared" si="3"/>
        <v>0</v>
      </c>
      <c r="BS7" s="196" t="b">
        <f t="shared" si="65"/>
        <v>0</v>
      </c>
      <c r="BT7" s="198" t="b">
        <f t="shared" si="66"/>
        <v>0</v>
      </c>
      <c r="BU7" s="198" t="b">
        <f t="shared" si="4"/>
        <v>0</v>
      </c>
      <c r="BV7" s="198" t="b">
        <f t="shared" si="4"/>
        <v>0</v>
      </c>
      <c r="BW7" s="199" t="b">
        <f t="shared" si="4"/>
        <v>0</v>
      </c>
      <c r="BX7" s="485" t="str">
        <f t="shared" si="67"/>
        <v/>
      </c>
      <c r="BY7" s="479" t="str">
        <f t="shared" si="5"/>
        <v/>
      </c>
      <c r="BZ7" s="485" t="str">
        <f t="shared" si="6"/>
        <v/>
      </c>
      <c r="CA7" s="479" t="str">
        <f t="shared" si="7"/>
        <v/>
      </c>
      <c r="CB7" s="479" t="str">
        <f t="shared" si="8"/>
        <v/>
      </c>
      <c r="CC7" s="183" t="b">
        <f t="shared" si="68"/>
        <v>0</v>
      </c>
      <c r="CD7" s="184" t="b">
        <f t="shared" si="69"/>
        <v>0</v>
      </c>
      <c r="CE7" s="184" t="b">
        <f t="shared" si="70"/>
        <v>0</v>
      </c>
      <c r="CF7" s="185" t="b">
        <f t="shared" si="71"/>
        <v>0</v>
      </c>
      <c r="CG7" s="478" t="str">
        <f t="shared" si="72"/>
        <v/>
      </c>
      <c r="CH7" s="183" t="b">
        <f t="shared" si="9"/>
        <v>0</v>
      </c>
      <c r="CI7" s="184" t="b">
        <f t="shared" si="10"/>
        <v>0</v>
      </c>
      <c r="CJ7" s="184" t="b">
        <f t="shared" si="11"/>
        <v>0</v>
      </c>
      <c r="CK7" s="185" t="b">
        <f t="shared" si="12"/>
        <v>0</v>
      </c>
      <c r="CL7" s="478" t="str">
        <f t="shared" si="73"/>
        <v/>
      </c>
      <c r="CM7" s="183" t="b">
        <f t="shared" si="13"/>
        <v>0</v>
      </c>
      <c r="CN7" s="184" t="b">
        <f t="shared" si="14"/>
        <v>0</v>
      </c>
      <c r="CO7" s="184" t="b">
        <f t="shared" si="15"/>
        <v>0</v>
      </c>
      <c r="CP7" s="185" t="b">
        <f t="shared" si="16"/>
        <v>0</v>
      </c>
      <c r="CQ7" s="478" t="str">
        <f t="shared" si="74"/>
        <v/>
      </c>
      <c r="CR7" s="183" t="b">
        <f t="shared" si="17"/>
        <v>0</v>
      </c>
      <c r="CS7" s="184" t="b">
        <f t="shared" si="18"/>
        <v>0</v>
      </c>
      <c r="CT7" s="184" t="b">
        <f t="shared" si="19"/>
        <v>0</v>
      </c>
      <c r="CU7" s="185" t="b">
        <f t="shared" si="20"/>
        <v>0</v>
      </c>
      <c r="CV7" s="478" t="str">
        <f t="shared" si="75"/>
        <v/>
      </c>
      <c r="CW7" s="183" t="b">
        <f t="shared" si="21"/>
        <v>0</v>
      </c>
      <c r="CX7" s="184" t="b">
        <f t="shared" si="22"/>
        <v>0</v>
      </c>
      <c r="CY7" s="184" t="b">
        <f t="shared" si="23"/>
        <v>0</v>
      </c>
      <c r="CZ7" s="185" t="b">
        <f t="shared" si="24"/>
        <v>0</v>
      </c>
      <c r="DA7" s="478" t="str">
        <f t="shared" si="76"/>
        <v/>
      </c>
      <c r="DB7" s="183" t="b">
        <f t="shared" si="25"/>
        <v>0</v>
      </c>
      <c r="DC7" s="184" t="b">
        <f t="shared" si="26"/>
        <v>0</v>
      </c>
      <c r="DD7" s="184" t="b">
        <f t="shared" si="27"/>
        <v>0</v>
      </c>
      <c r="DE7" s="185" t="b">
        <f t="shared" si="28"/>
        <v>0</v>
      </c>
      <c r="DF7" s="478" t="str">
        <f t="shared" si="77"/>
        <v/>
      </c>
      <c r="DG7" s="183" t="b">
        <f t="shared" si="29"/>
        <v>0</v>
      </c>
      <c r="DH7" s="184" t="b">
        <f t="shared" si="30"/>
        <v>0</v>
      </c>
      <c r="DI7" s="184" t="b">
        <f t="shared" si="31"/>
        <v>0</v>
      </c>
      <c r="DJ7" s="185" t="b">
        <f t="shared" si="32"/>
        <v>0</v>
      </c>
      <c r="DK7" s="478" t="str">
        <f t="shared" si="78"/>
        <v/>
      </c>
      <c r="DL7" s="183" t="b">
        <f t="shared" si="33"/>
        <v>0</v>
      </c>
      <c r="DM7" s="184" t="b">
        <f t="shared" si="34"/>
        <v>0</v>
      </c>
      <c r="DN7" s="184" t="b">
        <f t="shared" si="35"/>
        <v>0</v>
      </c>
      <c r="DO7" s="185" t="b">
        <f t="shared" si="36"/>
        <v>0</v>
      </c>
      <c r="DP7" s="478" t="str">
        <f t="shared" si="79"/>
        <v/>
      </c>
      <c r="DQ7" s="183" t="b">
        <f t="shared" si="37"/>
        <v>0</v>
      </c>
      <c r="DR7" s="184" t="b">
        <f t="shared" si="38"/>
        <v>0</v>
      </c>
      <c r="DS7" s="184" t="b">
        <f t="shared" si="39"/>
        <v>0</v>
      </c>
      <c r="DT7" s="185" t="b">
        <f t="shared" si="40"/>
        <v>0</v>
      </c>
      <c r="DU7" s="478" t="str">
        <f t="shared" si="80"/>
        <v/>
      </c>
      <c r="DV7" s="183" t="b">
        <f t="shared" si="41"/>
        <v>0</v>
      </c>
      <c r="DW7" s="184" t="b">
        <f t="shared" si="42"/>
        <v>0</v>
      </c>
      <c r="DX7" s="184" t="b">
        <f t="shared" si="43"/>
        <v>0</v>
      </c>
      <c r="DY7" s="185" t="b">
        <f t="shared" si="44"/>
        <v>0</v>
      </c>
      <c r="DZ7" s="478" t="str">
        <f t="shared" si="81"/>
        <v/>
      </c>
      <c r="EA7" s="183" t="b">
        <f t="shared" si="45"/>
        <v>0</v>
      </c>
      <c r="EB7" s="184" t="b">
        <f t="shared" si="46"/>
        <v>0</v>
      </c>
      <c r="EC7" s="184" t="b">
        <f t="shared" si="47"/>
        <v>0</v>
      </c>
      <c r="ED7" s="185" t="b">
        <f t="shared" si="48"/>
        <v>0</v>
      </c>
      <c r="EE7" s="478" t="str">
        <f t="shared" si="82"/>
        <v/>
      </c>
      <c r="EF7" s="183" t="b">
        <f t="shared" si="49"/>
        <v>0</v>
      </c>
      <c r="EG7" s="184" t="b">
        <f t="shared" si="50"/>
        <v>0</v>
      </c>
      <c r="EH7" s="184" t="b">
        <f t="shared" si="51"/>
        <v>0</v>
      </c>
      <c r="EI7" s="185" t="b">
        <f t="shared" si="52"/>
        <v>0</v>
      </c>
      <c r="EJ7" s="478" t="str">
        <f t="shared" si="83"/>
        <v/>
      </c>
      <c r="EK7" s="478" t="str">
        <f t="shared" si="53"/>
        <v/>
      </c>
      <c r="EL7" s="478" t="str">
        <f t="shared" si="54"/>
        <v/>
      </c>
      <c r="EM7" s="478" t="str">
        <f t="shared" si="55"/>
        <v/>
      </c>
      <c r="EN7" s="478" t="str">
        <f t="shared" si="56"/>
        <v/>
      </c>
      <c r="EO7" s="478" t="str">
        <f t="shared" si="57"/>
        <v/>
      </c>
      <c r="EP7" s="478" t="str">
        <f t="shared" si="58"/>
        <v/>
      </c>
      <c r="EQ7" s="478" t="str">
        <f t="shared" si="59"/>
        <v/>
      </c>
      <c r="ER7" s="478" t="str">
        <f t="shared" si="60"/>
        <v/>
      </c>
      <c r="ES7" s="478" t="str">
        <f t="shared" si="61"/>
        <v/>
      </c>
      <c r="ET7" s="478" t="str">
        <f t="shared" si="62"/>
        <v/>
      </c>
      <c r="EU7" s="478" t="str">
        <f t="shared" si="63"/>
        <v/>
      </c>
      <c r="EV7" s="183" t="b">
        <f t="shared" si="84"/>
        <v>0</v>
      </c>
      <c r="EW7" s="184" t="b">
        <f t="shared" si="85"/>
        <v>0</v>
      </c>
      <c r="EX7" s="184" t="b">
        <f t="shared" si="86"/>
        <v>0</v>
      </c>
      <c r="EY7" s="185" t="b">
        <f t="shared" si="87"/>
        <v>0</v>
      </c>
      <c r="EZ7" s="803" t="str">
        <f t="shared" si="88"/>
        <v/>
      </c>
      <c r="FB7" s="79" t="b">
        <f t="shared" si="89"/>
        <v>0</v>
      </c>
      <c r="FC7" s="79" t="b">
        <f t="shared" si="90"/>
        <v>0</v>
      </c>
      <c r="FD7" s="79" t="b">
        <f t="shared" si="91"/>
        <v>0</v>
      </c>
      <c r="FE7" s="79">
        <f t="shared" si="64"/>
        <v>3</v>
      </c>
      <c r="FF7" s="79">
        <f t="shared" si="92"/>
        <v>3</v>
      </c>
    </row>
    <row r="8" spans="1:162">
      <c r="A8" s="55"/>
      <c r="B8" s="102">
        <v>4</v>
      </c>
      <c r="C8" s="99" t="s">
        <v>1235</v>
      </c>
      <c r="D8" s="100" t="s">
        <v>407</v>
      </c>
      <c r="E8" s="100"/>
      <c r="F8" s="128" t="s">
        <v>1212</v>
      </c>
      <c r="G8" s="277">
        <v>1</v>
      </c>
      <c r="H8" s="380"/>
      <c r="I8" s="381"/>
      <c r="J8" s="381"/>
      <c r="K8" s="381"/>
      <c r="L8" s="381"/>
      <c r="M8" s="381"/>
      <c r="N8" s="381"/>
      <c r="O8" s="381"/>
      <c r="P8" s="381"/>
      <c r="Q8" s="381"/>
      <c r="R8" s="381"/>
      <c r="S8" s="382"/>
      <c r="T8" s="378" t="s">
        <v>1212</v>
      </c>
      <c r="U8" s="378" t="s">
        <v>67</v>
      </c>
      <c r="V8" s="128" t="s">
        <v>365</v>
      </c>
      <c r="W8" s="239">
        <v>1</v>
      </c>
      <c r="X8" s="398" t="s">
        <v>977</v>
      </c>
      <c r="Y8" s="239" t="s">
        <v>643</v>
      </c>
      <c r="Z8" s="378" t="s">
        <v>643</v>
      </c>
      <c r="AA8" s="379" t="s">
        <v>643</v>
      </c>
      <c r="AB8" s="383" t="s">
        <v>643</v>
      </c>
      <c r="AC8" s="383" t="s">
        <v>643</v>
      </c>
      <c r="AD8" s="826" t="s">
        <v>643</v>
      </c>
      <c r="AE8" s="305"/>
      <c r="AF8" s="101"/>
      <c r="AI8" s="79" t="s">
        <v>409</v>
      </c>
      <c r="AL8" s="79">
        <v>4</v>
      </c>
      <c r="BB8" s="79">
        <v>3</v>
      </c>
      <c r="BC8" s="567" t="s">
        <v>964</v>
      </c>
      <c r="BL8" s="79">
        <v>36</v>
      </c>
      <c r="BM8" s="79">
        <f t="shared" si="0"/>
        <v>4</v>
      </c>
      <c r="BO8" s="478" t="str">
        <f t="shared" si="1"/>
        <v/>
      </c>
      <c r="BP8" s="478" t="str">
        <f t="shared" si="2"/>
        <v/>
      </c>
      <c r="BQ8" s="1007"/>
      <c r="BR8" s="202" t="b">
        <f t="shared" si="3"/>
        <v>0</v>
      </c>
      <c r="BS8" s="196" t="b">
        <f t="shared" si="65"/>
        <v>0</v>
      </c>
      <c r="BT8" s="198" t="b">
        <f t="shared" si="66"/>
        <v>0</v>
      </c>
      <c r="BU8" s="198" t="b">
        <f t="shared" si="4"/>
        <v>0</v>
      </c>
      <c r="BV8" s="198" t="b">
        <f t="shared" si="4"/>
        <v>0</v>
      </c>
      <c r="BW8" s="199" t="b">
        <f t="shared" si="4"/>
        <v>0</v>
      </c>
      <c r="BX8" s="485" t="str">
        <f t="shared" si="67"/>
        <v/>
      </c>
      <c r="BY8" s="479" t="str">
        <f t="shared" si="5"/>
        <v/>
      </c>
      <c r="BZ8" s="485" t="str">
        <f t="shared" si="6"/>
        <v/>
      </c>
      <c r="CA8" s="479" t="str">
        <f t="shared" si="7"/>
        <v/>
      </c>
      <c r="CB8" s="479" t="str">
        <f t="shared" si="8"/>
        <v/>
      </c>
      <c r="CC8" s="183" t="b">
        <f t="shared" si="68"/>
        <v>0</v>
      </c>
      <c r="CD8" s="184" t="b">
        <f t="shared" si="69"/>
        <v>0</v>
      </c>
      <c r="CE8" s="184" t="b">
        <f t="shared" si="70"/>
        <v>0</v>
      </c>
      <c r="CF8" s="185" t="b">
        <f t="shared" si="71"/>
        <v>0</v>
      </c>
      <c r="CG8" s="478" t="str">
        <f t="shared" si="72"/>
        <v/>
      </c>
      <c r="CH8" s="183" t="b">
        <f t="shared" si="9"/>
        <v>0</v>
      </c>
      <c r="CI8" s="184" t="b">
        <f t="shared" si="10"/>
        <v>0</v>
      </c>
      <c r="CJ8" s="184" t="b">
        <f t="shared" si="11"/>
        <v>0</v>
      </c>
      <c r="CK8" s="185" t="b">
        <f t="shared" si="12"/>
        <v>0</v>
      </c>
      <c r="CL8" s="478" t="str">
        <f t="shared" si="73"/>
        <v/>
      </c>
      <c r="CM8" s="183" t="b">
        <f t="shared" si="13"/>
        <v>0</v>
      </c>
      <c r="CN8" s="184" t="b">
        <f t="shared" si="14"/>
        <v>0</v>
      </c>
      <c r="CO8" s="184" t="b">
        <f t="shared" si="15"/>
        <v>0</v>
      </c>
      <c r="CP8" s="185" t="b">
        <f t="shared" si="16"/>
        <v>0</v>
      </c>
      <c r="CQ8" s="478" t="str">
        <f t="shared" si="74"/>
        <v/>
      </c>
      <c r="CR8" s="183" t="b">
        <f t="shared" si="17"/>
        <v>0</v>
      </c>
      <c r="CS8" s="184" t="b">
        <f t="shared" si="18"/>
        <v>0</v>
      </c>
      <c r="CT8" s="184" t="b">
        <f t="shared" si="19"/>
        <v>0</v>
      </c>
      <c r="CU8" s="185" t="b">
        <f t="shared" si="20"/>
        <v>0</v>
      </c>
      <c r="CV8" s="478" t="str">
        <f t="shared" si="75"/>
        <v/>
      </c>
      <c r="CW8" s="183" t="b">
        <f t="shared" si="21"/>
        <v>0</v>
      </c>
      <c r="CX8" s="184" t="b">
        <f t="shared" si="22"/>
        <v>0</v>
      </c>
      <c r="CY8" s="184" t="b">
        <f t="shared" si="23"/>
        <v>0</v>
      </c>
      <c r="CZ8" s="185" t="b">
        <f t="shared" si="24"/>
        <v>0</v>
      </c>
      <c r="DA8" s="478" t="str">
        <f t="shared" si="76"/>
        <v/>
      </c>
      <c r="DB8" s="183" t="b">
        <f t="shared" si="25"/>
        <v>0</v>
      </c>
      <c r="DC8" s="184" t="b">
        <f t="shared" si="26"/>
        <v>0</v>
      </c>
      <c r="DD8" s="184" t="b">
        <f t="shared" si="27"/>
        <v>0</v>
      </c>
      <c r="DE8" s="185" t="b">
        <f t="shared" si="28"/>
        <v>0</v>
      </c>
      <c r="DF8" s="478" t="str">
        <f t="shared" si="77"/>
        <v/>
      </c>
      <c r="DG8" s="183" t="b">
        <f t="shared" si="29"/>
        <v>0</v>
      </c>
      <c r="DH8" s="184" t="b">
        <f t="shared" si="30"/>
        <v>0</v>
      </c>
      <c r="DI8" s="184" t="b">
        <f t="shared" si="31"/>
        <v>0</v>
      </c>
      <c r="DJ8" s="185" t="b">
        <f t="shared" si="32"/>
        <v>0</v>
      </c>
      <c r="DK8" s="478" t="str">
        <f t="shared" si="78"/>
        <v/>
      </c>
      <c r="DL8" s="183" t="b">
        <f t="shared" si="33"/>
        <v>0</v>
      </c>
      <c r="DM8" s="184" t="b">
        <f t="shared" si="34"/>
        <v>0</v>
      </c>
      <c r="DN8" s="184" t="b">
        <f t="shared" si="35"/>
        <v>0</v>
      </c>
      <c r="DO8" s="185" t="b">
        <f t="shared" si="36"/>
        <v>0</v>
      </c>
      <c r="DP8" s="478" t="str">
        <f t="shared" si="79"/>
        <v/>
      </c>
      <c r="DQ8" s="183" t="b">
        <f t="shared" si="37"/>
        <v>0</v>
      </c>
      <c r="DR8" s="184" t="b">
        <f t="shared" si="38"/>
        <v>0</v>
      </c>
      <c r="DS8" s="184" t="b">
        <f t="shared" si="39"/>
        <v>0</v>
      </c>
      <c r="DT8" s="185" t="b">
        <f t="shared" si="40"/>
        <v>0</v>
      </c>
      <c r="DU8" s="478" t="str">
        <f t="shared" si="80"/>
        <v/>
      </c>
      <c r="DV8" s="183" t="b">
        <f t="shared" si="41"/>
        <v>0</v>
      </c>
      <c r="DW8" s="184" t="b">
        <f t="shared" si="42"/>
        <v>0</v>
      </c>
      <c r="DX8" s="184" t="b">
        <f t="shared" si="43"/>
        <v>0</v>
      </c>
      <c r="DY8" s="185" t="b">
        <f t="shared" si="44"/>
        <v>0</v>
      </c>
      <c r="DZ8" s="478" t="str">
        <f t="shared" si="81"/>
        <v/>
      </c>
      <c r="EA8" s="183" t="b">
        <f t="shared" si="45"/>
        <v>0</v>
      </c>
      <c r="EB8" s="184" t="b">
        <f t="shared" si="46"/>
        <v>0</v>
      </c>
      <c r="EC8" s="184" t="b">
        <f t="shared" si="47"/>
        <v>0</v>
      </c>
      <c r="ED8" s="185" t="b">
        <f t="shared" si="48"/>
        <v>0</v>
      </c>
      <c r="EE8" s="478" t="str">
        <f t="shared" si="82"/>
        <v/>
      </c>
      <c r="EF8" s="183" t="b">
        <f t="shared" si="49"/>
        <v>0</v>
      </c>
      <c r="EG8" s="184" t="b">
        <f t="shared" si="50"/>
        <v>0</v>
      </c>
      <c r="EH8" s="184" t="b">
        <f t="shared" si="51"/>
        <v>0</v>
      </c>
      <c r="EI8" s="185" t="b">
        <f t="shared" si="52"/>
        <v>0</v>
      </c>
      <c r="EJ8" s="478" t="str">
        <f t="shared" si="83"/>
        <v/>
      </c>
      <c r="EK8" s="478" t="str">
        <f t="shared" si="53"/>
        <v/>
      </c>
      <c r="EL8" s="478" t="str">
        <f t="shared" si="54"/>
        <v/>
      </c>
      <c r="EM8" s="478" t="str">
        <f t="shared" si="55"/>
        <v/>
      </c>
      <c r="EN8" s="478" t="str">
        <f t="shared" si="56"/>
        <v/>
      </c>
      <c r="EO8" s="478" t="str">
        <f t="shared" si="57"/>
        <v/>
      </c>
      <c r="EP8" s="478" t="str">
        <f t="shared" si="58"/>
        <v/>
      </c>
      <c r="EQ8" s="478" t="str">
        <f t="shared" si="59"/>
        <v/>
      </c>
      <c r="ER8" s="478" t="str">
        <f t="shared" si="60"/>
        <v/>
      </c>
      <c r="ES8" s="478" t="str">
        <f t="shared" si="61"/>
        <v/>
      </c>
      <c r="ET8" s="478" t="str">
        <f t="shared" si="62"/>
        <v/>
      </c>
      <c r="EU8" s="478" t="str">
        <f t="shared" si="63"/>
        <v/>
      </c>
      <c r="EV8" s="183" t="b">
        <f t="shared" si="84"/>
        <v>0</v>
      </c>
      <c r="EW8" s="184" t="b">
        <f t="shared" si="85"/>
        <v>0</v>
      </c>
      <c r="EX8" s="184" t="b">
        <f t="shared" si="86"/>
        <v>0</v>
      </c>
      <c r="EY8" s="185" t="b">
        <f t="shared" si="87"/>
        <v>0</v>
      </c>
      <c r="EZ8" s="803" t="str">
        <f t="shared" si="88"/>
        <v/>
      </c>
      <c r="FB8" s="79" t="b">
        <f t="shared" si="89"/>
        <v>0</v>
      </c>
      <c r="FC8" s="79" t="b">
        <f t="shared" si="90"/>
        <v>0</v>
      </c>
      <c r="FD8" s="79" t="b">
        <f t="shared" si="91"/>
        <v>0</v>
      </c>
      <c r="FE8" s="79">
        <f t="shared" si="64"/>
        <v>4</v>
      </c>
      <c r="FF8" s="79">
        <f t="shared" si="92"/>
        <v>4</v>
      </c>
    </row>
    <row r="9" spans="1:162">
      <c r="A9" s="55"/>
      <c r="B9" s="102">
        <v>5</v>
      </c>
      <c r="C9" s="99" t="s">
        <v>1236</v>
      </c>
      <c r="D9" s="100" t="s">
        <v>407</v>
      </c>
      <c r="E9" s="100"/>
      <c r="F9" s="128" t="s">
        <v>1212</v>
      </c>
      <c r="G9" s="277">
        <v>1</v>
      </c>
      <c r="H9" s="380"/>
      <c r="I9" s="381"/>
      <c r="J9" s="381"/>
      <c r="K9" s="381"/>
      <c r="L9" s="381"/>
      <c r="M9" s="381"/>
      <c r="N9" s="381"/>
      <c r="O9" s="381"/>
      <c r="P9" s="381"/>
      <c r="Q9" s="381"/>
      <c r="R9" s="381"/>
      <c r="S9" s="382"/>
      <c r="T9" s="378" t="s">
        <v>1212</v>
      </c>
      <c r="U9" s="378" t="s">
        <v>67</v>
      </c>
      <c r="V9" s="128" t="s">
        <v>365</v>
      </c>
      <c r="W9" s="239">
        <v>1</v>
      </c>
      <c r="X9" s="398" t="s">
        <v>977</v>
      </c>
      <c r="Y9" s="239" t="s">
        <v>643</v>
      </c>
      <c r="Z9" s="378" t="s">
        <v>643</v>
      </c>
      <c r="AA9" s="379" t="s">
        <v>643</v>
      </c>
      <c r="AB9" s="383" t="s">
        <v>643</v>
      </c>
      <c r="AC9" s="383" t="s">
        <v>643</v>
      </c>
      <c r="AD9" s="826" t="s">
        <v>643</v>
      </c>
      <c r="AE9" s="305"/>
      <c r="AF9" s="101"/>
      <c r="AI9" s="79" t="s">
        <v>410</v>
      </c>
      <c r="AL9" s="79">
        <v>5</v>
      </c>
      <c r="BB9" s="79">
        <v>4</v>
      </c>
      <c r="BC9" s="567" t="s">
        <v>965</v>
      </c>
      <c r="BL9" s="79">
        <v>24</v>
      </c>
      <c r="BM9" s="79">
        <f t="shared" si="0"/>
        <v>5</v>
      </c>
      <c r="BO9" s="478" t="str">
        <f t="shared" si="1"/>
        <v/>
      </c>
      <c r="BP9" s="478" t="str">
        <f t="shared" si="2"/>
        <v/>
      </c>
      <c r="BQ9" s="1007"/>
      <c r="BR9" s="202" t="b">
        <f t="shared" si="3"/>
        <v>0</v>
      </c>
      <c r="BS9" s="196" t="b">
        <f t="shared" si="65"/>
        <v>0</v>
      </c>
      <c r="BT9" s="198" t="b">
        <f t="shared" si="66"/>
        <v>0</v>
      </c>
      <c r="BU9" s="198" t="b">
        <f t="shared" si="4"/>
        <v>0</v>
      </c>
      <c r="BV9" s="198" t="b">
        <f t="shared" si="4"/>
        <v>0</v>
      </c>
      <c r="BW9" s="199" t="b">
        <f t="shared" si="4"/>
        <v>0</v>
      </c>
      <c r="BX9" s="485" t="str">
        <f t="shared" si="67"/>
        <v/>
      </c>
      <c r="BY9" s="479" t="str">
        <f t="shared" si="5"/>
        <v/>
      </c>
      <c r="BZ9" s="485" t="str">
        <f t="shared" si="6"/>
        <v/>
      </c>
      <c r="CA9" s="479" t="str">
        <f t="shared" si="7"/>
        <v/>
      </c>
      <c r="CB9" s="479" t="str">
        <f t="shared" si="8"/>
        <v/>
      </c>
      <c r="CC9" s="183" t="b">
        <f t="shared" si="68"/>
        <v>0</v>
      </c>
      <c r="CD9" s="184" t="b">
        <f t="shared" si="69"/>
        <v>0</v>
      </c>
      <c r="CE9" s="184" t="b">
        <f t="shared" si="70"/>
        <v>0</v>
      </c>
      <c r="CF9" s="185" t="b">
        <f t="shared" si="71"/>
        <v>0</v>
      </c>
      <c r="CG9" s="478" t="str">
        <f t="shared" si="72"/>
        <v/>
      </c>
      <c r="CH9" s="183" t="b">
        <f t="shared" si="9"/>
        <v>0</v>
      </c>
      <c r="CI9" s="184" t="b">
        <f t="shared" si="10"/>
        <v>0</v>
      </c>
      <c r="CJ9" s="184" t="b">
        <f t="shared" si="11"/>
        <v>0</v>
      </c>
      <c r="CK9" s="185" t="b">
        <f t="shared" si="12"/>
        <v>0</v>
      </c>
      <c r="CL9" s="478" t="str">
        <f t="shared" si="73"/>
        <v/>
      </c>
      <c r="CM9" s="183" t="b">
        <f t="shared" si="13"/>
        <v>0</v>
      </c>
      <c r="CN9" s="184" t="b">
        <f t="shared" si="14"/>
        <v>0</v>
      </c>
      <c r="CO9" s="184" t="b">
        <f t="shared" si="15"/>
        <v>0</v>
      </c>
      <c r="CP9" s="185" t="b">
        <f t="shared" si="16"/>
        <v>0</v>
      </c>
      <c r="CQ9" s="478" t="str">
        <f t="shared" si="74"/>
        <v/>
      </c>
      <c r="CR9" s="183" t="b">
        <f t="shared" si="17"/>
        <v>0</v>
      </c>
      <c r="CS9" s="184" t="b">
        <f t="shared" si="18"/>
        <v>0</v>
      </c>
      <c r="CT9" s="184" t="b">
        <f t="shared" si="19"/>
        <v>0</v>
      </c>
      <c r="CU9" s="185" t="b">
        <f t="shared" si="20"/>
        <v>0</v>
      </c>
      <c r="CV9" s="478" t="str">
        <f t="shared" si="75"/>
        <v/>
      </c>
      <c r="CW9" s="183" t="b">
        <f t="shared" si="21"/>
        <v>0</v>
      </c>
      <c r="CX9" s="184" t="b">
        <f t="shared" si="22"/>
        <v>0</v>
      </c>
      <c r="CY9" s="184" t="b">
        <f t="shared" si="23"/>
        <v>0</v>
      </c>
      <c r="CZ9" s="185" t="b">
        <f t="shared" si="24"/>
        <v>0</v>
      </c>
      <c r="DA9" s="478" t="str">
        <f t="shared" si="76"/>
        <v/>
      </c>
      <c r="DB9" s="183" t="b">
        <f t="shared" si="25"/>
        <v>0</v>
      </c>
      <c r="DC9" s="184" t="b">
        <f t="shared" si="26"/>
        <v>0</v>
      </c>
      <c r="DD9" s="184" t="b">
        <f t="shared" si="27"/>
        <v>0</v>
      </c>
      <c r="DE9" s="185" t="b">
        <f t="shared" si="28"/>
        <v>0</v>
      </c>
      <c r="DF9" s="478" t="str">
        <f t="shared" si="77"/>
        <v/>
      </c>
      <c r="DG9" s="183" t="b">
        <f t="shared" si="29"/>
        <v>0</v>
      </c>
      <c r="DH9" s="184" t="b">
        <f t="shared" si="30"/>
        <v>0</v>
      </c>
      <c r="DI9" s="184" t="b">
        <f t="shared" si="31"/>
        <v>0</v>
      </c>
      <c r="DJ9" s="185" t="b">
        <f t="shared" si="32"/>
        <v>0</v>
      </c>
      <c r="DK9" s="478" t="str">
        <f t="shared" si="78"/>
        <v/>
      </c>
      <c r="DL9" s="183" t="b">
        <f t="shared" si="33"/>
        <v>0</v>
      </c>
      <c r="DM9" s="184" t="b">
        <f t="shared" si="34"/>
        <v>0</v>
      </c>
      <c r="DN9" s="184" t="b">
        <f t="shared" si="35"/>
        <v>0</v>
      </c>
      <c r="DO9" s="185" t="b">
        <f t="shared" si="36"/>
        <v>0</v>
      </c>
      <c r="DP9" s="478" t="str">
        <f t="shared" si="79"/>
        <v/>
      </c>
      <c r="DQ9" s="183" t="b">
        <f t="shared" si="37"/>
        <v>0</v>
      </c>
      <c r="DR9" s="184" t="b">
        <f t="shared" si="38"/>
        <v>0</v>
      </c>
      <c r="DS9" s="184" t="b">
        <f t="shared" si="39"/>
        <v>0</v>
      </c>
      <c r="DT9" s="185" t="b">
        <f t="shared" si="40"/>
        <v>0</v>
      </c>
      <c r="DU9" s="478" t="str">
        <f t="shared" si="80"/>
        <v/>
      </c>
      <c r="DV9" s="183" t="b">
        <f t="shared" si="41"/>
        <v>0</v>
      </c>
      <c r="DW9" s="184" t="b">
        <f t="shared" si="42"/>
        <v>0</v>
      </c>
      <c r="DX9" s="184" t="b">
        <f t="shared" si="43"/>
        <v>0</v>
      </c>
      <c r="DY9" s="185" t="b">
        <f t="shared" si="44"/>
        <v>0</v>
      </c>
      <c r="DZ9" s="478" t="str">
        <f t="shared" si="81"/>
        <v/>
      </c>
      <c r="EA9" s="183" t="b">
        <f t="shared" si="45"/>
        <v>0</v>
      </c>
      <c r="EB9" s="184" t="b">
        <f t="shared" si="46"/>
        <v>0</v>
      </c>
      <c r="EC9" s="184" t="b">
        <f t="shared" si="47"/>
        <v>0</v>
      </c>
      <c r="ED9" s="185" t="b">
        <f t="shared" si="48"/>
        <v>0</v>
      </c>
      <c r="EE9" s="478" t="str">
        <f t="shared" si="82"/>
        <v/>
      </c>
      <c r="EF9" s="183" t="b">
        <f t="shared" si="49"/>
        <v>0</v>
      </c>
      <c r="EG9" s="184" t="b">
        <f t="shared" si="50"/>
        <v>0</v>
      </c>
      <c r="EH9" s="184" t="b">
        <f t="shared" si="51"/>
        <v>0</v>
      </c>
      <c r="EI9" s="185" t="b">
        <f t="shared" si="52"/>
        <v>0</v>
      </c>
      <c r="EJ9" s="478" t="str">
        <f t="shared" si="83"/>
        <v/>
      </c>
      <c r="EK9" s="478" t="str">
        <f t="shared" si="53"/>
        <v/>
      </c>
      <c r="EL9" s="478" t="str">
        <f t="shared" si="54"/>
        <v/>
      </c>
      <c r="EM9" s="478" t="str">
        <f t="shared" si="55"/>
        <v/>
      </c>
      <c r="EN9" s="478" t="str">
        <f t="shared" si="56"/>
        <v/>
      </c>
      <c r="EO9" s="478" t="str">
        <f t="shared" si="57"/>
        <v/>
      </c>
      <c r="EP9" s="478" t="str">
        <f t="shared" si="58"/>
        <v/>
      </c>
      <c r="EQ9" s="478" t="str">
        <f t="shared" si="59"/>
        <v/>
      </c>
      <c r="ER9" s="478" t="str">
        <f t="shared" si="60"/>
        <v/>
      </c>
      <c r="ES9" s="478" t="str">
        <f t="shared" si="61"/>
        <v/>
      </c>
      <c r="ET9" s="478" t="str">
        <f t="shared" si="62"/>
        <v/>
      </c>
      <c r="EU9" s="478" t="str">
        <f t="shared" si="63"/>
        <v/>
      </c>
      <c r="EV9" s="183" t="b">
        <f t="shared" si="84"/>
        <v>0</v>
      </c>
      <c r="EW9" s="184" t="b">
        <f t="shared" si="85"/>
        <v>0</v>
      </c>
      <c r="EX9" s="184" t="b">
        <f t="shared" si="86"/>
        <v>0</v>
      </c>
      <c r="EY9" s="185" t="b">
        <f t="shared" si="87"/>
        <v>0</v>
      </c>
      <c r="EZ9" s="803" t="str">
        <f t="shared" si="88"/>
        <v/>
      </c>
      <c r="FB9" s="79" t="b">
        <f t="shared" si="89"/>
        <v>0</v>
      </c>
      <c r="FC9" s="79" t="b">
        <f t="shared" si="90"/>
        <v>0</v>
      </c>
      <c r="FD9" s="79" t="b">
        <f t="shared" si="91"/>
        <v>0</v>
      </c>
      <c r="FE9" s="79">
        <f t="shared" si="64"/>
        <v>5</v>
      </c>
      <c r="FF9" s="79">
        <f t="shared" si="92"/>
        <v>5</v>
      </c>
    </row>
    <row r="10" spans="1:162">
      <c r="A10" s="55"/>
      <c r="B10" s="102">
        <v>6</v>
      </c>
      <c r="C10" s="99" t="s">
        <v>1237</v>
      </c>
      <c r="D10" s="100" t="s">
        <v>407</v>
      </c>
      <c r="E10" s="100"/>
      <c r="F10" s="128" t="s">
        <v>1212</v>
      </c>
      <c r="G10" s="277">
        <v>1</v>
      </c>
      <c r="H10" s="380"/>
      <c r="I10" s="381"/>
      <c r="J10" s="381"/>
      <c r="K10" s="381"/>
      <c r="L10" s="381"/>
      <c r="M10" s="381"/>
      <c r="N10" s="381"/>
      <c r="O10" s="381"/>
      <c r="P10" s="381"/>
      <c r="Q10" s="381"/>
      <c r="R10" s="381"/>
      <c r="S10" s="382"/>
      <c r="T10" s="378" t="s">
        <v>1212</v>
      </c>
      <c r="U10" s="378" t="s">
        <v>67</v>
      </c>
      <c r="V10" s="128" t="s">
        <v>365</v>
      </c>
      <c r="W10" s="239">
        <v>1</v>
      </c>
      <c r="X10" s="398" t="s">
        <v>977</v>
      </c>
      <c r="Y10" s="239" t="s">
        <v>643</v>
      </c>
      <c r="Z10" s="378" t="s">
        <v>643</v>
      </c>
      <c r="AA10" s="379" t="s">
        <v>643</v>
      </c>
      <c r="AB10" s="383" t="s">
        <v>643</v>
      </c>
      <c r="AC10" s="383" t="s">
        <v>643</v>
      </c>
      <c r="AD10" s="826" t="s">
        <v>643</v>
      </c>
      <c r="AE10" s="305"/>
      <c r="AF10" s="101"/>
      <c r="AI10" s="79" t="s">
        <v>411</v>
      </c>
      <c r="AL10" s="79">
        <v>6</v>
      </c>
      <c r="BB10" s="79">
        <v>5</v>
      </c>
      <c r="BC10" s="567" t="s">
        <v>966</v>
      </c>
      <c r="BL10" s="79">
        <v>24</v>
      </c>
      <c r="BM10" s="79">
        <f t="shared" si="0"/>
        <v>6</v>
      </c>
      <c r="BO10" s="478" t="str">
        <f t="shared" si="1"/>
        <v/>
      </c>
      <c r="BP10" s="478" t="str">
        <f t="shared" si="2"/>
        <v/>
      </c>
      <c r="BQ10" s="1007"/>
      <c r="BR10" s="202" t="b">
        <f t="shared" si="3"/>
        <v>0</v>
      </c>
      <c r="BS10" s="196" t="b">
        <f t="shared" si="65"/>
        <v>0</v>
      </c>
      <c r="BT10" s="198" t="b">
        <f t="shared" si="66"/>
        <v>0</v>
      </c>
      <c r="BU10" s="198" t="b">
        <f t="shared" si="4"/>
        <v>0</v>
      </c>
      <c r="BV10" s="198" t="b">
        <f t="shared" si="4"/>
        <v>0</v>
      </c>
      <c r="BW10" s="199" t="b">
        <f t="shared" si="4"/>
        <v>0</v>
      </c>
      <c r="BX10" s="485" t="str">
        <f t="shared" si="67"/>
        <v/>
      </c>
      <c r="BY10" s="479" t="str">
        <f t="shared" si="5"/>
        <v/>
      </c>
      <c r="BZ10" s="485" t="str">
        <f t="shared" si="6"/>
        <v/>
      </c>
      <c r="CA10" s="479" t="str">
        <f t="shared" si="7"/>
        <v/>
      </c>
      <c r="CB10" s="479" t="str">
        <f t="shared" si="8"/>
        <v/>
      </c>
      <c r="CC10" s="183" t="b">
        <f t="shared" si="68"/>
        <v>0</v>
      </c>
      <c r="CD10" s="184" t="b">
        <f t="shared" si="69"/>
        <v>0</v>
      </c>
      <c r="CE10" s="184" t="b">
        <f t="shared" si="70"/>
        <v>0</v>
      </c>
      <c r="CF10" s="185" t="b">
        <f t="shared" si="71"/>
        <v>0</v>
      </c>
      <c r="CG10" s="478" t="str">
        <f t="shared" si="72"/>
        <v/>
      </c>
      <c r="CH10" s="183" t="b">
        <f t="shared" si="9"/>
        <v>0</v>
      </c>
      <c r="CI10" s="184" t="b">
        <f t="shared" si="10"/>
        <v>0</v>
      </c>
      <c r="CJ10" s="184" t="b">
        <f t="shared" si="11"/>
        <v>0</v>
      </c>
      <c r="CK10" s="185" t="b">
        <f t="shared" si="12"/>
        <v>0</v>
      </c>
      <c r="CL10" s="478" t="str">
        <f t="shared" si="73"/>
        <v/>
      </c>
      <c r="CM10" s="183" t="b">
        <f t="shared" si="13"/>
        <v>0</v>
      </c>
      <c r="CN10" s="184" t="b">
        <f t="shared" si="14"/>
        <v>0</v>
      </c>
      <c r="CO10" s="184" t="b">
        <f t="shared" si="15"/>
        <v>0</v>
      </c>
      <c r="CP10" s="185" t="b">
        <f t="shared" si="16"/>
        <v>0</v>
      </c>
      <c r="CQ10" s="478" t="str">
        <f t="shared" si="74"/>
        <v/>
      </c>
      <c r="CR10" s="183" t="b">
        <f t="shared" si="17"/>
        <v>0</v>
      </c>
      <c r="CS10" s="184" t="b">
        <f t="shared" si="18"/>
        <v>0</v>
      </c>
      <c r="CT10" s="184" t="b">
        <f t="shared" si="19"/>
        <v>0</v>
      </c>
      <c r="CU10" s="185" t="b">
        <f t="shared" si="20"/>
        <v>0</v>
      </c>
      <c r="CV10" s="478" t="str">
        <f t="shared" si="75"/>
        <v/>
      </c>
      <c r="CW10" s="183" t="b">
        <f t="shared" si="21"/>
        <v>0</v>
      </c>
      <c r="CX10" s="184" t="b">
        <f t="shared" si="22"/>
        <v>0</v>
      </c>
      <c r="CY10" s="184" t="b">
        <f t="shared" si="23"/>
        <v>0</v>
      </c>
      <c r="CZ10" s="185" t="b">
        <f t="shared" si="24"/>
        <v>0</v>
      </c>
      <c r="DA10" s="478" t="str">
        <f t="shared" si="76"/>
        <v/>
      </c>
      <c r="DB10" s="183" t="b">
        <f t="shared" si="25"/>
        <v>0</v>
      </c>
      <c r="DC10" s="184" t="b">
        <f t="shared" si="26"/>
        <v>0</v>
      </c>
      <c r="DD10" s="184" t="b">
        <f t="shared" si="27"/>
        <v>0</v>
      </c>
      <c r="DE10" s="185" t="b">
        <f t="shared" si="28"/>
        <v>0</v>
      </c>
      <c r="DF10" s="478" t="str">
        <f t="shared" si="77"/>
        <v/>
      </c>
      <c r="DG10" s="183" t="b">
        <f t="shared" si="29"/>
        <v>0</v>
      </c>
      <c r="DH10" s="184" t="b">
        <f t="shared" si="30"/>
        <v>0</v>
      </c>
      <c r="DI10" s="184" t="b">
        <f t="shared" si="31"/>
        <v>0</v>
      </c>
      <c r="DJ10" s="185" t="b">
        <f t="shared" si="32"/>
        <v>0</v>
      </c>
      <c r="DK10" s="478" t="str">
        <f t="shared" si="78"/>
        <v/>
      </c>
      <c r="DL10" s="183" t="b">
        <f t="shared" si="33"/>
        <v>0</v>
      </c>
      <c r="DM10" s="184" t="b">
        <f t="shared" si="34"/>
        <v>0</v>
      </c>
      <c r="DN10" s="184" t="b">
        <f t="shared" si="35"/>
        <v>0</v>
      </c>
      <c r="DO10" s="185" t="b">
        <f t="shared" si="36"/>
        <v>0</v>
      </c>
      <c r="DP10" s="478" t="str">
        <f t="shared" si="79"/>
        <v/>
      </c>
      <c r="DQ10" s="183" t="b">
        <f t="shared" si="37"/>
        <v>0</v>
      </c>
      <c r="DR10" s="184" t="b">
        <f t="shared" si="38"/>
        <v>0</v>
      </c>
      <c r="DS10" s="184" t="b">
        <f t="shared" si="39"/>
        <v>0</v>
      </c>
      <c r="DT10" s="185" t="b">
        <f t="shared" si="40"/>
        <v>0</v>
      </c>
      <c r="DU10" s="478" t="str">
        <f t="shared" si="80"/>
        <v/>
      </c>
      <c r="DV10" s="183" t="b">
        <f t="shared" si="41"/>
        <v>0</v>
      </c>
      <c r="DW10" s="184" t="b">
        <f t="shared" si="42"/>
        <v>0</v>
      </c>
      <c r="DX10" s="184" t="b">
        <f t="shared" si="43"/>
        <v>0</v>
      </c>
      <c r="DY10" s="185" t="b">
        <f t="shared" si="44"/>
        <v>0</v>
      </c>
      <c r="DZ10" s="478" t="str">
        <f t="shared" si="81"/>
        <v/>
      </c>
      <c r="EA10" s="183" t="b">
        <f t="shared" si="45"/>
        <v>0</v>
      </c>
      <c r="EB10" s="184" t="b">
        <f t="shared" si="46"/>
        <v>0</v>
      </c>
      <c r="EC10" s="184" t="b">
        <f t="shared" si="47"/>
        <v>0</v>
      </c>
      <c r="ED10" s="185" t="b">
        <f t="shared" si="48"/>
        <v>0</v>
      </c>
      <c r="EE10" s="478" t="str">
        <f t="shared" si="82"/>
        <v/>
      </c>
      <c r="EF10" s="183" t="b">
        <f t="shared" si="49"/>
        <v>0</v>
      </c>
      <c r="EG10" s="184" t="b">
        <f t="shared" si="50"/>
        <v>0</v>
      </c>
      <c r="EH10" s="184" t="b">
        <f t="shared" si="51"/>
        <v>0</v>
      </c>
      <c r="EI10" s="185" t="b">
        <f t="shared" si="52"/>
        <v>0</v>
      </c>
      <c r="EJ10" s="478" t="str">
        <f t="shared" si="83"/>
        <v/>
      </c>
      <c r="EK10" s="478" t="str">
        <f t="shared" si="53"/>
        <v/>
      </c>
      <c r="EL10" s="478" t="str">
        <f t="shared" si="54"/>
        <v/>
      </c>
      <c r="EM10" s="478" t="str">
        <f t="shared" si="55"/>
        <v/>
      </c>
      <c r="EN10" s="478" t="str">
        <f t="shared" si="56"/>
        <v/>
      </c>
      <c r="EO10" s="478" t="str">
        <f t="shared" si="57"/>
        <v/>
      </c>
      <c r="EP10" s="478" t="str">
        <f t="shared" si="58"/>
        <v/>
      </c>
      <c r="EQ10" s="478" t="str">
        <f t="shared" si="59"/>
        <v/>
      </c>
      <c r="ER10" s="478" t="str">
        <f t="shared" si="60"/>
        <v/>
      </c>
      <c r="ES10" s="478" t="str">
        <f t="shared" si="61"/>
        <v/>
      </c>
      <c r="ET10" s="478" t="str">
        <f t="shared" si="62"/>
        <v/>
      </c>
      <c r="EU10" s="478" t="str">
        <f t="shared" si="63"/>
        <v/>
      </c>
      <c r="EV10" s="183" t="b">
        <f t="shared" si="84"/>
        <v>0</v>
      </c>
      <c r="EW10" s="184" t="b">
        <f t="shared" si="85"/>
        <v>0</v>
      </c>
      <c r="EX10" s="184" t="b">
        <f t="shared" si="86"/>
        <v>0</v>
      </c>
      <c r="EY10" s="185" t="b">
        <f t="shared" si="87"/>
        <v>0</v>
      </c>
      <c r="EZ10" s="803" t="str">
        <f t="shared" si="88"/>
        <v/>
      </c>
      <c r="FB10" s="79" t="b">
        <f t="shared" si="89"/>
        <v>0</v>
      </c>
      <c r="FC10" s="79" t="b">
        <f t="shared" si="90"/>
        <v>0</v>
      </c>
      <c r="FD10" s="79" t="b">
        <f t="shared" si="91"/>
        <v>0</v>
      </c>
      <c r="FE10" s="79">
        <f t="shared" si="64"/>
        <v>6</v>
      </c>
      <c r="FF10" s="79">
        <f t="shared" si="92"/>
        <v>6</v>
      </c>
    </row>
    <row r="11" spans="1:162">
      <c r="A11" s="55"/>
      <c r="B11" s="102">
        <v>7</v>
      </c>
      <c r="C11" s="99" t="s">
        <v>1238</v>
      </c>
      <c r="D11" s="100" t="s">
        <v>407</v>
      </c>
      <c r="E11" s="100"/>
      <c r="F11" s="128" t="s">
        <v>1212</v>
      </c>
      <c r="G11" s="277">
        <v>1</v>
      </c>
      <c r="H11" s="380"/>
      <c r="I11" s="381"/>
      <c r="J11" s="381"/>
      <c r="K11" s="381"/>
      <c r="L11" s="381"/>
      <c r="M11" s="381"/>
      <c r="N11" s="381"/>
      <c r="O11" s="381"/>
      <c r="P11" s="381"/>
      <c r="Q11" s="381"/>
      <c r="R11" s="381"/>
      <c r="S11" s="382"/>
      <c r="T11" s="378" t="s">
        <v>1212</v>
      </c>
      <c r="U11" s="378" t="s">
        <v>67</v>
      </c>
      <c r="V11" s="128" t="s">
        <v>365</v>
      </c>
      <c r="W11" s="239">
        <v>1</v>
      </c>
      <c r="X11" s="398" t="s">
        <v>977</v>
      </c>
      <c r="Y11" s="239" t="s">
        <v>643</v>
      </c>
      <c r="Z11" s="378" t="s">
        <v>643</v>
      </c>
      <c r="AA11" s="379" t="s">
        <v>643</v>
      </c>
      <c r="AB11" s="383" t="s">
        <v>643</v>
      </c>
      <c r="AC11" s="383" t="s">
        <v>643</v>
      </c>
      <c r="AD11" s="826" t="s">
        <v>643</v>
      </c>
      <c r="AE11" s="305"/>
      <c r="AF11" s="101"/>
      <c r="AI11" s="79" t="s">
        <v>412</v>
      </c>
      <c r="AL11" s="79">
        <v>7</v>
      </c>
      <c r="BB11" s="79">
        <v>6</v>
      </c>
      <c r="BC11" s="567" t="s">
        <v>967</v>
      </c>
      <c r="BL11" s="79">
        <v>24</v>
      </c>
      <c r="BM11" s="79">
        <f t="shared" si="0"/>
        <v>7</v>
      </c>
      <c r="BO11" s="478" t="str">
        <f t="shared" si="1"/>
        <v/>
      </c>
      <c r="BP11" s="478" t="str">
        <f t="shared" si="2"/>
        <v/>
      </c>
      <c r="BQ11" s="1007"/>
      <c r="BR11" s="202" t="b">
        <f t="shared" si="3"/>
        <v>0</v>
      </c>
      <c r="BS11" s="196" t="b">
        <f t="shared" si="65"/>
        <v>0</v>
      </c>
      <c r="BT11" s="198" t="b">
        <f t="shared" si="66"/>
        <v>0</v>
      </c>
      <c r="BU11" s="198" t="b">
        <f t="shared" si="4"/>
        <v>0</v>
      </c>
      <c r="BV11" s="198" t="b">
        <f t="shared" si="4"/>
        <v>0</v>
      </c>
      <c r="BW11" s="199" t="b">
        <f t="shared" si="4"/>
        <v>0</v>
      </c>
      <c r="BX11" s="485" t="str">
        <f t="shared" si="67"/>
        <v/>
      </c>
      <c r="BY11" s="479" t="str">
        <f t="shared" si="5"/>
        <v/>
      </c>
      <c r="BZ11" s="485" t="str">
        <f t="shared" si="6"/>
        <v/>
      </c>
      <c r="CA11" s="479" t="str">
        <f t="shared" si="7"/>
        <v/>
      </c>
      <c r="CB11" s="479" t="str">
        <f t="shared" si="8"/>
        <v/>
      </c>
      <c r="CC11" s="183" t="b">
        <f t="shared" si="68"/>
        <v>0</v>
      </c>
      <c r="CD11" s="184" t="b">
        <f t="shared" si="69"/>
        <v>0</v>
      </c>
      <c r="CE11" s="184" t="b">
        <f t="shared" si="70"/>
        <v>0</v>
      </c>
      <c r="CF11" s="185" t="b">
        <f t="shared" si="71"/>
        <v>0</v>
      </c>
      <c r="CG11" s="478" t="str">
        <f t="shared" si="72"/>
        <v/>
      </c>
      <c r="CH11" s="183" t="b">
        <f t="shared" si="9"/>
        <v>0</v>
      </c>
      <c r="CI11" s="184" t="b">
        <f t="shared" si="10"/>
        <v>0</v>
      </c>
      <c r="CJ11" s="184" t="b">
        <f t="shared" si="11"/>
        <v>0</v>
      </c>
      <c r="CK11" s="185" t="b">
        <f t="shared" si="12"/>
        <v>0</v>
      </c>
      <c r="CL11" s="478" t="str">
        <f t="shared" si="73"/>
        <v/>
      </c>
      <c r="CM11" s="183" t="b">
        <f t="shared" si="13"/>
        <v>0</v>
      </c>
      <c r="CN11" s="184" t="b">
        <f t="shared" si="14"/>
        <v>0</v>
      </c>
      <c r="CO11" s="184" t="b">
        <f t="shared" si="15"/>
        <v>0</v>
      </c>
      <c r="CP11" s="185" t="b">
        <f t="shared" si="16"/>
        <v>0</v>
      </c>
      <c r="CQ11" s="478" t="str">
        <f t="shared" si="74"/>
        <v/>
      </c>
      <c r="CR11" s="183" t="b">
        <f t="shared" si="17"/>
        <v>0</v>
      </c>
      <c r="CS11" s="184" t="b">
        <f t="shared" si="18"/>
        <v>0</v>
      </c>
      <c r="CT11" s="184" t="b">
        <f t="shared" si="19"/>
        <v>0</v>
      </c>
      <c r="CU11" s="185" t="b">
        <f t="shared" si="20"/>
        <v>0</v>
      </c>
      <c r="CV11" s="478" t="str">
        <f t="shared" si="75"/>
        <v/>
      </c>
      <c r="CW11" s="183" t="b">
        <f t="shared" si="21"/>
        <v>0</v>
      </c>
      <c r="CX11" s="184" t="b">
        <f t="shared" si="22"/>
        <v>0</v>
      </c>
      <c r="CY11" s="184" t="b">
        <f t="shared" si="23"/>
        <v>0</v>
      </c>
      <c r="CZ11" s="185" t="b">
        <f t="shared" si="24"/>
        <v>0</v>
      </c>
      <c r="DA11" s="478" t="str">
        <f t="shared" si="76"/>
        <v/>
      </c>
      <c r="DB11" s="183" t="b">
        <f t="shared" si="25"/>
        <v>0</v>
      </c>
      <c r="DC11" s="184" t="b">
        <f t="shared" si="26"/>
        <v>0</v>
      </c>
      <c r="DD11" s="184" t="b">
        <f t="shared" si="27"/>
        <v>0</v>
      </c>
      <c r="DE11" s="185" t="b">
        <f t="shared" si="28"/>
        <v>0</v>
      </c>
      <c r="DF11" s="478" t="str">
        <f t="shared" si="77"/>
        <v/>
      </c>
      <c r="DG11" s="183" t="b">
        <f t="shared" si="29"/>
        <v>0</v>
      </c>
      <c r="DH11" s="184" t="b">
        <f t="shared" si="30"/>
        <v>0</v>
      </c>
      <c r="DI11" s="184" t="b">
        <f t="shared" si="31"/>
        <v>0</v>
      </c>
      <c r="DJ11" s="185" t="b">
        <f t="shared" si="32"/>
        <v>0</v>
      </c>
      <c r="DK11" s="478" t="str">
        <f t="shared" si="78"/>
        <v/>
      </c>
      <c r="DL11" s="183" t="b">
        <f t="shared" si="33"/>
        <v>0</v>
      </c>
      <c r="DM11" s="184" t="b">
        <f t="shared" si="34"/>
        <v>0</v>
      </c>
      <c r="DN11" s="184" t="b">
        <f t="shared" si="35"/>
        <v>0</v>
      </c>
      <c r="DO11" s="185" t="b">
        <f t="shared" si="36"/>
        <v>0</v>
      </c>
      <c r="DP11" s="478" t="str">
        <f t="shared" si="79"/>
        <v/>
      </c>
      <c r="DQ11" s="183" t="b">
        <f t="shared" si="37"/>
        <v>0</v>
      </c>
      <c r="DR11" s="184" t="b">
        <f t="shared" si="38"/>
        <v>0</v>
      </c>
      <c r="DS11" s="184" t="b">
        <f t="shared" si="39"/>
        <v>0</v>
      </c>
      <c r="DT11" s="185" t="b">
        <f t="shared" si="40"/>
        <v>0</v>
      </c>
      <c r="DU11" s="478" t="str">
        <f t="shared" si="80"/>
        <v/>
      </c>
      <c r="DV11" s="183" t="b">
        <f t="shared" si="41"/>
        <v>0</v>
      </c>
      <c r="DW11" s="184" t="b">
        <f t="shared" si="42"/>
        <v>0</v>
      </c>
      <c r="DX11" s="184" t="b">
        <f t="shared" si="43"/>
        <v>0</v>
      </c>
      <c r="DY11" s="185" t="b">
        <f t="shared" si="44"/>
        <v>0</v>
      </c>
      <c r="DZ11" s="478" t="str">
        <f t="shared" si="81"/>
        <v/>
      </c>
      <c r="EA11" s="183" t="b">
        <f t="shared" si="45"/>
        <v>0</v>
      </c>
      <c r="EB11" s="184" t="b">
        <f t="shared" si="46"/>
        <v>0</v>
      </c>
      <c r="EC11" s="184" t="b">
        <f t="shared" si="47"/>
        <v>0</v>
      </c>
      <c r="ED11" s="185" t="b">
        <f t="shared" si="48"/>
        <v>0</v>
      </c>
      <c r="EE11" s="478" t="str">
        <f t="shared" si="82"/>
        <v/>
      </c>
      <c r="EF11" s="183" t="b">
        <f t="shared" si="49"/>
        <v>0</v>
      </c>
      <c r="EG11" s="184" t="b">
        <f t="shared" si="50"/>
        <v>0</v>
      </c>
      <c r="EH11" s="184" t="b">
        <f t="shared" si="51"/>
        <v>0</v>
      </c>
      <c r="EI11" s="185" t="b">
        <f t="shared" si="52"/>
        <v>0</v>
      </c>
      <c r="EJ11" s="478" t="str">
        <f t="shared" si="83"/>
        <v/>
      </c>
      <c r="EK11" s="478" t="str">
        <f t="shared" si="53"/>
        <v/>
      </c>
      <c r="EL11" s="478" t="str">
        <f t="shared" si="54"/>
        <v/>
      </c>
      <c r="EM11" s="478" t="str">
        <f t="shared" si="55"/>
        <v/>
      </c>
      <c r="EN11" s="478" t="str">
        <f t="shared" si="56"/>
        <v/>
      </c>
      <c r="EO11" s="478" t="str">
        <f t="shared" si="57"/>
        <v/>
      </c>
      <c r="EP11" s="478" t="str">
        <f t="shared" si="58"/>
        <v/>
      </c>
      <c r="EQ11" s="478" t="str">
        <f t="shared" si="59"/>
        <v/>
      </c>
      <c r="ER11" s="478" t="str">
        <f t="shared" si="60"/>
        <v/>
      </c>
      <c r="ES11" s="478" t="str">
        <f t="shared" si="61"/>
        <v/>
      </c>
      <c r="ET11" s="478" t="str">
        <f t="shared" si="62"/>
        <v/>
      </c>
      <c r="EU11" s="478" t="str">
        <f t="shared" si="63"/>
        <v/>
      </c>
      <c r="EV11" s="183" t="b">
        <f t="shared" si="84"/>
        <v>0</v>
      </c>
      <c r="EW11" s="184" t="b">
        <f t="shared" si="85"/>
        <v>0</v>
      </c>
      <c r="EX11" s="184" t="b">
        <f t="shared" si="86"/>
        <v>0</v>
      </c>
      <c r="EY11" s="185" t="b">
        <f t="shared" si="87"/>
        <v>0</v>
      </c>
      <c r="EZ11" s="803" t="str">
        <f t="shared" si="88"/>
        <v/>
      </c>
      <c r="FB11" s="79" t="b">
        <f t="shared" si="89"/>
        <v>0</v>
      </c>
      <c r="FC11" s="79" t="b">
        <f t="shared" si="90"/>
        <v>0</v>
      </c>
      <c r="FD11" s="79" t="b">
        <f t="shared" si="91"/>
        <v>0</v>
      </c>
      <c r="FE11" s="79">
        <f t="shared" si="64"/>
        <v>7</v>
      </c>
      <c r="FF11" s="79">
        <f t="shared" si="92"/>
        <v>7</v>
      </c>
    </row>
    <row r="12" spans="1:162">
      <c r="A12" s="55"/>
      <c r="B12" s="102">
        <v>8</v>
      </c>
      <c r="C12" s="99" t="s">
        <v>1239</v>
      </c>
      <c r="D12" s="100" t="s">
        <v>55</v>
      </c>
      <c r="E12" s="100"/>
      <c r="F12" s="128" t="s">
        <v>1212</v>
      </c>
      <c r="G12" s="277">
        <v>1</v>
      </c>
      <c r="H12" s="380"/>
      <c r="I12" s="381"/>
      <c r="J12" s="381"/>
      <c r="K12" s="381"/>
      <c r="L12" s="381"/>
      <c r="M12" s="381"/>
      <c r="N12" s="381"/>
      <c r="O12" s="381"/>
      <c r="P12" s="381"/>
      <c r="Q12" s="381"/>
      <c r="R12" s="381"/>
      <c r="S12" s="382"/>
      <c r="T12" s="378" t="s">
        <v>1212</v>
      </c>
      <c r="U12" s="378" t="s">
        <v>67</v>
      </c>
      <c r="V12" s="128" t="s">
        <v>365</v>
      </c>
      <c r="W12" s="239">
        <v>1</v>
      </c>
      <c r="X12" s="398" t="s">
        <v>1225</v>
      </c>
      <c r="Y12" s="239" t="s">
        <v>643</v>
      </c>
      <c r="Z12" s="378" t="s">
        <v>643</v>
      </c>
      <c r="AA12" s="379" t="s">
        <v>643</v>
      </c>
      <c r="AB12" s="383" t="s">
        <v>643</v>
      </c>
      <c r="AC12" s="383" t="s">
        <v>643</v>
      </c>
      <c r="AD12" s="826" t="s">
        <v>643</v>
      </c>
      <c r="AE12" s="305"/>
      <c r="AF12" s="101"/>
      <c r="AI12" s="79" t="s">
        <v>413</v>
      </c>
      <c r="AL12" s="79">
        <v>8</v>
      </c>
      <c r="BB12" s="79">
        <v>7</v>
      </c>
      <c r="BC12" s="567" t="s">
        <v>968</v>
      </c>
      <c r="BL12" s="79">
        <v>36</v>
      </c>
      <c r="BM12" s="79">
        <f t="shared" si="0"/>
        <v>8</v>
      </c>
      <c r="BO12" s="478" t="str">
        <f t="shared" si="1"/>
        <v>grey</v>
      </c>
      <c r="BP12" s="478" t="str">
        <f t="shared" si="2"/>
        <v/>
      </c>
      <c r="BQ12" s="1007"/>
      <c r="BR12" s="202" t="b">
        <f t="shared" si="3"/>
        <v>0</v>
      </c>
      <c r="BS12" s="196" t="b">
        <f t="shared" si="65"/>
        <v>0</v>
      </c>
      <c r="BT12" s="198" t="b">
        <f t="shared" si="66"/>
        <v>0</v>
      </c>
      <c r="BU12" s="198" t="b">
        <f t="shared" si="4"/>
        <v>0</v>
      </c>
      <c r="BV12" s="198" t="b">
        <f t="shared" si="4"/>
        <v>0</v>
      </c>
      <c r="BW12" s="199" t="b">
        <f t="shared" si="4"/>
        <v>0</v>
      </c>
      <c r="BX12" s="485" t="str">
        <f t="shared" si="67"/>
        <v/>
      </c>
      <c r="BY12" s="479" t="str">
        <f t="shared" si="5"/>
        <v/>
      </c>
      <c r="BZ12" s="485" t="str">
        <f t="shared" si="6"/>
        <v/>
      </c>
      <c r="CA12" s="479" t="str">
        <f t="shared" si="7"/>
        <v/>
      </c>
      <c r="CB12" s="479" t="str">
        <f t="shared" si="8"/>
        <v/>
      </c>
      <c r="CC12" s="183" t="b">
        <f t="shared" si="68"/>
        <v>0</v>
      </c>
      <c r="CD12" s="184" t="b">
        <f t="shared" si="69"/>
        <v>0</v>
      </c>
      <c r="CE12" s="184" t="b">
        <f t="shared" si="70"/>
        <v>0</v>
      </c>
      <c r="CF12" s="185" t="b">
        <f t="shared" si="71"/>
        <v>0</v>
      </c>
      <c r="CG12" s="478" t="str">
        <f t="shared" si="72"/>
        <v/>
      </c>
      <c r="CH12" s="183" t="b">
        <f t="shared" si="9"/>
        <v>0</v>
      </c>
      <c r="CI12" s="184" t="b">
        <f t="shared" si="10"/>
        <v>0</v>
      </c>
      <c r="CJ12" s="184" t="b">
        <f t="shared" si="11"/>
        <v>0</v>
      </c>
      <c r="CK12" s="185" t="b">
        <f t="shared" si="12"/>
        <v>0</v>
      </c>
      <c r="CL12" s="478" t="str">
        <f t="shared" si="73"/>
        <v/>
      </c>
      <c r="CM12" s="183" t="b">
        <f t="shared" si="13"/>
        <v>0</v>
      </c>
      <c r="CN12" s="184" t="b">
        <f t="shared" si="14"/>
        <v>0</v>
      </c>
      <c r="CO12" s="184" t="b">
        <f t="shared" si="15"/>
        <v>0</v>
      </c>
      <c r="CP12" s="185" t="b">
        <f t="shared" si="16"/>
        <v>0</v>
      </c>
      <c r="CQ12" s="478" t="str">
        <f t="shared" si="74"/>
        <v/>
      </c>
      <c r="CR12" s="183" t="b">
        <f t="shared" si="17"/>
        <v>0</v>
      </c>
      <c r="CS12" s="184" t="b">
        <f t="shared" si="18"/>
        <v>0</v>
      </c>
      <c r="CT12" s="184" t="b">
        <f t="shared" si="19"/>
        <v>0</v>
      </c>
      <c r="CU12" s="185" t="b">
        <f t="shared" si="20"/>
        <v>0</v>
      </c>
      <c r="CV12" s="478" t="str">
        <f t="shared" si="75"/>
        <v/>
      </c>
      <c r="CW12" s="183" t="b">
        <f t="shared" si="21"/>
        <v>0</v>
      </c>
      <c r="CX12" s="184" t="b">
        <f t="shared" si="22"/>
        <v>0</v>
      </c>
      <c r="CY12" s="184" t="b">
        <f t="shared" si="23"/>
        <v>0</v>
      </c>
      <c r="CZ12" s="185" t="b">
        <f t="shared" si="24"/>
        <v>0</v>
      </c>
      <c r="DA12" s="478" t="str">
        <f t="shared" si="76"/>
        <v/>
      </c>
      <c r="DB12" s="183" t="b">
        <f t="shared" si="25"/>
        <v>0</v>
      </c>
      <c r="DC12" s="184" t="b">
        <f t="shared" si="26"/>
        <v>0</v>
      </c>
      <c r="DD12" s="184" t="b">
        <f t="shared" si="27"/>
        <v>0</v>
      </c>
      <c r="DE12" s="185" t="b">
        <f t="shared" si="28"/>
        <v>0</v>
      </c>
      <c r="DF12" s="478" t="str">
        <f t="shared" si="77"/>
        <v/>
      </c>
      <c r="DG12" s="183" t="b">
        <f t="shared" si="29"/>
        <v>0</v>
      </c>
      <c r="DH12" s="184" t="b">
        <f t="shared" si="30"/>
        <v>0</v>
      </c>
      <c r="DI12" s="184" t="b">
        <f t="shared" si="31"/>
        <v>0</v>
      </c>
      <c r="DJ12" s="185" t="b">
        <f t="shared" si="32"/>
        <v>0</v>
      </c>
      <c r="DK12" s="478" t="str">
        <f t="shared" si="78"/>
        <v/>
      </c>
      <c r="DL12" s="183" t="b">
        <f t="shared" si="33"/>
        <v>0</v>
      </c>
      <c r="DM12" s="184" t="b">
        <f t="shared" si="34"/>
        <v>0</v>
      </c>
      <c r="DN12" s="184" t="b">
        <f t="shared" si="35"/>
        <v>0</v>
      </c>
      <c r="DO12" s="185" t="b">
        <f t="shared" si="36"/>
        <v>0</v>
      </c>
      <c r="DP12" s="478" t="str">
        <f t="shared" si="79"/>
        <v/>
      </c>
      <c r="DQ12" s="183" t="b">
        <f t="shared" si="37"/>
        <v>0</v>
      </c>
      <c r="DR12" s="184" t="b">
        <f t="shared" si="38"/>
        <v>0</v>
      </c>
      <c r="DS12" s="184" t="b">
        <f t="shared" si="39"/>
        <v>0</v>
      </c>
      <c r="DT12" s="185" t="b">
        <f t="shared" si="40"/>
        <v>0</v>
      </c>
      <c r="DU12" s="478" t="str">
        <f t="shared" si="80"/>
        <v/>
      </c>
      <c r="DV12" s="183" t="b">
        <f t="shared" si="41"/>
        <v>0</v>
      </c>
      <c r="DW12" s="184" t="b">
        <f t="shared" si="42"/>
        <v>0</v>
      </c>
      <c r="DX12" s="184" t="b">
        <f t="shared" si="43"/>
        <v>0</v>
      </c>
      <c r="DY12" s="185" t="b">
        <f t="shared" si="44"/>
        <v>0</v>
      </c>
      <c r="DZ12" s="478" t="str">
        <f t="shared" si="81"/>
        <v/>
      </c>
      <c r="EA12" s="183" t="b">
        <f t="shared" si="45"/>
        <v>0</v>
      </c>
      <c r="EB12" s="184" t="b">
        <f t="shared" si="46"/>
        <v>0</v>
      </c>
      <c r="EC12" s="184" t="b">
        <f t="shared" si="47"/>
        <v>0</v>
      </c>
      <c r="ED12" s="185" t="b">
        <f t="shared" si="48"/>
        <v>0</v>
      </c>
      <c r="EE12" s="478" t="str">
        <f t="shared" si="82"/>
        <v/>
      </c>
      <c r="EF12" s="183" t="b">
        <f t="shared" si="49"/>
        <v>0</v>
      </c>
      <c r="EG12" s="184" t="b">
        <f t="shared" si="50"/>
        <v>0</v>
      </c>
      <c r="EH12" s="184" t="b">
        <f t="shared" si="51"/>
        <v>0</v>
      </c>
      <c r="EI12" s="185" t="b">
        <f t="shared" si="52"/>
        <v>0</v>
      </c>
      <c r="EJ12" s="478" t="str">
        <f t="shared" si="83"/>
        <v/>
      </c>
      <c r="EK12" s="478" t="str">
        <f t="shared" si="53"/>
        <v/>
      </c>
      <c r="EL12" s="478" t="str">
        <f t="shared" si="54"/>
        <v/>
      </c>
      <c r="EM12" s="478" t="str">
        <f t="shared" si="55"/>
        <v/>
      </c>
      <c r="EN12" s="478" t="str">
        <f t="shared" si="56"/>
        <v/>
      </c>
      <c r="EO12" s="478" t="str">
        <f t="shared" si="57"/>
        <v/>
      </c>
      <c r="EP12" s="478" t="str">
        <f t="shared" si="58"/>
        <v/>
      </c>
      <c r="EQ12" s="478" t="str">
        <f t="shared" si="59"/>
        <v/>
      </c>
      <c r="ER12" s="478" t="str">
        <f t="shared" si="60"/>
        <v/>
      </c>
      <c r="ES12" s="478" t="str">
        <f t="shared" si="61"/>
        <v/>
      </c>
      <c r="ET12" s="478" t="str">
        <f t="shared" si="62"/>
        <v/>
      </c>
      <c r="EU12" s="478" t="str">
        <f t="shared" si="63"/>
        <v/>
      </c>
      <c r="EV12" s="183" t="b">
        <f t="shared" si="84"/>
        <v>0</v>
      </c>
      <c r="EW12" s="184" t="b">
        <f t="shared" si="85"/>
        <v>0</v>
      </c>
      <c r="EX12" s="184" t="b">
        <f t="shared" si="86"/>
        <v>0</v>
      </c>
      <c r="EY12" s="185" t="b">
        <f t="shared" si="87"/>
        <v>0</v>
      </c>
      <c r="EZ12" s="803" t="str">
        <f t="shared" si="88"/>
        <v/>
      </c>
      <c r="FB12" s="79" t="b">
        <f t="shared" si="89"/>
        <v>0</v>
      </c>
      <c r="FC12" s="79" t="b">
        <f t="shared" si="90"/>
        <v>1</v>
      </c>
      <c r="FD12" s="79" t="b">
        <f t="shared" si="91"/>
        <v>0</v>
      </c>
      <c r="FE12" s="79" t="str">
        <f t="shared" si="64"/>
        <v/>
      </c>
      <c r="FF12" s="79">
        <f t="shared" si="92"/>
        <v>25</v>
      </c>
    </row>
    <row r="13" spans="1:162">
      <c r="A13" s="55"/>
      <c r="B13" s="102">
        <v>9</v>
      </c>
      <c r="C13" s="99" t="s">
        <v>1240</v>
      </c>
      <c r="D13" s="100" t="s">
        <v>55</v>
      </c>
      <c r="E13" s="100"/>
      <c r="F13" s="128" t="s">
        <v>1212</v>
      </c>
      <c r="G13" s="277">
        <v>1</v>
      </c>
      <c r="H13" s="380"/>
      <c r="I13" s="381"/>
      <c r="J13" s="381"/>
      <c r="K13" s="381"/>
      <c r="L13" s="381"/>
      <c r="M13" s="381"/>
      <c r="N13" s="381"/>
      <c r="O13" s="381"/>
      <c r="P13" s="381"/>
      <c r="Q13" s="381"/>
      <c r="R13" s="381"/>
      <c r="S13" s="382"/>
      <c r="T13" s="378" t="s">
        <v>1212</v>
      </c>
      <c r="U13" s="378" t="s">
        <v>67</v>
      </c>
      <c r="V13" s="128" t="s">
        <v>365</v>
      </c>
      <c r="W13" s="239">
        <v>1</v>
      </c>
      <c r="X13" s="398" t="s">
        <v>1225</v>
      </c>
      <c r="Y13" s="239" t="s">
        <v>643</v>
      </c>
      <c r="Z13" s="378" t="s">
        <v>643</v>
      </c>
      <c r="AA13" s="379" t="s">
        <v>643</v>
      </c>
      <c r="AB13" s="383" t="s">
        <v>643</v>
      </c>
      <c r="AC13" s="383" t="s">
        <v>643</v>
      </c>
      <c r="AD13" s="826" t="s">
        <v>643</v>
      </c>
      <c r="AE13" s="305"/>
      <c r="AF13" s="101"/>
      <c r="AI13" s="79" t="s">
        <v>414</v>
      </c>
      <c r="AL13" s="79">
        <v>9</v>
      </c>
      <c r="BB13" s="79">
        <v>8</v>
      </c>
      <c r="BC13" s="567" t="s">
        <v>969</v>
      </c>
      <c r="BL13" s="79">
        <v>24</v>
      </c>
      <c r="BM13" s="79">
        <f t="shared" si="0"/>
        <v>9</v>
      </c>
      <c r="BO13" s="478" t="str">
        <f t="shared" si="1"/>
        <v>grey</v>
      </c>
      <c r="BP13" s="478" t="str">
        <f t="shared" si="2"/>
        <v/>
      </c>
      <c r="BQ13" s="1007"/>
      <c r="BR13" s="202" t="b">
        <f t="shared" si="3"/>
        <v>0</v>
      </c>
      <c r="BS13" s="196" t="b">
        <f t="shared" si="65"/>
        <v>0</v>
      </c>
      <c r="BT13" s="198" t="b">
        <f t="shared" si="66"/>
        <v>0</v>
      </c>
      <c r="BU13" s="198" t="b">
        <f t="shared" si="4"/>
        <v>0</v>
      </c>
      <c r="BV13" s="198" t="b">
        <f t="shared" si="4"/>
        <v>0</v>
      </c>
      <c r="BW13" s="199" t="b">
        <f t="shared" si="4"/>
        <v>0</v>
      </c>
      <c r="BX13" s="485" t="str">
        <f t="shared" si="67"/>
        <v/>
      </c>
      <c r="BY13" s="479" t="str">
        <f t="shared" si="5"/>
        <v/>
      </c>
      <c r="BZ13" s="485" t="str">
        <f t="shared" si="6"/>
        <v/>
      </c>
      <c r="CA13" s="479" t="str">
        <f t="shared" si="7"/>
        <v/>
      </c>
      <c r="CB13" s="479" t="str">
        <f t="shared" si="8"/>
        <v/>
      </c>
      <c r="CC13" s="183" t="b">
        <f t="shared" si="68"/>
        <v>0</v>
      </c>
      <c r="CD13" s="184" t="b">
        <f t="shared" si="69"/>
        <v>0</v>
      </c>
      <c r="CE13" s="184" t="b">
        <f t="shared" si="70"/>
        <v>0</v>
      </c>
      <c r="CF13" s="185" t="b">
        <f t="shared" si="71"/>
        <v>0</v>
      </c>
      <c r="CG13" s="478" t="str">
        <f t="shared" si="72"/>
        <v/>
      </c>
      <c r="CH13" s="183" t="b">
        <f t="shared" si="9"/>
        <v>0</v>
      </c>
      <c r="CI13" s="184" t="b">
        <f t="shared" si="10"/>
        <v>0</v>
      </c>
      <c r="CJ13" s="184" t="b">
        <f t="shared" si="11"/>
        <v>0</v>
      </c>
      <c r="CK13" s="185" t="b">
        <f t="shared" si="12"/>
        <v>0</v>
      </c>
      <c r="CL13" s="478" t="str">
        <f t="shared" si="73"/>
        <v/>
      </c>
      <c r="CM13" s="183" t="b">
        <f t="shared" si="13"/>
        <v>0</v>
      </c>
      <c r="CN13" s="184" t="b">
        <f t="shared" si="14"/>
        <v>0</v>
      </c>
      <c r="CO13" s="184" t="b">
        <f t="shared" si="15"/>
        <v>0</v>
      </c>
      <c r="CP13" s="185" t="b">
        <f t="shared" si="16"/>
        <v>0</v>
      </c>
      <c r="CQ13" s="478" t="str">
        <f t="shared" si="74"/>
        <v/>
      </c>
      <c r="CR13" s="183" t="b">
        <f t="shared" si="17"/>
        <v>0</v>
      </c>
      <c r="CS13" s="184" t="b">
        <f t="shared" si="18"/>
        <v>0</v>
      </c>
      <c r="CT13" s="184" t="b">
        <f t="shared" si="19"/>
        <v>0</v>
      </c>
      <c r="CU13" s="185" t="b">
        <f t="shared" si="20"/>
        <v>0</v>
      </c>
      <c r="CV13" s="478" t="str">
        <f t="shared" si="75"/>
        <v/>
      </c>
      <c r="CW13" s="183" t="b">
        <f t="shared" si="21"/>
        <v>0</v>
      </c>
      <c r="CX13" s="184" t="b">
        <f t="shared" si="22"/>
        <v>0</v>
      </c>
      <c r="CY13" s="184" t="b">
        <f t="shared" si="23"/>
        <v>0</v>
      </c>
      <c r="CZ13" s="185" t="b">
        <f t="shared" si="24"/>
        <v>0</v>
      </c>
      <c r="DA13" s="478" t="str">
        <f t="shared" si="76"/>
        <v/>
      </c>
      <c r="DB13" s="183" t="b">
        <f t="shared" si="25"/>
        <v>0</v>
      </c>
      <c r="DC13" s="184" t="b">
        <f t="shared" si="26"/>
        <v>0</v>
      </c>
      <c r="DD13" s="184" t="b">
        <f t="shared" si="27"/>
        <v>0</v>
      </c>
      <c r="DE13" s="185" t="b">
        <f t="shared" si="28"/>
        <v>0</v>
      </c>
      <c r="DF13" s="478" t="str">
        <f t="shared" si="77"/>
        <v/>
      </c>
      <c r="DG13" s="183" t="b">
        <f t="shared" si="29"/>
        <v>0</v>
      </c>
      <c r="DH13" s="184" t="b">
        <f t="shared" si="30"/>
        <v>0</v>
      </c>
      <c r="DI13" s="184" t="b">
        <f t="shared" si="31"/>
        <v>0</v>
      </c>
      <c r="DJ13" s="185" t="b">
        <f t="shared" si="32"/>
        <v>0</v>
      </c>
      <c r="DK13" s="478" t="str">
        <f t="shared" si="78"/>
        <v/>
      </c>
      <c r="DL13" s="183" t="b">
        <f t="shared" si="33"/>
        <v>0</v>
      </c>
      <c r="DM13" s="184" t="b">
        <f t="shared" si="34"/>
        <v>0</v>
      </c>
      <c r="DN13" s="184" t="b">
        <f t="shared" si="35"/>
        <v>0</v>
      </c>
      <c r="DO13" s="185" t="b">
        <f t="shared" si="36"/>
        <v>0</v>
      </c>
      <c r="DP13" s="478" t="str">
        <f t="shared" si="79"/>
        <v/>
      </c>
      <c r="DQ13" s="183" t="b">
        <f t="shared" si="37"/>
        <v>0</v>
      </c>
      <c r="DR13" s="184" t="b">
        <f t="shared" si="38"/>
        <v>0</v>
      </c>
      <c r="DS13" s="184" t="b">
        <f t="shared" si="39"/>
        <v>0</v>
      </c>
      <c r="DT13" s="185" t="b">
        <f t="shared" si="40"/>
        <v>0</v>
      </c>
      <c r="DU13" s="478" t="str">
        <f t="shared" si="80"/>
        <v/>
      </c>
      <c r="DV13" s="183" t="b">
        <f t="shared" si="41"/>
        <v>0</v>
      </c>
      <c r="DW13" s="184" t="b">
        <f t="shared" si="42"/>
        <v>0</v>
      </c>
      <c r="DX13" s="184" t="b">
        <f t="shared" si="43"/>
        <v>0</v>
      </c>
      <c r="DY13" s="185" t="b">
        <f t="shared" si="44"/>
        <v>0</v>
      </c>
      <c r="DZ13" s="478" t="str">
        <f t="shared" si="81"/>
        <v/>
      </c>
      <c r="EA13" s="183" t="b">
        <f t="shared" si="45"/>
        <v>0</v>
      </c>
      <c r="EB13" s="184" t="b">
        <f t="shared" si="46"/>
        <v>0</v>
      </c>
      <c r="EC13" s="184" t="b">
        <f t="shared" si="47"/>
        <v>0</v>
      </c>
      <c r="ED13" s="185" t="b">
        <f t="shared" si="48"/>
        <v>0</v>
      </c>
      <c r="EE13" s="478" t="str">
        <f t="shared" si="82"/>
        <v/>
      </c>
      <c r="EF13" s="183" t="b">
        <f t="shared" si="49"/>
        <v>0</v>
      </c>
      <c r="EG13" s="184" t="b">
        <f t="shared" si="50"/>
        <v>0</v>
      </c>
      <c r="EH13" s="184" t="b">
        <f t="shared" si="51"/>
        <v>0</v>
      </c>
      <c r="EI13" s="185" t="b">
        <f t="shared" si="52"/>
        <v>0</v>
      </c>
      <c r="EJ13" s="478" t="str">
        <f t="shared" si="83"/>
        <v/>
      </c>
      <c r="EK13" s="478" t="str">
        <f t="shared" si="53"/>
        <v/>
      </c>
      <c r="EL13" s="478" t="str">
        <f t="shared" si="54"/>
        <v/>
      </c>
      <c r="EM13" s="478" t="str">
        <f t="shared" si="55"/>
        <v/>
      </c>
      <c r="EN13" s="478" t="str">
        <f t="shared" si="56"/>
        <v/>
      </c>
      <c r="EO13" s="478" t="str">
        <f t="shared" si="57"/>
        <v/>
      </c>
      <c r="EP13" s="478" t="str">
        <f t="shared" si="58"/>
        <v/>
      </c>
      <c r="EQ13" s="478" t="str">
        <f t="shared" si="59"/>
        <v/>
      </c>
      <c r="ER13" s="478" t="str">
        <f t="shared" si="60"/>
        <v/>
      </c>
      <c r="ES13" s="478" t="str">
        <f t="shared" si="61"/>
        <v/>
      </c>
      <c r="ET13" s="478" t="str">
        <f t="shared" si="62"/>
        <v/>
      </c>
      <c r="EU13" s="478" t="str">
        <f t="shared" si="63"/>
        <v/>
      </c>
      <c r="EV13" s="183" t="b">
        <f t="shared" si="84"/>
        <v>0</v>
      </c>
      <c r="EW13" s="184" t="b">
        <f t="shared" si="85"/>
        <v>0</v>
      </c>
      <c r="EX13" s="184" t="b">
        <f t="shared" si="86"/>
        <v>0</v>
      </c>
      <c r="EY13" s="185" t="b">
        <f t="shared" si="87"/>
        <v>0</v>
      </c>
      <c r="EZ13" s="803" t="str">
        <f t="shared" si="88"/>
        <v/>
      </c>
      <c r="FB13" s="79" t="b">
        <f t="shared" si="89"/>
        <v>0</v>
      </c>
      <c r="FC13" s="79" t="b">
        <f t="shared" si="90"/>
        <v>1</v>
      </c>
      <c r="FD13" s="79" t="b">
        <f t="shared" si="91"/>
        <v>0</v>
      </c>
      <c r="FE13" s="79" t="str">
        <f t="shared" si="64"/>
        <v/>
      </c>
      <c r="FF13" s="79">
        <f t="shared" si="92"/>
        <v>26</v>
      </c>
    </row>
    <row r="14" spans="1:162">
      <c r="A14" s="55"/>
      <c r="B14" s="102">
        <v>10</v>
      </c>
      <c r="C14" s="99" t="s">
        <v>1241</v>
      </c>
      <c r="D14" s="100" t="s">
        <v>55</v>
      </c>
      <c r="E14" s="100"/>
      <c r="F14" s="128" t="s">
        <v>1212</v>
      </c>
      <c r="G14" s="277">
        <v>1</v>
      </c>
      <c r="H14" s="380"/>
      <c r="I14" s="381"/>
      <c r="J14" s="381"/>
      <c r="K14" s="381"/>
      <c r="L14" s="381"/>
      <c r="M14" s="381"/>
      <c r="N14" s="381"/>
      <c r="O14" s="381"/>
      <c r="P14" s="381"/>
      <c r="Q14" s="381"/>
      <c r="R14" s="381"/>
      <c r="S14" s="382"/>
      <c r="T14" s="378" t="s">
        <v>1212</v>
      </c>
      <c r="U14" s="378" t="s">
        <v>67</v>
      </c>
      <c r="V14" s="128" t="s">
        <v>365</v>
      </c>
      <c r="W14" s="239">
        <v>1</v>
      </c>
      <c r="X14" s="398" t="s">
        <v>1225</v>
      </c>
      <c r="Y14" s="239" t="s">
        <v>643</v>
      </c>
      <c r="Z14" s="378" t="s">
        <v>643</v>
      </c>
      <c r="AA14" s="379" t="s">
        <v>643</v>
      </c>
      <c r="AB14" s="383" t="s">
        <v>643</v>
      </c>
      <c r="AC14" s="383" t="s">
        <v>643</v>
      </c>
      <c r="AD14" s="826" t="s">
        <v>643</v>
      </c>
      <c r="AE14" s="305"/>
      <c r="AF14" s="101"/>
      <c r="AI14" s="79" t="s">
        <v>415</v>
      </c>
      <c r="AL14" s="79">
        <v>10</v>
      </c>
      <c r="BB14" s="79">
        <v>9</v>
      </c>
      <c r="BC14" s="567" t="s">
        <v>970</v>
      </c>
      <c r="BL14" s="79">
        <v>24</v>
      </c>
      <c r="BM14" s="79">
        <f t="shared" si="0"/>
        <v>10</v>
      </c>
      <c r="BO14" s="478" t="str">
        <f t="shared" si="1"/>
        <v>grey</v>
      </c>
      <c r="BP14" s="478" t="str">
        <f t="shared" si="2"/>
        <v/>
      </c>
      <c r="BQ14" s="1007"/>
      <c r="BR14" s="202" t="b">
        <f t="shared" si="3"/>
        <v>0</v>
      </c>
      <c r="BS14" s="196" t="b">
        <f t="shared" si="65"/>
        <v>0</v>
      </c>
      <c r="BT14" s="198" t="b">
        <f t="shared" si="66"/>
        <v>0</v>
      </c>
      <c r="BU14" s="198" t="b">
        <f t="shared" si="4"/>
        <v>0</v>
      </c>
      <c r="BV14" s="198" t="b">
        <f t="shared" si="4"/>
        <v>0</v>
      </c>
      <c r="BW14" s="199" t="b">
        <f t="shared" si="4"/>
        <v>0</v>
      </c>
      <c r="BX14" s="485" t="str">
        <f t="shared" si="67"/>
        <v/>
      </c>
      <c r="BY14" s="479" t="str">
        <f t="shared" si="5"/>
        <v/>
      </c>
      <c r="BZ14" s="485" t="str">
        <f t="shared" si="6"/>
        <v/>
      </c>
      <c r="CA14" s="479" t="str">
        <f t="shared" si="7"/>
        <v/>
      </c>
      <c r="CB14" s="479" t="str">
        <f t="shared" si="8"/>
        <v/>
      </c>
      <c r="CC14" s="183" t="b">
        <f t="shared" si="68"/>
        <v>0</v>
      </c>
      <c r="CD14" s="184" t="b">
        <f t="shared" si="69"/>
        <v>0</v>
      </c>
      <c r="CE14" s="184" t="b">
        <f t="shared" si="70"/>
        <v>0</v>
      </c>
      <c r="CF14" s="185" t="b">
        <f t="shared" si="71"/>
        <v>0</v>
      </c>
      <c r="CG14" s="478" t="str">
        <f t="shared" si="72"/>
        <v/>
      </c>
      <c r="CH14" s="183" t="b">
        <f t="shared" si="9"/>
        <v>0</v>
      </c>
      <c r="CI14" s="184" t="b">
        <f t="shared" si="10"/>
        <v>0</v>
      </c>
      <c r="CJ14" s="184" t="b">
        <f t="shared" si="11"/>
        <v>0</v>
      </c>
      <c r="CK14" s="185" t="b">
        <f t="shared" si="12"/>
        <v>0</v>
      </c>
      <c r="CL14" s="478" t="str">
        <f t="shared" si="73"/>
        <v/>
      </c>
      <c r="CM14" s="183" t="b">
        <f t="shared" si="13"/>
        <v>0</v>
      </c>
      <c r="CN14" s="184" t="b">
        <f t="shared" si="14"/>
        <v>0</v>
      </c>
      <c r="CO14" s="184" t="b">
        <f t="shared" si="15"/>
        <v>0</v>
      </c>
      <c r="CP14" s="185" t="b">
        <f t="shared" si="16"/>
        <v>0</v>
      </c>
      <c r="CQ14" s="478" t="str">
        <f t="shared" si="74"/>
        <v/>
      </c>
      <c r="CR14" s="183" t="b">
        <f t="shared" si="17"/>
        <v>0</v>
      </c>
      <c r="CS14" s="184" t="b">
        <f t="shared" si="18"/>
        <v>0</v>
      </c>
      <c r="CT14" s="184" t="b">
        <f t="shared" si="19"/>
        <v>0</v>
      </c>
      <c r="CU14" s="185" t="b">
        <f t="shared" si="20"/>
        <v>0</v>
      </c>
      <c r="CV14" s="478" t="str">
        <f t="shared" si="75"/>
        <v/>
      </c>
      <c r="CW14" s="183" t="b">
        <f t="shared" si="21"/>
        <v>0</v>
      </c>
      <c r="CX14" s="184" t="b">
        <f t="shared" si="22"/>
        <v>0</v>
      </c>
      <c r="CY14" s="184" t="b">
        <f t="shared" si="23"/>
        <v>0</v>
      </c>
      <c r="CZ14" s="185" t="b">
        <f t="shared" si="24"/>
        <v>0</v>
      </c>
      <c r="DA14" s="478" t="str">
        <f t="shared" si="76"/>
        <v/>
      </c>
      <c r="DB14" s="183" t="b">
        <f t="shared" si="25"/>
        <v>0</v>
      </c>
      <c r="DC14" s="184" t="b">
        <f t="shared" si="26"/>
        <v>0</v>
      </c>
      <c r="DD14" s="184" t="b">
        <f t="shared" si="27"/>
        <v>0</v>
      </c>
      <c r="DE14" s="185" t="b">
        <f t="shared" si="28"/>
        <v>0</v>
      </c>
      <c r="DF14" s="478" t="str">
        <f t="shared" si="77"/>
        <v/>
      </c>
      <c r="DG14" s="183" t="b">
        <f t="shared" si="29"/>
        <v>0</v>
      </c>
      <c r="DH14" s="184" t="b">
        <f t="shared" si="30"/>
        <v>0</v>
      </c>
      <c r="DI14" s="184" t="b">
        <f t="shared" si="31"/>
        <v>0</v>
      </c>
      <c r="DJ14" s="185" t="b">
        <f t="shared" si="32"/>
        <v>0</v>
      </c>
      <c r="DK14" s="478" t="str">
        <f t="shared" si="78"/>
        <v/>
      </c>
      <c r="DL14" s="183" t="b">
        <f t="shared" si="33"/>
        <v>0</v>
      </c>
      <c r="DM14" s="184" t="b">
        <f t="shared" si="34"/>
        <v>0</v>
      </c>
      <c r="DN14" s="184" t="b">
        <f t="shared" si="35"/>
        <v>0</v>
      </c>
      <c r="DO14" s="185" t="b">
        <f t="shared" si="36"/>
        <v>0</v>
      </c>
      <c r="DP14" s="478" t="str">
        <f t="shared" si="79"/>
        <v/>
      </c>
      <c r="DQ14" s="183" t="b">
        <f t="shared" si="37"/>
        <v>0</v>
      </c>
      <c r="DR14" s="184" t="b">
        <f t="shared" si="38"/>
        <v>0</v>
      </c>
      <c r="DS14" s="184" t="b">
        <f t="shared" si="39"/>
        <v>0</v>
      </c>
      <c r="DT14" s="185" t="b">
        <f t="shared" si="40"/>
        <v>0</v>
      </c>
      <c r="DU14" s="478" t="str">
        <f t="shared" si="80"/>
        <v/>
      </c>
      <c r="DV14" s="183" t="b">
        <f t="shared" si="41"/>
        <v>0</v>
      </c>
      <c r="DW14" s="184" t="b">
        <f t="shared" si="42"/>
        <v>0</v>
      </c>
      <c r="DX14" s="184" t="b">
        <f t="shared" si="43"/>
        <v>0</v>
      </c>
      <c r="DY14" s="185" t="b">
        <f t="shared" si="44"/>
        <v>0</v>
      </c>
      <c r="DZ14" s="478" t="str">
        <f t="shared" si="81"/>
        <v/>
      </c>
      <c r="EA14" s="183" t="b">
        <f t="shared" si="45"/>
        <v>0</v>
      </c>
      <c r="EB14" s="184" t="b">
        <f t="shared" si="46"/>
        <v>0</v>
      </c>
      <c r="EC14" s="184" t="b">
        <f t="shared" si="47"/>
        <v>0</v>
      </c>
      <c r="ED14" s="185" t="b">
        <f t="shared" si="48"/>
        <v>0</v>
      </c>
      <c r="EE14" s="478" t="str">
        <f t="shared" si="82"/>
        <v/>
      </c>
      <c r="EF14" s="183" t="b">
        <f t="shared" si="49"/>
        <v>0</v>
      </c>
      <c r="EG14" s="184" t="b">
        <f t="shared" si="50"/>
        <v>0</v>
      </c>
      <c r="EH14" s="184" t="b">
        <f t="shared" si="51"/>
        <v>0</v>
      </c>
      <c r="EI14" s="185" t="b">
        <f t="shared" si="52"/>
        <v>0</v>
      </c>
      <c r="EJ14" s="478" t="str">
        <f t="shared" si="83"/>
        <v/>
      </c>
      <c r="EK14" s="478" t="str">
        <f t="shared" si="53"/>
        <v/>
      </c>
      <c r="EL14" s="478" t="str">
        <f t="shared" si="54"/>
        <v/>
      </c>
      <c r="EM14" s="478" t="str">
        <f t="shared" si="55"/>
        <v/>
      </c>
      <c r="EN14" s="478" t="str">
        <f t="shared" si="56"/>
        <v/>
      </c>
      <c r="EO14" s="478" t="str">
        <f t="shared" si="57"/>
        <v/>
      </c>
      <c r="EP14" s="478" t="str">
        <f t="shared" si="58"/>
        <v/>
      </c>
      <c r="EQ14" s="478" t="str">
        <f t="shared" si="59"/>
        <v/>
      </c>
      <c r="ER14" s="478" t="str">
        <f t="shared" si="60"/>
        <v/>
      </c>
      <c r="ES14" s="478" t="str">
        <f t="shared" si="61"/>
        <v/>
      </c>
      <c r="ET14" s="478" t="str">
        <f t="shared" si="62"/>
        <v/>
      </c>
      <c r="EU14" s="478" t="str">
        <f t="shared" si="63"/>
        <v/>
      </c>
      <c r="EV14" s="183" t="b">
        <f t="shared" si="84"/>
        <v>0</v>
      </c>
      <c r="EW14" s="184" t="b">
        <f t="shared" si="85"/>
        <v>0</v>
      </c>
      <c r="EX14" s="184" t="b">
        <f t="shared" si="86"/>
        <v>0</v>
      </c>
      <c r="EY14" s="185" t="b">
        <f t="shared" si="87"/>
        <v>0</v>
      </c>
      <c r="EZ14" s="803" t="str">
        <f t="shared" si="88"/>
        <v/>
      </c>
      <c r="FB14" s="79" t="b">
        <f t="shared" si="89"/>
        <v>0</v>
      </c>
      <c r="FC14" s="79" t="b">
        <f t="shared" si="90"/>
        <v>1</v>
      </c>
      <c r="FD14" s="79" t="b">
        <f t="shared" si="91"/>
        <v>0</v>
      </c>
      <c r="FE14" s="79" t="str">
        <f t="shared" si="64"/>
        <v/>
      </c>
      <c r="FF14" s="79">
        <f t="shared" si="92"/>
        <v>27</v>
      </c>
    </row>
    <row r="15" spans="1:162">
      <c r="A15" s="55"/>
      <c r="B15" s="102">
        <v>11</v>
      </c>
      <c r="C15" s="99" t="s">
        <v>1242</v>
      </c>
      <c r="D15" s="100" t="s">
        <v>55</v>
      </c>
      <c r="E15" s="100"/>
      <c r="F15" s="128" t="s">
        <v>1212</v>
      </c>
      <c r="G15" s="277">
        <v>1</v>
      </c>
      <c r="H15" s="380"/>
      <c r="I15" s="381"/>
      <c r="J15" s="381"/>
      <c r="K15" s="381"/>
      <c r="L15" s="381"/>
      <c r="M15" s="381"/>
      <c r="N15" s="381"/>
      <c r="O15" s="381"/>
      <c r="P15" s="381"/>
      <c r="Q15" s="381"/>
      <c r="R15" s="381"/>
      <c r="S15" s="382"/>
      <c r="T15" s="378" t="s">
        <v>1213</v>
      </c>
      <c r="U15" s="378" t="s">
        <v>67</v>
      </c>
      <c r="V15" s="128" t="s">
        <v>365</v>
      </c>
      <c r="W15" s="239">
        <v>1</v>
      </c>
      <c r="X15" s="398" t="s">
        <v>1225</v>
      </c>
      <c r="Y15" s="239" t="s">
        <v>643</v>
      </c>
      <c r="Z15" s="378" t="s">
        <v>643</v>
      </c>
      <c r="AA15" s="379" t="s">
        <v>643</v>
      </c>
      <c r="AB15" s="383" t="s">
        <v>643</v>
      </c>
      <c r="AC15" s="383" t="s">
        <v>643</v>
      </c>
      <c r="AD15" s="826" t="s">
        <v>643</v>
      </c>
      <c r="AE15" s="305"/>
      <c r="AF15" s="101"/>
      <c r="AI15" s="79" t="s">
        <v>1285</v>
      </c>
      <c r="AL15" s="79">
        <v>11</v>
      </c>
      <c r="BB15" s="79">
        <v>10</v>
      </c>
      <c r="BC15" s="567" t="s">
        <v>971</v>
      </c>
      <c r="BL15" s="79">
        <v>8</v>
      </c>
      <c r="BM15" s="79">
        <f t="shared" si="0"/>
        <v>11</v>
      </c>
      <c r="BO15" s="478" t="str">
        <f t="shared" si="1"/>
        <v>grey</v>
      </c>
      <c r="BP15" s="478" t="str">
        <f t="shared" si="2"/>
        <v/>
      </c>
      <c r="BQ15" s="1007"/>
      <c r="BR15" s="202" t="b">
        <f t="shared" si="3"/>
        <v>0</v>
      </c>
      <c r="BS15" s="196" t="b">
        <f t="shared" si="65"/>
        <v>0</v>
      </c>
      <c r="BT15" s="198" t="b">
        <f t="shared" si="66"/>
        <v>0</v>
      </c>
      <c r="BU15" s="198" t="b">
        <f t="shared" si="4"/>
        <v>0</v>
      </c>
      <c r="BV15" s="198" t="b">
        <f t="shared" si="4"/>
        <v>0</v>
      </c>
      <c r="BW15" s="199" t="b">
        <f t="shared" si="4"/>
        <v>0</v>
      </c>
      <c r="BX15" s="485" t="str">
        <f t="shared" si="67"/>
        <v/>
      </c>
      <c r="BY15" s="479" t="str">
        <f t="shared" si="5"/>
        <v/>
      </c>
      <c r="BZ15" s="485" t="str">
        <f t="shared" si="6"/>
        <v/>
      </c>
      <c r="CA15" s="479" t="str">
        <f t="shared" si="7"/>
        <v/>
      </c>
      <c r="CB15" s="479" t="str">
        <f t="shared" si="8"/>
        <v/>
      </c>
      <c r="CC15" s="183" t="b">
        <f t="shared" si="68"/>
        <v>0</v>
      </c>
      <c r="CD15" s="184" t="b">
        <f t="shared" si="69"/>
        <v>0</v>
      </c>
      <c r="CE15" s="184" t="b">
        <f t="shared" si="70"/>
        <v>0</v>
      </c>
      <c r="CF15" s="185" t="b">
        <f t="shared" si="71"/>
        <v>0</v>
      </c>
      <c r="CG15" s="478" t="str">
        <f t="shared" si="72"/>
        <v/>
      </c>
      <c r="CH15" s="183" t="b">
        <f t="shared" si="9"/>
        <v>0</v>
      </c>
      <c r="CI15" s="184" t="b">
        <f t="shared" si="10"/>
        <v>0</v>
      </c>
      <c r="CJ15" s="184" t="b">
        <f t="shared" si="11"/>
        <v>0</v>
      </c>
      <c r="CK15" s="185" t="b">
        <f t="shared" si="12"/>
        <v>0</v>
      </c>
      <c r="CL15" s="478" t="str">
        <f t="shared" si="73"/>
        <v/>
      </c>
      <c r="CM15" s="183" t="b">
        <f t="shared" si="13"/>
        <v>0</v>
      </c>
      <c r="CN15" s="184" t="b">
        <f t="shared" si="14"/>
        <v>0</v>
      </c>
      <c r="CO15" s="184" t="b">
        <f t="shared" si="15"/>
        <v>0</v>
      </c>
      <c r="CP15" s="185" t="b">
        <f t="shared" si="16"/>
        <v>0</v>
      </c>
      <c r="CQ15" s="478" t="str">
        <f t="shared" si="74"/>
        <v/>
      </c>
      <c r="CR15" s="183" t="b">
        <f t="shared" si="17"/>
        <v>0</v>
      </c>
      <c r="CS15" s="184" t="b">
        <f t="shared" si="18"/>
        <v>0</v>
      </c>
      <c r="CT15" s="184" t="b">
        <f t="shared" si="19"/>
        <v>0</v>
      </c>
      <c r="CU15" s="185" t="b">
        <f t="shared" si="20"/>
        <v>0</v>
      </c>
      <c r="CV15" s="478" t="str">
        <f t="shared" si="75"/>
        <v/>
      </c>
      <c r="CW15" s="183" t="b">
        <f t="shared" si="21"/>
        <v>0</v>
      </c>
      <c r="CX15" s="184" t="b">
        <f t="shared" si="22"/>
        <v>0</v>
      </c>
      <c r="CY15" s="184" t="b">
        <f t="shared" si="23"/>
        <v>0</v>
      </c>
      <c r="CZ15" s="185" t="b">
        <f t="shared" si="24"/>
        <v>0</v>
      </c>
      <c r="DA15" s="478" t="str">
        <f t="shared" si="76"/>
        <v/>
      </c>
      <c r="DB15" s="183" t="b">
        <f t="shared" si="25"/>
        <v>0</v>
      </c>
      <c r="DC15" s="184" t="b">
        <f t="shared" si="26"/>
        <v>0</v>
      </c>
      <c r="DD15" s="184" t="b">
        <f t="shared" si="27"/>
        <v>0</v>
      </c>
      <c r="DE15" s="185" t="b">
        <f t="shared" si="28"/>
        <v>0</v>
      </c>
      <c r="DF15" s="478" t="str">
        <f t="shared" si="77"/>
        <v/>
      </c>
      <c r="DG15" s="183" t="b">
        <f t="shared" si="29"/>
        <v>0</v>
      </c>
      <c r="DH15" s="184" t="b">
        <f t="shared" si="30"/>
        <v>0</v>
      </c>
      <c r="DI15" s="184" t="b">
        <f t="shared" si="31"/>
        <v>0</v>
      </c>
      <c r="DJ15" s="185" t="b">
        <f t="shared" si="32"/>
        <v>0</v>
      </c>
      <c r="DK15" s="478" t="str">
        <f t="shared" si="78"/>
        <v/>
      </c>
      <c r="DL15" s="183" t="b">
        <f t="shared" si="33"/>
        <v>0</v>
      </c>
      <c r="DM15" s="184" t="b">
        <f t="shared" si="34"/>
        <v>0</v>
      </c>
      <c r="DN15" s="184" t="b">
        <f t="shared" si="35"/>
        <v>0</v>
      </c>
      <c r="DO15" s="185" t="b">
        <f t="shared" si="36"/>
        <v>0</v>
      </c>
      <c r="DP15" s="478" t="str">
        <f t="shared" si="79"/>
        <v/>
      </c>
      <c r="DQ15" s="183" t="b">
        <f t="shared" si="37"/>
        <v>0</v>
      </c>
      <c r="DR15" s="184" t="b">
        <f t="shared" si="38"/>
        <v>0</v>
      </c>
      <c r="DS15" s="184" t="b">
        <f t="shared" si="39"/>
        <v>0</v>
      </c>
      <c r="DT15" s="185" t="b">
        <f t="shared" si="40"/>
        <v>0</v>
      </c>
      <c r="DU15" s="478" t="str">
        <f t="shared" si="80"/>
        <v/>
      </c>
      <c r="DV15" s="183" t="b">
        <f t="shared" si="41"/>
        <v>0</v>
      </c>
      <c r="DW15" s="184" t="b">
        <f t="shared" si="42"/>
        <v>0</v>
      </c>
      <c r="DX15" s="184" t="b">
        <f t="shared" si="43"/>
        <v>0</v>
      </c>
      <c r="DY15" s="185" t="b">
        <f t="shared" si="44"/>
        <v>0</v>
      </c>
      <c r="DZ15" s="478" t="str">
        <f t="shared" si="81"/>
        <v/>
      </c>
      <c r="EA15" s="183" t="b">
        <f t="shared" si="45"/>
        <v>0</v>
      </c>
      <c r="EB15" s="184" t="b">
        <f t="shared" si="46"/>
        <v>0</v>
      </c>
      <c r="EC15" s="184" t="b">
        <f t="shared" si="47"/>
        <v>0</v>
      </c>
      <c r="ED15" s="185" t="b">
        <f t="shared" si="48"/>
        <v>0</v>
      </c>
      <c r="EE15" s="478" t="str">
        <f t="shared" si="82"/>
        <v/>
      </c>
      <c r="EF15" s="183" t="b">
        <f t="shared" si="49"/>
        <v>0</v>
      </c>
      <c r="EG15" s="184" t="b">
        <f t="shared" si="50"/>
        <v>0</v>
      </c>
      <c r="EH15" s="184" t="b">
        <f t="shared" si="51"/>
        <v>0</v>
      </c>
      <c r="EI15" s="185" t="b">
        <f t="shared" si="52"/>
        <v>0</v>
      </c>
      <c r="EJ15" s="478" t="str">
        <f t="shared" si="83"/>
        <v/>
      </c>
      <c r="EK15" s="478" t="str">
        <f t="shared" si="53"/>
        <v/>
      </c>
      <c r="EL15" s="478" t="str">
        <f t="shared" si="54"/>
        <v/>
      </c>
      <c r="EM15" s="478" t="str">
        <f t="shared" si="55"/>
        <v/>
      </c>
      <c r="EN15" s="478" t="str">
        <f t="shared" si="56"/>
        <v/>
      </c>
      <c r="EO15" s="478" t="str">
        <f t="shared" si="57"/>
        <v/>
      </c>
      <c r="EP15" s="478" t="str">
        <f t="shared" si="58"/>
        <v/>
      </c>
      <c r="EQ15" s="478" t="str">
        <f t="shared" si="59"/>
        <v/>
      </c>
      <c r="ER15" s="478" t="str">
        <f t="shared" si="60"/>
        <v/>
      </c>
      <c r="ES15" s="478" t="str">
        <f t="shared" si="61"/>
        <v/>
      </c>
      <c r="ET15" s="478" t="str">
        <f t="shared" si="62"/>
        <v/>
      </c>
      <c r="EU15" s="478" t="str">
        <f t="shared" si="63"/>
        <v/>
      </c>
      <c r="EV15" s="183" t="b">
        <f t="shared" si="84"/>
        <v>0</v>
      </c>
      <c r="EW15" s="184" t="b">
        <f t="shared" si="85"/>
        <v>0</v>
      </c>
      <c r="EX15" s="184" t="b">
        <f t="shared" si="86"/>
        <v>0</v>
      </c>
      <c r="EY15" s="185" t="b">
        <f t="shared" si="87"/>
        <v>0</v>
      </c>
      <c r="EZ15" s="803" t="str">
        <f t="shared" si="88"/>
        <v/>
      </c>
      <c r="FB15" s="79" t="b">
        <f t="shared" si="89"/>
        <v>0</v>
      </c>
      <c r="FC15" s="79" t="b">
        <f t="shared" si="90"/>
        <v>1</v>
      </c>
      <c r="FD15" s="79" t="b">
        <f t="shared" si="91"/>
        <v>0</v>
      </c>
      <c r="FE15" s="79" t="str">
        <f t="shared" si="64"/>
        <v/>
      </c>
      <c r="FF15" s="79">
        <f t="shared" si="92"/>
        <v>28</v>
      </c>
    </row>
    <row r="16" spans="1:162">
      <c r="A16" s="55"/>
      <c r="B16" s="102">
        <v>12</v>
      </c>
      <c r="C16" s="99" t="s">
        <v>1243</v>
      </c>
      <c r="D16" s="100" t="s">
        <v>55</v>
      </c>
      <c r="E16" s="100"/>
      <c r="F16" s="128" t="s">
        <v>1212</v>
      </c>
      <c r="G16" s="277">
        <v>1</v>
      </c>
      <c r="H16" s="380"/>
      <c r="I16" s="381"/>
      <c r="J16" s="381"/>
      <c r="K16" s="381"/>
      <c r="L16" s="381"/>
      <c r="M16" s="381"/>
      <c r="N16" s="381"/>
      <c r="O16" s="381"/>
      <c r="P16" s="381"/>
      <c r="Q16" s="381"/>
      <c r="R16" s="381"/>
      <c r="S16" s="382"/>
      <c r="T16" s="378" t="s">
        <v>1212</v>
      </c>
      <c r="U16" s="378" t="s">
        <v>67</v>
      </c>
      <c r="V16" s="128" t="s">
        <v>365</v>
      </c>
      <c r="W16" s="239">
        <v>1</v>
      </c>
      <c r="X16" s="398" t="s">
        <v>1225</v>
      </c>
      <c r="Y16" s="239" t="s">
        <v>643</v>
      </c>
      <c r="Z16" s="378" t="s">
        <v>643</v>
      </c>
      <c r="AA16" s="379" t="s">
        <v>643</v>
      </c>
      <c r="AB16" s="383" t="s">
        <v>643</v>
      </c>
      <c r="AC16" s="383" t="s">
        <v>643</v>
      </c>
      <c r="AD16" s="826" t="s">
        <v>643</v>
      </c>
      <c r="AE16" s="305"/>
      <c r="AF16" s="101"/>
      <c r="AI16" s="79" t="s">
        <v>389</v>
      </c>
      <c r="AL16" s="79">
        <v>12</v>
      </c>
      <c r="BB16" s="79">
        <v>11</v>
      </c>
      <c r="BC16" s="567" t="s">
        <v>972</v>
      </c>
      <c r="BL16" s="79">
        <v>24</v>
      </c>
      <c r="BM16" s="79">
        <f t="shared" si="0"/>
        <v>12</v>
      </c>
      <c r="BO16" s="478" t="str">
        <f t="shared" si="1"/>
        <v>grey</v>
      </c>
      <c r="BP16" s="478" t="str">
        <f t="shared" si="2"/>
        <v/>
      </c>
      <c r="BQ16" s="1007"/>
      <c r="BR16" s="202" t="b">
        <f t="shared" si="3"/>
        <v>0</v>
      </c>
      <c r="BS16" s="196" t="b">
        <f t="shared" si="65"/>
        <v>0</v>
      </c>
      <c r="BT16" s="198" t="b">
        <f t="shared" si="66"/>
        <v>0</v>
      </c>
      <c r="BU16" s="198" t="b">
        <f t="shared" si="4"/>
        <v>0</v>
      </c>
      <c r="BV16" s="198" t="b">
        <f t="shared" si="4"/>
        <v>0</v>
      </c>
      <c r="BW16" s="199" t="b">
        <f t="shared" si="4"/>
        <v>0</v>
      </c>
      <c r="BX16" s="485" t="str">
        <f t="shared" si="67"/>
        <v/>
      </c>
      <c r="BY16" s="479" t="str">
        <f t="shared" si="5"/>
        <v/>
      </c>
      <c r="BZ16" s="485" t="str">
        <f t="shared" si="6"/>
        <v/>
      </c>
      <c r="CA16" s="479" t="str">
        <f t="shared" si="7"/>
        <v/>
      </c>
      <c r="CB16" s="479" t="str">
        <f t="shared" si="8"/>
        <v/>
      </c>
      <c r="CC16" s="183" t="b">
        <f t="shared" si="68"/>
        <v>0</v>
      </c>
      <c r="CD16" s="184" t="b">
        <f t="shared" si="69"/>
        <v>0</v>
      </c>
      <c r="CE16" s="184" t="b">
        <f t="shared" si="70"/>
        <v>0</v>
      </c>
      <c r="CF16" s="185" t="b">
        <f t="shared" si="71"/>
        <v>0</v>
      </c>
      <c r="CG16" s="478" t="str">
        <f t="shared" si="72"/>
        <v/>
      </c>
      <c r="CH16" s="183" t="b">
        <f t="shared" si="9"/>
        <v>0</v>
      </c>
      <c r="CI16" s="184" t="b">
        <f t="shared" si="10"/>
        <v>0</v>
      </c>
      <c r="CJ16" s="184" t="b">
        <f t="shared" si="11"/>
        <v>0</v>
      </c>
      <c r="CK16" s="185" t="b">
        <f t="shared" si="12"/>
        <v>0</v>
      </c>
      <c r="CL16" s="478" t="str">
        <f t="shared" si="73"/>
        <v/>
      </c>
      <c r="CM16" s="183" t="b">
        <f t="shared" si="13"/>
        <v>0</v>
      </c>
      <c r="CN16" s="184" t="b">
        <f t="shared" si="14"/>
        <v>0</v>
      </c>
      <c r="CO16" s="184" t="b">
        <f t="shared" si="15"/>
        <v>0</v>
      </c>
      <c r="CP16" s="185" t="b">
        <f t="shared" si="16"/>
        <v>0</v>
      </c>
      <c r="CQ16" s="478" t="str">
        <f t="shared" si="74"/>
        <v/>
      </c>
      <c r="CR16" s="183" t="b">
        <f t="shared" si="17"/>
        <v>0</v>
      </c>
      <c r="CS16" s="184" t="b">
        <f t="shared" si="18"/>
        <v>0</v>
      </c>
      <c r="CT16" s="184" t="b">
        <f t="shared" si="19"/>
        <v>0</v>
      </c>
      <c r="CU16" s="185" t="b">
        <f t="shared" si="20"/>
        <v>0</v>
      </c>
      <c r="CV16" s="478" t="str">
        <f t="shared" si="75"/>
        <v/>
      </c>
      <c r="CW16" s="183" t="b">
        <f t="shared" si="21"/>
        <v>0</v>
      </c>
      <c r="CX16" s="184" t="b">
        <f t="shared" si="22"/>
        <v>0</v>
      </c>
      <c r="CY16" s="184" t="b">
        <f t="shared" si="23"/>
        <v>0</v>
      </c>
      <c r="CZ16" s="185" t="b">
        <f t="shared" si="24"/>
        <v>0</v>
      </c>
      <c r="DA16" s="478" t="str">
        <f t="shared" si="76"/>
        <v/>
      </c>
      <c r="DB16" s="183" t="b">
        <f t="shared" si="25"/>
        <v>0</v>
      </c>
      <c r="DC16" s="184" t="b">
        <f t="shared" si="26"/>
        <v>0</v>
      </c>
      <c r="DD16" s="184" t="b">
        <f t="shared" si="27"/>
        <v>0</v>
      </c>
      <c r="DE16" s="185" t="b">
        <f t="shared" si="28"/>
        <v>0</v>
      </c>
      <c r="DF16" s="478" t="str">
        <f t="shared" si="77"/>
        <v/>
      </c>
      <c r="DG16" s="183" t="b">
        <f t="shared" si="29"/>
        <v>0</v>
      </c>
      <c r="DH16" s="184" t="b">
        <f t="shared" si="30"/>
        <v>0</v>
      </c>
      <c r="DI16" s="184" t="b">
        <f t="shared" si="31"/>
        <v>0</v>
      </c>
      <c r="DJ16" s="185" t="b">
        <f t="shared" si="32"/>
        <v>0</v>
      </c>
      <c r="DK16" s="478" t="str">
        <f t="shared" si="78"/>
        <v/>
      </c>
      <c r="DL16" s="183" t="b">
        <f t="shared" si="33"/>
        <v>0</v>
      </c>
      <c r="DM16" s="184" t="b">
        <f t="shared" si="34"/>
        <v>0</v>
      </c>
      <c r="DN16" s="184" t="b">
        <f t="shared" si="35"/>
        <v>0</v>
      </c>
      <c r="DO16" s="185" t="b">
        <f t="shared" si="36"/>
        <v>0</v>
      </c>
      <c r="DP16" s="478" t="str">
        <f t="shared" si="79"/>
        <v/>
      </c>
      <c r="DQ16" s="183" t="b">
        <f t="shared" si="37"/>
        <v>0</v>
      </c>
      <c r="DR16" s="184" t="b">
        <f t="shared" si="38"/>
        <v>0</v>
      </c>
      <c r="DS16" s="184" t="b">
        <f t="shared" si="39"/>
        <v>0</v>
      </c>
      <c r="DT16" s="185" t="b">
        <f t="shared" si="40"/>
        <v>0</v>
      </c>
      <c r="DU16" s="478" t="str">
        <f t="shared" si="80"/>
        <v/>
      </c>
      <c r="DV16" s="183" t="b">
        <f t="shared" si="41"/>
        <v>0</v>
      </c>
      <c r="DW16" s="184" t="b">
        <f t="shared" si="42"/>
        <v>0</v>
      </c>
      <c r="DX16" s="184" t="b">
        <f t="shared" si="43"/>
        <v>0</v>
      </c>
      <c r="DY16" s="185" t="b">
        <f t="shared" si="44"/>
        <v>0</v>
      </c>
      <c r="DZ16" s="478" t="str">
        <f t="shared" si="81"/>
        <v/>
      </c>
      <c r="EA16" s="183" t="b">
        <f t="shared" si="45"/>
        <v>0</v>
      </c>
      <c r="EB16" s="184" t="b">
        <f t="shared" si="46"/>
        <v>0</v>
      </c>
      <c r="EC16" s="184" t="b">
        <f t="shared" si="47"/>
        <v>0</v>
      </c>
      <c r="ED16" s="185" t="b">
        <f t="shared" si="48"/>
        <v>0</v>
      </c>
      <c r="EE16" s="478" t="str">
        <f t="shared" si="82"/>
        <v/>
      </c>
      <c r="EF16" s="183" t="b">
        <f t="shared" si="49"/>
        <v>0</v>
      </c>
      <c r="EG16" s="184" t="b">
        <f t="shared" si="50"/>
        <v>0</v>
      </c>
      <c r="EH16" s="184" t="b">
        <f t="shared" si="51"/>
        <v>0</v>
      </c>
      <c r="EI16" s="185" t="b">
        <f t="shared" si="52"/>
        <v>0</v>
      </c>
      <c r="EJ16" s="478" t="str">
        <f t="shared" si="83"/>
        <v/>
      </c>
      <c r="EK16" s="478" t="str">
        <f t="shared" si="53"/>
        <v/>
      </c>
      <c r="EL16" s="478" t="str">
        <f t="shared" si="54"/>
        <v/>
      </c>
      <c r="EM16" s="478" t="str">
        <f t="shared" si="55"/>
        <v/>
      </c>
      <c r="EN16" s="478" t="str">
        <f t="shared" si="56"/>
        <v/>
      </c>
      <c r="EO16" s="478" t="str">
        <f t="shared" si="57"/>
        <v/>
      </c>
      <c r="EP16" s="478" t="str">
        <f t="shared" si="58"/>
        <v/>
      </c>
      <c r="EQ16" s="478" t="str">
        <f t="shared" si="59"/>
        <v/>
      </c>
      <c r="ER16" s="478" t="str">
        <f t="shared" si="60"/>
        <v/>
      </c>
      <c r="ES16" s="478" t="str">
        <f t="shared" si="61"/>
        <v/>
      </c>
      <c r="ET16" s="478" t="str">
        <f t="shared" si="62"/>
        <v/>
      </c>
      <c r="EU16" s="478" t="str">
        <f t="shared" si="63"/>
        <v/>
      </c>
      <c r="EV16" s="183" t="b">
        <f t="shared" si="84"/>
        <v>0</v>
      </c>
      <c r="EW16" s="184" t="b">
        <f t="shared" si="85"/>
        <v>0</v>
      </c>
      <c r="EX16" s="184" t="b">
        <f t="shared" si="86"/>
        <v>0</v>
      </c>
      <c r="EY16" s="185" t="b">
        <f t="shared" si="87"/>
        <v>0</v>
      </c>
      <c r="EZ16" s="803" t="str">
        <f t="shared" si="88"/>
        <v/>
      </c>
      <c r="FB16" s="79" t="b">
        <f t="shared" si="89"/>
        <v>0</v>
      </c>
      <c r="FC16" s="79" t="b">
        <f t="shared" si="90"/>
        <v>1</v>
      </c>
      <c r="FD16" s="79" t="b">
        <f t="shared" si="91"/>
        <v>0</v>
      </c>
      <c r="FE16" s="79" t="str">
        <f t="shared" si="64"/>
        <v/>
      </c>
      <c r="FF16" s="79">
        <f t="shared" si="92"/>
        <v>29</v>
      </c>
    </row>
    <row r="17" spans="1:162">
      <c r="A17" s="55"/>
      <c r="B17" s="102">
        <v>13</v>
      </c>
      <c r="C17" s="99" t="s">
        <v>1244</v>
      </c>
      <c r="D17" s="100" t="s">
        <v>55</v>
      </c>
      <c r="E17" s="100"/>
      <c r="F17" s="128" t="s">
        <v>1212</v>
      </c>
      <c r="G17" s="277">
        <v>1</v>
      </c>
      <c r="H17" s="380"/>
      <c r="I17" s="381"/>
      <c r="J17" s="381"/>
      <c r="K17" s="381"/>
      <c r="L17" s="381"/>
      <c r="M17" s="381"/>
      <c r="N17" s="381"/>
      <c r="O17" s="381"/>
      <c r="P17" s="381"/>
      <c r="Q17" s="381"/>
      <c r="R17" s="381"/>
      <c r="S17" s="382"/>
      <c r="T17" s="378" t="s">
        <v>1212</v>
      </c>
      <c r="U17" s="378" t="s">
        <v>67</v>
      </c>
      <c r="V17" s="128" t="s">
        <v>365</v>
      </c>
      <c r="W17" s="239">
        <v>1</v>
      </c>
      <c r="X17" s="398" t="s">
        <v>1225</v>
      </c>
      <c r="Y17" s="239" t="s">
        <v>643</v>
      </c>
      <c r="Z17" s="378" t="s">
        <v>643</v>
      </c>
      <c r="AA17" s="379" t="s">
        <v>643</v>
      </c>
      <c r="AB17" s="383" t="s">
        <v>643</v>
      </c>
      <c r="AC17" s="383" t="s">
        <v>643</v>
      </c>
      <c r="AD17" s="826" t="s">
        <v>643</v>
      </c>
      <c r="AE17" s="305"/>
      <c r="AF17" s="101"/>
      <c r="AI17" s="79" t="s">
        <v>388</v>
      </c>
      <c r="BB17" s="79">
        <v>12</v>
      </c>
      <c r="BC17" s="567" t="s">
        <v>973</v>
      </c>
      <c r="BL17" s="79">
        <v>8</v>
      </c>
      <c r="BM17" s="79">
        <f t="shared" si="0"/>
        <v>13</v>
      </c>
      <c r="BO17" s="478" t="str">
        <f t="shared" si="1"/>
        <v>grey</v>
      </c>
      <c r="BP17" s="478" t="str">
        <f t="shared" si="2"/>
        <v/>
      </c>
      <c r="BQ17" s="1007"/>
      <c r="BR17" s="202" t="b">
        <f t="shared" si="3"/>
        <v>0</v>
      </c>
      <c r="BS17" s="196" t="b">
        <f t="shared" si="65"/>
        <v>0</v>
      </c>
      <c r="BT17" s="198" t="b">
        <f t="shared" si="66"/>
        <v>0</v>
      </c>
      <c r="BU17" s="198" t="b">
        <f t="shared" si="4"/>
        <v>0</v>
      </c>
      <c r="BV17" s="198" t="b">
        <f t="shared" si="4"/>
        <v>0</v>
      </c>
      <c r="BW17" s="199" t="b">
        <f t="shared" si="4"/>
        <v>0</v>
      </c>
      <c r="BX17" s="485" t="str">
        <f t="shared" si="67"/>
        <v/>
      </c>
      <c r="BY17" s="479" t="str">
        <f t="shared" si="5"/>
        <v/>
      </c>
      <c r="BZ17" s="485" t="str">
        <f t="shared" si="6"/>
        <v/>
      </c>
      <c r="CA17" s="479" t="str">
        <f t="shared" si="7"/>
        <v/>
      </c>
      <c r="CB17" s="479" t="str">
        <f t="shared" si="8"/>
        <v/>
      </c>
      <c r="CC17" s="183" t="b">
        <f t="shared" si="68"/>
        <v>0</v>
      </c>
      <c r="CD17" s="184" t="b">
        <f t="shared" si="69"/>
        <v>0</v>
      </c>
      <c r="CE17" s="184" t="b">
        <f t="shared" si="70"/>
        <v>0</v>
      </c>
      <c r="CF17" s="185" t="b">
        <f t="shared" si="71"/>
        <v>0</v>
      </c>
      <c r="CG17" s="478" t="str">
        <f t="shared" si="72"/>
        <v/>
      </c>
      <c r="CH17" s="183" t="b">
        <f t="shared" si="9"/>
        <v>0</v>
      </c>
      <c r="CI17" s="184" t="b">
        <f t="shared" si="10"/>
        <v>0</v>
      </c>
      <c r="CJ17" s="184" t="b">
        <f t="shared" si="11"/>
        <v>0</v>
      </c>
      <c r="CK17" s="185" t="b">
        <f t="shared" si="12"/>
        <v>0</v>
      </c>
      <c r="CL17" s="478" t="str">
        <f t="shared" si="73"/>
        <v/>
      </c>
      <c r="CM17" s="183" t="b">
        <f t="shared" si="13"/>
        <v>0</v>
      </c>
      <c r="CN17" s="184" t="b">
        <f t="shared" si="14"/>
        <v>0</v>
      </c>
      <c r="CO17" s="184" t="b">
        <f t="shared" si="15"/>
        <v>0</v>
      </c>
      <c r="CP17" s="185" t="b">
        <f t="shared" si="16"/>
        <v>0</v>
      </c>
      <c r="CQ17" s="478" t="str">
        <f t="shared" si="74"/>
        <v/>
      </c>
      <c r="CR17" s="183" t="b">
        <f t="shared" si="17"/>
        <v>0</v>
      </c>
      <c r="CS17" s="184" t="b">
        <f t="shared" si="18"/>
        <v>0</v>
      </c>
      <c r="CT17" s="184" t="b">
        <f t="shared" si="19"/>
        <v>0</v>
      </c>
      <c r="CU17" s="185" t="b">
        <f t="shared" si="20"/>
        <v>0</v>
      </c>
      <c r="CV17" s="478" t="str">
        <f t="shared" si="75"/>
        <v/>
      </c>
      <c r="CW17" s="183" t="b">
        <f t="shared" si="21"/>
        <v>0</v>
      </c>
      <c r="CX17" s="184" t="b">
        <f t="shared" si="22"/>
        <v>0</v>
      </c>
      <c r="CY17" s="184" t="b">
        <f t="shared" si="23"/>
        <v>0</v>
      </c>
      <c r="CZ17" s="185" t="b">
        <f t="shared" si="24"/>
        <v>0</v>
      </c>
      <c r="DA17" s="478" t="str">
        <f t="shared" si="76"/>
        <v/>
      </c>
      <c r="DB17" s="183" t="b">
        <f t="shared" si="25"/>
        <v>0</v>
      </c>
      <c r="DC17" s="184" t="b">
        <f t="shared" si="26"/>
        <v>0</v>
      </c>
      <c r="DD17" s="184" t="b">
        <f t="shared" si="27"/>
        <v>0</v>
      </c>
      <c r="DE17" s="185" t="b">
        <f t="shared" si="28"/>
        <v>0</v>
      </c>
      <c r="DF17" s="478" t="str">
        <f t="shared" si="77"/>
        <v/>
      </c>
      <c r="DG17" s="183" t="b">
        <f t="shared" si="29"/>
        <v>0</v>
      </c>
      <c r="DH17" s="184" t="b">
        <f t="shared" si="30"/>
        <v>0</v>
      </c>
      <c r="DI17" s="184" t="b">
        <f t="shared" si="31"/>
        <v>0</v>
      </c>
      <c r="DJ17" s="185" t="b">
        <f t="shared" si="32"/>
        <v>0</v>
      </c>
      <c r="DK17" s="478" t="str">
        <f t="shared" si="78"/>
        <v/>
      </c>
      <c r="DL17" s="183" t="b">
        <f t="shared" si="33"/>
        <v>0</v>
      </c>
      <c r="DM17" s="184" t="b">
        <f t="shared" si="34"/>
        <v>0</v>
      </c>
      <c r="DN17" s="184" t="b">
        <f t="shared" si="35"/>
        <v>0</v>
      </c>
      <c r="DO17" s="185" t="b">
        <f t="shared" si="36"/>
        <v>0</v>
      </c>
      <c r="DP17" s="478" t="str">
        <f t="shared" si="79"/>
        <v/>
      </c>
      <c r="DQ17" s="183" t="b">
        <f t="shared" si="37"/>
        <v>0</v>
      </c>
      <c r="DR17" s="184" t="b">
        <f t="shared" si="38"/>
        <v>0</v>
      </c>
      <c r="DS17" s="184" t="b">
        <f t="shared" si="39"/>
        <v>0</v>
      </c>
      <c r="DT17" s="185" t="b">
        <f t="shared" si="40"/>
        <v>0</v>
      </c>
      <c r="DU17" s="478" t="str">
        <f t="shared" si="80"/>
        <v/>
      </c>
      <c r="DV17" s="183" t="b">
        <f t="shared" si="41"/>
        <v>0</v>
      </c>
      <c r="DW17" s="184" t="b">
        <f t="shared" si="42"/>
        <v>0</v>
      </c>
      <c r="DX17" s="184" t="b">
        <f t="shared" si="43"/>
        <v>0</v>
      </c>
      <c r="DY17" s="185" t="b">
        <f t="shared" si="44"/>
        <v>0</v>
      </c>
      <c r="DZ17" s="478" t="str">
        <f t="shared" si="81"/>
        <v/>
      </c>
      <c r="EA17" s="183" t="b">
        <f t="shared" si="45"/>
        <v>0</v>
      </c>
      <c r="EB17" s="184" t="b">
        <f t="shared" si="46"/>
        <v>0</v>
      </c>
      <c r="EC17" s="184" t="b">
        <f t="shared" si="47"/>
        <v>0</v>
      </c>
      <c r="ED17" s="185" t="b">
        <f t="shared" si="48"/>
        <v>0</v>
      </c>
      <c r="EE17" s="478" t="str">
        <f t="shared" si="82"/>
        <v/>
      </c>
      <c r="EF17" s="183" t="b">
        <f t="shared" si="49"/>
        <v>0</v>
      </c>
      <c r="EG17" s="184" t="b">
        <f t="shared" si="50"/>
        <v>0</v>
      </c>
      <c r="EH17" s="184" t="b">
        <f t="shared" si="51"/>
        <v>0</v>
      </c>
      <c r="EI17" s="185" t="b">
        <f t="shared" si="52"/>
        <v>0</v>
      </c>
      <c r="EJ17" s="478" t="str">
        <f t="shared" si="83"/>
        <v/>
      </c>
      <c r="EK17" s="478" t="str">
        <f t="shared" si="53"/>
        <v/>
      </c>
      <c r="EL17" s="478" t="str">
        <f t="shared" si="54"/>
        <v/>
      </c>
      <c r="EM17" s="478" t="str">
        <f t="shared" si="55"/>
        <v/>
      </c>
      <c r="EN17" s="478" t="str">
        <f t="shared" si="56"/>
        <v/>
      </c>
      <c r="EO17" s="478" t="str">
        <f t="shared" si="57"/>
        <v/>
      </c>
      <c r="EP17" s="478" t="str">
        <f t="shared" si="58"/>
        <v/>
      </c>
      <c r="EQ17" s="478" t="str">
        <f t="shared" si="59"/>
        <v/>
      </c>
      <c r="ER17" s="478" t="str">
        <f t="shared" si="60"/>
        <v/>
      </c>
      <c r="ES17" s="478" t="str">
        <f t="shared" si="61"/>
        <v/>
      </c>
      <c r="ET17" s="478" t="str">
        <f t="shared" si="62"/>
        <v/>
      </c>
      <c r="EU17" s="478" t="str">
        <f t="shared" si="63"/>
        <v/>
      </c>
      <c r="EV17" s="183" t="b">
        <f t="shared" si="84"/>
        <v>0</v>
      </c>
      <c r="EW17" s="184" t="b">
        <f t="shared" si="85"/>
        <v>0</v>
      </c>
      <c r="EX17" s="184" t="b">
        <f t="shared" si="86"/>
        <v>0</v>
      </c>
      <c r="EY17" s="185" t="b">
        <f t="shared" si="87"/>
        <v>0</v>
      </c>
      <c r="EZ17" s="803" t="str">
        <f t="shared" si="88"/>
        <v/>
      </c>
      <c r="FB17" s="79" t="b">
        <f t="shared" si="89"/>
        <v>0</v>
      </c>
      <c r="FC17" s="79" t="b">
        <f t="shared" si="90"/>
        <v>1</v>
      </c>
      <c r="FD17" s="79" t="b">
        <f t="shared" si="91"/>
        <v>0</v>
      </c>
      <c r="FE17" s="79" t="str">
        <f t="shared" si="64"/>
        <v/>
      </c>
      <c r="FF17" s="79">
        <f t="shared" si="92"/>
        <v>30</v>
      </c>
    </row>
    <row r="18" spans="1:162">
      <c r="A18" s="55"/>
      <c r="B18" s="102">
        <v>14</v>
      </c>
      <c r="C18" s="99" t="s">
        <v>1245</v>
      </c>
      <c r="D18" s="100" t="s">
        <v>55</v>
      </c>
      <c r="E18" s="100"/>
      <c r="F18" s="128" t="s">
        <v>1212</v>
      </c>
      <c r="G18" s="277">
        <v>1</v>
      </c>
      <c r="H18" s="380"/>
      <c r="I18" s="381"/>
      <c r="J18" s="381"/>
      <c r="K18" s="381"/>
      <c r="L18" s="381"/>
      <c r="M18" s="381"/>
      <c r="N18" s="381"/>
      <c r="O18" s="381"/>
      <c r="P18" s="381"/>
      <c r="Q18" s="381"/>
      <c r="R18" s="381"/>
      <c r="S18" s="382"/>
      <c r="T18" s="378" t="s">
        <v>1212</v>
      </c>
      <c r="U18" s="378" t="s">
        <v>67</v>
      </c>
      <c r="V18" s="128" t="s">
        <v>365</v>
      </c>
      <c r="W18" s="239">
        <v>1</v>
      </c>
      <c r="X18" s="398" t="s">
        <v>1225</v>
      </c>
      <c r="Y18" s="239" t="s">
        <v>643</v>
      </c>
      <c r="Z18" s="378" t="s">
        <v>643</v>
      </c>
      <c r="AA18" s="379" t="s">
        <v>643</v>
      </c>
      <c r="AB18" s="383" t="s">
        <v>643</v>
      </c>
      <c r="AC18" s="383" t="s">
        <v>643</v>
      </c>
      <c r="AD18" s="826" t="s">
        <v>643</v>
      </c>
      <c r="AE18" s="305"/>
      <c r="AF18" s="101"/>
      <c r="AI18" s="79" t="s">
        <v>380</v>
      </c>
      <c r="BB18" s="79">
        <v>13</v>
      </c>
      <c r="BC18" s="567" t="s">
        <v>974</v>
      </c>
      <c r="BL18" s="79">
        <v>8</v>
      </c>
      <c r="BM18" s="79">
        <f t="shared" si="0"/>
        <v>14</v>
      </c>
      <c r="BO18" s="478" t="str">
        <f t="shared" si="1"/>
        <v>grey</v>
      </c>
      <c r="BP18" s="478" t="str">
        <f t="shared" si="2"/>
        <v/>
      </c>
      <c r="BQ18" s="1007"/>
      <c r="BR18" s="202" t="b">
        <f t="shared" si="3"/>
        <v>0</v>
      </c>
      <c r="BS18" s="196" t="b">
        <f t="shared" si="65"/>
        <v>0</v>
      </c>
      <c r="BT18" s="198" t="b">
        <f t="shared" si="66"/>
        <v>0</v>
      </c>
      <c r="BU18" s="198" t="b">
        <f t="shared" si="4"/>
        <v>0</v>
      </c>
      <c r="BV18" s="198" t="b">
        <f t="shared" si="4"/>
        <v>0</v>
      </c>
      <c r="BW18" s="199" t="b">
        <f t="shared" si="4"/>
        <v>0</v>
      </c>
      <c r="BX18" s="485" t="str">
        <f t="shared" si="67"/>
        <v/>
      </c>
      <c r="BY18" s="479" t="str">
        <f t="shared" si="5"/>
        <v/>
      </c>
      <c r="BZ18" s="485" t="str">
        <f t="shared" si="6"/>
        <v/>
      </c>
      <c r="CA18" s="479" t="str">
        <f t="shared" si="7"/>
        <v/>
      </c>
      <c r="CB18" s="479" t="str">
        <f t="shared" si="8"/>
        <v/>
      </c>
      <c r="CC18" s="183" t="b">
        <f t="shared" si="68"/>
        <v>0</v>
      </c>
      <c r="CD18" s="184" t="b">
        <f t="shared" si="69"/>
        <v>0</v>
      </c>
      <c r="CE18" s="184" t="b">
        <f t="shared" si="70"/>
        <v>0</v>
      </c>
      <c r="CF18" s="185" t="b">
        <f t="shared" si="71"/>
        <v>0</v>
      </c>
      <c r="CG18" s="478" t="str">
        <f t="shared" si="72"/>
        <v/>
      </c>
      <c r="CH18" s="183" t="b">
        <f t="shared" si="9"/>
        <v>0</v>
      </c>
      <c r="CI18" s="184" t="b">
        <f t="shared" si="10"/>
        <v>0</v>
      </c>
      <c r="CJ18" s="184" t="b">
        <f t="shared" si="11"/>
        <v>0</v>
      </c>
      <c r="CK18" s="185" t="b">
        <f t="shared" si="12"/>
        <v>0</v>
      </c>
      <c r="CL18" s="478" t="str">
        <f t="shared" si="73"/>
        <v/>
      </c>
      <c r="CM18" s="183" t="b">
        <f t="shared" si="13"/>
        <v>0</v>
      </c>
      <c r="CN18" s="184" t="b">
        <f t="shared" si="14"/>
        <v>0</v>
      </c>
      <c r="CO18" s="184" t="b">
        <f t="shared" si="15"/>
        <v>0</v>
      </c>
      <c r="CP18" s="185" t="b">
        <f t="shared" si="16"/>
        <v>0</v>
      </c>
      <c r="CQ18" s="478" t="str">
        <f t="shared" si="74"/>
        <v/>
      </c>
      <c r="CR18" s="183" t="b">
        <f t="shared" si="17"/>
        <v>0</v>
      </c>
      <c r="CS18" s="184" t="b">
        <f t="shared" si="18"/>
        <v>0</v>
      </c>
      <c r="CT18" s="184" t="b">
        <f t="shared" si="19"/>
        <v>0</v>
      </c>
      <c r="CU18" s="185" t="b">
        <f t="shared" si="20"/>
        <v>0</v>
      </c>
      <c r="CV18" s="478" t="str">
        <f t="shared" si="75"/>
        <v/>
      </c>
      <c r="CW18" s="183" t="b">
        <f t="shared" si="21"/>
        <v>0</v>
      </c>
      <c r="CX18" s="184" t="b">
        <f t="shared" si="22"/>
        <v>0</v>
      </c>
      <c r="CY18" s="184" t="b">
        <f t="shared" si="23"/>
        <v>0</v>
      </c>
      <c r="CZ18" s="185" t="b">
        <f t="shared" si="24"/>
        <v>0</v>
      </c>
      <c r="DA18" s="478" t="str">
        <f t="shared" si="76"/>
        <v/>
      </c>
      <c r="DB18" s="183" t="b">
        <f t="shared" si="25"/>
        <v>0</v>
      </c>
      <c r="DC18" s="184" t="b">
        <f t="shared" si="26"/>
        <v>0</v>
      </c>
      <c r="DD18" s="184" t="b">
        <f t="shared" si="27"/>
        <v>0</v>
      </c>
      <c r="DE18" s="185" t="b">
        <f t="shared" si="28"/>
        <v>0</v>
      </c>
      <c r="DF18" s="478" t="str">
        <f t="shared" si="77"/>
        <v/>
      </c>
      <c r="DG18" s="183" t="b">
        <f t="shared" si="29"/>
        <v>0</v>
      </c>
      <c r="DH18" s="184" t="b">
        <f t="shared" si="30"/>
        <v>0</v>
      </c>
      <c r="DI18" s="184" t="b">
        <f t="shared" si="31"/>
        <v>0</v>
      </c>
      <c r="DJ18" s="185" t="b">
        <f t="shared" si="32"/>
        <v>0</v>
      </c>
      <c r="DK18" s="478" t="str">
        <f t="shared" si="78"/>
        <v/>
      </c>
      <c r="DL18" s="183" t="b">
        <f t="shared" si="33"/>
        <v>0</v>
      </c>
      <c r="DM18" s="184" t="b">
        <f t="shared" si="34"/>
        <v>0</v>
      </c>
      <c r="DN18" s="184" t="b">
        <f t="shared" si="35"/>
        <v>0</v>
      </c>
      <c r="DO18" s="185" t="b">
        <f t="shared" si="36"/>
        <v>0</v>
      </c>
      <c r="DP18" s="478" t="str">
        <f t="shared" si="79"/>
        <v/>
      </c>
      <c r="DQ18" s="183" t="b">
        <f t="shared" si="37"/>
        <v>0</v>
      </c>
      <c r="DR18" s="184" t="b">
        <f t="shared" si="38"/>
        <v>0</v>
      </c>
      <c r="DS18" s="184" t="b">
        <f t="shared" si="39"/>
        <v>0</v>
      </c>
      <c r="DT18" s="185" t="b">
        <f t="shared" si="40"/>
        <v>0</v>
      </c>
      <c r="DU18" s="478" t="str">
        <f t="shared" si="80"/>
        <v/>
      </c>
      <c r="DV18" s="183" t="b">
        <f t="shared" si="41"/>
        <v>0</v>
      </c>
      <c r="DW18" s="184" t="b">
        <f t="shared" si="42"/>
        <v>0</v>
      </c>
      <c r="DX18" s="184" t="b">
        <f t="shared" si="43"/>
        <v>0</v>
      </c>
      <c r="DY18" s="185" t="b">
        <f t="shared" si="44"/>
        <v>0</v>
      </c>
      <c r="DZ18" s="478" t="str">
        <f t="shared" si="81"/>
        <v/>
      </c>
      <c r="EA18" s="183" t="b">
        <f t="shared" si="45"/>
        <v>0</v>
      </c>
      <c r="EB18" s="184" t="b">
        <f t="shared" si="46"/>
        <v>0</v>
      </c>
      <c r="EC18" s="184" t="b">
        <f t="shared" si="47"/>
        <v>0</v>
      </c>
      <c r="ED18" s="185" t="b">
        <f t="shared" si="48"/>
        <v>0</v>
      </c>
      <c r="EE18" s="478" t="str">
        <f t="shared" si="82"/>
        <v/>
      </c>
      <c r="EF18" s="183" t="b">
        <f t="shared" si="49"/>
        <v>0</v>
      </c>
      <c r="EG18" s="184" t="b">
        <f t="shared" si="50"/>
        <v>0</v>
      </c>
      <c r="EH18" s="184" t="b">
        <f t="shared" si="51"/>
        <v>0</v>
      </c>
      <c r="EI18" s="185" t="b">
        <f t="shared" si="52"/>
        <v>0</v>
      </c>
      <c r="EJ18" s="478" t="str">
        <f t="shared" si="83"/>
        <v/>
      </c>
      <c r="EK18" s="478" t="str">
        <f t="shared" si="53"/>
        <v/>
      </c>
      <c r="EL18" s="478" t="str">
        <f t="shared" si="54"/>
        <v/>
      </c>
      <c r="EM18" s="478" t="str">
        <f t="shared" si="55"/>
        <v/>
      </c>
      <c r="EN18" s="478" t="str">
        <f t="shared" si="56"/>
        <v/>
      </c>
      <c r="EO18" s="478" t="str">
        <f t="shared" si="57"/>
        <v/>
      </c>
      <c r="EP18" s="478" t="str">
        <f t="shared" si="58"/>
        <v/>
      </c>
      <c r="EQ18" s="478" t="str">
        <f t="shared" si="59"/>
        <v/>
      </c>
      <c r="ER18" s="478" t="str">
        <f t="shared" si="60"/>
        <v/>
      </c>
      <c r="ES18" s="478" t="str">
        <f t="shared" si="61"/>
        <v/>
      </c>
      <c r="ET18" s="478" t="str">
        <f t="shared" si="62"/>
        <v/>
      </c>
      <c r="EU18" s="478" t="str">
        <f t="shared" si="63"/>
        <v/>
      </c>
      <c r="EV18" s="183" t="b">
        <f t="shared" si="84"/>
        <v>0</v>
      </c>
      <c r="EW18" s="184" t="b">
        <f t="shared" si="85"/>
        <v>0</v>
      </c>
      <c r="EX18" s="184" t="b">
        <f t="shared" si="86"/>
        <v>0</v>
      </c>
      <c r="EY18" s="185" t="b">
        <f t="shared" si="87"/>
        <v>0</v>
      </c>
      <c r="EZ18" s="803" t="str">
        <f t="shared" si="88"/>
        <v/>
      </c>
      <c r="FB18" s="79" t="b">
        <f t="shared" si="89"/>
        <v>0</v>
      </c>
      <c r="FC18" s="79" t="b">
        <f t="shared" si="90"/>
        <v>1</v>
      </c>
      <c r="FD18" s="79" t="b">
        <f t="shared" si="91"/>
        <v>0</v>
      </c>
      <c r="FE18" s="79" t="str">
        <f t="shared" si="64"/>
        <v/>
      </c>
      <c r="FF18" s="79" t="str">
        <f t="shared" si="92"/>
        <v/>
      </c>
    </row>
    <row r="19" spans="1:162">
      <c r="A19" s="55"/>
      <c r="B19" s="102">
        <v>15</v>
      </c>
      <c r="C19" s="99" t="s">
        <v>1246</v>
      </c>
      <c r="D19" s="100" t="s">
        <v>55</v>
      </c>
      <c r="E19" s="100"/>
      <c r="F19" s="128" t="s">
        <v>1212</v>
      </c>
      <c r="G19" s="277">
        <v>1</v>
      </c>
      <c r="H19" s="380"/>
      <c r="I19" s="381"/>
      <c r="J19" s="381"/>
      <c r="K19" s="381"/>
      <c r="L19" s="381"/>
      <c r="M19" s="381"/>
      <c r="N19" s="381"/>
      <c r="O19" s="381"/>
      <c r="P19" s="381"/>
      <c r="Q19" s="381"/>
      <c r="R19" s="381"/>
      <c r="S19" s="382"/>
      <c r="T19" s="378" t="s">
        <v>1213</v>
      </c>
      <c r="U19" s="378" t="s">
        <v>67</v>
      </c>
      <c r="V19" s="128" t="s">
        <v>365</v>
      </c>
      <c r="W19" s="239">
        <v>1</v>
      </c>
      <c r="X19" s="398" t="s">
        <v>1225</v>
      </c>
      <c r="Y19" s="239" t="s">
        <v>643</v>
      </c>
      <c r="Z19" s="378" t="s">
        <v>643</v>
      </c>
      <c r="AA19" s="379" t="s">
        <v>643</v>
      </c>
      <c r="AB19" s="383" t="s">
        <v>643</v>
      </c>
      <c r="AC19" s="383" t="s">
        <v>643</v>
      </c>
      <c r="AD19" s="826" t="s">
        <v>643</v>
      </c>
      <c r="AE19" s="305"/>
      <c r="AF19" s="101"/>
      <c r="AI19" s="79" t="s">
        <v>382</v>
      </c>
      <c r="BB19" s="79">
        <v>14</v>
      </c>
      <c r="BC19" s="567" t="s">
        <v>975</v>
      </c>
      <c r="BL19" s="79">
        <v>8</v>
      </c>
      <c r="BM19" s="79">
        <f t="shared" si="0"/>
        <v>15</v>
      </c>
      <c r="BO19" s="478" t="str">
        <f t="shared" si="1"/>
        <v>grey</v>
      </c>
      <c r="BP19" s="478" t="str">
        <f t="shared" si="2"/>
        <v/>
      </c>
      <c r="BQ19" s="1007"/>
      <c r="BR19" s="202" t="b">
        <f t="shared" si="3"/>
        <v>0</v>
      </c>
      <c r="BS19" s="196" t="b">
        <f t="shared" si="65"/>
        <v>0</v>
      </c>
      <c r="BT19" s="198" t="b">
        <f t="shared" si="66"/>
        <v>0</v>
      </c>
      <c r="BU19" s="198" t="b">
        <f t="shared" si="4"/>
        <v>0</v>
      </c>
      <c r="BV19" s="198" t="b">
        <f t="shared" si="4"/>
        <v>0</v>
      </c>
      <c r="BW19" s="199" t="b">
        <f t="shared" si="4"/>
        <v>0</v>
      </c>
      <c r="BX19" s="485" t="str">
        <f t="shared" si="67"/>
        <v/>
      </c>
      <c r="BY19" s="479" t="str">
        <f t="shared" si="5"/>
        <v/>
      </c>
      <c r="BZ19" s="485" t="str">
        <f t="shared" si="6"/>
        <v/>
      </c>
      <c r="CA19" s="479" t="str">
        <f t="shared" si="7"/>
        <v/>
      </c>
      <c r="CB19" s="479" t="str">
        <f t="shared" si="8"/>
        <v/>
      </c>
      <c r="CC19" s="183" t="b">
        <f t="shared" si="68"/>
        <v>0</v>
      </c>
      <c r="CD19" s="184" t="b">
        <f t="shared" si="69"/>
        <v>0</v>
      </c>
      <c r="CE19" s="184" t="b">
        <f t="shared" si="70"/>
        <v>0</v>
      </c>
      <c r="CF19" s="185" t="b">
        <f t="shared" si="71"/>
        <v>0</v>
      </c>
      <c r="CG19" s="478" t="str">
        <f t="shared" si="72"/>
        <v/>
      </c>
      <c r="CH19" s="183" t="b">
        <f t="shared" si="9"/>
        <v>0</v>
      </c>
      <c r="CI19" s="184" t="b">
        <f t="shared" si="10"/>
        <v>0</v>
      </c>
      <c r="CJ19" s="184" t="b">
        <f t="shared" si="11"/>
        <v>0</v>
      </c>
      <c r="CK19" s="185" t="b">
        <f t="shared" si="12"/>
        <v>0</v>
      </c>
      <c r="CL19" s="478" t="str">
        <f t="shared" si="73"/>
        <v/>
      </c>
      <c r="CM19" s="183" t="b">
        <f t="shared" si="13"/>
        <v>0</v>
      </c>
      <c r="CN19" s="184" t="b">
        <f t="shared" si="14"/>
        <v>0</v>
      </c>
      <c r="CO19" s="184" t="b">
        <f t="shared" si="15"/>
        <v>0</v>
      </c>
      <c r="CP19" s="185" t="b">
        <f t="shared" si="16"/>
        <v>0</v>
      </c>
      <c r="CQ19" s="478" t="str">
        <f t="shared" si="74"/>
        <v/>
      </c>
      <c r="CR19" s="183" t="b">
        <f t="shared" si="17"/>
        <v>0</v>
      </c>
      <c r="CS19" s="184" t="b">
        <f t="shared" si="18"/>
        <v>0</v>
      </c>
      <c r="CT19" s="184" t="b">
        <f t="shared" si="19"/>
        <v>0</v>
      </c>
      <c r="CU19" s="185" t="b">
        <f t="shared" si="20"/>
        <v>0</v>
      </c>
      <c r="CV19" s="478" t="str">
        <f t="shared" si="75"/>
        <v/>
      </c>
      <c r="CW19" s="183" t="b">
        <f t="shared" si="21"/>
        <v>0</v>
      </c>
      <c r="CX19" s="184" t="b">
        <f t="shared" si="22"/>
        <v>0</v>
      </c>
      <c r="CY19" s="184" t="b">
        <f t="shared" si="23"/>
        <v>0</v>
      </c>
      <c r="CZ19" s="185" t="b">
        <f t="shared" si="24"/>
        <v>0</v>
      </c>
      <c r="DA19" s="478" t="str">
        <f t="shared" si="76"/>
        <v/>
      </c>
      <c r="DB19" s="183" t="b">
        <f t="shared" si="25"/>
        <v>0</v>
      </c>
      <c r="DC19" s="184" t="b">
        <f t="shared" si="26"/>
        <v>0</v>
      </c>
      <c r="DD19" s="184" t="b">
        <f t="shared" si="27"/>
        <v>0</v>
      </c>
      <c r="DE19" s="185" t="b">
        <f t="shared" si="28"/>
        <v>0</v>
      </c>
      <c r="DF19" s="478" t="str">
        <f t="shared" si="77"/>
        <v/>
      </c>
      <c r="DG19" s="183" t="b">
        <f t="shared" si="29"/>
        <v>0</v>
      </c>
      <c r="DH19" s="184" t="b">
        <f t="shared" si="30"/>
        <v>0</v>
      </c>
      <c r="DI19" s="184" t="b">
        <f t="shared" si="31"/>
        <v>0</v>
      </c>
      <c r="DJ19" s="185" t="b">
        <f t="shared" si="32"/>
        <v>0</v>
      </c>
      <c r="DK19" s="478" t="str">
        <f t="shared" si="78"/>
        <v/>
      </c>
      <c r="DL19" s="183" t="b">
        <f t="shared" si="33"/>
        <v>0</v>
      </c>
      <c r="DM19" s="184" t="b">
        <f t="shared" si="34"/>
        <v>0</v>
      </c>
      <c r="DN19" s="184" t="b">
        <f t="shared" si="35"/>
        <v>0</v>
      </c>
      <c r="DO19" s="185" t="b">
        <f t="shared" si="36"/>
        <v>0</v>
      </c>
      <c r="DP19" s="478" t="str">
        <f t="shared" si="79"/>
        <v/>
      </c>
      <c r="DQ19" s="183" t="b">
        <f t="shared" si="37"/>
        <v>0</v>
      </c>
      <c r="DR19" s="184" t="b">
        <f t="shared" si="38"/>
        <v>0</v>
      </c>
      <c r="DS19" s="184" t="b">
        <f t="shared" si="39"/>
        <v>0</v>
      </c>
      <c r="DT19" s="185" t="b">
        <f t="shared" si="40"/>
        <v>0</v>
      </c>
      <c r="DU19" s="478" t="str">
        <f t="shared" si="80"/>
        <v/>
      </c>
      <c r="DV19" s="183" t="b">
        <f t="shared" si="41"/>
        <v>0</v>
      </c>
      <c r="DW19" s="184" t="b">
        <f t="shared" si="42"/>
        <v>0</v>
      </c>
      <c r="DX19" s="184" t="b">
        <f t="shared" si="43"/>
        <v>0</v>
      </c>
      <c r="DY19" s="185" t="b">
        <f t="shared" si="44"/>
        <v>0</v>
      </c>
      <c r="DZ19" s="478" t="str">
        <f t="shared" si="81"/>
        <v/>
      </c>
      <c r="EA19" s="183" t="b">
        <f t="shared" si="45"/>
        <v>0</v>
      </c>
      <c r="EB19" s="184" t="b">
        <f t="shared" si="46"/>
        <v>0</v>
      </c>
      <c r="EC19" s="184" t="b">
        <f t="shared" si="47"/>
        <v>0</v>
      </c>
      <c r="ED19" s="185" t="b">
        <f t="shared" si="48"/>
        <v>0</v>
      </c>
      <c r="EE19" s="478" t="str">
        <f t="shared" si="82"/>
        <v/>
      </c>
      <c r="EF19" s="183" t="b">
        <f t="shared" si="49"/>
        <v>0</v>
      </c>
      <c r="EG19" s="184" t="b">
        <f t="shared" si="50"/>
        <v>0</v>
      </c>
      <c r="EH19" s="184" t="b">
        <f t="shared" si="51"/>
        <v>0</v>
      </c>
      <c r="EI19" s="185" t="b">
        <f t="shared" si="52"/>
        <v>0</v>
      </c>
      <c r="EJ19" s="478" t="str">
        <f t="shared" si="83"/>
        <v/>
      </c>
      <c r="EK19" s="478" t="str">
        <f t="shared" si="53"/>
        <v/>
      </c>
      <c r="EL19" s="478" t="str">
        <f t="shared" si="54"/>
        <v/>
      </c>
      <c r="EM19" s="478" t="str">
        <f t="shared" si="55"/>
        <v/>
      </c>
      <c r="EN19" s="478" t="str">
        <f t="shared" si="56"/>
        <v/>
      </c>
      <c r="EO19" s="478" t="str">
        <f t="shared" si="57"/>
        <v/>
      </c>
      <c r="EP19" s="478" t="str">
        <f t="shared" si="58"/>
        <v/>
      </c>
      <c r="EQ19" s="478" t="str">
        <f t="shared" si="59"/>
        <v/>
      </c>
      <c r="ER19" s="478" t="str">
        <f t="shared" si="60"/>
        <v/>
      </c>
      <c r="ES19" s="478" t="str">
        <f t="shared" si="61"/>
        <v/>
      </c>
      <c r="ET19" s="478" t="str">
        <f t="shared" si="62"/>
        <v/>
      </c>
      <c r="EU19" s="478" t="str">
        <f t="shared" si="63"/>
        <v/>
      </c>
      <c r="EV19" s="183" t="b">
        <f t="shared" si="84"/>
        <v>0</v>
      </c>
      <c r="EW19" s="184" t="b">
        <f t="shared" si="85"/>
        <v>0</v>
      </c>
      <c r="EX19" s="184" t="b">
        <f t="shared" si="86"/>
        <v>0</v>
      </c>
      <c r="EY19" s="185" t="b">
        <f t="shared" si="87"/>
        <v>0</v>
      </c>
      <c r="EZ19" s="803" t="str">
        <f t="shared" si="88"/>
        <v/>
      </c>
      <c r="FB19" s="79" t="b">
        <f t="shared" si="89"/>
        <v>0</v>
      </c>
      <c r="FC19" s="79" t="b">
        <f t="shared" si="90"/>
        <v>1</v>
      </c>
      <c r="FD19" s="79" t="b">
        <f t="shared" si="91"/>
        <v>0</v>
      </c>
      <c r="FE19" s="79" t="str">
        <f t="shared" si="64"/>
        <v/>
      </c>
      <c r="FF19" s="79" t="str">
        <f t="shared" si="92"/>
        <v/>
      </c>
    </row>
    <row r="20" spans="1:162">
      <c r="A20" s="55"/>
      <c r="B20" s="102">
        <v>16</v>
      </c>
      <c r="C20" s="99" t="s">
        <v>1247</v>
      </c>
      <c r="D20" s="100" t="s">
        <v>55</v>
      </c>
      <c r="E20" s="100"/>
      <c r="F20" s="128" t="s">
        <v>1212</v>
      </c>
      <c r="G20" s="277">
        <v>1</v>
      </c>
      <c r="H20" s="380"/>
      <c r="I20" s="381"/>
      <c r="J20" s="381"/>
      <c r="K20" s="381"/>
      <c r="L20" s="381"/>
      <c r="M20" s="381"/>
      <c r="N20" s="381"/>
      <c r="O20" s="381"/>
      <c r="P20" s="381"/>
      <c r="Q20" s="381"/>
      <c r="R20" s="381"/>
      <c r="S20" s="382"/>
      <c r="T20" s="378" t="s">
        <v>1212</v>
      </c>
      <c r="U20" s="378" t="s">
        <v>67</v>
      </c>
      <c r="V20" s="128" t="s">
        <v>365</v>
      </c>
      <c r="W20" s="239">
        <v>1</v>
      </c>
      <c r="X20" s="398" t="s">
        <v>1225</v>
      </c>
      <c r="Y20" s="239" t="s">
        <v>643</v>
      </c>
      <c r="Z20" s="378" t="s">
        <v>643</v>
      </c>
      <c r="AA20" s="379" t="s">
        <v>643</v>
      </c>
      <c r="AB20" s="383" t="s">
        <v>643</v>
      </c>
      <c r="AC20" s="383" t="s">
        <v>643</v>
      </c>
      <c r="AD20" s="826" t="s">
        <v>643</v>
      </c>
      <c r="AE20" s="305"/>
      <c r="AF20" s="101"/>
      <c r="AI20" s="79" t="s">
        <v>386</v>
      </c>
      <c r="BB20" s="79">
        <v>15</v>
      </c>
      <c r="BC20" s="567" t="s">
        <v>976</v>
      </c>
      <c r="BL20" s="79">
        <v>24</v>
      </c>
      <c r="BM20" s="79">
        <f t="shared" si="0"/>
        <v>16</v>
      </c>
      <c r="BO20" s="478" t="str">
        <f t="shared" si="1"/>
        <v>grey</v>
      </c>
      <c r="BP20" s="478" t="str">
        <f t="shared" si="2"/>
        <v/>
      </c>
      <c r="BQ20" s="1007"/>
      <c r="BR20" s="202" t="b">
        <f t="shared" si="3"/>
        <v>0</v>
      </c>
      <c r="BS20" s="196" t="b">
        <f t="shared" si="65"/>
        <v>0</v>
      </c>
      <c r="BT20" s="198" t="b">
        <f t="shared" si="66"/>
        <v>0</v>
      </c>
      <c r="BU20" s="198" t="b">
        <f t="shared" si="4"/>
        <v>0</v>
      </c>
      <c r="BV20" s="198" t="b">
        <f t="shared" si="4"/>
        <v>0</v>
      </c>
      <c r="BW20" s="199" t="b">
        <f t="shared" si="4"/>
        <v>0</v>
      </c>
      <c r="BX20" s="485" t="str">
        <f t="shared" si="67"/>
        <v/>
      </c>
      <c r="BY20" s="479" t="str">
        <f t="shared" si="5"/>
        <v/>
      </c>
      <c r="BZ20" s="485" t="str">
        <f t="shared" si="6"/>
        <v/>
      </c>
      <c r="CA20" s="479" t="str">
        <f t="shared" si="7"/>
        <v/>
      </c>
      <c r="CB20" s="479" t="str">
        <f t="shared" si="8"/>
        <v/>
      </c>
      <c r="CC20" s="183" t="b">
        <f t="shared" si="68"/>
        <v>0</v>
      </c>
      <c r="CD20" s="184" t="b">
        <f t="shared" si="69"/>
        <v>0</v>
      </c>
      <c r="CE20" s="184" t="b">
        <f t="shared" si="70"/>
        <v>0</v>
      </c>
      <c r="CF20" s="185" t="b">
        <f t="shared" si="71"/>
        <v>0</v>
      </c>
      <c r="CG20" s="478" t="str">
        <f t="shared" si="72"/>
        <v/>
      </c>
      <c r="CH20" s="183" t="b">
        <f t="shared" si="9"/>
        <v>0</v>
      </c>
      <c r="CI20" s="184" t="b">
        <f t="shared" si="10"/>
        <v>0</v>
      </c>
      <c r="CJ20" s="184" t="b">
        <f t="shared" si="11"/>
        <v>0</v>
      </c>
      <c r="CK20" s="185" t="b">
        <f t="shared" si="12"/>
        <v>0</v>
      </c>
      <c r="CL20" s="478" t="str">
        <f t="shared" si="73"/>
        <v/>
      </c>
      <c r="CM20" s="183" t="b">
        <f t="shared" si="13"/>
        <v>0</v>
      </c>
      <c r="CN20" s="184" t="b">
        <f t="shared" si="14"/>
        <v>0</v>
      </c>
      <c r="CO20" s="184" t="b">
        <f t="shared" si="15"/>
        <v>0</v>
      </c>
      <c r="CP20" s="185" t="b">
        <f t="shared" si="16"/>
        <v>0</v>
      </c>
      <c r="CQ20" s="478" t="str">
        <f t="shared" si="74"/>
        <v/>
      </c>
      <c r="CR20" s="183" t="b">
        <f t="shared" si="17"/>
        <v>0</v>
      </c>
      <c r="CS20" s="184" t="b">
        <f t="shared" si="18"/>
        <v>0</v>
      </c>
      <c r="CT20" s="184" t="b">
        <f t="shared" si="19"/>
        <v>0</v>
      </c>
      <c r="CU20" s="185" t="b">
        <f t="shared" si="20"/>
        <v>0</v>
      </c>
      <c r="CV20" s="478" t="str">
        <f t="shared" si="75"/>
        <v/>
      </c>
      <c r="CW20" s="183" t="b">
        <f t="shared" si="21"/>
        <v>0</v>
      </c>
      <c r="CX20" s="184" t="b">
        <f t="shared" si="22"/>
        <v>0</v>
      </c>
      <c r="CY20" s="184" t="b">
        <f t="shared" si="23"/>
        <v>0</v>
      </c>
      <c r="CZ20" s="185" t="b">
        <f t="shared" si="24"/>
        <v>0</v>
      </c>
      <c r="DA20" s="478" t="str">
        <f t="shared" si="76"/>
        <v/>
      </c>
      <c r="DB20" s="183" t="b">
        <f t="shared" si="25"/>
        <v>0</v>
      </c>
      <c r="DC20" s="184" t="b">
        <f t="shared" si="26"/>
        <v>0</v>
      </c>
      <c r="DD20" s="184" t="b">
        <f t="shared" si="27"/>
        <v>0</v>
      </c>
      <c r="DE20" s="185" t="b">
        <f t="shared" si="28"/>
        <v>0</v>
      </c>
      <c r="DF20" s="478" t="str">
        <f t="shared" si="77"/>
        <v/>
      </c>
      <c r="DG20" s="183" t="b">
        <f t="shared" si="29"/>
        <v>0</v>
      </c>
      <c r="DH20" s="184" t="b">
        <f t="shared" si="30"/>
        <v>0</v>
      </c>
      <c r="DI20" s="184" t="b">
        <f t="shared" si="31"/>
        <v>0</v>
      </c>
      <c r="DJ20" s="185" t="b">
        <f t="shared" si="32"/>
        <v>0</v>
      </c>
      <c r="DK20" s="478" t="str">
        <f t="shared" si="78"/>
        <v/>
      </c>
      <c r="DL20" s="183" t="b">
        <f t="shared" si="33"/>
        <v>0</v>
      </c>
      <c r="DM20" s="184" t="b">
        <f t="shared" si="34"/>
        <v>0</v>
      </c>
      <c r="DN20" s="184" t="b">
        <f t="shared" si="35"/>
        <v>0</v>
      </c>
      <c r="DO20" s="185" t="b">
        <f t="shared" si="36"/>
        <v>0</v>
      </c>
      <c r="DP20" s="478" t="str">
        <f t="shared" si="79"/>
        <v/>
      </c>
      <c r="DQ20" s="183" t="b">
        <f t="shared" si="37"/>
        <v>0</v>
      </c>
      <c r="DR20" s="184" t="b">
        <f t="shared" si="38"/>
        <v>0</v>
      </c>
      <c r="DS20" s="184" t="b">
        <f t="shared" si="39"/>
        <v>0</v>
      </c>
      <c r="DT20" s="185" t="b">
        <f t="shared" si="40"/>
        <v>0</v>
      </c>
      <c r="DU20" s="478" t="str">
        <f t="shared" si="80"/>
        <v/>
      </c>
      <c r="DV20" s="183" t="b">
        <f t="shared" si="41"/>
        <v>0</v>
      </c>
      <c r="DW20" s="184" t="b">
        <f t="shared" si="42"/>
        <v>0</v>
      </c>
      <c r="DX20" s="184" t="b">
        <f t="shared" si="43"/>
        <v>0</v>
      </c>
      <c r="DY20" s="185" t="b">
        <f t="shared" si="44"/>
        <v>0</v>
      </c>
      <c r="DZ20" s="478" t="str">
        <f t="shared" si="81"/>
        <v/>
      </c>
      <c r="EA20" s="183" t="b">
        <f t="shared" si="45"/>
        <v>0</v>
      </c>
      <c r="EB20" s="184" t="b">
        <f t="shared" si="46"/>
        <v>0</v>
      </c>
      <c r="EC20" s="184" t="b">
        <f t="shared" si="47"/>
        <v>0</v>
      </c>
      <c r="ED20" s="185" t="b">
        <f t="shared" si="48"/>
        <v>0</v>
      </c>
      <c r="EE20" s="478" t="str">
        <f t="shared" si="82"/>
        <v/>
      </c>
      <c r="EF20" s="183" t="b">
        <f t="shared" si="49"/>
        <v>0</v>
      </c>
      <c r="EG20" s="184" t="b">
        <f t="shared" si="50"/>
        <v>0</v>
      </c>
      <c r="EH20" s="184" t="b">
        <f t="shared" si="51"/>
        <v>0</v>
      </c>
      <c r="EI20" s="185" t="b">
        <f t="shared" si="52"/>
        <v>0</v>
      </c>
      <c r="EJ20" s="478" t="str">
        <f t="shared" si="83"/>
        <v/>
      </c>
      <c r="EK20" s="478" t="str">
        <f t="shared" si="53"/>
        <v/>
      </c>
      <c r="EL20" s="478" t="str">
        <f t="shared" si="54"/>
        <v/>
      </c>
      <c r="EM20" s="478" t="str">
        <f t="shared" si="55"/>
        <v/>
      </c>
      <c r="EN20" s="478" t="str">
        <f t="shared" si="56"/>
        <v/>
      </c>
      <c r="EO20" s="478" t="str">
        <f t="shared" si="57"/>
        <v/>
      </c>
      <c r="EP20" s="478" t="str">
        <f t="shared" si="58"/>
        <v/>
      </c>
      <c r="EQ20" s="478" t="str">
        <f t="shared" si="59"/>
        <v/>
      </c>
      <c r="ER20" s="478" t="str">
        <f t="shared" si="60"/>
        <v/>
      </c>
      <c r="ES20" s="478" t="str">
        <f t="shared" si="61"/>
        <v/>
      </c>
      <c r="ET20" s="478" t="str">
        <f t="shared" si="62"/>
        <v/>
      </c>
      <c r="EU20" s="478" t="str">
        <f t="shared" si="63"/>
        <v/>
      </c>
      <c r="EV20" s="183" t="b">
        <f t="shared" si="84"/>
        <v>0</v>
      </c>
      <c r="EW20" s="184" t="b">
        <f t="shared" si="85"/>
        <v>0</v>
      </c>
      <c r="EX20" s="184" t="b">
        <f t="shared" si="86"/>
        <v>0</v>
      </c>
      <c r="EY20" s="185" t="b">
        <f t="shared" si="87"/>
        <v>0</v>
      </c>
      <c r="EZ20" s="803" t="str">
        <f t="shared" si="88"/>
        <v/>
      </c>
      <c r="FB20" s="79" t="b">
        <f t="shared" si="89"/>
        <v>0</v>
      </c>
      <c r="FC20" s="79" t="b">
        <f t="shared" si="90"/>
        <v>1</v>
      </c>
      <c r="FD20" s="79" t="b">
        <f t="shared" si="91"/>
        <v>0</v>
      </c>
      <c r="FE20" s="79" t="str">
        <f t="shared" si="64"/>
        <v/>
      </c>
      <c r="FF20" s="79" t="str">
        <f t="shared" si="92"/>
        <v/>
      </c>
    </row>
    <row r="21" spans="1:162">
      <c r="A21" s="55"/>
      <c r="B21" s="102">
        <v>17</v>
      </c>
      <c r="C21" s="99" t="s">
        <v>1248</v>
      </c>
      <c r="D21" s="100" t="s">
        <v>55</v>
      </c>
      <c r="E21" s="100"/>
      <c r="F21" s="128" t="s">
        <v>1213</v>
      </c>
      <c r="G21" s="277">
        <v>1</v>
      </c>
      <c r="H21" s="380"/>
      <c r="I21" s="381"/>
      <c r="J21" s="381"/>
      <c r="K21" s="381"/>
      <c r="L21" s="381"/>
      <c r="M21" s="381"/>
      <c r="N21" s="381"/>
      <c r="O21" s="381"/>
      <c r="P21" s="381"/>
      <c r="Q21" s="381"/>
      <c r="R21" s="381"/>
      <c r="S21" s="382"/>
      <c r="T21" s="378" t="s">
        <v>1212</v>
      </c>
      <c r="U21" s="378" t="s">
        <v>67</v>
      </c>
      <c r="V21" s="128" t="s">
        <v>365</v>
      </c>
      <c r="W21" s="239">
        <v>1</v>
      </c>
      <c r="X21" s="398" t="s">
        <v>1225</v>
      </c>
      <c r="Y21" s="239" t="s">
        <v>643</v>
      </c>
      <c r="Z21" s="378" t="s">
        <v>643</v>
      </c>
      <c r="AA21" s="379" t="s">
        <v>643</v>
      </c>
      <c r="AB21" s="383" t="s">
        <v>643</v>
      </c>
      <c r="AC21" s="383" t="s">
        <v>643</v>
      </c>
      <c r="AD21" s="826" t="s">
        <v>643</v>
      </c>
      <c r="AE21" s="305"/>
      <c r="AF21" s="101"/>
      <c r="AI21" s="79" t="s">
        <v>387</v>
      </c>
      <c r="BB21" s="79">
        <v>16</v>
      </c>
      <c r="BC21" s="567" t="s">
        <v>977</v>
      </c>
      <c r="BL21" s="79">
        <v>24</v>
      </c>
      <c r="BM21" s="79">
        <f t="shared" si="0"/>
        <v>17</v>
      </c>
      <c r="BO21" s="478" t="str">
        <f t="shared" si="1"/>
        <v>grey</v>
      </c>
      <c r="BP21" s="478" t="str">
        <f t="shared" si="2"/>
        <v/>
      </c>
      <c r="BQ21" s="1007"/>
      <c r="BR21" s="202" t="b">
        <f t="shared" si="3"/>
        <v>0</v>
      </c>
      <c r="BS21" s="196" t="b">
        <f t="shared" si="65"/>
        <v>0</v>
      </c>
      <c r="BT21" s="198" t="b">
        <f t="shared" si="66"/>
        <v>0</v>
      </c>
      <c r="BU21" s="198" t="b">
        <f t="shared" si="66"/>
        <v>0</v>
      </c>
      <c r="BV21" s="198" t="b">
        <f t="shared" si="66"/>
        <v>0</v>
      </c>
      <c r="BW21" s="199" t="b">
        <f t="shared" si="66"/>
        <v>0</v>
      </c>
      <c r="BX21" s="485" t="str">
        <f t="shared" si="67"/>
        <v/>
      </c>
      <c r="BY21" s="479" t="str">
        <f t="shared" si="5"/>
        <v/>
      </c>
      <c r="BZ21" s="485" t="str">
        <f t="shared" si="6"/>
        <v/>
      </c>
      <c r="CA21" s="479" t="str">
        <f t="shared" si="7"/>
        <v/>
      </c>
      <c r="CB21" s="479" t="str">
        <f t="shared" si="8"/>
        <v/>
      </c>
      <c r="CC21" s="183" t="b">
        <f t="shared" si="68"/>
        <v>0</v>
      </c>
      <c r="CD21" s="184" t="b">
        <f t="shared" si="69"/>
        <v>0</v>
      </c>
      <c r="CE21" s="184" t="b">
        <f t="shared" si="70"/>
        <v>0</v>
      </c>
      <c r="CF21" s="185" t="b">
        <f t="shared" si="71"/>
        <v>0</v>
      </c>
      <c r="CG21" s="478" t="str">
        <f t="shared" si="72"/>
        <v/>
      </c>
      <c r="CH21" s="183" t="b">
        <f t="shared" si="9"/>
        <v>0</v>
      </c>
      <c r="CI21" s="184" t="b">
        <f t="shared" si="10"/>
        <v>0</v>
      </c>
      <c r="CJ21" s="184" t="b">
        <f t="shared" si="11"/>
        <v>0</v>
      </c>
      <c r="CK21" s="185" t="b">
        <f t="shared" si="12"/>
        <v>0</v>
      </c>
      <c r="CL21" s="478" t="str">
        <f t="shared" si="73"/>
        <v/>
      </c>
      <c r="CM21" s="183" t="b">
        <f t="shared" si="13"/>
        <v>0</v>
      </c>
      <c r="CN21" s="184" t="b">
        <f t="shared" si="14"/>
        <v>0</v>
      </c>
      <c r="CO21" s="184" t="b">
        <f t="shared" si="15"/>
        <v>0</v>
      </c>
      <c r="CP21" s="185" t="b">
        <f t="shared" si="16"/>
        <v>0</v>
      </c>
      <c r="CQ21" s="478" t="str">
        <f t="shared" si="74"/>
        <v/>
      </c>
      <c r="CR21" s="183" t="b">
        <f t="shared" si="17"/>
        <v>0</v>
      </c>
      <c r="CS21" s="184" t="b">
        <f t="shared" si="18"/>
        <v>0</v>
      </c>
      <c r="CT21" s="184" t="b">
        <f t="shared" si="19"/>
        <v>0</v>
      </c>
      <c r="CU21" s="185" t="b">
        <f t="shared" si="20"/>
        <v>0</v>
      </c>
      <c r="CV21" s="478" t="str">
        <f t="shared" si="75"/>
        <v/>
      </c>
      <c r="CW21" s="183" t="b">
        <f t="shared" si="21"/>
        <v>0</v>
      </c>
      <c r="CX21" s="184" t="b">
        <f t="shared" si="22"/>
        <v>0</v>
      </c>
      <c r="CY21" s="184" t="b">
        <f t="shared" si="23"/>
        <v>0</v>
      </c>
      <c r="CZ21" s="185" t="b">
        <f t="shared" si="24"/>
        <v>0</v>
      </c>
      <c r="DA21" s="478" t="str">
        <f t="shared" si="76"/>
        <v/>
      </c>
      <c r="DB21" s="183" t="b">
        <f t="shared" si="25"/>
        <v>0</v>
      </c>
      <c r="DC21" s="184" t="b">
        <f t="shared" si="26"/>
        <v>0</v>
      </c>
      <c r="DD21" s="184" t="b">
        <f t="shared" si="27"/>
        <v>0</v>
      </c>
      <c r="DE21" s="185" t="b">
        <f t="shared" si="28"/>
        <v>0</v>
      </c>
      <c r="DF21" s="478" t="str">
        <f t="shared" si="77"/>
        <v/>
      </c>
      <c r="DG21" s="183" t="b">
        <f t="shared" si="29"/>
        <v>0</v>
      </c>
      <c r="DH21" s="184" t="b">
        <f t="shared" si="30"/>
        <v>0</v>
      </c>
      <c r="DI21" s="184" t="b">
        <f t="shared" si="31"/>
        <v>0</v>
      </c>
      <c r="DJ21" s="185" t="b">
        <f t="shared" si="32"/>
        <v>0</v>
      </c>
      <c r="DK21" s="478" t="str">
        <f t="shared" si="78"/>
        <v/>
      </c>
      <c r="DL21" s="183" t="b">
        <f t="shared" si="33"/>
        <v>0</v>
      </c>
      <c r="DM21" s="184" t="b">
        <f t="shared" si="34"/>
        <v>0</v>
      </c>
      <c r="DN21" s="184" t="b">
        <f t="shared" si="35"/>
        <v>0</v>
      </c>
      <c r="DO21" s="185" t="b">
        <f t="shared" si="36"/>
        <v>0</v>
      </c>
      <c r="DP21" s="478" t="str">
        <f t="shared" si="79"/>
        <v/>
      </c>
      <c r="DQ21" s="183" t="b">
        <f t="shared" si="37"/>
        <v>0</v>
      </c>
      <c r="DR21" s="184" t="b">
        <f t="shared" si="38"/>
        <v>0</v>
      </c>
      <c r="DS21" s="184" t="b">
        <f t="shared" si="39"/>
        <v>0</v>
      </c>
      <c r="DT21" s="185" t="b">
        <f t="shared" si="40"/>
        <v>0</v>
      </c>
      <c r="DU21" s="478" t="str">
        <f t="shared" si="80"/>
        <v/>
      </c>
      <c r="DV21" s="183" t="b">
        <f t="shared" si="41"/>
        <v>0</v>
      </c>
      <c r="DW21" s="184" t="b">
        <f t="shared" si="42"/>
        <v>0</v>
      </c>
      <c r="DX21" s="184" t="b">
        <f t="shared" si="43"/>
        <v>0</v>
      </c>
      <c r="DY21" s="185" t="b">
        <f t="shared" si="44"/>
        <v>0</v>
      </c>
      <c r="DZ21" s="478" t="str">
        <f t="shared" si="81"/>
        <v/>
      </c>
      <c r="EA21" s="183" t="b">
        <f t="shared" si="45"/>
        <v>0</v>
      </c>
      <c r="EB21" s="184" t="b">
        <f t="shared" si="46"/>
        <v>0</v>
      </c>
      <c r="EC21" s="184" t="b">
        <f t="shared" si="47"/>
        <v>0</v>
      </c>
      <c r="ED21" s="185" t="b">
        <f t="shared" si="48"/>
        <v>0</v>
      </c>
      <c r="EE21" s="478" t="str">
        <f t="shared" si="82"/>
        <v/>
      </c>
      <c r="EF21" s="183" t="b">
        <f t="shared" si="49"/>
        <v>0</v>
      </c>
      <c r="EG21" s="184" t="b">
        <f t="shared" si="50"/>
        <v>0</v>
      </c>
      <c r="EH21" s="184" t="b">
        <f t="shared" si="51"/>
        <v>0</v>
      </c>
      <c r="EI21" s="185" t="b">
        <f t="shared" si="52"/>
        <v>0</v>
      </c>
      <c r="EJ21" s="478" t="str">
        <f t="shared" si="83"/>
        <v/>
      </c>
      <c r="EK21" s="478" t="str">
        <f t="shared" si="53"/>
        <v/>
      </c>
      <c r="EL21" s="478" t="str">
        <f t="shared" si="54"/>
        <v/>
      </c>
      <c r="EM21" s="478" t="str">
        <f t="shared" si="55"/>
        <v/>
      </c>
      <c r="EN21" s="478" t="str">
        <f t="shared" si="56"/>
        <v/>
      </c>
      <c r="EO21" s="478" t="str">
        <f t="shared" si="57"/>
        <v/>
      </c>
      <c r="EP21" s="478" t="str">
        <f t="shared" si="58"/>
        <v/>
      </c>
      <c r="EQ21" s="478" t="str">
        <f t="shared" si="59"/>
        <v/>
      </c>
      <c r="ER21" s="478" t="str">
        <f t="shared" si="60"/>
        <v/>
      </c>
      <c r="ES21" s="478" t="str">
        <f t="shared" si="61"/>
        <v/>
      </c>
      <c r="ET21" s="478" t="str">
        <f t="shared" si="62"/>
        <v/>
      </c>
      <c r="EU21" s="478" t="str">
        <f t="shared" si="63"/>
        <v/>
      </c>
      <c r="EV21" s="183" t="b">
        <f t="shared" si="84"/>
        <v>0</v>
      </c>
      <c r="EW21" s="184" t="b">
        <f t="shared" si="85"/>
        <v>0</v>
      </c>
      <c r="EX21" s="184" t="b">
        <f t="shared" si="86"/>
        <v>0</v>
      </c>
      <c r="EY21" s="185" t="b">
        <f t="shared" si="87"/>
        <v>0</v>
      </c>
      <c r="EZ21" s="803" t="str">
        <f t="shared" si="88"/>
        <v/>
      </c>
      <c r="FB21" s="79" t="b">
        <f t="shared" si="89"/>
        <v>0</v>
      </c>
      <c r="FC21" s="79" t="b">
        <f t="shared" si="90"/>
        <v>1</v>
      </c>
      <c r="FD21" s="79" t="b">
        <f t="shared" si="91"/>
        <v>0</v>
      </c>
      <c r="FE21" s="79" t="str">
        <f t="shared" si="64"/>
        <v/>
      </c>
      <c r="FF21" s="79" t="str">
        <f t="shared" si="92"/>
        <v/>
      </c>
    </row>
    <row r="22" spans="1:162">
      <c r="A22" s="55"/>
      <c r="B22" s="102">
        <v>18</v>
      </c>
      <c r="C22" s="99" t="s">
        <v>1249</v>
      </c>
      <c r="D22" s="100" t="s">
        <v>55</v>
      </c>
      <c r="E22" s="100"/>
      <c r="F22" s="128" t="s">
        <v>1212</v>
      </c>
      <c r="G22" s="277">
        <v>1</v>
      </c>
      <c r="H22" s="380"/>
      <c r="I22" s="381"/>
      <c r="J22" s="381"/>
      <c r="K22" s="381"/>
      <c r="L22" s="381"/>
      <c r="M22" s="381"/>
      <c r="N22" s="381"/>
      <c r="O22" s="381"/>
      <c r="P22" s="381"/>
      <c r="Q22" s="381"/>
      <c r="R22" s="381"/>
      <c r="S22" s="382"/>
      <c r="T22" s="378" t="s">
        <v>1212</v>
      </c>
      <c r="U22" s="378" t="s">
        <v>67</v>
      </c>
      <c r="V22" s="128" t="s">
        <v>365</v>
      </c>
      <c r="W22" s="239">
        <v>1</v>
      </c>
      <c r="X22" s="398" t="s">
        <v>1225</v>
      </c>
      <c r="Y22" s="239" t="s">
        <v>643</v>
      </c>
      <c r="Z22" s="378" t="s">
        <v>643</v>
      </c>
      <c r="AA22" s="379" t="s">
        <v>643</v>
      </c>
      <c r="AB22" s="383" t="s">
        <v>643</v>
      </c>
      <c r="AC22" s="383" t="s">
        <v>643</v>
      </c>
      <c r="AD22" s="826" t="s">
        <v>643</v>
      </c>
      <c r="AE22" s="305"/>
      <c r="AF22" s="101"/>
      <c r="AI22" s="79" t="s">
        <v>385</v>
      </c>
      <c r="BB22" s="79">
        <v>17</v>
      </c>
      <c r="BC22" s="567" t="s">
        <v>978</v>
      </c>
      <c r="BL22" s="79">
        <v>40</v>
      </c>
      <c r="BM22" s="79">
        <f t="shared" si="0"/>
        <v>18</v>
      </c>
      <c r="BO22" s="478" t="str">
        <f t="shared" si="1"/>
        <v>grey</v>
      </c>
      <c r="BP22" s="478" t="str">
        <f t="shared" si="2"/>
        <v/>
      </c>
      <c r="BQ22" s="1007"/>
      <c r="BR22" s="202" t="b">
        <f t="shared" si="3"/>
        <v>0</v>
      </c>
      <c r="BS22" s="196" t="b">
        <f t="shared" si="65"/>
        <v>0</v>
      </c>
      <c r="BT22" s="198" t="b">
        <f t="shared" si="66"/>
        <v>0</v>
      </c>
      <c r="BU22" s="198" t="b">
        <f t="shared" si="66"/>
        <v>0</v>
      </c>
      <c r="BV22" s="198" t="b">
        <f t="shared" si="66"/>
        <v>0</v>
      </c>
      <c r="BW22" s="199" t="b">
        <f t="shared" si="66"/>
        <v>0</v>
      </c>
      <c r="BX22" s="485" t="str">
        <f t="shared" si="67"/>
        <v/>
      </c>
      <c r="BY22" s="479" t="str">
        <f t="shared" si="5"/>
        <v/>
      </c>
      <c r="BZ22" s="485" t="str">
        <f t="shared" si="6"/>
        <v/>
      </c>
      <c r="CA22" s="479" t="str">
        <f t="shared" si="7"/>
        <v/>
      </c>
      <c r="CB22" s="479" t="str">
        <f t="shared" si="8"/>
        <v/>
      </c>
      <c r="CC22" s="183" t="b">
        <f t="shared" si="68"/>
        <v>0</v>
      </c>
      <c r="CD22" s="184" t="b">
        <f t="shared" si="69"/>
        <v>0</v>
      </c>
      <c r="CE22" s="184" t="b">
        <f t="shared" si="70"/>
        <v>0</v>
      </c>
      <c r="CF22" s="185" t="b">
        <f t="shared" si="71"/>
        <v>0</v>
      </c>
      <c r="CG22" s="478" t="str">
        <f t="shared" si="72"/>
        <v/>
      </c>
      <c r="CH22" s="183" t="b">
        <f t="shared" si="9"/>
        <v>0</v>
      </c>
      <c r="CI22" s="184" t="b">
        <f t="shared" si="10"/>
        <v>0</v>
      </c>
      <c r="CJ22" s="184" t="b">
        <f t="shared" si="11"/>
        <v>0</v>
      </c>
      <c r="CK22" s="185" t="b">
        <f t="shared" si="12"/>
        <v>0</v>
      </c>
      <c r="CL22" s="478" t="str">
        <f t="shared" si="73"/>
        <v/>
      </c>
      <c r="CM22" s="183" t="b">
        <f t="shared" si="13"/>
        <v>0</v>
      </c>
      <c r="CN22" s="184" t="b">
        <f t="shared" si="14"/>
        <v>0</v>
      </c>
      <c r="CO22" s="184" t="b">
        <f t="shared" si="15"/>
        <v>0</v>
      </c>
      <c r="CP22" s="185" t="b">
        <f t="shared" si="16"/>
        <v>0</v>
      </c>
      <c r="CQ22" s="478" t="str">
        <f t="shared" si="74"/>
        <v/>
      </c>
      <c r="CR22" s="183" t="b">
        <f t="shared" si="17"/>
        <v>0</v>
      </c>
      <c r="CS22" s="184" t="b">
        <f t="shared" si="18"/>
        <v>0</v>
      </c>
      <c r="CT22" s="184" t="b">
        <f t="shared" si="19"/>
        <v>0</v>
      </c>
      <c r="CU22" s="185" t="b">
        <f t="shared" si="20"/>
        <v>0</v>
      </c>
      <c r="CV22" s="478" t="str">
        <f t="shared" si="75"/>
        <v/>
      </c>
      <c r="CW22" s="183" t="b">
        <f t="shared" si="21"/>
        <v>0</v>
      </c>
      <c r="CX22" s="184" t="b">
        <f t="shared" si="22"/>
        <v>0</v>
      </c>
      <c r="CY22" s="184" t="b">
        <f t="shared" si="23"/>
        <v>0</v>
      </c>
      <c r="CZ22" s="185" t="b">
        <f t="shared" si="24"/>
        <v>0</v>
      </c>
      <c r="DA22" s="478" t="str">
        <f t="shared" si="76"/>
        <v/>
      </c>
      <c r="DB22" s="183" t="b">
        <f t="shared" si="25"/>
        <v>0</v>
      </c>
      <c r="DC22" s="184" t="b">
        <f t="shared" si="26"/>
        <v>0</v>
      </c>
      <c r="DD22" s="184" t="b">
        <f t="shared" si="27"/>
        <v>0</v>
      </c>
      <c r="DE22" s="185" t="b">
        <f t="shared" si="28"/>
        <v>0</v>
      </c>
      <c r="DF22" s="478" t="str">
        <f t="shared" si="77"/>
        <v/>
      </c>
      <c r="DG22" s="183" t="b">
        <f t="shared" si="29"/>
        <v>0</v>
      </c>
      <c r="DH22" s="184" t="b">
        <f t="shared" si="30"/>
        <v>0</v>
      </c>
      <c r="DI22" s="184" t="b">
        <f t="shared" si="31"/>
        <v>0</v>
      </c>
      <c r="DJ22" s="185" t="b">
        <f t="shared" si="32"/>
        <v>0</v>
      </c>
      <c r="DK22" s="478" t="str">
        <f t="shared" si="78"/>
        <v/>
      </c>
      <c r="DL22" s="183" t="b">
        <f t="shared" si="33"/>
        <v>0</v>
      </c>
      <c r="DM22" s="184" t="b">
        <f t="shared" si="34"/>
        <v>0</v>
      </c>
      <c r="DN22" s="184" t="b">
        <f t="shared" si="35"/>
        <v>0</v>
      </c>
      <c r="DO22" s="185" t="b">
        <f t="shared" si="36"/>
        <v>0</v>
      </c>
      <c r="DP22" s="478" t="str">
        <f t="shared" si="79"/>
        <v/>
      </c>
      <c r="DQ22" s="183" t="b">
        <f t="shared" si="37"/>
        <v>0</v>
      </c>
      <c r="DR22" s="184" t="b">
        <f t="shared" si="38"/>
        <v>0</v>
      </c>
      <c r="DS22" s="184" t="b">
        <f t="shared" si="39"/>
        <v>0</v>
      </c>
      <c r="DT22" s="185" t="b">
        <f t="shared" si="40"/>
        <v>0</v>
      </c>
      <c r="DU22" s="478" t="str">
        <f t="shared" si="80"/>
        <v/>
      </c>
      <c r="DV22" s="183" t="b">
        <f t="shared" si="41"/>
        <v>0</v>
      </c>
      <c r="DW22" s="184" t="b">
        <f t="shared" si="42"/>
        <v>0</v>
      </c>
      <c r="DX22" s="184" t="b">
        <f t="shared" si="43"/>
        <v>0</v>
      </c>
      <c r="DY22" s="185" t="b">
        <f t="shared" si="44"/>
        <v>0</v>
      </c>
      <c r="DZ22" s="478" t="str">
        <f t="shared" si="81"/>
        <v/>
      </c>
      <c r="EA22" s="183" t="b">
        <f t="shared" si="45"/>
        <v>0</v>
      </c>
      <c r="EB22" s="184" t="b">
        <f t="shared" si="46"/>
        <v>0</v>
      </c>
      <c r="EC22" s="184" t="b">
        <f t="shared" si="47"/>
        <v>0</v>
      </c>
      <c r="ED22" s="185" t="b">
        <f t="shared" si="48"/>
        <v>0</v>
      </c>
      <c r="EE22" s="478" t="str">
        <f t="shared" si="82"/>
        <v/>
      </c>
      <c r="EF22" s="183" t="b">
        <f t="shared" si="49"/>
        <v>0</v>
      </c>
      <c r="EG22" s="184" t="b">
        <f t="shared" si="50"/>
        <v>0</v>
      </c>
      <c r="EH22" s="184" t="b">
        <f t="shared" si="51"/>
        <v>0</v>
      </c>
      <c r="EI22" s="185" t="b">
        <f t="shared" si="52"/>
        <v>0</v>
      </c>
      <c r="EJ22" s="478" t="str">
        <f t="shared" si="83"/>
        <v/>
      </c>
      <c r="EK22" s="478" t="str">
        <f t="shared" si="53"/>
        <v/>
      </c>
      <c r="EL22" s="478" t="str">
        <f t="shared" si="54"/>
        <v/>
      </c>
      <c r="EM22" s="478" t="str">
        <f t="shared" si="55"/>
        <v/>
      </c>
      <c r="EN22" s="478" t="str">
        <f t="shared" si="56"/>
        <v/>
      </c>
      <c r="EO22" s="478" t="str">
        <f t="shared" si="57"/>
        <v/>
      </c>
      <c r="EP22" s="478" t="str">
        <f t="shared" si="58"/>
        <v/>
      </c>
      <c r="EQ22" s="478" t="str">
        <f t="shared" si="59"/>
        <v/>
      </c>
      <c r="ER22" s="478" t="str">
        <f t="shared" si="60"/>
        <v/>
      </c>
      <c r="ES22" s="478" t="str">
        <f t="shared" si="61"/>
        <v/>
      </c>
      <c r="ET22" s="478" t="str">
        <f t="shared" si="62"/>
        <v/>
      </c>
      <c r="EU22" s="478" t="str">
        <f t="shared" si="63"/>
        <v/>
      </c>
      <c r="EV22" s="183" t="b">
        <f t="shared" si="84"/>
        <v>0</v>
      </c>
      <c r="EW22" s="184" t="b">
        <f t="shared" si="85"/>
        <v>0</v>
      </c>
      <c r="EX22" s="184" t="b">
        <f t="shared" si="86"/>
        <v>0</v>
      </c>
      <c r="EY22" s="185" t="b">
        <f t="shared" si="87"/>
        <v>0</v>
      </c>
      <c r="EZ22" s="803" t="str">
        <f t="shared" si="88"/>
        <v/>
      </c>
      <c r="FB22" s="79" t="b">
        <f t="shared" si="89"/>
        <v>0</v>
      </c>
      <c r="FC22" s="79" t="b">
        <f t="shared" si="90"/>
        <v>1</v>
      </c>
      <c r="FD22" s="79" t="b">
        <f t="shared" si="91"/>
        <v>0</v>
      </c>
      <c r="FE22" s="79" t="str">
        <f t="shared" si="64"/>
        <v/>
      </c>
      <c r="FF22" s="79" t="str">
        <f t="shared" si="92"/>
        <v/>
      </c>
    </row>
    <row r="23" spans="1:162">
      <c r="A23" s="55"/>
      <c r="B23" s="102">
        <v>19</v>
      </c>
      <c r="C23" s="99" t="s">
        <v>1250</v>
      </c>
      <c r="D23" s="100" t="s">
        <v>55</v>
      </c>
      <c r="E23" s="100"/>
      <c r="F23" s="128" t="s">
        <v>1212</v>
      </c>
      <c r="G23" s="277">
        <v>1</v>
      </c>
      <c r="H23" s="380"/>
      <c r="I23" s="381"/>
      <c r="J23" s="381"/>
      <c r="K23" s="381"/>
      <c r="L23" s="381"/>
      <c r="M23" s="381"/>
      <c r="N23" s="381"/>
      <c r="O23" s="381"/>
      <c r="P23" s="381"/>
      <c r="Q23" s="381"/>
      <c r="R23" s="381"/>
      <c r="S23" s="382"/>
      <c r="T23" s="378" t="s">
        <v>1212</v>
      </c>
      <c r="U23" s="378" t="s">
        <v>67</v>
      </c>
      <c r="V23" s="128" t="s">
        <v>365</v>
      </c>
      <c r="W23" s="239">
        <v>1</v>
      </c>
      <c r="X23" s="398" t="s">
        <v>1225</v>
      </c>
      <c r="Y23" s="239" t="s">
        <v>643</v>
      </c>
      <c r="Z23" s="378" t="s">
        <v>643</v>
      </c>
      <c r="AA23" s="379" t="s">
        <v>643</v>
      </c>
      <c r="AB23" s="383" t="s">
        <v>643</v>
      </c>
      <c r="AC23" s="383" t="s">
        <v>643</v>
      </c>
      <c r="AD23" s="826" t="s">
        <v>643</v>
      </c>
      <c r="AE23" s="305"/>
      <c r="AF23" s="101"/>
      <c r="AI23" s="79" t="s">
        <v>379</v>
      </c>
      <c r="BB23" s="79">
        <v>18</v>
      </c>
      <c r="BC23" s="567" t="s">
        <v>979</v>
      </c>
      <c r="BL23" s="79">
        <v>24</v>
      </c>
      <c r="BM23" s="79">
        <f t="shared" si="0"/>
        <v>19</v>
      </c>
      <c r="BO23" s="478" t="str">
        <f t="shared" si="1"/>
        <v>grey</v>
      </c>
      <c r="BP23" s="478" t="str">
        <f t="shared" si="2"/>
        <v/>
      </c>
      <c r="BQ23" s="1007"/>
      <c r="BR23" s="202" t="b">
        <f t="shared" si="3"/>
        <v>0</v>
      </c>
      <c r="BS23" s="196" t="b">
        <f t="shared" si="65"/>
        <v>0</v>
      </c>
      <c r="BT23" s="198" t="b">
        <f t="shared" si="66"/>
        <v>0</v>
      </c>
      <c r="BU23" s="198" t="b">
        <f t="shared" si="66"/>
        <v>0</v>
      </c>
      <c r="BV23" s="198" t="b">
        <f t="shared" si="66"/>
        <v>0</v>
      </c>
      <c r="BW23" s="199" t="b">
        <f t="shared" si="66"/>
        <v>0</v>
      </c>
      <c r="BX23" s="485" t="str">
        <f t="shared" si="67"/>
        <v/>
      </c>
      <c r="BY23" s="479" t="str">
        <f t="shared" si="5"/>
        <v/>
      </c>
      <c r="BZ23" s="485" t="str">
        <f t="shared" si="6"/>
        <v/>
      </c>
      <c r="CA23" s="479" t="str">
        <f t="shared" si="7"/>
        <v/>
      </c>
      <c r="CB23" s="479" t="str">
        <f t="shared" si="8"/>
        <v/>
      </c>
      <c r="CC23" s="183" t="b">
        <f t="shared" si="68"/>
        <v>0</v>
      </c>
      <c r="CD23" s="184" t="b">
        <f t="shared" si="69"/>
        <v>0</v>
      </c>
      <c r="CE23" s="184" t="b">
        <f t="shared" si="70"/>
        <v>0</v>
      </c>
      <c r="CF23" s="185" t="b">
        <f t="shared" si="71"/>
        <v>0</v>
      </c>
      <c r="CG23" s="478" t="str">
        <f t="shared" si="72"/>
        <v/>
      </c>
      <c r="CH23" s="183" t="b">
        <f t="shared" si="9"/>
        <v>0</v>
      </c>
      <c r="CI23" s="184" t="b">
        <f t="shared" si="10"/>
        <v>0</v>
      </c>
      <c r="CJ23" s="184" t="b">
        <f t="shared" si="11"/>
        <v>0</v>
      </c>
      <c r="CK23" s="185" t="b">
        <f t="shared" si="12"/>
        <v>0</v>
      </c>
      <c r="CL23" s="478" t="str">
        <f t="shared" si="73"/>
        <v/>
      </c>
      <c r="CM23" s="183" t="b">
        <f t="shared" si="13"/>
        <v>0</v>
      </c>
      <c r="CN23" s="184" t="b">
        <f t="shared" si="14"/>
        <v>0</v>
      </c>
      <c r="CO23" s="184" t="b">
        <f t="shared" si="15"/>
        <v>0</v>
      </c>
      <c r="CP23" s="185" t="b">
        <f t="shared" si="16"/>
        <v>0</v>
      </c>
      <c r="CQ23" s="478" t="str">
        <f t="shared" si="74"/>
        <v/>
      </c>
      <c r="CR23" s="183" t="b">
        <f t="shared" si="17"/>
        <v>0</v>
      </c>
      <c r="CS23" s="184" t="b">
        <f t="shared" si="18"/>
        <v>0</v>
      </c>
      <c r="CT23" s="184" t="b">
        <f t="shared" si="19"/>
        <v>0</v>
      </c>
      <c r="CU23" s="185" t="b">
        <f t="shared" si="20"/>
        <v>0</v>
      </c>
      <c r="CV23" s="478" t="str">
        <f t="shared" si="75"/>
        <v/>
      </c>
      <c r="CW23" s="183" t="b">
        <f t="shared" si="21"/>
        <v>0</v>
      </c>
      <c r="CX23" s="184" t="b">
        <f t="shared" si="22"/>
        <v>0</v>
      </c>
      <c r="CY23" s="184" t="b">
        <f t="shared" si="23"/>
        <v>0</v>
      </c>
      <c r="CZ23" s="185" t="b">
        <f t="shared" si="24"/>
        <v>0</v>
      </c>
      <c r="DA23" s="478" t="str">
        <f t="shared" si="76"/>
        <v/>
      </c>
      <c r="DB23" s="183" t="b">
        <f t="shared" si="25"/>
        <v>0</v>
      </c>
      <c r="DC23" s="184" t="b">
        <f t="shared" si="26"/>
        <v>0</v>
      </c>
      <c r="DD23" s="184" t="b">
        <f t="shared" si="27"/>
        <v>0</v>
      </c>
      <c r="DE23" s="185" t="b">
        <f t="shared" si="28"/>
        <v>0</v>
      </c>
      <c r="DF23" s="478" t="str">
        <f t="shared" si="77"/>
        <v/>
      </c>
      <c r="DG23" s="183" t="b">
        <f t="shared" si="29"/>
        <v>0</v>
      </c>
      <c r="DH23" s="184" t="b">
        <f t="shared" si="30"/>
        <v>0</v>
      </c>
      <c r="DI23" s="184" t="b">
        <f t="shared" si="31"/>
        <v>0</v>
      </c>
      <c r="DJ23" s="185" t="b">
        <f t="shared" si="32"/>
        <v>0</v>
      </c>
      <c r="DK23" s="478" t="str">
        <f t="shared" si="78"/>
        <v/>
      </c>
      <c r="DL23" s="183" t="b">
        <f t="shared" si="33"/>
        <v>0</v>
      </c>
      <c r="DM23" s="184" t="b">
        <f t="shared" si="34"/>
        <v>0</v>
      </c>
      <c r="DN23" s="184" t="b">
        <f t="shared" si="35"/>
        <v>0</v>
      </c>
      <c r="DO23" s="185" t="b">
        <f t="shared" si="36"/>
        <v>0</v>
      </c>
      <c r="DP23" s="478" t="str">
        <f t="shared" si="79"/>
        <v/>
      </c>
      <c r="DQ23" s="183" t="b">
        <f t="shared" si="37"/>
        <v>0</v>
      </c>
      <c r="DR23" s="184" t="b">
        <f t="shared" si="38"/>
        <v>0</v>
      </c>
      <c r="DS23" s="184" t="b">
        <f t="shared" si="39"/>
        <v>0</v>
      </c>
      <c r="DT23" s="185" t="b">
        <f t="shared" si="40"/>
        <v>0</v>
      </c>
      <c r="DU23" s="478" t="str">
        <f t="shared" si="80"/>
        <v/>
      </c>
      <c r="DV23" s="183" t="b">
        <f t="shared" si="41"/>
        <v>0</v>
      </c>
      <c r="DW23" s="184" t="b">
        <f t="shared" si="42"/>
        <v>0</v>
      </c>
      <c r="DX23" s="184" t="b">
        <f t="shared" si="43"/>
        <v>0</v>
      </c>
      <c r="DY23" s="185" t="b">
        <f t="shared" si="44"/>
        <v>0</v>
      </c>
      <c r="DZ23" s="478" t="str">
        <f t="shared" si="81"/>
        <v/>
      </c>
      <c r="EA23" s="183" t="b">
        <f t="shared" si="45"/>
        <v>0</v>
      </c>
      <c r="EB23" s="184" t="b">
        <f t="shared" si="46"/>
        <v>0</v>
      </c>
      <c r="EC23" s="184" t="b">
        <f t="shared" si="47"/>
        <v>0</v>
      </c>
      <c r="ED23" s="185" t="b">
        <f t="shared" si="48"/>
        <v>0</v>
      </c>
      <c r="EE23" s="478" t="str">
        <f t="shared" si="82"/>
        <v/>
      </c>
      <c r="EF23" s="183" t="b">
        <f t="shared" si="49"/>
        <v>0</v>
      </c>
      <c r="EG23" s="184" t="b">
        <f t="shared" si="50"/>
        <v>0</v>
      </c>
      <c r="EH23" s="184" t="b">
        <f t="shared" si="51"/>
        <v>0</v>
      </c>
      <c r="EI23" s="185" t="b">
        <f t="shared" si="52"/>
        <v>0</v>
      </c>
      <c r="EJ23" s="478" t="str">
        <f t="shared" si="83"/>
        <v/>
      </c>
      <c r="EK23" s="478" t="str">
        <f t="shared" si="53"/>
        <v/>
      </c>
      <c r="EL23" s="478" t="str">
        <f t="shared" si="54"/>
        <v/>
      </c>
      <c r="EM23" s="478" t="str">
        <f t="shared" si="55"/>
        <v/>
      </c>
      <c r="EN23" s="478" t="str">
        <f t="shared" si="56"/>
        <v/>
      </c>
      <c r="EO23" s="478" t="str">
        <f t="shared" si="57"/>
        <v/>
      </c>
      <c r="EP23" s="478" t="str">
        <f t="shared" si="58"/>
        <v/>
      </c>
      <c r="EQ23" s="478" t="str">
        <f t="shared" si="59"/>
        <v/>
      </c>
      <c r="ER23" s="478" t="str">
        <f t="shared" si="60"/>
        <v/>
      </c>
      <c r="ES23" s="478" t="str">
        <f t="shared" si="61"/>
        <v/>
      </c>
      <c r="ET23" s="478" t="str">
        <f t="shared" si="62"/>
        <v/>
      </c>
      <c r="EU23" s="478" t="str">
        <f t="shared" si="63"/>
        <v/>
      </c>
      <c r="EV23" s="183" t="b">
        <f t="shared" si="84"/>
        <v>0</v>
      </c>
      <c r="EW23" s="184" t="b">
        <f t="shared" si="85"/>
        <v>0</v>
      </c>
      <c r="EX23" s="184" t="b">
        <f t="shared" si="86"/>
        <v>0</v>
      </c>
      <c r="EY23" s="185" t="b">
        <f t="shared" si="87"/>
        <v>0</v>
      </c>
      <c r="EZ23" s="803" t="str">
        <f t="shared" si="88"/>
        <v/>
      </c>
      <c r="FB23" s="79" t="b">
        <f t="shared" si="89"/>
        <v>0</v>
      </c>
      <c r="FC23" s="79" t="b">
        <f t="shared" si="90"/>
        <v>1</v>
      </c>
      <c r="FD23" s="79" t="b">
        <f t="shared" si="91"/>
        <v>0</v>
      </c>
      <c r="FE23" s="79" t="str">
        <f t="shared" si="64"/>
        <v/>
      </c>
      <c r="FF23" s="79" t="str">
        <f t="shared" si="92"/>
        <v/>
      </c>
    </row>
    <row r="24" spans="1:162">
      <c r="A24" s="55"/>
      <c r="B24" s="102">
        <v>20</v>
      </c>
      <c r="C24" s="99" t="s">
        <v>1251</v>
      </c>
      <c r="D24" s="100" t="s">
        <v>55</v>
      </c>
      <c r="E24" s="100"/>
      <c r="F24" s="128" t="s">
        <v>1212</v>
      </c>
      <c r="G24" s="277">
        <v>1</v>
      </c>
      <c r="H24" s="380"/>
      <c r="I24" s="381"/>
      <c r="J24" s="381"/>
      <c r="K24" s="381"/>
      <c r="L24" s="381"/>
      <c r="M24" s="381"/>
      <c r="N24" s="381"/>
      <c r="O24" s="381"/>
      <c r="P24" s="381"/>
      <c r="Q24" s="381"/>
      <c r="R24" s="381"/>
      <c r="S24" s="382"/>
      <c r="T24" s="378" t="s">
        <v>1212</v>
      </c>
      <c r="U24" s="378" t="s">
        <v>67</v>
      </c>
      <c r="V24" s="128" t="s">
        <v>365</v>
      </c>
      <c r="W24" s="239">
        <v>1</v>
      </c>
      <c r="X24" s="398" t="s">
        <v>1225</v>
      </c>
      <c r="Y24" s="239" t="s">
        <v>643</v>
      </c>
      <c r="Z24" s="378" t="s">
        <v>643</v>
      </c>
      <c r="AA24" s="379" t="s">
        <v>643</v>
      </c>
      <c r="AB24" s="383" t="s">
        <v>643</v>
      </c>
      <c r="AC24" s="383" t="s">
        <v>643</v>
      </c>
      <c r="AD24" s="826" t="s">
        <v>643</v>
      </c>
      <c r="AE24" s="305"/>
      <c r="AF24" s="101"/>
      <c r="AI24" s="79" t="s">
        <v>377</v>
      </c>
      <c r="BB24" s="79">
        <v>19</v>
      </c>
      <c r="BC24" s="567" t="s">
        <v>980</v>
      </c>
      <c r="BL24" s="79">
        <v>24</v>
      </c>
      <c r="BM24" s="79">
        <f t="shared" si="0"/>
        <v>20</v>
      </c>
      <c r="BO24" s="478" t="str">
        <f t="shared" si="1"/>
        <v>grey</v>
      </c>
      <c r="BP24" s="478" t="str">
        <f t="shared" si="2"/>
        <v/>
      </c>
      <c r="BQ24" s="1007"/>
      <c r="BR24" s="202" t="b">
        <f t="shared" si="3"/>
        <v>0</v>
      </c>
      <c r="BS24" s="196" t="b">
        <f t="shared" si="65"/>
        <v>0</v>
      </c>
      <c r="BT24" s="198" t="b">
        <f t="shared" si="66"/>
        <v>0</v>
      </c>
      <c r="BU24" s="198" t="b">
        <f t="shared" si="66"/>
        <v>0</v>
      </c>
      <c r="BV24" s="198" t="b">
        <f t="shared" si="66"/>
        <v>0</v>
      </c>
      <c r="BW24" s="199" t="b">
        <f t="shared" si="66"/>
        <v>0</v>
      </c>
      <c r="BX24" s="485" t="str">
        <f t="shared" si="67"/>
        <v/>
      </c>
      <c r="BY24" s="479" t="str">
        <f t="shared" si="5"/>
        <v/>
      </c>
      <c r="BZ24" s="485" t="str">
        <f t="shared" si="6"/>
        <v/>
      </c>
      <c r="CA24" s="479" t="str">
        <f t="shared" si="7"/>
        <v/>
      </c>
      <c r="CB24" s="479" t="str">
        <f t="shared" si="8"/>
        <v/>
      </c>
      <c r="CC24" s="183" t="b">
        <f t="shared" si="68"/>
        <v>0</v>
      </c>
      <c r="CD24" s="184" t="b">
        <f t="shared" si="69"/>
        <v>0</v>
      </c>
      <c r="CE24" s="184" t="b">
        <f t="shared" si="70"/>
        <v>0</v>
      </c>
      <c r="CF24" s="185" t="b">
        <f t="shared" si="71"/>
        <v>0</v>
      </c>
      <c r="CG24" s="478" t="str">
        <f t="shared" si="72"/>
        <v/>
      </c>
      <c r="CH24" s="183" t="b">
        <f t="shared" si="9"/>
        <v>0</v>
      </c>
      <c r="CI24" s="184" t="b">
        <f t="shared" si="10"/>
        <v>0</v>
      </c>
      <c r="CJ24" s="184" t="b">
        <f t="shared" si="11"/>
        <v>0</v>
      </c>
      <c r="CK24" s="185" t="b">
        <f t="shared" si="12"/>
        <v>0</v>
      </c>
      <c r="CL24" s="478" t="str">
        <f t="shared" si="73"/>
        <v/>
      </c>
      <c r="CM24" s="183" t="b">
        <f t="shared" si="13"/>
        <v>0</v>
      </c>
      <c r="CN24" s="184" t="b">
        <f t="shared" si="14"/>
        <v>0</v>
      </c>
      <c r="CO24" s="184" t="b">
        <f t="shared" si="15"/>
        <v>0</v>
      </c>
      <c r="CP24" s="185" t="b">
        <f t="shared" si="16"/>
        <v>0</v>
      </c>
      <c r="CQ24" s="478" t="str">
        <f t="shared" si="74"/>
        <v/>
      </c>
      <c r="CR24" s="183" t="b">
        <f t="shared" si="17"/>
        <v>0</v>
      </c>
      <c r="CS24" s="184" t="b">
        <f t="shared" si="18"/>
        <v>0</v>
      </c>
      <c r="CT24" s="184" t="b">
        <f t="shared" si="19"/>
        <v>0</v>
      </c>
      <c r="CU24" s="185" t="b">
        <f t="shared" si="20"/>
        <v>0</v>
      </c>
      <c r="CV24" s="478" t="str">
        <f t="shared" si="75"/>
        <v/>
      </c>
      <c r="CW24" s="183" t="b">
        <f t="shared" si="21"/>
        <v>0</v>
      </c>
      <c r="CX24" s="184" t="b">
        <f t="shared" si="22"/>
        <v>0</v>
      </c>
      <c r="CY24" s="184" t="b">
        <f t="shared" si="23"/>
        <v>0</v>
      </c>
      <c r="CZ24" s="185" t="b">
        <f t="shared" si="24"/>
        <v>0</v>
      </c>
      <c r="DA24" s="478" t="str">
        <f t="shared" si="76"/>
        <v/>
      </c>
      <c r="DB24" s="183" t="b">
        <f t="shared" si="25"/>
        <v>0</v>
      </c>
      <c r="DC24" s="184" t="b">
        <f t="shared" si="26"/>
        <v>0</v>
      </c>
      <c r="DD24" s="184" t="b">
        <f t="shared" si="27"/>
        <v>0</v>
      </c>
      <c r="DE24" s="185" t="b">
        <f t="shared" si="28"/>
        <v>0</v>
      </c>
      <c r="DF24" s="478" t="str">
        <f t="shared" si="77"/>
        <v/>
      </c>
      <c r="DG24" s="183" t="b">
        <f t="shared" si="29"/>
        <v>0</v>
      </c>
      <c r="DH24" s="184" t="b">
        <f t="shared" si="30"/>
        <v>0</v>
      </c>
      <c r="DI24" s="184" t="b">
        <f t="shared" si="31"/>
        <v>0</v>
      </c>
      <c r="DJ24" s="185" t="b">
        <f t="shared" si="32"/>
        <v>0</v>
      </c>
      <c r="DK24" s="478" t="str">
        <f t="shared" si="78"/>
        <v/>
      </c>
      <c r="DL24" s="183" t="b">
        <f t="shared" si="33"/>
        <v>0</v>
      </c>
      <c r="DM24" s="184" t="b">
        <f t="shared" si="34"/>
        <v>0</v>
      </c>
      <c r="DN24" s="184" t="b">
        <f t="shared" si="35"/>
        <v>0</v>
      </c>
      <c r="DO24" s="185" t="b">
        <f t="shared" si="36"/>
        <v>0</v>
      </c>
      <c r="DP24" s="478" t="str">
        <f t="shared" si="79"/>
        <v/>
      </c>
      <c r="DQ24" s="183" t="b">
        <f t="shared" si="37"/>
        <v>0</v>
      </c>
      <c r="DR24" s="184" t="b">
        <f t="shared" si="38"/>
        <v>0</v>
      </c>
      <c r="DS24" s="184" t="b">
        <f t="shared" si="39"/>
        <v>0</v>
      </c>
      <c r="DT24" s="185" t="b">
        <f t="shared" si="40"/>
        <v>0</v>
      </c>
      <c r="DU24" s="478" t="str">
        <f t="shared" si="80"/>
        <v/>
      </c>
      <c r="DV24" s="183" t="b">
        <f t="shared" si="41"/>
        <v>0</v>
      </c>
      <c r="DW24" s="184" t="b">
        <f t="shared" si="42"/>
        <v>0</v>
      </c>
      <c r="DX24" s="184" t="b">
        <f t="shared" si="43"/>
        <v>0</v>
      </c>
      <c r="DY24" s="185" t="b">
        <f t="shared" si="44"/>
        <v>0</v>
      </c>
      <c r="DZ24" s="478" t="str">
        <f t="shared" si="81"/>
        <v/>
      </c>
      <c r="EA24" s="183" t="b">
        <f t="shared" si="45"/>
        <v>0</v>
      </c>
      <c r="EB24" s="184" t="b">
        <f t="shared" si="46"/>
        <v>0</v>
      </c>
      <c r="EC24" s="184" t="b">
        <f t="shared" si="47"/>
        <v>0</v>
      </c>
      <c r="ED24" s="185" t="b">
        <f t="shared" si="48"/>
        <v>0</v>
      </c>
      <c r="EE24" s="478" t="str">
        <f t="shared" si="82"/>
        <v/>
      </c>
      <c r="EF24" s="183" t="b">
        <f t="shared" si="49"/>
        <v>0</v>
      </c>
      <c r="EG24" s="184" t="b">
        <f t="shared" si="50"/>
        <v>0</v>
      </c>
      <c r="EH24" s="184" t="b">
        <f t="shared" si="51"/>
        <v>0</v>
      </c>
      <c r="EI24" s="185" t="b">
        <f t="shared" si="52"/>
        <v>0</v>
      </c>
      <c r="EJ24" s="478" t="str">
        <f t="shared" si="83"/>
        <v/>
      </c>
      <c r="EK24" s="478" t="str">
        <f t="shared" si="53"/>
        <v/>
      </c>
      <c r="EL24" s="478" t="str">
        <f t="shared" si="54"/>
        <v/>
      </c>
      <c r="EM24" s="478" t="str">
        <f t="shared" si="55"/>
        <v/>
      </c>
      <c r="EN24" s="478" t="str">
        <f t="shared" si="56"/>
        <v/>
      </c>
      <c r="EO24" s="478" t="str">
        <f t="shared" si="57"/>
        <v/>
      </c>
      <c r="EP24" s="478" t="str">
        <f t="shared" si="58"/>
        <v/>
      </c>
      <c r="EQ24" s="478" t="str">
        <f t="shared" si="59"/>
        <v/>
      </c>
      <c r="ER24" s="478" t="str">
        <f t="shared" si="60"/>
        <v/>
      </c>
      <c r="ES24" s="478" t="str">
        <f t="shared" si="61"/>
        <v/>
      </c>
      <c r="ET24" s="478" t="str">
        <f t="shared" si="62"/>
        <v/>
      </c>
      <c r="EU24" s="478" t="str">
        <f t="shared" si="63"/>
        <v/>
      </c>
      <c r="EV24" s="183" t="b">
        <f t="shared" si="84"/>
        <v>0</v>
      </c>
      <c r="EW24" s="184" t="b">
        <f t="shared" si="85"/>
        <v>0</v>
      </c>
      <c r="EX24" s="184" t="b">
        <f t="shared" si="86"/>
        <v>0</v>
      </c>
      <c r="EY24" s="185" t="b">
        <f t="shared" si="87"/>
        <v>0</v>
      </c>
      <c r="EZ24" s="803" t="str">
        <f t="shared" si="88"/>
        <v/>
      </c>
      <c r="FB24" s="79" t="b">
        <f t="shared" si="89"/>
        <v>0</v>
      </c>
      <c r="FC24" s="79" t="b">
        <f t="shared" si="90"/>
        <v>1</v>
      </c>
      <c r="FD24" s="79" t="b">
        <f t="shared" si="91"/>
        <v>0</v>
      </c>
      <c r="FE24" s="79" t="str">
        <f t="shared" si="64"/>
        <v/>
      </c>
      <c r="FF24" s="79" t="str">
        <f t="shared" si="92"/>
        <v/>
      </c>
    </row>
    <row r="25" spans="1:162">
      <c r="A25" s="55"/>
      <c r="B25" s="102">
        <v>21</v>
      </c>
      <c r="C25" s="99" t="s">
        <v>1252</v>
      </c>
      <c r="D25" s="100" t="s">
        <v>55</v>
      </c>
      <c r="E25" s="100"/>
      <c r="F25" s="128" t="s">
        <v>1212</v>
      </c>
      <c r="G25" s="277">
        <v>1</v>
      </c>
      <c r="H25" s="380"/>
      <c r="I25" s="381"/>
      <c r="J25" s="381"/>
      <c r="K25" s="381"/>
      <c r="L25" s="381"/>
      <c r="M25" s="381"/>
      <c r="N25" s="381"/>
      <c r="O25" s="381"/>
      <c r="P25" s="381"/>
      <c r="Q25" s="381"/>
      <c r="R25" s="381"/>
      <c r="S25" s="382"/>
      <c r="T25" s="378" t="s">
        <v>1212</v>
      </c>
      <c r="U25" s="378" t="s">
        <v>67</v>
      </c>
      <c r="V25" s="128" t="s">
        <v>365</v>
      </c>
      <c r="W25" s="239">
        <v>1</v>
      </c>
      <c r="X25" s="398" t="s">
        <v>1225</v>
      </c>
      <c r="Y25" s="239" t="s">
        <v>643</v>
      </c>
      <c r="Z25" s="378" t="s">
        <v>643</v>
      </c>
      <c r="AA25" s="379" t="s">
        <v>643</v>
      </c>
      <c r="AB25" s="383" t="s">
        <v>643</v>
      </c>
      <c r="AC25" s="383" t="s">
        <v>643</v>
      </c>
      <c r="AD25" s="826" t="s">
        <v>643</v>
      </c>
      <c r="AE25" s="305"/>
      <c r="AF25" s="101"/>
      <c r="AI25" s="79" t="s">
        <v>378</v>
      </c>
      <c r="BB25" s="79">
        <v>20</v>
      </c>
      <c r="BC25" s="567" t="s">
        <v>981</v>
      </c>
      <c r="BL25" s="79">
        <v>24</v>
      </c>
      <c r="BM25" s="79">
        <f t="shared" si="0"/>
        <v>21</v>
      </c>
      <c r="BO25" s="478" t="str">
        <f t="shared" si="1"/>
        <v>grey</v>
      </c>
      <c r="BP25" s="478" t="str">
        <f t="shared" si="2"/>
        <v/>
      </c>
      <c r="BQ25" s="1007"/>
      <c r="BR25" s="202" t="b">
        <f t="shared" si="3"/>
        <v>0</v>
      </c>
      <c r="BS25" s="196" t="b">
        <f t="shared" si="65"/>
        <v>0</v>
      </c>
      <c r="BT25" s="198" t="b">
        <f t="shared" si="66"/>
        <v>0</v>
      </c>
      <c r="BU25" s="198" t="b">
        <f t="shared" si="66"/>
        <v>0</v>
      </c>
      <c r="BV25" s="198" t="b">
        <f t="shared" si="66"/>
        <v>0</v>
      </c>
      <c r="BW25" s="199" t="b">
        <f t="shared" si="66"/>
        <v>0</v>
      </c>
      <c r="BX25" s="485" t="str">
        <f t="shared" si="67"/>
        <v/>
      </c>
      <c r="BY25" s="479" t="str">
        <f t="shared" si="5"/>
        <v/>
      </c>
      <c r="BZ25" s="485" t="str">
        <f t="shared" si="6"/>
        <v/>
      </c>
      <c r="CA25" s="479" t="str">
        <f t="shared" si="7"/>
        <v/>
      </c>
      <c r="CB25" s="479" t="str">
        <f t="shared" si="8"/>
        <v/>
      </c>
      <c r="CC25" s="183" t="b">
        <f t="shared" si="68"/>
        <v>0</v>
      </c>
      <c r="CD25" s="184" t="b">
        <f t="shared" si="69"/>
        <v>0</v>
      </c>
      <c r="CE25" s="184" t="b">
        <f t="shared" si="70"/>
        <v>0</v>
      </c>
      <c r="CF25" s="185" t="b">
        <f t="shared" si="71"/>
        <v>0</v>
      </c>
      <c r="CG25" s="478" t="str">
        <f t="shared" si="72"/>
        <v/>
      </c>
      <c r="CH25" s="183" t="b">
        <f t="shared" si="9"/>
        <v>0</v>
      </c>
      <c r="CI25" s="184" t="b">
        <f t="shared" si="10"/>
        <v>0</v>
      </c>
      <c r="CJ25" s="184" t="b">
        <f t="shared" si="11"/>
        <v>0</v>
      </c>
      <c r="CK25" s="185" t="b">
        <f t="shared" si="12"/>
        <v>0</v>
      </c>
      <c r="CL25" s="478" t="str">
        <f t="shared" si="73"/>
        <v/>
      </c>
      <c r="CM25" s="183" t="b">
        <f t="shared" si="13"/>
        <v>0</v>
      </c>
      <c r="CN25" s="184" t="b">
        <f t="shared" si="14"/>
        <v>0</v>
      </c>
      <c r="CO25" s="184" t="b">
        <f t="shared" si="15"/>
        <v>0</v>
      </c>
      <c r="CP25" s="185" t="b">
        <f t="shared" si="16"/>
        <v>0</v>
      </c>
      <c r="CQ25" s="478" t="str">
        <f t="shared" si="74"/>
        <v/>
      </c>
      <c r="CR25" s="183" t="b">
        <f t="shared" si="17"/>
        <v>0</v>
      </c>
      <c r="CS25" s="184" t="b">
        <f t="shared" si="18"/>
        <v>0</v>
      </c>
      <c r="CT25" s="184" t="b">
        <f t="shared" si="19"/>
        <v>0</v>
      </c>
      <c r="CU25" s="185" t="b">
        <f t="shared" si="20"/>
        <v>0</v>
      </c>
      <c r="CV25" s="478" t="str">
        <f t="shared" si="75"/>
        <v/>
      </c>
      <c r="CW25" s="183" t="b">
        <f t="shared" si="21"/>
        <v>0</v>
      </c>
      <c r="CX25" s="184" t="b">
        <f t="shared" si="22"/>
        <v>0</v>
      </c>
      <c r="CY25" s="184" t="b">
        <f t="shared" si="23"/>
        <v>0</v>
      </c>
      <c r="CZ25" s="185" t="b">
        <f t="shared" si="24"/>
        <v>0</v>
      </c>
      <c r="DA25" s="478" t="str">
        <f t="shared" si="76"/>
        <v/>
      </c>
      <c r="DB25" s="183" t="b">
        <f t="shared" si="25"/>
        <v>0</v>
      </c>
      <c r="DC25" s="184" t="b">
        <f t="shared" si="26"/>
        <v>0</v>
      </c>
      <c r="DD25" s="184" t="b">
        <f t="shared" si="27"/>
        <v>0</v>
      </c>
      <c r="DE25" s="185" t="b">
        <f t="shared" si="28"/>
        <v>0</v>
      </c>
      <c r="DF25" s="478" t="str">
        <f t="shared" si="77"/>
        <v/>
      </c>
      <c r="DG25" s="183" t="b">
        <f t="shared" si="29"/>
        <v>0</v>
      </c>
      <c r="DH25" s="184" t="b">
        <f t="shared" si="30"/>
        <v>0</v>
      </c>
      <c r="DI25" s="184" t="b">
        <f t="shared" si="31"/>
        <v>0</v>
      </c>
      <c r="DJ25" s="185" t="b">
        <f t="shared" si="32"/>
        <v>0</v>
      </c>
      <c r="DK25" s="478" t="str">
        <f t="shared" si="78"/>
        <v/>
      </c>
      <c r="DL25" s="183" t="b">
        <f t="shared" si="33"/>
        <v>0</v>
      </c>
      <c r="DM25" s="184" t="b">
        <f t="shared" si="34"/>
        <v>0</v>
      </c>
      <c r="DN25" s="184" t="b">
        <f t="shared" si="35"/>
        <v>0</v>
      </c>
      <c r="DO25" s="185" t="b">
        <f t="shared" si="36"/>
        <v>0</v>
      </c>
      <c r="DP25" s="478" t="str">
        <f t="shared" si="79"/>
        <v/>
      </c>
      <c r="DQ25" s="183" t="b">
        <f t="shared" si="37"/>
        <v>0</v>
      </c>
      <c r="DR25" s="184" t="b">
        <f t="shared" si="38"/>
        <v>0</v>
      </c>
      <c r="DS25" s="184" t="b">
        <f t="shared" si="39"/>
        <v>0</v>
      </c>
      <c r="DT25" s="185" t="b">
        <f t="shared" si="40"/>
        <v>0</v>
      </c>
      <c r="DU25" s="478" t="str">
        <f t="shared" si="80"/>
        <v/>
      </c>
      <c r="DV25" s="183" t="b">
        <f t="shared" si="41"/>
        <v>0</v>
      </c>
      <c r="DW25" s="184" t="b">
        <f t="shared" si="42"/>
        <v>0</v>
      </c>
      <c r="DX25" s="184" t="b">
        <f t="shared" si="43"/>
        <v>0</v>
      </c>
      <c r="DY25" s="185" t="b">
        <f t="shared" si="44"/>
        <v>0</v>
      </c>
      <c r="DZ25" s="478" t="str">
        <f t="shared" si="81"/>
        <v/>
      </c>
      <c r="EA25" s="183" t="b">
        <f t="shared" si="45"/>
        <v>0</v>
      </c>
      <c r="EB25" s="184" t="b">
        <f t="shared" si="46"/>
        <v>0</v>
      </c>
      <c r="EC25" s="184" t="b">
        <f t="shared" si="47"/>
        <v>0</v>
      </c>
      <c r="ED25" s="185" t="b">
        <f t="shared" si="48"/>
        <v>0</v>
      </c>
      <c r="EE25" s="478" t="str">
        <f t="shared" si="82"/>
        <v/>
      </c>
      <c r="EF25" s="183" t="b">
        <f t="shared" si="49"/>
        <v>0</v>
      </c>
      <c r="EG25" s="184" t="b">
        <f t="shared" si="50"/>
        <v>0</v>
      </c>
      <c r="EH25" s="184" t="b">
        <f t="shared" si="51"/>
        <v>0</v>
      </c>
      <c r="EI25" s="185" t="b">
        <f t="shared" si="52"/>
        <v>0</v>
      </c>
      <c r="EJ25" s="478" t="str">
        <f t="shared" si="83"/>
        <v/>
      </c>
      <c r="EK25" s="478" t="str">
        <f t="shared" si="53"/>
        <v/>
      </c>
      <c r="EL25" s="478" t="str">
        <f t="shared" si="54"/>
        <v/>
      </c>
      <c r="EM25" s="478" t="str">
        <f t="shared" si="55"/>
        <v/>
      </c>
      <c r="EN25" s="478" t="str">
        <f t="shared" si="56"/>
        <v/>
      </c>
      <c r="EO25" s="478" t="str">
        <f t="shared" si="57"/>
        <v/>
      </c>
      <c r="EP25" s="478" t="str">
        <f t="shared" si="58"/>
        <v/>
      </c>
      <c r="EQ25" s="478" t="str">
        <f t="shared" si="59"/>
        <v/>
      </c>
      <c r="ER25" s="478" t="str">
        <f t="shared" si="60"/>
        <v/>
      </c>
      <c r="ES25" s="478" t="str">
        <f t="shared" si="61"/>
        <v/>
      </c>
      <c r="ET25" s="478" t="str">
        <f t="shared" si="62"/>
        <v/>
      </c>
      <c r="EU25" s="478" t="str">
        <f t="shared" si="63"/>
        <v/>
      </c>
      <c r="EV25" s="183" t="b">
        <f t="shared" si="84"/>
        <v>0</v>
      </c>
      <c r="EW25" s="184" t="b">
        <f t="shared" si="85"/>
        <v>0</v>
      </c>
      <c r="EX25" s="184" t="b">
        <f t="shared" si="86"/>
        <v>0</v>
      </c>
      <c r="EY25" s="185" t="b">
        <f t="shared" si="87"/>
        <v>0</v>
      </c>
      <c r="EZ25" s="803" t="str">
        <f t="shared" si="88"/>
        <v/>
      </c>
      <c r="FB25" s="79" t="b">
        <f t="shared" si="89"/>
        <v>0</v>
      </c>
      <c r="FC25" s="79" t="b">
        <f t="shared" si="90"/>
        <v>1</v>
      </c>
      <c r="FD25" s="79" t="b">
        <f t="shared" si="91"/>
        <v>0</v>
      </c>
      <c r="FE25" s="79" t="str">
        <f t="shared" si="64"/>
        <v/>
      </c>
      <c r="FF25" s="79" t="str">
        <f t="shared" si="92"/>
        <v/>
      </c>
    </row>
    <row r="26" spans="1:162">
      <c r="A26" s="55"/>
      <c r="B26" s="102">
        <v>22</v>
      </c>
      <c r="C26" s="99" t="s">
        <v>1253</v>
      </c>
      <c r="D26" s="100" t="s">
        <v>55</v>
      </c>
      <c r="E26" s="100"/>
      <c r="F26" s="128" t="s">
        <v>1212</v>
      </c>
      <c r="G26" s="277">
        <v>1</v>
      </c>
      <c r="H26" s="380"/>
      <c r="I26" s="381"/>
      <c r="J26" s="381"/>
      <c r="K26" s="381"/>
      <c r="L26" s="381"/>
      <c r="M26" s="381"/>
      <c r="N26" s="381"/>
      <c r="O26" s="381"/>
      <c r="P26" s="381"/>
      <c r="Q26" s="381"/>
      <c r="R26" s="381"/>
      <c r="S26" s="382"/>
      <c r="T26" s="378" t="s">
        <v>1212</v>
      </c>
      <c r="U26" s="378" t="s">
        <v>67</v>
      </c>
      <c r="V26" s="128" t="s">
        <v>365</v>
      </c>
      <c r="W26" s="239">
        <v>1</v>
      </c>
      <c r="X26" s="398" t="s">
        <v>1225</v>
      </c>
      <c r="Y26" s="239" t="s">
        <v>643</v>
      </c>
      <c r="Z26" s="378" t="s">
        <v>643</v>
      </c>
      <c r="AA26" s="379" t="s">
        <v>643</v>
      </c>
      <c r="AB26" s="383" t="s">
        <v>643</v>
      </c>
      <c r="AC26" s="383" t="s">
        <v>643</v>
      </c>
      <c r="AD26" s="826" t="s">
        <v>643</v>
      </c>
      <c r="AE26" s="305"/>
      <c r="AF26" s="101"/>
      <c r="AI26" s="79" t="s">
        <v>399</v>
      </c>
      <c r="BB26" s="79">
        <v>21</v>
      </c>
      <c r="BC26" s="567" t="s">
        <v>982</v>
      </c>
      <c r="BL26" s="79">
        <v>36</v>
      </c>
      <c r="BM26" s="79">
        <f t="shared" si="0"/>
        <v>22</v>
      </c>
      <c r="BO26" s="478" t="str">
        <f t="shared" si="1"/>
        <v>grey</v>
      </c>
      <c r="BP26" s="478" t="str">
        <f t="shared" si="2"/>
        <v/>
      </c>
      <c r="BQ26" s="1007"/>
      <c r="BR26" s="202" t="b">
        <f t="shared" si="3"/>
        <v>0</v>
      </c>
      <c r="BS26" s="196" t="b">
        <f t="shared" si="65"/>
        <v>0</v>
      </c>
      <c r="BT26" s="198" t="b">
        <f t="shared" si="66"/>
        <v>0</v>
      </c>
      <c r="BU26" s="198" t="b">
        <f t="shared" si="66"/>
        <v>0</v>
      </c>
      <c r="BV26" s="198" t="b">
        <f t="shared" si="66"/>
        <v>0</v>
      </c>
      <c r="BW26" s="199" t="b">
        <f t="shared" si="66"/>
        <v>0</v>
      </c>
      <c r="BX26" s="485" t="str">
        <f t="shared" si="67"/>
        <v/>
      </c>
      <c r="BY26" s="479" t="str">
        <f t="shared" si="5"/>
        <v/>
      </c>
      <c r="BZ26" s="485" t="str">
        <f t="shared" si="6"/>
        <v/>
      </c>
      <c r="CA26" s="479" t="str">
        <f t="shared" si="7"/>
        <v/>
      </c>
      <c r="CB26" s="479" t="str">
        <f t="shared" si="8"/>
        <v/>
      </c>
      <c r="CC26" s="183" t="b">
        <f t="shared" si="68"/>
        <v>0</v>
      </c>
      <c r="CD26" s="184" t="b">
        <f t="shared" si="69"/>
        <v>0</v>
      </c>
      <c r="CE26" s="184" t="b">
        <f t="shared" si="70"/>
        <v>0</v>
      </c>
      <c r="CF26" s="185" t="b">
        <f t="shared" si="71"/>
        <v>0</v>
      </c>
      <c r="CG26" s="478" t="str">
        <f t="shared" si="72"/>
        <v/>
      </c>
      <c r="CH26" s="183" t="b">
        <f t="shared" si="9"/>
        <v>0</v>
      </c>
      <c r="CI26" s="184" t="b">
        <f t="shared" si="10"/>
        <v>0</v>
      </c>
      <c r="CJ26" s="184" t="b">
        <f t="shared" si="11"/>
        <v>0</v>
      </c>
      <c r="CK26" s="185" t="b">
        <f t="shared" si="12"/>
        <v>0</v>
      </c>
      <c r="CL26" s="478" t="str">
        <f t="shared" si="73"/>
        <v/>
      </c>
      <c r="CM26" s="183" t="b">
        <f t="shared" si="13"/>
        <v>0</v>
      </c>
      <c r="CN26" s="184" t="b">
        <f t="shared" si="14"/>
        <v>0</v>
      </c>
      <c r="CO26" s="184" t="b">
        <f t="shared" si="15"/>
        <v>0</v>
      </c>
      <c r="CP26" s="185" t="b">
        <f t="shared" si="16"/>
        <v>0</v>
      </c>
      <c r="CQ26" s="478" t="str">
        <f t="shared" si="74"/>
        <v/>
      </c>
      <c r="CR26" s="183" t="b">
        <f t="shared" si="17"/>
        <v>0</v>
      </c>
      <c r="CS26" s="184" t="b">
        <f t="shared" si="18"/>
        <v>0</v>
      </c>
      <c r="CT26" s="184" t="b">
        <f t="shared" si="19"/>
        <v>0</v>
      </c>
      <c r="CU26" s="185" t="b">
        <f t="shared" si="20"/>
        <v>0</v>
      </c>
      <c r="CV26" s="478" t="str">
        <f t="shared" si="75"/>
        <v/>
      </c>
      <c r="CW26" s="183" t="b">
        <f t="shared" si="21"/>
        <v>0</v>
      </c>
      <c r="CX26" s="184" t="b">
        <f t="shared" si="22"/>
        <v>0</v>
      </c>
      <c r="CY26" s="184" t="b">
        <f t="shared" si="23"/>
        <v>0</v>
      </c>
      <c r="CZ26" s="185" t="b">
        <f t="shared" si="24"/>
        <v>0</v>
      </c>
      <c r="DA26" s="478" t="str">
        <f t="shared" si="76"/>
        <v/>
      </c>
      <c r="DB26" s="183" t="b">
        <f t="shared" si="25"/>
        <v>0</v>
      </c>
      <c r="DC26" s="184" t="b">
        <f t="shared" si="26"/>
        <v>0</v>
      </c>
      <c r="DD26" s="184" t="b">
        <f t="shared" si="27"/>
        <v>0</v>
      </c>
      <c r="DE26" s="185" t="b">
        <f t="shared" si="28"/>
        <v>0</v>
      </c>
      <c r="DF26" s="478" t="str">
        <f t="shared" si="77"/>
        <v/>
      </c>
      <c r="DG26" s="183" t="b">
        <f t="shared" si="29"/>
        <v>0</v>
      </c>
      <c r="DH26" s="184" t="b">
        <f t="shared" si="30"/>
        <v>0</v>
      </c>
      <c r="DI26" s="184" t="b">
        <f t="shared" si="31"/>
        <v>0</v>
      </c>
      <c r="DJ26" s="185" t="b">
        <f t="shared" si="32"/>
        <v>0</v>
      </c>
      <c r="DK26" s="478" t="str">
        <f t="shared" si="78"/>
        <v/>
      </c>
      <c r="DL26" s="183" t="b">
        <f t="shared" si="33"/>
        <v>0</v>
      </c>
      <c r="DM26" s="184" t="b">
        <f t="shared" si="34"/>
        <v>0</v>
      </c>
      <c r="DN26" s="184" t="b">
        <f t="shared" si="35"/>
        <v>0</v>
      </c>
      <c r="DO26" s="185" t="b">
        <f t="shared" si="36"/>
        <v>0</v>
      </c>
      <c r="DP26" s="478" t="str">
        <f t="shared" si="79"/>
        <v/>
      </c>
      <c r="DQ26" s="183" t="b">
        <f t="shared" si="37"/>
        <v>0</v>
      </c>
      <c r="DR26" s="184" t="b">
        <f t="shared" si="38"/>
        <v>0</v>
      </c>
      <c r="DS26" s="184" t="b">
        <f t="shared" si="39"/>
        <v>0</v>
      </c>
      <c r="DT26" s="185" t="b">
        <f t="shared" si="40"/>
        <v>0</v>
      </c>
      <c r="DU26" s="478" t="str">
        <f t="shared" si="80"/>
        <v/>
      </c>
      <c r="DV26" s="183" t="b">
        <f t="shared" si="41"/>
        <v>0</v>
      </c>
      <c r="DW26" s="184" t="b">
        <f t="shared" si="42"/>
        <v>0</v>
      </c>
      <c r="DX26" s="184" t="b">
        <f t="shared" si="43"/>
        <v>0</v>
      </c>
      <c r="DY26" s="185" t="b">
        <f t="shared" si="44"/>
        <v>0</v>
      </c>
      <c r="DZ26" s="478" t="str">
        <f t="shared" si="81"/>
        <v/>
      </c>
      <c r="EA26" s="183" t="b">
        <f t="shared" si="45"/>
        <v>0</v>
      </c>
      <c r="EB26" s="184" t="b">
        <f t="shared" si="46"/>
        <v>0</v>
      </c>
      <c r="EC26" s="184" t="b">
        <f t="shared" si="47"/>
        <v>0</v>
      </c>
      <c r="ED26" s="185" t="b">
        <f t="shared" si="48"/>
        <v>0</v>
      </c>
      <c r="EE26" s="478" t="str">
        <f t="shared" si="82"/>
        <v/>
      </c>
      <c r="EF26" s="183" t="b">
        <f t="shared" si="49"/>
        <v>0</v>
      </c>
      <c r="EG26" s="184" t="b">
        <f t="shared" si="50"/>
        <v>0</v>
      </c>
      <c r="EH26" s="184" t="b">
        <f t="shared" si="51"/>
        <v>0</v>
      </c>
      <c r="EI26" s="185" t="b">
        <f t="shared" si="52"/>
        <v>0</v>
      </c>
      <c r="EJ26" s="478" t="str">
        <f t="shared" si="83"/>
        <v/>
      </c>
      <c r="EK26" s="478" t="str">
        <f t="shared" si="53"/>
        <v/>
      </c>
      <c r="EL26" s="478" t="str">
        <f t="shared" si="54"/>
        <v/>
      </c>
      <c r="EM26" s="478" t="str">
        <f t="shared" si="55"/>
        <v/>
      </c>
      <c r="EN26" s="478" t="str">
        <f t="shared" si="56"/>
        <v/>
      </c>
      <c r="EO26" s="478" t="str">
        <f t="shared" si="57"/>
        <v/>
      </c>
      <c r="EP26" s="478" t="str">
        <f t="shared" si="58"/>
        <v/>
      </c>
      <c r="EQ26" s="478" t="str">
        <f t="shared" si="59"/>
        <v/>
      </c>
      <c r="ER26" s="478" t="str">
        <f t="shared" si="60"/>
        <v/>
      </c>
      <c r="ES26" s="478" t="str">
        <f t="shared" si="61"/>
        <v/>
      </c>
      <c r="ET26" s="478" t="str">
        <f t="shared" si="62"/>
        <v/>
      </c>
      <c r="EU26" s="478" t="str">
        <f t="shared" si="63"/>
        <v/>
      </c>
      <c r="EV26" s="183" t="b">
        <f t="shared" si="84"/>
        <v>0</v>
      </c>
      <c r="EW26" s="184" t="b">
        <f t="shared" si="85"/>
        <v>0</v>
      </c>
      <c r="EX26" s="184" t="b">
        <f t="shared" si="86"/>
        <v>0</v>
      </c>
      <c r="EY26" s="185" t="b">
        <f t="shared" si="87"/>
        <v>0</v>
      </c>
      <c r="EZ26" s="803" t="str">
        <f t="shared" si="88"/>
        <v/>
      </c>
      <c r="FB26" s="79" t="b">
        <f t="shared" si="89"/>
        <v>0</v>
      </c>
      <c r="FC26" s="79" t="b">
        <f t="shared" si="90"/>
        <v>1</v>
      </c>
      <c r="FD26" s="79" t="b">
        <f t="shared" si="91"/>
        <v>0</v>
      </c>
      <c r="FE26" s="79" t="str">
        <f t="shared" si="64"/>
        <v/>
      </c>
      <c r="FF26" s="79" t="str">
        <f t="shared" si="92"/>
        <v/>
      </c>
    </row>
    <row r="27" spans="1:162">
      <c r="A27" s="55"/>
      <c r="B27" s="102">
        <v>23</v>
      </c>
      <c r="C27" s="99" t="s">
        <v>1254</v>
      </c>
      <c r="D27" s="100" t="s">
        <v>55</v>
      </c>
      <c r="E27" s="100"/>
      <c r="F27" s="128" t="s">
        <v>1212</v>
      </c>
      <c r="G27" s="277">
        <v>1</v>
      </c>
      <c r="H27" s="380"/>
      <c r="I27" s="381"/>
      <c r="J27" s="381"/>
      <c r="K27" s="381"/>
      <c r="L27" s="381"/>
      <c r="M27" s="381"/>
      <c r="N27" s="381"/>
      <c r="O27" s="381"/>
      <c r="P27" s="381"/>
      <c r="Q27" s="381"/>
      <c r="R27" s="381"/>
      <c r="S27" s="382"/>
      <c r="T27" s="378" t="s">
        <v>1213</v>
      </c>
      <c r="U27" s="378" t="s">
        <v>67</v>
      </c>
      <c r="V27" s="128" t="s">
        <v>365</v>
      </c>
      <c r="W27" s="239">
        <v>1</v>
      </c>
      <c r="X27" s="398" t="s">
        <v>1225</v>
      </c>
      <c r="Y27" s="239" t="s">
        <v>643</v>
      </c>
      <c r="Z27" s="378" t="s">
        <v>643</v>
      </c>
      <c r="AA27" s="379" t="s">
        <v>643</v>
      </c>
      <c r="AB27" s="383" t="s">
        <v>643</v>
      </c>
      <c r="AC27" s="383" t="s">
        <v>643</v>
      </c>
      <c r="AD27" s="826" t="s">
        <v>643</v>
      </c>
      <c r="AE27" s="305"/>
      <c r="AF27" s="101"/>
      <c r="AI27" s="79" t="s">
        <v>406</v>
      </c>
      <c r="BB27" s="79">
        <v>22</v>
      </c>
      <c r="BC27" s="567" t="s">
        <v>983</v>
      </c>
      <c r="BL27" s="79">
        <v>36</v>
      </c>
      <c r="BM27" s="79">
        <f t="shared" si="0"/>
        <v>23</v>
      </c>
      <c r="BO27" s="478" t="str">
        <f t="shared" si="1"/>
        <v>grey</v>
      </c>
      <c r="BP27" s="478" t="str">
        <f t="shared" si="2"/>
        <v/>
      </c>
      <c r="BQ27" s="1007"/>
      <c r="BR27" s="202" t="b">
        <f t="shared" si="3"/>
        <v>0</v>
      </c>
      <c r="BS27" s="196" t="b">
        <f t="shared" si="65"/>
        <v>0</v>
      </c>
      <c r="BT27" s="198" t="b">
        <f t="shared" si="66"/>
        <v>0</v>
      </c>
      <c r="BU27" s="198" t="b">
        <f t="shared" si="66"/>
        <v>0</v>
      </c>
      <c r="BV27" s="198" t="b">
        <f t="shared" si="66"/>
        <v>0</v>
      </c>
      <c r="BW27" s="199" t="b">
        <f t="shared" si="66"/>
        <v>0</v>
      </c>
      <c r="BX27" s="485" t="str">
        <f t="shared" si="67"/>
        <v/>
      </c>
      <c r="BY27" s="479" t="str">
        <f t="shared" si="5"/>
        <v/>
      </c>
      <c r="BZ27" s="485" t="str">
        <f t="shared" si="6"/>
        <v/>
      </c>
      <c r="CA27" s="479" t="str">
        <f t="shared" si="7"/>
        <v/>
      </c>
      <c r="CB27" s="479" t="str">
        <f t="shared" si="8"/>
        <v/>
      </c>
      <c r="CC27" s="183" t="b">
        <f t="shared" si="68"/>
        <v>0</v>
      </c>
      <c r="CD27" s="184" t="b">
        <f t="shared" si="69"/>
        <v>0</v>
      </c>
      <c r="CE27" s="184" t="b">
        <f t="shared" si="70"/>
        <v>0</v>
      </c>
      <c r="CF27" s="185" t="b">
        <f t="shared" si="71"/>
        <v>0</v>
      </c>
      <c r="CG27" s="478" t="str">
        <f t="shared" si="72"/>
        <v/>
      </c>
      <c r="CH27" s="183" t="b">
        <f t="shared" si="9"/>
        <v>0</v>
      </c>
      <c r="CI27" s="184" t="b">
        <f t="shared" si="10"/>
        <v>0</v>
      </c>
      <c r="CJ27" s="184" t="b">
        <f t="shared" si="11"/>
        <v>0</v>
      </c>
      <c r="CK27" s="185" t="b">
        <f t="shared" si="12"/>
        <v>0</v>
      </c>
      <c r="CL27" s="478" t="str">
        <f t="shared" si="73"/>
        <v/>
      </c>
      <c r="CM27" s="183" t="b">
        <f t="shared" si="13"/>
        <v>0</v>
      </c>
      <c r="CN27" s="184" t="b">
        <f t="shared" si="14"/>
        <v>0</v>
      </c>
      <c r="CO27" s="184" t="b">
        <f t="shared" si="15"/>
        <v>0</v>
      </c>
      <c r="CP27" s="185" t="b">
        <f t="shared" si="16"/>
        <v>0</v>
      </c>
      <c r="CQ27" s="478" t="str">
        <f t="shared" si="74"/>
        <v/>
      </c>
      <c r="CR27" s="183" t="b">
        <f t="shared" si="17"/>
        <v>0</v>
      </c>
      <c r="CS27" s="184" t="b">
        <f t="shared" si="18"/>
        <v>0</v>
      </c>
      <c r="CT27" s="184" t="b">
        <f t="shared" si="19"/>
        <v>0</v>
      </c>
      <c r="CU27" s="185" t="b">
        <f t="shared" si="20"/>
        <v>0</v>
      </c>
      <c r="CV27" s="478" t="str">
        <f t="shared" si="75"/>
        <v/>
      </c>
      <c r="CW27" s="183" t="b">
        <f t="shared" si="21"/>
        <v>0</v>
      </c>
      <c r="CX27" s="184" t="b">
        <f t="shared" si="22"/>
        <v>0</v>
      </c>
      <c r="CY27" s="184" t="b">
        <f t="shared" si="23"/>
        <v>0</v>
      </c>
      <c r="CZ27" s="185" t="b">
        <f t="shared" si="24"/>
        <v>0</v>
      </c>
      <c r="DA27" s="478" t="str">
        <f t="shared" si="76"/>
        <v/>
      </c>
      <c r="DB27" s="183" t="b">
        <f t="shared" si="25"/>
        <v>0</v>
      </c>
      <c r="DC27" s="184" t="b">
        <f t="shared" si="26"/>
        <v>0</v>
      </c>
      <c r="DD27" s="184" t="b">
        <f t="shared" si="27"/>
        <v>0</v>
      </c>
      <c r="DE27" s="185" t="b">
        <f t="shared" si="28"/>
        <v>0</v>
      </c>
      <c r="DF27" s="478" t="str">
        <f t="shared" si="77"/>
        <v/>
      </c>
      <c r="DG27" s="183" t="b">
        <f t="shared" si="29"/>
        <v>0</v>
      </c>
      <c r="DH27" s="184" t="b">
        <f t="shared" si="30"/>
        <v>0</v>
      </c>
      <c r="DI27" s="184" t="b">
        <f t="shared" si="31"/>
        <v>0</v>
      </c>
      <c r="DJ27" s="185" t="b">
        <f t="shared" si="32"/>
        <v>0</v>
      </c>
      <c r="DK27" s="478" t="str">
        <f t="shared" si="78"/>
        <v/>
      </c>
      <c r="DL27" s="183" t="b">
        <f t="shared" si="33"/>
        <v>0</v>
      </c>
      <c r="DM27" s="184" t="b">
        <f t="shared" si="34"/>
        <v>0</v>
      </c>
      <c r="DN27" s="184" t="b">
        <f t="shared" si="35"/>
        <v>0</v>
      </c>
      <c r="DO27" s="185" t="b">
        <f t="shared" si="36"/>
        <v>0</v>
      </c>
      <c r="DP27" s="478" t="str">
        <f t="shared" si="79"/>
        <v/>
      </c>
      <c r="DQ27" s="183" t="b">
        <f t="shared" si="37"/>
        <v>0</v>
      </c>
      <c r="DR27" s="184" t="b">
        <f t="shared" si="38"/>
        <v>0</v>
      </c>
      <c r="DS27" s="184" t="b">
        <f t="shared" si="39"/>
        <v>0</v>
      </c>
      <c r="DT27" s="185" t="b">
        <f t="shared" si="40"/>
        <v>0</v>
      </c>
      <c r="DU27" s="478" t="str">
        <f t="shared" si="80"/>
        <v/>
      </c>
      <c r="DV27" s="183" t="b">
        <f t="shared" si="41"/>
        <v>0</v>
      </c>
      <c r="DW27" s="184" t="b">
        <f t="shared" si="42"/>
        <v>0</v>
      </c>
      <c r="DX27" s="184" t="b">
        <f t="shared" si="43"/>
        <v>0</v>
      </c>
      <c r="DY27" s="185" t="b">
        <f t="shared" si="44"/>
        <v>0</v>
      </c>
      <c r="DZ27" s="478" t="str">
        <f t="shared" si="81"/>
        <v/>
      </c>
      <c r="EA27" s="183" t="b">
        <f t="shared" si="45"/>
        <v>0</v>
      </c>
      <c r="EB27" s="184" t="b">
        <f t="shared" si="46"/>
        <v>0</v>
      </c>
      <c r="EC27" s="184" t="b">
        <f t="shared" si="47"/>
        <v>0</v>
      </c>
      <c r="ED27" s="185" t="b">
        <f t="shared" si="48"/>
        <v>0</v>
      </c>
      <c r="EE27" s="478" t="str">
        <f t="shared" si="82"/>
        <v/>
      </c>
      <c r="EF27" s="183" t="b">
        <f t="shared" si="49"/>
        <v>0</v>
      </c>
      <c r="EG27" s="184" t="b">
        <f t="shared" si="50"/>
        <v>0</v>
      </c>
      <c r="EH27" s="184" t="b">
        <f t="shared" si="51"/>
        <v>0</v>
      </c>
      <c r="EI27" s="185" t="b">
        <f t="shared" si="52"/>
        <v>0</v>
      </c>
      <c r="EJ27" s="478" t="str">
        <f t="shared" si="83"/>
        <v/>
      </c>
      <c r="EK27" s="478" t="str">
        <f t="shared" si="53"/>
        <v/>
      </c>
      <c r="EL27" s="478" t="str">
        <f t="shared" si="54"/>
        <v/>
      </c>
      <c r="EM27" s="478" t="str">
        <f t="shared" si="55"/>
        <v/>
      </c>
      <c r="EN27" s="478" t="str">
        <f t="shared" si="56"/>
        <v/>
      </c>
      <c r="EO27" s="478" t="str">
        <f t="shared" si="57"/>
        <v/>
      </c>
      <c r="EP27" s="478" t="str">
        <f t="shared" si="58"/>
        <v/>
      </c>
      <c r="EQ27" s="478" t="str">
        <f t="shared" si="59"/>
        <v/>
      </c>
      <c r="ER27" s="478" t="str">
        <f t="shared" si="60"/>
        <v/>
      </c>
      <c r="ES27" s="478" t="str">
        <f t="shared" si="61"/>
        <v/>
      </c>
      <c r="ET27" s="478" t="str">
        <f t="shared" si="62"/>
        <v/>
      </c>
      <c r="EU27" s="478" t="str">
        <f t="shared" si="63"/>
        <v/>
      </c>
      <c r="EV27" s="183" t="b">
        <f t="shared" si="84"/>
        <v>0</v>
      </c>
      <c r="EW27" s="184" t="b">
        <f t="shared" si="85"/>
        <v>0</v>
      </c>
      <c r="EX27" s="184" t="b">
        <f t="shared" si="86"/>
        <v>0</v>
      </c>
      <c r="EY27" s="185" t="b">
        <f t="shared" si="87"/>
        <v>0</v>
      </c>
      <c r="EZ27" s="803" t="str">
        <f t="shared" si="88"/>
        <v/>
      </c>
      <c r="FB27" s="79" t="b">
        <f t="shared" si="89"/>
        <v>0</v>
      </c>
      <c r="FC27" s="79" t="b">
        <f t="shared" si="90"/>
        <v>1</v>
      </c>
      <c r="FD27" s="79" t="b">
        <f t="shared" si="91"/>
        <v>0</v>
      </c>
      <c r="FE27" s="79" t="str">
        <f t="shared" si="64"/>
        <v/>
      </c>
      <c r="FF27" s="79" t="str">
        <f t="shared" si="92"/>
        <v/>
      </c>
    </row>
    <row r="28" spans="1:162">
      <c r="A28" s="55"/>
      <c r="B28" s="102">
        <v>24</v>
      </c>
      <c r="C28" s="99" t="s">
        <v>1255</v>
      </c>
      <c r="D28" s="100" t="s">
        <v>55</v>
      </c>
      <c r="E28" s="100"/>
      <c r="F28" s="128" t="s">
        <v>1213</v>
      </c>
      <c r="G28" s="277">
        <v>1</v>
      </c>
      <c r="H28" s="380"/>
      <c r="I28" s="381"/>
      <c r="J28" s="381"/>
      <c r="K28" s="381"/>
      <c r="L28" s="381"/>
      <c r="M28" s="381"/>
      <c r="N28" s="381"/>
      <c r="O28" s="381"/>
      <c r="P28" s="381"/>
      <c r="Q28" s="381"/>
      <c r="R28" s="381"/>
      <c r="S28" s="382"/>
      <c r="T28" s="378" t="s">
        <v>1212</v>
      </c>
      <c r="U28" s="378" t="s">
        <v>67</v>
      </c>
      <c r="V28" s="128" t="s">
        <v>365</v>
      </c>
      <c r="W28" s="239">
        <v>1</v>
      </c>
      <c r="X28" s="398" t="s">
        <v>1225</v>
      </c>
      <c r="Y28" s="239" t="s">
        <v>643</v>
      </c>
      <c r="Z28" s="378" t="s">
        <v>643</v>
      </c>
      <c r="AA28" s="379" t="s">
        <v>643</v>
      </c>
      <c r="AB28" s="383" t="s">
        <v>643</v>
      </c>
      <c r="AC28" s="383" t="s">
        <v>643</v>
      </c>
      <c r="AD28" s="826" t="s">
        <v>643</v>
      </c>
      <c r="AE28" s="305"/>
      <c r="AF28" s="101"/>
      <c r="AI28" s="79" t="s">
        <v>384</v>
      </c>
      <c r="BB28" s="79">
        <v>23</v>
      </c>
      <c r="BC28" s="567" t="s">
        <v>984</v>
      </c>
      <c r="BL28" s="79">
        <v>24</v>
      </c>
      <c r="BM28" s="79">
        <f t="shared" si="0"/>
        <v>24</v>
      </c>
      <c r="BO28" s="478" t="str">
        <f t="shared" si="1"/>
        <v>grey</v>
      </c>
      <c r="BP28" s="478" t="str">
        <f t="shared" si="2"/>
        <v/>
      </c>
      <c r="BQ28" s="1007"/>
      <c r="BR28" s="202" t="b">
        <f t="shared" si="3"/>
        <v>0</v>
      </c>
      <c r="BS28" s="196" t="b">
        <f t="shared" si="65"/>
        <v>0</v>
      </c>
      <c r="BT28" s="198" t="b">
        <f t="shared" si="66"/>
        <v>0</v>
      </c>
      <c r="BU28" s="198" t="b">
        <f t="shared" si="66"/>
        <v>0</v>
      </c>
      <c r="BV28" s="198" t="b">
        <f t="shared" si="66"/>
        <v>0</v>
      </c>
      <c r="BW28" s="199" t="b">
        <f t="shared" si="66"/>
        <v>0</v>
      </c>
      <c r="BX28" s="485" t="str">
        <f t="shared" si="67"/>
        <v/>
      </c>
      <c r="BY28" s="479" t="str">
        <f t="shared" si="5"/>
        <v/>
      </c>
      <c r="BZ28" s="485" t="str">
        <f t="shared" si="6"/>
        <v/>
      </c>
      <c r="CA28" s="479" t="str">
        <f t="shared" si="7"/>
        <v/>
      </c>
      <c r="CB28" s="479" t="str">
        <f t="shared" si="8"/>
        <v/>
      </c>
      <c r="CC28" s="183" t="b">
        <f t="shared" si="68"/>
        <v>0</v>
      </c>
      <c r="CD28" s="184" t="b">
        <f t="shared" si="69"/>
        <v>0</v>
      </c>
      <c r="CE28" s="184" t="b">
        <f t="shared" si="70"/>
        <v>0</v>
      </c>
      <c r="CF28" s="185" t="b">
        <f t="shared" si="71"/>
        <v>0</v>
      </c>
      <c r="CG28" s="478" t="str">
        <f t="shared" si="72"/>
        <v/>
      </c>
      <c r="CH28" s="183" t="b">
        <f t="shared" si="9"/>
        <v>0</v>
      </c>
      <c r="CI28" s="184" t="b">
        <f t="shared" si="10"/>
        <v>0</v>
      </c>
      <c r="CJ28" s="184" t="b">
        <f t="shared" si="11"/>
        <v>0</v>
      </c>
      <c r="CK28" s="185" t="b">
        <f t="shared" si="12"/>
        <v>0</v>
      </c>
      <c r="CL28" s="478" t="str">
        <f t="shared" si="73"/>
        <v/>
      </c>
      <c r="CM28" s="183" t="b">
        <f t="shared" si="13"/>
        <v>0</v>
      </c>
      <c r="CN28" s="184" t="b">
        <f t="shared" si="14"/>
        <v>0</v>
      </c>
      <c r="CO28" s="184" t="b">
        <f t="shared" si="15"/>
        <v>0</v>
      </c>
      <c r="CP28" s="185" t="b">
        <f t="shared" si="16"/>
        <v>0</v>
      </c>
      <c r="CQ28" s="478" t="str">
        <f t="shared" si="74"/>
        <v/>
      </c>
      <c r="CR28" s="183" t="b">
        <f t="shared" si="17"/>
        <v>0</v>
      </c>
      <c r="CS28" s="184" t="b">
        <f t="shared" si="18"/>
        <v>0</v>
      </c>
      <c r="CT28" s="184" t="b">
        <f t="shared" si="19"/>
        <v>0</v>
      </c>
      <c r="CU28" s="185" t="b">
        <f t="shared" si="20"/>
        <v>0</v>
      </c>
      <c r="CV28" s="478" t="str">
        <f t="shared" si="75"/>
        <v/>
      </c>
      <c r="CW28" s="183" t="b">
        <f t="shared" si="21"/>
        <v>0</v>
      </c>
      <c r="CX28" s="184" t="b">
        <f t="shared" si="22"/>
        <v>0</v>
      </c>
      <c r="CY28" s="184" t="b">
        <f t="shared" si="23"/>
        <v>0</v>
      </c>
      <c r="CZ28" s="185" t="b">
        <f t="shared" si="24"/>
        <v>0</v>
      </c>
      <c r="DA28" s="478" t="str">
        <f t="shared" si="76"/>
        <v/>
      </c>
      <c r="DB28" s="183" t="b">
        <f t="shared" si="25"/>
        <v>0</v>
      </c>
      <c r="DC28" s="184" t="b">
        <f t="shared" si="26"/>
        <v>0</v>
      </c>
      <c r="DD28" s="184" t="b">
        <f t="shared" si="27"/>
        <v>0</v>
      </c>
      <c r="DE28" s="185" t="b">
        <f t="shared" si="28"/>
        <v>0</v>
      </c>
      <c r="DF28" s="478" t="str">
        <f t="shared" si="77"/>
        <v/>
      </c>
      <c r="DG28" s="183" t="b">
        <f t="shared" si="29"/>
        <v>0</v>
      </c>
      <c r="DH28" s="184" t="b">
        <f t="shared" si="30"/>
        <v>0</v>
      </c>
      <c r="DI28" s="184" t="b">
        <f t="shared" si="31"/>
        <v>0</v>
      </c>
      <c r="DJ28" s="185" t="b">
        <f t="shared" si="32"/>
        <v>0</v>
      </c>
      <c r="DK28" s="478" t="str">
        <f t="shared" si="78"/>
        <v/>
      </c>
      <c r="DL28" s="183" t="b">
        <f t="shared" si="33"/>
        <v>0</v>
      </c>
      <c r="DM28" s="184" t="b">
        <f t="shared" si="34"/>
        <v>0</v>
      </c>
      <c r="DN28" s="184" t="b">
        <f t="shared" si="35"/>
        <v>0</v>
      </c>
      <c r="DO28" s="185" t="b">
        <f t="shared" si="36"/>
        <v>0</v>
      </c>
      <c r="DP28" s="478" t="str">
        <f t="shared" si="79"/>
        <v/>
      </c>
      <c r="DQ28" s="183" t="b">
        <f t="shared" si="37"/>
        <v>0</v>
      </c>
      <c r="DR28" s="184" t="b">
        <f t="shared" si="38"/>
        <v>0</v>
      </c>
      <c r="DS28" s="184" t="b">
        <f t="shared" si="39"/>
        <v>0</v>
      </c>
      <c r="DT28" s="185" t="b">
        <f t="shared" si="40"/>
        <v>0</v>
      </c>
      <c r="DU28" s="478" t="str">
        <f t="shared" si="80"/>
        <v/>
      </c>
      <c r="DV28" s="183" t="b">
        <f t="shared" si="41"/>
        <v>0</v>
      </c>
      <c r="DW28" s="184" t="b">
        <f t="shared" si="42"/>
        <v>0</v>
      </c>
      <c r="DX28" s="184" t="b">
        <f t="shared" si="43"/>
        <v>0</v>
      </c>
      <c r="DY28" s="185" t="b">
        <f t="shared" si="44"/>
        <v>0</v>
      </c>
      <c r="DZ28" s="478" t="str">
        <f t="shared" si="81"/>
        <v/>
      </c>
      <c r="EA28" s="183" t="b">
        <f t="shared" si="45"/>
        <v>0</v>
      </c>
      <c r="EB28" s="184" t="b">
        <f t="shared" si="46"/>
        <v>0</v>
      </c>
      <c r="EC28" s="184" t="b">
        <f t="shared" si="47"/>
        <v>0</v>
      </c>
      <c r="ED28" s="185" t="b">
        <f t="shared" si="48"/>
        <v>0</v>
      </c>
      <c r="EE28" s="478" t="str">
        <f t="shared" si="82"/>
        <v/>
      </c>
      <c r="EF28" s="183" t="b">
        <f t="shared" si="49"/>
        <v>0</v>
      </c>
      <c r="EG28" s="184" t="b">
        <f t="shared" si="50"/>
        <v>0</v>
      </c>
      <c r="EH28" s="184" t="b">
        <f t="shared" si="51"/>
        <v>0</v>
      </c>
      <c r="EI28" s="185" t="b">
        <f t="shared" si="52"/>
        <v>0</v>
      </c>
      <c r="EJ28" s="478" t="str">
        <f t="shared" si="83"/>
        <v/>
      </c>
      <c r="EK28" s="478" t="str">
        <f t="shared" si="53"/>
        <v/>
      </c>
      <c r="EL28" s="478" t="str">
        <f t="shared" si="54"/>
        <v/>
      </c>
      <c r="EM28" s="478" t="str">
        <f t="shared" si="55"/>
        <v/>
      </c>
      <c r="EN28" s="478" t="str">
        <f t="shared" si="56"/>
        <v/>
      </c>
      <c r="EO28" s="478" t="str">
        <f t="shared" si="57"/>
        <v/>
      </c>
      <c r="EP28" s="478" t="str">
        <f t="shared" si="58"/>
        <v/>
      </c>
      <c r="EQ28" s="478" t="str">
        <f t="shared" si="59"/>
        <v/>
      </c>
      <c r="ER28" s="478" t="str">
        <f t="shared" si="60"/>
        <v/>
      </c>
      <c r="ES28" s="478" t="str">
        <f t="shared" si="61"/>
        <v/>
      </c>
      <c r="ET28" s="478" t="str">
        <f t="shared" si="62"/>
        <v/>
      </c>
      <c r="EU28" s="478" t="str">
        <f t="shared" si="63"/>
        <v/>
      </c>
      <c r="EV28" s="183" t="b">
        <f t="shared" si="84"/>
        <v>0</v>
      </c>
      <c r="EW28" s="184" t="b">
        <f t="shared" si="85"/>
        <v>0</v>
      </c>
      <c r="EX28" s="184" t="b">
        <f t="shared" si="86"/>
        <v>0</v>
      </c>
      <c r="EY28" s="185" t="b">
        <f t="shared" si="87"/>
        <v>0</v>
      </c>
      <c r="EZ28" s="803" t="str">
        <f t="shared" si="88"/>
        <v/>
      </c>
      <c r="FB28" s="79" t="b">
        <f t="shared" si="89"/>
        <v>0</v>
      </c>
      <c r="FC28" s="79" t="b">
        <f t="shared" si="90"/>
        <v>1</v>
      </c>
      <c r="FD28" s="79" t="b">
        <f t="shared" si="91"/>
        <v>0</v>
      </c>
      <c r="FE28" s="79" t="str">
        <f t="shared" si="64"/>
        <v/>
      </c>
      <c r="FF28" s="79" t="str">
        <f t="shared" si="92"/>
        <v/>
      </c>
    </row>
    <row r="29" spans="1:162">
      <c r="A29" s="55"/>
      <c r="B29" s="102">
        <v>25</v>
      </c>
      <c r="C29" s="99" t="s">
        <v>1256</v>
      </c>
      <c r="D29" s="100" t="s">
        <v>387</v>
      </c>
      <c r="E29" s="100"/>
      <c r="F29" s="128" t="s">
        <v>1212</v>
      </c>
      <c r="G29" s="277">
        <v>1</v>
      </c>
      <c r="H29" s="380"/>
      <c r="I29" s="381"/>
      <c r="J29" s="381"/>
      <c r="K29" s="381"/>
      <c r="L29" s="381"/>
      <c r="M29" s="381"/>
      <c r="N29" s="381"/>
      <c r="O29" s="381"/>
      <c r="P29" s="381"/>
      <c r="Q29" s="381"/>
      <c r="R29" s="381"/>
      <c r="S29" s="382"/>
      <c r="T29" s="378" t="s">
        <v>1212</v>
      </c>
      <c r="U29" s="378" t="s">
        <v>67</v>
      </c>
      <c r="V29" s="128" t="s">
        <v>365</v>
      </c>
      <c r="W29" s="239">
        <v>1</v>
      </c>
      <c r="X29" s="398" t="s">
        <v>1225</v>
      </c>
      <c r="Y29" s="239" t="s">
        <v>67</v>
      </c>
      <c r="Z29" s="378" t="s">
        <v>643</v>
      </c>
      <c r="AA29" s="379" t="s">
        <v>643</v>
      </c>
      <c r="AB29" s="383" t="s">
        <v>643</v>
      </c>
      <c r="AC29" s="383" t="s">
        <v>643</v>
      </c>
      <c r="AD29" s="826" t="s">
        <v>643</v>
      </c>
      <c r="AE29" s="305"/>
      <c r="AF29" s="101"/>
      <c r="AI29" s="79" t="s">
        <v>396</v>
      </c>
      <c r="BB29" s="79">
        <v>24</v>
      </c>
      <c r="BC29" s="567" t="s">
        <v>985</v>
      </c>
      <c r="BL29" s="79">
        <v>18</v>
      </c>
      <c r="BM29" s="79">
        <f t="shared" si="0"/>
        <v>25</v>
      </c>
      <c r="BO29" s="478" t="str">
        <f t="shared" si="1"/>
        <v/>
      </c>
      <c r="BP29" s="478" t="str">
        <f t="shared" si="2"/>
        <v/>
      </c>
      <c r="BQ29" s="1007"/>
      <c r="BR29" s="202" t="b">
        <f t="shared" si="3"/>
        <v>0</v>
      </c>
      <c r="BS29" s="196" t="b">
        <f t="shared" si="65"/>
        <v>0</v>
      </c>
      <c r="BT29" s="198" t="b">
        <f t="shared" si="66"/>
        <v>0</v>
      </c>
      <c r="BU29" s="198" t="b">
        <f t="shared" si="66"/>
        <v>0</v>
      </c>
      <c r="BV29" s="198" t="b">
        <f t="shared" si="66"/>
        <v>0</v>
      </c>
      <c r="BW29" s="199" t="b">
        <f t="shared" si="66"/>
        <v>0</v>
      </c>
      <c r="BX29" s="485" t="str">
        <f t="shared" si="67"/>
        <v/>
      </c>
      <c r="BY29" s="479" t="str">
        <f t="shared" si="5"/>
        <v/>
      </c>
      <c r="BZ29" s="485" t="str">
        <f t="shared" si="6"/>
        <v/>
      </c>
      <c r="CA29" s="479" t="str">
        <f t="shared" si="7"/>
        <v/>
      </c>
      <c r="CB29" s="479" t="str">
        <f t="shared" si="8"/>
        <v/>
      </c>
      <c r="CC29" s="183" t="b">
        <f t="shared" si="68"/>
        <v>0</v>
      </c>
      <c r="CD29" s="184" t="b">
        <f t="shared" si="69"/>
        <v>0</v>
      </c>
      <c r="CE29" s="184" t="b">
        <f t="shared" si="70"/>
        <v>0</v>
      </c>
      <c r="CF29" s="185" t="b">
        <f t="shared" si="71"/>
        <v>0</v>
      </c>
      <c r="CG29" s="478" t="str">
        <f t="shared" si="72"/>
        <v/>
      </c>
      <c r="CH29" s="183" t="b">
        <f t="shared" si="9"/>
        <v>0</v>
      </c>
      <c r="CI29" s="184" t="b">
        <f t="shared" si="10"/>
        <v>0</v>
      </c>
      <c r="CJ29" s="184" t="b">
        <f t="shared" si="11"/>
        <v>0</v>
      </c>
      <c r="CK29" s="185" t="b">
        <f t="shared" si="12"/>
        <v>0</v>
      </c>
      <c r="CL29" s="478" t="str">
        <f t="shared" si="73"/>
        <v/>
      </c>
      <c r="CM29" s="183" t="b">
        <f t="shared" si="13"/>
        <v>0</v>
      </c>
      <c r="CN29" s="184" t="b">
        <f t="shared" si="14"/>
        <v>0</v>
      </c>
      <c r="CO29" s="184" t="b">
        <f t="shared" si="15"/>
        <v>0</v>
      </c>
      <c r="CP29" s="185" t="b">
        <f t="shared" si="16"/>
        <v>0</v>
      </c>
      <c r="CQ29" s="478" t="str">
        <f t="shared" si="74"/>
        <v/>
      </c>
      <c r="CR29" s="183" t="b">
        <f t="shared" si="17"/>
        <v>0</v>
      </c>
      <c r="CS29" s="184" t="b">
        <f t="shared" si="18"/>
        <v>0</v>
      </c>
      <c r="CT29" s="184" t="b">
        <f t="shared" si="19"/>
        <v>0</v>
      </c>
      <c r="CU29" s="185" t="b">
        <f t="shared" si="20"/>
        <v>0</v>
      </c>
      <c r="CV29" s="478" t="str">
        <f t="shared" si="75"/>
        <v/>
      </c>
      <c r="CW29" s="183" t="b">
        <f t="shared" si="21"/>
        <v>0</v>
      </c>
      <c r="CX29" s="184" t="b">
        <f t="shared" si="22"/>
        <v>0</v>
      </c>
      <c r="CY29" s="184" t="b">
        <f t="shared" si="23"/>
        <v>0</v>
      </c>
      <c r="CZ29" s="185" t="b">
        <f t="shared" si="24"/>
        <v>0</v>
      </c>
      <c r="DA29" s="478" t="str">
        <f t="shared" si="76"/>
        <v/>
      </c>
      <c r="DB29" s="183" t="b">
        <f t="shared" si="25"/>
        <v>0</v>
      </c>
      <c r="DC29" s="184" t="b">
        <f t="shared" si="26"/>
        <v>0</v>
      </c>
      <c r="DD29" s="184" t="b">
        <f t="shared" si="27"/>
        <v>0</v>
      </c>
      <c r="DE29" s="185" t="b">
        <f t="shared" si="28"/>
        <v>0</v>
      </c>
      <c r="DF29" s="478" t="str">
        <f t="shared" si="77"/>
        <v/>
      </c>
      <c r="DG29" s="183" t="b">
        <f t="shared" si="29"/>
        <v>0</v>
      </c>
      <c r="DH29" s="184" t="b">
        <f t="shared" si="30"/>
        <v>0</v>
      </c>
      <c r="DI29" s="184" t="b">
        <f t="shared" si="31"/>
        <v>0</v>
      </c>
      <c r="DJ29" s="185" t="b">
        <f t="shared" si="32"/>
        <v>0</v>
      </c>
      <c r="DK29" s="478" t="str">
        <f t="shared" si="78"/>
        <v/>
      </c>
      <c r="DL29" s="183" t="b">
        <f t="shared" si="33"/>
        <v>0</v>
      </c>
      <c r="DM29" s="184" t="b">
        <f t="shared" si="34"/>
        <v>0</v>
      </c>
      <c r="DN29" s="184" t="b">
        <f t="shared" si="35"/>
        <v>0</v>
      </c>
      <c r="DO29" s="185" t="b">
        <f t="shared" si="36"/>
        <v>0</v>
      </c>
      <c r="DP29" s="478" t="str">
        <f t="shared" si="79"/>
        <v/>
      </c>
      <c r="DQ29" s="183" t="b">
        <f t="shared" si="37"/>
        <v>0</v>
      </c>
      <c r="DR29" s="184" t="b">
        <f t="shared" si="38"/>
        <v>0</v>
      </c>
      <c r="DS29" s="184" t="b">
        <f t="shared" si="39"/>
        <v>0</v>
      </c>
      <c r="DT29" s="185" t="b">
        <f t="shared" si="40"/>
        <v>0</v>
      </c>
      <c r="DU29" s="478" t="str">
        <f t="shared" si="80"/>
        <v/>
      </c>
      <c r="DV29" s="183" t="b">
        <f t="shared" si="41"/>
        <v>0</v>
      </c>
      <c r="DW29" s="184" t="b">
        <f t="shared" si="42"/>
        <v>0</v>
      </c>
      <c r="DX29" s="184" t="b">
        <f t="shared" si="43"/>
        <v>0</v>
      </c>
      <c r="DY29" s="185" t="b">
        <f t="shared" si="44"/>
        <v>0</v>
      </c>
      <c r="DZ29" s="478" t="str">
        <f t="shared" si="81"/>
        <v/>
      </c>
      <c r="EA29" s="183" t="b">
        <f t="shared" si="45"/>
        <v>0</v>
      </c>
      <c r="EB29" s="184" t="b">
        <f t="shared" si="46"/>
        <v>0</v>
      </c>
      <c r="EC29" s="184" t="b">
        <f t="shared" si="47"/>
        <v>0</v>
      </c>
      <c r="ED29" s="185" t="b">
        <f t="shared" si="48"/>
        <v>0</v>
      </c>
      <c r="EE29" s="478" t="str">
        <f t="shared" si="82"/>
        <v/>
      </c>
      <c r="EF29" s="183" t="b">
        <f t="shared" si="49"/>
        <v>0</v>
      </c>
      <c r="EG29" s="184" t="b">
        <f t="shared" si="50"/>
        <v>0</v>
      </c>
      <c r="EH29" s="184" t="b">
        <f t="shared" si="51"/>
        <v>0</v>
      </c>
      <c r="EI29" s="185" t="b">
        <f t="shared" si="52"/>
        <v>0</v>
      </c>
      <c r="EJ29" s="478" t="str">
        <f t="shared" si="83"/>
        <v/>
      </c>
      <c r="EK29" s="478" t="str">
        <f t="shared" si="53"/>
        <v/>
      </c>
      <c r="EL29" s="478" t="str">
        <f t="shared" si="54"/>
        <v/>
      </c>
      <c r="EM29" s="478" t="str">
        <f t="shared" si="55"/>
        <v/>
      </c>
      <c r="EN29" s="478" t="str">
        <f t="shared" si="56"/>
        <v/>
      </c>
      <c r="EO29" s="478" t="str">
        <f t="shared" si="57"/>
        <v/>
      </c>
      <c r="EP29" s="478" t="str">
        <f t="shared" si="58"/>
        <v/>
      </c>
      <c r="EQ29" s="478" t="str">
        <f t="shared" si="59"/>
        <v/>
      </c>
      <c r="ER29" s="478" t="str">
        <f t="shared" si="60"/>
        <v/>
      </c>
      <c r="ES29" s="478" t="str">
        <f t="shared" si="61"/>
        <v/>
      </c>
      <c r="ET29" s="478" t="str">
        <f t="shared" si="62"/>
        <v/>
      </c>
      <c r="EU29" s="478" t="str">
        <f t="shared" si="63"/>
        <v/>
      </c>
      <c r="EV29" s="183" t="b">
        <f t="shared" si="84"/>
        <v>0</v>
      </c>
      <c r="EW29" s="184" t="b">
        <f t="shared" si="85"/>
        <v>0</v>
      </c>
      <c r="EX29" s="184" t="b">
        <f t="shared" si="86"/>
        <v>0</v>
      </c>
      <c r="EY29" s="185" t="b">
        <f t="shared" si="87"/>
        <v>0</v>
      </c>
      <c r="EZ29" s="803" t="str">
        <f t="shared" si="88"/>
        <v/>
      </c>
      <c r="FB29" s="79" t="b">
        <f t="shared" si="89"/>
        <v>0</v>
      </c>
      <c r="FC29" s="79" t="b">
        <f t="shared" si="90"/>
        <v>0</v>
      </c>
      <c r="FD29" s="79" t="b">
        <f t="shared" si="91"/>
        <v>0</v>
      </c>
      <c r="FE29" s="79">
        <f t="shared" si="64"/>
        <v>25</v>
      </c>
      <c r="FF29" s="79" t="str">
        <f t="shared" si="92"/>
        <v/>
      </c>
    </row>
    <row r="30" spans="1:162">
      <c r="A30" s="55"/>
      <c r="B30" s="102">
        <v>26</v>
      </c>
      <c r="C30" s="99" t="s">
        <v>1257</v>
      </c>
      <c r="D30" s="100" t="s">
        <v>387</v>
      </c>
      <c r="E30" s="100"/>
      <c r="F30" s="128" t="s">
        <v>1212</v>
      </c>
      <c r="G30" s="277">
        <v>1</v>
      </c>
      <c r="H30" s="380"/>
      <c r="I30" s="381"/>
      <c r="J30" s="381"/>
      <c r="K30" s="381"/>
      <c r="L30" s="381"/>
      <c r="M30" s="381"/>
      <c r="N30" s="381"/>
      <c r="O30" s="381"/>
      <c r="P30" s="381"/>
      <c r="Q30" s="381"/>
      <c r="R30" s="381"/>
      <c r="S30" s="382"/>
      <c r="T30" s="378" t="s">
        <v>1213</v>
      </c>
      <c r="U30" s="378" t="s">
        <v>67</v>
      </c>
      <c r="V30" s="128" t="s">
        <v>365</v>
      </c>
      <c r="W30" s="239">
        <v>1</v>
      </c>
      <c r="X30" s="398" t="s">
        <v>1225</v>
      </c>
      <c r="Y30" s="239" t="s">
        <v>67</v>
      </c>
      <c r="Z30" s="378" t="s">
        <v>643</v>
      </c>
      <c r="AA30" s="379" t="s">
        <v>643</v>
      </c>
      <c r="AB30" s="383" t="s">
        <v>643</v>
      </c>
      <c r="AC30" s="383" t="s">
        <v>643</v>
      </c>
      <c r="AD30" s="826" t="s">
        <v>643</v>
      </c>
      <c r="AE30" s="305"/>
      <c r="AF30" s="101"/>
      <c r="AI30" s="79" t="s">
        <v>397</v>
      </c>
      <c r="BB30" s="79">
        <v>25</v>
      </c>
      <c r="BC30" s="567" t="s">
        <v>986</v>
      </c>
      <c r="BL30" s="79">
        <v>24</v>
      </c>
      <c r="BM30" s="79">
        <f t="shared" si="0"/>
        <v>26</v>
      </c>
      <c r="BO30" s="478" t="str">
        <f t="shared" si="1"/>
        <v/>
      </c>
      <c r="BP30" s="478" t="str">
        <f t="shared" si="2"/>
        <v/>
      </c>
      <c r="BQ30" s="1007"/>
      <c r="BR30" s="202" t="b">
        <f t="shared" si="3"/>
        <v>0</v>
      </c>
      <c r="BS30" s="196" t="b">
        <f t="shared" si="65"/>
        <v>0</v>
      </c>
      <c r="BT30" s="198" t="b">
        <f t="shared" si="66"/>
        <v>0</v>
      </c>
      <c r="BU30" s="198" t="b">
        <f t="shared" si="66"/>
        <v>0</v>
      </c>
      <c r="BV30" s="198" t="b">
        <f t="shared" si="66"/>
        <v>0</v>
      </c>
      <c r="BW30" s="199" t="b">
        <f t="shared" si="66"/>
        <v>0</v>
      </c>
      <c r="BX30" s="485" t="str">
        <f t="shared" si="67"/>
        <v/>
      </c>
      <c r="BY30" s="479" t="str">
        <f t="shared" si="5"/>
        <v/>
      </c>
      <c r="BZ30" s="485" t="str">
        <f t="shared" si="6"/>
        <v/>
      </c>
      <c r="CA30" s="479" t="str">
        <f t="shared" si="7"/>
        <v/>
      </c>
      <c r="CB30" s="479" t="str">
        <f t="shared" si="8"/>
        <v/>
      </c>
      <c r="CC30" s="183" t="b">
        <f t="shared" si="68"/>
        <v>0</v>
      </c>
      <c r="CD30" s="184" t="b">
        <f t="shared" si="69"/>
        <v>0</v>
      </c>
      <c r="CE30" s="184" t="b">
        <f t="shared" si="70"/>
        <v>0</v>
      </c>
      <c r="CF30" s="185" t="b">
        <f t="shared" si="71"/>
        <v>0</v>
      </c>
      <c r="CG30" s="478" t="str">
        <f t="shared" si="72"/>
        <v/>
      </c>
      <c r="CH30" s="183" t="b">
        <f t="shared" si="9"/>
        <v>0</v>
      </c>
      <c r="CI30" s="184" t="b">
        <f t="shared" si="10"/>
        <v>0</v>
      </c>
      <c r="CJ30" s="184" t="b">
        <f t="shared" si="11"/>
        <v>0</v>
      </c>
      <c r="CK30" s="185" t="b">
        <f t="shared" si="12"/>
        <v>0</v>
      </c>
      <c r="CL30" s="478" t="str">
        <f t="shared" si="73"/>
        <v/>
      </c>
      <c r="CM30" s="183" t="b">
        <f t="shared" si="13"/>
        <v>0</v>
      </c>
      <c r="CN30" s="184" t="b">
        <f t="shared" si="14"/>
        <v>0</v>
      </c>
      <c r="CO30" s="184" t="b">
        <f t="shared" si="15"/>
        <v>0</v>
      </c>
      <c r="CP30" s="185" t="b">
        <f t="shared" si="16"/>
        <v>0</v>
      </c>
      <c r="CQ30" s="478" t="str">
        <f t="shared" si="74"/>
        <v/>
      </c>
      <c r="CR30" s="183" t="b">
        <f t="shared" si="17"/>
        <v>0</v>
      </c>
      <c r="CS30" s="184" t="b">
        <f t="shared" si="18"/>
        <v>0</v>
      </c>
      <c r="CT30" s="184" t="b">
        <f t="shared" si="19"/>
        <v>0</v>
      </c>
      <c r="CU30" s="185" t="b">
        <f t="shared" si="20"/>
        <v>0</v>
      </c>
      <c r="CV30" s="478" t="str">
        <f t="shared" si="75"/>
        <v/>
      </c>
      <c r="CW30" s="183" t="b">
        <f t="shared" si="21"/>
        <v>0</v>
      </c>
      <c r="CX30" s="184" t="b">
        <f t="shared" si="22"/>
        <v>0</v>
      </c>
      <c r="CY30" s="184" t="b">
        <f t="shared" si="23"/>
        <v>0</v>
      </c>
      <c r="CZ30" s="185" t="b">
        <f t="shared" si="24"/>
        <v>0</v>
      </c>
      <c r="DA30" s="478" t="str">
        <f t="shared" si="76"/>
        <v/>
      </c>
      <c r="DB30" s="183" t="b">
        <f t="shared" si="25"/>
        <v>0</v>
      </c>
      <c r="DC30" s="184" t="b">
        <f t="shared" si="26"/>
        <v>0</v>
      </c>
      <c r="DD30" s="184" t="b">
        <f t="shared" si="27"/>
        <v>0</v>
      </c>
      <c r="DE30" s="185" t="b">
        <f t="shared" si="28"/>
        <v>0</v>
      </c>
      <c r="DF30" s="478" t="str">
        <f t="shared" si="77"/>
        <v/>
      </c>
      <c r="DG30" s="183" t="b">
        <f t="shared" si="29"/>
        <v>0</v>
      </c>
      <c r="DH30" s="184" t="b">
        <f t="shared" si="30"/>
        <v>0</v>
      </c>
      <c r="DI30" s="184" t="b">
        <f t="shared" si="31"/>
        <v>0</v>
      </c>
      <c r="DJ30" s="185" t="b">
        <f t="shared" si="32"/>
        <v>0</v>
      </c>
      <c r="DK30" s="478" t="str">
        <f t="shared" si="78"/>
        <v/>
      </c>
      <c r="DL30" s="183" t="b">
        <f t="shared" si="33"/>
        <v>0</v>
      </c>
      <c r="DM30" s="184" t="b">
        <f t="shared" si="34"/>
        <v>0</v>
      </c>
      <c r="DN30" s="184" t="b">
        <f t="shared" si="35"/>
        <v>0</v>
      </c>
      <c r="DO30" s="185" t="b">
        <f t="shared" si="36"/>
        <v>0</v>
      </c>
      <c r="DP30" s="478" t="str">
        <f t="shared" si="79"/>
        <v/>
      </c>
      <c r="DQ30" s="183" t="b">
        <f t="shared" si="37"/>
        <v>0</v>
      </c>
      <c r="DR30" s="184" t="b">
        <f t="shared" si="38"/>
        <v>0</v>
      </c>
      <c r="DS30" s="184" t="b">
        <f t="shared" si="39"/>
        <v>0</v>
      </c>
      <c r="DT30" s="185" t="b">
        <f t="shared" si="40"/>
        <v>0</v>
      </c>
      <c r="DU30" s="478" t="str">
        <f t="shared" si="80"/>
        <v/>
      </c>
      <c r="DV30" s="183" t="b">
        <f t="shared" si="41"/>
        <v>0</v>
      </c>
      <c r="DW30" s="184" t="b">
        <f t="shared" si="42"/>
        <v>0</v>
      </c>
      <c r="DX30" s="184" t="b">
        <f t="shared" si="43"/>
        <v>0</v>
      </c>
      <c r="DY30" s="185" t="b">
        <f t="shared" si="44"/>
        <v>0</v>
      </c>
      <c r="DZ30" s="478" t="str">
        <f t="shared" si="81"/>
        <v/>
      </c>
      <c r="EA30" s="183" t="b">
        <f t="shared" si="45"/>
        <v>0</v>
      </c>
      <c r="EB30" s="184" t="b">
        <f t="shared" si="46"/>
        <v>0</v>
      </c>
      <c r="EC30" s="184" t="b">
        <f t="shared" si="47"/>
        <v>0</v>
      </c>
      <c r="ED30" s="185" t="b">
        <f t="shared" si="48"/>
        <v>0</v>
      </c>
      <c r="EE30" s="478" t="str">
        <f t="shared" si="82"/>
        <v/>
      </c>
      <c r="EF30" s="183" t="b">
        <f t="shared" si="49"/>
        <v>0</v>
      </c>
      <c r="EG30" s="184" t="b">
        <f t="shared" si="50"/>
        <v>0</v>
      </c>
      <c r="EH30" s="184" t="b">
        <f t="shared" si="51"/>
        <v>0</v>
      </c>
      <c r="EI30" s="185" t="b">
        <f t="shared" si="52"/>
        <v>0</v>
      </c>
      <c r="EJ30" s="478" t="str">
        <f t="shared" si="83"/>
        <v/>
      </c>
      <c r="EK30" s="478" t="str">
        <f t="shared" si="53"/>
        <v/>
      </c>
      <c r="EL30" s="478" t="str">
        <f t="shared" si="54"/>
        <v/>
      </c>
      <c r="EM30" s="478" t="str">
        <f t="shared" si="55"/>
        <v/>
      </c>
      <c r="EN30" s="478" t="str">
        <f t="shared" si="56"/>
        <v/>
      </c>
      <c r="EO30" s="478" t="str">
        <f t="shared" si="57"/>
        <v/>
      </c>
      <c r="EP30" s="478" t="str">
        <f t="shared" si="58"/>
        <v/>
      </c>
      <c r="EQ30" s="478" t="str">
        <f t="shared" si="59"/>
        <v/>
      </c>
      <c r="ER30" s="478" t="str">
        <f t="shared" si="60"/>
        <v/>
      </c>
      <c r="ES30" s="478" t="str">
        <f t="shared" si="61"/>
        <v/>
      </c>
      <c r="ET30" s="478" t="str">
        <f t="shared" si="62"/>
        <v/>
      </c>
      <c r="EU30" s="478" t="str">
        <f t="shared" si="63"/>
        <v/>
      </c>
      <c r="EV30" s="183" t="b">
        <f t="shared" si="84"/>
        <v>0</v>
      </c>
      <c r="EW30" s="184" t="b">
        <f t="shared" si="85"/>
        <v>0</v>
      </c>
      <c r="EX30" s="184" t="b">
        <f t="shared" si="86"/>
        <v>0</v>
      </c>
      <c r="EY30" s="185" t="b">
        <f t="shared" si="87"/>
        <v>0</v>
      </c>
      <c r="EZ30" s="803" t="str">
        <f t="shared" si="88"/>
        <v/>
      </c>
      <c r="FB30" s="79" t="b">
        <f t="shared" si="89"/>
        <v>0</v>
      </c>
      <c r="FC30" s="79" t="b">
        <f t="shared" si="90"/>
        <v>0</v>
      </c>
      <c r="FD30" s="79" t="b">
        <f t="shared" si="91"/>
        <v>0</v>
      </c>
      <c r="FE30" s="79">
        <f t="shared" si="64"/>
        <v>26</v>
      </c>
      <c r="FF30" s="79" t="str">
        <f t="shared" si="92"/>
        <v/>
      </c>
    </row>
    <row r="31" spans="1:162">
      <c r="A31" s="55"/>
      <c r="B31" s="102">
        <v>27</v>
      </c>
      <c r="C31" s="99" t="s">
        <v>1258</v>
      </c>
      <c r="D31" s="100" t="s">
        <v>378</v>
      </c>
      <c r="E31" s="100"/>
      <c r="F31" s="128" t="s">
        <v>1212</v>
      </c>
      <c r="G31" s="277">
        <v>1</v>
      </c>
      <c r="H31" s="380"/>
      <c r="I31" s="381"/>
      <c r="J31" s="381"/>
      <c r="K31" s="381"/>
      <c r="L31" s="381"/>
      <c r="M31" s="381"/>
      <c r="N31" s="381"/>
      <c r="O31" s="381"/>
      <c r="P31" s="381"/>
      <c r="Q31" s="381"/>
      <c r="R31" s="381"/>
      <c r="S31" s="382"/>
      <c r="T31" s="378" t="s">
        <v>1212</v>
      </c>
      <c r="U31" s="378" t="s">
        <v>67</v>
      </c>
      <c r="V31" s="128" t="s">
        <v>365</v>
      </c>
      <c r="W31" s="239">
        <v>1</v>
      </c>
      <c r="X31" s="398" t="s">
        <v>1225</v>
      </c>
      <c r="Y31" s="239" t="s">
        <v>67</v>
      </c>
      <c r="Z31" s="378" t="s">
        <v>643</v>
      </c>
      <c r="AA31" s="379" t="s">
        <v>643</v>
      </c>
      <c r="AB31" s="383" t="s">
        <v>643</v>
      </c>
      <c r="AC31" s="383" t="s">
        <v>643</v>
      </c>
      <c r="AD31" s="826" t="s">
        <v>643</v>
      </c>
      <c r="AE31" s="305"/>
      <c r="AF31" s="101"/>
      <c r="AI31" s="79" t="s">
        <v>398</v>
      </c>
      <c r="BB31" s="79">
        <v>26</v>
      </c>
      <c r="BC31" s="567" t="s">
        <v>987</v>
      </c>
      <c r="BL31" s="79">
        <v>36</v>
      </c>
      <c r="BM31" s="79">
        <f t="shared" si="0"/>
        <v>27</v>
      </c>
      <c r="BO31" s="478" t="str">
        <f t="shared" si="1"/>
        <v/>
      </c>
      <c r="BP31" s="478" t="str">
        <f t="shared" si="2"/>
        <v/>
      </c>
      <c r="BQ31" s="1007"/>
      <c r="BR31" s="202" t="b">
        <f t="shared" si="3"/>
        <v>0</v>
      </c>
      <c r="BS31" s="196" t="b">
        <f t="shared" si="65"/>
        <v>0</v>
      </c>
      <c r="BT31" s="198" t="b">
        <f t="shared" si="66"/>
        <v>0</v>
      </c>
      <c r="BU31" s="198" t="b">
        <f t="shared" si="66"/>
        <v>0</v>
      </c>
      <c r="BV31" s="198" t="b">
        <f t="shared" si="66"/>
        <v>0</v>
      </c>
      <c r="BW31" s="199" t="b">
        <f t="shared" si="66"/>
        <v>0</v>
      </c>
      <c r="BX31" s="485" t="str">
        <f t="shared" si="67"/>
        <v/>
      </c>
      <c r="BY31" s="479" t="str">
        <f t="shared" si="5"/>
        <v/>
      </c>
      <c r="BZ31" s="485" t="str">
        <f t="shared" si="6"/>
        <v/>
      </c>
      <c r="CA31" s="479" t="str">
        <f t="shared" si="7"/>
        <v/>
      </c>
      <c r="CB31" s="479" t="str">
        <f t="shared" si="8"/>
        <v/>
      </c>
      <c r="CC31" s="183" t="b">
        <f t="shared" si="68"/>
        <v>0</v>
      </c>
      <c r="CD31" s="184" t="b">
        <f t="shared" si="69"/>
        <v>0</v>
      </c>
      <c r="CE31" s="184" t="b">
        <f t="shared" si="70"/>
        <v>0</v>
      </c>
      <c r="CF31" s="185" t="b">
        <f t="shared" si="71"/>
        <v>0</v>
      </c>
      <c r="CG31" s="478" t="str">
        <f t="shared" si="72"/>
        <v/>
      </c>
      <c r="CH31" s="183" t="b">
        <f t="shared" si="9"/>
        <v>0</v>
      </c>
      <c r="CI31" s="184" t="b">
        <f t="shared" si="10"/>
        <v>0</v>
      </c>
      <c r="CJ31" s="184" t="b">
        <f t="shared" si="11"/>
        <v>0</v>
      </c>
      <c r="CK31" s="185" t="b">
        <f t="shared" si="12"/>
        <v>0</v>
      </c>
      <c r="CL31" s="478" t="str">
        <f t="shared" si="73"/>
        <v/>
      </c>
      <c r="CM31" s="183" t="b">
        <f t="shared" si="13"/>
        <v>0</v>
      </c>
      <c r="CN31" s="184" t="b">
        <f t="shared" si="14"/>
        <v>0</v>
      </c>
      <c r="CO31" s="184" t="b">
        <f t="shared" si="15"/>
        <v>0</v>
      </c>
      <c r="CP31" s="185" t="b">
        <f t="shared" si="16"/>
        <v>0</v>
      </c>
      <c r="CQ31" s="478" t="str">
        <f t="shared" si="74"/>
        <v/>
      </c>
      <c r="CR31" s="183" t="b">
        <f t="shared" si="17"/>
        <v>0</v>
      </c>
      <c r="CS31" s="184" t="b">
        <f t="shared" si="18"/>
        <v>0</v>
      </c>
      <c r="CT31" s="184" t="b">
        <f t="shared" si="19"/>
        <v>0</v>
      </c>
      <c r="CU31" s="185" t="b">
        <f t="shared" si="20"/>
        <v>0</v>
      </c>
      <c r="CV31" s="478" t="str">
        <f t="shared" si="75"/>
        <v/>
      </c>
      <c r="CW31" s="183" t="b">
        <f t="shared" si="21"/>
        <v>0</v>
      </c>
      <c r="CX31" s="184" t="b">
        <f t="shared" si="22"/>
        <v>0</v>
      </c>
      <c r="CY31" s="184" t="b">
        <f t="shared" si="23"/>
        <v>0</v>
      </c>
      <c r="CZ31" s="185" t="b">
        <f t="shared" si="24"/>
        <v>0</v>
      </c>
      <c r="DA31" s="478" t="str">
        <f t="shared" si="76"/>
        <v/>
      </c>
      <c r="DB31" s="183" t="b">
        <f t="shared" si="25"/>
        <v>0</v>
      </c>
      <c r="DC31" s="184" t="b">
        <f t="shared" si="26"/>
        <v>0</v>
      </c>
      <c r="DD31" s="184" t="b">
        <f t="shared" si="27"/>
        <v>0</v>
      </c>
      <c r="DE31" s="185" t="b">
        <f t="shared" si="28"/>
        <v>0</v>
      </c>
      <c r="DF31" s="478" t="str">
        <f t="shared" si="77"/>
        <v/>
      </c>
      <c r="DG31" s="183" t="b">
        <f t="shared" si="29"/>
        <v>0</v>
      </c>
      <c r="DH31" s="184" t="b">
        <f t="shared" si="30"/>
        <v>0</v>
      </c>
      <c r="DI31" s="184" t="b">
        <f t="shared" si="31"/>
        <v>0</v>
      </c>
      <c r="DJ31" s="185" t="b">
        <f t="shared" si="32"/>
        <v>0</v>
      </c>
      <c r="DK31" s="478" t="str">
        <f t="shared" si="78"/>
        <v/>
      </c>
      <c r="DL31" s="183" t="b">
        <f t="shared" si="33"/>
        <v>0</v>
      </c>
      <c r="DM31" s="184" t="b">
        <f t="shared" si="34"/>
        <v>0</v>
      </c>
      <c r="DN31" s="184" t="b">
        <f t="shared" si="35"/>
        <v>0</v>
      </c>
      <c r="DO31" s="185" t="b">
        <f t="shared" si="36"/>
        <v>0</v>
      </c>
      <c r="DP31" s="478" t="str">
        <f t="shared" si="79"/>
        <v/>
      </c>
      <c r="DQ31" s="183" t="b">
        <f t="shared" si="37"/>
        <v>0</v>
      </c>
      <c r="DR31" s="184" t="b">
        <f t="shared" si="38"/>
        <v>0</v>
      </c>
      <c r="DS31" s="184" t="b">
        <f t="shared" si="39"/>
        <v>0</v>
      </c>
      <c r="DT31" s="185" t="b">
        <f t="shared" si="40"/>
        <v>0</v>
      </c>
      <c r="DU31" s="478" t="str">
        <f t="shared" si="80"/>
        <v/>
      </c>
      <c r="DV31" s="183" t="b">
        <f t="shared" si="41"/>
        <v>0</v>
      </c>
      <c r="DW31" s="184" t="b">
        <f t="shared" si="42"/>
        <v>0</v>
      </c>
      <c r="DX31" s="184" t="b">
        <f t="shared" si="43"/>
        <v>0</v>
      </c>
      <c r="DY31" s="185" t="b">
        <f t="shared" si="44"/>
        <v>0</v>
      </c>
      <c r="DZ31" s="478" t="str">
        <f t="shared" si="81"/>
        <v/>
      </c>
      <c r="EA31" s="183" t="b">
        <f t="shared" si="45"/>
        <v>0</v>
      </c>
      <c r="EB31" s="184" t="b">
        <f t="shared" si="46"/>
        <v>0</v>
      </c>
      <c r="EC31" s="184" t="b">
        <f t="shared" si="47"/>
        <v>0</v>
      </c>
      <c r="ED31" s="185" t="b">
        <f t="shared" si="48"/>
        <v>0</v>
      </c>
      <c r="EE31" s="478" t="str">
        <f t="shared" si="82"/>
        <v/>
      </c>
      <c r="EF31" s="183" t="b">
        <f t="shared" si="49"/>
        <v>0</v>
      </c>
      <c r="EG31" s="184" t="b">
        <f t="shared" si="50"/>
        <v>0</v>
      </c>
      <c r="EH31" s="184" t="b">
        <f t="shared" si="51"/>
        <v>0</v>
      </c>
      <c r="EI31" s="185" t="b">
        <f t="shared" si="52"/>
        <v>0</v>
      </c>
      <c r="EJ31" s="478" t="str">
        <f t="shared" si="83"/>
        <v/>
      </c>
      <c r="EK31" s="478" t="str">
        <f t="shared" si="53"/>
        <v/>
      </c>
      <c r="EL31" s="478" t="str">
        <f t="shared" si="54"/>
        <v/>
      </c>
      <c r="EM31" s="478" t="str">
        <f t="shared" si="55"/>
        <v/>
      </c>
      <c r="EN31" s="478" t="str">
        <f t="shared" si="56"/>
        <v/>
      </c>
      <c r="EO31" s="478" t="str">
        <f t="shared" si="57"/>
        <v/>
      </c>
      <c r="EP31" s="478" t="str">
        <f t="shared" si="58"/>
        <v/>
      </c>
      <c r="EQ31" s="478" t="str">
        <f t="shared" si="59"/>
        <v/>
      </c>
      <c r="ER31" s="478" t="str">
        <f t="shared" si="60"/>
        <v/>
      </c>
      <c r="ES31" s="478" t="str">
        <f t="shared" si="61"/>
        <v/>
      </c>
      <c r="ET31" s="478" t="str">
        <f t="shared" si="62"/>
        <v/>
      </c>
      <c r="EU31" s="478" t="str">
        <f t="shared" si="63"/>
        <v/>
      </c>
      <c r="EV31" s="183" t="b">
        <f t="shared" si="84"/>
        <v>0</v>
      </c>
      <c r="EW31" s="184" t="b">
        <f t="shared" si="85"/>
        <v>0</v>
      </c>
      <c r="EX31" s="184" t="b">
        <f t="shared" si="86"/>
        <v>0</v>
      </c>
      <c r="EY31" s="185" t="b">
        <f t="shared" si="87"/>
        <v>0</v>
      </c>
      <c r="EZ31" s="803" t="str">
        <f t="shared" si="88"/>
        <v/>
      </c>
      <c r="FB31" s="79" t="b">
        <f t="shared" si="89"/>
        <v>0</v>
      </c>
      <c r="FC31" s="79" t="b">
        <f t="shared" si="90"/>
        <v>0</v>
      </c>
      <c r="FD31" s="79" t="b">
        <f t="shared" si="91"/>
        <v>0</v>
      </c>
      <c r="FE31" s="79">
        <f t="shared" si="64"/>
        <v>27</v>
      </c>
      <c r="FF31" s="79" t="str">
        <f t="shared" si="92"/>
        <v/>
      </c>
    </row>
    <row r="32" spans="1:162">
      <c r="A32" s="55"/>
      <c r="B32" s="102">
        <v>28</v>
      </c>
      <c r="C32" s="99" t="s">
        <v>1259</v>
      </c>
      <c r="D32" s="100" t="s">
        <v>378</v>
      </c>
      <c r="E32" s="100"/>
      <c r="F32" s="128" t="s">
        <v>1213</v>
      </c>
      <c r="G32" s="277">
        <v>1</v>
      </c>
      <c r="H32" s="380"/>
      <c r="I32" s="381"/>
      <c r="J32" s="381"/>
      <c r="K32" s="381"/>
      <c r="L32" s="381"/>
      <c r="M32" s="381"/>
      <c r="N32" s="381"/>
      <c r="O32" s="381"/>
      <c r="P32" s="381"/>
      <c r="Q32" s="381"/>
      <c r="R32" s="381"/>
      <c r="S32" s="382"/>
      <c r="T32" s="378" t="s">
        <v>1212</v>
      </c>
      <c r="U32" s="378" t="s">
        <v>67</v>
      </c>
      <c r="V32" s="128" t="s">
        <v>365</v>
      </c>
      <c r="W32" s="239">
        <v>1</v>
      </c>
      <c r="X32" s="398" t="s">
        <v>1225</v>
      </c>
      <c r="Y32" s="239" t="s">
        <v>67</v>
      </c>
      <c r="Z32" s="378" t="s">
        <v>643</v>
      </c>
      <c r="AA32" s="379" t="s">
        <v>643</v>
      </c>
      <c r="AB32" s="383" t="s">
        <v>643</v>
      </c>
      <c r="AC32" s="383" t="s">
        <v>643</v>
      </c>
      <c r="AD32" s="826" t="s">
        <v>643</v>
      </c>
      <c r="AE32" s="305"/>
      <c r="AF32" s="101"/>
      <c r="AI32" s="79" t="s">
        <v>400</v>
      </c>
      <c r="BB32" s="79">
        <v>27</v>
      </c>
      <c r="BC32" s="567" t="s">
        <v>988</v>
      </c>
      <c r="BL32" s="79">
        <v>24</v>
      </c>
      <c r="BM32" s="79">
        <f t="shared" si="0"/>
        <v>28</v>
      </c>
      <c r="BO32" s="478" t="str">
        <f t="shared" si="1"/>
        <v/>
      </c>
      <c r="BP32" s="478" t="str">
        <f t="shared" si="2"/>
        <v/>
      </c>
      <c r="BQ32" s="1007"/>
      <c r="BR32" s="202" t="b">
        <f t="shared" si="3"/>
        <v>0</v>
      </c>
      <c r="BS32" s="196" t="b">
        <f t="shared" si="65"/>
        <v>0</v>
      </c>
      <c r="BT32" s="198" t="b">
        <f t="shared" si="66"/>
        <v>0</v>
      </c>
      <c r="BU32" s="198" t="b">
        <f t="shared" si="66"/>
        <v>0</v>
      </c>
      <c r="BV32" s="198" t="b">
        <f t="shared" si="66"/>
        <v>0</v>
      </c>
      <c r="BW32" s="199" t="b">
        <f t="shared" si="66"/>
        <v>0</v>
      </c>
      <c r="BX32" s="485" t="str">
        <f t="shared" si="67"/>
        <v/>
      </c>
      <c r="BY32" s="479" t="str">
        <f t="shared" si="5"/>
        <v/>
      </c>
      <c r="BZ32" s="485" t="str">
        <f t="shared" si="6"/>
        <v/>
      </c>
      <c r="CA32" s="479" t="str">
        <f t="shared" si="7"/>
        <v/>
      </c>
      <c r="CB32" s="479" t="str">
        <f t="shared" si="8"/>
        <v/>
      </c>
      <c r="CC32" s="183" t="b">
        <f t="shared" si="68"/>
        <v>0</v>
      </c>
      <c r="CD32" s="184" t="b">
        <f t="shared" si="69"/>
        <v>0</v>
      </c>
      <c r="CE32" s="184" t="b">
        <f t="shared" si="70"/>
        <v>0</v>
      </c>
      <c r="CF32" s="185" t="b">
        <f t="shared" si="71"/>
        <v>0</v>
      </c>
      <c r="CG32" s="478" t="str">
        <f t="shared" si="72"/>
        <v/>
      </c>
      <c r="CH32" s="183" t="b">
        <f t="shared" si="9"/>
        <v>0</v>
      </c>
      <c r="CI32" s="184" t="b">
        <f t="shared" si="10"/>
        <v>0</v>
      </c>
      <c r="CJ32" s="184" t="b">
        <f t="shared" si="11"/>
        <v>0</v>
      </c>
      <c r="CK32" s="185" t="b">
        <f t="shared" si="12"/>
        <v>0</v>
      </c>
      <c r="CL32" s="478" t="str">
        <f t="shared" si="73"/>
        <v/>
      </c>
      <c r="CM32" s="183" t="b">
        <f t="shared" si="13"/>
        <v>0</v>
      </c>
      <c r="CN32" s="184" t="b">
        <f t="shared" si="14"/>
        <v>0</v>
      </c>
      <c r="CO32" s="184" t="b">
        <f t="shared" si="15"/>
        <v>0</v>
      </c>
      <c r="CP32" s="185" t="b">
        <f t="shared" si="16"/>
        <v>0</v>
      </c>
      <c r="CQ32" s="478" t="str">
        <f t="shared" si="74"/>
        <v/>
      </c>
      <c r="CR32" s="183" t="b">
        <f t="shared" si="17"/>
        <v>0</v>
      </c>
      <c r="CS32" s="184" t="b">
        <f t="shared" si="18"/>
        <v>0</v>
      </c>
      <c r="CT32" s="184" t="b">
        <f t="shared" si="19"/>
        <v>0</v>
      </c>
      <c r="CU32" s="185" t="b">
        <f t="shared" si="20"/>
        <v>0</v>
      </c>
      <c r="CV32" s="478" t="str">
        <f t="shared" si="75"/>
        <v/>
      </c>
      <c r="CW32" s="183" t="b">
        <f t="shared" si="21"/>
        <v>0</v>
      </c>
      <c r="CX32" s="184" t="b">
        <f t="shared" si="22"/>
        <v>0</v>
      </c>
      <c r="CY32" s="184" t="b">
        <f t="shared" si="23"/>
        <v>0</v>
      </c>
      <c r="CZ32" s="185" t="b">
        <f t="shared" si="24"/>
        <v>0</v>
      </c>
      <c r="DA32" s="478" t="str">
        <f t="shared" si="76"/>
        <v/>
      </c>
      <c r="DB32" s="183" t="b">
        <f t="shared" si="25"/>
        <v>0</v>
      </c>
      <c r="DC32" s="184" t="b">
        <f t="shared" si="26"/>
        <v>0</v>
      </c>
      <c r="DD32" s="184" t="b">
        <f t="shared" si="27"/>
        <v>0</v>
      </c>
      <c r="DE32" s="185" t="b">
        <f t="shared" si="28"/>
        <v>0</v>
      </c>
      <c r="DF32" s="478" t="str">
        <f t="shared" si="77"/>
        <v/>
      </c>
      <c r="DG32" s="183" t="b">
        <f t="shared" si="29"/>
        <v>0</v>
      </c>
      <c r="DH32" s="184" t="b">
        <f t="shared" si="30"/>
        <v>0</v>
      </c>
      <c r="DI32" s="184" t="b">
        <f t="shared" si="31"/>
        <v>0</v>
      </c>
      <c r="DJ32" s="185" t="b">
        <f t="shared" si="32"/>
        <v>0</v>
      </c>
      <c r="DK32" s="478" t="str">
        <f t="shared" si="78"/>
        <v/>
      </c>
      <c r="DL32" s="183" t="b">
        <f t="shared" si="33"/>
        <v>0</v>
      </c>
      <c r="DM32" s="184" t="b">
        <f t="shared" si="34"/>
        <v>0</v>
      </c>
      <c r="DN32" s="184" t="b">
        <f t="shared" si="35"/>
        <v>0</v>
      </c>
      <c r="DO32" s="185" t="b">
        <f t="shared" si="36"/>
        <v>0</v>
      </c>
      <c r="DP32" s="478" t="str">
        <f t="shared" si="79"/>
        <v/>
      </c>
      <c r="DQ32" s="183" t="b">
        <f t="shared" si="37"/>
        <v>0</v>
      </c>
      <c r="DR32" s="184" t="b">
        <f t="shared" si="38"/>
        <v>0</v>
      </c>
      <c r="DS32" s="184" t="b">
        <f t="shared" si="39"/>
        <v>0</v>
      </c>
      <c r="DT32" s="185" t="b">
        <f t="shared" si="40"/>
        <v>0</v>
      </c>
      <c r="DU32" s="478" t="str">
        <f t="shared" si="80"/>
        <v/>
      </c>
      <c r="DV32" s="183" t="b">
        <f t="shared" si="41"/>
        <v>0</v>
      </c>
      <c r="DW32" s="184" t="b">
        <f t="shared" si="42"/>
        <v>0</v>
      </c>
      <c r="DX32" s="184" t="b">
        <f t="shared" si="43"/>
        <v>0</v>
      </c>
      <c r="DY32" s="185" t="b">
        <f t="shared" si="44"/>
        <v>0</v>
      </c>
      <c r="DZ32" s="478" t="str">
        <f t="shared" si="81"/>
        <v/>
      </c>
      <c r="EA32" s="183" t="b">
        <f t="shared" si="45"/>
        <v>0</v>
      </c>
      <c r="EB32" s="184" t="b">
        <f t="shared" si="46"/>
        <v>0</v>
      </c>
      <c r="EC32" s="184" t="b">
        <f t="shared" si="47"/>
        <v>0</v>
      </c>
      <c r="ED32" s="185" t="b">
        <f t="shared" si="48"/>
        <v>0</v>
      </c>
      <c r="EE32" s="478" t="str">
        <f t="shared" si="82"/>
        <v/>
      </c>
      <c r="EF32" s="183" t="b">
        <f t="shared" si="49"/>
        <v>0</v>
      </c>
      <c r="EG32" s="184" t="b">
        <f t="shared" si="50"/>
        <v>0</v>
      </c>
      <c r="EH32" s="184" t="b">
        <f t="shared" si="51"/>
        <v>0</v>
      </c>
      <c r="EI32" s="185" t="b">
        <f t="shared" si="52"/>
        <v>0</v>
      </c>
      <c r="EJ32" s="478" t="str">
        <f t="shared" si="83"/>
        <v/>
      </c>
      <c r="EK32" s="478" t="str">
        <f t="shared" si="53"/>
        <v/>
      </c>
      <c r="EL32" s="478" t="str">
        <f t="shared" si="54"/>
        <v/>
      </c>
      <c r="EM32" s="478" t="str">
        <f t="shared" si="55"/>
        <v/>
      </c>
      <c r="EN32" s="478" t="str">
        <f t="shared" si="56"/>
        <v/>
      </c>
      <c r="EO32" s="478" t="str">
        <f t="shared" si="57"/>
        <v/>
      </c>
      <c r="EP32" s="478" t="str">
        <f t="shared" si="58"/>
        <v/>
      </c>
      <c r="EQ32" s="478" t="str">
        <f t="shared" si="59"/>
        <v/>
      </c>
      <c r="ER32" s="478" t="str">
        <f t="shared" si="60"/>
        <v/>
      </c>
      <c r="ES32" s="478" t="str">
        <f t="shared" si="61"/>
        <v/>
      </c>
      <c r="ET32" s="478" t="str">
        <f t="shared" si="62"/>
        <v/>
      </c>
      <c r="EU32" s="478" t="str">
        <f t="shared" si="63"/>
        <v/>
      </c>
      <c r="EV32" s="183" t="b">
        <f t="shared" si="84"/>
        <v>0</v>
      </c>
      <c r="EW32" s="184" t="b">
        <f t="shared" si="85"/>
        <v>0</v>
      </c>
      <c r="EX32" s="184" t="b">
        <f t="shared" si="86"/>
        <v>0</v>
      </c>
      <c r="EY32" s="185" t="b">
        <f t="shared" si="87"/>
        <v>0</v>
      </c>
      <c r="EZ32" s="803" t="str">
        <f t="shared" si="88"/>
        <v/>
      </c>
      <c r="FB32" s="79" t="b">
        <f t="shared" si="89"/>
        <v>0</v>
      </c>
      <c r="FC32" s="79" t="b">
        <f t="shared" si="90"/>
        <v>0</v>
      </c>
      <c r="FD32" s="79" t="b">
        <f t="shared" si="91"/>
        <v>0</v>
      </c>
      <c r="FE32" s="79">
        <f t="shared" si="64"/>
        <v>28</v>
      </c>
      <c r="FF32" s="79" t="str">
        <f t="shared" si="92"/>
        <v/>
      </c>
    </row>
    <row r="33" spans="1:162">
      <c r="A33" s="55"/>
      <c r="B33" s="102">
        <v>29</v>
      </c>
      <c r="C33" s="99" t="s">
        <v>1260</v>
      </c>
      <c r="D33" s="100" t="s">
        <v>378</v>
      </c>
      <c r="E33" s="100"/>
      <c r="F33" s="128" t="s">
        <v>1213</v>
      </c>
      <c r="G33" s="277">
        <v>1</v>
      </c>
      <c r="H33" s="380"/>
      <c r="I33" s="381"/>
      <c r="J33" s="381"/>
      <c r="K33" s="381"/>
      <c r="L33" s="381"/>
      <c r="M33" s="381"/>
      <c r="N33" s="381"/>
      <c r="O33" s="381"/>
      <c r="P33" s="381"/>
      <c r="Q33" s="381"/>
      <c r="R33" s="381"/>
      <c r="S33" s="382"/>
      <c r="T33" s="378" t="s">
        <v>1212</v>
      </c>
      <c r="U33" s="378" t="s">
        <v>67</v>
      </c>
      <c r="V33" s="128" t="s">
        <v>365</v>
      </c>
      <c r="W33" s="239">
        <v>1</v>
      </c>
      <c r="X33" s="398" t="s">
        <v>1225</v>
      </c>
      <c r="Y33" s="239" t="s">
        <v>67</v>
      </c>
      <c r="Z33" s="378" t="s">
        <v>643</v>
      </c>
      <c r="AA33" s="379" t="s">
        <v>643</v>
      </c>
      <c r="AB33" s="383" t="s">
        <v>643</v>
      </c>
      <c r="AC33" s="383" t="s">
        <v>643</v>
      </c>
      <c r="AD33" s="826" t="s">
        <v>643</v>
      </c>
      <c r="AE33" s="305"/>
      <c r="AF33" s="101"/>
      <c r="AI33" s="79" t="s">
        <v>401</v>
      </c>
      <c r="BB33" s="79">
        <v>28</v>
      </c>
      <c r="BC33" s="567" t="s">
        <v>989</v>
      </c>
      <c r="BL33" s="79">
        <v>24</v>
      </c>
      <c r="BM33" s="79">
        <f t="shared" si="0"/>
        <v>29</v>
      </c>
      <c r="BO33" s="478" t="str">
        <f t="shared" si="1"/>
        <v/>
      </c>
      <c r="BP33" s="478" t="str">
        <f t="shared" si="2"/>
        <v/>
      </c>
      <c r="BQ33" s="1007"/>
      <c r="BR33" s="202" t="b">
        <f t="shared" si="3"/>
        <v>0</v>
      </c>
      <c r="BS33" s="196" t="b">
        <f t="shared" si="65"/>
        <v>0</v>
      </c>
      <c r="BT33" s="198" t="b">
        <f t="shared" si="66"/>
        <v>0</v>
      </c>
      <c r="BU33" s="198" t="b">
        <f t="shared" si="66"/>
        <v>0</v>
      </c>
      <c r="BV33" s="198" t="b">
        <f t="shared" si="66"/>
        <v>0</v>
      </c>
      <c r="BW33" s="199" t="b">
        <f t="shared" si="66"/>
        <v>0</v>
      </c>
      <c r="BX33" s="485" t="str">
        <f t="shared" si="67"/>
        <v/>
      </c>
      <c r="BY33" s="479" t="str">
        <f t="shared" si="5"/>
        <v/>
      </c>
      <c r="BZ33" s="485" t="str">
        <f t="shared" si="6"/>
        <v/>
      </c>
      <c r="CA33" s="479" t="str">
        <f t="shared" si="7"/>
        <v/>
      </c>
      <c r="CB33" s="479" t="str">
        <f t="shared" si="8"/>
        <v/>
      </c>
      <c r="CC33" s="183" t="b">
        <f t="shared" si="68"/>
        <v>0</v>
      </c>
      <c r="CD33" s="184" t="b">
        <f t="shared" si="69"/>
        <v>0</v>
      </c>
      <c r="CE33" s="184" t="b">
        <f t="shared" si="70"/>
        <v>0</v>
      </c>
      <c r="CF33" s="185" t="b">
        <f t="shared" si="71"/>
        <v>0</v>
      </c>
      <c r="CG33" s="478" t="str">
        <f t="shared" si="72"/>
        <v/>
      </c>
      <c r="CH33" s="183" t="b">
        <f t="shared" si="9"/>
        <v>0</v>
      </c>
      <c r="CI33" s="184" t="b">
        <f t="shared" si="10"/>
        <v>0</v>
      </c>
      <c r="CJ33" s="184" t="b">
        <f t="shared" si="11"/>
        <v>0</v>
      </c>
      <c r="CK33" s="185" t="b">
        <f t="shared" si="12"/>
        <v>0</v>
      </c>
      <c r="CL33" s="478" t="str">
        <f t="shared" si="73"/>
        <v/>
      </c>
      <c r="CM33" s="183" t="b">
        <f t="shared" si="13"/>
        <v>0</v>
      </c>
      <c r="CN33" s="184" t="b">
        <f t="shared" si="14"/>
        <v>0</v>
      </c>
      <c r="CO33" s="184" t="b">
        <f t="shared" si="15"/>
        <v>0</v>
      </c>
      <c r="CP33" s="185" t="b">
        <f t="shared" si="16"/>
        <v>0</v>
      </c>
      <c r="CQ33" s="478" t="str">
        <f t="shared" si="74"/>
        <v/>
      </c>
      <c r="CR33" s="183" t="b">
        <f t="shared" si="17"/>
        <v>0</v>
      </c>
      <c r="CS33" s="184" t="b">
        <f t="shared" si="18"/>
        <v>0</v>
      </c>
      <c r="CT33" s="184" t="b">
        <f t="shared" si="19"/>
        <v>0</v>
      </c>
      <c r="CU33" s="185" t="b">
        <f t="shared" si="20"/>
        <v>0</v>
      </c>
      <c r="CV33" s="478" t="str">
        <f t="shared" si="75"/>
        <v/>
      </c>
      <c r="CW33" s="183" t="b">
        <f t="shared" si="21"/>
        <v>0</v>
      </c>
      <c r="CX33" s="184" t="b">
        <f t="shared" si="22"/>
        <v>0</v>
      </c>
      <c r="CY33" s="184" t="b">
        <f t="shared" si="23"/>
        <v>0</v>
      </c>
      <c r="CZ33" s="185" t="b">
        <f t="shared" si="24"/>
        <v>0</v>
      </c>
      <c r="DA33" s="478" t="str">
        <f t="shared" si="76"/>
        <v/>
      </c>
      <c r="DB33" s="183" t="b">
        <f t="shared" si="25"/>
        <v>0</v>
      </c>
      <c r="DC33" s="184" t="b">
        <f t="shared" si="26"/>
        <v>0</v>
      </c>
      <c r="DD33" s="184" t="b">
        <f t="shared" si="27"/>
        <v>0</v>
      </c>
      <c r="DE33" s="185" t="b">
        <f t="shared" si="28"/>
        <v>0</v>
      </c>
      <c r="DF33" s="478" t="str">
        <f t="shared" si="77"/>
        <v/>
      </c>
      <c r="DG33" s="183" t="b">
        <f t="shared" si="29"/>
        <v>0</v>
      </c>
      <c r="DH33" s="184" t="b">
        <f t="shared" si="30"/>
        <v>0</v>
      </c>
      <c r="DI33" s="184" t="b">
        <f t="shared" si="31"/>
        <v>0</v>
      </c>
      <c r="DJ33" s="185" t="b">
        <f t="shared" si="32"/>
        <v>0</v>
      </c>
      <c r="DK33" s="478" t="str">
        <f t="shared" si="78"/>
        <v/>
      </c>
      <c r="DL33" s="183" t="b">
        <f t="shared" si="33"/>
        <v>0</v>
      </c>
      <c r="DM33" s="184" t="b">
        <f t="shared" si="34"/>
        <v>0</v>
      </c>
      <c r="DN33" s="184" t="b">
        <f t="shared" si="35"/>
        <v>0</v>
      </c>
      <c r="DO33" s="185" t="b">
        <f t="shared" si="36"/>
        <v>0</v>
      </c>
      <c r="DP33" s="478" t="str">
        <f t="shared" si="79"/>
        <v/>
      </c>
      <c r="DQ33" s="183" t="b">
        <f t="shared" si="37"/>
        <v>0</v>
      </c>
      <c r="DR33" s="184" t="b">
        <f t="shared" si="38"/>
        <v>0</v>
      </c>
      <c r="DS33" s="184" t="b">
        <f t="shared" si="39"/>
        <v>0</v>
      </c>
      <c r="DT33" s="185" t="b">
        <f t="shared" si="40"/>
        <v>0</v>
      </c>
      <c r="DU33" s="478" t="str">
        <f t="shared" si="80"/>
        <v/>
      </c>
      <c r="DV33" s="183" t="b">
        <f t="shared" si="41"/>
        <v>0</v>
      </c>
      <c r="DW33" s="184" t="b">
        <f t="shared" si="42"/>
        <v>0</v>
      </c>
      <c r="DX33" s="184" t="b">
        <f t="shared" si="43"/>
        <v>0</v>
      </c>
      <c r="DY33" s="185" t="b">
        <f t="shared" si="44"/>
        <v>0</v>
      </c>
      <c r="DZ33" s="478" t="str">
        <f t="shared" si="81"/>
        <v/>
      </c>
      <c r="EA33" s="183" t="b">
        <f t="shared" si="45"/>
        <v>0</v>
      </c>
      <c r="EB33" s="184" t="b">
        <f t="shared" si="46"/>
        <v>0</v>
      </c>
      <c r="EC33" s="184" t="b">
        <f t="shared" si="47"/>
        <v>0</v>
      </c>
      <c r="ED33" s="185" t="b">
        <f t="shared" si="48"/>
        <v>0</v>
      </c>
      <c r="EE33" s="478" t="str">
        <f t="shared" si="82"/>
        <v/>
      </c>
      <c r="EF33" s="183" t="b">
        <f t="shared" si="49"/>
        <v>0</v>
      </c>
      <c r="EG33" s="184" t="b">
        <f t="shared" si="50"/>
        <v>0</v>
      </c>
      <c r="EH33" s="184" t="b">
        <f t="shared" si="51"/>
        <v>0</v>
      </c>
      <c r="EI33" s="185" t="b">
        <f t="shared" si="52"/>
        <v>0</v>
      </c>
      <c r="EJ33" s="478" t="str">
        <f t="shared" si="83"/>
        <v/>
      </c>
      <c r="EK33" s="478" t="str">
        <f t="shared" si="53"/>
        <v/>
      </c>
      <c r="EL33" s="478" t="str">
        <f t="shared" si="54"/>
        <v/>
      </c>
      <c r="EM33" s="478" t="str">
        <f t="shared" si="55"/>
        <v/>
      </c>
      <c r="EN33" s="478" t="str">
        <f t="shared" si="56"/>
        <v/>
      </c>
      <c r="EO33" s="478" t="str">
        <f t="shared" si="57"/>
        <v/>
      </c>
      <c r="EP33" s="478" t="str">
        <f t="shared" si="58"/>
        <v/>
      </c>
      <c r="EQ33" s="478" t="str">
        <f t="shared" si="59"/>
        <v/>
      </c>
      <c r="ER33" s="478" t="str">
        <f t="shared" si="60"/>
        <v/>
      </c>
      <c r="ES33" s="478" t="str">
        <f t="shared" si="61"/>
        <v/>
      </c>
      <c r="ET33" s="478" t="str">
        <f t="shared" si="62"/>
        <v/>
      </c>
      <c r="EU33" s="478" t="str">
        <f t="shared" si="63"/>
        <v/>
      </c>
      <c r="EV33" s="183" t="b">
        <f t="shared" si="84"/>
        <v>0</v>
      </c>
      <c r="EW33" s="184" t="b">
        <f t="shared" si="85"/>
        <v>0</v>
      </c>
      <c r="EX33" s="184" t="b">
        <f t="shared" si="86"/>
        <v>0</v>
      </c>
      <c r="EY33" s="185" t="b">
        <f t="shared" si="87"/>
        <v>0</v>
      </c>
      <c r="EZ33" s="803" t="str">
        <f t="shared" si="88"/>
        <v/>
      </c>
      <c r="FB33" s="79" t="b">
        <f t="shared" si="89"/>
        <v>0</v>
      </c>
      <c r="FC33" s="79" t="b">
        <f t="shared" si="90"/>
        <v>0</v>
      </c>
      <c r="FD33" s="79" t="b">
        <f t="shared" si="91"/>
        <v>0</v>
      </c>
      <c r="FE33" s="79">
        <f t="shared" si="64"/>
        <v>29</v>
      </c>
      <c r="FF33" s="79" t="str">
        <f t="shared" si="92"/>
        <v/>
      </c>
    </row>
    <row r="34" spans="1:162">
      <c r="A34" s="55"/>
      <c r="B34" s="102">
        <v>30</v>
      </c>
      <c r="C34" s="99" t="s">
        <v>1261</v>
      </c>
      <c r="D34" s="100" t="s">
        <v>378</v>
      </c>
      <c r="E34" s="100"/>
      <c r="F34" s="128" t="s">
        <v>1212</v>
      </c>
      <c r="G34" s="277">
        <v>1</v>
      </c>
      <c r="H34" s="380"/>
      <c r="I34" s="381"/>
      <c r="J34" s="381"/>
      <c r="K34" s="381"/>
      <c r="L34" s="381"/>
      <c r="M34" s="381"/>
      <c r="N34" s="381"/>
      <c r="O34" s="381"/>
      <c r="P34" s="381"/>
      <c r="Q34" s="381"/>
      <c r="R34" s="381"/>
      <c r="S34" s="382"/>
      <c r="T34" s="378" t="s">
        <v>1212</v>
      </c>
      <c r="U34" s="378" t="s">
        <v>67</v>
      </c>
      <c r="V34" s="128" t="s">
        <v>365</v>
      </c>
      <c r="W34" s="239">
        <v>1</v>
      </c>
      <c r="X34" s="398" t="s">
        <v>1225</v>
      </c>
      <c r="Y34" s="239" t="s">
        <v>67</v>
      </c>
      <c r="Z34" s="378" t="s">
        <v>643</v>
      </c>
      <c r="AA34" s="379" t="s">
        <v>643</v>
      </c>
      <c r="AB34" s="383" t="s">
        <v>643</v>
      </c>
      <c r="AC34" s="383" t="s">
        <v>643</v>
      </c>
      <c r="AD34" s="826" t="s">
        <v>643</v>
      </c>
      <c r="AE34" s="305"/>
      <c r="AF34" s="101"/>
      <c r="AI34" s="79" t="s">
        <v>402</v>
      </c>
      <c r="BB34" s="79">
        <v>29</v>
      </c>
      <c r="BC34" s="567" t="s">
        <v>990</v>
      </c>
      <c r="BL34" s="79">
        <v>24</v>
      </c>
      <c r="BM34" s="79">
        <f t="shared" si="0"/>
        <v>30</v>
      </c>
      <c r="BO34" s="478" t="str">
        <f t="shared" si="1"/>
        <v/>
      </c>
      <c r="BP34" s="478" t="str">
        <f t="shared" si="2"/>
        <v/>
      </c>
      <c r="BQ34" s="1007"/>
      <c r="BR34" s="202" t="b">
        <f t="shared" si="3"/>
        <v>0</v>
      </c>
      <c r="BS34" s="196" t="b">
        <f t="shared" si="65"/>
        <v>0</v>
      </c>
      <c r="BT34" s="198" t="b">
        <f t="shared" si="66"/>
        <v>0</v>
      </c>
      <c r="BU34" s="198" t="b">
        <f t="shared" si="66"/>
        <v>0</v>
      </c>
      <c r="BV34" s="198" t="b">
        <f t="shared" si="66"/>
        <v>0</v>
      </c>
      <c r="BW34" s="199" t="b">
        <f t="shared" si="66"/>
        <v>0</v>
      </c>
      <c r="BX34" s="485" t="str">
        <f t="shared" si="67"/>
        <v/>
      </c>
      <c r="BY34" s="479" t="str">
        <f t="shared" si="5"/>
        <v/>
      </c>
      <c r="BZ34" s="485" t="str">
        <f t="shared" si="6"/>
        <v/>
      </c>
      <c r="CA34" s="479" t="str">
        <f t="shared" si="7"/>
        <v/>
      </c>
      <c r="CB34" s="479" t="str">
        <f t="shared" si="8"/>
        <v/>
      </c>
      <c r="CC34" s="183" t="b">
        <f t="shared" si="68"/>
        <v>0</v>
      </c>
      <c r="CD34" s="184" t="b">
        <f t="shared" si="69"/>
        <v>0</v>
      </c>
      <c r="CE34" s="184" t="b">
        <f t="shared" si="70"/>
        <v>0</v>
      </c>
      <c r="CF34" s="185" t="b">
        <f t="shared" si="71"/>
        <v>0</v>
      </c>
      <c r="CG34" s="478" t="str">
        <f t="shared" si="72"/>
        <v/>
      </c>
      <c r="CH34" s="183" t="b">
        <f t="shared" si="9"/>
        <v>0</v>
      </c>
      <c r="CI34" s="184" t="b">
        <f t="shared" si="10"/>
        <v>0</v>
      </c>
      <c r="CJ34" s="184" t="b">
        <f t="shared" si="11"/>
        <v>0</v>
      </c>
      <c r="CK34" s="185" t="b">
        <f t="shared" si="12"/>
        <v>0</v>
      </c>
      <c r="CL34" s="478" t="str">
        <f t="shared" si="73"/>
        <v/>
      </c>
      <c r="CM34" s="183" t="b">
        <f t="shared" si="13"/>
        <v>0</v>
      </c>
      <c r="CN34" s="184" t="b">
        <f t="shared" si="14"/>
        <v>0</v>
      </c>
      <c r="CO34" s="184" t="b">
        <f t="shared" si="15"/>
        <v>0</v>
      </c>
      <c r="CP34" s="185" t="b">
        <f t="shared" si="16"/>
        <v>0</v>
      </c>
      <c r="CQ34" s="478" t="str">
        <f t="shared" si="74"/>
        <v/>
      </c>
      <c r="CR34" s="183" t="b">
        <f t="shared" si="17"/>
        <v>0</v>
      </c>
      <c r="CS34" s="184" t="b">
        <f t="shared" si="18"/>
        <v>0</v>
      </c>
      <c r="CT34" s="184" t="b">
        <f t="shared" si="19"/>
        <v>0</v>
      </c>
      <c r="CU34" s="185" t="b">
        <f t="shared" si="20"/>
        <v>0</v>
      </c>
      <c r="CV34" s="478" t="str">
        <f t="shared" si="75"/>
        <v/>
      </c>
      <c r="CW34" s="183" t="b">
        <f t="shared" si="21"/>
        <v>0</v>
      </c>
      <c r="CX34" s="184" t="b">
        <f t="shared" si="22"/>
        <v>0</v>
      </c>
      <c r="CY34" s="184" t="b">
        <f t="shared" si="23"/>
        <v>0</v>
      </c>
      <c r="CZ34" s="185" t="b">
        <f t="shared" si="24"/>
        <v>0</v>
      </c>
      <c r="DA34" s="478" t="str">
        <f t="shared" si="76"/>
        <v/>
      </c>
      <c r="DB34" s="183" t="b">
        <f t="shared" si="25"/>
        <v>0</v>
      </c>
      <c r="DC34" s="184" t="b">
        <f t="shared" si="26"/>
        <v>0</v>
      </c>
      <c r="DD34" s="184" t="b">
        <f t="shared" si="27"/>
        <v>0</v>
      </c>
      <c r="DE34" s="185" t="b">
        <f t="shared" si="28"/>
        <v>0</v>
      </c>
      <c r="DF34" s="478" t="str">
        <f t="shared" si="77"/>
        <v/>
      </c>
      <c r="DG34" s="183" t="b">
        <f t="shared" si="29"/>
        <v>0</v>
      </c>
      <c r="DH34" s="184" t="b">
        <f t="shared" si="30"/>
        <v>0</v>
      </c>
      <c r="DI34" s="184" t="b">
        <f t="shared" si="31"/>
        <v>0</v>
      </c>
      <c r="DJ34" s="185" t="b">
        <f t="shared" si="32"/>
        <v>0</v>
      </c>
      <c r="DK34" s="478" t="str">
        <f t="shared" si="78"/>
        <v/>
      </c>
      <c r="DL34" s="183" t="b">
        <f t="shared" si="33"/>
        <v>0</v>
      </c>
      <c r="DM34" s="184" t="b">
        <f t="shared" si="34"/>
        <v>0</v>
      </c>
      <c r="DN34" s="184" t="b">
        <f t="shared" si="35"/>
        <v>0</v>
      </c>
      <c r="DO34" s="185" t="b">
        <f t="shared" si="36"/>
        <v>0</v>
      </c>
      <c r="DP34" s="478" t="str">
        <f t="shared" si="79"/>
        <v/>
      </c>
      <c r="DQ34" s="183" t="b">
        <f t="shared" si="37"/>
        <v>0</v>
      </c>
      <c r="DR34" s="184" t="b">
        <f t="shared" si="38"/>
        <v>0</v>
      </c>
      <c r="DS34" s="184" t="b">
        <f t="shared" si="39"/>
        <v>0</v>
      </c>
      <c r="DT34" s="185" t="b">
        <f t="shared" si="40"/>
        <v>0</v>
      </c>
      <c r="DU34" s="478" t="str">
        <f t="shared" si="80"/>
        <v/>
      </c>
      <c r="DV34" s="183" t="b">
        <f t="shared" si="41"/>
        <v>0</v>
      </c>
      <c r="DW34" s="184" t="b">
        <f t="shared" si="42"/>
        <v>0</v>
      </c>
      <c r="DX34" s="184" t="b">
        <f t="shared" si="43"/>
        <v>0</v>
      </c>
      <c r="DY34" s="185" t="b">
        <f t="shared" si="44"/>
        <v>0</v>
      </c>
      <c r="DZ34" s="478" t="str">
        <f t="shared" si="81"/>
        <v/>
      </c>
      <c r="EA34" s="183" t="b">
        <f t="shared" si="45"/>
        <v>0</v>
      </c>
      <c r="EB34" s="184" t="b">
        <f t="shared" si="46"/>
        <v>0</v>
      </c>
      <c r="EC34" s="184" t="b">
        <f t="shared" si="47"/>
        <v>0</v>
      </c>
      <c r="ED34" s="185" t="b">
        <f t="shared" si="48"/>
        <v>0</v>
      </c>
      <c r="EE34" s="478" t="str">
        <f t="shared" si="82"/>
        <v/>
      </c>
      <c r="EF34" s="183" t="b">
        <f t="shared" si="49"/>
        <v>0</v>
      </c>
      <c r="EG34" s="184" t="b">
        <f t="shared" si="50"/>
        <v>0</v>
      </c>
      <c r="EH34" s="184" t="b">
        <f t="shared" si="51"/>
        <v>0</v>
      </c>
      <c r="EI34" s="185" t="b">
        <f t="shared" si="52"/>
        <v>0</v>
      </c>
      <c r="EJ34" s="478" t="str">
        <f t="shared" si="83"/>
        <v/>
      </c>
      <c r="EK34" s="478" t="str">
        <f t="shared" si="53"/>
        <v/>
      </c>
      <c r="EL34" s="478" t="str">
        <f t="shared" si="54"/>
        <v/>
      </c>
      <c r="EM34" s="478" t="str">
        <f t="shared" si="55"/>
        <v/>
      </c>
      <c r="EN34" s="478" t="str">
        <f t="shared" si="56"/>
        <v/>
      </c>
      <c r="EO34" s="478" t="str">
        <f t="shared" si="57"/>
        <v/>
      </c>
      <c r="EP34" s="478" t="str">
        <f t="shared" si="58"/>
        <v/>
      </c>
      <c r="EQ34" s="478" t="str">
        <f t="shared" si="59"/>
        <v/>
      </c>
      <c r="ER34" s="478" t="str">
        <f t="shared" si="60"/>
        <v/>
      </c>
      <c r="ES34" s="478" t="str">
        <f t="shared" si="61"/>
        <v/>
      </c>
      <c r="ET34" s="478" t="str">
        <f t="shared" si="62"/>
        <v/>
      </c>
      <c r="EU34" s="478" t="str">
        <f t="shared" si="63"/>
        <v/>
      </c>
      <c r="EV34" s="183" t="b">
        <f t="shared" si="84"/>
        <v>0</v>
      </c>
      <c r="EW34" s="184" t="b">
        <f t="shared" si="85"/>
        <v>0</v>
      </c>
      <c r="EX34" s="184" t="b">
        <f t="shared" si="86"/>
        <v>0</v>
      </c>
      <c r="EY34" s="185" t="b">
        <f t="shared" si="87"/>
        <v>0</v>
      </c>
      <c r="EZ34" s="803" t="str">
        <f t="shared" si="88"/>
        <v/>
      </c>
      <c r="FB34" s="79" t="b">
        <f t="shared" si="89"/>
        <v>0</v>
      </c>
      <c r="FC34" s="79" t="b">
        <f t="shared" si="90"/>
        <v>0</v>
      </c>
      <c r="FD34" s="79" t="b">
        <f t="shared" si="91"/>
        <v>0</v>
      </c>
      <c r="FE34" s="79">
        <f t="shared" si="64"/>
        <v>30</v>
      </c>
      <c r="FF34" s="79" t="str">
        <f t="shared" si="92"/>
        <v/>
      </c>
    </row>
    <row r="35" spans="1:162">
      <c r="A35" s="55"/>
      <c r="B35" s="102">
        <v>31</v>
      </c>
      <c r="C35" s="99" t="s">
        <v>1262</v>
      </c>
      <c r="D35" s="100" t="s">
        <v>55</v>
      </c>
      <c r="E35" s="100"/>
      <c r="F35" s="128" t="s">
        <v>1212</v>
      </c>
      <c r="G35" s="277">
        <v>1</v>
      </c>
      <c r="H35" s="380"/>
      <c r="I35" s="381"/>
      <c r="J35" s="381"/>
      <c r="K35" s="381"/>
      <c r="L35" s="381"/>
      <c r="M35" s="381"/>
      <c r="N35" s="381"/>
      <c r="O35" s="381"/>
      <c r="P35" s="381"/>
      <c r="Q35" s="381"/>
      <c r="R35" s="381"/>
      <c r="S35" s="382"/>
      <c r="T35" s="378" t="s">
        <v>1212</v>
      </c>
      <c r="U35" s="378" t="s">
        <v>67</v>
      </c>
      <c r="V35" s="128" t="s">
        <v>365</v>
      </c>
      <c r="W35" s="239">
        <v>1</v>
      </c>
      <c r="X35" s="398" t="s">
        <v>1225</v>
      </c>
      <c r="Y35" s="239" t="s">
        <v>643</v>
      </c>
      <c r="Z35" s="378" t="s">
        <v>643</v>
      </c>
      <c r="AA35" s="379" t="s">
        <v>643</v>
      </c>
      <c r="AB35" s="383" t="s">
        <v>643</v>
      </c>
      <c r="AC35" s="383" t="s">
        <v>643</v>
      </c>
      <c r="AD35" s="826" t="s">
        <v>643</v>
      </c>
      <c r="AE35" s="305"/>
      <c r="AF35" s="101"/>
      <c r="AI35" s="79" t="s">
        <v>403</v>
      </c>
      <c r="BB35" s="79">
        <v>30</v>
      </c>
      <c r="BC35" s="567" t="s">
        <v>991</v>
      </c>
      <c r="BL35" s="79">
        <v>36</v>
      </c>
      <c r="BM35" s="79">
        <f t="shared" si="0"/>
        <v>31</v>
      </c>
      <c r="BO35" s="478" t="str">
        <f t="shared" si="1"/>
        <v>grey</v>
      </c>
      <c r="BP35" s="478" t="str">
        <f t="shared" si="2"/>
        <v/>
      </c>
      <c r="BQ35" s="1007"/>
      <c r="BR35" s="202" t="b">
        <f t="shared" si="3"/>
        <v>0</v>
      </c>
      <c r="BS35" s="196" t="b">
        <f t="shared" si="65"/>
        <v>0</v>
      </c>
      <c r="BT35" s="198" t="b">
        <f t="shared" si="66"/>
        <v>0</v>
      </c>
      <c r="BU35" s="198" t="b">
        <f t="shared" si="66"/>
        <v>0</v>
      </c>
      <c r="BV35" s="198" t="b">
        <f t="shared" si="66"/>
        <v>0</v>
      </c>
      <c r="BW35" s="199" t="b">
        <f t="shared" si="66"/>
        <v>0</v>
      </c>
      <c r="BX35" s="485" t="str">
        <f t="shared" si="67"/>
        <v/>
      </c>
      <c r="BY35" s="479" t="str">
        <f t="shared" si="5"/>
        <v/>
      </c>
      <c r="BZ35" s="485" t="str">
        <f t="shared" si="6"/>
        <v/>
      </c>
      <c r="CA35" s="479" t="str">
        <f t="shared" si="7"/>
        <v/>
      </c>
      <c r="CB35" s="479" t="str">
        <f t="shared" si="8"/>
        <v/>
      </c>
      <c r="CC35" s="183" t="b">
        <f t="shared" si="68"/>
        <v>0</v>
      </c>
      <c r="CD35" s="184" t="b">
        <f t="shared" si="69"/>
        <v>0</v>
      </c>
      <c r="CE35" s="184" t="b">
        <f t="shared" si="70"/>
        <v>0</v>
      </c>
      <c r="CF35" s="185" t="b">
        <f t="shared" si="71"/>
        <v>0</v>
      </c>
      <c r="CG35" s="478" t="str">
        <f t="shared" si="72"/>
        <v/>
      </c>
      <c r="CH35" s="183" t="b">
        <f t="shared" si="9"/>
        <v>0</v>
      </c>
      <c r="CI35" s="184" t="b">
        <f t="shared" si="10"/>
        <v>0</v>
      </c>
      <c r="CJ35" s="184" t="b">
        <f t="shared" si="11"/>
        <v>0</v>
      </c>
      <c r="CK35" s="185" t="b">
        <f t="shared" si="12"/>
        <v>0</v>
      </c>
      <c r="CL35" s="478" t="str">
        <f t="shared" si="73"/>
        <v/>
      </c>
      <c r="CM35" s="183" t="b">
        <f t="shared" si="13"/>
        <v>0</v>
      </c>
      <c r="CN35" s="184" t="b">
        <f t="shared" si="14"/>
        <v>0</v>
      </c>
      <c r="CO35" s="184" t="b">
        <f t="shared" si="15"/>
        <v>0</v>
      </c>
      <c r="CP35" s="185" t="b">
        <f t="shared" si="16"/>
        <v>0</v>
      </c>
      <c r="CQ35" s="478" t="str">
        <f t="shared" si="74"/>
        <v/>
      </c>
      <c r="CR35" s="183" t="b">
        <f t="shared" si="17"/>
        <v>0</v>
      </c>
      <c r="CS35" s="184" t="b">
        <f t="shared" si="18"/>
        <v>0</v>
      </c>
      <c r="CT35" s="184" t="b">
        <f t="shared" si="19"/>
        <v>0</v>
      </c>
      <c r="CU35" s="185" t="b">
        <f t="shared" si="20"/>
        <v>0</v>
      </c>
      <c r="CV35" s="478" t="str">
        <f t="shared" si="75"/>
        <v/>
      </c>
      <c r="CW35" s="183" t="b">
        <f t="shared" si="21"/>
        <v>0</v>
      </c>
      <c r="CX35" s="184" t="b">
        <f t="shared" si="22"/>
        <v>0</v>
      </c>
      <c r="CY35" s="184" t="b">
        <f t="shared" si="23"/>
        <v>0</v>
      </c>
      <c r="CZ35" s="185" t="b">
        <f t="shared" si="24"/>
        <v>0</v>
      </c>
      <c r="DA35" s="478" t="str">
        <f t="shared" si="76"/>
        <v/>
      </c>
      <c r="DB35" s="183" t="b">
        <f t="shared" si="25"/>
        <v>0</v>
      </c>
      <c r="DC35" s="184" t="b">
        <f t="shared" si="26"/>
        <v>0</v>
      </c>
      <c r="DD35" s="184" t="b">
        <f t="shared" si="27"/>
        <v>0</v>
      </c>
      <c r="DE35" s="185" t="b">
        <f t="shared" si="28"/>
        <v>0</v>
      </c>
      <c r="DF35" s="478" t="str">
        <f t="shared" si="77"/>
        <v/>
      </c>
      <c r="DG35" s="183" t="b">
        <f t="shared" si="29"/>
        <v>0</v>
      </c>
      <c r="DH35" s="184" t="b">
        <f t="shared" si="30"/>
        <v>0</v>
      </c>
      <c r="DI35" s="184" t="b">
        <f t="shared" si="31"/>
        <v>0</v>
      </c>
      <c r="DJ35" s="185" t="b">
        <f t="shared" si="32"/>
        <v>0</v>
      </c>
      <c r="DK35" s="478" t="str">
        <f t="shared" si="78"/>
        <v/>
      </c>
      <c r="DL35" s="183" t="b">
        <f t="shared" si="33"/>
        <v>0</v>
      </c>
      <c r="DM35" s="184" t="b">
        <f t="shared" si="34"/>
        <v>0</v>
      </c>
      <c r="DN35" s="184" t="b">
        <f t="shared" si="35"/>
        <v>0</v>
      </c>
      <c r="DO35" s="185" t="b">
        <f t="shared" si="36"/>
        <v>0</v>
      </c>
      <c r="DP35" s="478" t="str">
        <f t="shared" si="79"/>
        <v/>
      </c>
      <c r="DQ35" s="183" t="b">
        <f t="shared" si="37"/>
        <v>0</v>
      </c>
      <c r="DR35" s="184" t="b">
        <f t="shared" si="38"/>
        <v>0</v>
      </c>
      <c r="DS35" s="184" t="b">
        <f t="shared" si="39"/>
        <v>0</v>
      </c>
      <c r="DT35" s="185" t="b">
        <f t="shared" si="40"/>
        <v>0</v>
      </c>
      <c r="DU35" s="478" t="str">
        <f t="shared" si="80"/>
        <v/>
      </c>
      <c r="DV35" s="183" t="b">
        <f t="shared" si="41"/>
        <v>0</v>
      </c>
      <c r="DW35" s="184" t="b">
        <f t="shared" si="42"/>
        <v>0</v>
      </c>
      <c r="DX35" s="184" t="b">
        <f t="shared" si="43"/>
        <v>0</v>
      </c>
      <c r="DY35" s="185" t="b">
        <f t="shared" si="44"/>
        <v>0</v>
      </c>
      <c r="DZ35" s="478" t="str">
        <f t="shared" si="81"/>
        <v/>
      </c>
      <c r="EA35" s="183" t="b">
        <f t="shared" si="45"/>
        <v>0</v>
      </c>
      <c r="EB35" s="184" t="b">
        <f t="shared" si="46"/>
        <v>0</v>
      </c>
      <c r="EC35" s="184" t="b">
        <f t="shared" si="47"/>
        <v>0</v>
      </c>
      <c r="ED35" s="185" t="b">
        <f t="shared" si="48"/>
        <v>0</v>
      </c>
      <c r="EE35" s="478" t="str">
        <f t="shared" si="82"/>
        <v/>
      </c>
      <c r="EF35" s="183" t="b">
        <f t="shared" si="49"/>
        <v>0</v>
      </c>
      <c r="EG35" s="184" t="b">
        <f t="shared" si="50"/>
        <v>0</v>
      </c>
      <c r="EH35" s="184" t="b">
        <f t="shared" si="51"/>
        <v>0</v>
      </c>
      <c r="EI35" s="185" t="b">
        <f t="shared" si="52"/>
        <v>0</v>
      </c>
      <c r="EJ35" s="478" t="str">
        <f t="shared" si="83"/>
        <v/>
      </c>
      <c r="EK35" s="478" t="str">
        <f t="shared" si="53"/>
        <v/>
      </c>
      <c r="EL35" s="478" t="str">
        <f t="shared" si="54"/>
        <v/>
      </c>
      <c r="EM35" s="478" t="str">
        <f t="shared" si="55"/>
        <v/>
      </c>
      <c r="EN35" s="478" t="str">
        <f t="shared" si="56"/>
        <v/>
      </c>
      <c r="EO35" s="478" t="str">
        <f t="shared" si="57"/>
        <v/>
      </c>
      <c r="EP35" s="478" t="str">
        <f t="shared" si="58"/>
        <v/>
      </c>
      <c r="EQ35" s="478" t="str">
        <f t="shared" si="59"/>
        <v/>
      </c>
      <c r="ER35" s="478" t="str">
        <f t="shared" si="60"/>
        <v/>
      </c>
      <c r="ES35" s="478" t="str">
        <f t="shared" si="61"/>
        <v/>
      </c>
      <c r="ET35" s="478" t="str">
        <f t="shared" si="62"/>
        <v/>
      </c>
      <c r="EU35" s="478" t="str">
        <f t="shared" si="63"/>
        <v/>
      </c>
      <c r="EV35" s="183" t="b">
        <f t="shared" si="84"/>
        <v>0</v>
      </c>
      <c r="EW35" s="184" t="b">
        <f t="shared" si="85"/>
        <v>0</v>
      </c>
      <c r="EX35" s="184" t="b">
        <f t="shared" si="86"/>
        <v>0</v>
      </c>
      <c r="EY35" s="185" t="b">
        <f t="shared" si="87"/>
        <v>0</v>
      </c>
      <c r="EZ35" s="803" t="str">
        <f t="shared" si="88"/>
        <v/>
      </c>
      <c r="FB35" s="79" t="b">
        <f t="shared" si="89"/>
        <v>0</v>
      </c>
      <c r="FC35" s="79" t="b">
        <f t="shared" si="90"/>
        <v>1</v>
      </c>
      <c r="FD35" s="79" t="b">
        <f t="shared" si="91"/>
        <v>0</v>
      </c>
      <c r="FE35" s="79" t="str">
        <f t="shared" si="64"/>
        <v/>
      </c>
      <c r="FF35" s="79" t="str">
        <f t="shared" si="92"/>
        <v/>
      </c>
    </row>
    <row r="36" spans="1:162">
      <c r="A36" s="55"/>
      <c r="B36" s="102">
        <v>32</v>
      </c>
      <c r="C36" s="99" t="s">
        <v>1263</v>
      </c>
      <c r="D36" s="100" t="s">
        <v>55</v>
      </c>
      <c r="E36" s="100"/>
      <c r="F36" s="128" t="s">
        <v>1212</v>
      </c>
      <c r="G36" s="277">
        <v>1</v>
      </c>
      <c r="H36" s="380"/>
      <c r="I36" s="381"/>
      <c r="J36" s="381"/>
      <c r="K36" s="381"/>
      <c r="L36" s="381"/>
      <c r="M36" s="381"/>
      <c r="N36" s="381"/>
      <c r="O36" s="381"/>
      <c r="P36" s="381"/>
      <c r="Q36" s="381"/>
      <c r="R36" s="381"/>
      <c r="S36" s="382"/>
      <c r="T36" s="378" t="s">
        <v>1213</v>
      </c>
      <c r="U36" s="378" t="s">
        <v>67</v>
      </c>
      <c r="V36" s="128" t="s">
        <v>365</v>
      </c>
      <c r="W36" s="239">
        <v>1</v>
      </c>
      <c r="X36" s="398" t="s">
        <v>1225</v>
      </c>
      <c r="Y36" s="239" t="s">
        <v>643</v>
      </c>
      <c r="Z36" s="378" t="s">
        <v>643</v>
      </c>
      <c r="AA36" s="379" t="s">
        <v>643</v>
      </c>
      <c r="AB36" s="383" t="s">
        <v>643</v>
      </c>
      <c r="AC36" s="383" t="s">
        <v>643</v>
      </c>
      <c r="AD36" s="826" t="s">
        <v>643</v>
      </c>
      <c r="AE36" s="305"/>
      <c r="AF36" s="101"/>
      <c r="AI36" s="79" t="s">
        <v>404</v>
      </c>
      <c r="BB36" s="79">
        <v>31</v>
      </c>
      <c r="BC36" s="567" t="s">
        <v>992</v>
      </c>
      <c r="BL36" s="79">
        <v>24</v>
      </c>
      <c r="BM36" s="79">
        <f t="shared" si="0"/>
        <v>32</v>
      </c>
      <c r="BO36" s="478" t="str">
        <f t="shared" si="1"/>
        <v>grey</v>
      </c>
      <c r="BP36" s="478" t="str">
        <f t="shared" si="2"/>
        <v/>
      </c>
      <c r="BQ36" s="1007"/>
      <c r="BR36" s="202" t="b">
        <f t="shared" si="3"/>
        <v>0</v>
      </c>
      <c r="BS36" s="196" t="b">
        <f t="shared" si="65"/>
        <v>0</v>
      </c>
      <c r="BT36" s="198" t="b">
        <f t="shared" si="66"/>
        <v>0</v>
      </c>
      <c r="BU36" s="198" t="b">
        <f t="shared" si="66"/>
        <v>0</v>
      </c>
      <c r="BV36" s="198" t="b">
        <f t="shared" si="66"/>
        <v>0</v>
      </c>
      <c r="BW36" s="199" t="b">
        <f t="shared" si="66"/>
        <v>0</v>
      </c>
      <c r="BX36" s="485" t="str">
        <f t="shared" si="67"/>
        <v/>
      </c>
      <c r="BY36" s="479" t="str">
        <f t="shared" si="5"/>
        <v/>
      </c>
      <c r="BZ36" s="485" t="str">
        <f t="shared" si="6"/>
        <v/>
      </c>
      <c r="CA36" s="479" t="str">
        <f t="shared" si="7"/>
        <v/>
      </c>
      <c r="CB36" s="479" t="str">
        <f t="shared" si="8"/>
        <v/>
      </c>
      <c r="CC36" s="183" t="b">
        <f t="shared" si="68"/>
        <v>0</v>
      </c>
      <c r="CD36" s="184" t="b">
        <f t="shared" si="69"/>
        <v>0</v>
      </c>
      <c r="CE36" s="184" t="b">
        <f t="shared" si="70"/>
        <v>0</v>
      </c>
      <c r="CF36" s="185" t="b">
        <f t="shared" si="71"/>
        <v>0</v>
      </c>
      <c r="CG36" s="478" t="str">
        <f t="shared" si="72"/>
        <v/>
      </c>
      <c r="CH36" s="183" t="b">
        <f t="shared" si="9"/>
        <v>0</v>
      </c>
      <c r="CI36" s="184" t="b">
        <f t="shared" si="10"/>
        <v>0</v>
      </c>
      <c r="CJ36" s="184" t="b">
        <f t="shared" si="11"/>
        <v>0</v>
      </c>
      <c r="CK36" s="185" t="b">
        <f t="shared" si="12"/>
        <v>0</v>
      </c>
      <c r="CL36" s="478" t="str">
        <f t="shared" si="73"/>
        <v/>
      </c>
      <c r="CM36" s="183" t="b">
        <f t="shared" si="13"/>
        <v>0</v>
      </c>
      <c r="CN36" s="184" t="b">
        <f t="shared" si="14"/>
        <v>0</v>
      </c>
      <c r="CO36" s="184" t="b">
        <f t="shared" si="15"/>
        <v>0</v>
      </c>
      <c r="CP36" s="185" t="b">
        <f t="shared" si="16"/>
        <v>0</v>
      </c>
      <c r="CQ36" s="478" t="str">
        <f t="shared" si="74"/>
        <v/>
      </c>
      <c r="CR36" s="183" t="b">
        <f t="shared" si="17"/>
        <v>0</v>
      </c>
      <c r="CS36" s="184" t="b">
        <f t="shared" si="18"/>
        <v>0</v>
      </c>
      <c r="CT36" s="184" t="b">
        <f t="shared" si="19"/>
        <v>0</v>
      </c>
      <c r="CU36" s="185" t="b">
        <f t="shared" si="20"/>
        <v>0</v>
      </c>
      <c r="CV36" s="478" t="str">
        <f t="shared" si="75"/>
        <v/>
      </c>
      <c r="CW36" s="183" t="b">
        <f t="shared" si="21"/>
        <v>0</v>
      </c>
      <c r="CX36" s="184" t="b">
        <f t="shared" si="22"/>
        <v>0</v>
      </c>
      <c r="CY36" s="184" t="b">
        <f t="shared" si="23"/>
        <v>0</v>
      </c>
      <c r="CZ36" s="185" t="b">
        <f t="shared" si="24"/>
        <v>0</v>
      </c>
      <c r="DA36" s="478" t="str">
        <f t="shared" si="76"/>
        <v/>
      </c>
      <c r="DB36" s="183" t="b">
        <f t="shared" si="25"/>
        <v>0</v>
      </c>
      <c r="DC36" s="184" t="b">
        <f t="shared" si="26"/>
        <v>0</v>
      </c>
      <c r="DD36" s="184" t="b">
        <f t="shared" si="27"/>
        <v>0</v>
      </c>
      <c r="DE36" s="185" t="b">
        <f t="shared" si="28"/>
        <v>0</v>
      </c>
      <c r="DF36" s="478" t="str">
        <f t="shared" si="77"/>
        <v/>
      </c>
      <c r="DG36" s="183" t="b">
        <f t="shared" si="29"/>
        <v>0</v>
      </c>
      <c r="DH36" s="184" t="b">
        <f t="shared" si="30"/>
        <v>0</v>
      </c>
      <c r="DI36" s="184" t="b">
        <f t="shared" si="31"/>
        <v>0</v>
      </c>
      <c r="DJ36" s="185" t="b">
        <f t="shared" si="32"/>
        <v>0</v>
      </c>
      <c r="DK36" s="478" t="str">
        <f t="shared" si="78"/>
        <v/>
      </c>
      <c r="DL36" s="183" t="b">
        <f t="shared" si="33"/>
        <v>0</v>
      </c>
      <c r="DM36" s="184" t="b">
        <f t="shared" si="34"/>
        <v>0</v>
      </c>
      <c r="DN36" s="184" t="b">
        <f t="shared" si="35"/>
        <v>0</v>
      </c>
      <c r="DO36" s="185" t="b">
        <f t="shared" si="36"/>
        <v>0</v>
      </c>
      <c r="DP36" s="478" t="str">
        <f t="shared" si="79"/>
        <v/>
      </c>
      <c r="DQ36" s="183" t="b">
        <f t="shared" si="37"/>
        <v>0</v>
      </c>
      <c r="DR36" s="184" t="b">
        <f t="shared" si="38"/>
        <v>0</v>
      </c>
      <c r="DS36" s="184" t="b">
        <f t="shared" si="39"/>
        <v>0</v>
      </c>
      <c r="DT36" s="185" t="b">
        <f t="shared" si="40"/>
        <v>0</v>
      </c>
      <c r="DU36" s="478" t="str">
        <f t="shared" si="80"/>
        <v/>
      </c>
      <c r="DV36" s="183" t="b">
        <f t="shared" si="41"/>
        <v>0</v>
      </c>
      <c r="DW36" s="184" t="b">
        <f t="shared" si="42"/>
        <v>0</v>
      </c>
      <c r="DX36" s="184" t="b">
        <f t="shared" si="43"/>
        <v>0</v>
      </c>
      <c r="DY36" s="185" t="b">
        <f t="shared" si="44"/>
        <v>0</v>
      </c>
      <c r="DZ36" s="478" t="str">
        <f t="shared" si="81"/>
        <v/>
      </c>
      <c r="EA36" s="183" t="b">
        <f t="shared" si="45"/>
        <v>0</v>
      </c>
      <c r="EB36" s="184" t="b">
        <f t="shared" si="46"/>
        <v>0</v>
      </c>
      <c r="EC36" s="184" t="b">
        <f t="shared" si="47"/>
        <v>0</v>
      </c>
      <c r="ED36" s="185" t="b">
        <f t="shared" si="48"/>
        <v>0</v>
      </c>
      <c r="EE36" s="478" t="str">
        <f t="shared" si="82"/>
        <v/>
      </c>
      <c r="EF36" s="183" t="b">
        <f t="shared" si="49"/>
        <v>0</v>
      </c>
      <c r="EG36" s="184" t="b">
        <f t="shared" si="50"/>
        <v>0</v>
      </c>
      <c r="EH36" s="184" t="b">
        <f t="shared" si="51"/>
        <v>0</v>
      </c>
      <c r="EI36" s="185" t="b">
        <f t="shared" si="52"/>
        <v>0</v>
      </c>
      <c r="EJ36" s="478" t="str">
        <f t="shared" si="83"/>
        <v/>
      </c>
      <c r="EK36" s="478" t="str">
        <f t="shared" si="53"/>
        <v/>
      </c>
      <c r="EL36" s="478" t="str">
        <f t="shared" si="54"/>
        <v/>
      </c>
      <c r="EM36" s="478" t="str">
        <f t="shared" si="55"/>
        <v/>
      </c>
      <c r="EN36" s="478" t="str">
        <f t="shared" si="56"/>
        <v/>
      </c>
      <c r="EO36" s="478" t="str">
        <f t="shared" si="57"/>
        <v/>
      </c>
      <c r="EP36" s="478" t="str">
        <f t="shared" si="58"/>
        <v/>
      </c>
      <c r="EQ36" s="478" t="str">
        <f t="shared" si="59"/>
        <v/>
      </c>
      <c r="ER36" s="478" t="str">
        <f t="shared" si="60"/>
        <v/>
      </c>
      <c r="ES36" s="478" t="str">
        <f t="shared" si="61"/>
        <v/>
      </c>
      <c r="ET36" s="478" t="str">
        <f t="shared" si="62"/>
        <v/>
      </c>
      <c r="EU36" s="478" t="str">
        <f t="shared" si="63"/>
        <v/>
      </c>
      <c r="EV36" s="183" t="b">
        <f t="shared" si="84"/>
        <v>0</v>
      </c>
      <c r="EW36" s="184" t="b">
        <f t="shared" si="85"/>
        <v>0</v>
      </c>
      <c r="EX36" s="184" t="b">
        <f t="shared" si="86"/>
        <v>0</v>
      </c>
      <c r="EY36" s="185" t="b">
        <f t="shared" si="87"/>
        <v>0</v>
      </c>
      <c r="EZ36" s="803" t="str">
        <f t="shared" si="88"/>
        <v/>
      </c>
      <c r="FB36" s="79" t="b">
        <f t="shared" si="89"/>
        <v>0</v>
      </c>
      <c r="FC36" s="79" t="b">
        <f t="shared" si="90"/>
        <v>1</v>
      </c>
      <c r="FD36" s="79" t="b">
        <f t="shared" si="91"/>
        <v>0</v>
      </c>
      <c r="FE36" s="79" t="str">
        <f t="shared" si="64"/>
        <v/>
      </c>
      <c r="FF36" s="79" t="str">
        <f t="shared" si="92"/>
        <v/>
      </c>
    </row>
    <row r="37" spans="1:162">
      <c r="A37" s="55"/>
      <c r="B37" s="102">
        <v>33</v>
      </c>
      <c r="C37" s="99" t="s">
        <v>1264</v>
      </c>
      <c r="D37" s="100" t="s">
        <v>55</v>
      </c>
      <c r="E37" s="100"/>
      <c r="F37" s="128" t="s">
        <v>1212</v>
      </c>
      <c r="G37" s="277">
        <v>1</v>
      </c>
      <c r="H37" s="380"/>
      <c r="I37" s="381"/>
      <c r="J37" s="381"/>
      <c r="K37" s="381"/>
      <c r="L37" s="381"/>
      <c r="M37" s="381"/>
      <c r="N37" s="381"/>
      <c r="O37" s="381"/>
      <c r="P37" s="381"/>
      <c r="Q37" s="381"/>
      <c r="R37" s="381"/>
      <c r="S37" s="382"/>
      <c r="T37" s="378" t="s">
        <v>1212</v>
      </c>
      <c r="U37" s="378" t="s">
        <v>67</v>
      </c>
      <c r="V37" s="128" t="s">
        <v>365</v>
      </c>
      <c r="W37" s="239">
        <v>1</v>
      </c>
      <c r="X37" s="398" t="s">
        <v>1225</v>
      </c>
      <c r="Y37" s="239" t="s">
        <v>643</v>
      </c>
      <c r="Z37" s="378" t="s">
        <v>643</v>
      </c>
      <c r="AA37" s="379" t="s">
        <v>643</v>
      </c>
      <c r="AB37" s="383" t="s">
        <v>643</v>
      </c>
      <c r="AC37" s="383" t="s">
        <v>643</v>
      </c>
      <c r="AD37" s="826" t="s">
        <v>643</v>
      </c>
      <c r="AE37" s="305"/>
      <c r="AF37" s="101"/>
      <c r="AI37" s="79" t="s">
        <v>395</v>
      </c>
      <c r="BB37" s="79">
        <v>32</v>
      </c>
      <c r="BC37" s="567" t="s">
        <v>993</v>
      </c>
      <c r="BL37" s="79">
        <v>36</v>
      </c>
      <c r="BM37" s="79">
        <f t="shared" si="0"/>
        <v>33</v>
      </c>
      <c r="BO37" s="478" t="str">
        <f t="shared" ref="BO37:BO54" si="93">IF(D37="未定義","grey","")</f>
        <v>grey</v>
      </c>
      <c r="BP37" s="478" t="str">
        <f t="shared" si="2"/>
        <v/>
      </c>
      <c r="BQ37" s="1007"/>
      <c r="BR37" s="202" t="b">
        <f t="shared" si="3"/>
        <v>0</v>
      </c>
      <c r="BS37" s="196" t="b">
        <f t="shared" si="65"/>
        <v>0</v>
      </c>
      <c r="BT37" s="198" t="b">
        <f t="shared" si="66"/>
        <v>0</v>
      </c>
      <c r="BU37" s="198" t="b">
        <f t="shared" si="66"/>
        <v>0</v>
      </c>
      <c r="BV37" s="198" t="b">
        <f t="shared" si="66"/>
        <v>0</v>
      </c>
      <c r="BW37" s="199" t="b">
        <f t="shared" si="66"/>
        <v>0</v>
      </c>
      <c r="BX37" s="485" t="str">
        <f t="shared" si="67"/>
        <v/>
      </c>
      <c r="BY37" s="479" t="str">
        <f t="shared" si="5"/>
        <v/>
      </c>
      <c r="BZ37" s="485" t="str">
        <f t="shared" si="6"/>
        <v/>
      </c>
      <c r="CA37" s="479" t="str">
        <f t="shared" si="7"/>
        <v/>
      </c>
      <c r="CB37" s="479" t="str">
        <f t="shared" si="8"/>
        <v/>
      </c>
      <c r="CC37" s="183" t="b">
        <f t="shared" si="68"/>
        <v>0</v>
      </c>
      <c r="CD37" s="184" t="b">
        <f t="shared" si="69"/>
        <v>0</v>
      </c>
      <c r="CE37" s="184" t="b">
        <f t="shared" si="70"/>
        <v>0</v>
      </c>
      <c r="CF37" s="185" t="b">
        <f t="shared" si="71"/>
        <v>0</v>
      </c>
      <c r="CG37" s="478" t="str">
        <f t="shared" si="72"/>
        <v/>
      </c>
      <c r="CH37" s="183" t="b">
        <f t="shared" si="9"/>
        <v>0</v>
      </c>
      <c r="CI37" s="184" t="b">
        <f t="shared" si="10"/>
        <v>0</v>
      </c>
      <c r="CJ37" s="184" t="b">
        <f t="shared" si="11"/>
        <v>0</v>
      </c>
      <c r="CK37" s="185" t="b">
        <f t="shared" si="12"/>
        <v>0</v>
      </c>
      <c r="CL37" s="478" t="str">
        <f t="shared" si="73"/>
        <v/>
      </c>
      <c r="CM37" s="183" t="b">
        <f t="shared" si="13"/>
        <v>0</v>
      </c>
      <c r="CN37" s="184" t="b">
        <f t="shared" si="14"/>
        <v>0</v>
      </c>
      <c r="CO37" s="184" t="b">
        <f t="shared" si="15"/>
        <v>0</v>
      </c>
      <c r="CP37" s="185" t="b">
        <f t="shared" si="16"/>
        <v>0</v>
      </c>
      <c r="CQ37" s="478" t="str">
        <f t="shared" si="74"/>
        <v/>
      </c>
      <c r="CR37" s="183" t="b">
        <f t="shared" si="17"/>
        <v>0</v>
      </c>
      <c r="CS37" s="184" t="b">
        <f t="shared" si="18"/>
        <v>0</v>
      </c>
      <c r="CT37" s="184" t="b">
        <f t="shared" si="19"/>
        <v>0</v>
      </c>
      <c r="CU37" s="185" t="b">
        <f t="shared" si="20"/>
        <v>0</v>
      </c>
      <c r="CV37" s="478" t="str">
        <f t="shared" si="75"/>
        <v/>
      </c>
      <c r="CW37" s="183" t="b">
        <f t="shared" si="21"/>
        <v>0</v>
      </c>
      <c r="CX37" s="184" t="b">
        <f t="shared" si="22"/>
        <v>0</v>
      </c>
      <c r="CY37" s="184" t="b">
        <f t="shared" si="23"/>
        <v>0</v>
      </c>
      <c r="CZ37" s="185" t="b">
        <f t="shared" si="24"/>
        <v>0</v>
      </c>
      <c r="DA37" s="478" t="str">
        <f t="shared" si="76"/>
        <v/>
      </c>
      <c r="DB37" s="183" t="b">
        <f t="shared" si="25"/>
        <v>0</v>
      </c>
      <c r="DC37" s="184" t="b">
        <f t="shared" si="26"/>
        <v>0</v>
      </c>
      <c r="DD37" s="184" t="b">
        <f t="shared" si="27"/>
        <v>0</v>
      </c>
      <c r="DE37" s="185" t="b">
        <f t="shared" si="28"/>
        <v>0</v>
      </c>
      <c r="DF37" s="478" t="str">
        <f t="shared" si="77"/>
        <v/>
      </c>
      <c r="DG37" s="183" t="b">
        <f t="shared" si="29"/>
        <v>0</v>
      </c>
      <c r="DH37" s="184" t="b">
        <f t="shared" si="30"/>
        <v>0</v>
      </c>
      <c r="DI37" s="184" t="b">
        <f t="shared" si="31"/>
        <v>0</v>
      </c>
      <c r="DJ37" s="185" t="b">
        <f t="shared" si="32"/>
        <v>0</v>
      </c>
      <c r="DK37" s="478" t="str">
        <f t="shared" si="78"/>
        <v/>
      </c>
      <c r="DL37" s="183" t="b">
        <f t="shared" si="33"/>
        <v>0</v>
      </c>
      <c r="DM37" s="184" t="b">
        <f t="shared" si="34"/>
        <v>0</v>
      </c>
      <c r="DN37" s="184" t="b">
        <f t="shared" si="35"/>
        <v>0</v>
      </c>
      <c r="DO37" s="185" t="b">
        <f t="shared" si="36"/>
        <v>0</v>
      </c>
      <c r="DP37" s="478" t="str">
        <f t="shared" si="79"/>
        <v/>
      </c>
      <c r="DQ37" s="183" t="b">
        <f t="shared" si="37"/>
        <v>0</v>
      </c>
      <c r="DR37" s="184" t="b">
        <f t="shared" si="38"/>
        <v>0</v>
      </c>
      <c r="DS37" s="184" t="b">
        <f t="shared" si="39"/>
        <v>0</v>
      </c>
      <c r="DT37" s="185" t="b">
        <f t="shared" si="40"/>
        <v>0</v>
      </c>
      <c r="DU37" s="478" t="str">
        <f t="shared" si="80"/>
        <v/>
      </c>
      <c r="DV37" s="183" t="b">
        <f t="shared" si="41"/>
        <v>0</v>
      </c>
      <c r="DW37" s="184" t="b">
        <f t="shared" si="42"/>
        <v>0</v>
      </c>
      <c r="DX37" s="184" t="b">
        <f t="shared" si="43"/>
        <v>0</v>
      </c>
      <c r="DY37" s="185" t="b">
        <f t="shared" si="44"/>
        <v>0</v>
      </c>
      <c r="DZ37" s="478" t="str">
        <f t="shared" si="81"/>
        <v/>
      </c>
      <c r="EA37" s="183" t="b">
        <f t="shared" si="45"/>
        <v>0</v>
      </c>
      <c r="EB37" s="184" t="b">
        <f t="shared" si="46"/>
        <v>0</v>
      </c>
      <c r="EC37" s="184" t="b">
        <f t="shared" si="47"/>
        <v>0</v>
      </c>
      <c r="ED37" s="185" t="b">
        <f t="shared" si="48"/>
        <v>0</v>
      </c>
      <c r="EE37" s="478" t="str">
        <f t="shared" si="82"/>
        <v/>
      </c>
      <c r="EF37" s="183" t="b">
        <f t="shared" si="49"/>
        <v>0</v>
      </c>
      <c r="EG37" s="184" t="b">
        <f t="shared" si="50"/>
        <v>0</v>
      </c>
      <c r="EH37" s="184" t="b">
        <f t="shared" si="51"/>
        <v>0</v>
      </c>
      <c r="EI37" s="185" t="b">
        <f t="shared" si="52"/>
        <v>0</v>
      </c>
      <c r="EJ37" s="478" t="str">
        <f t="shared" si="83"/>
        <v/>
      </c>
      <c r="EK37" s="478" t="str">
        <f t="shared" si="53"/>
        <v/>
      </c>
      <c r="EL37" s="478" t="str">
        <f t="shared" si="54"/>
        <v/>
      </c>
      <c r="EM37" s="478" t="str">
        <f t="shared" si="55"/>
        <v/>
      </c>
      <c r="EN37" s="478" t="str">
        <f t="shared" si="56"/>
        <v/>
      </c>
      <c r="EO37" s="478" t="str">
        <f t="shared" si="57"/>
        <v/>
      </c>
      <c r="EP37" s="478" t="str">
        <f t="shared" si="58"/>
        <v/>
      </c>
      <c r="EQ37" s="478" t="str">
        <f t="shared" si="59"/>
        <v/>
      </c>
      <c r="ER37" s="478" t="str">
        <f t="shared" si="60"/>
        <v/>
      </c>
      <c r="ES37" s="478" t="str">
        <f t="shared" si="61"/>
        <v/>
      </c>
      <c r="ET37" s="478" t="str">
        <f t="shared" si="62"/>
        <v/>
      </c>
      <c r="EU37" s="478" t="str">
        <f t="shared" si="63"/>
        <v/>
      </c>
      <c r="EV37" s="183" t="b">
        <f t="shared" si="84"/>
        <v>0</v>
      </c>
      <c r="EW37" s="184" t="b">
        <f t="shared" si="85"/>
        <v>0</v>
      </c>
      <c r="EX37" s="184" t="b">
        <f t="shared" si="86"/>
        <v>0</v>
      </c>
      <c r="EY37" s="185" t="b">
        <f t="shared" si="87"/>
        <v>0</v>
      </c>
      <c r="EZ37" s="803" t="str">
        <f t="shared" si="88"/>
        <v/>
      </c>
      <c r="FB37" s="79" t="b">
        <f t="shared" si="89"/>
        <v>0</v>
      </c>
      <c r="FC37" s="79" t="b">
        <f t="shared" si="90"/>
        <v>1</v>
      </c>
      <c r="FD37" s="79" t="b">
        <f t="shared" si="91"/>
        <v>0</v>
      </c>
      <c r="FE37" s="79" t="str">
        <f t="shared" si="64"/>
        <v/>
      </c>
      <c r="FF37" s="79" t="str">
        <f t="shared" si="92"/>
        <v/>
      </c>
    </row>
    <row r="38" spans="1:162">
      <c r="A38" s="55"/>
      <c r="B38" s="102">
        <v>34</v>
      </c>
      <c r="C38" s="99" t="s">
        <v>1265</v>
      </c>
      <c r="D38" s="100" t="s">
        <v>55</v>
      </c>
      <c r="E38" s="100"/>
      <c r="F38" s="128" t="s">
        <v>1213</v>
      </c>
      <c r="G38" s="277">
        <v>1</v>
      </c>
      <c r="H38" s="380"/>
      <c r="I38" s="381"/>
      <c r="J38" s="381"/>
      <c r="K38" s="381"/>
      <c r="L38" s="381"/>
      <c r="M38" s="381"/>
      <c r="N38" s="381"/>
      <c r="O38" s="381"/>
      <c r="P38" s="381"/>
      <c r="Q38" s="381"/>
      <c r="R38" s="381"/>
      <c r="S38" s="382"/>
      <c r="T38" s="378" t="s">
        <v>1213</v>
      </c>
      <c r="U38" s="378" t="s">
        <v>67</v>
      </c>
      <c r="V38" s="128" t="s">
        <v>365</v>
      </c>
      <c r="W38" s="239">
        <v>1</v>
      </c>
      <c r="X38" s="398" t="s">
        <v>1225</v>
      </c>
      <c r="Y38" s="239" t="s">
        <v>643</v>
      </c>
      <c r="Z38" s="378" t="s">
        <v>643</v>
      </c>
      <c r="AA38" s="379" t="s">
        <v>643</v>
      </c>
      <c r="AB38" s="383" t="s">
        <v>643</v>
      </c>
      <c r="AC38" s="383" t="s">
        <v>643</v>
      </c>
      <c r="AD38" s="826" t="s">
        <v>643</v>
      </c>
      <c r="AE38" s="305"/>
      <c r="AF38" s="101"/>
      <c r="AI38" s="79" t="s">
        <v>405</v>
      </c>
      <c r="BB38" s="79">
        <v>33</v>
      </c>
      <c r="BC38" s="567" t="s">
        <v>994</v>
      </c>
      <c r="BL38" s="79">
        <v>8</v>
      </c>
      <c r="BM38" s="79">
        <f t="shared" si="0"/>
        <v>34</v>
      </c>
      <c r="BO38" s="478" t="str">
        <f t="shared" si="93"/>
        <v>grey</v>
      </c>
      <c r="BP38" s="478" t="str">
        <f t="shared" si="2"/>
        <v/>
      </c>
      <c r="BQ38" s="1007"/>
      <c r="BR38" s="202" t="b">
        <f t="shared" si="3"/>
        <v>0</v>
      </c>
      <c r="BS38" s="196" t="b">
        <f t="shared" si="65"/>
        <v>0</v>
      </c>
      <c r="BT38" s="198" t="b">
        <f t="shared" si="66"/>
        <v>0</v>
      </c>
      <c r="BU38" s="198" t="b">
        <f t="shared" si="66"/>
        <v>0</v>
      </c>
      <c r="BV38" s="198" t="b">
        <f t="shared" si="66"/>
        <v>0</v>
      </c>
      <c r="BW38" s="199" t="b">
        <f t="shared" si="66"/>
        <v>0</v>
      </c>
      <c r="BX38" s="485" t="str">
        <f t="shared" si="67"/>
        <v/>
      </c>
      <c r="BY38" s="479" t="str">
        <f t="shared" si="5"/>
        <v/>
      </c>
      <c r="BZ38" s="485" t="str">
        <f t="shared" si="6"/>
        <v/>
      </c>
      <c r="CA38" s="479" t="str">
        <f t="shared" si="7"/>
        <v/>
      </c>
      <c r="CB38" s="479" t="str">
        <f t="shared" si="8"/>
        <v/>
      </c>
      <c r="CC38" s="183" t="b">
        <f t="shared" si="68"/>
        <v>0</v>
      </c>
      <c r="CD38" s="184" t="b">
        <f t="shared" si="69"/>
        <v>0</v>
      </c>
      <c r="CE38" s="184" t="b">
        <f t="shared" si="70"/>
        <v>0</v>
      </c>
      <c r="CF38" s="185" t="b">
        <f t="shared" si="71"/>
        <v>0</v>
      </c>
      <c r="CG38" s="478" t="str">
        <f t="shared" si="72"/>
        <v/>
      </c>
      <c r="CH38" s="183" t="b">
        <f t="shared" si="9"/>
        <v>0</v>
      </c>
      <c r="CI38" s="184" t="b">
        <f t="shared" si="10"/>
        <v>0</v>
      </c>
      <c r="CJ38" s="184" t="b">
        <f t="shared" si="11"/>
        <v>0</v>
      </c>
      <c r="CK38" s="185" t="b">
        <f t="shared" si="12"/>
        <v>0</v>
      </c>
      <c r="CL38" s="478" t="str">
        <f t="shared" si="73"/>
        <v/>
      </c>
      <c r="CM38" s="183" t="b">
        <f t="shared" si="13"/>
        <v>0</v>
      </c>
      <c r="CN38" s="184" t="b">
        <f t="shared" si="14"/>
        <v>0</v>
      </c>
      <c r="CO38" s="184" t="b">
        <f t="shared" si="15"/>
        <v>0</v>
      </c>
      <c r="CP38" s="185" t="b">
        <f t="shared" si="16"/>
        <v>0</v>
      </c>
      <c r="CQ38" s="478" t="str">
        <f t="shared" si="74"/>
        <v/>
      </c>
      <c r="CR38" s="183" t="b">
        <f t="shared" si="17"/>
        <v>0</v>
      </c>
      <c r="CS38" s="184" t="b">
        <f t="shared" si="18"/>
        <v>0</v>
      </c>
      <c r="CT38" s="184" t="b">
        <f t="shared" si="19"/>
        <v>0</v>
      </c>
      <c r="CU38" s="185" t="b">
        <f t="shared" si="20"/>
        <v>0</v>
      </c>
      <c r="CV38" s="478" t="str">
        <f t="shared" si="75"/>
        <v/>
      </c>
      <c r="CW38" s="183" t="b">
        <f t="shared" si="21"/>
        <v>0</v>
      </c>
      <c r="CX38" s="184" t="b">
        <f t="shared" si="22"/>
        <v>0</v>
      </c>
      <c r="CY38" s="184" t="b">
        <f t="shared" si="23"/>
        <v>0</v>
      </c>
      <c r="CZ38" s="185" t="b">
        <f t="shared" si="24"/>
        <v>0</v>
      </c>
      <c r="DA38" s="478" t="str">
        <f t="shared" si="76"/>
        <v/>
      </c>
      <c r="DB38" s="183" t="b">
        <f t="shared" si="25"/>
        <v>0</v>
      </c>
      <c r="DC38" s="184" t="b">
        <f t="shared" si="26"/>
        <v>0</v>
      </c>
      <c r="DD38" s="184" t="b">
        <f t="shared" si="27"/>
        <v>0</v>
      </c>
      <c r="DE38" s="185" t="b">
        <f t="shared" si="28"/>
        <v>0</v>
      </c>
      <c r="DF38" s="478" t="str">
        <f t="shared" si="77"/>
        <v/>
      </c>
      <c r="DG38" s="183" t="b">
        <f t="shared" si="29"/>
        <v>0</v>
      </c>
      <c r="DH38" s="184" t="b">
        <f t="shared" si="30"/>
        <v>0</v>
      </c>
      <c r="DI38" s="184" t="b">
        <f t="shared" si="31"/>
        <v>0</v>
      </c>
      <c r="DJ38" s="185" t="b">
        <f t="shared" si="32"/>
        <v>0</v>
      </c>
      <c r="DK38" s="478" t="str">
        <f t="shared" si="78"/>
        <v/>
      </c>
      <c r="DL38" s="183" t="b">
        <f t="shared" si="33"/>
        <v>0</v>
      </c>
      <c r="DM38" s="184" t="b">
        <f t="shared" si="34"/>
        <v>0</v>
      </c>
      <c r="DN38" s="184" t="b">
        <f t="shared" si="35"/>
        <v>0</v>
      </c>
      <c r="DO38" s="185" t="b">
        <f t="shared" si="36"/>
        <v>0</v>
      </c>
      <c r="DP38" s="478" t="str">
        <f t="shared" si="79"/>
        <v/>
      </c>
      <c r="DQ38" s="183" t="b">
        <f t="shared" si="37"/>
        <v>0</v>
      </c>
      <c r="DR38" s="184" t="b">
        <f t="shared" si="38"/>
        <v>0</v>
      </c>
      <c r="DS38" s="184" t="b">
        <f t="shared" si="39"/>
        <v>0</v>
      </c>
      <c r="DT38" s="185" t="b">
        <f t="shared" si="40"/>
        <v>0</v>
      </c>
      <c r="DU38" s="478" t="str">
        <f t="shared" si="80"/>
        <v/>
      </c>
      <c r="DV38" s="183" t="b">
        <f t="shared" si="41"/>
        <v>0</v>
      </c>
      <c r="DW38" s="184" t="b">
        <f t="shared" si="42"/>
        <v>0</v>
      </c>
      <c r="DX38" s="184" t="b">
        <f t="shared" si="43"/>
        <v>0</v>
      </c>
      <c r="DY38" s="185" t="b">
        <f t="shared" si="44"/>
        <v>0</v>
      </c>
      <c r="DZ38" s="478" t="str">
        <f t="shared" si="81"/>
        <v/>
      </c>
      <c r="EA38" s="183" t="b">
        <f t="shared" si="45"/>
        <v>0</v>
      </c>
      <c r="EB38" s="184" t="b">
        <f t="shared" si="46"/>
        <v>0</v>
      </c>
      <c r="EC38" s="184" t="b">
        <f t="shared" si="47"/>
        <v>0</v>
      </c>
      <c r="ED38" s="185" t="b">
        <f t="shared" si="48"/>
        <v>0</v>
      </c>
      <c r="EE38" s="478" t="str">
        <f t="shared" si="82"/>
        <v/>
      </c>
      <c r="EF38" s="183" t="b">
        <f t="shared" si="49"/>
        <v>0</v>
      </c>
      <c r="EG38" s="184" t="b">
        <f t="shared" si="50"/>
        <v>0</v>
      </c>
      <c r="EH38" s="184" t="b">
        <f t="shared" si="51"/>
        <v>0</v>
      </c>
      <c r="EI38" s="185" t="b">
        <f t="shared" si="52"/>
        <v>0</v>
      </c>
      <c r="EJ38" s="478" t="str">
        <f t="shared" si="83"/>
        <v/>
      </c>
      <c r="EK38" s="478" t="str">
        <f t="shared" si="53"/>
        <v/>
      </c>
      <c r="EL38" s="478" t="str">
        <f t="shared" si="54"/>
        <v/>
      </c>
      <c r="EM38" s="478" t="str">
        <f t="shared" si="55"/>
        <v/>
      </c>
      <c r="EN38" s="478" t="str">
        <f t="shared" si="56"/>
        <v/>
      </c>
      <c r="EO38" s="478" t="str">
        <f t="shared" si="57"/>
        <v/>
      </c>
      <c r="EP38" s="478" t="str">
        <f t="shared" si="58"/>
        <v/>
      </c>
      <c r="EQ38" s="478" t="str">
        <f t="shared" si="59"/>
        <v/>
      </c>
      <c r="ER38" s="478" t="str">
        <f t="shared" si="60"/>
        <v/>
      </c>
      <c r="ES38" s="478" t="str">
        <f t="shared" si="61"/>
        <v/>
      </c>
      <c r="ET38" s="478" t="str">
        <f t="shared" si="62"/>
        <v/>
      </c>
      <c r="EU38" s="478" t="str">
        <f t="shared" si="63"/>
        <v/>
      </c>
      <c r="EV38" s="183" t="b">
        <f t="shared" si="84"/>
        <v>0</v>
      </c>
      <c r="EW38" s="184" t="b">
        <f t="shared" si="85"/>
        <v>0</v>
      </c>
      <c r="EX38" s="184" t="b">
        <f t="shared" si="86"/>
        <v>0</v>
      </c>
      <c r="EY38" s="185" t="b">
        <f t="shared" si="87"/>
        <v>0</v>
      </c>
      <c r="EZ38" s="803" t="str">
        <f t="shared" si="88"/>
        <v/>
      </c>
      <c r="FB38" s="79" t="b">
        <f t="shared" si="89"/>
        <v>0</v>
      </c>
      <c r="FC38" s="79" t="b">
        <f t="shared" si="90"/>
        <v>1</v>
      </c>
      <c r="FD38" s="79" t="b">
        <f t="shared" si="91"/>
        <v>0</v>
      </c>
      <c r="FE38" s="79" t="str">
        <f t="shared" si="64"/>
        <v/>
      </c>
      <c r="FF38" s="79" t="str">
        <f t="shared" si="92"/>
        <v/>
      </c>
    </row>
    <row r="39" spans="1:162">
      <c r="A39" s="55"/>
      <c r="B39" s="102">
        <v>35</v>
      </c>
      <c r="C39" s="99" t="s">
        <v>1266</v>
      </c>
      <c r="D39" s="100" t="s">
        <v>55</v>
      </c>
      <c r="E39" s="100"/>
      <c r="F39" s="128" t="s">
        <v>1212</v>
      </c>
      <c r="G39" s="277">
        <v>1</v>
      </c>
      <c r="H39" s="380"/>
      <c r="I39" s="381"/>
      <c r="J39" s="381"/>
      <c r="K39" s="381"/>
      <c r="L39" s="381"/>
      <c r="M39" s="381"/>
      <c r="N39" s="381"/>
      <c r="O39" s="381"/>
      <c r="P39" s="381"/>
      <c r="Q39" s="381"/>
      <c r="R39" s="381"/>
      <c r="S39" s="382"/>
      <c r="T39" s="378" t="s">
        <v>1213</v>
      </c>
      <c r="U39" s="378" t="s">
        <v>67</v>
      </c>
      <c r="V39" s="128" t="s">
        <v>365</v>
      </c>
      <c r="W39" s="239">
        <v>1</v>
      </c>
      <c r="X39" s="398" t="s">
        <v>1225</v>
      </c>
      <c r="Y39" s="239" t="s">
        <v>643</v>
      </c>
      <c r="Z39" s="378" t="s">
        <v>643</v>
      </c>
      <c r="AA39" s="379" t="s">
        <v>643</v>
      </c>
      <c r="AB39" s="383" t="s">
        <v>643</v>
      </c>
      <c r="AC39" s="383" t="s">
        <v>643</v>
      </c>
      <c r="AD39" s="826" t="s">
        <v>643</v>
      </c>
      <c r="AE39" s="305"/>
      <c r="AF39" s="101"/>
      <c r="AI39" s="79" t="s">
        <v>381</v>
      </c>
      <c r="BB39" s="79">
        <v>34</v>
      </c>
      <c r="BC39" s="567" t="s">
        <v>995</v>
      </c>
      <c r="BL39" s="79">
        <v>8</v>
      </c>
      <c r="BM39" s="79">
        <f t="shared" si="0"/>
        <v>35</v>
      </c>
      <c r="BO39" s="478" t="str">
        <f t="shared" si="93"/>
        <v>grey</v>
      </c>
      <c r="BP39" s="478" t="str">
        <f t="shared" si="2"/>
        <v/>
      </c>
      <c r="BQ39" s="1007"/>
      <c r="BR39" s="202" t="b">
        <f t="shared" si="3"/>
        <v>0</v>
      </c>
      <c r="BS39" s="196" t="b">
        <f t="shared" si="65"/>
        <v>0</v>
      </c>
      <c r="BT39" s="198" t="b">
        <f t="shared" si="66"/>
        <v>0</v>
      </c>
      <c r="BU39" s="198" t="b">
        <f t="shared" si="66"/>
        <v>0</v>
      </c>
      <c r="BV39" s="198" t="b">
        <f t="shared" si="66"/>
        <v>0</v>
      </c>
      <c r="BW39" s="199" t="b">
        <f t="shared" si="66"/>
        <v>0</v>
      </c>
      <c r="BX39" s="485" t="str">
        <f t="shared" si="67"/>
        <v/>
      </c>
      <c r="BY39" s="479" t="str">
        <f t="shared" si="5"/>
        <v/>
      </c>
      <c r="BZ39" s="485" t="str">
        <f t="shared" si="6"/>
        <v/>
      </c>
      <c r="CA39" s="479" t="str">
        <f t="shared" si="7"/>
        <v/>
      </c>
      <c r="CB39" s="479" t="str">
        <f t="shared" si="8"/>
        <v/>
      </c>
      <c r="CC39" s="183" t="b">
        <f t="shared" si="68"/>
        <v>0</v>
      </c>
      <c r="CD39" s="184" t="b">
        <f t="shared" si="69"/>
        <v>0</v>
      </c>
      <c r="CE39" s="184" t="b">
        <f t="shared" si="70"/>
        <v>0</v>
      </c>
      <c r="CF39" s="185" t="b">
        <f t="shared" si="71"/>
        <v>0</v>
      </c>
      <c r="CG39" s="478" t="str">
        <f t="shared" si="72"/>
        <v/>
      </c>
      <c r="CH39" s="183" t="b">
        <f t="shared" si="9"/>
        <v>0</v>
      </c>
      <c r="CI39" s="184" t="b">
        <f t="shared" si="10"/>
        <v>0</v>
      </c>
      <c r="CJ39" s="184" t="b">
        <f t="shared" si="11"/>
        <v>0</v>
      </c>
      <c r="CK39" s="185" t="b">
        <f t="shared" si="12"/>
        <v>0</v>
      </c>
      <c r="CL39" s="478" t="str">
        <f t="shared" si="73"/>
        <v/>
      </c>
      <c r="CM39" s="183" t="b">
        <f t="shared" si="13"/>
        <v>0</v>
      </c>
      <c r="CN39" s="184" t="b">
        <f t="shared" si="14"/>
        <v>0</v>
      </c>
      <c r="CO39" s="184" t="b">
        <f t="shared" si="15"/>
        <v>0</v>
      </c>
      <c r="CP39" s="185" t="b">
        <f t="shared" si="16"/>
        <v>0</v>
      </c>
      <c r="CQ39" s="478" t="str">
        <f t="shared" si="74"/>
        <v/>
      </c>
      <c r="CR39" s="183" t="b">
        <f t="shared" si="17"/>
        <v>0</v>
      </c>
      <c r="CS39" s="184" t="b">
        <f t="shared" si="18"/>
        <v>0</v>
      </c>
      <c r="CT39" s="184" t="b">
        <f t="shared" si="19"/>
        <v>0</v>
      </c>
      <c r="CU39" s="185" t="b">
        <f t="shared" si="20"/>
        <v>0</v>
      </c>
      <c r="CV39" s="478" t="str">
        <f t="shared" si="75"/>
        <v/>
      </c>
      <c r="CW39" s="183" t="b">
        <f t="shared" si="21"/>
        <v>0</v>
      </c>
      <c r="CX39" s="184" t="b">
        <f t="shared" si="22"/>
        <v>0</v>
      </c>
      <c r="CY39" s="184" t="b">
        <f t="shared" si="23"/>
        <v>0</v>
      </c>
      <c r="CZ39" s="185" t="b">
        <f t="shared" si="24"/>
        <v>0</v>
      </c>
      <c r="DA39" s="478" t="str">
        <f t="shared" si="76"/>
        <v/>
      </c>
      <c r="DB39" s="183" t="b">
        <f t="shared" si="25"/>
        <v>0</v>
      </c>
      <c r="DC39" s="184" t="b">
        <f t="shared" si="26"/>
        <v>0</v>
      </c>
      <c r="DD39" s="184" t="b">
        <f t="shared" si="27"/>
        <v>0</v>
      </c>
      <c r="DE39" s="185" t="b">
        <f t="shared" si="28"/>
        <v>0</v>
      </c>
      <c r="DF39" s="478" t="str">
        <f t="shared" si="77"/>
        <v/>
      </c>
      <c r="DG39" s="183" t="b">
        <f t="shared" si="29"/>
        <v>0</v>
      </c>
      <c r="DH39" s="184" t="b">
        <f t="shared" si="30"/>
        <v>0</v>
      </c>
      <c r="DI39" s="184" t="b">
        <f t="shared" si="31"/>
        <v>0</v>
      </c>
      <c r="DJ39" s="185" t="b">
        <f t="shared" si="32"/>
        <v>0</v>
      </c>
      <c r="DK39" s="478" t="str">
        <f t="shared" si="78"/>
        <v/>
      </c>
      <c r="DL39" s="183" t="b">
        <f t="shared" si="33"/>
        <v>0</v>
      </c>
      <c r="DM39" s="184" t="b">
        <f t="shared" si="34"/>
        <v>0</v>
      </c>
      <c r="DN39" s="184" t="b">
        <f t="shared" si="35"/>
        <v>0</v>
      </c>
      <c r="DO39" s="185" t="b">
        <f t="shared" si="36"/>
        <v>0</v>
      </c>
      <c r="DP39" s="478" t="str">
        <f t="shared" si="79"/>
        <v/>
      </c>
      <c r="DQ39" s="183" t="b">
        <f t="shared" si="37"/>
        <v>0</v>
      </c>
      <c r="DR39" s="184" t="b">
        <f t="shared" si="38"/>
        <v>0</v>
      </c>
      <c r="DS39" s="184" t="b">
        <f t="shared" si="39"/>
        <v>0</v>
      </c>
      <c r="DT39" s="185" t="b">
        <f t="shared" si="40"/>
        <v>0</v>
      </c>
      <c r="DU39" s="478" t="str">
        <f t="shared" si="80"/>
        <v/>
      </c>
      <c r="DV39" s="183" t="b">
        <f t="shared" si="41"/>
        <v>0</v>
      </c>
      <c r="DW39" s="184" t="b">
        <f t="shared" si="42"/>
        <v>0</v>
      </c>
      <c r="DX39" s="184" t="b">
        <f t="shared" si="43"/>
        <v>0</v>
      </c>
      <c r="DY39" s="185" t="b">
        <f t="shared" si="44"/>
        <v>0</v>
      </c>
      <c r="DZ39" s="478" t="str">
        <f t="shared" si="81"/>
        <v/>
      </c>
      <c r="EA39" s="183" t="b">
        <f t="shared" si="45"/>
        <v>0</v>
      </c>
      <c r="EB39" s="184" t="b">
        <f t="shared" si="46"/>
        <v>0</v>
      </c>
      <c r="EC39" s="184" t="b">
        <f t="shared" si="47"/>
        <v>0</v>
      </c>
      <c r="ED39" s="185" t="b">
        <f t="shared" si="48"/>
        <v>0</v>
      </c>
      <c r="EE39" s="478" t="str">
        <f t="shared" si="82"/>
        <v/>
      </c>
      <c r="EF39" s="183" t="b">
        <f t="shared" si="49"/>
        <v>0</v>
      </c>
      <c r="EG39" s="184" t="b">
        <f t="shared" si="50"/>
        <v>0</v>
      </c>
      <c r="EH39" s="184" t="b">
        <f t="shared" si="51"/>
        <v>0</v>
      </c>
      <c r="EI39" s="185" t="b">
        <f t="shared" si="52"/>
        <v>0</v>
      </c>
      <c r="EJ39" s="478" t="str">
        <f t="shared" si="83"/>
        <v/>
      </c>
      <c r="EK39" s="478" t="str">
        <f t="shared" si="53"/>
        <v/>
      </c>
      <c r="EL39" s="478" t="str">
        <f t="shared" si="54"/>
        <v/>
      </c>
      <c r="EM39" s="478" t="str">
        <f t="shared" si="55"/>
        <v/>
      </c>
      <c r="EN39" s="478" t="str">
        <f t="shared" si="56"/>
        <v/>
      </c>
      <c r="EO39" s="478" t="str">
        <f t="shared" si="57"/>
        <v/>
      </c>
      <c r="EP39" s="478" t="str">
        <f t="shared" si="58"/>
        <v/>
      </c>
      <c r="EQ39" s="478" t="str">
        <f t="shared" si="59"/>
        <v/>
      </c>
      <c r="ER39" s="478" t="str">
        <f t="shared" si="60"/>
        <v/>
      </c>
      <c r="ES39" s="478" t="str">
        <f t="shared" si="61"/>
        <v/>
      </c>
      <c r="ET39" s="478" t="str">
        <f t="shared" si="62"/>
        <v/>
      </c>
      <c r="EU39" s="478" t="str">
        <f t="shared" si="63"/>
        <v/>
      </c>
      <c r="EV39" s="183" t="b">
        <f t="shared" si="84"/>
        <v>0</v>
      </c>
      <c r="EW39" s="184" t="b">
        <f t="shared" si="85"/>
        <v>0</v>
      </c>
      <c r="EX39" s="184" t="b">
        <f t="shared" si="86"/>
        <v>0</v>
      </c>
      <c r="EY39" s="185" t="b">
        <f t="shared" si="87"/>
        <v>0</v>
      </c>
      <c r="EZ39" s="803" t="str">
        <f t="shared" si="88"/>
        <v/>
      </c>
      <c r="FB39" s="79" t="b">
        <f t="shared" si="89"/>
        <v>0</v>
      </c>
      <c r="FC39" s="79" t="b">
        <f t="shared" si="90"/>
        <v>1</v>
      </c>
      <c r="FD39" s="79" t="b">
        <f t="shared" si="91"/>
        <v>0</v>
      </c>
      <c r="FE39" s="79" t="str">
        <f t="shared" si="64"/>
        <v/>
      </c>
      <c r="FF39" s="79" t="str">
        <f t="shared" si="92"/>
        <v/>
      </c>
    </row>
    <row r="40" spans="1:162">
      <c r="A40" s="55"/>
      <c r="B40" s="102">
        <v>36</v>
      </c>
      <c r="C40" s="99" t="s">
        <v>1267</v>
      </c>
      <c r="D40" s="100" t="s">
        <v>55</v>
      </c>
      <c r="E40" s="100"/>
      <c r="F40" s="128" t="s">
        <v>1212</v>
      </c>
      <c r="G40" s="277">
        <v>1</v>
      </c>
      <c r="H40" s="380"/>
      <c r="I40" s="381"/>
      <c r="J40" s="381"/>
      <c r="K40" s="381"/>
      <c r="L40" s="381"/>
      <c r="M40" s="381"/>
      <c r="N40" s="381"/>
      <c r="O40" s="381"/>
      <c r="P40" s="381"/>
      <c r="Q40" s="381"/>
      <c r="R40" s="381"/>
      <c r="S40" s="382"/>
      <c r="T40" s="378" t="s">
        <v>1212</v>
      </c>
      <c r="U40" s="378" t="s">
        <v>67</v>
      </c>
      <c r="V40" s="128" t="s">
        <v>365</v>
      </c>
      <c r="W40" s="239">
        <v>1</v>
      </c>
      <c r="X40" s="398" t="s">
        <v>1225</v>
      </c>
      <c r="Y40" s="239" t="s">
        <v>643</v>
      </c>
      <c r="Z40" s="378" t="s">
        <v>643</v>
      </c>
      <c r="AA40" s="379" t="s">
        <v>643</v>
      </c>
      <c r="AB40" s="383" t="s">
        <v>643</v>
      </c>
      <c r="AC40" s="383" t="s">
        <v>643</v>
      </c>
      <c r="AD40" s="826" t="s">
        <v>643</v>
      </c>
      <c r="AE40" s="305"/>
      <c r="AF40" s="101"/>
      <c r="AI40" s="79" t="s">
        <v>383</v>
      </c>
      <c r="BB40" s="79">
        <v>35</v>
      </c>
      <c r="BC40" s="567" t="s">
        <v>996</v>
      </c>
      <c r="BL40" s="79">
        <v>8</v>
      </c>
      <c r="BM40" s="79">
        <f t="shared" si="0"/>
        <v>36</v>
      </c>
      <c r="BO40" s="478" t="str">
        <f t="shared" si="93"/>
        <v>grey</v>
      </c>
      <c r="BP40" s="478" t="str">
        <f t="shared" si="2"/>
        <v/>
      </c>
      <c r="BQ40" s="1007"/>
      <c r="BR40" s="202" t="b">
        <f t="shared" si="3"/>
        <v>0</v>
      </c>
      <c r="BS40" s="196" t="b">
        <f t="shared" si="65"/>
        <v>0</v>
      </c>
      <c r="BT40" s="198" t="b">
        <f t="shared" si="66"/>
        <v>0</v>
      </c>
      <c r="BU40" s="198" t="b">
        <f t="shared" si="66"/>
        <v>0</v>
      </c>
      <c r="BV40" s="198" t="b">
        <f t="shared" si="66"/>
        <v>0</v>
      </c>
      <c r="BW40" s="199" t="b">
        <f t="shared" si="66"/>
        <v>0</v>
      </c>
      <c r="BX40" s="485" t="str">
        <f t="shared" si="67"/>
        <v/>
      </c>
      <c r="BY40" s="479" t="str">
        <f t="shared" si="5"/>
        <v/>
      </c>
      <c r="BZ40" s="485" t="str">
        <f t="shared" si="6"/>
        <v/>
      </c>
      <c r="CA40" s="479" t="str">
        <f t="shared" si="7"/>
        <v/>
      </c>
      <c r="CB40" s="479" t="str">
        <f t="shared" si="8"/>
        <v/>
      </c>
      <c r="CC40" s="183" t="b">
        <f t="shared" si="68"/>
        <v>0</v>
      </c>
      <c r="CD40" s="184" t="b">
        <f t="shared" si="69"/>
        <v>0</v>
      </c>
      <c r="CE40" s="184" t="b">
        <f t="shared" si="70"/>
        <v>0</v>
      </c>
      <c r="CF40" s="185" t="b">
        <f t="shared" si="71"/>
        <v>0</v>
      </c>
      <c r="CG40" s="478" t="str">
        <f t="shared" si="72"/>
        <v/>
      </c>
      <c r="CH40" s="183" t="b">
        <f t="shared" si="9"/>
        <v>0</v>
      </c>
      <c r="CI40" s="184" t="b">
        <f t="shared" si="10"/>
        <v>0</v>
      </c>
      <c r="CJ40" s="184" t="b">
        <f t="shared" si="11"/>
        <v>0</v>
      </c>
      <c r="CK40" s="185" t="b">
        <f t="shared" si="12"/>
        <v>0</v>
      </c>
      <c r="CL40" s="478" t="str">
        <f t="shared" si="73"/>
        <v/>
      </c>
      <c r="CM40" s="183" t="b">
        <f t="shared" si="13"/>
        <v>0</v>
      </c>
      <c r="CN40" s="184" t="b">
        <f t="shared" si="14"/>
        <v>0</v>
      </c>
      <c r="CO40" s="184" t="b">
        <f t="shared" si="15"/>
        <v>0</v>
      </c>
      <c r="CP40" s="185" t="b">
        <f t="shared" si="16"/>
        <v>0</v>
      </c>
      <c r="CQ40" s="478" t="str">
        <f t="shared" si="74"/>
        <v/>
      </c>
      <c r="CR40" s="183" t="b">
        <f t="shared" si="17"/>
        <v>0</v>
      </c>
      <c r="CS40" s="184" t="b">
        <f t="shared" si="18"/>
        <v>0</v>
      </c>
      <c r="CT40" s="184" t="b">
        <f t="shared" si="19"/>
        <v>0</v>
      </c>
      <c r="CU40" s="185" t="b">
        <f t="shared" si="20"/>
        <v>0</v>
      </c>
      <c r="CV40" s="478" t="str">
        <f t="shared" si="75"/>
        <v/>
      </c>
      <c r="CW40" s="183" t="b">
        <f t="shared" si="21"/>
        <v>0</v>
      </c>
      <c r="CX40" s="184" t="b">
        <f t="shared" si="22"/>
        <v>0</v>
      </c>
      <c r="CY40" s="184" t="b">
        <f t="shared" si="23"/>
        <v>0</v>
      </c>
      <c r="CZ40" s="185" t="b">
        <f t="shared" si="24"/>
        <v>0</v>
      </c>
      <c r="DA40" s="478" t="str">
        <f t="shared" si="76"/>
        <v/>
      </c>
      <c r="DB40" s="183" t="b">
        <f t="shared" si="25"/>
        <v>0</v>
      </c>
      <c r="DC40" s="184" t="b">
        <f t="shared" si="26"/>
        <v>0</v>
      </c>
      <c r="DD40" s="184" t="b">
        <f t="shared" si="27"/>
        <v>0</v>
      </c>
      <c r="DE40" s="185" t="b">
        <f t="shared" si="28"/>
        <v>0</v>
      </c>
      <c r="DF40" s="478" t="str">
        <f t="shared" si="77"/>
        <v/>
      </c>
      <c r="DG40" s="183" t="b">
        <f t="shared" si="29"/>
        <v>0</v>
      </c>
      <c r="DH40" s="184" t="b">
        <f t="shared" si="30"/>
        <v>0</v>
      </c>
      <c r="DI40" s="184" t="b">
        <f t="shared" si="31"/>
        <v>0</v>
      </c>
      <c r="DJ40" s="185" t="b">
        <f t="shared" si="32"/>
        <v>0</v>
      </c>
      <c r="DK40" s="478" t="str">
        <f t="shared" si="78"/>
        <v/>
      </c>
      <c r="DL40" s="183" t="b">
        <f t="shared" si="33"/>
        <v>0</v>
      </c>
      <c r="DM40" s="184" t="b">
        <f t="shared" si="34"/>
        <v>0</v>
      </c>
      <c r="DN40" s="184" t="b">
        <f t="shared" si="35"/>
        <v>0</v>
      </c>
      <c r="DO40" s="185" t="b">
        <f t="shared" si="36"/>
        <v>0</v>
      </c>
      <c r="DP40" s="478" t="str">
        <f t="shared" si="79"/>
        <v/>
      </c>
      <c r="DQ40" s="183" t="b">
        <f t="shared" si="37"/>
        <v>0</v>
      </c>
      <c r="DR40" s="184" t="b">
        <f t="shared" si="38"/>
        <v>0</v>
      </c>
      <c r="DS40" s="184" t="b">
        <f t="shared" si="39"/>
        <v>0</v>
      </c>
      <c r="DT40" s="185" t="b">
        <f t="shared" si="40"/>
        <v>0</v>
      </c>
      <c r="DU40" s="478" t="str">
        <f t="shared" si="80"/>
        <v/>
      </c>
      <c r="DV40" s="183" t="b">
        <f t="shared" si="41"/>
        <v>0</v>
      </c>
      <c r="DW40" s="184" t="b">
        <f t="shared" si="42"/>
        <v>0</v>
      </c>
      <c r="DX40" s="184" t="b">
        <f t="shared" si="43"/>
        <v>0</v>
      </c>
      <c r="DY40" s="185" t="b">
        <f t="shared" si="44"/>
        <v>0</v>
      </c>
      <c r="DZ40" s="478" t="str">
        <f t="shared" si="81"/>
        <v/>
      </c>
      <c r="EA40" s="183" t="b">
        <f t="shared" si="45"/>
        <v>0</v>
      </c>
      <c r="EB40" s="184" t="b">
        <f t="shared" si="46"/>
        <v>0</v>
      </c>
      <c r="EC40" s="184" t="b">
        <f t="shared" si="47"/>
        <v>0</v>
      </c>
      <c r="ED40" s="185" t="b">
        <f t="shared" si="48"/>
        <v>0</v>
      </c>
      <c r="EE40" s="478" t="str">
        <f t="shared" si="82"/>
        <v/>
      </c>
      <c r="EF40" s="183" t="b">
        <f t="shared" si="49"/>
        <v>0</v>
      </c>
      <c r="EG40" s="184" t="b">
        <f t="shared" si="50"/>
        <v>0</v>
      </c>
      <c r="EH40" s="184" t="b">
        <f t="shared" si="51"/>
        <v>0</v>
      </c>
      <c r="EI40" s="185" t="b">
        <f t="shared" si="52"/>
        <v>0</v>
      </c>
      <c r="EJ40" s="478" t="str">
        <f t="shared" si="83"/>
        <v/>
      </c>
      <c r="EK40" s="478" t="str">
        <f t="shared" si="53"/>
        <v/>
      </c>
      <c r="EL40" s="478" t="str">
        <f t="shared" si="54"/>
        <v/>
      </c>
      <c r="EM40" s="478" t="str">
        <f t="shared" si="55"/>
        <v/>
      </c>
      <c r="EN40" s="478" t="str">
        <f t="shared" si="56"/>
        <v/>
      </c>
      <c r="EO40" s="478" t="str">
        <f t="shared" si="57"/>
        <v/>
      </c>
      <c r="EP40" s="478" t="str">
        <f t="shared" si="58"/>
        <v/>
      </c>
      <c r="EQ40" s="478" t="str">
        <f t="shared" si="59"/>
        <v/>
      </c>
      <c r="ER40" s="478" t="str">
        <f t="shared" si="60"/>
        <v/>
      </c>
      <c r="ES40" s="478" t="str">
        <f t="shared" si="61"/>
        <v/>
      </c>
      <c r="ET40" s="478" t="str">
        <f t="shared" si="62"/>
        <v/>
      </c>
      <c r="EU40" s="478" t="str">
        <f t="shared" si="63"/>
        <v/>
      </c>
      <c r="EV40" s="183" t="b">
        <f t="shared" si="84"/>
        <v>0</v>
      </c>
      <c r="EW40" s="184" t="b">
        <f t="shared" si="85"/>
        <v>0</v>
      </c>
      <c r="EX40" s="184" t="b">
        <f t="shared" si="86"/>
        <v>0</v>
      </c>
      <c r="EY40" s="185" t="b">
        <f t="shared" si="87"/>
        <v>0</v>
      </c>
      <c r="EZ40" s="803" t="str">
        <f t="shared" si="88"/>
        <v/>
      </c>
      <c r="FB40" s="79" t="b">
        <f t="shared" si="89"/>
        <v>0</v>
      </c>
      <c r="FC40" s="79" t="b">
        <f t="shared" si="90"/>
        <v>1</v>
      </c>
      <c r="FD40" s="79" t="b">
        <f t="shared" si="91"/>
        <v>0</v>
      </c>
      <c r="FE40" s="79" t="str">
        <f t="shared" si="64"/>
        <v/>
      </c>
      <c r="FF40" s="79" t="str">
        <f t="shared" si="92"/>
        <v/>
      </c>
    </row>
    <row r="41" spans="1:162">
      <c r="A41" s="55"/>
      <c r="B41" s="102">
        <v>37</v>
      </c>
      <c r="C41" s="99" t="s">
        <v>1268</v>
      </c>
      <c r="D41" s="100" t="s">
        <v>55</v>
      </c>
      <c r="E41" s="100"/>
      <c r="F41" s="128" t="s">
        <v>1213</v>
      </c>
      <c r="G41" s="277">
        <v>1</v>
      </c>
      <c r="H41" s="380"/>
      <c r="I41" s="381"/>
      <c r="J41" s="381"/>
      <c r="K41" s="381"/>
      <c r="L41" s="381"/>
      <c r="M41" s="381"/>
      <c r="N41" s="381"/>
      <c r="O41" s="381"/>
      <c r="P41" s="381"/>
      <c r="Q41" s="381"/>
      <c r="R41" s="381"/>
      <c r="S41" s="382"/>
      <c r="T41" s="378" t="s">
        <v>1212</v>
      </c>
      <c r="U41" s="378" t="s">
        <v>67</v>
      </c>
      <c r="V41" s="128" t="s">
        <v>365</v>
      </c>
      <c r="W41" s="239">
        <v>1</v>
      </c>
      <c r="X41" s="398" t="s">
        <v>1225</v>
      </c>
      <c r="Y41" s="239" t="s">
        <v>643</v>
      </c>
      <c r="Z41" s="378" t="s">
        <v>643</v>
      </c>
      <c r="AA41" s="379" t="s">
        <v>643</v>
      </c>
      <c r="AB41" s="383" t="s">
        <v>643</v>
      </c>
      <c r="AC41" s="383" t="s">
        <v>643</v>
      </c>
      <c r="AD41" s="826" t="s">
        <v>643</v>
      </c>
      <c r="AE41" s="305"/>
      <c r="AF41" s="101"/>
      <c r="AI41" s="79" t="s">
        <v>393</v>
      </c>
      <c r="BB41" s="79">
        <v>36</v>
      </c>
      <c r="BC41" s="567" t="s">
        <v>997</v>
      </c>
      <c r="BL41" s="79">
        <v>24</v>
      </c>
      <c r="BM41" s="79">
        <f t="shared" si="0"/>
        <v>37</v>
      </c>
      <c r="BO41" s="478" t="str">
        <f t="shared" si="93"/>
        <v>grey</v>
      </c>
      <c r="BP41" s="478" t="str">
        <f t="shared" si="2"/>
        <v/>
      </c>
      <c r="BQ41" s="1007"/>
      <c r="BR41" s="202" t="b">
        <f t="shared" si="3"/>
        <v>0</v>
      </c>
      <c r="BS41" s="196" t="b">
        <f t="shared" si="65"/>
        <v>0</v>
      </c>
      <c r="BT41" s="198" t="b">
        <f t="shared" si="66"/>
        <v>0</v>
      </c>
      <c r="BU41" s="198" t="b">
        <f t="shared" si="66"/>
        <v>0</v>
      </c>
      <c r="BV41" s="198" t="b">
        <f t="shared" si="66"/>
        <v>0</v>
      </c>
      <c r="BW41" s="199" t="b">
        <f t="shared" si="66"/>
        <v>0</v>
      </c>
      <c r="BX41" s="485" t="str">
        <f t="shared" si="67"/>
        <v/>
      </c>
      <c r="BY41" s="479" t="str">
        <f t="shared" si="5"/>
        <v/>
      </c>
      <c r="BZ41" s="485" t="str">
        <f t="shared" si="6"/>
        <v/>
      </c>
      <c r="CA41" s="479" t="str">
        <f t="shared" si="7"/>
        <v/>
      </c>
      <c r="CB41" s="479" t="str">
        <f t="shared" si="8"/>
        <v/>
      </c>
      <c r="CC41" s="183" t="b">
        <f t="shared" si="68"/>
        <v>0</v>
      </c>
      <c r="CD41" s="184" t="b">
        <f t="shared" si="69"/>
        <v>0</v>
      </c>
      <c r="CE41" s="184" t="b">
        <f t="shared" si="70"/>
        <v>0</v>
      </c>
      <c r="CF41" s="185" t="b">
        <f t="shared" si="71"/>
        <v>0</v>
      </c>
      <c r="CG41" s="478" t="str">
        <f t="shared" si="72"/>
        <v/>
      </c>
      <c r="CH41" s="183" t="b">
        <f t="shared" si="9"/>
        <v>0</v>
      </c>
      <c r="CI41" s="184" t="b">
        <f t="shared" si="10"/>
        <v>0</v>
      </c>
      <c r="CJ41" s="184" t="b">
        <f t="shared" si="11"/>
        <v>0</v>
      </c>
      <c r="CK41" s="185" t="b">
        <f t="shared" si="12"/>
        <v>0</v>
      </c>
      <c r="CL41" s="478" t="str">
        <f t="shared" si="73"/>
        <v/>
      </c>
      <c r="CM41" s="183" t="b">
        <f t="shared" si="13"/>
        <v>0</v>
      </c>
      <c r="CN41" s="184" t="b">
        <f t="shared" si="14"/>
        <v>0</v>
      </c>
      <c r="CO41" s="184" t="b">
        <f t="shared" si="15"/>
        <v>0</v>
      </c>
      <c r="CP41" s="185" t="b">
        <f t="shared" si="16"/>
        <v>0</v>
      </c>
      <c r="CQ41" s="478" t="str">
        <f t="shared" si="74"/>
        <v/>
      </c>
      <c r="CR41" s="183" t="b">
        <f t="shared" si="17"/>
        <v>0</v>
      </c>
      <c r="CS41" s="184" t="b">
        <f t="shared" si="18"/>
        <v>0</v>
      </c>
      <c r="CT41" s="184" t="b">
        <f t="shared" si="19"/>
        <v>0</v>
      </c>
      <c r="CU41" s="185" t="b">
        <f t="shared" si="20"/>
        <v>0</v>
      </c>
      <c r="CV41" s="478" t="str">
        <f t="shared" si="75"/>
        <v/>
      </c>
      <c r="CW41" s="183" t="b">
        <f t="shared" si="21"/>
        <v>0</v>
      </c>
      <c r="CX41" s="184" t="b">
        <f t="shared" si="22"/>
        <v>0</v>
      </c>
      <c r="CY41" s="184" t="b">
        <f t="shared" si="23"/>
        <v>0</v>
      </c>
      <c r="CZ41" s="185" t="b">
        <f t="shared" si="24"/>
        <v>0</v>
      </c>
      <c r="DA41" s="478" t="str">
        <f t="shared" si="76"/>
        <v/>
      </c>
      <c r="DB41" s="183" t="b">
        <f t="shared" si="25"/>
        <v>0</v>
      </c>
      <c r="DC41" s="184" t="b">
        <f t="shared" si="26"/>
        <v>0</v>
      </c>
      <c r="DD41" s="184" t="b">
        <f t="shared" si="27"/>
        <v>0</v>
      </c>
      <c r="DE41" s="185" t="b">
        <f t="shared" si="28"/>
        <v>0</v>
      </c>
      <c r="DF41" s="478" t="str">
        <f t="shared" si="77"/>
        <v/>
      </c>
      <c r="DG41" s="183" t="b">
        <f t="shared" si="29"/>
        <v>0</v>
      </c>
      <c r="DH41" s="184" t="b">
        <f t="shared" si="30"/>
        <v>0</v>
      </c>
      <c r="DI41" s="184" t="b">
        <f t="shared" si="31"/>
        <v>0</v>
      </c>
      <c r="DJ41" s="185" t="b">
        <f t="shared" si="32"/>
        <v>0</v>
      </c>
      <c r="DK41" s="478" t="str">
        <f t="shared" si="78"/>
        <v/>
      </c>
      <c r="DL41" s="183" t="b">
        <f t="shared" si="33"/>
        <v>0</v>
      </c>
      <c r="DM41" s="184" t="b">
        <f t="shared" si="34"/>
        <v>0</v>
      </c>
      <c r="DN41" s="184" t="b">
        <f t="shared" si="35"/>
        <v>0</v>
      </c>
      <c r="DO41" s="185" t="b">
        <f t="shared" si="36"/>
        <v>0</v>
      </c>
      <c r="DP41" s="478" t="str">
        <f t="shared" si="79"/>
        <v/>
      </c>
      <c r="DQ41" s="183" t="b">
        <f t="shared" si="37"/>
        <v>0</v>
      </c>
      <c r="DR41" s="184" t="b">
        <f t="shared" si="38"/>
        <v>0</v>
      </c>
      <c r="DS41" s="184" t="b">
        <f t="shared" si="39"/>
        <v>0</v>
      </c>
      <c r="DT41" s="185" t="b">
        <f t="shared" si="40"/>
        <v>0</v>
      </c>
      <c r="DU41" s="478" t="str">
        <f t="shared" si="80"/>
        <v/>
      </c>
      <c r="DV41" s="183" t="b">
        <f t="shared" si="41"/>
        <v>0</v>
      </c>
      <c r="DW41" s="184" t="b">
        <f t="shared" si="42"/>
        <v>0</v>
      </c>
      <c r="DX41" s="184" t="b">
        <f t="shared" si="43"/>
        <v>0</v>
      </c>
      <c r="DY41" s="185" t="b">
        <f t="shared" si="44"/>
        <v>0</v>
      </c>
      <c r="DZ41" s="478" t="str">
        <f t="shared" si="81"/>
        <v/>
      </c>
      <c r="EA41" s="183" t="b">
        <f t="shared" si="45"/>
        <v>0</v>
      </c>
      <c r="EB41" s="184" t="b">
        <f t="shared" si="46"/>
        <v>0</v>
      </c>
      <c r="EC41" s="184" t="b">
        <f t="shared" si="47"/>
        <v>0</v>
      </c>
      <c r="ED41" s="185" t="b">
        <f t="shared" si="48"/>
        <v>0</v>
      </c>
      <c r="EE41" s="478" t="str">
        <f t="shared" si="82"/>
        <v/>
      </c>
      <c r="EF41" s="183" t="b">
        <f t="shared" si="49"/>
        <v>0</v>
      </c>
      <c r="EG41" s="184" t="b">
        <f t="shared" si="50"/>
        <v>0</v>
      </c>
      <c r="EH41" s="184" t="b">
        <f t="shared" si="51"/>
        <v>0</v>
      </c>
      <c r="EI41" s="185" t="b">
        <f t="shared" si="52"/>
        <v>0</v>
      </c>
      <c r="EJ41" s="478" t="str">
        <f t="shared" si="83"/>
        <v/>
      </c>
      <c r="EK41" s="478" t="str">
        <f t="shared" si="53"/>
        <v/>
      </c>
      <c r="EL41" s="478" t="str">
        <f t="shared" si="54"/>
        <v/>
      </c>
      <c r="EM41" s="478" t="str">
        <f t="shared" si="55"/>
        <v/>
      </c>
      <c r="EN41" s="478" t="str">
        <f t="shared" si="56"/>
        <v/>
      </c>
      <c r="EO41" s="478" t="str">
        <f t="shared" si="57"/>
        <v/>
      </c>
      <c r="EP41" s="478" t="str">
        <f t="shared" si="58"/>
        <v/>
      </c>
      <c r="EQ41" s="478" t="str">
        <f t="shared" si="59"/>
        <v/>
      </c>
      <c r="ER41" s="478" t="str">
        <f t="shared" si="60"/>
        <v/>
      </c>
      <c r="ES41" s="478" t="str">
        <f t="shared" si="61"/>
        <v/>
      </c>
      <c r="ET41" s="478" t="str">
        <f t="shared" si="62"/>
        <v/>
      </c>
      <c r="EU41" s="478" t="str">
        <f t="shared" si="63"/>
        <v/>
      </c>
      <c r="EV41" s="183" t="b">
        <f t="shared" si="84"/>
        <v>0</v>
      </c>
      <c r="EW41" s="184" t="b">
        <f t="shared" si="85"/>
        <v>0</v>
      </c>
      <c r="EX41" s="184" t="b">
        <f t="shared" si="86"/>
        <v>0</v>
      </c>
      <c r="EY41" s="185" t="b">
        <f t="shared" si="87"/>
        <v>0</v>
      </c>
      <c r="EZ41" s="803" t="str">
        <f t="shared" si="88"/>
        <v/>
      </c>
      <c r="FB41" s="79" t="b">
        <f t="shared" si="89"/>
        <v>0</v>
      </c>
      <c r="FC41" s="79" t="b">
        <f t="shared" si="90"/>
        <v>1</v>
      </c>
      <c r="FD41" s="79" t="b">
        <f t="shared" si="91"/>
        <v>0</v>
      </c>
      <c r="FE41" s="79" t="str">
        <f t="shared" si="64"/>
        <v/>
      </c>
      <c r="FF41" s="79" t="str">
        <f t="shared" si="92"/>
        <v/>
      </c>
    </row>
    <row r="42" spans="1:162">
      <c r="A42" s="55"/>
      <c r="B42" s="102">
        <v>38</v>
      </c>
      <c r="C42" s="99" t="s">
        <v>1269</v>
      </c>
      <c r="D42" s="103" t="s">
        <v>55</v>
      </c>
      <c r="E42" s="103"/>
      <c r="F42" s="128" t="s">
        <v>1213</v>
      </c>
      <c r="G42" s="277">
        <v>1</v>
      </c>
      <c r="H42" s="355"/>
      <c r="I42" s="356"/>
      <c r="J42" s="356"/>
      <c r="K42" s="356"/>
      <c r="L42" s="356"/>
      <c r="M42" s="356"/>
      <c r="N42" s="356"/>
      <c r="O42" s="356"/>
      <c r="P42" s="356"/>
      <c r="Q42" s="356"/>
      <c r="R42" s="356"/>
      <c r="S42" s="357"/>
      <c r="T42" s="378" t="s">
        <v>1212</v>
      </c>
      <c r="U42" s="378" t="s">
        <v>67</v>
      </c>
      <c r="V42" s="128" t="s">
        <v>365</v>
      </c>
      <c r="W42" s="239">
        <v>1</v>
      </c>
      <c r="X42" s="398" t="s">
        <v>1225</v>
      </c>
      <c r="Y42" s="239" t="s">
        <v>643</v>
      </c>
      <c r="Z42" s="378" t="s">
        <v>643</v>
      </c>
      <c r="AA42" s="379" t="s">
        <v>643</v>
      </c>
      <c r="AB42" s="383" t="s">
        <v>643</v>
      </c>
      <c r="AC42" s="383" t="s">
        <v>643</v>
      </c>
      <c r="AD42" s="826" t="s">
        <v>643</v>
      </c>
      <c r="AE42" s="305"/>
      <c r="AF42" s="101"/>
      <c r="AI42" s="79" t="s">
        <v>394</v>
      </c>
      <c r="BC42" s="567" t="s">
        <v>998</v>
      </c>
      <c r="BL42" s="79">
        <v>24</v>
      </c>
      <c r="BM42" s="79">
        <f t="shared" si="0"/>
        <v>38</v>
      </c>
      <c r="BO42" s="478" t="str">
        <f t="shared" si="93"/>
        <v>grey</v>
      </c>
      <c r="BP42" s="478" t="str">
        <f t="shared" si="2"/>
        <v/>
      </c>
      <c r="BQ42" s="1007"/>
      <c r="BR42" s="202" t="b">
        <f t="shared" si="3"/>
        <v>0</v>
      </c>
      <c r="BS42" s="196" t="b">
        <f t="shared" si="65"/>
        <v>0</v>
      </c>
      <c r="BT42" s="198" t="b">
        <f t="shared" si="66"/>
        <v>0</v>
      </c>
      <c r="BU42" s="198" t="b">
        <f t="shared" si="66"/>
        <v>0</v>
      </c>
      <c r="BV42" s="198" t="b">
        <f t="shared" si="66"/>
        <v>0</v>
      </c>
      <c r="BW42" s="199" t="b">
        <f t="shared" si="66"/>
        <v>0</v>
      </c>
      <c r="BX42" s="485" t="str">
        <f t="shared" si="67"/>
        <v/>
      </c>
      <c r="BY42" s="479" t="str">
        <f t="shared" si="5"/>
        <v/>
      </c>
      <c r="BZ42" s="485" t="str">
        <f t="shared" si="6"/>
        <v/>
      </c>
      <c r="CA42" s="479" t="str">
        <f t="shared" si="7"/>
        <v/>
      </c>
      <c r="CB42" s="479" t="str">
        <f t="shared" si="8"/>
        <v/>
      </c>
      <c r="CC42" s="183" t="b">
        <f t="shared" si="68"/>
        <v>0</v>
      </c>
      <c r="CD42" s="184" t="b">
        <f t="shared" si="69"/>
        <v>0</v>
      </c>
      <c r="CE42" s="184" t="b">
        <f t="shared" si="70"/>
        <v>0</v>
      </c>
      <c r="CF42" s="185" t="b">
        <f t="shared" si="71"/>
        <v>0</v>
      </c>
      <c r="CG42" s="478" t="str">
        <f t="shared" si="72"/>
        <v/>
      </c>
      <c r="CH42" s="183" t="b">
        <f t="shared" si="9"/>
        <v>0</v>
      </c>
      <c r="CI42" s="184" t="b">
        <f t="shared" si="10"/>
        <v>0</v>
      </c>
      <c r="CJ42" s="184" t="b">
        <f t="shared" si="11"/>
        <v>0</v>
      </c>
      <c r="CK42" s="185" t="b">
        <f t="shared" si="12"/>
        <v>0</v>
      </c>
      <c r="CL42" s="478" t="str">
        <f t="shared" si="73"/>
        <v/>
      </c>
      <c r="CM42" s="183" t="b">
        <f t="shared" si="13"/>
        <v>0</v>
      </c>
      <c r="CN42" s="184" t="b">
        <f t="shared" si="14"/>
        <v>0</v>
      </c>
      <c r="CO42" s="184" t="b">
        <f t="shared" si="15"/>
        <v>0</v>
      </c>
      <c r="CP42" s="185" t="b">
        <f t="shared" si="16"/>
        <v>0</v>
      </c>
      <c r="CQ42" s="478" t="str">
        <f t="shared" si="74"/>
        <v/>
      </c>
      <c r="CR42" s="183" t="b">
        <f t="shared" si="17"/>
        <v>0</v>
      </c>
      <c r="CS42" s="184" t="b">
        <f t="shared" si="18"/>
        <v>0</v>
      </c>
      <c r="CT42" s="184" t="b">
        <f t="shared" si="19"/>
        <v>0</v>
      </c>
      <c r="CU42" s="185" t="b">
        <f t="shared" si="20"/>
        <v>0</v>
      </c>
      <c r="CV42" s="478" t="str">
        <f t="shared" si="75"/>
        <v/>
      </c>
      <c r="CW42" s="183" t="b">
        <f t="shared" si="21"/>
        <v>0</v>
      </c>
      <c r="CX42" s="184" t="b">
        <f t="shared" si="22"/>
        <v>0</v>
      </c>
      <c r="CY42" s="184" t="b">
        <f t="shared" si="23"/>
        <v>0</v>
      </c>
      <c r="CZ42" s="185" t="b">
        <f t="shared" si="24"/>
        <v>0</v>
      </c>
      <c r="DA42" s="478" t="str">
        <f t="shared" si="76"/>
        <v/>
      </c>
      <c r="DB42" s="183" t="b">
        <f t="shared" si="25"/>
        <v>0</v>
      </c>
      <c r="DC42" s="184" t="b">
        <f t="shared" si="26"/>
        <v>0</v>
      </c>
      <c r="DD42" s="184" t="b">
        <f t="shared" si="27"/>
        <v>0</v>
      </c>
      <c r="DE42" s="185" t="b">
        <f t="shared" si="28"/>
        <v>0</v>
      </c>
      <c r="DF42" s="478" t="str">
        <f t="shared" si="77"/>
        <v/>
      </c>
      <c r="DG42" s="183" t="b">
        <f t="shared" si="29"/>
        <v>0</v>
      </c>
      <c r="DH42" s="184" t="b">
        <f t="shared" si="30"/>
        <v>0</v>
      </c>
      <c r="DI42" s="184" t="b">
        <f t="shared" si="31"/>
        <v>0</v>
      </c>
      <c r="DJ42" s="185" t="b">
        <f t="shared" si="32"/>
        <v>0</v>
      </c>
      <c r="DK42" s="478" t="str">
        <f t="shared" si="78"/>
        <v/>
      </c>
      <c r="DL42" s="183" t="b">
        <f t="shared" si="33"/>
        <v>0</v>
      </c>
      <c r="DM42" s="184" t="b">
        <f t="shared" si="34"/>
        <v>0</v>
      </c>
      <c r="DN42" s="184" t="b">
        <f t="shared" si="35"/>
        <v>0</v>
      </c>
      <c r="DO42" s="185" t="b">
        <f t="shared" si="36"/>
        <v>0</v>
      </c>
      <c r="DP42" s="478" t="str">
        <f t="shared" si="79"/>
        <v/>
      </c>
      <c r="DQ42" s="183" t="b">
        <f t="shared" si="37"/>
        <v>0</v>
      </c>
      <c r="DR42" s="184" t="b">
        <f t="shared" si="38"/>
        <v>0</v>
      </c>
      <c r="DS42" s="184" t="b">
        <f t="shared" si="39"/>
        <v>0</v>
      </c>
      <c r="DT42" s="185" t="b">
        <f t="shared" si="40"/>
        <v>0</v>
      </c>
      <c r="DU42" s="478" t="str">
        <f t="shared" si="80"/>
        <v/>
      </c>
      <c r="DV42" s="183" t="b">
        <f t="shared" si="41"/>
        <v>0</v>
      </c>
      <c r="DW42" s="184" t="b">
        <f t="shared" si="42"/>
        <v>0</v>
      </c>
      <c r="DX42" s="184" t="b">
        <f t="shared" si="43"/>
        <v>0</v>
      </c>
      <c r="DY42" s="185" t="b">
        <f t="shared" si="44"/>
        <v>0</v>
      </c>
      <c r="DZ42" s="478" t="str">
        <f t="shared" si="81"/>
        <v/>
      </c>
      <c r="EA42" s="183" t="b">
        <f t="shared" si="45"/>
        <v>0</v>
      </c>
      <c r="EB42" s="184" t="b">
        <f t="shared" si="46"/>
        <v>0</v>
      </c>
      <c r="EC42" s="184" t="b">
        <f t="shared" si="47"/>
        <v>0</v>
      </c>
      <c r="ED42" s="185" t="b">
        <f t="shared" si="48"/>
        <v>0</v>
      </c>
      <c r="EE42" s="478" t="str">
        <f t="shared" si="82"/>
        <v/>
      </c>
      <c r="EF42" s="183" t="b">
        <f t="shared" si="49"/>
        <v>0</v>
      </c>
      <c r="EG42" s="184" t="b">
        <f t="shared" si="50"/>
        <v>0</v>
      </c>
      <c r="EH42" s="184" t="b">
        <f t="shared" si="51"/>
        <v>0</v>
      </c>
      <c r="EI42" s="185" t="b">
        <f t="shared" si="52"/>
        <v>0</v>
      </c>
      <c r="EJ42" s="478" t="str">
        <f t="shared" si="83"/>
        <v/>
      </c>
      <c r="EK42" s="478" t="str">
        <f t="shared" si="53"/>
        <v/>
      </c>
      <c r="EL42" s="478" t="str">
        <f t="shared" si="54"/>
        <v/>
      </c>
      <c r="EM42" s="478" t="str">
        <f t="shared" si="55"/>
        <v/>
      </c>
      <c r="EN42" s="478" t="str">
        <f t="shared" si="56"/>
        <v/>
      </c>
      <c r="EO42" s="478" t="str">
        <f t="shared" si="57"/>
        <v/>
      </c>
      <c r="EP42" s="478" t="str">
        <f t="shared" si="58"/>
        <v/>
      </c>
      <c r="EQ42" s="478" t="str">
        <f t="shared" si="59"/>
        <v/>
      </c>
      <c r="ER42" s="478" t="str">
        <f t="shared" si="60"/>
        <v/>
      </c>
      <c r="ES42" s="478" t="str">
        <f t="shared" si="61"/>
        <v/>
      </c>
      <c r="ET42" s="478" t="str">
        <f t="shared" si="62"/>
        <v/>
      </c>
      <c r="EU42" s="478" t="str">
        <f t="shared" si="63"/>
        <v/>
      </c>
      <c r="EV42" s="183" t="b">
        <f t="shared" si="84"/>
        <v>0</v>
      </c>
      <c r="EW42" s="184" t="b">
        <f t="shared" si="85"/>
        <v>0</v>
      </c>
      <c r="EX42" s="184" t="b">
        <f t="shared" si="86"/>
        <v>0</v>
      </c>
      <c r="EY42" s="185" t="b">
        <f t="shared" si="87"/>
        <v>0</v>
      </c>
      <c r="EZ42" s="803" t="str">
        <f t="shared" si="88"/>
        <v/>
      </c>
      <c r="FB42" s="79" t="b">
        <f t="shared" si="89"/>
        <v>0</v>
      </c>
      <c r="FC42" s="79" t="b">
        <f t="shared" si="90"/>
        <v>1</v>
      </c>
      <c r="FD42" s="79" t="b">
        <f t="shared" si="91"/>
        <v>0</v>
      </c>
      <c r="FE42" s="79" t="str">
        <f t="shared" si="64"/>
        <v/>
      </c>
      <c r="FF42" s="79" t="str">
        <f t="shared" si="92"/>
        <v/>
      </c>
    </row>
    <row r="43" spans="1:162">
      <c r="A43" s="55"/>
      <c r="B43" s="102">
        <v>39</v>
      </c>
      <c r="C43" s="99" t="s">
        <v>1270</v>
      </c>
      <c r="D43" s="103" t="s">
        <v>55</v>
      </c>
      <c r="E43" s="103"/>
      <c r="F43" s="128" t="s">
        <v>1212</v>
      </c>
      <c r="G43" s="277">
        <v>1</v>
      </c>
      <c r="H43" s="355"/>
      <c r="I43" s="356"/>
      <c r="J43" s="356"/>
      <c r="K43" s="356"/>
      <c r="L43" s="356"/>
      <c r="M43" s="356"/>
      <c r="N43" s="356"/>
      <c r="O43" s="356"/>
      <c r="P43" s="356"/>
      <c r="Q43" s="356"/>
      <c r="R43" s="356"/>
      <c r="S43" s="357"/>
      <c r="T43" s="378" t="s">
        <v>1212</v>
      </c>
      <c r="U43" s="378" t="s">
        <v>67</v>
      </c>
      <c r="V43" s="128" t="s">
        <v>365</v>
      </c>
      <c r="W43" s="239">
        <v>1</v>
      </c>
      <c r="X43" s="398" t="s">
        <v>1225</v>
      </c>
      <c r="Y43" s="239" t="s">
        <v>643</v>
      </c>
      <c r="Z43" s="378" t="s">
        <v>643</v>
      </c>
      <c r="AA43" s="379" t="s">
        <v>643</v>
      </c>
      <c r="AB43" s="383" t="s">
        <v>643</v>
      </c>
      <c r="AC43" s="383" t="s">
        <v>643</v>
      </c>
      <c r="AD43" s="826" t="s">
        <v>643</v>
      </c>
      <c r="AE43" s="305"/>
      <c r="AF43" s="101"/>
      <c r="AI43" s="79" t="s">
        <v>392</v>
      </c>
      <c r="BC43" s="567" t="s">
        <v>999</v>
      </c>
      <c r="BL43" s="79">
        <v>40</v>
      </c>
      <c r="BM43" s="79">
        <f t="shared" si="0"/>
        <v>39</v>
      </c>
      <c r="BO43" s="478" t="str">
        <f t="shared" si="93"/>
        <v>grey</v>
      </c>
      <c r="BP43" s="478" t="str">
        <f t="shared" si="2"/>
        <v/>
      </c>
      <c r="BQ43" s="1007"/>
      <c r="BR43" s="202" t="b">
        <f t="shared" si="3"/>
        <v>0</v>
      </c>
      <c r="BS43" s="196" t="b">
        <f t="shared" si="65"/>
        <v>0</v>
      </c>
      <c r="BT43" s="198" t="b">
        <f t="shared" si="66"/>
        <v>0</v>
      </c>
      <c r="BU43" s="198" t="b">
        <f t="shared" si="66"/>
        <v>0</v>
      </c>
      <c r="BV43" s="198" t="b">
        <f t="shared" si="66"/>
        <v>0</v>
      </c>
      <c r="BW43" s="199" t="b">
        <f t="shared" si="66"/>
        <v>0</v>
      </c>
      <c r="BX43" s="485" t="str">
        <f t="shared" si="67"/>
        <v/>
      </c>
      <c r="BY43" s="479" t="str">
        <f t="shared" si="5"/>
        <v/>
      </c>
      <c r="BZ43" s="485" t="str">
        <f t="shared" si="6"/>
        <v/>
      </c>
      <c r="CA43" s="479" t="str">
        <f t="shared" si="7"/>
        <v/>
      </c>
      <c r="CB43" s="479" t="str">
        <f t="shared" si="8"/>
        <v/>
      </c>
      <c r="CC43" s="183" t="b">
        <f t="shared" si="68"/>
        <v>0</v>
      </c>
      <c r="CD43" s="184" t="b">
        <f t="shared" si="69"/>
        <v>0</v>
      </c>
      <c r="CE43" s="184" t="b">
        <f t="shared" si="70"/>
        <v>0</v>
      </c>
      <c r="CF43" s="185" t="b">
        <f t="shared" si="71"/>
        <v>0</v>
      </c>
      <c r="CG43" s="478" t="str">
        <f t="shared" si="72"/>
        <v/>
      </c>
      <c r="CH43" s="183" t="b">
        <f t="shared" si="9"/>
        <v>0</v>
      </c>
      <c r="CI43" s="184" t="b">
        <f t="shared" si="10"/>
        <v>0</v>
      </c>
      <c r="CJ43" s="184" t="b">
        <f t="shared" si="11"/>
        <v>0</v>
      </c>
      <c r="CK43" s="185" t="b">
        <f t="shared" si="12"/>
        <v>0</v>
      </c>
      <c r="CL43" s="478" t="str">
        <f t="shared" si="73"/>
        <v/>
      </c>
      <c r="CM43" s="183" t="b">
        <f t="shared" si="13"/>
        <v>0</v>
      </c>
      <c r="CN43" s="184" t="b">
        <f t="shared" si="14"/>
        <v>0</v>
      </c>
      <c r="CO43" s="184" t="b">
        <f t="shared" si="15"/>
        <v>0</v>
      </c>
      <c r="CP43" s="185" t="b">
        <f t="shared" si="16"/>
        <v>0</v>
      </c>
      <c r="CQ43" s="478" t="str">
        <f t="shared" si="74"/>
        <v/>
      </c>
      <c r="CR43" s="183" t="b">
        <f t="shared" si="17"/>
        <v>0</v>
      </c>
      <c r="CS43" s="184" t="b">
        <f t="shared" si="18"/>
        <v>0</v>
      </c>
      <c r="CT43" s="184" t="b">
        <f t="shared" si="19"/>
        <v>0</v>
      </c>
      <c r="CU43" s="185" t="b">
        <f t="shared" si="20"/>
        <v>0</v>
      </c>
      <c r="CV43" s="478" t="str">
        <f t="shared" si="75"/>
        <v/>
      </c>
      <c r="CW43" s="183" t="b">
        <f t="shared" si="21"/>
        <v>0</v>
      </c>
      <c r="CX43" s="184" t="b">
        <f t="shared" si="22"/>
        <v>0</v>
      </c>
      <c r="CY43" s="184" t="b">
        <f t="shared" si="23"/>
        <v>0</v>
      </c>
      <c r="CZ43" s="185" t="b">
        <f t="shared" si="24"/>
        <v>0</v>
      </c>
      <c r="DA43" s="478" t="str">
        <f t="shared" si="76"/>
        <v/>
      </c>
      <c r="DB43" s="183" t="b">
        <f t="shared" si="25"/>
        <v>0</v>
      </c>
      <c r="DC43" s="184" t="b">
        <f t="shared" si="26"/>
        <v>0</v>
      </c>
      <c r="DD43" s="184" t="b">
        <f t="shared" si="27"/>
        <v>0</v>
      </c>
      <c r="DE43" s="185" t="b">
        <f t="shared" si="28"/>
        <v>0</v>
      </c>
      <c r="DF43" s="478" t="str">
        <f t="shared" si="77"/>
        <v/>
      </c>
      <c r="DG43" s="183" t="b">
        <f t="shared" si="29"/>
        <v>0</v>
      </c>
      <c r="DH43" s="184" t="b">
        <f t="shared" si="30"/>
        <v>0</v>
      </c>
      <c r="DI43" s="184" t="b">
        <f t="shared" si="31"/>
        <v>0</v>
      </c>
      <c r="DJ43" s="185" t="b">
        <f t="shared" si="32"/>
        <v>0</v>
      </c>
      <c r="DK43" s="478" t="str">
        <f t="shared" si="78"/>
        <v/>
      </c>
      <c r="DL43" s="183" t="b">
        <f t="shared" si="33"/>
        <v>0</v>
      </c>
      <c r="DM43" s="184" t="b">
        <f t="shared" si="34"/>
        <v>0</v>
      </c>
      <c r="DN43" s="184" t="b">
        <f t="shared" si="35"/>
        <v>0</v>
      </c>
      <c r="DO43" s="185" t="b">
        <f t="shared" si="36"/>
        <v>0</v>
      </c>
      <c r="DP43" s="478" t="str">
        <f t="shared" si="79"/>
        <v/>
      </c>
      <c r="DQ43" s="183" t="b">
        <f t="shared" si="37"/>
        <v>0</v>
      </c>
      <c r="DR43" s="184" t="b">
        <f t="shared" si="38"/>
        <v>0</v>
      </c>
      <c r="DS43" s="184" t="b">
        <f t="shared" si="39"/>
        <v>0</v>
      </c>
      <c r="DT43" s="185" t="b">
        <f t="shared" si="40"/>
        <v>0</v>
      </c>
      <c r="DU43" s="478" t="str">
        <f t="shared" si="80"/>
        <v/>
      </c>
      <c r="DV43" s="183" t="b">
        <f t="shared" si="41"/>
        <v>0</v>
      </c>
      <c r="DW43" s="184" t="b">
        <f t="shared" si="42"/>
        <v>0</v>
      </c>
      <c r="DX43" s="184" t="b">
        <f t="shared" si="43"/>
        <v>0</v>
      </c>
      <c r="DY43" s="185" t="b">
        <f t="shared" si="44"/>
        <v>0</v>
      </c>
      <c r="DZ43" s="478" t="str">
        <f t="shared" si="81"/>
        <v/>
      </c>
      <c r="EA43" s="183" t="b">
        <f t="shared" si="45"/>
        <v>0</v>
      </c>
      <c r="EB43" s="184" t="b">
        <f t="shared" si="46"/>
        <v>0</v>
      </c>
      <c r="EC43" s="184" t="b">
        <f t="shared" si="47"/>
        <v>0</v>
      </c>
      <c r="ED43" s="185" t="b">
        <f t="shared" si="48"/>
        <v>0</v>
      </c>
      <c r="EE43" s="478" t="str">
        <f t="shared" si="82"/>
        <v/>
      </c>
      <c r="EF43" s="183" t="b">
        <f t="shared" si="49"/>
        <v>0</v>
      </c>
      <c r="EG43" s="184" t="b">
        <f t="shared" si="50"/>
        <v>0</v>
      </c>
      <c r="EH43" s="184" t="b">
        <f t="shared" si="51"/>
        <v>0</v>
      </c>
      <c r="EI43" s="185" t="b">
        <f t="shared" si="52"/>
        <v>0</v>
      </c>
      <c r="EJ43" s="478" t="str">
        <f t="shared" si="83"/>
        <v/>
      </c>
      <c r="EK43" s="478" t="str">
        <f t="shared" si="53"/>
        <v/>
      </c>
      <c r="EL43" s="478" t="str">
        <f t="shared" si="54"/>
        <v/>
      </c>
      <c r="EM43" s="478" t="str">
        <f t="shared" si="55"/>
        <v/>
      </c>
      <c r="EN43" s="478" t="str">
        <f t="shared" si="56"/>
        <v/>
      </c>
      <c r="EO43" s="478" t="str">
        <f t="shared" si="57"/>
        <v/>
      </c>
      <c r="EP43" s="478" t="str">
        <f t="shared" si="58"/>
        <v/>
      </c>
      <c r="EQ43" s="478" t="str">
        <f t="shared" si="59"/>
        <v/>
      </c>
      <c r="ER43" s="478" t="str">
        <f t="shared" si="60"/>
        <v/>
      </c>
      <c r="ES43" s="478" t="str">
        <f t="shared" si="61"/>
        <v/>
      </c>
      <c r="ET43" s="478" t="str">
        <f t="shared" si="62"/>
        <v/>
      </c>
      <c r="EU43" s="478" t="str">
        <f t="shared" si="63"/>
        <v/>
      </c>
      <c r="EV43" s="183" t="b">
        <f t="shared" si="84"/>
        <v>0</v>
      </c>
      <c r="EW43" s="184" t="b">
        <f t="shared" si="85"/>
        <v>0</v>
      </c>
      <c r="EX43" s="184" t="b">
        <f t="shared" si="86"/>
        <v>0</v>
      </c>
      <c r="EY43" s="185" t="b">
        <f t="shared" si="87"/>
        <v>0</v>
      </c>
      <c r="EZ43" s="803" t="str">
        <f t="shared" si="88"/>
        <v/>
      </c>
      <c r="FB43" s="79" t="b">
        <f t="shared" si="89"/>
        <v>0</v>
      </c>
      <c r="FC43" s="79" t="b">
        <f t="shared" si="90"/>
        <v>1</v>
      </c>
      <c r="FD43" s="79" t="b">
        <f t="shared" si="91"/>
        <v>0</v>
      </c>
      <c r="FE43" s="79" t="str">
        <f t="shared" si="64"/>
        <v/>
      </c>
      <c r="FF43" s="79" t="str">
        <f t="shared" si="92"/>
        <v/>
      </c>
    </row>
    <row r="44" spans="1:162">
      <c r="A44" s="55"/>
      <c r="B44" s="102">
        <v>40</v>
      </c>
      <c r="C44" s="99" t="s">
        <v>1271</v>
      </c>
      <c r="D44" s="103" t="s">
        <v>55</v>
      </c>
      <c r="E44" s="103"/>
      <c r="F44" s="128" t="s">
        <v>1212</v>
      </c>
      <c r="G44" s="277">
        <v>1</v>
      </c>
      <c r="H44" s="355"/>
      <c r="I44" s="356"/>
      <c r="J44" s="356"/>
      <c r="K44" s="356"/>
      <c r="L44" s="356"/>
      <c r="M44" s="356"/>
      <c r="N44" s="356"/>
      <c r="O44" s="356"/>
      <c r="P44" s="356"/>
      <c r="Q44" s="356"/>
      <c r="R44" s="356"/>
      <c r="S44" s="357"/>
      <c r="T44" s="378" t="s">
        <v>1213</v>
      </c>
      <c r="U44" s="378" t="s">
        <v>67</v>
      </c>
      <c r="V44" s="128" t="s">
        <v>365</v>
      </c>
      <c r="W44" s="239">
        <v>1</v>
      </c>
      <c r="X44" s="398" t="s">
        <v>1225</v>
      </c>
      <c r="Y44" s="240" t="s">
        <v>643</v>
      </c>
      <c r="Z44" s="128" t="s">
        <v>643</v>
      </c>
      <c r="AA44" s="277" t="s">
        <v>643</v>
      </c>
      <c r="AB44" s="278" t="s">
        <v>643</v>
      </c>
      <c r="AC44" s="278" t="s">
        <v>643</v>
      </c>
      <c r="AD44" s="299" t="s">
        <v>643</v>
      </c>
      <c r="AE44" s="305"/>
      <c r="AF44" s="101"/>
      <c r="AI44" s="79" t="s">
        <v>55</v>
      </c>
      <c r="BC44" s="567" t="s">
        <v>1000</v>
      </c>
      <c r="BL44" s="79">
        <v>0</v>
      </c>
      <c r="BM44" s="79">
        <f t="shared" si="0"/>
        <v>40</v>
      </c>
      <c r="BO44" s="478" t="str">
        <f t="shared" si="93"/>
        <v>grey</v>
      </c>
      <c r="BP44" s="478" t="str">
        <f t="shared" si="2"/>
        <v/>
      </c>
      <c r="BQ44" s="1007"/>
      <c r="BR44" s="202" t="b">
        <f t="shared" si="3"/>
        <v>0</v>
      </c>
      <c r="BS44" s="196" t="b">
        <f t="shared" si="65"/>
        <v>0</v>
      </c>
      <c r="BT44" s="198" t="b">
        <f t="shared" si="66"/>
        <v>0</v>
      </c>
      <c r="BU44" s="198" t="b">
        <f t="shared" si="66"/>
        <v>0</v>
      </c>
      <c r="BV44" s="198" t="b">
        <f t="shared" si="66"/>
        <v>0</v>
      </c>
      <c r="BW44" s="199" t="b">
        <f t="shared" si="66"/>
        <v>0</v>
      </c>
      <c r="BX44" s="485" t="str">
        <f t="shared" si="67"/>
        <v/>
      </c>
      <c r="BY44" s="479" t="str">
        <f t="shared" si="5"/>
        <v/>
      </c>
      <c r="BZ44" s="485" t="str">
        <f t="shared" si="6"/>
        <v/>
      </c>
      <c r="CA44" s="479" t="str">
        <f t="shared" si="7"/>
        <v/>
      </c>
      <c r="CB44" s="479" t="str">
        <f t="shared" si="8"/>
        <v/>
      </c>
      <c r="CC44" s="183" t="b">
        <f t="shared" si="68"/>
        <v>0</v>
      </c>
      <c r="CD44" s="184" t="b">
        <f t="shared" si="69"/>
        <v>0</v>
      </c>
      <c r="CE44" s="184" t="b">
        <f t="shared" si="70"/>
        <v>0</v>
      </c>
      <c r="CF44" s="185" t="b">
        <f t="shared" si="71"/>
        <v>0</v>
      </c>
      <c r="CG44" s="478" t="str">
        <f t="shared" si="72"/>
        <v/>
      </c>
      <c r="CH44" s="183" t="b">
        <f t="shared" si="9"/>
        <v>0</v>
      </c>
      <c r="CI44" s="184" t="b">
        <f t="shared" si="10"/>
        <v>0</v>
      </c>
      <c r="CJ44" s="184" t="b">
        <f t="shared" si="11"/>
        <v>0</v>
      </c>
      <c r="CK44" s="185" t="b">
        <f t="shared" si="12"/>
        <v>0</v>
      </c>
      <c r="CL44" s="478" t="str">
        <f t="shared" si="73"/>
        <v/>
      </c>
      <c r="CM44" s="183" t="b">
        <f t="shared" si="13"/>
        <v>0</v>
      </c>
      <c r="CN44" s="184" t="b">
        <f t="shared" si="14"/>
        <v>0</v>
      </c>
      <c r="CO44" s="184" t="b">
        <f t="shared" si="15"/>
        <v>0</v>
      </c>
      <c r="CP44" s="185" t="b">
        <f t="shared" si="16"/>
        <v>0</v>
      </c>
      <c r="CQ44" s="478" t="str">
        <f t="shared" si="74"/>
        <v/>
      </c>
      <c r="CR44" s="183" t="b">
        <f t="shared" si="17"/>
        <v>0</v>
      </c>
      <c r="CS44" s="184" t="b">
        <f t="shared" si="18"/>
        <v>0</v>
      </c>
      <c r="CT44" s="184" t="b">
        <f t="shared" si="19"/>
        <v>0</v>
      </c>
      <c r="CU44" s="185" t="b">
        <f t="shared" si="20"/>
        <v>0</v>
      </c>
      <c r="CV44" s="478" t="str">
        <f t="shared" si="75"/>
        <v/>
      </c>
      <c r="CW44" s="183" t="b">
        <f t="shared" si="21"/>
        <v>0</v>
      </c>
      <c r="CX44" s="184" t="b">
        <f t="shared" si="22"/>
        <v>0</v>
      </c>
      <c r="CY44" s="184" t="b">
        <f t="shared" si="23"/>
        <v>0</v>
      </c>
      <c r="CZ44" s="185" t="b">
        <f t="shared" si="24"/>
        <v>0</v>
      </c>
      <c r="DA44" s="478" t="str">
        <f t="shared" si="76"/>
        <v/>
      </c>
      <c r="DB44" s="183" t="b">
        <f t="shared" si="25"/>
        <v>0</v>
      </c>
      <c r="DC44" s="184" t="b">
        <f t="shared" si="26"/>
        <v>0</v>
      </c>
      <c r="DD44" s="184" t="b">
        <f t="shared" si="27"/>
        <v>0</v>
      </c>
      <c r="DE44" s="185" t="b">
        <f t="shared" si="28"/>
        <v>0</v>
      </c>
      <c r="DF44" s="478" t="str">
        <f t="shared" si="77"/>
        <v/>
      </c>
      <c r="DG44" s="183" t="b">
        <f t="shared" si="29"/>
        <v>0</v>
      </c>
      <c r="DH44" s="184" t="b">
        <f t="shared" si="30"/>
        <v>0</v>
      </c>
      <c r="DI44" s="184" t="b">
        <f t="shared" si="31"/>
        <v>0</v>
      </c>
      <c r="DJ44" s="185" t="b">
        <f t="shared" si="32"/>
        <v>0</v>
      </c>
      <c r="DK44" s="478" t="str">
        <f t="shared" si="78"/>
        <v/>
      </c>
      <c r="DL44" s="183" t="b">
        <f t="shared" si="33"/>
        <v>0</v>
      </c>
      <c r="DM44" s="184" t="b">
        <f t="shared" si="34"/>
        <v>0</v>
      </c>
      <c r="DN44" s="184" t="b">
        <f t="shared" si="35"/>
        <v>0</v>
      </c>
      <c r="DO44" s="185" t="b">
        <f t="shared" si="36"/>
        <v>0</v>
      </c>
      <c r="DP44" s="478" t="str">
        <f t="shared" si="79"/>
        <v/>
      </c>
      <c r="DQ44" s="183" t="b">
        <f t="shared" si="37"/>
        <v>0</v>
      </c>
      <c r="DR44" s="184" t="b">
        <f t="shared" si="38"/>
        <v>0</v>
      </c>
      <c r="DS44" s="184" t="b">
        <f t="shared" si="39"/>
        <v>0</v>
      </c>
      <c r="DT44" s="185" t="b">
        <f t="shared" si="40"/>
        <v>0</v>
      </c>
      <c r="DU44" s="478" t="str">
        <f t="shared" si="80"/>
        <v/>
      </c>
      <c r="DV44" s="183" t="b">
        <f t="shared" si="41"/>
        <v>0</v>
      </c>
      <c r="DW44" s="184" t="b">
        <f t="shared" si="42"/>
        <v>0</v>
      </c>
      <c r="DX44" s="184" t="b">
        <f t="shared" si="43"/>
        <v>0</v>
      </c>
      <c r="DY44" s="185" t="b">
        <f t="shared" si="44"/>
        <v>0</v>
      </c>
      <c r="DZ44" s="478" t="str">
        <f t="shared" si="81"/>
        <v/>
      </c>
      <c r="EA44" s="183" t="b">
        <f t="shared" si="45"/>
        <v>0</v>
      </c>
      <c r="EB44" s="184" t="b">
        <f t="shared" si="46"/>
        <v>0</v>
      </c>
      <c r="EC44" s="184" t="b">
        <f t="shared" si="47"/>
        <v>0</v>
      </c>
      <c r="ED44" s="185" t="b">
        <f t="shared" si="48"/>
        <v>0</v>
      </c>
      <c r="EE44" s="478" t="str">
        <f t="shared" si="82"/>
        <v/>
      </c>
      <c r="EF44" s="183" t="b">
        <f t="shared" si="49"/>
        <v>0</v>
      </c>
      <c r="EG44" s="184" t="b">
        <f t="shared" si="50"/>
        <v>0</v>
      </c>
      <c r="EH44" s="184" t="b">
        <f t="shared" si="51"/>
        <v>0</v>
      </c>
      <c r="EI44" s="185" t="b">
        <f t="shared" si="52"/>
        <v>0</v>
      </c>
      <c r="EJ44" s="478" t="str">
        <f t="shared" si="83"/>
        <v/>
      </c>
      <c r="EK44" s="478" t="str">
        <f t="shared" si="53"/>
        <v/>
      </c>
      <c r="EL44" s="478" t="str">
        <f t="shared" si="54"/>
        <v/>
      </c>
      <c r="EM44" s="478" t="str">
        <f t="shared" si="55"/>
        <v/>
      </c>
      <c r="EN44" s="478" t="str">
        <f t="shared" si="56"/>
        <v/>
      </c>
      <c r="EO44" s="478" t="str">
        <f t="shared" si="57"/>
        <v/>
      </c>
      <c r="EP44" s="478" t="str">
        <f t="shared" si="58"/>
        <v/>
      </c>
      <c r="EQ44" s="478" t="str">
        <f t="shared" si="59"/>
        <v/>
      </c>
      <c r="ER44" s="478" t="str">
        <f t="shared" si="60"/>
        <v/>
      </c>
      <c r="ES44" s="478" t="str">
        <f t="shared" si="61"/>
        <v/>
      </c>
      <c r="ET44" s="478" t="str">
        <f t="shared" si="62"/>
        <v/>
      </c>
      <c r="EU44" s="478" t="str">
        <f t="shared" si="63"/>
        <v/>
      </c>
      <c r="EV44" s="183" t="b">
        <f t="shared" si="84"/>
        <v>0</v>
      </c>
      <c r="EW44" s="184" t="b">
        <f t="shared" si="85"/>
        <v>0</v>
      </c>
      <c r="EX44" s="184" t="b">
        <f t="shared" si="86"/>
        <v>0</v>
      </c>
      <c r="EY44" s="185" t="b">
        <f t="shared" si="87"/>
        <v>0</v>
      </c>
      <c r="EZ44" s="803" t="str">
        <f t="shared" si="88"/>
        <v/>
      </c>
      <c r="FB44" s="79" t="b">
        <f t="shared" si="89"/>
        <v>0</v>
      </c>
      <c r="FC44" s="79" t="b">
        <f t="shared" si="90"/>
        <v>1</v>
      </c>
      <c r="FD44" s="79" t="b">
        <f t="shared" si="91"/>
        <v>0</v>
      </c>
      <c r="FE44" s="79" t="str">
        <f t="shared" si="64"/>
        <v/>
      </c>
      <c r="FF44" s="79" t="str">
        <f>IFERROR(SMALL($FE$5:$FE$44,ROW()-4),"")</f>
        <v/>
      </c>
    </row>
    <row r="45" spans="1:162">
      <c r="A45" s="55"/>
      <c r="B45" s="102">
        <v>41</v>
      </c>
      <c r="C45" s="568"/>
      <c r="D45" s="103" t="s">
        <v>55</v>
      </c>
      <c r="E45" s="103"/>
      <c r="F45" s="128"/>
      <c r="G45" s="277"/>
      <c r="H45" s="355"/>
      <c r="I45" s="356"/>
      <c r="J45" s="356"/>
      <c r="K45" s="356"/>
      <c r="L45" s="356"/>
      <c r="M45" s="356"/>
      <c r="N45" s="356"/>
      <c r="O45" s="356"/>
      <c r="P45" s="356"/>
      <c r="Q45" s="356"/>
      <c r="R45" s="356"/>
      <c r="S45" s="357"/>
      <c r="T45" s="128"/>
      <c r="U45" s="128"/>
      <c r="V45" s="128"/>
      <c r="W45" s="240"/>
      <c r="X45" s="569"/>
      <c r="Y45" s="240"/>
      <c r="Z45" s="128"/>
      <c r="AA45" s="277"/>
      <c r="AB45" s="278"/>
      <c r="AC45" s="278"/>
      <c r="AD45" s="299"/>
      <c r="AE45" s="305"/>
      <c r="AF45" s="101"/>
      <c r="AI45" s="79" t="s">
        <v>390</v>
      </c>
      <c r="BC45" s="567" t="s">
        <v>1001</v>
      </c>
      <c r="BL45" s="79">
        <v>0</v>
      </c>
      <c r="BM45" s="79">
        <f t="shared" ref="BM45:BM53" si="94">IF(D45&lt;&gt;"",B45,"")</f>
        <v>41</v>
      </c>
      <c r="BO45" s="636" t="str">
        <f t="shared" si="93"/>
        <v>grey</v>
      </c>
      <c r="BP45" s="636" t="str">
        <f>IF(D45="未定義","grey","")</f>
        <v>grey</v>
      </c>
    </row>
    <row r="46" spans="1:162">
      <c r="A46" s="55"/>
      <c r="B46" s="102">
        <v>42</v>
      </c>
      <c r="C46" s="568"/>
      <c r="D46" s="103" t="s">
        <v>55</v>
      </c>
      <c r="E46" s="103"/>
      <c r="F46" s="128"/>
      <c r="G46" s="277"/>
      <c r="H46" s="355"/>
      <c r="I46" s="356"/>
      <c r="J46" s="356"/>
      <c r="K46" s="356"/>
      <c r="L46" s="356"/>
      <c r="M46" s="356"/>
      <c r="N46" s="356"/>
      <c r="O46" s="356"/>
      <c r="P46" s="356"/>
      <c r="Q46" s="356"/>
      <c r="R46" s="356"/>
      <c r="S46" s="357"/>
      <c r="T46" s="128"/>
      <c r="U46" s="128"/>
      <c r="V46" s="128"/>
      <c r="W46" s="240"/>
      <c r="X46" s="569"/>
      <c r="Y46" s="240"/>
      <c r="Z46" s="128"/>
      <c r="AA46" s="277"/>
      <c r="AB46" s="278"/>
      <c r="AC46" s="278"/>
      <c r="AD46" s="299"/>
      <c r="AE46" s="305"/>
      <c r="AF46" s="101"/>
      <c r="AI46" s="79" t="s">
        <v>391</v>
      </c>
      <c r="BC46" s="567" t="s">
        <v>1002</v>
      </c>
      <c r="BL46" s="79">
        <v>0</v>
      </c>
      <c r="BM46" s="79">
        <f t="shared" si="94"/>
        <v>42</v>
      </c>
      <c r="BO46" s="636" t="str">
        <f t="shared" si="93"/>
        <v>grey</v>
      </c>
      <c r="BP46" s="636" t="str">
        <f t="shared" ref="BP46:BP54" si="95">IF(D46="未定義","grey","")</f>
        <v>grey</v>
      </c>
    </row>
    <row r="47" spans="1:162">
      <c r="A47" s="55"/>
      <c r="B47" s="102">
        <v>43</v>
      </c>
      <c r="C47" s="568"/>
      <c r="D47" s="103" t="s">
        <v>55</v>
      </c>
      <c r="E47" s="103"/>
      <c r="F47" s="128"/>
      <c r="G47" s="277"/>
      <c r="H47" s="355"/>
      <c r="I47" s="356"/>
      <c r="J47" s="356"/>
      <c r="K47" s="356"/>
      <c r="L47" s="356"/>
      <c r="M47" s="356"/>
      <c r="N47" s="356"/>
      <c r="O47" s="356"/>
      <c r="P47" s="356"/>
      <c r="Q47" s="356"/>
      <c r="R47" s="356"/>
      <c r="S47" s="357"/>
      <c r="T47" s="128"/>
      <c r="U47" s="128"/>
      <c r="V47" s="128"/>
      <c r="W47" s="240"/>
      <c r="X47" s="569"/>
      <c r="Y47" s="240"/>
      <c r="Z47" s="128"/>
      <c r="AA47" s="277"/>
      <c r="AB47" s="278"/>
      <c r="AC47" s="278"/>
      <c r="AD47" s="299"/>
      <c r="AE47" s="305"/>
      <c r="AF47" s="101"/>
      <c r="BC47" s="567" t="s">
        <v>1003</v>
      </c>
      <c r="BL47" s="79">
        <v>0</v>
      </c>
      <c r="BM47" s="79">
        <f t="shared" si="94"/>
        <v>43</v>
      </c>
      <c r="BO47" s="636" t="str">
        <f t="shared" si="93"/>
        <v>grey</v>
      </c>
      <c r="BP47" s="636" t="str">
        <f t="shared" si="95"/>
        <v>grey</v>
      </c>
    </row>
    <row r="48" spans="1:162">
      <c r="A48" s="55"/>
      <c r="B48" s="102">
        <v>44</v>
      </c>
      <c r="C48" s="568"/>
      <c r="D48" s="103" t="s">
        <v>55</v>
      </c>
      <c r="E48" s="103"/>
      <c r="F48" s="128"/>
      <c r="G48" s="277"/>
      <c r="H48" s="355"/>
      <c r="I48" s="356"/>
      <c r="J48" s="356"/>
      <c r="K48" s="356"/>
      <c r="L48" s="356"/>
      <c r="M48" s="356"/>
      <c r="N48" s="356"/>
      <c r="O48" s="356"/>
      <c r="P48" s="356"/>
      <c r="Q48" s="356"/>
      <c r="R48" s="356"/>
      <c r="S48" s="357"/>
      <c r="T48" s="128"/>
      <c r="U48" s="128"/>
      <c r="V48" s="128"/>
      <c r="W48" s="240"/>
      <c r="X48" s="569"/>
      <c r="Y48" s="240"/>
      <c r="Z48" s="128"/>
      <c r="AA48" s="277"/>
      <c r="AB48" s="278"/>
      <c r="AC48" s="278"/>
      <c r="AD48" s="299"/>
      <c r="AE48" s="305"/>
      <c r="AF48" s="101"/>
      <c r="BC48" s="567" t="s">
        <v>1004</v>
      </c>
      <c r="BL48" s="79">
        <v>0</v>
      </c>
      <c r="BM48" s="79">
        <f t="shared" si="94"/>
        <v>44</v>
      </c>
      <c r="BO48" s="636" t="str">
        <f t="shared" si="93"/>
        <v>grey</v>
      </c>
      <c r="BP48" s="636" t="str">
        <f t="shared" si="95"/>
        <v>grey</v>
      </c>
    </row>
    <row r="49" spans="1:68">
      <c r="A49" s="55"/>
      <c r="B49" s="102">
        <v>45</v>
      </c>
      <c r="C49" s="568"/>
      <c r="D49" s="103" t="s">
        <v>55</v>
      </c>
      <c r="E49" s="103"/>
      <c r="F49" s="128"/>
      <c r="G49" s="277"/>
      <c r="H49" s="355"/>
      <c r="I49" s="356"/>
      <c r="J49" s="356"/>
      <c r="K49" s="356"/>
      <c r="L49" s="356"/>
      <c r="M49" s="356"/>
      <c r="N49" s="356"/>
      <c r="O49" s="356"/>
      <c r="P49" s="356"/>
      <c r="Q49" s="356"/>
      <c r="R49" s="356"/>
      <c r="S49" s="357"/>
      <c r="T49" s="128"/>
      <c r="U49" s="128"/>
      <c r="V49" s="128"/>
      <c r="W49" s="240"/>
      <c r="X49" s="569"/>
      <c r="Y49" s="240"/>
      <c r="Z49" s="128"/>
      <c r="AA49" s="277"/>
      <c r="AB49" s="278"/>
      <c r="AC49" s="278"/>
      <c r="AD49" s="299"/>
      <c r="AE49" s="305"/>
      <c r="AF49" s="101"/>
      <c r="BC49" s="567" t="s">
        <v>1005</v>
      </c>
      <c r="BL49" s="79">
        <v>0</v>
      </c>
      <c r="BM49" s="79">
        <f t="shared" si="94"/>
        <v>45</v>
      </c>
      <c r="BO49" s="636" t="str">
        <f t="shared" si="93"/>
        <v>grey</v>
      </c>
      <c r="BP49" s="636" t="str">
        <f t="shared" si="95"/>
        <v>grey</v>
      </c>
    </row>
    <row r="50" spans="1:68">
      <c r="A50" s="55"/>
      <c r="B50" s="102">
        <v>46</v>
      </c>
      <c r="C50" s="568"/>
      <c r="D50" s="103" t="s">
        <v>55</v>
      </c>
      <c r="E50" s="103"/>
      <c r="F50" s="128"/>
      <c r="G50" s="277"/>
      <c r="H50" s="355"/>
      <c r="I50" s="356"/>
      <c r="J50" s="356"/>
      <c r="K50" s="356"/>
      <c r="L50" s="356"/>
      <c r="M50" s="356"/>
      <c r="N50" s="356"/>
      <c r="O50" s="356"/>
      <c r="P50" s="356"/>
      <c r="Q50" s="356"/>
      <c r="R50" s="356"/>
      <c r="S50" s="357"/>
      <c r="T50" s="128"/>
      <c r="U50" s="128"/>
      <c r="V50" s="128"/>
      <c r="W50" s="240"/>
      <c r="X50" s="569"/>
      <c r="Y50" s="240"/>
      <c r="Z50" s="128"/>
      <c r="AA50" s="277"/>
      <c r="AB50" s="278"/>
      <c r="AC50" s="278"/>
      <c r="AD50" s="299"/>
      <c r="AE50" s="305"/>
      <c r="AF50" s="101"/>
      <c r="BC50" s="567" t="s">
        <v>1006</v>
      </c>
      <c r="BL50" s="79">
        <v>0</v>
      </c>
      <c r="BM50" s="79">
        <f t="shared" si="94"/>
        <v>46</v>
      </c>
      <c r="BO50" s="636" t="str">
        <f t="shared" si="93"/>
        <v>grey</v>
      </c>
      <c r="BP50" s="636" t="str">
        <f t="shared" si="95"/>
        <v>grey</v>
      </c>
    </row>
    <row r="51" spans="1:68">
      <c r="A51" s="55"/>
      <c r="B51" s="102">
        <v>47</v>
      </c>
      <c r="C51" s="568"/>
      <c r="D51" s="103" t="s">
        <v>55</v>
      </c>
      <c r="E51" s="103"/>
      <c r="F51" s="128"/>
      <c r="G51" s="277"/>
      <c r="H51" s="355"/>
      <c r="I51" s="356"/>
      <c r="J51" s="356"/>
      <c r="K51" s="356"/>
      <c r="L51" s="356"/>
      <c r="M51" s="356"/>
      <c r="N51" s="356"/>
      <c r="O51" s="356"/>
      <c r="P51" s="356"/>
      <c r="Q51" s="356"/>
      <c r="R51" s="356"/>
      <c r="S51" s="357"/>
      <c r="T51" s="128"/>
      <c r="U51" s="128"/>
      <c r="V51" s="128"/>
      <c r="W51" s="240"/>
      <c r="X51" s="569"/>
      <c r="Y51" s="240"/>
      <c r="Z51" s="128"/>
      <c r="AA51" s="277"/>
      <c r="AB51" s="278"/>
      <c r="AC51" s="278"/>
      <c r="AD51" s="299"/>
      <c r="AE51" s="305"/>
      <c r="AF51" s="101"/>
      <c r="BC51" s="567" t="s">
        <v>1007</v>
      </c>
      <c r="BL51" s="79">
        <v>0</v>
      </c>
      <c r="BM51" s="79">
        <f t="shared" si="94"/>
        <v>47</v>
      </c>
      <c r="BO51" s="636" t="str">
        <f t="shared" si="93"/>
        <v>grey</v>
      </c>
      <c r="BP51" s="636" t="str">
        <f t="shared" si="95"/>
        <v>grey</v>
      </c>
    </row>
    <row r="52" spans="1:68">
      <c r="A52" s="55"/>
      <c r="B52" s="102">
        <v>48</v>
      </c>
      <c r="C52" s="568"/>
      <c r="D52" s="103" t="s">
        <v>55</v>
      </c>
      <c r="E52" s="103"/>
      <c r="F52" s="128"/>
      <c r="G52" s="277"/>
      <c r="H52" s="355"/>
      <c r="I52" s="356"/>
      <c r="J52" s="356"/>
      <c r="K52" s="356"/>
      <c r="L52" s="356"/>
      <c r="M52" s="356"/>
      <c r="N52" s="356"/>
      <c r="O52" s="356"/>
      <c r="P52" s="356"/>
      <c r="Q52" s="356"/>
      <c r="R52" s="356"/>
      <c r="S52" s="357"/>
      <c r="T52" s="128"/>
      <c r="U52" s="128"/>
      <c r="V52" s="128"/>
      <c r="W52" s="240"/>
      <c r="X52" s="569"/>
      <c r="Y52" s="240"/>
      <c r="Z52" s="128"/>
      <c r="AA52" s="277"/>
      <c r="AB52" s="278"/>
      <c r="AC52" s="278"/>
      <c r="AD52" s="299"/>
      <c r="AE52" s="305"/>
      <c r="AF52" s="101"/>
      <c r="BC52" s="567" t="s">
        <v>1008</v>
      </c>
      <c r="BL52" s="79">
        <v>0</v>
      </c>
      <c r="BM52" s="79">
        <f t="shared" si="94"/>
        <v>48</v>
      </c>
      <c r="BO52" s="636" t="str">
        <f t="shared" si="93"/>
        <v>grey</v>
      </c>
      <c r="BP52" s="636" t="str">
        <f t="shared" si="95"/>
        <v>grey</v>
      </c>
    </row>
    <row r="53" spans="1:68">
      <c r="A53" s="55"/>
      <c r="B53" s="102">
        <v>49</v>
      </c>
      <c r="C53" s="568"/>
      <c r="D53" s="103" t="s">
        <v>55</v>
      </c>
      <c r="E53" s="103"/>
      <c r="F53" s="128"/>
      <c r="G53" s="277"/>
      <c r="H53" s="355"/>
      <c r="I53" s="356"/>
      <c r="J53" s="356"/>
      <c r="K53" s="356"/>
      <c r="L53" s="356"/>
      <c r="M53" s="356"/>
      <c r="N53" s="356"/>
      <c r="O53" s="356"/>
      <c r="P53" s="356"/>
      <c r="Q53" s="356"/>
      <c r="R53" s="356"/>
      <c r="S53" s="357"/>
      <c r="T53" s="128"/>
      <c r="U53" s="128"/>
      <c r="V53" s="128"/>
      <c r="W53" s="240"/>
      <c r="X53" s="569"/>
      <c r="Y53" s="240"/>
      <c r="Z53" s="128"/>
      <c r="AA53" s="277"/>
      <c r="AB53" s="278"/>
      <c r="AC53" s="278"/>
      <c r="AD53" s="299"/>
      <c r="AE53" s="305"/>
      <c r="AF53" s="101"/>
      <c r="BC53" s="567" t="s">
        <v>1009</v>
      </c>
      <c r="BL53" s="79">
        <v>0</v>
      </c>
      <c r="BM53" s="79">
        <f t="shared" si="94"/>
        <v>49</v>
      </c>
      <c r="BO53" s="636" t="str">
        <f t="shared" si="93"/>
        <v>grey</v>
      </c>
      <c r="BP53" s="636" t="str">
        <f t="shared" si="95"/>
        <v>grey</v>
      </c>
    </row>
    <row r="54" spans="1:68" ht="15.6" thickBot="1">
      <c r="A54" s="55"/>
      <c r="B54" s="104">
        <v>50</v>
      </c>
      <c r="C54" s="570"/>
      <c r="D54" s="571" t="s">
        <v>55</v>
      </c>
      <c r="E54" s="571"/>
      <c r="F54" s="572"/>
      <c r="G54" s="283"/>
      <c r="H54" s="573"/>
      <c r="I54" s="574"/>
      <c r="J54" s="574"/>
      <c r="K54" s="574"/>
      <c r="L54" s="574"/>
      <c r="M54" s="574"/>
      <c r="N54" s="574"/>
      <c r="O54" s="574"/>
      <c r="P54" s="574"/>
      <c r="Q54" s="574"/>
      <c r="R54" s="574"/>
      <c r="S54" s="575"/>
      <c r="T54" s="572"/>
      <c r="U54" s="572"/>
      <c r="V54" s="130"/>
      <c r="W54" s="576"/>
      <c r="X54" s="577"/>
      <c r="Y54" s="576"/>
      <c r="Z54" s="572"/>
      <c r="AA54" s="578"/>
      <c r="AB54" s="579"/>
      <c r="AC54" s="579"/>
      <c r="AD54" s="827"/>
      <c r="AE54" s="306"/>
      <c r="AF54" s="101"/>
      <c r="BC54" s="567" t="s">
        <v>1010</v>
      </c>
      <c r="BL54" s="79">
        <v>0</v>
      </c>
      <c r="BM54" s="79">
        <f>IF(D54&lt;&gt;"",B54,"")</f>
        <v>50</v>
      </c>
      <c r="BO54" s="636" t="str">
        <f t="shared" si="93"/>
        <v>grey</v>
      </c>
      <c r="BP54" s="636" t="str">
        <f t="shared" si="95"/>
        <v>grey</v>
      </c>
    </row>
    <row r="55" spans="1:68">
      <c r="BC55" s="567" t="s">
        <v>1011</v>
      </c>
    </row>
    <row r="56" spans="1:68" hidden="1">
      <c r="BC56" s="567" t="s">
        <v>1012</v>
      </c>
    </row>
    <row r="57" spans="1:68" hidden="1">
      <c r="BC57" s="567" t="s">
        <v>1013</v>
      </c>
    </row>
    <row r="58" spans="1:68" hidden="1">
      <c r="BC58" s="567" t="s">
        <v>1014</v>
      </c>
    </row>
    <row r="59" spans="1:68" hidden="1">
      <c r="BC59" s="567" t="s">
        <v>1015</v>
      </c>
    </row>
    <row r="60" spans="1:68" hidden="1">
      <c r="BC60" s="567" t="s">
        <v>1016</v>
      </c>
    </row>
    <row r="61" spans="1:68" hidden="1">
      <c r="BC61" s="567" t="s">
        <v>1017</v>
      </c>
    </row>
    <row r="62" spans="1:68" hidden="1">
      <c r="BC62" s="567" t="s">
        <v>1018</v>
      </c>
    </row>
    <row r="63" spans="1:68" hidden="1">
      <c r="BC63" s="567" t="s">
        <v>1019</v>
      </c>
    </row>
    <row r="64" spans="1:68" hidden="1">
      <c r="BC64" s="567" t="s">
        <v>1020</v>
      </c>
    </row>
    <row r="65" spans="55:55" hidden="1">
      <c r="BC65" s="567" t="s">
        <v>1021</v>
      </c>
    </row>
    <row r="66" spans="55:55" hidden="1">
      <c r="BC66" s="567" t="s">
        <v>1022</v>
      </c>
    </row>
    <row r="67" spans="55:55" hidden="1">
      <c r="BC67" s="567" t="s">
        <v>1023</v>
      </c>
    </row>
    <row r="68" spans="55:55" hidden="1">
      <c r="BC68" s="567" t="s">
        <v>1024</v>
      </c>
    </row>
    <row r="69" spans="55:55" hidden="1">
      <c r="BC69" s="567" t="s">
        <v>1025</v>
      </c>
    </row>
    <row r="70" spans="55:55" hidden="1">
      <c r="BC70" s="567" t="s">
        <v>1026</v>
      </c>
    </row>
    <row r="71" spans="55:55" hidden="1">
      <c r="BC71" s="567" t="s">
        <v>1027</v>
      </c>
    </row>
    <row r="72" spans="55:55" hidden="1">
      <c r="BC72" s="567" t="s">
        <v>1028</v>
      </c>
    </row>
    <row r="73" spans="55:55" hidden="1">
      <c r="BC73" s="567" t="s">
        <v>1029</v>
      </c>
    </row>
    <row r="74" spans="55:55" hidden="1">
      <c r="BC74" s="567" t="s">
        <v>1030</v>
      </c>
    </row>
    <row r="75" spans="55:55" hidden="1">
      <c r="BC75" s="567" t="s">
        <v>1031</v>
      </c>
    </row>
    <row r="76" spans="55:55" hidden="1">
      <c r="BC76" s="567" t="s">
        <v>1032</v>
      </c>
    </row>
    <row r="77" spans="55:55" hidden="1">
      <c r="BC77" s="567" t="s">
        <v>1033</v>
      </c>
    </row>
    <row r="78" spans="55:55" hidden="1">
      <c r="BC78" s="567" t="s">
        <v>1034</v>
      </c>
    </row>
    <row r="79" spans="55:55" hidden="1">
      <c r="BC79" s="567" t="s">
        <v>1035</v>
      </c>
    </row>
    <row r="80" spans="55:55" hidden="1">
      <c r="BC80" s="567" t="s">
        <v>1036</v>
      </c>
    </row>
    <row r="81" spans="55:55" hidden="1">
      <c r="BC81" s="567" t="s">
        <v>1037</v>
      </c>
    </row>
    <row r="82" spans="55:55" hidden="1">
      <c r="BC82" s="567" t="s">
        <v>1038</v>
      </c>
    </row>
    <row r="83" spans="55:55" hidden="1">
      <c r="BC83" s="567" t="s">
        <v>1039</v>
      </c>
    </row>
    <row r="84" spans="55:55" hidden="1">
      <c r="BC84" s="567" t="s">
        <v>1040</v>
      </c>
    </row>
    <row r="85" spans="55:55" hidden="1">
      <c r="BC85" s="567" t="s">
        <v>1041</v>
      </c>
    </row>
    <row r="86" spans="55:55" hidden="1">
      <c r="BC86" s="567" t="s">
        <v>1042</v>
      </c>
    </row>
    <row r="87" spans="55:55" hidden="1">
      <c r="BC87" s="567" t="s">
        <v>1043</v>
      </c>
    </row>
    <row r="88" spans="55:55" hidden="1">
      <c r="BC88" s="567" t="s">
        <v>1044</v>
      </c>
    </row>
    <row r="89" spans="55:55" hidden="1">
      <c r="BC89" s="567" t="s">
        <v>1045</v>
      </c>
    </row>
    <row r="90" spans="55:55" hidden="1">
      <c r="BC90" s="567" t="s">
        <v>1046</v>
      </c>
    </row>
    <row r="91" spans="55:55" hidden="1">
      <c r="BC91" s="567" t="s">
        <v>1047</v>
      </c>
    </row>
    <row r="92" spans="55:55" hidden="1">
      <c r="BC92" s="567" t="s">
        <v>1048</v>
      </c>
    </row>
    <row r="93" spans="55:55" hidden="1">
      <c r="BC93" s="567" t="s">
        <v>1049</v>
      </c>
    </row>
    <row r="94" spans="55:55" hidden="1">
      <c r="BC94" s="567" t="s">
        <v>1050</v>
      </c>
    </row>
    <row r="95" spans="55:55" hidden="1">
      <c r="BC95" s="567" t="s">
        <v>1051</v>
      </c>
    </row>
    <row r="96" spans="55:55" hidden="1">
      <c r="BC96" s="567" t="s">
        <v>1052</v>
      </c>
    </row>
    <row r="97" spans="55:55" hidden="1">
      <c r="BC97" s="567" t="s">
        <v>1053</v>
      </c>
    </row>
    <row r="98" spans="55:55" hidden="1">
      <c r="BC98" s="567" t="s">
        <v>1054</v>
      </c>
    </row>
    <row r="99" spans="55:55" hidden="1">
      <c r="BC99" s="567" t="s">
        <v>1055</v>
      </c>
    </row>
    <row r="100" spans="55:55" hidden="1">
      <c r="BC100" s="567" t="s">
        <v>1056</v>
      </c>
    </row>
    <row r="101" spans="55:55" hidden="1">
      <c r="BC101" s="567" t="s">
        <v>1057</v>
      </c>
    </row>
    <row r="102" spans="55:55" hidden="1">
      <c r="BC102" s="567" t="s">
        <v>1058</v>
      </c>
    </row>
    <row r="103" spans="55:55" hidden="1">
      <c r="BC103" s="567" t="s">
        <v>1059</v>
      </c>
    </row>
    <row r="104" spans="55:55" hidden="1">
      <c r="BC104" s="567" t="s">
        <v>1060</v>
      </c>
    </row>
    <row r="105" spans="55:55" hidden="1">
      <c r="BC105" s="567" t="s">
        <v>1061</v>
      </c>
    </row>
  </sheetData>
  <sheetProtection sheet="1" objects="1" scenarios="1" selectLockedCells="1"/>
  <dataConsolidate/>
  <mergeCells count="58">
    <mergeCell ref="AE3:AE4"/>
    <mergeCell ref="BJ3:BJ4"/>
    <mergeCell ref="EV2:EZ2"/>
    <mergeCell ref="BO1:EU1"/>
    <mergeCell ref="BQ5:BQ44"/>
    <mergeCell ref="BR2:BX2"/>
    <mergeCell ref="CC3:CG3"/>
    <mergeCell ref="BT3:BW3"/>
    <mergeCell ref="BL3:BL4"/>
    <mergeCell ref="BM3:BM4"/>
    <mergeCell ref="BB3:BB4"/>
    <mergeCell ref="BC3:BC4"/>
    <mergeCell ref="BD3:BD4"/>
    <mergeCell ref="BE3:BE4"/>
    <mergeCell ref="BF3:BI3"/>
    <mergeCell ref="FB1:FF1"/>
    <mergeCell ref="FB2:FF2"/>
    <mergeCell ref="FB3:FE3"/>
    <mergeCell ref="CH3:CL3"/>
    <mergeCell ref="CM3:CQ3"/>
    <mergeCell ref="CR3:CV3"/>
    <mergeCell ref="CW3:DA3"/>
    <mergeCell ref="DB3:DF3"/>
    <mergeCell ref="DG3:DK3"/>
    <mergeCell ref="DL3:DP3"/>
    <mergeCell ref="DQ3:DU3"/>
    <mergeCell ref="DV3:DZ3"/>
    <mergeCell ref="EA3:EE3"/>
    <mergeCell ref="ER2:EU2"/>
    <mergeCell ref="EF3:EJ3"/>
    <mergeCell ref="CC2:EJ2"/>
    <mergeCell ref="X3:X4"/>
    <mergeCell ref="Y3:Y4"/>
    <mergeCell ref="V3:V4"/>
    <mergeCell ref="T3:T4"/>
    <mergeCell ref="B3:B4"/>
    <mergeCell ref="C3:C4"/>
    <mergeCell ref="D3:D4"/>
    <mergeCell ref="E3:E4"/>
    <mergeCell ref="F3:F4"/>
    <mergeCell ref="G3:G4"/>
    <mergeCell ref="H3:S3"/>
    <mergeCell ref="B1:AD1"/>
    <mergeCell ref="AG1:BI1"/>
    <mergeCell ref="AI3:AI4"/>
    <mergeCell ref="AJ3:AJ4"/>
    <mergeCell ref="AK3:AK4"/>
    <mergeCell ref="AL3:AL4"/>
    <mergeCell ref="AM3:AX3"/>
    <mergeCell ref="AG3:AG4"/>
    <mergeCell ref="AH3:AH4"/>
    <mergeCell ref="AY3:AY4"/>
    <mergeCell ref="AZ3:AZ4"/>
    <mergeCell ref="BA3:BA4"/>
    <mergeCell ref="Z3:Z4"/>
    <mergeCell ref="AA3:AD3"/>
    <mergeCell ref="U3:U4"/>
    <mergeCell ref="W3:W4"/>
  </mergeCells>
  <phoneticPr fontId="2"/>
  <conditionalFormatting sqref="C5:D44">
    <cfRule type="expression" dxfId="177" priority="101">
      <formula>BX5="red"</formula>
    </cfRule>
  </conditionalFormatting>
  <conditionalFormatting sqref="C5:AE54">
    <cfRule type="expression" dxfId="176" priority="10">
      <formula>$BO5="grey"</formula>
    </cfRule>
  </conditionalFormatting>
  <conditionalFormatting sqref="T5:AD44">
    <cfRule type="expression" dxfId="175" priority="26">
      <formula>EK5="red"</formula>
    </cfRule>
  </conditionalFormatting>
  <conditionalFormatting sqref="H5:H44">
    <cfRule type="expression" dxfId="174" priority="24">
      <formula>$CG5="red"</formula>
    </cfRule>
  </conditionalFormatting>
  <conditionalFormatting sqref="I5:I44">
    <cfRule type="expression" dxfId="173" priority="22">
      <formula>$CL5="red"</formula>
    </cfRule>
  </conditionalFormatting>
  <conditionalFormatting sqref="J5:J44">
    <cfRule type="expression" dxfId="172" priority="23">
      <formula>$CQ5="red"</formula>
    </cfRule>
  </conditionalFormatting>
  <conditionalFormatting sqref="K5:K44">
    <cfRule type="expression" dxfId="171" priority="21">
      <formula>$CV5="red"</formula>
    </cfRule>
  </conditionalFormatting>
  <conditionalFormatting sqref="L5:L44">
    <cfRule type="expression" dxfId="170" priority="20">
      <formula>$DA5="red"</formula>
    </cfRule>
  </conditionalFormatting>
  <conditionalFormatting sqref="M5:M44">
    <cfRule type="expression" dxfId="169" priority="19">
      <formula>$DF5="red"</formula>
    </cfRule>
  </conditionalFormatting>
  <conditionalFormatting sqref="N5:N44">
    <cfRule type="expression" dxfId="168" priority="18">
      <formula>$DK5="red"</formula>
    </cfRule>
  </conditionalFormatting>
  <conditionalFormatting sqref="O5:O44">
    <cfRule type="expression" dxfId="167" priority="17">
      <formula>$DP5="red"</formula>
    </cfRule>
  </conditionalFormatting>
  <conditionalFormatting sqref="P5:P44">
    <cfRule type="expression" dxfId="166" priority="16">
      <formula>$DU5="red"</formula>
    </cfRule>
  </conditionalFormatting>
  <conditionalFormatting sqref="Q5:Q44">
    <cfRule type="expression" dxfId="165" priority="15">
      <formula>$DZ5="red"</formula>
    </cfRule>
  </conditionalFormatting>
  <conditionalFormatting sqref="R5:R44">
    <cfRule type="expression" dxfId="164" priority="14">
      <formula>$EE5="red"</formula>
    </cfRule>
  </conditionalFormatting>
  <conditionalFormatting sqref="S5:S44">
    <cfRule type="expression" dxfId="163" priority="13">
      <formula>$EJ5="red"</formula>
    </cfRule>
  </conditionalFormatting>
  <conditionalFormatting sqref="E5:G44">
    <cfRule type="expression" dxfId="162" priority="12">
      <formula>BZ5="red"</formula>
    </cfRule>
  </conditionalFormatting>
  <conditionalFormatting sqref="F5:G44 D5:D44 T5:AD44">
    <cfRule type="containsBlanks" dxfId="161" priority="11">
      <formula>LEN(TRIM(D5))=0</formula>
    </cfRule>
  </conditionalFormatting>
  <conditionalFormatting sqref="C5:C54 E5:AE54">
    <cfRule type="expression" dxfId="160" priority="1">
      <formula>$BP5="grey"</formula>
    </cfRule>
  </conditionalFormatting>
  <conditionalFormatting sqref="D45:AE54">
    <cfRule type="expression" dxfId="159" priority="9">
      <formula>1</formula>
    </cfRule>
  </conditionalFormatting>
  <conditionalFormatting sqref="AE5:AE44">
    <cfRule type="expression" dxfId="158" priority="200">
      <formula>EZ5="red"</formula>
    </cfRule>
  </conditionalFormatting>
  <dataValidations count="15">
    <dataValidation type="list" allowBlank="1" showInputMessage="1" showErrorMessage="1" sqref="G5:G44" xr:uid="{00000000-0002-0000-0300-000000000000}">
      <formula1>$AL$5:$AL$16</formula1>
    </dataValidation>
    <dataValidation type="list" allowBlank="1" showInputMessage="1" showErrorMessage="1" sqref="F5:F44" xr:uid="{00000000-0002-0000-0300-000001000000}">
      <formula1>$AK$5:$AK$6</formula1>
    </dataValidation>
    <dataValidation type="textLength" operator="lessThanOrEqual" allowBlank="1" showInputMessage="1" showErrorMessage="1" errorTitle="08-42 ISDN・VoIP発番号通知データ登録" error="ISDNダイヤルイン回線･VoIP回線で、端末ごとに通知する発IDを設定する。_x000a__x000a_■設定値：_x000a_1～9, 0：収容回線番号（最大12桁）" sqref="H5:S44" xr:uid="{00000000-0002-0000-0300-000002000000}">
      <formula1>12</formula1>
    </dataValidation>
    <dataValidation type="textLength" operator="lessThanOrEqual" allowBlank="1" showInputMessage="1" showErrorMessage="1" sqref="C5:C54" xr:uid="{00000000-0002-0000-0300-000003000000}">
      <formula1>4</formula1>
    </dataValidation>
    <dataValidation type="textLength" allowBlank="1" showInputMessage="1" showErrorMessage="1" sqref="CC5:CF44 CH5:CK44 CM5:CP44 CR5:CU44 CW5:CZ44 DB5:DE44 DG5:DJ44 DL5:DO44 DQ5:DT44 DV5:DY44 EA5:ED44 EF5:EI44 EV5:EY44" xr:uid="{00000000-0002-0000-0300-000004000000}">
      <formula1>0</formula1>
      <formula2>12</formula2>
    </dataValidation>
    <dataValidation type="list" allowBlank="1" showInputMessage="1" showErrorMessage="1" sqref="AA5:AD44" xr:uid="{00000000-0002-0000-0300-000005000000}">
      <formula1>$BF$5:$BF$6</formula1>
    </dataValidation>
    <dataValidation type="list" allowBlank="1" showInputMessage="1" showErrorMessage="1" sqref="Z5:Z44" xr:uid="{00000000-0002-0000-0300-000006000000}">
      <formula1>$BE$5:$BE$6</formula1>
    </dataValidation>
    <dataValidation type="list" allowBlank="1" showInputMessage="1" showErrorMessage="1" sqref="Y5:Y44" xr:uid="{00000000-0002-0000-0300-000007000000}">
      <formula1>$BD$5:$BD$6</formula1>
    </dataValidation>
    <dataValidation type="list" allowBlank="1" showInputMessage="1" showErrorMessage="1" sqref="V5:V44" xr:uid="{00000000-0002-0000-0300-000008000000}">
      <formula1>$BA$5:$BA$6</formula1>
    </dataValidation>
    <dataValidation type="list" allowBlank="1" showInputMessage="1" showErrorMessage="1" sqref="X5:X54" xr:uid="{00000000-0002-0000-0300-000009000000}">
      <formula1>$BC$5:$BC$105</formula1>
    </dataValidation>
    <dataValidation type="list" allowBlank="1" showInputMessage="1" showErrorMessage="1" sqref="T5:T44" xr:uid="{00000000-0002-0000-0300-00000A000000}">
      <formula1>$AY$5:$AY$6</formula1>
    </dataValidation>
    <dataValidation type="list" allowBlank="1" showInputMessage="1" showErrorMessage="1" sqref="U5:U54" xr:uid="{00000000-0002-0000-0300-00000B000000}">
      <formula1>$AZ$5:$AZ$6</formula1>
    </dataValidation>
    <dataValidation type="list" allowBlank="1" showInputMessage="1" showErrorMessage="1" sqref="D5:D44" xr:uid="{00000000-0002-0000-0300-00000C000000}">
      <formula1>$AI$5:$AI$43</formula1>
    </dataValidation>
    <dataValidation type="list" allowBlank="1" showInputMessage="1" showErrorMessage="1" sqref="D45:D54" xr:uid="{00000000-0002-0000-0300-00000D000000}">
      <formula1>$AI$44:$AI$46</formula1>
    </dataValidation>
    <dataValidation type="list" allowBlank="1" showInputMessage="1" showErrorMessage="1" sqref="W5:W54" xr:uid="{00000000-0002-0000-0300-00000E000000}">
      <formula1>$BB$5:$BB$41</formula1>
    </dataValidation>
  </dataValidations>
  <pageMargins left="0.23622047244094491" right="0.23622047244094491" top="0.74803149606299213" bottom="0.74803149606299213" header="0.31496062992125984" footer="0.31496062992125984"/>
  <pageSetup paperSize="8" scale="73" pageOrder="overThenDown" orientation="landscape" horizontalDpi="300" verticalDpi="300" r:id="rId1"/>
  <headerFooter>
    <oddHeader>&amp;L&amp;"Meiryo UI,太字"&amp;22αZXMデータ設定Sheet 内線情報</oddHeader>
    <oddFooter>&amp;P / &amp;N ページ</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DP71"/>
  <sheetViews>
    <sheetView zoomScaleNormal="100" zoomScaleSheetLayoutView="100" workbookViewId="0">
      <pane xSplit="2" ySplit="5" topLeftCell="C6" activePane="bottomRight" state="frozen"/>
      <selection pane="topRight" activeCell="C1" sqref="C1"/>
      <selection pane="bottomLeft" activeCell="A6" sqref="A6"/>
      <selection pane="bottomRight" activeCell="N18" sqref="N18"/>
    </sheetView>
  </sheetViews>
  <sheetFormatPr defaultColWidth="9" defaultRowHeight="15"/>
  <cols>
    <col min="1" max="1" width="2.59765625" style="79" customWidth="1"/>
    <col min="2" max="2" width="4.8984375" style="79" customWidth="1"/>
    <col min="3" max="3" width="13.5" style="79" bestFit="1" customWidth="1"/>
    <col min="4" max="4" width="11.19921875" style="79" bestFit="1" customWidth="1"/>
    <col min="5" max="5" width="7.09765625" style="79" bestFit="1" customWidth="1"/>
    <col min="6" max="6" width="11.19921875" style="79" customWidth="1"/>
    <col min="7" max="7" width="7.09765625" style="79" bestFit="1" customWidth="1"/>
    <col min="8" max="8" width="11.19921875" style="79" customWidth="1"/>
    <col min="9" max="9" width="7.09765625" style="79" bestFit="1" customWidth="1"/>
    <col min="10" max="10" width="11.19921875" style="79" customWidth="1"/>
    <col min="11" max="11" width="7.09765625" style="79" bestFit="1" customWidth="1"/>
    <col min="12" max="15" width="5.5" style="79" customWidth="1"/>
    <col min="16" max="16" width="2.59765625" style="79" customWidth="1"/>
    <col min="17" max="17" width="7.5" style="79" hidden="1" customWidth="1"/>
    <col min="18" max="18" width="13.5" style="79" hidden="1" customWidth="1"/>
    <col min="19" max="19" width="18.59765625" style="79" hidden="1" customWidth="1"/>
    <col min="20" max="21" width="4.69921875" style="79" hidden="1" customWidth="1"/>
    <col min="22" max="22" width="4" style="79" hidden="1" customWidth="1"/>
    <col min="23" max="23" width="5" style="79" hidden="1" customWidth="1"/>
    <col min="24" max="24" width="8.59765625" style="79" hidden="1" customWidth="1"/>
    <col min="25" max="26" width="8" style="79" hidden="1" customWidth="1"/>
    <col min="27" max="27" width="9.59765625" style="79" hidden="1" customWidth="1"/>
    <col min="28" max="31" width="3.5" style="79" hidden="1" customWidth="1"/>
    <col min="32" max="32" width="9" style="79" hidden="1" customWidth="1"/>
    <col min="33" max="33" width="7.5" style="519" hidden="1" customWidth="1"/>
    <col min="34" max="45" width="7.5" style="79" hidden="1" customWidth="1"/>
    <col min="46" max="46" width="4.69921875" style="79" hidden="1" customWidth="1"/>
    <col min="47" max="47" width="22.69921875" style="79" hidden="1" customWidth="1"/>
    <col min="48" max="48" width="8.3984375" style="79" hidden="1" customWidth="1"/>
    <col min="49" max="50" width="11.19921875" style="79" hidden="1" customWidth="1"/>
    <col min="51" max="58" width="7.5" style="79" hidden="1" customWidth="1"/>
    <col min="59" max="59" width="5.09765625" style="79" hidden="1" customWidth="1"/>
    <col min="60" max="60" width="8.3984375" style="79" hidden="1" customWidth="1"/>
    <col min="61" max="62" width="11.19921875" style="79" hidden="1" customWidth="1"/>
    <col min="63" max="70" width="7.5" style="79" hidden="1" customWidth="1"/>
    <col min="71" max="71" width="5.09765625" style="79" hidden="1" customWidth="1"/>
    <col min="72" max="72" width="8.3984375" style="79" hidden="1" customWidth="1"/>
    <col min="73" max="74" width="11.19921875" style="79" hidden="1" customWidth="1"/>
    <col min="75" max="82" width="7.5" style="79" hidden="1" customWidth="1"/>
    <col min="83" max="83" width="5.09765625" style="79" hidden="1" customWidth="1"/>
    <col min="84" max="84" width="8.3984375" style="79" hidden="1" customWidth="1"/>
    <col min="85" max="86" width="11.19921875" style="79" hidden="1" customWidth="1"/>
    <col min="87" max="94" width="7.5" style="79" hidden="1" customWidth="1"/>
    <col min="95" max="95" width="5.09765625" style="79" hidden="1" customWidth="1"/>
    <col min="96" max="96" width="11.59765625" style="79" hidden="1" customWidth="1"/>
    <col min="97" max="100" width="6.5" style="79" hidden="1" customWidth="1"/>
    <col min="101" max="104" width="7.5" style="79" hidden="1" customWidth="1"/>
    <col min="105" max="105" width="4.69921875" style="79" hidden="1" customWidth="1"/>
    <col min="106" max="109" width="7.5" style="79" hidden="1" customWidth="1"/>
    <col min="110" max="110" width="4.69921875" style="79" hidden="1" customWidth="1"/>
    <col min="111" max="114" width="7.5" style="79" hidden="1" customWidth="1"/>
    <col min="115" max="115" width="4.69921875" style="79" hidden="1" customWidth="1"/>
    <col min="116" max="119" width="7.5" style="79" hidden="1" customWidth="1"/>
    <col min="120" max="120" width="4.59765625" style="79" hidden="1" customWidth="1"/>
    <col min="121" max="121" width="9" style="79" customWidth="1"/>
    <col min="122" max="16384" width="9" style="79"/>
  </cols>
  <sheetData>
    <row r="1" spans="1:120" s="125" customFormat="1">
      <c r="B1" s="1066" t="s">
        <v>629</v>
      </c>
      <c r="C1" s="1066"/>
      <c r="D1" s="1066"/>
      <c r="E1" s="1066"/>
      <c r="F1" s="1066"/>
      <c r="G1" s="1066"/>
      <c r="H1" s="1066"/>
      <c r="I1" s="1066"/>
      <c r="J1" s="1066"/>
      <c r="K1" s="1066"/>
      <c r="L1" s="1066"/>
      <c r="M1" s="1066"/>
      <c r="N1" s="1066"/>
      <c r="O1" s="1066"/>
      <c r="Q1" s="1066" t="s">
        <v>354</v>
      </c>
      <c r="R1" s="1066"/>
      <c r="S1" s="1066"/>
      <c r="T1" s="1066"/>
      <c r="U1" s="1066"/>
      <c r="V1" s="1066"/>
      <c r="W1" s="1066"/>
      <c r="X1" s="1066"/>
      <c r="Y1" s="1066"/>
      <c r="Z1" s="1066"/>
      <c r="AA1" s="1066"/>
      <c r="AB1" s="439"/>
      <c r="AC1" s="439"/>
      <c r="AD1" s="439"/>
      <c r="AE1" s="439"/>
      <c r="AG1" s="975" t="s">
        <v>796</v>
      </c>
      <c r="AH1" s="975"/>
      <c r="AI1" s="975"/>
      <c r="AJ1" s="975"/>
      <c r="AK1" s="975"/>
      <c r="AL1" s="975"/>
      <c r="AM1" s="975"/>
      <c r="AN1" s="975"/>
      <c r="AO1" s="975"/>
      <c r="AP1" s="975"/>
      <c r="AQ1" s="975"/>
      <c r="AR1" s="975"/>
      <c r="AS1" s="975"/>
      <c r="AT1" s="975"/>
      <c r="AU1" s="975"/>
      <c r="AV1" s="975"/>
      <c r="AW1" s="975"/>
      <c r="AX1" s="975"/>
      <c r="AY1" s="975"/>
      <c r="AZ1" s="975"/>
      <c r="BA1" s="975"/>
      <c r="BB1" s="975"/>
      <c r="BC1" s="975"/>
      <c r="BD1" s="975"/>
      <c r="BE1" s="975"/>
      <c r="BF1" s="975"/>
      <c r="BG1" s="975"/>
      <c r="BH1" s="975"/>
      <c r="BI1" s="975"/>
      <c r="BJ1" s="975"/>
      <c r="BK1" s="975"/>
      <c r="BL1" s="975"/>
      <c r="BM1" s="975"/>
      <c r="BN1" s="975"/>
      <c r="BO1" s="975"/>
      <c r="BP1" s="975"/>
      <c r="BQ1" s="975"/>
      <c r="BR1" s="975"/>
      <c r="BS1" s="975"/>
      <c r="BT1" s="975"/>
      <c r="BU1" s="975"/>
      <c r="BV1" s="975"/>
      <c r="BW1" s="975"/>
      <c r="BX1" s="975"/>
      <c r="BY1" s="975"/>
      <c r="BZ1" s="975"/>
      <c r="CA1" s="975"/>
      <c r="CB1" s="975"/>
      <c r="CC1" s="975"/>
      <c r="CD1" s="975"/>
      <c r="CE1" s="975"/>
      <c r="CF1" s="975"/>
      <c r="CG1" s="975"/>
      <c r="CH1" s="975"/>
      <c r="CI1" s="975"/>
      <c r="CJ1" s="975"/>
      <c r="CK1" s="975"/>
      <c r="CL1" s="975"/>
      <c r="CM1" s="975"/>
      <c r="CN1" s="975"/>
      <c r="CO1" s="975"/>
      <c r="CP1" s="975"/>
      <c r="CQ1" s="975"/>
      <c r="CR1" s="975"/>
      <c r="CS1" s="975"/>
      <c r="CT1" s="975"/>
      <c r="CU1" s="975"/>
      <c r="CV1" s="975"/>
      <c r="CW1" s="975"/>
      <c r="CX1" s="975"/>
      <c r="CY1" s="975"/>
      <c r="CZ1" s="975"/>
      <c r="DA1" s="975"/>
      <c r="DB1" s="975"/>
      <c r="DC1" s="975"/>
      <c r="DD1" s="975"/>
      <c r="DE1" s="975"/>
      <c r="DF1" s="975"/>
      <c r="DG1" s="975"/>
      <c r="DH1" s="975"/>
      <c r="DI1" s="975"/>
      <c r="DJ1" s="975"/>
      <c r="DK1" s="975"/>
      <c r="DL1" s="975"/>
      <c r="DM1" s="975"/>
      <c r="DN1" s="975"/>
      <c r="DO1" s="975"/>
      <c r="DP1" s="975"/>
    </row>
    <row r="2" spans="1:120" s="125" customFormat="1" ht="16.5" customHeight="1" thickBot="1">
      <c r="B2" s="232"/>
      <c r="C2" s="92"/>
      <c r="D2" s="92"/>
      <c r="E2" s="92"/>
      <c r="F2" s="92"/>
      <c r="G2" s="92"/>
      <c r="H2" s="92"/>
      <c r="I2" s="872" t="s">
        <v>1526</v>
      </c>
      <c r="J2" s="92"/>
      <c r="K2" s="92"/>
      <c r="L2" s="92"/>
      <c r="M2" s="92"/>
      <c r="N2" s="92"/>
      <c r="O2" s="92"/>
      <c r="P2" s="107"/>
      <c r="Q2" s="236"/>
      <c r="R2" s="190"/>
      <c r="S2" s="191"/>
      <c r="T2" s="191"/>
      <c r="U2" s="191"/>
      <c r="V2" s="191"/>
      <c r="W2" s="191"/>
      <c r="X2" s="191"/>
      <c r="Y2" s="191"/>
      <c r="Z2" s="191"/>
      <c r="AA2" s="191"/>
      <c r="AB2" s="191"/>
      <c r="AC2" s="191"/>
      <c r="AD2" s="191"/>
      <c r="AE2" s="191"/>
      <c r="AF2" s="554"/>
      <c r="AG2" s="555"/>
      <c r="AH2" s="554"/>
      <c r="AI2" s="554"/>
      <c r="AJ2" s="554"/>
      <c r="AK2" s="554"/>
      <c r="AL2" s="554"/>
      <c r="AM2" s="554"/>
      <c r="AN2" s="554"/>
      <c r="AO2" s="554"/>
      <c r="AP2" s="554"/>
      <c r="AQ2" s="554"/>
      <c r="AR2" s="554"/>
      <c r="AS2" s="554"/>
      <c r="AT2" s="554"/>
      <c r="AU2" s="1091" t="s">
        <v>436</v>
      </c>
      <c r="AV2" s="1092"/>
      <c r="AW2" s="1092"/>
      <c r="AX2" s="1092"/>
      <c r="AY2" s="1092"/>
      <c r="AZ2" s="1092"/>
      <c r="BA2" s="1092"/>
      <c r="BB2" s="1092"/>
      <c r="BC2" s="1092"/>
      <c r="BD2" s="1092"/>
      <c r="BE2" s="1092"/>
      <c r="BF2" s="1092"/>
      <c r="BG2" s="1092"/>
      <c r="BH2" s="1092"/>
      <c r="BI2" s="1092"/>
      <c r="BJ2" s="1092"/>
      <c r="BK2" s="1092"/>
      <c r="BL2" s="1092"/>
      <c r="BM2" s="1092"/>
      <c r="BN2" s="1092"/>
      <c r="BO2" s="1092"/>
      <c r="BP2" s="1092"/>
      <c r="BQ2" s="1092"/>
      <c r="BR2" s="1092"/>
      <c r="BS2" s="1092"/>
      <c r="BT2" s="1092"/>
      <c r="BU2" s="1092"/>
      <c r="BV2" s="1092"/>
      <c r="BW2" s="1092"/>
      <c r="BX2" s="1092"/>
      <c r="BY2" s="1092"/>
      <c r="BZ2" s="1092"/>
      <c r="CA2" s="1092"/>
      <c r="CB2" s="1092"/>
      <c r="CC2" s="1092"/>
      <c r="CD2" s="1092"/>
      <c r="CE2" s="1092"/>
      <c r="CF2" s="1092"/>
      <c r="CG2" s="1092"/>
      <c r="CH2" s="1092"/>
      <c r="CI2" s="1092"/>
      <c r="CJ2" s="1092"/>
      <c r="CK2" s="1092"/>
      <c r="CL2" s="1092"/>
      <c r="CM2" s="1092"/>
      <c r="CN2" s="1092"/>
      <c r="CO2" s="1092"/>
      <c r="CP2" s="1092"/>
      <c r="CQ2" s="1093"/>
      <c r="CR2" s="1094" t="s">
        <v>1125</v>
      </c>
      <c r="CS2" s="1095"/>
      <c r="CT2" s="1095"/>
      <c r="CU2" s="1095"/>
      <c r="CV2" s="1095"/>
      <c r="CW2" s="1095"/>
      <c r="CX2" s="1095"/>
      <c r="CY2" s="1095"/>
      <c r="CZ2" s="1095"/>
      <c r="DA2" s="1095"/>
      <c r="DB2" s="1095"/>
      <c r="DC2" s="1095"/>
      <c r="DD2" s="1095"/>
      <c r="DE2" s="1095"/>
      <c r="DF2" s="1095"/>
      <c r="DG2" s="1095"/>
      <c r="DH2" s="1095"/>
      <c r="DI2" s="1095"/>
      <c r="DJ2" s="1095"/>
      <c r="DK2" s="1095"/>
      <c r="DL2" s="1095"/>
      <c r="DM2" s="1095"/>
      <c r="DN2" s="1095"/>
      <c r="DO2" s="1095"/>
      <c r="DP2" s="1096"/>
    </row>
    <row r="3" spans="1:120" ht="14.25" customHeight="1">
      <c r="A3" s="55"/>
      <c r="B3" s="1067" t="s">
        <v>434</v>
      </c>
      <c r="C3" s="1070" t="s">
        <v>368</v>
      </c>
      <c r="D3" s="1073" t="s">
        <v>436</v>
      </c>
      <c r="E3" s="1074"/>
      <c r="F3" s="1074"/>
      <c r="G3" s="1074"/>
      <c r="H3" s="1074"/>
      <c r="I3" s="1074"/>
      <c r="J3" s="1074"/>
      <c r="K3" s="1074"/>
      <c r="L3" s="1081" t="s">
        <v>946</v>
      </c>
      <c r="M3" s="1082"/>
      <c r="N3" s="1082"/>
      <c r="O3" s="1083"/>
      <c r="P3" s="108"/>
      <c r="Q3" s="1075" t="s">
        <v>434</v>
      </c>
      <c r="R3" s="1078" t="s">
        <v>368</v>
      </c>
      <c r="S3" s="1061" t="s">
        <v>433</v>
      </c>
      <c r="T3" s="1062"/>
      <c r="U3" s="1062"/>
      <c r="V3" s="1062"/>
      <c r="W3" s="1062"/>
      <c r="X3" s="1062"/>
      <c r="Y3" s="1062"/>
      <c r="Z3" s="1062"/>
      <c r="AA3" s="994"/>
      <c r="AB3" s="1061" t="s">
        <v>951</v>
      </c>
      <c r="AC3" s="1062"/>
      <c r="AD3" s="1062"/>
      <c r="AE3" s="994"/>
      <c r="AF3" s="490"/>
      <c r="AG3" s="556"/>
      <c r="AH3" s="1049" t="s">
        <v>698</v>
      </c>
      <c r="AI3" s="1050"/>
      <c r="AJ3" s="1050"/>
      <c r="AK3" s="1050"/>
      <c r="AL3" s="1050"/>
      <c r="AM3" s="1050"/>
      <c r="AN3" s="1050"/>
      <c r="AO3" s="1050"/>
      <c r="AP3" s="1050"/>
      <c r="AQ3" s="1050"/>
      <c r="AR3" s="1050"/>
      <c r="AS3" s="1050"/>
      <c r="AT3" s="1050"/>
      <c r="AU3" s="212" t="s">
        <v>224</v>
      </c>
      <c r="AV3" s="1055" t="s">
        <v>802</v>
      </c>
      <c r="AW3" s="1056"/>
      <c r="AX3" s="1056"/>
      <c r="AY3" s="1056"/>
      <c r="AZ3" s="1056"/>
      <c r="BA3" s="1056"/>
      <c r="BB3" s="1056"/>
      <c r="BC3" s="1056"/>
      <c r="BD3" s="1056"/>
      <c r="BE3" s="1056"/>
      <c r="BF3" s="1056"/>
      <c r="BG3" s="1057"/>
      <c r="BH3" s="1055" t="s">
        <v>803</v>
      </c>
      <c r="BI3" s="1056"/>
      <c r="BJ3" s="1056"/>
      <c r="BK3" s="1056"/>
      <c r="BL3" s="1056"/>
      <c r="BM3" s="1056"/>
      <c r="BN3" s="1056"/>
      <c r="BO3" s="1056"/>
      <c r="BP3" s="1056"/>
      <c r="BQ3" s="1056"/>
      <c r="BR3" s="1056"/>
      <c r="BS3" s="1057"/>
      <c r="BT3" s="1055" t="s">
        <v>804</v>
      </c>
      <c r="BU3" s="1056"/>
      <c r="BV3" s="1056"/>
      <c r="BW3" s="1056"/>
      <c r="BX3" s="1056"/>
      <c r="BY3" s="1056"/>
      <c r="BZ3" s="1056"/>
      <c r="CA3" s="1056"/>
      <c r="CB3" s="1056"/>
      <c r="CC3" s="1056"/>
      <c r="CD3" s="1056"/>
      <c r="CE3" s="1057"/>
      <c r="CF3" s="1055" t="s">
        <v>805</v>
      </c>
      <c r="CG3" s="1056"/>
      <c r="CH3" s="1056"/>
      <c r="CI3" s="1056"/>
      <c r="CJ3" s="1056"/>
      <c r="CK3" s="1056"/>
      <c r="CL3" s="1056"/>
      <c r="CM3" s="1056"/>
      <c r="CN3" s="1056"/>
      <c r="CO3" s="1056"/>
      <c r="CP3" s="1056"/>
      <c r="CQ3" s="1057"/>
      <c r="CR3" s="1090"/>
      <c r="CS3" s="1090"/>
      <c r="CT3" s="1090"/>
      <c r="CU3" s="1090"/>
      <c r="CV3" s="1090"/>
      <c r="CW3" s="1087" t="s">
        <v>1281</v>
      </c>
      <c r="CX3" s="1088"/>
      <c r="CY3" s="1088"/>
      <c r="CZ3" s="1088"/>
      <c r="DA3" s="1088"/>
      <c r="DB3" s="1088"/>
      <c r="DC3" s="1088"/>
      <c r="DD3" s="1088"/>
      <c r="DE3" s="1088"/>
      <c r="DF3" s="1088"/>
      <c r="DG3" s="1088"/>
      <c r="DH3" s="1088"/>
      <c r="DI3" s="1088"/>
      <c r="DJ3" s="1088"/>
      <c r="DK3" s="1088"/>
      <c r="DL3" s="1088"/>
      <c r="DM3" s="1088"/>
      <c r="DN3" s="1088"/>
      <c r="DO3" s="1088"/>
      <c r="DP3" s="1089"/>
    </row>
    <row r="4" spans="1:120" ht="15.75" customHeight="1">
      <c r="A4" s="55"/>
      <c r="B4" s="1068"/>
      <c r="C4" s="1071"/>
      <c r="D4" s="1058" t="s">
        <v>429</v>
      </c>
      <c r="E4" s="1059"/>
      <c r="F4" s="1058" t="s">
        <v>430</v>
      </c>
      <c r="G4" s="1059"/>
      <c r="H4" s="1058" t="s">
        <v>431</v>
      </c>
      <c r="I4" s="1059"/>
      <c r="J4" s="1058" t="s">
        <v>432</v>
      </c>
      <c r="K4" s="1060"/>
      <c r="L4" s="1084"/>
      <c r="M4" s="1085"/>
      <c r="N4" s="1085"/>
      <c r="O4" s="1086"/>
      <c r="P4" s="108"/>
      <c r="Q4" s="1076"/>
      <c r="R4" s="1079"/>
      <c r="S4" s="193"/>
      <c r="T4" s="168"/>
      <c r="U4" s="168"/>
      <c r="V4" s="168"/>
      <c r="W4" s="168"/>
      <c r="X4" s="168"/>
      <c r="Y4" s="168"/>
      <c r="Z4" s="168"/>
      <c r="AA4" s="194"/>
      <c r="AB4" s="1063"/>
      <c r="AC4" s="1064"/>
      <c r="AD4" s="1064"/>
      <c r="AE4" s="1065"/>
      <c r="AF4" s="490"/>
      <c r="AG4" s="195" t="s">
        <v>710</v>
      </c>
      <c r="AH4" s="195" t="s">
        <v>356</v>
      </c>
      <c r="AI4" s="557">
        <v>10</v>
      </c>
      <c r="AJ4" s="1051" t="s">
        <v>709</v>
      </c>
      <c r="AK4" s="1051"/>
      <c r="AL4" s="1051"/>
      <c r="AM4" s="1051"/>
      <c r="AN4" s="1051"/>
      <c r="AO4" s="1051"/>
      <c r="AP4" s="1051"/>
      <c r="AQ4" s="1051"/>
      <c r="AR4" s="1051"/>
      <c r="AS4" s="1051"/>
      <c r="AT4" s="558"/>
      <c r="AU4" s="559" t="s">
        <v>799</v>
      </c>
      <c r="AV4" s="212" t="s">
        <v>224</v>
      </c>
      <c r="AW4" s="1055" t="s">
        <v>797</v>
      </c>
      <c r="AX4" s="1056"/>
      <c r="AY4" s="1056"/>
      <c r="AZ4" s="1056"/>
      <c r="BA4" s="1056"/>
      <c r="BB4" s="1056"/>
      <c r="BC4" s="1056"/>
      <c r="BD4" s="1056"/>
      <c r="BE4" s="1056"/>
      <c r="BF4" s="1056"/>
      <c r="BG4" s="1057"/>
      <c r="BH4" s="212" t="s">
        <v>224</v>
      </c>
      <c r="BI4" s="1055" t="s">
        <v>797</v>
      </c>
      <c r="BJ4" s="1056"/>
      <c r="BK4" s="1056"/>
      <c r="BL4" s="1056"/>
      <c r="BM4" s="1056"/>
      <c r="BN4" s="1056"/>
      <c r="BO4" s="1056"/>
      <c r="BP4" s="1056"/>
      <c r="BQ4" s="1056"/>
      <c r="BR4" s="1056"/>
      <c r="BS4" s="1057"/>
      <c r="BT4" s="212" t="s">
        <v>224</v>
      </c>
      <c r="BU4" s="1055" t="s">
        <v>797</v>
      </c>
      <c r="BV4" s="1056"/>
      <c r="BW4" s="1056"/>
      <c r="BX4" s="1056"/>
      <c r="BY4" s="1056"/>
      <c r="BZ4" s="1056"/>
      <c r="CA4" s="1056"/>
      <c r="CB4" s="1056"/>
      <c r="CC4" s="1056"/>
      <c r="CD4" s="1056"/>
      <c r="CE4" s="1057"/>
      <c r="CF4" s="212" t="s">
        <v>224</v>
      </c>
      <c r="CG4" s="1055" t="s">
        <v>797</v>
      </c>
      <c r="CH4" s="1056"/>
      <c r="CI4" s="1056"/>
      <c r="CJ4" s="1056"/>
      <c r="CK4" s="1056"/>
      <c r="CL4" s="1056"/>
      <c r="CM4" s="1056"/>
      <c r="CN4" s="1056"/>
      <c r="CO4" s="1056"/>
      <c r="CP4" s="1056"/>
      <c r="CQ4" s="1057"/>
      <c r="CR4" s="212" t="s">
        <v>1106</v>
      </c>
      <c r="CS4" s="212" t="s">
        <v>1096</v>
      </c>
      <c r="CT4" s="212" t="s">
        <v>1097</v>
      </c>
      <c r="CU4" s="212" t="s">
        <v>1098</v>
      </c>
      <c r="CV4" s="212" t="s">
        <v>1099</v>
      </c>
      <c r="CW4" s="1087" t="s">
        <v>247</v>
      </c>
      <c r="CX4" s="1088"/>
      <c r="CY4" s="1088"/>
      <c r="CZ4" s="1088"/>
      <c r="DA4" s="1089"/>
      <c r="DB4" s="1087" t="s">
        <v>248</v>
      </c>
      <c r="DC4" s="1088"/>
      <c r="DD4" s="1088"/>
      <c r="DE4" s="1088"/>
      <c r="DF4" s="1089"/>
      <c r="DG4" s="1087" t="s">
        <v>249</v>
      </c>
      <c r="DH4" s="1088"/>
      <c r="DI4" s="1088"/>
      <c r="DJ4" s="1088"/>
      <c r="DK4" s="1089"/>
      <c r="DL4" s="1087" t="s">
        <v>250</v>
      </c>
      <c r="DM4" s="1088"/>
      <c r="DN4" s="1088"/>
      <c r="DO4" s="1088"/>
      <c r="DP4" s="1089"/>
    </row>
    <row r="5" spans="1:120" ht="24.75" customHeight="1" thickBot="1">
      <c r="A5" s="55"/>
      <c r="B5" s="1069"/>
      <c r="C5" s="1072"/>
      <c r="D5" s="475" t="s">
        <v>224</v>
      </c>
      <c r="E5" s="470" t="s">
        <v>435</v>
      </c>
      <c r="F5" s="475" t="s">
        <v>224</v>
      </c>
      <c r="G5" s="470" t="s">
        <v>435</v>
      </c>
      <c r="H5" s="475" t="s">
        <v>224</v>
      </c>
      <c r="I5" s="470" t="s">
        <v>435</v>
      </c>
      <c r="J5" s="475" t="s">
        <v>224</v>
      </c>
      <c r="K5" s="469" t="s">
        <v>435</v>
      </c>
      <c r="L5" s="552" t="s">
        <v>947</v>
      </c>
      <c r="M5" s="552" t="s">
        <v>948</v>
      </c>
      <c r="N5" s="552" t="s">
        <v>949</v>
      </c>
      <c r="O5" s="553" t="s">
        <v>950</v>
      </c>
      <c r="P5" s="108"/>
      <c r="Q5" s="1077"/>
      <c r="R5" s="1080"/>
      <c r="S5" s="160" t="s">
        <v>224</v>
      </c>
      <c r="T5" s="161" t="s">
        <v>29</v>
      </c>
      <c r="U5" s="161" t="s">
        <v>416</v>
      </c>
      <c r="V5" s="161" t="s">
        <v>417</v>
      </c>
      <c r="W5" s="161" t="s">
        <v>418</v>
      </c>
      <c r="X5" s="161" t="s">
        <v>372</v>
      </c>
      <c r="Y5" s="161" t="s">
        <v>373</v>
      </c>
      <c r="Z5" s="161" t="s">
        <v>374</v>
      </c>
      <c r="AA5" s="162" t="s">
        <v>375</v>
      </c>
      <c r="AB5" s="160" t="s">
        <v>947</v>
      </c>
      <c r="AC5" s="161" t="s">
        <v>948</v>
      </c>
      <c r="AD5" s="161" t="s">
        <v>949</v>
      </c>
      <c r="AE5" s="162" t="s">
        <v>950</v>
      </c>
      <c r="AF5" s="490"/>
      <c r="AG5" s="192" t="s">
        <v>358</v>
      </c>
      <c r="AH5" s="192" t="s">
        <v>358</v>
      </c>
      <c r="AI5" s="560" t="s">
        <v>357</v>
      </c>
      <c r="AJ5" s="561" t="s">
        <v>699</v>
      </c>
      <c r="AK5" s="561" t="s">
        <v>706</v>
      </c>
      <c r="AL5" s="561" t="s">
        <v>705</v>
      </c>
      <c r="AM5" s="561" t="s">
        <v>704</v>
      </c>
      <c r="AN5" s="561" t="s">
        <v>703</v>
      </c>
      <c r="AO5" s="561" t="s">
        <v>702</v>
      </c>
      <c r="AP5" s="561" t="s">
        <v>701</v>
      </c>
      <c r="AQ5" s="561" t="s">
        <v>700</v>
      </c>
      <c r="AR5" s="561" t="s">
        <v>707</v>
      </c>
      <c r="AS5" s="561" t="s">
        <v>708</v>
      </c>
      <c r="AT5" s="559" t="s">
        <v>361</v>
      </c>
      <c r="AU5" s="559" t="s">
        <v>800</v>
      </c>
      <c r="AV5" s="450" t="s">
        <v>801</v>
      </c>
      <c r="AW5" s="559" t="s">
        <v>798</v>
      </c>
      <c r="AX5" s="559" t="s">
        <v>1207</v>
      </c>
      <c r="AY5" s="450" t="s">
        <v>29</v>
      </c>
      <c r="AZ5" s="450" t="s">
        <v>369</v>
      </c>
      <c r="BA5" s="450" t="s">
        <v>370</v>
      </c>
      <c r="BB5" s="450" t="s">
        <v>371</v>
      </c>
      <c r="BC5" s="450" t="s">
        <v>372</v>
      </c>
      <c r="BD5" s="450" t="s">
        <v>373</v>
      </c>
      <c r="BE5" s="450" t="s">
        <v>374</v>
      </c>
      <c r="BF5" s="450" t="s">
        <v>375</v>
      </c>
      <c r="BG5" s="450" t="s">
        <v>801</v>
      </c>
      <c r="BH5" s="450" t="s">
        <v>801</v>
      </c>
      <c r="BI5" s="559" t="s">
        <v>798</v>
      </c>
      <c r="BJ5" s="559" t="s">
        <v>1208</v>
      </c>
      <c r="BK5" s="450" t="s">
        <v>29</v>
      </c>
      <c r="BL5" s="450" t="s">
        <v>369</v>
      </c>
      <c r="BM5" s="450" t="s">
        <v>370</v>
      </c>
      <c r="BN5" s="450" t="s">
        <v>371</v>
      </c>
      <c r="BO5" s="450" t="s">
        <v>372</v>
      </c>
      <c r="BP5" s="450" t="s">
        <v>373</v>
      </c>
      <c r="BQ5" s="450" t="s">
        <v>374</v>
      </c>
      <c r="BR5" s="450" t="s">
        <v>375</v>
      </c>
      <c r="BS5" s="450" t="s">
        <v>801</v>
      </c>
      <c r="BT5" s="450" t="s">
        <v>801</v>
      </c>
      <c r="BU5" s="559" t="s">
        <v>798</v>
      </c>
      <c r="BV5" s="559" t="s">
        <v>1209</v>
      </c>
      <c r="BW5" s="450" t="s">
        <v>29</v>
      </c>
      <c r="BX5" s="450" t="s">
        <v>369</v>
      </c>
      <c r="BY5" s="450" t="s">
        <v>370</v>
      </c>
      <c r="BZ5" s="450" t="s">
        <v>371</v>
      </c>
      <c r="CA5" s="450" t="s">
        <v>372</v>
      </c>
      <c r="CB5" s="450" t="s">
        <v>373</v>
      </c>
      <c r="CC5" s="450" t="s">
        <v>374</v>
      </c>
      <c r="CD5" s="450" t="s">
        <v>375</v>
      </c>
      <c r="CE5" s="450" t="s">
        <v>801</v>
      </c>
      <c r="CF5" s="450" t="s">
        <v>801</v>
      </c>
      <c r="CG5" s="559" t="s">
        <v>798</v>
      </c>
      <c r="CH5" s="559" t="s">
        <v>1209</v>
      </c>
      <c r="CI5" s="450" t="s">
        <v>29</v>
      </c>
      <c r="CJ5" s="450" t="s">
        <v>369</v>
      </c>
      <c r="CK5" s="450" t="s">
        <v>370</v>
      </c>
      <c r="CL5" s="450" t="s">
        <v>371</v>
      </c>
      <c r="CM5" s="450" t="s">
        <v>372</v>
      </c>
      <c r="CN5" s="450" t="s">
        <v>373</v>
      </c>
      <c r="CO5" s="450" t="s">
        <v>374</v>
      </c>
      <c r="CP5" s="450" t="s">
        <v>375</v>
      </c>
      <c r="CQ5" s="450" t="s">
        <v>801</v>
      </c>
      <c r="CR5" s="450" t="s">
        <v>1104</v>
      </c>
      <c r="CS5" s="450" t="s">
        <v>1100</v>
      </c>
      <c r="CT5" s="450" t="s">
        <v>1101</v>
      </c>
      <c r="CU5" s="450" t="s">
        <v>1102</v>
      </c>
      <c r="CV5" s="450" t="s">
        <v>1103</v>
      </c>
      <c r="CW5" s="450" t="s">
        <v>1277</v>
      </c>
      <c r="CX5" s="450" t="s">
        <v>369</v>
      </c>
      <c r="CY5" s="450" t="s">
        <v>370</v>
      </c>
      <c r="CZ5" s="450" t="s">
        <v>371</v>
      </c>
      <c r="DA5" s="450" t="s">
        <v>1278</v>
      </c>
      <c r="DB5" s="450" t="s">
        <v>1279</v>
      </c>
      <c r="DC5" s="450" t="s">
        <v>369</v>
      </c>
      <c r="DD5" s="450" t="s">
        <v>370</v>
      </c>
      <c r="DE5" s="442" t="s">
        <v>371</v>
      </c>
      <c r="DF5" s="450" t="s">
        <v>1280</v>
      </c>
      <c r="DG5" s="443" t="s">
        <v>244</v>
      </c>
      <c r="DH5" s="450" t="s">
        <v>369</v>
      </c>
      <c r="DI5" s="450" t="s">
        <v>370</v>
      </c>
      <c r="DJ5" s="442" t="s">
        <v>371</v>
      </c>
      <c r="DK5" s="450" t="s">
        <v>1163</v>
      </c>
      <c r="DL5" s="443" t="s">
        <v>1279</v>
      </c>
      <c r="DM5" s="450" t="s">
        <v>369</v>
      </c>
      <c r="DN5" s="450" t="s">
        <v>370</v>
      </c>
      <c r="DO5" s="442" t="s">
        <v>371</v>
      </c>
      <c r="DP5" s="559" t="s">
        <v>1278</v>
      </c>
    </row>
    <row r="6" spans="1:120" ht="15.6" thickBot="1">
      <c r="A6" s="55"/>
      <c r="B6" s="113">
        <v>1</v>
      </c>
      <c r="C6" s="375" t="s">
        <v>1543</v>
      </c>
      <c r="D6" s="371" t="s">
        <v>370</v>
      </c>
      <c r="E6" s="399">
        <v>3</v>
      </c>
      <c r="F6" s="371" t="s">
        <v>370</v>
      </c>
      <c r="G6" s="399">
        <v>3</v>
      </c>
      <c r="H6" s="371" t="s">
        <v>370</v>
      </c>
      <c r="I6" s="399">
        <v>3</v>
      </c>
      <c r="J6" s="371" t="s">
        <v>370</v>
      </c>
      <c r="K6" s="399">
        <v>3</v>
      </c>
      <c r="L6" s="365" t="s">
        <v>643</v>
      </c>
      <c r="M6" s="365" t="s">
        <v>643</v>
      </c>
      <c r="N6" s="365" t="s">
        <v>643</v>
      </c>
      <c r="O6" s="366" t="s">
        <v>643</v>
      </c>
      <c r="P6" s="55"/>
      <c r="S6" s="79" t="s">
        <v>955</v>
      </c>
      <c r="T6" s="79">
        <v>1</v>
      </c>
      <c r="U6" s="79">
        <v>1</v>
      </c>
      <c r="V6" s="79">
        <v>1</v>
      </c>
      <c r="W6" s="79">
        <v>1</v>
      </c>
      <c r="X6" s="79">
        <v>1</v>
      </c>
      <c r="Y6" s="562">
        <v>0</v>
      </c>
      <c r="Z6" s="79">
        <v>1</v>
      </c>
      <c r="AA6" s="79">
        <v>1</v>
      </c>
      <c r="AB6" s="79" t="s">
        <v>952</v>
      </c>
      <c r="AG6" s="196" t="b">
        <f t="shared" ref="AG6:AG45" si="0">IF(C6="",FALSE,TRUE)</f>
        <v>1</v>
      </c>
      <c r="AH6" s="196" t="b">
        <f t="shared" ref="AH6:AH45" si="1">LEN($C6)&lt;&gt;LENB($C6)</f>
        <v>0</v>
      </c>
      <c r="AI6" s="196" t="b">
        <f t="shared" ref="AI6:AI45" si="2">LENB($C6)&gt;AI$4</f>
        <v>0</v>
      </c>
      <c r="AJ6" s="196" t="b">
        <f t="shared" ref="AJ6:AS15" si="3">ISERROR(FIND(MID($C6,COLUMN()-35,1),"0123456789*#"))</f>
        <v>0</v>
      </c>
      <c r="AK6" s="196" t="b">
        <f t="shared" si="3"/>
        <v>0</v>
      </c>
      <c r="AL6" s="196" t="b">
        <f t="shared" si="3"/>
        <v>0</v>
      </c>
      <c r="AM6" s="196" t="b">
        <f t="shared" si="3"/>
        <v>0</v>
      </c>
      <c r="AN6" s="196" t="b">
        <f t="shared" si="3"/>
        <v>0</v>
      </c>
      <c r="AO6" s="196" t="b">
        <f t="shared" si="3"/>
        <v>0</v>
      </c>
      <c r="AP6" s="196" t="b">
        <f t="shared" si="3"/>
        <v>0</v>
      </c>
      <c r="AQ6" s="196" t="b">
        <f t="shared" si="3"/>
        <v>0</v>
      </c>
      <c r="AR6" s="196" t="b">
        <f t="shared" si="3"/>
        <v>0</v>
      </c>
      <c r="AS6" s="197" t="b">
        <f t="shared" si="3"/>
        <v>0</v>
      </c>
      <c r="AT6" s="485" t="str">
        <f>IF(AND(AG6,OR(AH6:AS6)),"red","")</f>
        <v/>
      </c>
      <c r="AU6" s="1007" t="s">
        <v>768</v>
      </c>
      <c r="AV6" s="496" t="str">
        <f>IF(COUNTIF($S$6:$S$14,D6),"","red")</f>
        <v/>
      </c>
      <c r="AW6" s="496" t="str">
        <f t="shared" ref="AW6:AW45" si="4">IF(D6="","grey","")</f>
        <v/>
      </c>
      <c r="AX6" s="496" t="str">
        <f t="shared" ref="AX6:AX45" si="5">IF(D6="なし","grey","")</f>
        <v/>
      </c>
      <c r="AY6" s="563" t="b">
        <f>IF($D6=AY$5,IF(COUNTIF(内線情報!$FF$5:$FF$44,$E6)&gt;0,IF(COUNT($E6)&gt;0,FALSE,TRUE),TRUE),FALSE)</f>
        <v>0</v>
      </c>
      <c r="AZ6" s="167" t="b">
        <f t="shared" ref="AZ6:BF6" ca="1" si="6">IF($D6=AZ$5,IF(COUNTIF(INDIRECT(AZ$5),$E6)&gt;0,IF(COUNT($E6)&gt;0,FALSE,TRUE),TRUE),FALSE)</f>
        <v>0</v>
      </c>
      <c r="BA6" s="167" t="b">
        <f t="shared" ca="1" si="6"/>
        <v>0</v>
      </c>
      <c r="BB6" s="167" t="b">
        <f>IF($D6=BB$5,IF(COUNTIF(NK･NKG!$GH$4:$GH$15,$E6)&gt;0,IF(COUNT($E6)&gt;0,FALSE,TRUE),TRUE),FALSE)</f>
        <v>0</v>
      </c>
      <c r="BC6" s="167" t="b">
        <f t="shared" ca="1" si="6"/>
        <v>0</v>
      </c>
      <c r="BD6" s="167" t="b">
        <f t="shared" ca="1" si="6"/>
        <v>0</v>
      </c>
      <c r="BE6" s="167" t="b">
        <f t="shared" ca="1" si="6"/>
        <v>0</v>
      </c>
      <c r="BF6" s="167" t="b">
        <f t="shared" ca="1" si="6"/>
        <v>0</v>
      </c>
      <c r="BG6" s="496" t="str">
        <f t="shared" ref="BG6:BG45" ca="1" si="7">IF(OR(AY6:BF6),"red","")</f>
        <v/>
      </c>
      <c r="BH6" s="496" t="str">
        <f>IF(COUNTIF($S$6:$S$14,F6),"","red")</f>
        <v/>
      </c>
      <c r="BI6" s="496" t="str">
        <f t="shared" ref="BI6:BI45" si="8">IF(F6="","grey","")</f>
        <v/>
      </c>
      <c r="BJ6" s="496" t="str">
        <f t="shared" ref="BJ6:BJ45" si="9">IF(F6="なし","grey","")</f>
        <v/>
      </c>
      <c r="BK6" s="563" t="b">
        <f>IF($F6=BK$5,IF(COUNTIF(内線情報!$FF$5:$FF$44,$G6)&gt;0,IF(COUNT($G6)&gt;0,FALSE,TRUE),TRUE),FALSE)</f>
        <v>0</v>
      </c>
      <c r="BL6" s="167" t="b">
        <f t="shared" ref="BL6:BR6" ca="1" si="10">IF($F6=BL$5,IF(COUNTIF(INDIRECT(BL$5),$G6)&gt;0,IF(COUNT($G6)&gt;0,FALSE,TRUE),TRUE),FALSE)</f>
        <v>0</v>
      </c>
      <c r="BM6" s="167" t="b">
        <f t="shared" ca="1" si="10"/>
        <v>0</v>
      </c>
      <c r="BN6" s="167" t="b">
        <f>IF($F6=BN$5,IF(COUNTIF(NK･NKG!$GH$4:$GH$15,$G6)&gt;0,IF(COUNT($G6)&gt;0,FALSE,TRUE),TRUE),FALSE)</f>
        <v>0</v>
      </c>
      <c r="BO6" s="167" t="b">
        <f t="shared" ca="1" si="10"/>
        <v>0</v>
      </c>
      <c r="BP6" s="167" t="b">
        <f t="shared" ca="1" si="10"/>
        <v>0</v>
      </c>
      <c r="BQ6" s="167" t="b">
        <f t="shared" ca="1" si="10"/>
        <v>0</v>
      </c>
      <c r="BR6" s="167" t="b">
        <f t="shared" ca="1" si="10"/>
        <v>0</v>
      </c>
      <c r="BS6" s="496" t="str">
        <f t="shared" ref="BS6:BS45" ca="1" si="11">IF(OR(BK6:BR6),"red","")</f>
        <v/>
      </c>
      <c r="BT6" s="496" t="str">
        <f>IF(COUNTIF($S$6:$S$14,H6),"","red")</f>
        <v/>
      </c>
      <c r="BU6" s="496" t="str">
        <f t="shared" ref="BU6:BU45" si="12">IF(H6="","grey","")</f>
        <v/>
      </c>
      <c r="BV6" s="496" t="str">
        <f t="shared" ref="BV6:BV45" si="13">IF(H6="なし","grey","")</f>
        <v/>
      </c>
      <c r="BW6" s="563" t="b">
        <f>IF($H6=BW$5,IF(COUNTIF(内線情報!$FF$5:$FF$44,$I6)&gt;0,IF(COUNT($I6)&gt;0,FALSE,TRUE),TRUE),FALSE)</f>
        <v>0</v>
      </c>
      <c r="BX6" s="167" t="b">
        <f t="shared" ref="BX6:CD6" ca="1" si="14">IF($H6=BX$5,IF(COUNTIF(INDIRECT(BX$5),$I6)&gt;0,IF(COUNT($I6)&gt;0,FALSE,TRUE),TRUE),FALSE)</f>
        <v>0</v>
      </c>
      <c r="BY6" s="167" t="b">
        <f t="shared" ca="1" si="14"/>
        <v>0</v>
      </c>
      <c r="BZ6" s="167" t="b">
        <f>IF($H6=BZ$5,IF(COUNTIF(NK･NKG!$GH$4:$GH$15,$I6)&gt;0,IF(COUNT($I6)&gt;0,FALSE,TRUE),TRUE),FALSE)</f>
        <v>0</v>
      </c>
      <c r="CA6" s="167" t="b">
        <f t="shared" ca="1" si="14"/>
        <v>0</v>
      </c>
      <c r="CB6" s="167" t="b">
        <f t="shared" ca="1" si="14"/>
        <v>0</v>
      </c>
      <c r="CC6" s="167" t="b">
        <f t="shared" ca="1" si="14"/>
        <v>0</v>
      </c>
      <c r="CD6" s="167" t="b">
        <f t="shared" ca="1" si="14"/>
        <v>0</v>
      </c>
      <c r="CE6" s="496" t="str">
        <f t="shared" ref="CE6:CE45" ca="1" si="15">IF(OR(BW6:CD6),"red","")</f>
        <v/>
      </c>
      <c r="CF6" s="496" t="str">
        <f>IF(COUNTIF($S$6:$S$14,J6),"","red")</f>
        <v/>
      </c>
      <c r="CG6" s="496" t="str">
        <f t="shared" ref="CG6:CG45" si="16">IF(J6="","grey","")</f>
        <v/>
      </c>
      <c r="CH6" s="496" t="str">
        <f t="shared" ref="CH6:CH45" si="17">IF(J6="なし","grey","")</f>
        <v/>
      </c>
      <c r="CI6" s="563" t="b">
        <f>IF($J6=CI$5,IF(COUNTIF(内線情報!$FF$5:$FF$44,$K6)&gt;0,IF(COUNT($K6)&gt;0,FALSE,TRUE),TRUE),FALSE)</f>
        <v>0</v>
      </c>
      <c r="CJ6" s="167" t="b">
        <f t="shared" ref="CJ6:CP6" ca="1" si="18">IF($J6=CJ$5,IF(COUNTIF(INDIRECT(CJ$5),$K6)&gt;0,IF(COUNT($K6)&gt;0,FALSE,TRUE),TRUE),FALSE)</f>
        <v>0</v>
      </c>
      <c r="CK6" s="167" t="b">
        <f t="shared" ca="1" si="18"/>
        <v>0</v>
      </c>
      <c r="CL6" s="167" t="b">
        <f>IF($J6=CL$5,IF(COUNTIF(NK･NKG!$GH$4:$GH$15,$K6)&gt;0,IF(COUNT($K6)&gt;0,FALSE,TRUE),TRUE),FALSE)</f>
        <v>0</v>
      </c>
      <c r="CM6" s="167" t="b">
        <f t="shared" ca="1" si="18"/>
        <v>0</v>
      </c>
      <c r="CN6" s="167" t="b">
        <f t="shared" ca="1" si="18"/>
        <v>0</v>
      </c>
      <c r="CO6" s="167" t="b">
        <f t="shared" ca="1" si="18"/>
        <v>0</v>
      </c>
      <c r="CP6" s="167" t="b">
        <f t="shared" ca="1" si="18"/>
        <v>0</v>
      </c>
      <c r="CQ6" s="496" t="str">
        <f ca="1">IF(OR(CI6:CP6),"red","")</f>
        <v/>
      </c>
      <c r="CR6" s="1052" t="s">
        <v>1105</v>
      </c>
      <c r="CS6" s="496" t="str">
        <f t="shared" ref="CS6:CS45" si="19">IF(COUNTIF($AB$6:$AB$7,L6),"","red")</f>
        <v/>
      </c>
      <c r="CT6" s="496" t="str">
        <f t="shared" ref="CT6:CT45" si="20">IF(COUNTIF($AB$6:$AB$7,M6),"","red")</f>
        <v/>
      </c>
      <c r="CU6" s="496" t="str">
        <f t="shared" ref="CU6:CU45" si="21">IF(COUNTIF($AB$6:$AB$7,N6),"","red")</f>
        <v/>
      </c>
      <c r="CV6" s="496" t="str">
        <f t="shared" ref="CV6:CV45" si="22">IF(COUNTIF($AB$6:$AB$7,O6),"","red")</f>
        <v/>
      </c>
      <c r="CW6" s="79" t="b">
        <f>IF($D6=CW$5,IF(COUNTIF(内線情報!$FF$5:$FF$44,$E6)&gt;0,TRUE,FALSE),FALSE)</f>
        <v>0</v>
      </c>
      <c r="CX6" s="79" t="b">
        <f ca="1">IF($D6=CX$5,IF(COUNTIF(INDIRECT(CX$5),$E6)&gt;0,TRUE,FALSE),FALSE)</f>
        <v>0</v>
      </c>
      <c r="CY6" s="79" t="b">
        <f ca="1">IF($D6=CY$5,IF(COUNTIF(INDIRECT(CY$5),$E6)&gt;0,TRUE,FALSE),FALSE)</f>
        <v>1</v>
      </c>
      <c r="CZ6" s="79" t="b">
        <f>IF($D6=CZ$5,IF(COUNTIF(NK･NKG!$GH$4:$GH$15,$E6)&gt;0,TRUE,FALSE),FALSE)</f>
        <v>0</v>
      </c>
      <c r="DA6" s="485" t="str">
        <f>IF(L6="-","",IF(OR(CW$6:CZ$6),"","red"))</f>
        <v/>
      </c>
      <c r="DB6" s="79" t="b">
        <f>IF($F6=DB$5,IF(COUNTIF(内線情報!$FF$5:$FF$44,$G6)&gt;0,TRUE,FALSE),FALSE)</f>
        <v>0</v>
      </c>
      <c r="DC6" s="79" t="b">
        <f ca="1">IF($F6=DC$5,IF(COUNTIF(INDIRECT(DC$5),$G6)&gt;0,TRUE,FALSE),FALSE)</f>
        <v>0</v>
      </c>
      <c r="DD6" s="79" t="b">
        <f ca="1">IF($F6=DD$5,IF(COUNTIF(INDIRECT(DD$5),$G6)&gt;0,TRUE,FALSE),FALSE)</f>
        <v>1</v>
      </c>
      <c r="DE6" s="79" t="b">
        <f>IF($F6=DE$5,IF(COUNTIF(NK･NKG!$GH$4:$GH$15,$G6)&gt;0,TRUE,FALSE),FALSE)</f>
        <v>0</v>
      </c>
      <c r="DF6" s="485" t="str">
        <f>IF(M6="-","",IF(OR($DB6:$DE6),"","red"))</f>
        <v/>
      </c>
      <c r="DG6" s="79" t="b">
        <f>IF($H6=DG$5,IF(COUNTIF(内線情報!$FF$5:$FF$44,$I6)&gt;0,TRUE,FALSE),FALSE)</f>
        <v>0</v>
      </c>
      <c r="DH6" s="79" t="b">
        <f ca="1">IF($H6=DH$5,IF(COUNTIF(INDIRECT(DH$5),$I6)&gt;0,TRUE,FALSE),FALSE)</f>
        <v>0</v>
      </c>
      <c r="DI6" s="79" t="b">
        <f ca="1">IF($H6=DI$5,IF(COUNTIF(INDIRECT(DI$5),$I6)&gt;0,TRUE,FALSE),FALSE)</f>
        <v>1</v>
      </c>
      <c r="DJ6" s="79" t="b">
        <f>IF($H6=DJ$5,IF(COUNTIF(NK･NKG!$GH$4:$GH$15,$I6)&gt;0,TRUE,FALSE),FALSE)</f>
        <v>0</v>
      </c>
      <c r="DK6" s="485" t="str">
        <f>IF(N6="-","",IF(OR($DG6:$DJ6),"","red"))</f>
        <v/>
      </c>
      <c r="DL6" s="79" t="b">
        <f>IF($J6=DL$5,IF(COUNTIF(内線情報!$FF$5:$FF$44,$K6)&gt;0,TRUE,FALSE),FALSE)</f>
        <v>0</v>
      </c>
      <c r="DM6" s="79" t="b">
        <f ca="1">IF($J6=DM$5,IF(COUNTIF(INDIRECT(DM$5),$K6)&gt;0,TRUE,FALSE),FALSE)</f>
        <v>0</v>
      </c>
      <c r="DN6" s="79" t="b">
        <f ca="1">IF($J6=DN$5,IF(COUNTIF(INDIRECT(DN$5),$K6)&gt;0,TRUE,FALSE),FALSE)</f>
        <v>1</v>
      </c>
      <c r="DO6" s="79" t="b">
        <f>IF($J6=DO$5,IF(COUNTIF(NK･NKG!$GH$4:$GH$15,$K6)&gt;0,TRUE,FALSE),FALSE)</f>
        <v>0</v>
      </c>
      <c r="DP6" s="485" t="str">
        <f>IF(O6="-","",IF(OR($DL6:$DO6),"","red"))</f>
        <v/>
      </c>
    </row>
    <row r="7" spans="1:120" ht="15.6" thickBot="1">
      <c r="A7" s="55"/>
      <c r="B7" s="114">
        <v>2</v>
      </c>
      <c r="C7" s="376" t="s">
        <v>1544</v>
      </c>
      <c r="D7" s="371" t="s">
        <v>370</v>
      </c>
      <c r="E7" s="400">
        <v>4</v>
      </c>
      <c r="F7" s="371" t="s">
        <v>370</v>
      </c>
      <c r="G7" s="400">
        <v>4</v>
      </c>
      <c r="H7" s="371" t="s">
        <v>370</v>
      </c>
      <c r="I7" s="400">
        <v>4</v>
      </c>
      <c r="J7" s="371" t="s">
        <v>370</v>
      </c>
      <c r="K7" s="400">
        <v>4</v>
      </c>
      <c r="L7" s="367" t="s">
        <v>643</v>
      </c>
      <c r="M7" s="367" t="s">
        <v>643</v>
      </c>
      <c r="N7" s="367" t="s">
        <v>643</v>
      </c>
      <c r="O7" s="368" t="s">
        <v>643</v>
      </c>
      <c r="P7" s="55"/>
      <c r="S7" s="79" t="s">
        <v>29</v>
      </c>
      <c r="T7" s="79">
        <v>2</v>
      </c>
      <c r="U7" s="79">
        <v>2</v>
      </c>
      <c r="V7" s="79">
        <v>2</v>
      </c>
      <c r="W7" s="79">
        <v>2</v>
      </c>
      <c r="X7" s="79">
        <v>2</v>
      </c>
      <c r="Y7" s="79">
        <v>1</v>
      </c>
      <c r="Z7" s="79">
        <v>2</v>
      </c>
      <c r="AA7" s="79">
        <v>2</v>
      </c>
      <c r="AB7" s="79" t="s">
        <v>954</v>
      </c>
      <c r="AG7" s="198" t="b">
        <f t="shared" si="0"/>
        <v>1</v>
      </c>
      <c r="AH7" s="198" t="b">
        <f t="shared" si="1"/>
        <v>0</v>
      </c>
      <c r="AI7" s="198" t="b">
        <f t="shared" si="2"/>
        <v>0</v>
      </c>
      <c r="AJ7" s="198" t="b">
        <f t="shared" si="3"/>
        <v>0</v>
      </c>
      <c r="AK7" s="198" t="b">
        <f t="shared" si="3"/>
        <v>0</v>
      </c>
      <c r="AL7" s="198" t="b">
        <f t="shared" si="3"/>
        <v>0</v>
      </c>
      <c r="AM7" s="198" t="b">
        <f t="shared" si="3"/>
        <v>0</v>
      </c>
      <c r="AN7" s="198" t="b">
        <f t="shared" si="3"/>
        <v>0</v>
      </c>
      <c r="AO7" s="198" t="b">
        <f t="shared" si="3"/>
        <v>0</v>
      </c>
      <c r="AP7" s="198" t="b">
        <f t="shared" si="3"/>
        <v>0</v>
      </c>
      <c r="AQ7" s="198" t="b">
        <f t="shared" si="3"/>
        <v>0</v>
      </c>
      <c r="AR7" s="198" t="b">
        <f t="shared" si="3"/>
        <v>0</v>
      </c>
      <c r="AS7" s="199" t="b">
        <f t="shared" si="3"/>
        <v>0</v>
      </c>
      <c r="AT7" s="485" t="str">
        <f t="shared" ref="AT7:AT45" si="23">IF(AND(AG7,OR(AH7:AS7)),"red","")</f>
        <v/>
      </c>
      <c r="AU7" s="1007"/>
      <c r="AV7" s="496" t="str">
        <f t="shared" ref="AV7:AV44" si="24">IF(COUNTIF($S$6:$S$14,D7),"","red")</f>
        <v/>
      </c>
      <c r="AW7" s="496" t="str">
        <f t="shared" si="4"/>
        <v/>
      </c>
      <c r="AX7" s="496" t="str">
        <f t="shared" si="5"/>
        <v/>
      </c>
      <c r="AY7" s="514" t="b">
        <f>IF($D7=AY$5,IF(COUNTIF(内線情報!$FF$5:$FF$44,$E7)&gt;0,IF(COUNT($E7)&gt;0,FALSE,TRUE),TRUE),FALSE)</f>
        <v>0</v>
      </c>
      <c r="AZ7" s="167" t="b">
        <f t="shared" ref="AZ7:BD45" ca="1" si="25">IF($D7=AZ$5,IF(COUNTIF(INDIRECT(AZ$5),$E7)&gt;0,IF(COUNT($E7)&gt;0,FALSE,TRUE),TRUE),FALSE)</f>
        <v>0</v>
      </c>
      <c r="BA7" s="167" t="b">
        <f t="shared" ca="1" si="25"/>
        <v>0</v>
      </c>
      <c r="BB7" s="167" t="b">
        <f>IF($D7=BB$5,IF(COUNTIF(NK･NKG!$GH$4:$GH$15,$E7)&gt;0,IF(COUNT($E7)&gt;0,FALSE,TRUE),TRUE),FALSE)</f>
        <v>0</v>
      </c>
      <c r="BC7" s="167" t="b">
        <f t="shared" ca="1" si="25"/>
        <v>0</v>
      </c>
      <c r="BD7" s="167" t="b">
        <f t="shared" ca="1" si="25"/>
        <v>0</v>
      </c>
      <c r="BE7" s="167" t="b">
        <f t="shared" ref="BE7:BF45" ca="1" si="26">IF($D7=BE$5,IF(COUNTIF(INDIRECT(BE$5),$E7)&gt;0,IF(COUNT($E7)&gt;0,FALSE,TRUE),TRUE),FALSE)</f>
        <v>0</v>
      </c>
      <c r="BF7" s="167" t="b">
        <f t="shared" ca="1" si="26"/>
        <v>0</v>
      </c>
      <c r="BG7" s="496" t="str">
        <f t="shared" ca="1" si="7"/>
        <v/>
      </c>
      <c r="BH7" s="496" t="str">
        <f t="shared" ref="BH7:BH45" si="27">IF(COUNTIF($S$6:$S$14,F7),"","red")</f>
        <v/>
      </c>
      <c r="BI7" s="496" t="str">
        <f t="shared" si="8"/>
        <v/>
      </c>
      <c r="BJ7" s="496" t="str">
        <f t="shared" si="9"/>
        <v/>
      </c>
      <c r="BK7" s="514" t="b">
        <f>IF($F7=BK$5,IF(COUNTIF(内線情報!$FF$5:$FF$44,$G7)&gt;0,IF(COUNT($G7)&gt;0,FALSE,TRUE),TRUE),FALSE)</f>
        <v>0</v>
      </c>
      <c r="BL7" s="167" t="b">
        <f t="shared" ref="BL7:BR43" ca="1" si="28">IF($F7=BL$5,IF(COUNTIF(INDIRECT(BL$5),$G7)&gt;0,IF(COUNT($G7)&gt;0,FALSE,TRUE),TRUE),FALSE)</f>
        <v>0</v>
      </c>
      <c r="BM7" s="167" t="b">
        <f t="shared" ca="1" si="28"/>
        <v>0</v>
      </c>
      <c r="BN7" s="167" t="b">
        <f>IF($F7=BN$5,IF(COUNTIF(NK･NKG!$GH$4:$GH$15,$G7)&gt;0,IF(COUNT($G7)&gt;0,FALSE,TRUE),TRUE),FALSE)</f>
        <v>0</v>
      </c>
      <c r="BO7" s="167" t="b">
        <f t="shared" ca="1" si="28"/>
        <v>0</v>
      </c>
      <c r="BP7" s="167" t="b">
        <f t="shared" ca="1" si="28"/>
        <v>0</v>
      </c>
      <c r="BQ7" s="167" t="b">
        <f t="shared" ca="1" si="28"/>
        <v>0</v>
      </c>
      <c r="BR7" s="167" t="b">
        <f t="shared" ca="1" si="28"/>
        <v>0</v>
      </c>
      <c r="BS7" s="496" t="str">
        <f t="shared" ca="1" si="11"/>
        <v/>
      </c>
      <c r="BT7" s="496" t="str">
        <f t="shared" ref="BT7:BT45" si="29">IF(COUNTIF($S$6:$S$14,H7),"","red")</f>
        <v/>
      </c>
      <c r="BU7" s="496" t="str">
        <f t="shared" si="12"/>
        <v/>
      </c>
      <c r="BV7" s="496" t="str">
        <f t="shared" si="13"/>
        <v/>
      </c>
      <c r="BW7" s="514" t="b">
        <f>IF($H7=BW$5,IF(COUNTIF(内線情報!$FF$5:$FF$44,$I7)&gt;0,IF(COUNT($I7)&gt;0,FALSE,TRUE),TRUE),FALSE)</f>
        <v>0</v>
      </c>
      <c r="BX7" s="167" t="b">
        <f t="shared" ref="BX7:CD43" ca="1" si="30">IF($H7=BX$5,IF(COUNTIF(INDIRECT(BX$5),$I7)&gt;0,IF(COUNT($I7)&gt;0,FALSE,TRUE),TRUE),FALSE)</f>
        <v>0</v>
      </c>
      <c r="BY7" s="167" t="b">
        <f t="shared" ca="1" si="30"/>
        <v>0</v>
      </c>
      <c r="BZ7" s="167" t="b">
        <f>IF($H7=BZ$5,IF(COUNTIF(NK･NKG!$GH$4:$GH$15,$I7)&gt;0,IF(COUNT($I7)&gt;0,FALSE,TRUE),TRUE),FALSE)</f>
        <v>0</v>
      </c>
      <c r="CA7" s="167" t="b">
        <f t="shared" ca="1" si="30"/>
        <v>0</v>
      </c>
      <c r="CB7" s="167" t="b">
        <f t="shared" ca="1" si="30"/>
        <v>0</v>
      </c>
      <c r="CC7" s="167" t="b">
        <f t="shared" ca="1" si="30"/>
        <v>0</v>
      </c>
      <c r="CD7" s="167" t="b">
        <f t="shared" ca="1" si="30"/>
        <v>0</v>
      </c>
      <c r="CE7" s="496" t="str">
        <f t="shared" ca="1" si="15"/>
        <v/>
      </c>
      <c r="CF7" s="496" t="str">
        <f t="shared" ref="CF7:CF45" si="31">IF(COUNTIF($S$6:$S$14,J7),"","red")</f>
        <v/>
      </c>
      <c r="CG7" s="496" t="str">
        <f t="shared" si="16"/>
        <v/>
      </c>
      <c r="CH7" s="496" t="str">
        <f t="shared" si="17"/>
        <v/>
      </c>
      <c r="CI7" s="514" t="b">
        <f>IF($J7=CI$5,IF(COUNTIF(内線情報!$FF$5:$FF$44,$K7)&gt;0,IF(COUNT($K7)&gt;0,FALSE,TRUE),TRUE),FALSE)</f>
        <v>0</v>
      </c>
      <c r="CJ7" s="167" t="b">
        <f t="shared" ref="CJ7:CP43" ca="1" si="32">IF($J7=CJ$5,IF(COUNTIF(INDIRECT(CJ$5),$K7)&gt;0,IF(COUNT($K7)&gt;0,FALSE,TRUE),TRUE),FALSE)</f>
        <v>0</v>
      </c>
      <c r="CK7" s="167" t="b">
        <f t="shared" ca="1" si="32"/>
        <v>0</v>
      </c>
      <c r="CL7" s="167" t="b">
        <f>IF($J7=CL$5,IF(COUNTIF(NK･NKG!$GH$4:$GH$15,$K7)&gt;0,IF(COUNT($K7)&gt;0,FALSE,TRUE),TRUE),FALSE)</f>
        <v>0</v>
      </c>
      <c r="CM7" s="167" t="b">
        <f t="shared" ca="1" si="32"/>
        <v>0</v>
      </c>
      <c r="CN7" s="167" t="b">
        <f t="shared" ca="1" si="32"/>
        <v>0</v>
      </c>
      <c r="CO7" s="167" t="b">
        <f t="shared" ca="1" si="32"/>
        <v>0</v>
      </c>
      <c r="CP7" s="167" t="b">
        <f t="shared" ca="1" si="32"/>
        <v>0</v>
      </c>
      <c r="CQ7" s="496" t="str">
        <f t="shared" ref="CQ7:CQ45" ca="1" si="33">IF(OR(CI7:CP7),"red","")</f>
        <v/>
      </c>
      <c r="CR7" s="1053"/>
      <c r="CS7" s="496" t="str">
        <f t="shared" si="19"/>
        <v/>
      </c>
      <c r="CT7" s="496" t="str">
        <f t="shared" si="20"/>
        <v/>
      </c>
      <c r="CU7" s="496" t="str">
        <f t="shared" si="21"/>
        <v/>
      </c>
      <c r="CV7" s="496" t="str">
        <f t="shared" si="22"/>
        <v/>
      </c>
      <c r="CW7" s="79" t="b">
        <f>IF($D7=CW$5,IF(COUNTIF(内線情報!$FF$5:$FF$44,$E7)&gt;0,TRUE,FALSE),FALSE)</f>
        <v>0</v>
      </c>
      <c r="CX7" s="79" t="b">
        <f ca="1">IF($D7=CX$5,IF(COUNTIF(INDIRECT(CX$5),$E7)&gt;0,TRUE,FALSE),FALSE)</f>
        <v>0</v>
      </c>
      <c r="CY7" s="79" t="b">
        <f ca="1">IF($D7=CY$5,IF(COUNTIF(INDIRECT(CY$5),$E7)&gt;0,TRUE,FALSE),FALSE)</f>
        <v>1</v>
      </c>
      <c r="CZ7" s="79" t="b">
        <f>IF($D7=CZ$5,IF(COUNTIF(NK･NKG!$GH$4:$GH$15,$E7)&gt;0,TRUE,FALSE),FALSE)</f>
        <v>0</v>
      </c>
      <c r="DA7" s="485" t="str">
        <f>IF(L7="-","",IF(OR(CW7:CZ7),"","red"))</f>
        <v/>
      </c>
      <c r="DB7" s="79" t="b">
        <f>IF($F7=DB$5,IF(COUNTIF(内線情報!$FF$5:$FF$44,$G7)&gt;0,TRUE,FALSE),FALSE)</f>
        <v>0</v>
      </c>
      <c r="DC7" s="79" t="b">
        <f ca="1">IF($F7=DC$5,IF(COUNTIF(INDIRECT(DC$5),$G7)&gt;0,TRUE,FALSE),FALSE)</f>
        <v>0</v>
      </c>
      <c r="DD7" s="79" t="b">
        <f ca="1">IF($F7=DD$5,IF(COUNTIF(INDIRECT(DD$5),$G7)&gt;0,TRUE,FALSE),FALSE)</f>
        <v>1</v>
      </c>
      <c r="DE7" s="79" t="b">
        <f>IF($F7=DE$5,IF(COUNTIF(NK･NKG!$GH$4:$GH$15,$G7)&gt;0,TRUE,FALSE),FALSE)</f>
        <v>0</v>
      </c>
      <c r="DF7" s="485" t="str">
        <f>IF(M7="-","",IF(OR($DB7:$DE7),"","red"))</f>
        <v/>
      </c>
      <c r="DG7" s="79" t="b">
        <f>IF($H7=DG$5,IF(COUNTIF(内線情報!$FF$5:$FF$44,$I7)&gt;0,TRUE,FALSE),FALSE)</f>
        <v>0</v>
      </c>
      <c r="DH7" s="79" t="b">
        <f ca="1">IF($H7=DH$5,IF(COUNTIF(INDIRECT(DH$5),$I7)&gt;0,TRUE,FALSE),FALSE)</f>
        <v>0</v>
      </c>
      <c r="DI7" s="79" t="b">
        <f ca="1">IF($H7=DI$5,IF(COUNTIF(INDIRECT(DI$5),$I7)&gt;0,TRUE,FALSE),FALSE)</f>
        <v>1</v>
      </c>
      <c r="DJ7" s="79" t="b">
        <f>IF($H7=DJ$5,IF(COUNTIF(NK･NKG!$GH$4:$GH$15,$I7)&gt;0,TRUE,FALSE),FALSE)</f>
        <v>0</v>
      </c>
      <c r="DK7" s="485" t="str">
        <f>IF(N7="-","",IF(OR($DG7:$DJ7),"","red"))</f>
        <v/>
      </c>
      <c r="DL7" s="79" t="b">
        <f>IF($J7=DL$5,IF(COUNTIF(内線情報!$FF$5:$FF$44,$K7)&gt;0,TRUE,FALSE),FALSE)</f>
        <v>0</v>
      </c>
      <c r="DM7" s="79" t="b">
        <f ca="1">IF($J7=DM$5,IF(COUNTIF(INDIRECT(DM$5),$K7)&gt;0,TRUE,FALSE),FALSE)</f>
        <v>0</v>
      </c>
      <c r="DN7" s="79" t="b">
        <f ca="1">IF($J7=DN$5,IF(COUNTIF(INDIRECT(DN$5),$K7)&gt;0,TRUE,FALSE),FALSE)</f>
        <v>1</v>
      </c>
      <c r="DO7" s="79" t="b">
        <f>IF($J7=DO$5,IF(COUNTIF(NK･NKG!$GH$4:$GH$15,$K7)&gt;0,TRUE,FALSE),FALSE)</f>
        <v>0</v>
      </c>
      <c r="DP7" s="485" t="str">
        <f>IF(O7="-","",IF(OR($DL7:$DO7),"","red"))</f>
        <v/>
      </c>
    </row>
    <row r="8" spans="1:120" ht="15.6" thickBot="1">
      <c r="A8" s="55"/>
      <c r="B8" s="114">
        <v>3</v>
      </c>
      <c r="C8" s="376" t="s">
        <v>1545</v>
      </c>
      <c r="D8" s="371" t="s">
        <v>370</v>
      </c>
      <c r="E8" s="400">
        <v>2</v>
      </c>
      <c r="F8" s="371" t="s">
        <v>370</v>
      </c>
      <c r="G8" s="400">
        <v>2</v>
      </c>
      <c r="H8" s="371" t="s">
        <v>370</v>
      </c>
      <c r="I8" s="400">
        <v>2</v>
      </c>
      <c r="J8" s="371" t="s">
        <v>370</v>
      </c>
      <c r="K8" s="400">
        <v>2</v>
      </c>
      <c r="L8" s="367" t="s">
        <v>643</v>
      </c>
      <c r="M8" s="367" t="s">
        <v>643</v>
      </c>
      <c r="N8" s="367" t="s">
        <v>643</v>
      </c>
      <c r="O8" s="368" t="s">
        <v>643</v>
      </c>
      <c r="P8" s="55"/>
      <c r="S8" s="79" t="s">
        <v>369</v>
      </c>
      <c r="T8" s="79">
        <v>3</v>
      </c>
      <c r="U8" s="79">
        <v>3</v>
      </c>
      <c r="V8" s="79">
        <v>3</v>
      </c>
      <c r="W8" s="79">
        <v>3</v>
      </c>
      <c r="Z8" s="79">
        <v>3</v>
      </c>
      <c r="AA8" s="79">
        <v>3</v>
      </c>
      <c r="AG8" s="198" t="b">
        <f t="shared" si="0"/>
        <v>1</v>
      </c>
      <c r="AH8" s="198" t="b">
        <f t="shared" si="1"/>
        <v>0</v>
      </c>
      <c r="AI8" s="198" t="b">
        <f t="shared" si="2"/>
        <v>0</v>
      </c>
      <c r="AJ8" s="198" t="b">
        <f t="shared" si="3"/>
        <v>0</v>
      </c>
      <c r="AK8" s="198" t="b">
        <f t="shared" si="3"/>
        <v>0</v>
      </c>
      <c r="AL8" s="198" t="b">
        <f t="shared" si="3"/>
        <v>0</v>
      </c>
      <c r="AM8" s="198" t="b">
        <f t="shared" si="3"/>
        <v>0</v>
      </c>
      <c r="AN8" s="198" t="b">
        <f t="shared" si="3"/>
        <v>0</v>
      </c>
      <c r="AO8" s="198" t="b">
        <f t="shared" si="3"/>
        <v>0</v>
      </c>
      <c r="AP8" s="198" t="b">
        <f t="shared" si="3"/>
        <v>0</v>
      </c>
      <c r="AQ8" s="198" t="b">
        <f t="shared" si="3"/>
        <v>0</v>
      </c>
      <c r="AR8" s="198" t="b">
        <f t="shared" si="3"/>
        <v>0</v>
      </c>
      <c r="AS8" s="199" t="b">
        <f t="shared" si="3"/>
        <v>0</v>
      </c>
      <c r="AT8" s="485" t="str">
        <f t="shared" si="23"/>
        <v/>
      </c>
      <c r="AU8" s="1007"/>
      <c r="AV8" s="496" t="str">
        <f t="shared" si="24"/>
        <v/>
      </c>
      <c r="AW8" s="496" t="str">
        <f t="shared" si="4"/>
        <v/>
      </c>
      <c r="AX8" s="496" t="str">
        <f t="shared" si="5"/>
        <v/>
      </c>
      <c r="AY8" s="514" t="b">
        <f>IF($D8=AY$5,IF(COUNTIF(内線情報!$FF$5:$FF$44,$E8)&gt;0,IF(COUNT($E8)&gt;0,FALSE,TRUE),TRUE),FALSE)</f>
        <v>0</v>
      </c>
      <c r="AZ8" s="167" t="b">
        <f t="shared" ca="1" si="25"/>
        <v>0</v>
      </c>
      <c r="BA8" s="167" t="b">
        <f t="shared" ca="1" si="25"/>
        <v>0</v>
      </c>
      <c r="BB8" s="167" t="b">
        <f>IF($D8=BB$5,IF(COUNTIF(NK･NKG!$GH$4:$GH$15,$E8)&gt;0,IF(COUNT($E8)&gt;0,FALSE,TRUE),TRUE),FALSE)</f>
        <v>0</v>
      </c>
      <c r="BC8" s="167" t="b">
        <f t="shared" ca="1" si="25"/>
        <v>0</v>
      </c>
      <c r="BD8" s="167" t="b">
        <f t="shared" ca="1" si="25"/>
        <v>0</v>
      </c>
      <c r="BE8" s="167" t="b">
        <f t="shared" ca="1" si="26"/>
        <v>0</v>
      </c>
      <c r="BF8" s="167" t="b">
        <f t="shared" ca="1" si="26"/>
        <v>0</v>
      </c>
      <c r="BG8" s="496" t="str">
        <f t="shared" ca="1" si="7"/>
        <v/>
      </c>
      <c r="BH8" s="496" t="str">
        <f t="shared" si="27"/>
        <v/>
      </c>
      <c r="BI8" s="496" t="str">
        <f t="shared" si="8"/>
        <v/>
      </c>
      <c r="BJ8" s="496" t="str">
        <f t="shared" si="9"/>
        <v/>
      </c>
      <c r="BK8" s="514" t="b">
        <f>IF($F8=BK$5,IF(COUNTIF(内線情報!$FF$5:$FF$44,$G8)&gt;0,IF(COUNT($G8)&gt;0,FALSE,TRUE),TRUE),FALSE)</f>
        <v>0</v>
      </c>
      <c r="BL8" s="167" t="b">
        <f t="shared" ca="1" si="28"/>
        <v>0</v>
      </c>
      <c r="BM8" s="167" t="b">
        <f t="shared" ca="1" si="28"/>
        <v>0</v>
      </c>
      <c r="BN8" s="167" t="b">
        <f>IF($F8=BN$5,IF(COUNTIF(NK･NKG!$GH$4:$GH$15,$G8)&gt;0,IF(COUNT($G8)&gt;0,FALSE,TRUE),TRUE),FALSE)</f>
        <v>0</v>
      </c>
      <c r="BO8" s="167" t="b">
        <f t="shared" ca="1" si="28"/>
        <v>0</v>
      </c>
      <c r="BP8" s="167" t="b">
        <f t="shared" ca="1" si="28"/>
        <v>0</v>
      </c>
      <c r="BQ8" s="167" t="b">
        <f t="shared" ca="1" si="28"/>
        <v>0</v>
      </c>
      <c r="BR8" s="167" t="b">
        <f t="shared" ca="1" si="28"/>
        <v>0</v>
      </c>
      <c r="BS8" s="496" t="str">
        <f t="shared" ca="1" si="11"/>
        <v/>
      </c>
      <c r="BT8" s="496" t="str">
        <f t="shared" si="29"/>
        <v/>
      </c>
      <c r="BU8" s="496" t="str">
        <f t="shared" si="12"/>
        <v/>
      </c>
      <c r="BV8" s="496" t="str">
        <f t="shared" si="13"/>
        <v/>
      </c>
      <c r="BW8" s="514" t="b">
        <f>IF($H8=BW$5,IF(COUNTIF(内線情報!$FF$5:$FF$44,$I8)&gt;0,IF(COUNT($I8)&gt;0,FALSE,TRUE),TRUE),FALSE)</f>
        <v>0</v>
      </c>
      <c r="BX8" s="167" t="b">
        <f t="shared" ca="1" si="30"/>
        <v>0</v>
      </c>
      <c r="BY8" s="167" t="b">
        <f t="shared" ca="1" si="30"/>
        <v>0</v>
      </c>
      <c r="BZ8" s="167" t="b">
        <f>IF($H8=BZ$5,IF(COUNTIF(NK･NKG!$GH$4:$GH$15,$I8)&gt;0,IF(COUNT($I8)&gt;0,FALSE,TRUE),TRUE),FALSE)</f>
        <v>0</v>
      </c>
      <c r="CA8" s="167" t="b">
        <f t="shared" ca="1" si="30"/>
        <v>0</v>
      </c>
      <c r="CB8" s="167" t="b">
        <f t="shared" ca="1" si="30"/>
        <v>0</v>
      </c>
      <c r="CC8" s="167" t="b">
        <f t="shared" ca="1" si="30"/>
        <v>0</v>
      </c>
      <c r="CD8" s="167" t="b">
        <f t="shared" ca="1" si="30"/>
        <v>0</v>
      </c>
      <c r="CE8" s="496" t="str">
        <f t="shared" ca="1" si="15"/>
        <v/>
      </c>
      <c r="CF8" s="496" t="str">
        <f t="shared" si="31"/>
        <v/>
      </c>
      <c r="CG8" s="496" t="str">
        <f t="shared" si="16"/>
        <v/>
      </c>
      <c r="CH8" s="496" t="str">
        <f t="shared" si="17"/>
        <v/>
      </c>
      <c r="CI8" s="514" t="b">
        <f>IF($J8=CI$5,IF(COUNTIF(内線情報!$FF$5:$FF$44,$K8)&gt;0,IF(COUNT($K8)&gt;0,FALSE,TRUE),TRUE),FALSE)</f>
        <v>0</v>
      </c>
      <c r="CJ8" s="167" t="b">
        <f t="shared" ca="1" si="32"/>
        <v>0</v>
      </c>
      <c r="CK8" s="167" t="b">
        <f t="shared" ca="1" si="32"/>
        <v>0</v>
      </c>
      <c r="CL8" s="167" t="b">
        <f>IF($J8=CL$5,IF(COUNTIF(NK･NKG!$GH$4:$GH$15,$K8)&gt;0,IF(COUNT($K8)&gt;0,FALSE,TRUE),TRUE),FALSE)</f>
        <v>0</v>
      </c>
      <c r="CM8" s="167" t="b">
        <f t="shared" ca="1" si="32"/>
        <v>0</v>
      </c>
      <c r="CN8" s="167" t="b">
        <f t="shared" ca="1" si="32"/>
        <v>0</v>
      </c>
      <c r="CO8" s="167" t="b">
        <f t="shared" ca="1" si="32"/>
        <v>0</v>
      </c>
      <c r="CP8" s="167" t="b">
        <f t="shared" ca="1" si="32"/>
        <v>0</v>
      </c>
      <c r="CQ8" s="496" t="str">
        <f t="shared" ca="1" si="33"/>
        <v/>
      </c>
      <c r="CR8" s="1053"/>
      <c r="CS8" s="496" t="str">
        <f t="shared" si="19"/>
        <v/>
      </c>
      <c r="CT8" s="496" t="str">
        <f t="shared" si="20"/>
        <v/>
      </c>
      <c r="CU8" s="496" t="str">
        <f t="shared" si="21"/>
        <v/>
      </c>
      <c r="CV8" s="496" t="str">
        <f t="shared" si="22"/>
        <v/>
      </c>
      <c r="CW8" s="79" t="b">
        <f>IF($D8=CW$5,IF(COUNTIF(内線情報!$FF$5:$FF$44,$E8)&gt;0,TRUE,FALSE),FALSE)</f>
        <v>0</v>
      </c>
      <c r="CX8" s="79" t="b">
        <f t="shared" ref="CX8:CY45" ca="1" si="34">IF($D8=CX$5,IF(COUNTIF(INDIRECT(CX$5),$E8)&gt;0,TRUE,FALSE),FALSE)</f>
        <v>0</v>
      </c>
      <c r="CY8" s="79" t="b">
        <f t="shared" ca="1" si="34"/>
        <v>1</v>
      </c>
      <c r="CZ8" s="79" t="b">
        <f>IF($D8=CZ$5,IF(COUNTIF(NK･NKG!$GH$4:$GH$15,$E8)&gt;0,TRUE,FALSE),FALSE)</f>
        <v>0</v>
      </c>
      <c r="DA8" s="485" t="str">
        <f t="shared" ref="DA8:DA45" si="35">IF(L8="-","",IF(OR(CW8:CZ8),"","red"))</f>
        <v/>
      </c>
      <c r="DB8" s="79" t="b">
        <f>IF($F8=DB$5,IF(COUNTIF(内線情報!$FF$5:$FF$44,$G8)&gt;0,TRUE,FALSE),FALSE)</f>
        <v>0</v>
      </c>
      <c r="DC8" s="79" t="b">
        <f t="shared" ref="DC8:DD45" ca="1" si="36">IF($F8=DC$5,IF(COUNTIF(INDIRECT(DC$5),$G8)&gt;0,TRUE,FALSE),FALSE)</f>
        <v>0</v>
      </c>
      <c r="DD8" s="79" t="b">
        <f t="shared" ca="1" si="36"/>
        <v>1</v>
      </c>
      <c r="DE8" s="79" t="b">
        <f>IF($F8=DE$5,IF(COUNTIF(NK･NKG!$GH$4:$GH$15,$G8)&gt;0,TRUE,FALSE),FALSE)</f>
        <v>0</v>
      </c>
      <c r="DF8" s="485" t="str">
        <f t="shared" ref="DF8:DF45" si="37">IF(M8="-","",IF(OR($DB8:$DE8),"","red"))</f>
        <v/>
      </c>
      <c r="DG8" s="79" t="b">
        <f>IF($H8=DG$5,IF(COUNTIF(内線情報!$FF$5:$FF$44,$I8)&gt;0,TRUE,FALSE),FALSE)</f>
        <v>0</v>
      </c>
      <c r="DH8" s="79" t="b">
        <f t="shared" ref="DH8:DI45" ca="1" si="38">IF($H8=DH$5,IF(COUNTIF(INDIRECT(DH$5),$I8)&gt;0,TRUE,FALSE),FALSE)</f>
        <v>0</v>
      </c>
      <c r="DI8" s="79" t="b">
        <f t="shared" ca="1" si="38"/>
        <v>1</v>
      </c>
      <c r="DJ8" s="79" t="b">
        <f>IF($H8=DJ$5,IF(COUNTIF(NK･NKG!$GH$4:$GH$15,$I8)&gt;0,TRUE,FALSE),FALSE)</f>
        <v>0</v>
      </c>
      <c r="DK8" s="485" t="str">
        <f t="shared" ref="DK8:DK45" si="39">IF(N8="-","",IF(OR($DG8:$DJ8),"","red"))</f>
        <v/>
      </c>
      <c r="DL8" s="79" t="b">
        <f>IF($J8=DL$5,IF(COUNTIF(内線情報!$FF$5:$FF$44,$K8)&gt;0,TRUE,FALSE),FALSE)</f>
        <v>0</v>
      </c>
      <c r="DM8" s="79" t="b">
        <f t="shared" ref="DM8:DN45" ca="1" si="40">IF($J8=DM$5,IF(COUNTIF(INDIRECT(DM$5),$K8)&gt;0,TRUE,FALSE),FALSE)</f>
        <v>0</v>
      </c>
      <c r="DN8" s="79" t="b">
        <f t="shared" ca="1" si="40"/>
        <v>1</v>
      </c>
      <c r="DO8" s="79" t="b">
        <f>IF($J8=DO$5,IF(COUNTIF(NK･NKG!$GH$4:$GH$15,$K8)&gt;0,TRUE,FALSE),FALSE)</f>
        <v>0</v>
      </c>
      <c r="DP8" s="485" t="str">
        <f t="shared" ref="DP8:DP45" si="41">IF(O8="-","",IF(OR($DL8:$DO8),"","red"))</f>
        <v/>
      </c>
    </row>
    <row r="9" spans="1:120" ht="15.6" thickBot="1">
      <c r="A9" s="55"/>
      <c r="B9" s="114">
        <v>4</v>
      </c>
      <c r="C9" s="376" t="s">
        <v>1546</v>
      </c>
      <c r="D9" s="371" t="s">
        <v>370</v>
      </c>
      <c r="E9" s="400">
        <v>1</v>
      </c>
      <c r="F9" s="371" t="s">
        <v>370</v>
      </c>
      <c r="G9" s="400">
        <v>1</v>
      </c>
      <c r="H9" s="371" t="s">
        <v>370</v>
      </c>
      <c r="I9" s="400">
        <v>1</v>
      </c>
      <c r="J9" s="371" t="s">
        <v>370</v>
      </c>
      <c r="K9" s="400">
        <v>1</v>
      </c>
      <c r="L9" s="367" t="s">
        <v>643</v>
      </c>
      <c r="M9" s="367" t="s">
        <v>643</v>
      </c>
      <c r="N9" s="367" t="s">
        <v>643</v>
      </c>
      <c r="O9" s="368" t="s">
        <v>643</v>
      </c>
      <c r="P9" s="55"/>
      <c r="S9" s="79" t="s">
        <v>370</v>
      </c>
      <c r="T9" s="79">
        <v>4</v>
      </c>
      <c r="U9" s="79">
        <v>4</v>
      </c>
      <c r="V9" s="79">
        <v>4</v>
      </c>
      <c r="W9" s="79">
        <v>4</v>
      </c>
      <c r="Z9" s="79">
        <v>4</v>
      </c>
      <c r="AA9" s="79">
        <v>4</v>
      </c>
      <c r="AG9" s="198" t="b">
        <f t="shared" si="0"/>
        <v>1</v>
      </c>
      <c r="AH9" s="198" t="b">
        <f t="shared" si="1"/>
        <v>0</v>
      </c>
      <c r="AI9" s="198" t="b">
        <f t="shared" si="2"/>
        <v>0</v>
      </c>
      <c r="AJ9" s="198" t="b">
        <f t="shared" si="3"/>
        <v>0</v>
      </c>
      <c r="AK9" s="198" t="b">
        <f t="shared" si="3"/>
        <v>0</v>
      </c>
      <c r="AL9" s="198" t="b">
        <f t="shared" si="3"/>
        <v>0</v>
      </c>
      <c r="AM9" s="198" t="b">
        <f t="shared" si="3"/>
        <v>0</v>
      </c>
      <c r="AN9" s="198" t="b">
        <f t="shared" si="3"/>
        <v>0</v>
      </c>
      <c r="AO9" s="198" t="b">
        <f t="shared" si="3"/>
        <v>0</v>
      </c>
      <c r="AP9" s="198" t="b">
        <f t="shared" si="3"/>
        <v>0</v>
      </c>
      <c r="AQ9" s="198" t="b">
        <f t="shared" si="3"/>
        <v>0</v>
      </c>
      <c r="AR9" s="198" t="b">
        <f t="shared" si="3"/>
        <v>0</v>
      </c>
      <c r="AS9" s="199" t="b">
        <f t="shared" si="3"/>
        <v>0</v>
      </c>
      <c r="AT9" s="485" t="str">
        <f t="shared" si="23"/>
        <v/>
      </c>
      <c r="AU9" s="1007"/>
      <c r="AV9" s="496" t="str">
        <f t="shared" si="24"/>
        <v/>
      </c>
      <c r="AW9" s="496" t="str">
        <f t="shared" si="4"/>
        <v/>
      </c>
      <c r="AX9" s="496" t="str">
        <f t="shared" si="5"/>
        <v/>
      </c>
      <c r="AY9" s="514" t="b">
        <f>IF($D9=AY$5,IF(COUNTIF(内線情報!$FF$5:$FF$44,$E9)&gt;0,IF(COUNT($E9)&gt;0,FALSE,TRUE),TRUE),FALSE)</f>
        <v>0</v>
      </c>
      <c r="AZ9" s="167" t="b">
        <f t="shared" ca="1" si="25"/>
        <v>0</v>
      </c>
      <c r="BA9" s="167" t="b">
        <f t="shared" ca="1" si="25"/>
        <v>0</v>
      </c>
      <c r="BB9" s="167" t="b">
        <f>IF($D9=BB$5,IF(COUNTIF(NK･NKG!$GH$4:$GH$15,$E9)&gt;0,IF(COUNT($E9)&gt;0,FALSE,TRUE),TRUE),FALSE)</f>
        <v>0</v>
      </c>
      <c r="BC9" s="167" t="b">
        <f t="shared" ca="1" si="25"/>
        <v>0</v>
      </c>
      <c r="BD9" s="167" t="b">
        <f t="shared" ca="1" si="25"/>
        <v>0</v>
      </c>
      <c r="BE9" s="167" t="b">
        <f t="shared" ca="1" si="26"/>
        <v>0</v>
      </c>
      <c r="BF9" s="167" t="b">
        <f t="shared" ca="1" si="26"/>
        <v>0</v>
      </c>
      <c r="BG9" s="496" t="str">
        <f t="shared" ca="1" si="7"/>
        <v/>
      </c>
      <c r="BH9" s="496" t="str">
        <f t="shared" si="27"/>
        <v/>
      </c>
      <c r="BI9" s="496" t="str">
        <f t="shared" si="8"/>
        <v/>
      </c>
      <c r="BJ9" s="496" t="str">
        <f t="shared" si="9"/>
        <v/>
      </c>
      <c r="BK9" s="514" t="b">
        <f>IF($F9=BK$5,IF(COUNTIF(内線情報!$FF$5:$FF$44,$G9)&gt;0,IF(COUNT($G9)&gt;0,FALSE,TRUE),TRUE),FALSE)</f>
        <v>0</v>
      </c>
      <c r="BL9" s="167" t="b">
        <f t="shared" ca="1" si="28"/>
        <v>0</v>
      </c>
      <c r="BM9" s="167" t="b">
        <f t="shared" ca="1" si="28"/>
        <v>0</v>
      </c>
      <c r="BN9" s="167" t="b">
        <f>IF($F9=BN$5,IF(COUNTIF(NK･NKG!$GH$4:$GH$15,$G9)&gt;0,IF(COUNT($G9)&gt;0,FALSE,TRUE),TRUE),FALSE)</f>
        <v>0</v>
      </c>
      <c r="BO9" s="167" t="b">
        <f t="shared" ca="1" si="28"/>
        <v>0</v>
      </c>
      <c r="BP9" s="167" t="b">
        <f t="shared" ca="1" si="28"/>
        <v>0</v>
      </c>
      <c r="BQ9" s="167" t="b">
        <f t="shared" ca="1" si="28"/>
        <v>0</v>
      </c>
      <c r="BR9" s="167" t="b">
        <f t="shared" ca="1" si="28"/>
        <v>0</v>
      </c>
      <c r="BS9" s="496" t="str">
        <f t="shared" ca="1" si="11"/>
        <v/>
      </c>
      <c r="BT9" s="496" t="str">
        <f t="shared" si="29"/>
        <v/>
      </c>
      <c r="BU9" s="496" t="str">
        <f t="shared" si="12"/>
        <v/>
      </c>
      <c r="BV9" s="496" t="str">
        <f t="shared" si="13"/>
        <v/>
      </c>
      <c r="BW9" s="514" t="b">
        <f>IF($H9=BW$5,IF(COUNTIF(内線情報!$FF$5:$FF$44,$I9)&gt;0,IF(COUNT($I9)&gt;0,FALSE,TRUE),TRUE),FALSE)</f>
        <v>0</v>
      </c>
      <c r="BX9" s="167" t="b">
        <f t="shared" ca="1" si="30"/>
        <v>0</v>
      </c>
      <c r="BY9" s="167" t="b">
        <f t="shared" ca="1" si="30"/>
        <v>0</v>
      </c>
      <c r="BZ9" s="167" t="b">
        <f>IF($H9=BZ$5,IF(COUNTIF(NK･NKG!$GH$4:$GH$15,$I9)&gt;0,IF(COUNT($I9)&gt;0,FALSE,TRUE),TRUE),FALSE)</f>
        <v>0</v>
      </c>
      <c r="CA9" s="167" t="b">
        <f t="shared" ca="1" si="30"/>
        <v>0</v>
      </c>
      <c r="CB9" s="167" t="b">
        <f t="shared" ca="1" si="30"/>
        <v>0</v>
      </c>
      <c r="CC9" s="167" t="b">
        <f t="shared" ca="1" si="30"/>
        <v>0</v>
      </c>
      <c r="CD9" s="167" t="b">
        <f t="shared" ca="1" si="30"/>
        <v>0</v>
      </c>
      <c r="CE9" s="496" t="str">
        <f t="shared" ca="1" si="15"/>
        <v/>
      </c>
      <c r="CF9" s="496" t="str">
        <f t="shared" si="31"/>
        <v/>
      </c>
      <c r="CG9" s="496" t="str">
        <f t="shared" si="16"/>
        <v/>
      </c>
      <c r="CH9" s="496" t="str">
        <f t="shared" si="17"/>
        <v/>
      </c>
      <c r="CI9" s="514" t="b">
        <f>IF($J9=CI$5,IF(COUNTIF(内線情報!$FF$5:$FF$44,$K9)&gt;0,IF(COUNT($K9)&gt;0,FALSE,TRUE),TRUE),FALSE)</f>
        <v>0</v>
      </c>
      <c r="CJ9" s="167" t="b">
        <f t="shared" ca="1" si="32"/>
        <v>0</v>
      </c>
      <c r="CK9" s="167" t="b">
        <f t="shared" ca="1" si="32"/>
        <v>0</v>
      </c>
      <c r="CL9" s="167" t="b">
        <f>IF($J9=CL$5,IF(COUNTIF(NK･NKG!$GH$4:$GH$15,$K9)&gt;0,IF(COUNT($K9)&gt;0,FALSE,TRUE),TRUE),FALSE)</f>
        <v>0</v>
      </c>
      <c r="CM9" s="167" t="b">
        <f t="shared" ca="1" si="32"/>
        <v>0</v>
      </c>
      <c r="CN9" s="167" t="b">
        <f t="shared" ca="1" si="32"/>
        <v>0</v>
      </c>
      <c r="CO9" s="167" t="b">
        <f t="shared" ca="1" si="32"/>
        <v>0</v>
      </c>
      <c r="CP9" s="167" t="b">
        <f t="shared" ca="1" si="32"/>
        <v>0</v>
      </c>
      <c r="CQ9" s="496" t="str">
        <f t="shared" ca="1" si="33"/>
        <v/>
      </c>
      <c r="CR9" s="1053"/>
      <c r="CS9" s="496" t="str">
        <f t="shared" si="19"/>
        <v/>
      </c>
      <c r="CT9" s="496" t="str">
        <f t="shared" si="20"/>
        <v/>
      </c>
      <c r="CU9" s="496" t="str">
        <f t="shared" si="21"/>
        <v/>
      </c>
      <c r="CV9" s="496" t="str">
        <f t="shared" si="22"/>
        <v/>
      </c>
      <c r="CW9" s="79" t="b">
        <f>IF($D9=CW$5,IF(COUNTIF(内線情報!$FF$5:$FF$44,$E9)&gt;0,TRUE,FALSE),FALSE)</f>
        <v>0</v>
      </c>
      <c r="CX9" s="79" t="b">
        <f t="shared" ca="1" si="34"/>
        <v>0</v>
      </c>
      <c r="CY9" s="79" t="b">
        <f t="shared" ca="1" si="34"/>
        <v>1</v>
      </c>
      <c r="CZ9" s="79" t="b">
        <f>IF($D9=CZ$5,IF(COUNTIF(NK･NKG!$GH$4:$GH$15,$E9)&gt;0,TRUE,FALSE),FALSE)</f>
        <v>0</v>
      </c>
      <c r="DA9" s="485" t="str">
        <f t="shared" si="35"/>
        <v/>
      </c>
      <c r="DB9" s="79" t="b">
        <f>IF($F9=DB$5,IF(COUNTIF(内線情報!$FF$5:$FF$44,$G9)&gt;0,TRUE,FALSE),FALSE)</f>
        <v>0</v>
      </c>
      <c r="DC9" s="79" t="b">
        <f t="shared" ca="1" si="36"/>
        <v>0</v>
      </c>
      <c r="DD9" s="79" t="b">
        <f t="shared" ca="1" si="36"/>
        <v>1</v>
      </c>
      <c r="DE9" s="79" t="b">
        <f>IF($F9=DE$5,IF(COUNTIF(NK･NKG!$GH$4:$GH$15,$G9)&gt;0,TRUE,FALSE),FALSE)</f>
        <v>0</v>
      </c>
      <c r="DF9" s="485" t="str">
        <f t="shared" si="37"/>
        <v/>
      </c>
      <c r="DG9" s="79" t="b">
        <f>IF($H9=DG$5,IF(COUNTIF(内線情報!$FF$5:$FF$44,$I9)&gt;0,TRUE,FALSE),FALSE)</f>
        <v>0</v>
      </c>
      <c r="DH9" s="79" t="b">
        <f t="shared" ca="1" si="38"/>
        <v>0</v>
      </c>
      <c r="DI9" s="79" t="b">
        <f t="shared" ca="1" si="38"/>
        <v>1</v>
      </c>
      <c r="DJ9" s="79" t="b">
        <f>IF($H9=DJ$5,IF(COUNTIF(NK･NKG!$GH$4:$GH$15,$I9)&gt;0,TRUE,FALSE),FALSE)</f>
        <v>0</v>
      </c>
      <c r="DK9" s="485" t="str">
        <f t="shared" si="39"/>
        <v/>
      </c>
      <c r="DL9" s="79" t="b">
        <f>IF($J9=DL$5,IF(COUNTIF(内線情報!$FF$5:$FF$44,$K9)&gt;0,TRUE,FALSE),FALSE)</f>
        <v>0</v>
      </c>
      <c r="DM9" s="79" t="b">
        <f t="shared" ca="1" si="40"/>
        <v>0</v>
      </c>
      <c r="DN9" s="79" t="b">
        <f t="shared" ca="1" si="40"/>
        <v>1</v>
      </c>
      <c r="DO9" s="79" t="b">
        <f>IF($J9=DO$5,IF(COUNTIF(NK･NKG!$GH$4:$GH$15,$K9)&gt;0,TRUE,FALSE),FALSE)</f>
        <v>0</v>
      </c>
      <c r="DP9" s="485" t="str">
        <f t="shared" si="41"/>
        <v/>
      </c>
    </row>
    <row r="10" spans="1:120" ht="15.6" thickBot="1">
      <c r="A10" s="55"/>
      <c r="B10" s="114">
        <v>5</v>
      </c>
      <c r="C10" s="376" t="s">
        <v>1548</v>
      </c>
      <c r="D10" s="371" t="s">
        <v>370</v>
      </c>
      <c r="E10" s="401">
        <v>5</v>
      </c>
      <c r="F10" s="371" t="s">
        <v>370</v>
      </c>
      <c r="G10" s="401">
        <v>5</v>
      </c>
      <c r="H10" s="371" t="s">
        <v>370</v>
      </c>
      <c r="I10" s="401">
        <v>5</v>
      </c>
      <c r="J10" s="371" t="s">
        <v>370</v>
      </c>
      <c r="K10" s="401">
        <v>5</v>
      </c>
      <c r="L10" s="367" t="s">
        <v>643</v>
      </c>
      <c r="M10" s="367" t="s">
        <v>643</v>
      </c>
      <c r="N10" s="367" t="s">
        <v>643</v>
      </c>
      <c r="O10" s="368" t="s">
        <v>643</v>
      </c>
      <c r="P10" s="55"/>
      <c r="S10" s="79" t="s">
        <v>371</v>
      </c>
      <c r="T10" s="79">
        <v>5</v>
      </c>
      <c r="U10" s="79">
        <v>5</v>
      </c>
      <c r="V10" s="79">
        <v>5</v>
      </c>
      <c r="W10" s="79">
        <v>5</v>
      </c>
      <c r="Z10" s="79">
        <v>5</v>
      </c>
      <c r="AA10" s="79">
        <v>5</v>
      </c>
      <c r="AG10" s="198" t="b">
        <f t="shared" si="0"/>
        <v>1</v>
      </c>
      <c r="AH10" s="198" t="b">
        <f t="shared" si="1"/>
        <v>0</v>
      </c>
      <c r="AI10" s="198" t="b">
        <f t="shared" si="2"/>
        <v>0</v>
      </c>
      <c r="AJ10" s="198" t="b">
        <f t="shared" si="3"/>
        <v>0</v>
      </c>
      <c r="AK10" s="198" t="b">
        <f t="shared" si="3"/>
        <v>0</v>
      </c>
      <c r="AL10" s="198" t="b">
        <f t="shared" si="3"/>
        <v>0</v>
      </c>
      <c r="AM10" s="198" t="b">
        <f t="shared" si="3"/>
        <v>0</v>
      </c>
      <c r="AN10" s="198" t="b">
        <f t="shared" si="3"/>
        <v>0</v>
      </c>
      <c r="AO10" s="198" t="b">
        <f t="shared" si="3"/>
        <v>0</v>
      </c>
      <c r="AP10" s="198" t="b">
        <f t="shared" si="3"/>
        <v>0</v>
      </c>
      <c r="AQ10" s="198" t="b">
        <f t="shared" si="3"/>
        <v>0</v>
      </c>
      <c r="AR10" s="198" t="b">
        <f t="shared" si="3"/>
        <v>0</v>
      </c>
      <c r="AS10" s="199" t="b">
        <f t="shared" si="3"/>
        <v>0</v>
      </c>
      <c r="AT10" s="485" t="str">
        <f t="shared" si="23"/>
        <v/>
      </c>
      <c r="AU10" s="1007"/>
      <c r="AV10" s="496" t="str">
        <f t="shared" si="24"/>
        <v/>
      </c>
      <c r="AW10" s="496" t="str">
        <f t="shared" si="4"/>
        <v/>
      </c>
      <c r="AX10" s="496" t="str">
        <f t="shared" si="5"/>
        <v/>
      </c>
      <c r="AY10" s="514" t="b">
        <f>IF($D10=AY$5,IF(COUNTIF(内線情報!$FF$5:$FF$44,$E10)&gt;0,IF(COUNT($E10)&gt;0,FALSE,TRUE),TRUE),FALSE)</f>
        <v>0</v>
      </c>
      <c r="AZ10" s="167" t="b">
        <f t="shared" ca="1" si="25"/>
        <v>0</v>
      </c>
      <c r="BA10" s="167" t="b">
        <f t="shared" ca="1" si="25"/>
        <v>0</v>
      </c>
      <c r="BB10" s="167" t="b">
        <f>IF($D10=BB$5,IF(COUNTIF(NK･NKG!$GH$4:$GH$15,$E10)&gt;0,IF(COUNT($E10)&gt;0,FALSE,TRUE),TRUE),FALSE)</f>
        <v>0</v>
      </c>
      <c r="BC10" s="167" t="b">
        <f t="shared" ca="1" si="25"/>
        <v>0</v>
      </c>
      <c r="BD10" s="167" t="b">
        <f t="shared" ca="1" si="25"/>
        <v>0</v>
      </c>
      <c r="BE10" s="167" t="b">
        <f t="shared" ca="1" si="26"/>
        <v>0</v>
      </c>
      <c r="BF10" s="167" t="b">
        <f t="shared" ca="1" si="26"/>
        <v>0</v>
      </c>
      <c r="BG10" s="496" t="str">
        <f t="shared" ca="1" si="7"/>
        <v/>
      </c>
      <c r="BH10" s="496" t="str">
        <f t="shared" si="27"/>
        <v/>
      </c>
      <c r="BI10" s="496" t="str">
        <f t="shared" si="8"/>
        <v/>
      </c>
      <c r="BJ10" s="496" t="str">
        <f t="shared" si="9"/>
        <v/>
      </c>
      <c r="BK10" s="514" t="b">
        <f>IF($F10=BK$5,IF(COUNTIF(内線情報!$FF$5:$FF$44,$G10)&gt;0,IF(COUNT($G10)&gt;0,FALSE,TRUE),TRUE),FALSE)</f>
        <v>0</v>
      </c>
      <c r="BL10" s="167" t="b">
        <f t="shared" ca="1" si="28"/>
        <v>0</v>
      </c>
      <c r="BM10" s="167" t="b">
        <f t="shared" ca="1" si="28"/>
        <v>0</v>
      </c>
      <c r="BN10" s="167" t="b">
        <f>IF($F10=BN$5,IF(COUNTIF(NK･NKG!$GH$4:$GH$15,$G10)&gt;0,IF(COUNT($G10)&gt;0,FALSE,TRUE),TRUE),FALSE)</f>
        <v>0</v>
      </c>
      <c r="BO10" s="167" t="b">
        <f t="shared" ca="1" si="28"/>
        <v>0</v>
      </c>
      <c r="BP10" s="167" t="b">
        <f t="shared" ca="1" si="28"/>
        <v>0</v>
      </c>
      <c r="BQ10" s="167" t="b">
        <f t="shared" ca="1" si="28"/>
        <v>0</v>
      </c>
      <c r="BR10" s="167" t="b">
        <f t="shared" ca="1" si="28"/>
        <v>0</v>
      </c>
      <c r="BS10" s="496" t="str">
        <f t="shared" ca="1" si="11"/>
        <v/>
      </c>
      <c r="BT10" s="496" t="str">
        <f t="shared" si="29"/>
        <v/>
      </c>
      <c r="BU10" s="496" t="str">
        <f t="shared" si="12"/>
        <v/>
      </c>
      <c r="BV10" s="496" t="str">
        <f t="shared" si="13"/>
        <v/>
      </c>
      <c r="BW10" s="514" t="b">
        <f>IF($H10=BW$5,IF(COUNTIF(内線情報!$FF$5:$FF$44,$I10)&gt;0,IF(COUNT($I10)&gt;0,FALSE,TRUE),TRUE),FALSE)</f>
        <v>0</v>
      </c>
      <c r="BX10" s="167" t="b">
        <f t="shared" ca="1" si="30"/>
        <v>0</v>
      </c>
      <c r="BY10" s="167" t="b">
        <f t="shared" ca="1" si="30"/>
        <v>0</v>
      </c>
      <c r="BZ10" s="167" t="b">
        <f>IF($H10=BZ$5,IF(COUNTIF(NK･NKG!$GH$4:$GH$15,$I10)&gt;0,IF(COUNT($I10)&gt;0,FALSE,TRUE),TRUE),FALSE)</f>
        <v>0</v>
      </c>
      <c r="CA10" s="167" t="b">
        <f t="shared" ca="1" si="30"/>
        <v>0</v>
      </c>
      <c r="CB10" s="167" t="b">
        <f t="shared" ca="1" si="30"/>
        <v>0</v>
      </c>
      <c r="CC10" s="167" t="b">
        <f t="shared" ca="1" si="30"/>
        <v>0</v>
      </c>
      <c r="CD10" s="167" t="b">
        <f t="shared" ca="1" si="30"/>
        <v>0</v>
      </c>
      <c r="CE10" s="496" t="str">
        <f t="shared" ca="1" si="15"/>
        <v/>
      </c>
      <c r="CF10" s="496" t="str">
        <f t="shared" si="31"/>
        <v/>
      </c>
      <c r="CG10" s="496" t="str">
        <f t="shared" si="16"/>
        <v/>
      </c>
      <c r="CH10" s="496" t="str">
        <f t="shared" si="17"/>
        <v/>
      </c>
      <c r="CI10" s="514" t="b">
        <f>IF($J10=CI$5,IF(COUNTIF(内線情報!$FF$5:$FF$44,$K10)&gt;0,IF(COUNT($K10)&gt;0,FALSE,TRUE),TRUE),FALSE)</f>
        <v>0</v>
      </c>
      <c r="CJ10" s="167" t="b">
        <f t="shared" ca="1" si="32"/>
        <v>0</v>
      </c>
      <c r="CK10" s="167" t="b">
        <f t="shared" ca="1" si="32"/>
        <v>0</v>
      </c>
      <c r="CL10" s="167" t="b">
        <f>IF($J10=CL$5,IF(COUNTIF(NK･NKG!$GH$4:$GH$15,$K10)&gt;0,IF(COUNT($K10)&gt;0,FALSE,TRUE),TRUE),FALSE)</f>
        <v>0</v>
      </c>
      <c r="CM10" s="167" t="b">
        <f t="shared" ca="1" si="32"/>
        <v>0</v>
      </c>
      <c r="CN10" s="167" t="b">
        <f t="shared" ca="1" si="32"/>
        <v>0</v>
      </c>
      <c r="CO10" s="167" t="b">
        <f t="shared" ca="1" si="32"/>
        <v>0</v>
      </c>
      <c r="CP10" s="167" t="b">
        <f t="shared" ca="1" si="32"/>
        <v>0</v>
      </c>
      <c r="CQ10" s="496" t="str">
        <f t="shared" ca="1" si="33"/>
        <v/>
      </c>
      <c r="CR10" s="1053"/>
      <c r="CS10" s="496" t="str">
        <f t="shared" si="19"/>
        <v/>
      </c>
      <c r="CT10" s="496" t="str">
        <f t="shared" si="20"/>
        <v/>
      </c>
      <c r="CU10" s="496" t="str">
        <f t="shared" si="21"/>
        <v/>
      </c>
      <c r="CV10" s="496" t="str">
        <f t="shared" si="22"/>
        <v/>
      </c>
      <c r="CW10" s="79" t="b">
        <f>IF($D10=CW$5,IF(COUNTIF(内線情報!$FF$5:$FF$44,$E10)&gt;0,TRUE,FALSE),FALSE)</f>
        <v>0</v>
      </c>
      <c r="CX10" s="79" t="b">
        <f t="shared" ca="1" si="34"/>
        <v>0</v>
      </c>
      <c r="CY10" s="79" t="b">
        <f t="shared" ca="1" si="34"/>
        <v>1</v>
      </c>
      <c r="CZ10" s="79" t="b">
        <f>IF($D10=CZ$5,IF(COUNTIF(NK･NKG!$GH$4:$GH$15,$E10)&gt;0,TRUE,FALSE),FALSE)</f>
        <v>0</v>
      </c>
      <c r="DA10" s="485" t="str">
        <f t="shared" si="35"/>
        <v/>
      </c>
      <c r="DB10" s="79" t="b">
        <f>IF($F10=DB$5,IF(COUNTIF(内線情報!$FF$5:$FF$44,$G10)&gt;0,TRUE,FALSE),FALSE)</f>
        <v>0</v>
      </c>
      <c r="DC10" s="79" t="b">
        <f t="shared" ca="1" si="36"/>
        <v>0</v>
      </c>
      <c r="DD10" s="79" t="b">
        <f t="shared" ca="1" si="36"/>
        <v>1</v>
      </c>
      <c r="DE10" s="79" t="b">
        <f>IF($F10=DE$5,IF(COUNTIF(NK･NKG!$GH$4:$GH$15,$G10)&gt;0,TRUE,FALSE),FALSE)</f>
        <v>0</v>
      </c>
      <c r="DF10" s="485" t="str">
        <f t="shared" si="37"/>
        <v/>
      </c>
      <c r="DG10" s="79" t="b">
        <f>IF($H10=DG$5,IF(COUNTIF(内線情報!$FF$5:$FF$44,$I10)&gt;0,TRUE,FALSE),FALSE)</f>
        <v>0</v>
      </c>
      <c r="DH10" s="79" t="b">
        <f t="shared" ca="1" si="38"/>
        <v>0</v>
      </c>
      <c r="DI10" s="79" t="b">
        <f t="shared" ca="1" si="38"/>
        <v>1</v>
      </c>
      <c r="DJ10" s="79" t="b">
        <f>IF($H10=DJ$5,IF(COUNTIF(NK･NKG!$GH$4:$GH$15,$I10)&gt;0,TRUE,FALSE),FALSE)</f>
        <v>0</v>
      </c>
      <c r="DK10" s="485" t="str">
        <f t="shared" si="39"/>
        <v/>
      </c>
      <c r="DL10" s="79" t="b">
        <f>IF($J10=DL$5,IF(COUNTIF(内線情報!$FF$5:$FF$44,$K10)&gt;0,TRUE,FALSE),FALSE)</f>
        <v>0</v>
      </c>
      <c r="DM10" s="79" t="b">
        <f t="shared" ca="1" si="40"/>
        <v>0</v>
      </c>
      <c r="DN10" s="79" t="b">
        <f t="shared" ca="1" si="40"/>
        <v>1</v>
      </c>
      <c r="DO10" s="79" t="b">
        <f>IF($J10=DO$5,IF(COUNTIF(NK･NKG!$GH$4:$GH$15,$K10)&gt;0,TRUE,FALSE),FALSE)</f>
        <v>0</v>
      </c>
      <c r="DP10" s="485" t="str">
        <f t="shared" si="41"/>
        <v/>
      </c>
    </row>
    <row r="11" spans="1:120">
      <c r="A11" s="55"/>
      <c r="B11" s="114">
        <v>6</v>
      </c>
      <c r="C11" s="376" t="s">
        <v>1547</v>
      </c>
      <c r="D11" s="371" t="s">
        <v>370</v>
      </c>
      <c r="E11" s="400">
        <v>6</v>
      </c>
      <c r="F11" s="371" t="s">
        <v>370</v>
      </c>
      <c r="G11" s="400">
        <v>6</v>
      </c>
      <c r="H11" s="371" t="s">
        <v>370</v>
      </c>
      <c r="I11" s="400">
        <v>6</v>
      </c>
      <c r="J11" s="371" t="s">
        <v>370</v>
      </c>
      <c r="K11" s="400">
        <v>6</v>
      </c>
      <c r="L11" s="367" t="s">
        <v>643</v>
      </c>
      <c r="M11" s="367" t="s">
        <v>643</v>
      </c>
      <c r="N11" s="367" t="s">
        <v>643</v>
      </c>
      <c r="O11" s="368" t="s">
        <v>643</v>
      </c>
      <c r="P11" s="55"/>
      <c r="S11" s="79" t="s">
        <v>372</v>
      </c>
      <c r="T11" s="79">
        <v>6</v>
      </c>
      <c r="U11" s="79">
        <v>6</v>
      </c>
      <c r="V11" s="79">
        <v>6</v>
      </c>
      <c r="W11" s="79">
        <v>6</v>
      </c>
      <c r="Z11" s="79">
        <v>6</v>
      </c>
      <c r="AA11" s="79">
        <v>6</v>
      </c>
      <c r="AG11" s="198" t="b">
        <f t="shared" si="0"/>
        <v>1</v>
      </c>
      <c r="AH11" s="198" t="b">
        <f t="shared" si="1"/>
        <v>0</v>
      </c>
      <c r="AI11" s="198" t="b">
        <f t="shared" si="2"/>
        <v>0</v>
      </c>
      <c r="AJ11" s="198" t="b">
        <f t="shared" si="3"/>
        <v>0</v>
      </c>
      <c r="AK11" s="198" t="b">
        <f t="shared" si="3"/>
        <v>0</v>
      </c>
      <c r="AL11" s="198" t="b">
        <f t="shared" si="3"/>
        <v>0</v>
      </c>
      <c r="AM11" s="198" t="b">
        <f t="shared" si="3"/>
        <v>0</v>
      </c>
      <c r="AN11" s="198" t="b">
        <f t="shared" si="3"/>
        <v>0</v>
      </c>
      <c r="AO11" s="198" t="b">
        <f t="shared" si="3"/>
        <v>0</v>
      </c>
      <c r="AP11" s="198" t="b">
        <f t="shared" si="3"/>
        <v>0</v>
      </c>
      <c r="AQ11" s="198" t="b">
        <f t="shared" si="3"/>
        <v>0</v>
      </c>
      <c r="AR11" s="198" t="b">
        <f t="shared" si="3"/>
        <v>0</v>
      </c>
      <c r="AS11" s="199" t="b">
        <f t="shared" si="3"/>
        <v>0</v>
      </c>
      <c r="AT11" s="485" t="str">
        <f t="shared" si="23"/>
        <v/>
      </c>
      <c r="AU11" s="1007"/>
      <c r="AV11" s="496" t="str">
        <f t="shared" si="24"/>
        <v/>
      </c>
      <c r="AW11" s="496" t="str">
        <f t="shared" si="4"/>
        <v/>
      </c>
      <c r="AX11" s="496" t="str">
        <f t="shared" si="5"/>
        <v/>
      </c>
      <c r="AY11" s="514" t="b">
        <f>IF($D11=AY$5,IF(COUNTIF(内線情報!$FF$5:$FF$44,$E11)&gt;0,IF(COUNT($E11)&gt;0,FALSE,TRUE),TRUE),FALSE)</f>
        <v>0</v>
      </c>
      <c r="AZ11" s="167" t="b">
        <f t="shared" ca="1" si="25"/>
        <v>0</v>
      </c>
      <c r="BA11" s="167" t="b">
        <f t="shared" ca="1" si="25"/>
        <v>0</v>
      </c>
      <c r="BB11" s="167" t="b">
        <f>IF($D11=BB$5,IF(COUNTIF(NK･NKG!$GH$4:$GH$15,$E11)&gt;0,IF(COUNT($E11)&gt;0,FALSE,TRUE),TRUE),FALSE)</f>
        <v>0</v>
      </c>
      <c r="BC11" s="167" t="b">
        <f t="shared" ca="1" si="25"/>
        <v>0</v>
      </c>
      <c r="BD11" s="167" t="b">
        <f t="shared" ca="1" si="25"/>
        <v>0</v>
      </c>
      <c r="BE11" s="167" t="b">
        <f t="shared" ca="1" si="26"/>
        <v>0</v>
      </c>
      <c r="BF11" s="167" t="b">
        <f t="shared" ca="1" si="26"/>
        <v>0</v>
      </c>
      <c r="BG11" s="496" t="str">
        <f t="shared" ca="1" si="7"/>
        <v/>
      </c>
      <c r="BH11" s="496" t="str">
        <f t="shared" si="27"/>
        <v/>
      </c>
      <c r="BI11" s="496" t="str">
        <f t="shared" si="8"/>
        <v/>
      </c>
      <c r="BJ11" s="496" t="str">
        <f t="shared" si="9"/>
        <v/>
      </c>
      <c r="BK11" s="514" t="b">
        <f>IF($F11=BK$5,IF(COUNTIF(内線情報!$FF$5:$FF$44,$G11)&gt;0,IF(COUNT($G11)&gt;0,FALSE,TRUE),TRUE),FALSE)</f>
        <v>0</v>
      </c>
      <c r="BL11" s="167" t="b">
        <f t="shared" ca="1" si="28"/>
        <v>0</v>
      </c>
      <c r="BM11" s="167" t="b">
        <f t="shared" ca="1" si="28"/>
        <v>0</v>
      </c>
      <c r="BN11" s="167" t="b">
        <f>IF($F11=BN$5,IF(COUNTIF(NK･NKG!$GH$4:$GH$15,$G11)&gt;0,IF(COUNT($G11)&gt;0,FALSE,TRUE),TRUE),FALSE)</f>
        <v>0</v>
      </c>
      <c r="BO11" s="167" t="b">
        <f t="shared" ca="1" si="28"/>
        <v>0</v>
      </c>
      <c r="BP11" s="167" t="b">
        <f t="shared" ca="1" si="28"/>
        <v>0</v>
      </c>
      <c r="BQ11" s="167" t="b">
        <f t="shared" ca="1" si="28"/>
        <v>0</v>
      </c>
      <c r="BR11" s="167" t="b">
        <f t="shared" ca="1" si="28"/>
        <v>0</v>
      </c>
      <c r="BS11" s="496" t="str">
        <f t="shared" ca="1" si="11"/>
        <v/>
      </c>
      <c r="BT11" s="496" t="str">
        <f t="shared" si="29"/>
        <v/>
      </c>
      <c r="BU11" s="496" t="str">
        <f t="shared" si="12"/>
        <v/>
      </c>
      <c r="BV11" s="496" t="str">
        <f t="shared" si="13"/>
        <v/>
      </c>
      <c r="BW11" s="514" t="b">
        <f>IF($H11=BW$5,IF(COUNTIF(内線情報!$FF$5:$FF$44,$I11)&gt;0,IF(COUNT($I11)&gt;0,FALSE,TRUE),TRUE),FALSE)</f>
        <v>0</v>
      </c>
      <c r="BX11" s="167" t="b">
        <f t="shared" ca="1" si="30"/>
        <v>0</v>
      </c>
      <c r="BY11" s="167" t="b">
        <f t="shared" ca="1" si="30"/>
        <v>0</v>
      </c>
      <c r="BZ11" s="167" t="b">
        <f>IF($H11=BZ$5,IF(COUNTIF(NK･NKG!$GH$4:$GH$15,$I11)&gt;0,IF(COUNT($I11)&gt;0,FALSE,TRUE),TRUE),FALSE)</f>
        <v>0</v>
      </c>
      <c r="CA11" s="167" t="b">
        <f t="shared" ca="1" si="30"/>
        <v>0</v>
      </c>
      <c r="CB11" s="167" t="b">
        <f t="shared" ca="1" si="30"/>
        <v>0</v>
      </c>
      <c r="CC11" s="167" t="b">
        <f t="shared" ca="1" si="30"/>
        <v>0</v>
      </c>
      <c r="CD11" s="167" t="b">
        <f t="shared" ca="1" si="30"/>
        <v>0</v>
      </c>
      <c r="CE11" s="496" t="str">
        <f t="shared" ca="1" si="15"/>
        <v/>
      </c>
      <c r="CF11" s="496" t="str">
        <f t="shared" si="31"/>
        <v/>
      </c>
      <c r="CG11" s="496" t="str">
        <f t="shared" si="16"/>
        <v/>
      </c>
      <c r="CH11" s="496" t="str">
        <f t="shared" si="17"/>
        <v/>
      </c>
      <c r="CI11" s="514" t="b">
        <f>IF($J11=CI$5,IF(COUNTIF(内線情報!$FF$5:$FF$44,$K11)&gt;0,IF(COUNT($K11)&gt;0,FALSE,TRUE),TRUE),FALSE)</f>
        <v>0</v>
      </c>
      <c r="CJ11" s="167" t="b">
        <f t="shared" ca="1" si="32"/>
        <v>0</v>
      </c>
      <c r="CK11" s="167" t="b">
        <f t="shared" ca="1" si="32"/>
        <v>0</v>
      </c>
      <c r="CL11" s="167" t="b">
        <f>IF($J11=CL$5,IF(COUNTIF(NK･NKG!$GH$4:$GH$15,$K11)&gt;0,IF(COUNT($K11)&gt;0,FALSE,TRUE),TRUE),FALSE)</f>
        <v>0</v>
      </c>
      <c r="CM11" s="167" t="b">
        <f t="shared" ca="1" si="32"/>
        <v>0</v>
      </c>
      <c r="CN11" s="167" t="b">
        <f t="shared" ca="1" si="32"/>
        <v>0</v>
      </c>
      <c r="CO11" s="167" t="b">
        <f t="shared" ca="1" si="32"/>
        <v>0</v>
      </c>
      <c r="CP11" s="167" t="b">
        <f t="shared" ca="1" si="32"/>
        <v>0</v>
      </c>
      <c r="CQ11" s="496" t="str">
        <f t="shared" ca="1" si="33"/>
        <v/>
      </c>
      <c r="CR11" s="1053"/>
      <c r="CS11" s="496" t="str">
        <f t="shared" si="19"/>
        <v/>
      </c>
      <c r="CT11" s="496" t="str">
        <f t="shared" si="20"/>
        <v/>
      </c>
      <c r="CU11" s="496" t="str">
        <f t="shared" si="21"/>
        <v/>
      </c>
      <c r="CV11" s="496" t="str">
        <f t="shared" si="22"/>
        <v/>
      </c>
      <c r="CW11" s="79" t="b">
        <f>IF($D11=CW$5,IF(COUNTIF(内線情報!$FF$5:$FF$44,$E11)&gt;0,TRUE,FALSE),FALSE)</f>
        <v>0</v>
      </c>
      <c r="CX11" s="79" t="b">
        <f t="shared" ca="1" si="34"/>
        <v>0</v>
      </c>
      <c r="CY11" s="79" t="b">
        <f t="shared" ca="1" si="34"/>
        <v>1</v>
      </c>
      <c r="CZ11" s="79" t="b">
        <f>IF($D11=CZ$5,IF(COUNTIF(NK･NKG!$GH$4:$GH$15,$E11)&gt;0,TRUE,FALSE),FALSE)</f>
        <v>0</v>
      </c>
      <c r="DA11" s="485" t="str">
        <f t="shared" si="35"/>
        <v/>
      </c>
      <c r="DB11" s="79" t="b">
        <f>IF($F11=DB$5,IF(COUNTIF(内線情報!$FF$5:$FF$44,$G11)&gt;0,TRUE,FALSE),FALSE)</f>
        <v>0</v>
      </c>
      <c r="DC11" s="79" t="b">
        <f t="shared" ca="1" si="36"/>
        <v>0</v>
      </c>
      <c r="DD11" s="79" t="b">
        <f t="shared" ca="1" si="36"/>
        <v>1</v>
      </c>
      <c r="DE11" s="79" t="b">
        <f>IF($F11=DE$5,IF(COUNTIF(NK･NKG!$GH$4:$GH$15,$G11)&gt;0,TRUE,FALSE),FALSE)</f>
        <v>0</v>
      </c>
      <c r="DF11" s="485" t="str">
        <f t="shared" si="37"/>
        <v/>
      </c>
      <c r="DG11" s="79" t="b">
        <f>IF($H11=DG$5,IF(COUNTIF(内線情報!$FF$5:$FF$44,$I11)&gt;0,TRUE,FALSE),FALSE)</f>
        <v>0</v>
      </c>
      <c r="DH11" s="79" t="b">
        <f t="shared" ca="1" si="38"/>
        <v>0</v>
      </c>
      <c r="DI11" s="79" t="b">
        <f t="shared" ca="1" si="38"/>
        <v>1</v>
      </c>
      <c r="DJ11" s="79" t="b">
        <f>IF($H11=DJ$5,IF(COUNTIF(NK･NKG!$GH$4:$GH$15,$I11)&gt;0,TRUE,FALSE),FALSE)</f>
        <v>0</v>
      </c>
      <c r="DK11" s="485" t="str">
        <f t="shared" si="39"/>
        <v/>
      </c>
      <c r="DL11" s="79" t="b">
        <f>IF($J11=DL$5,IF(COUNTIF(内線情報!$FF$5:$FF$44,$K11)&gt;0,TRUE,FALSE),FALSE)</f>
        <v>0</v>
      </c>
      <c r="DM11" s="79" t="b">
        <f t="shared" ca="1" si="40"/>
        <v>0</v>
      </c>
      <c r="DN11" s="79" t="b">
        <f t="shared" ca="1" si="40"/>
        <v>1</v>
      </c>
      <c r="DO11" s="79" t="b">
        <f>IF($J11=DO$5,IF(COUNTIF(NK･NKG!$GH$4:$GH$15,$K11)&gt;0,TRUE,FALSE),FALSE)</f>
        <v>0</v>
      </c>
      <c r="DP11" s="485" t="str">
        <f t="shared" si="41"/>
        <v/>
      </c>
    </row>
    <row r="12" spans="1:120">
      <c r="A12" s="55"/>
      <c r="B12" s="114">
        <v>7</v>
      </c>
      <c r="C12" s="376"/>
      <c r="D12" s="372" t="s">
        <v>1135</v>
      </c>
      <c r="E12" s="400"/>
      <c r="F12" s="372" t="s">
        <v>1137</v>
      </c>
      <c r="G12" s="400"/>
      <c r="H12" s="372" t="s">
        <v>1135</v>
      </c>
      <c r="I12" s="400"/>
      <c r="J12" s="372" t="s">
        <v>1136</v>
      </c>
      <c r="K12" s="403"/>
      <c r="L12" s="367" t="s">
        <v>643</v>
      </c>
      <c r="M12" s="367" t="s">
        <v>643</v>
      </c>
      <c r="N12" s="367" t="s">
        <v>643</v>
      </c>
      <c r="O12" s="368" t="s">
        <v>643</v>
      </c>
      <c r="P12" s="55"/>
      <c r="S12" s="79" t="s">
        <v>373</v>
      </c>
      <c r="T12" s="79">
        <v>7</v>
      </c>
      <c r="U12" s="79">
        <v>7</v>
      </c>
      <c r="V12" s="79">
        <v>7</v>
      </c>
      <c r="W12" s="79">
        <v>7</v>
      </c>
      <c r="Z12" s="79">
        <v>7</v>
      </c>
      <c r="AA12" s="79">
        <v>7</v>
      </c>
      <c r="AG12" s="198" t="b">
        <f t="shared" si="0"/>
        <v>0</v>
      </c>
      <c r="AH12" s="198" t="b">
        <f t="shared" si="1"/>
        <v>0</v>
      </c>
      <c r="AI12" s="198" t="b">
        <f t="shared" si="2"/>
        <v>0</v>
      </c>
      <c r="AJ12" s="198" t="b">
        <f t="shared" si="3"/>
        <v>0</v>
      </c>
      <c r="AK12" s="198" t="b">
        <f t="shared" si="3"/>
        <v>0</v>
      </c>
      <c r="AL12" s="198" t="b">
        <f t="shared" si="3"/>
        <v>0</v>
      </c>
      <c r="AM12" s="198" t="b">
        <f t="shared" si="3"/>
        <v>0</v>
      </c>
      <c r="AN12" s="198" t="b">
        <f t="shared" si="3"/>
        <v>0</v>
      </c>
      <c r="AO12" s="198" t="b">
        <f t="shared" si="3"/>
        <v>0</v>
      </c>
      <c r="AP12" s="198" t="b">
        <f t="shared" si="3"/>
        <v>0</v>
      </c>
      <c r="AQ12" s="198" t="b">
        <f t="shared" si="3"/>
        <v>0</v>
      </c>
      <c r="AR12" s="198" t="b">
        <f t="shared" si="3"/>
        <v>0</v>
      </c>
      <c r="AS12" s="199" t="b">
        <f t="shared" si="3"/>
        <v>0</v>
      </c>
      <c r="AT12" s="485" t="str">
        <f t="shared" si="23"/>
        <v/>
      </c>
      <c r="AU12" s="1007"/>
      <c r="AV12" s="496" t="str">
        <f t="shared" si="24"/>
        <v/>
      </c>
      <c r="AW12" s="496" t="str">
        <f t="shared" si="4"/>
        <v/>
      </c>
      <c r="AX12" s="496" t="str">
        <f t="shared" si="5"/>
        <v>grey</v>
      </c>
      <c r="AY12" s="514" t="b">
        <f>IF($D12=AY$5,IF(COUNTIF(内線情報!$FF$5:$FF$44,$E12)&gt;0,IF(COUNT($E12)&gt;0,FALSE,TRUE),TRUE),FALSE)</f>
        <v>0</v>
      </c>
      <c r="AZ12" s="167" t="b">
        <f t="shared" ca="1" si="25"/>
        <v>0</v>
      </c>
      <c r="BA12" s="167" t="b">
        <f t="shared" ca="1" si="25"/>
        <v>0</v>
      </c>
      <c r="BB12" s="167" t="b">
        <f>IF($D12=BB$5,IF(COUNTIF(NK･NKG!$GH$4:$GH$15,$E12)&gt;0,IF(COUNT($E12)&gt;0,FALSE,TRUE),TRUE),FALSE)</f>
        <v>0</v>
      </c>
      <c r="BC12" s="167" t="b">
        <f t="shared" ca="1" si="25"/>
        <v>0</v>
      </c>
      <c r="BD12" s="167" t="b">
        <f t="shared" ca="1" si="25"/>
        <v>0</v>
      </c>
      <c r="BE12" s="167" t="b">
        <f t="shared" ca="1" si="26"/>
        <v>0</v>
      </c>
      <c r="BF12" s="167" t="b">
        <f t="shared" ca="1" si="26"/>
        <v>0</v>
      </c>
      <c r="BG12" s="496" t="str">
        <f t="shared" ca="1" si="7"/>
        <v/>
      </c>
      <c r="BH12" s="496" t="str">
        <f t="shared" si="27"/>
        <v/>
      </c>
      <c r="BI12" s="496" t="str">
        <f t="shared" si="8"/>
        <v/>
      </c>
      <c r="BJ12" s="496" t="str">
        <f t="shared" si="9"/>
        <v>grey</v>
      </c>
      <c r="BK12" s="514" t="b">
        <f>IF($F12=BK$5,IF(COUNTIF(内線情報!$FF$5:$FF$44,$G12)&gt;0,IF(COUNT($G12)&gt;0,FALSE,TRUE),TRUE),FALSE)</f>
        <v>0</v>
      </c>
      <c r="BL12" s="167" t="b">
        <f t="shared" ca="1" si="28"/>
        <v>0</v>
      </c>
      <c r="BM12" s="167" t="b">
        <f t="shared" ca="1" si="28"/>
        <v>0</v>
      </c>
      <c r="BN12" s="167" t="b">
        <f>IF($F12=BN$5,IF(COUNTIF(NK･NKG!$GH$4:$GH$15,$G12)&gt;0,IF(COUNT($G12)&gt;0,FALSE,TRUE),TRUE),FALSE)</f>
        <v>0</v>
      </c>
      <c r="BO12" s="167" t="b">
        <f t="shared" ca="1" si="28"/>
        <v>0</v>
      </c>
      <c r="BP12" s="167" t="b">
        <f t="shared" ca="1" si="28"/>
        <v>0</v>
      </c>
      <c r="BQ12" s="167" t="b">
        <f t="shared" ca="1" si="28"/>
        <v>0</v>
      </c>
      <c r="BR12" s="167" t="b">
        <f t="shared" ca="1" si="28"/>
        <v>0</v>
      </c>
      <c r="BS12" s="496" t="str">
        <f t="shared" ca="1" si="11"/>
        <v/>
      </c>
      <c r="BT12" s="496" t="str">
        <f t="shared" si="29"/>
        <v/>
      </c>
      <c r="BU12" s="496" t="str">
        <f t="shared" si="12"/>
        <v/>
      </c>
      <c r="BV12" s="496" t="str">
        <f t="shared" si="13"/>
        <v>grey</v>
      </c>
      <c r="BW12" s="514" t="b">
        <f>IF($H12=BW$5,IF(COUNTIF(内線情報!$FF$5:$FF$44,$I12)&gt;0,IF(COUNT($I12)&gt;0,FALSE,TRUE),TRUE),FALSE)</f>
        <v>0</v>
      </c>
      <c r="BX12" s="167" t="b">
        <f t="shared" ca="1" si="30"/>
        <v>0</v>
      </c>
      <c r="BY12" s="167" t="b">
        <f t="shared" ca="1" si="30"/>
        <v>0</v>
      </c>
      <c r="BZ12" s="167" t="b">
        <f>IF($H12=BZ$5,IF(COUNTIF(NK･NKG!$GH$4:$GH$15,$I12)&gt;0,IF(COUNT($I12)&gt;0,FALSE,TRUE),TRUE),FALSE)</f>
        <v>0</v>
      </c>
      <c r="CA12" s="167" t="b">
        <f t="shared" ca="1" si="30"/>
        <v>0</v>
      </c>
      <c r="CB12" s="167" t="b">
        <f t="shared" ca="1" si="30"/>
        <v>0</v>
      </c>
      <c r="CC12" s="167" t="b">
        <f t="shared" ca="1" si="30"/>
        <v>0</v>
      </c>
      <c r="CD12" s="167" t="b">
        <f t="shared" ca="1" si="30"/>
        <v>0</v>
      </c>
      <c r="CE12" s="496" t="str">
        <f t="shared" ca="1" si="15"/>
        <v/>
      </c>
      <c r="CF12" s="496" t="str">
        <f t="shared" si="31"/>
        <v/>
      </c>
      <c r="CG12" s="496" t="str">
        <f t="shared" si="16"/>
        <v/>
      </c>
      <c r="CH12" s="496" t="str">
        <f t="shared" si="17"/>
        <v>grey</v>
      </c>
      <c r="CI12" s="514" t="b">
        <f>IF($J12=CI$5,IF(COUNTIF(内線情報!$FF$5:$FF$44,$K12)&gt;0,IF(COUNT($K12)&gt;0,FALSE,TRUE),TRUE),FALSE)</f>
        <v>0</v>
      </c>
      <c r="CJ12" s="167" t="b">
        <f t="shared" ca="1" si="32"/>
        <v>0</v>
      </c>
      <c r="CK12" s="167" t="b">
        <f t="shared" ca="1" si="32"/>
        <v>0</v>
      </c>
      <c r="CL12" s="167" t="b">
        <f>IF($J12=CL$5,IF(COUNTIF(NK･NKG!$GH$4:$GH$15,$K12)&gt;0,IF(COUNT($K12)&gt;0,FALSE,TRUE),TRUE),FALSE)</f>
        <v>0</v>
      </c>
      <c r="CM12" s="167" t="b">
        <f t="shared" ca="1" si="32"/>
        <v>0</v>
      </c>
      <c r="CN12" s="167" t="b">
        <f t="shared" ca="1" si="32"/>
        <v>0</v>
      </c>
      <c r="CO12" s="167" t="b">
        <f t="shared" ca="1" si="32"/>
        <v>0</v>
      </c>
      <c r="CP12" s="167" t="b">
        <f t="shared" ca="1" si="32"/>
        <v>0</v>
      </c>
      <c r="CQ12" s="496" t="str">
        <f t="shared" ca="1" si="33"/>
        <v/>
      </c>
      <c r="CR12" s="1053"/>
      <c r="CS12" s="496" t="str">
        <f t="shared" si="19"/>
        <v/>
      </c>
      <c r="CT12" s="496" t="str">
        <f t="shared" si="20"/>
        <v/>
      </c>
      <c r="CU12" s="496" t="str">
        <f t="shared" si="21"/>
        <v/>
      </c>
      <c r="CV12" s="496" t="str">
        <f t="shared" si="22"/>
        <v/>
      </c>
      <c r="CW12" s="79" t="b">
        <f>IF($D12=CW$5,IF(COUNTIF(内線情報!$FF$5:$FF$44,$E12)&gt;0,TRUE,FALSE),FALSE)</f>
        <v>0</v>
      </c>
      <c r="CX12" s="79" t="b">
        <f t="shared" ca="1" si="34"/>
        <v>0</v>
      </c>
      <c r="CY12" s="79" t="b">
        <f t="shared" ca="1" si="34"/>
        <v>0</v>
      </c>
      <c r="CZ12" s="79" t="b">
        <f>IF($D12=CZ$5,IF(COUNTIF(NK･NKG!$GH$4:$GH$15,$E12)&gt;0,TRUE,FALSE),FALSE)</f>
        <v>0</v>
      </c>
      <c r="DA12" s="485" t="str">
        <f t="shared" si="35"/>
        <v/>
      </c>
      <c r="DB12" s="79" t="b">
        <f>IF($F12=DB$5,IF(COUNTIF(内線情報!$FF$5:$FF$44,$G12)&gt;0,TRUE,FALSE),FALSE)</f>
        <v>0</v>
      </c>
      <c r="DC12" s="79" t="b">
        <f t="shared" ca="1" si="36"/>
        <v>0</v>
      </c>
      <c r="DD12" s="79" t="b">
        <f t="shared" ca="1" si="36"/>
        <v>0</v>
      </c>
      <c r="DE12" s="79" t="b">
        <f>IF($F12=DE$5,IF(COUNTIF(NK･NKG!$GH$4:$GH$15,$G12)&gt;0,TRUE,FALSE),FALSE)</f>
        <v>0</v>
      </c>
      <c r="DF12" s="485" t="str">
        <f t="shared" si="37"/>
        <v/>
      </c>
      <c r="DG12" s="79" t="b">
        <f>IF($H12=DG$5,IF(COUNTIF(内線情報!$FF$5:$FF$44,$I12)&gt;0,TRUE,FALSE),FALSE)</f>
        <v>0</v>
      </c>
      <c r="DH12" s="79" t="b">
        <f t="shared" ca="1" si="38"/>
        <v>0</v>
      </c>
      <c r="DI12" s="79" t="b">
        <f t="shared" ca="1" si="38"/>
        <v>0</v>
      </c>
      <c r="DJ12" s="79" t="b">
        <f>IF($H12=DJ$5,IF(COUNTIF(NK･NKG!$GH$4:$GH$15,$I12)&gt;0,TRUE,FALSE),FALSE)</f>
        <v>0</v>
      </c>
      <c r="DK12" s="485" t="str">
        <f t="shared" si="39"/>
        <v/>
      </c>
      <c r="DL12" s="79" t="b">
        <f>IF($J12=DL$5,IF(COUNTIF(内線情報!$FF$5:$FF$44,$K12)&gt;0,TRUE,FALSE),FALSE)</f>
        <v>0</v>
      </c>
      <c r="DM12" s="79" t="b">
        <f t="shared" ca="1" si="40"/>
        <v>0</v>
      </c>
      <c r="DN12" s="79" t="b">
        <f t="shared" ca="1" si="40"/>
        <v>0</v>
      </c>
      <c r="DO12" s="79" t="b">
        <f>IF($J12=DO$5,IF(COUNTIF(NK･NKG!$GH$4:$GH$15,$K12)&gt;0,TRUE,FALSE),FALSE)</f>
        <v>0</v>
      </c>
      <c r="DP12" s="485" t="str">
        <f t="shared" si="41"/>
        <v/>
      </c>
    </row>
    <row r="13" spans="1:120">
      <c r="A13" s="55"/>
      <c r="B13" s="114">
        <v>8</v>
      </c>
      <c r="C13" s="376"/>
      <c r="D13" s="372" t="s">
        <v>1136</v>
      </c>
      <c r="E13" s="400"/>
      <c r="F13" s="372" t="s">
        <v>1136</v>
      </c>
      <c r="G13" s="400"/>
      <c r="H13" s="372" t="s">
        <v>1136</v>
      </c>
      <c r="I13" s="400"/>
      <c r="J13" s="372" t="s">
        <v>1136</v>
      </c>
      <c r="K13" s="403"/>
      <c r="L13" s="367" t="s">
        <v>643</v>
      </c>
      <c r="M13" s="367" t="s">
        <v>643</v>
      </c>
      <c r="N13" s="367" t="s">
        <v>643</v>
      </c>
      <c r="O13" s="368" t="s">
        <v>643</v>
      </c>
      <c r="P13" s="55"/>
      <c r="S13" s="79" t="s">
        <v>374</v>
      </c>
      <c r="T13" s="79">
        <v>8</v>
      </c>
      <c r="U13" s="79">
        <v>8</v>
      </c>
      <c r="V13" s="79">
        <v>8</v>
      </c>
      <c r="W13" s="79">
        <v>8</v>
      </c>
      <c r="Z13" s="79">
        <v>8</v>
      </c>
      <c r="AA13" s="79">
        <v>8</v>
      </c>
      <c r="AG13" s="198" t="b">
        <f t="shared" si="0"/>
        <v>0</v>
      </c>
      <c r="AH13" s="198" t="b">
        <f t="shared" si="1"/>
        <v>0</v>
      </c>
      <c r="AI13" s="198" t="b">
        <f t="shared" si="2"/>
        <v>0</v>
      </c>
      <c r="AJ13" s="198" t="b">
        <f t="shared" si="3"/>
        <v>0</v>
      </c>
      <c r="AK13" s="198" t="b">
        <f t="shared" si="3"/>
        <v>0</v>
      </c>
      <c r="AL13" s="198" t="b">
        <f t="shared" si="3"/>
        <v>0</v>
      </c>
      <c r="AM13" s="198" t="b">
        <f t="shared" si="3"/>
        <v>0</v>
      </c>
      <c r="AN13" s="198" t="b">
        <f t="shared" si="3"/>
        <v>0</v>
      </c>
      <c r="AO13" s="198" t="b">
        <f t="shared" si="3"/>
        <v>0</v>
      </c>
      <c r="AP13" s="198" t="b">
        <f t="shared" si="3"/>
        <v>0</v>
      </c>
      <c r="AQ13" s="198" t="b">
        <f t="shared" si="3"/>
        <v>0</v>
      </c>
      <c r="AR13" s="198" t="b">
        <f t="shared" si="3"/>
        <v>0</v>
      </c>
      <c r="AS13" s="199" t="b">
        <f t="shared" si="3"/>
        <v>0</v>
      </c>
      <c r="AT13" s="485" t="str">
        <f t="shared" si="23"/>
        <v/>
      </c>
      <c r="AU13" s="1007"/>
      <c r="AV13" s="496" t="str">
        <f t="shared" si="24"/>
        <v/>
      </c>
      <c r="AW13" s="496" t="str">
        <f t="shared" si="4"/>
        <v/>
      </c>
      <c r="AX13" s="496" t="str">
        <f t="shared" si="5"/>
        <v>grey</v>
      </c>
      <c r="AY13" s="514" t="b">
        <f>IF($D13=AY$5,IF(COUNTIF(内線情報!$FF$5:$FF$44,$E13)&gt;0,IF(COUNT($E13)&gt;0,FALSE,TRUE),TRUE),FALSE)</f>
        <v>0</v>
      </c>
      <c r="AZ13" s="167" t="b">
        <f t="shared" ca="1" si="25"/>
        <v>0</v>
      </c>
      <c r="BA13" s="167" t="b">
        <f t="shared" ca="1" si="25"/>
        <v>0</v>
      </c>
      <c r="BB13" s="167" t="b">
        <f>IF($D13=BB$5,IF(COUNTIF(NK･NKG!$GH$4:$GH$15,$E13)&gt;0,IF(COUNT($E13)&gt;0,FALSE,TRUE),TRUE),FALSE)</f>
        <v>0</v>
      </c>
      <c r="BC13" s="167" t="b">
        <f t="shared" ca="1" si="25"/>
        <v>0</v>
      </c>
      <c r="BD13" s="167" t="b">
        <f t="shared" ca="1" si="25"/>
        <v>0</v>
      </c>
      <c r="BE13" s="167" t="b">
        <f t="shared" ca="1" si="26"/>
        <v>0</v>
      </c>
      <c r="BF13" s="167" t="b">
        <f t="shared" ca="1" si="26"/>
        <v>0</v>
      </c>
      <c r="BG13" s="496" t="str">
        <f t="shared" ca="1" si="7"/>
        <v/>
      </c>
      <c r="BH13" s="496" t="str">
        <f t="shared" si="27"/>
        <v/>
      </c>
      <c r="BI13" s="496" t="str">
        <f t="shared" si="8"/>
        <v/>
      </c>
      <c r="BJ13" s="496" t="str">
        <f t="shared" si="9"/>
        <v>grey</v>
      </c>
      <c r="BK13" s="514" t="b">
        <f>IF($F13=BK$5,IF(COUNTIF(内線情報!$FF$5:$FF$44,$G13)&gt;0,IF(COUNT($G13)&gt;0,FALSE,TRUE),TRUE),FALSE)</f>
        <v>0</v>
      </c>
      <c r="BL13" s="167" t="b">
        <f t="shared" ca="1" si="28"/>
        <v>0</v>
      </c>
      <c r="BM13" s="167" t="b">
        <f t="shared" ca="1" si="28"/>
        <v>0</v>
      </c>
      <c r="BN13" s="167" t="b">
        <f>IF($F13=BN$5,IF(COUNTIF(NK･NKG!$GH$4:$GH$15,$G13)&gt;0,IF(COUNT($G13)&gt;0,FALSE,TRUE),TRUE),FALSE)</f>
        <v>0</v>
      </c>
      <c r="BO13" s="167" t="b">
        <f t="shared" ca="1" si="28"/>
        <v>0</v>
      </c>
      <c r="BP13" s="167" t="b">
        <f t="shared" ca="1" si="28"/>
        <v>0</v>
      </c>
      <c r="BQ13" s="167" t="b">
        <f t="shared" ca="1" si="28"/>
        <v>0</v>
      </c>
      <c r="BR13" s="167" t="b">
        <f t="shared" ca="1" si="28"/>
        <v>0</v>
      </c>
      <c r="BS13" s="496" t="str">
        <f t="shared" ca="1" si="11"/>
        <v/>
      </c>
      <c r="BT13" s="496" t="str">
        <f t="shared" si="29"/>
        <v/>
      </c>
      <c r="BU13" s="496" t="str">
        <f t="shared" si="12"/>
        <v/>
      </c>
      <c r="BV13" s="496" t="str">
        <f t="shared" si="13"/>
        <v>grey</v>
      </c>
      <c r="BW13" s="514" t="b">
        <f>IF($H13=BW$5,IF(COUNTIF(内線情報!$FF$5:$FF$44,$I13)&gt;0,IF(COUNT($I13)&gt;0,FALSE,TRUE),TRUE),FALSE)</f>
        <v>0</v>
      </c>
      <c r="BX13" s="167" t="b">
        <f t="shared" ca="1" si="30"/>
        <v>0</v>
      </c>
      <c r="BY13" s="167" t="b">
        <f t="shared" ca="1" si="30"/>
        <v>0</v>
      </c>
      <c r="BZ13" s="167" t="b">
        <f>IF($H13=BZ$5,IF(COUNTIF(NK･NKG!$GH$4:$GH$15,$I13)&gt;0,IF(COUNT($I13)&gt;0,FALSE,TRUE),TRUE),FALSE)</f>
        <v>0</v>
      </c>
      <c r="CA13" s="167" t="b">
        <f t="shared" ca="1" si="30"/>
        <v>0</v>
      </c>
      <c r="CB13" s="167" t="b">
        <f t="shared" ca="1" si="30"/>
        <v>0</v>
      </c>
      <c r="CC13" s="167" t="b">
        <f t="shared" ca="1" si="30"/>
        <v>0</v>
      </c>
      <c r="CD13" s="167" t="b">
        <f t="shared" ca="1" si="30"/>
        <v>0</v>
      </c>
      <c r="CE13" s="496" t="str">
        <f t="shared" ca="1" si="15"/>
        <v/>
      </c>
      <c r="CF13" s="496" t="str">
        <f t="shared" si="31"/>
        <v/>
      </c>
      <c r="CG13" s="496" t="str">
        <f t="shared" si="16"/>
        <v/>
      </c>
      <c r="CH13" s="496" t="str">
        <f t="shared" si="17"/>
        <v>grey</v>
      </c>
      <c r="CI13" s="514" t="b">
        <f>IF($J13=CI$5,IF(COUNTIF(内線情報!$FF$5:$FF$44,$K13)&gt;0,IF(COUNT($K13)&gt;0,FALSE,TRUE),TRUE),FALSE)</f>
        <v>0</v>
      </c>
      <c r="CJ13" s="167" t="b">
        <f t="shared" ca="1" si="32"/>
        <v>0</v>
      </c>
      <c r="CK13" s="167" t="b">
        <f t="shared" ca="1" si="32"/>
        <v>0</v>
      </c>
      <c r="CL13" s="167" t="b">
        <f>IF($J13=CL$5,IF(COUNTIF(NK･NKG!$GH$4:$GH$15,$K13)&gt;0,IF(COUNT($K13)&gt;0,FALSE,TRUE),TRUE),FALSE)</f>
        <v>0</v>
      </c>
      <c r="CM13" s="167" t="b">
        <f t="shared" ca="1" si="32"/>
        <v>0</v>
      </c>
      <c r="CN13" s="167" t="b">
        <f t="shared" ca="1" si="32"/>
        <v>0</v>
      </c>
      <c r="CO13" s="167" t="b">
        <f t="shared" ca="1" si="32"/>
        <v>0</v>
      </c>
      <c r="CP13" s="167" t="b">
        <f t="shared" ca="1" si="32"/>
        <v>0</v>
      </c>
      <c r="CQ13" s="496" t="str">
        <f t="shared" ca="1" si="33"/>
        <v/>
      </c>
      <c r="CR13" s="1053"/>
      <c r="CS13" s="496" t="str">
        <f t="shared" si="19"/>
        <v/>
      </c>
      <c r="CT13" s="496" t="str">
        <f t="shared" si="20"/>
        <v/>
      </c>
      <c r="CU13" s="496" t="str">
        <f t="shared" si="21"/>
        <v/>
      </c>
      <c r="CV13" s="496" t="str">
        <f t="shared" si="22"/>
        <v/>
      </c>
      <c r="CW13" s="79" t="b">
        <f>IF($D13=CW$5,IF(COUNTIF(内線情報!$FF$5:$FF$44,$E13)&gt;0,TRUE,FALSE),FALSE)</f>
        <v>0</v>
      </c>
      <c r="CX13" s="79" t="b">
        <f t="shared" ca="1" si="34"/>
        <v>0</v>
      </c>
      <c r="CY13" s="79" t="b">
        <f t="shared" ca="1" si="34"/>
        <v>0</v>
      </c>
      <c r="CZ13" s="79" t="b">
        <f>IF($D13=CZ$5,IF(COUNTIF(NK･NKG!$GH$4:$GH$15,$E13)&gt;0,TRUE,FALSE),FALSE)</f>
        <v>0</v>
      </c>
      <c r="DA13" s="485" t="str">
        <f t="shared" si="35"/>
        <v/>
      </c>
      <c r="DB13" s="79" t="b">
        <f>IF($F13=DB$5,IF(COUNTIF(内線情報!$FF$5:$FF$44,$G13)&gt;0,TRUE,FALSE),FALSE)</f>
        <v>0</v>
      </c>
      <c r="DC13" s="79" t="b">
        <f t="shared" ca="1" si="36"/>
        <v>0</v>
      </c>
      <c r="DD13" s="79" t="b">
        <f t="shared" ca="1" si="36"/>
        <v>0</v>
      </c>
      <c r="DE13" s="79" t="b">
        <f>IF($F13=DE$5,IF(COUNTIF(NK･NKG!$GH$4:$GH$15,$G13)&gt;0,TRUE,FALSE),FALSE)</f>
        <v>0</v>
      </c>
      <c r="DF13" s="485" t="str">
        <f t="shared" si="37"/>
        <v/>
      </c>
      <c r="DG13" s="79" t="b">
        <f>IF($H13=DG$5,IF(COUNTIF(内線情報!$FF$5:$FF$44,$I13)&gt;0,TRUE,FALSE),FALSE)</f>
        <v>0</v>
      </c>
      <c r="DH13" s="79" t="b">
        <f t="shared" ca="1" si="38"/>
        <v>0</v>
      </c>
      <c r="DI13" s="79" t="b">
        <f t="shared" ca="1" si="38"/>
        <v>0</v>
      </c>
      <c r="DJ13" s="79" t="b">
        <f>IF($H13=DJ$5,IF(COUNTIF(NK･NKG!$GH$4:$GH$15,$I13)&gt;0,TRUE,FALSE),FALSE)</f>
        <v>0</v>
      </c>
      <c r="DK13" s="485" t="str">
        <f t="shared" si="39"/>
        <v/>
      </c>
      <c r="DL13" s="79" t="b">
        <f>IF($J13=DL$5,IF(COUNTIF(内線情報!$FF$5:$FF$44,$K13)&gt;0,TRUE,FALSE),FALSE)</f>
        <v>0</v>
      </c>
      <c r="DM13" s="79" t="b">
        <f t="shared" ca="1" si="40"/>
        <v>0</v>
      </c>
      <c r="DN13" s="79" t="b">
        <f t="shared" ca="1" si="40"/>
        <v>0</v>
      </c>
      <c r="DO13" s="79" t="b">
        <f>IF($J13=DO$5,IF(COUNTIF(NK･NKG!$GH$4:$GH$15,$K13)&gt;0,TRUE,FALSE),FALSE)</f>
        <v>0</v>
      </c>
      <c r="DP13" s="485" t="str">
        <f t="shared" si="41"/>
        <v/>
      </c>
    </row>
    <row r="14" spans="1:120">
      <c r="A14" s="55"/>
      <c r="B14" s="114">
        <v>9</v>
      </c>
      <c r="C14" s="376"/>
      <c r="D14" s="373" t="s">
        <v>1138</v>
      </c>
      <c r="E14" s="401"/>
      <c r="F14" s="373" t="s">
        <v>1135</v>
      </c>
      <c r="G14" s="401"/>
      <c r="H14" s="373" t="s">
        <v>1136</v>
      </c>
      <c r="I14" s="401"/>
      <c r="J14" s="373" t="s">
        <v>1136</v>
      </c>
      <c r="K14" s="404"/>
      <c r="L14" s="367" t="s">
        <v>643</v>
      </c>
      <c r="M14" s="367" t="s">
        <v>643</v>
      </c>
      <c r="N14" s="367" t="s">
        <v>643</v>
      </c>
      <c r="O14" s="368" t="s">
        <v>643</v>
      </c>
      <c r="P14" s="55"/>
      <c r="S14" s="79" t="s">
        <v>375</v>
      </c>
      <c r="T14" s="79">
        <v>9</v>
      </c>
      <c r="U14" s="79">
        <v>9</v>
      </c>
      <c r="V14" s="79">
        <v>9</v>
      </c>
      <c r="W14" s="79">
        <v>9</v>
      </c>
      <c r="Z14" s="79">
        <v>9</v>
      </c>
      <c r="AA14" s="79">
        <v>9</v>
      </c>
      <c r="AG14" s="198" t="b">
        <f t="shared" si="0"/>
        <v>0</v>
      </c>
      <c r="AH14" s="198" t="b">
        <f t="shared" si="1"/>
        <v>0</v>
      </c>
      <c r="AI14" s="198" t="b">
        <f t="shared" si="2"/>
        <v>0</v>
      </c>
      <c r="AJ14" s="198" t="b">
        <f t="shared" si="3"/>
        <v>0</v>
      </c>
      <c r="AK14" s="198" t="b">
        <f t="shared" si="3"/>
        <v>0</v>
      </c>
      <c r="AL14" s="198" t="b">
        <f t="shared" si="3"/>
        <v>0</v>
      </c>
      <c r="AM14" s="198" t="b">
        <f t="shared" si="3"/>
        <v>0</v>
      </c>
      <c r="AN14" s="198" t="b">
        <f t="shared" si="3"/>
        <v>0</v>
      </c>
      <c r="AO14" s="198" t="b">
        <f t="shared" si="3"/>
        <v>0</v>
      </c>
      <c r="AP14" s="198" t="b">
        <f t="shared" si="3"/>
        <v>0</v>
      </c>
      <c r="AQ14" s="198" t="b">
        <f t="shared" si="3"/>
        <v>0</v>
      </c>
      <c r="AR14" s="198" t="b">
        <f t="shared" si="3"/>
        <v>0</v>
      </c>
      <c r="AS14" s="199" t="b">
        <f t="shared" si="3"/>
        <v>0</v>
      </c>
      <c r="AT14" s="485" t="str">
        <f t="shared" si="23"/>
        <v/>
      </c>
      <c r="AU14" s="1007"/>
      <c r="AV14" s="496" t="str">
        <f t="shared" si="24"/>
        <v/>
      </c>
      <c r="AW14" s="496" t="str">
        <f t="shared" si="4"/>
        <v/>
      </c>
      <c r="AX14" s="496" t="str">
        <f t="shared" si="5"/>
        <v>grey</v>
      </c>
      <c r="AY14" s="514" t="b">
        <f>IF($D14=AY$5,IF(COUNTIF(内線情報!$FF$5:$FF$44,$E14)&gt;0,IF(COUNT($E14)&gt;0,FALSE,TRUE),TRUE),FALSE)</f>
        <v>0</v>
      </c>
      <c r="AZ14" s="167" t="b">
        <f t="shared" ca="1" si="25"/>
        <v>0</v>
      </c>
      <c r="BA14" s="167" t="b">
        <f t="shared" ca="1" si="25"/>
        <v>0</v>
      </c>
      <c r="BB14" s="167" t="b">
        <f>IF($D14=BB$5,IF(COUNTIF(NK･NKG!$GH$4:$GH$15,$E14)&gt;0,IF(COUNT($E14)&gt;0,FALSE,TRUE),TRUE),FALSE)</f>
        <v>0</v>
      </c>
      <c r="BC14" s="167" t="b">
        <f t="shared" ca="1" si="25"/>
        <v>0</v>
      </c>
      <c r="BD14" s="167" t="b">
        <f t="shared" ca="1" si="25"/>
        <v>0</v>
      </c>
      <c r="BE14" s="167" t="b">
        <f t="shared" ca="1" si="26"/>
        <v>0</v>
      </c>
      <c r="BF14" s="167" t="b">
        <f t="shared" ca="1" si="26"/>
        <v>0</v>
      </c>
      <c r="BG14" s="496" t="str">
        <f t="shared" ca="1" si="7"/>
        <v/>
      </c>
      <c r="BH14" s="496" t="str">
        <f t="shared" si="27"/>
        <v/>
      </c>
      <c r="BI14" s="496" t="str">
        <f t="shared" si="8"/>
        <v/>
      </c>
      <c r="BJ14" s="496" t="str">
        <f t="shared" si="9"/>
        <v>grey</v>
      </c>
      <c r="BK14" s="514" t="b">
        <f>IF($F14=BK$5,IF(COUNTIF(内線情報!$FF$5:$FF$44,$G14)&gt;0,IF(COUNT($G14)&gt;0,FALSE,TRUE),TRUE),FALSE)</f>
        <v>0</v>
      </c>
      <c r="BL14" s="167" t="b">
        <f t="shared" ca="1" si="28"/>
        <v>0</v>
      </c>
      <c r="BM14" s="167" t="b">
        <f t="shared" ca="1" si="28"/>
        <v>0</v>
      </c>
      <c r="BN14" s="167" t="b">
        <f>IF($F14=BN$5,IF(COUNTIF(NK･NKG!$GH$4:$GH$15,$G14)&gt;0,IF(COUNT($G14)&gt;0,FALSE,TRUE),TRUE),FALSE)</f>
        <v>0</v>
      </c>
      <c r="BO14" s="167" t="b">
        <f t="shared" ca="1" si="28"/>
        <v>0</v>
      </c>
      <c r="BP14" s="167" t="b">
        <f t="shared" ca="1" si="28"/>
        <v>0</v>
      </c>
      <c r="BQ14" s="167" t="b">
        <f t="shared" ca="1" si="28"/>
        <v>0</v>
      </c>
      <c r="BR14" s="167" t="b">
        <f t="shared" ca="1" si="28"/>
        <v>0</v>
      </c>
      <c r="BS14" s="496" t="str">
        <f t="shared" ca="1" si="11"/>
        <v/>
      </c>
      <c r="BT14" s="496" t="str">
        <f t="shared" si="29"/>
        <v/>
      </c>
      <c r="BU14" s="496" t="str">
        <f t="shared" si="12"/>
        <v/>
      </c>
      <c r="BV14" s="496" t="str">
        <f t="shared" si="13"/>
        <v>grey</v>
      </c>
      <c r="BW14" s="514" t="b">
        <f>IF($H14=BW$5,IF(COUNTIF(内線情報!$FF$5:$FF$44,$I14)&gt;0,IF(COUNT($I14)&gt;0,FALSE,TRUE),TRUE),FALSE)</f>
        <v>0</v>
      </c>
      <c r="BX14" s="167" t="b">
        <f t="shared" ca="1" si="30"/>
        <v>0</v>
      </c>
      <c r="BY14" s="167" t="b">
        <f t="shared" ca="1" si="30"/>
        <v>0</v>
      </c>
      <c r="BZ14" s="167" t="b">
        <f>IF($H14=BZ$5,IF(COUNTIF(NK･NKG!$GH$4:$GH$15,$I14)&gt;0,IF(COUNT($I14)&gt;0,FALSE,TRUE),TRUE),FALSE)</f>
        <v>0</v>
      </c>
      <c r="CA14" s="167" t="b">
        <f t="shared" ca="1" si="30"/>
        <v>0</v>
      </c>
      <c r="CB14" s="167" t="b">
        <f t="shared" ca="1" si="30"/>
        <v>0</v>
      </c>
      <c r="CC14" s="167" t="b">
        <f t="shared" ca="1" si="30"/>
        <v>0</v>
      </c>
      <c r="CD14" s="167" t="b">
        <f t="shared" ca="1" si="30"/>
        <v>0</v>
      </c>
      <c r="CE14" s="496" t="str">
        <f t="shared" ca="1" si="15"/>
        <v/>
      </c>
      <c r="CF14" s="496" t="str">
        <f t="shared" si="31"/>
        <v/>
      </c>
      <c r="CG14" s="496" t="str">
        <f t="shared" si="16"/>
        <v/>
      </c>
      <c r="CH14" s="496" t="str">
        <f t="shared" si="17"/>
        <v>grey</v>
      </c>
      <c r="CI14" s="514" t="b">
        <f>IF($J14=CI$5,IF(COUNTIF(内線情報!$FF$5:$FF$44,$K14)&gt;0,IF(COUNT($K14)&gt;0,FALSE,TRUE),TRUE),FALSE)</f>
        <v>0</v>
      </c>
      <c r="CJ14" s="167" t="b">
        <f t="shared" ca="1" si="32"/>
        <v>0</v>
      </c>
      <c r="CK14" s="167" t="b">
        <f t="shared" ca="1" si="32"/>
        <v>0</v>
      </c>
      <c r="CL14" s="167" t="b">
        <f>IF($J14=CL$5,IF(COUNTIF(NK･NKG!$GH$4:$GH$15,$K14)&gt;0,IF(COUNT($K14)&gt;0,FALSE,TRUE),TRUE),FALSE)</f>
        <v>0</v>
      </c>
      <c r="CM14" s="167" t="b">
        <f t="shared" ca="1" si="32"/>
        <v>0</v>
      </c>
      <c r="CN14" s="167" t="b">
        <f t="shared" ca="1" si="32"/>
        <v>0</v>
      </c>
      <c r="CO14" s="167" t="b">
        <f t="shared" ca="1" si="32"/>
        <v>0</v>
      </c>
      <c r="CP14" s="167" t="b">
        <f t="shared" ca="1" si="32"/>
        <v>0</v>
      </c>
      <c r="CQ14" s="496" t="str">
        <f t="shared" ca="1" si="33"/>
        <v/>
      </c>
      <c r="CR14" s="1053"/>
      <c r="CS14" s="496" t="str">
        <f t="shared" si="19"/>
        <v/>
      </c>
      <c r="CT14" s="496" t="str">
        <f t="shared" si="20"/>
        <v/>
      </c>
      <c r="CU14" s="496" t="str">
        <f t="shared" si="21"/>
        <v/>
      </c>
      <c r="CV14" s="496" t="str">
        <f t="shared" si="22"/>
        <v/>
      </c>
      <c r="CW14" s="79" t="b">
        <f>IF($D14=CW$5,IF(COUNTIF(内線情報!$FF$5:$FF$44,$E14)&gt;0,TRUE,FALSE),FALSE)</f>
        <v>0</v>
      </c>
      <c r="CX14" s="79" t="b">
        <f t="shared" ca="1" si="34"/>
        <v>0</v>
      </c>
      <c r="CY14" s="79" t="b">
        <f t="shared" ca="1" si="34"/>
        <v>0</v>
      </c>
      <c r="CZ14" s="79" t="b">
        <f>IF($D14=CZ$5,IF(COUNTIF(NK･NKG!$GH$4:$GH$15,$E14)&gt;0,TRUE,FALSE),FALSE)</f>
        <v>0</v>
      </c>
      <c r="DA14" s="485" t="str">
        <f t="shared" si="35"/>
        <v/>
      </c>
      <c r="DB14" s="79" t="b">
        <f>IF($F14=DB$5,IF(COUNTIF(内線情報!$FF$5:$FF$44,$G14)&gt;0,TRUE,FALSE),FALSE)</f>
        <v>0</v>
      </c>
      <c r="DC14" s="79" t="b">
        <f t="shared" ca="1" si="36"/>
        <v>0</v>
      </c>
      <c r="DD14" s="79" t="b">
        <f t="shared" ca="1" si="36"/>
        <v>0</v>
      </c>
      <c r="DE14" s="79" t="b">
        <f>IF($F14=DE$5,IF(COUNTIF(NK･NKG!$GH$4:$GH$15,$G14)&gt;0,TRUE,FALSE),FALSE)</f>
        <v>0</v>
      </c>
      <c r="DF14" s="485" t="str">
        <f t="shared" si="37"/>
        <v/>
      </c>
      <c r="DG14" s="79" t="b">
        <f>IF($H14=DG$5,IF(COUNTIF(内線情報!$FF$5:$FF$44,$I14)&gt;0,TRUE,FALSE),FALSE)</f>
        <v>0</v>
      </c>
      <c r="DH14" s="79" t="b">
        <f t="shared" ca="1" si="38"/>
        <v>0</v>
      </c>
      <c r="DI14" s="79" t="b">
        <f t="shared" ca="1" si="38"/>
        <v>0</v>
      </c>
      <c r="DJ14" s="79" t="b">
        <f>IF($H14=DJ$5,IF(COUNTIF(NK･NKG!$GH$4:$GH$15,$I14)&gt;0,TRUE,FALSE),FALSE)</f>
        <v>0</v>
      </c>
      <c r="DK14" s="485" t="str">
        <f t="shared" si="39"/>
        <v/>
      </c>
      <c r="DL14" s="79" t="b">
        <f>IF($J14=DL$5,IF(COUNTIF(内線情報!$FF$5:$FF$44,$K14)&gt;0,TRUE,FALSE),FALSE)</f>
        <v>0</v>
      </c>
      <c r="DM14" s="79" t="b">
        <f t="shared" ca="1" si="40"/>
        <v>0</v>
      </c>
      <c r="DN14" s="79" t="b">
        <f t="shared" ca="1" si="40"/>
        <v>0</v>
      </c>
      <c r="DO14" s="79" t="b">
        <f>IF($J14=DO$5,IF(COUNTIF(NK･NKG!$GH$4:$GH$15,$K14)&gt;0,TRUE,FALSE),FALSE)</f>
        <v>0</v>
      </c>
      <c r="DP14" s="485" t="str">
        <f t="shared" si="41"/>
        <v/>
      </c>
    </row>
    <row r="15" spans="1:120">
      <c r="A15" s="55"/>
      <c r="B15" s="114">
        <v>10</v>
      </c>
      <c r="C15" s="376"/>
      <c r="D15" s="372" t="s">
        <v>1135</v>
      </c>
      <c r="E15" s="400"/>
      <c r="F15" s="372" t="s">
        <v>1136</v>
      </c>
      <c r="G15" s="400"/>
      <c r="H15" s="372" t="s">
        <v>1143</v>
      </c>
      <c r="I15" s="400"/>
      <c r="J15" s="372" t="s">
        <v>1136</v>
      </c>
      <c r="K15" s="403"/>
      <c r="L15" s="367" t="s">
        <v>643</v>
      </c>
      <c r="M15" s="367" t="s">
        <v>643</v>
      </c>
      <c r="N15" s="367" t="s">
        <v>643</v>
      </c>
      <c r="O15" s="368" t="s">
        <v>643</v>
      </c>
      <c r="P15" s="55"/>
      <c r="T15" s="79">
        <v>10</v>
      </c>
      <c r="U15" s="79">
        <v>10</v>
      </c>
      <c r="V15" s="79">
        <v>10</v>
      </c>
      <c r="W15" s="79">
        <v>10</v>
      </c>
      <c r="Z15" s="79">
        <v>10</v>
      </c>
      <c r="AA15" s="79">
        <v>10</v>
      </c>
      <c r="AG15" s="198" t="b">
        <f t="shared" si="0"/>
        <v>0</v>
      </c>
      <c r="AH15" s="198" t="b">
        <f t="shared" si="1"/>
        <v>0</v>
      </c>
      <c r="AI15" s="198" t="b">
        <f t="shared" si="2"/>
        <v>0</v>
      </c>
      <c r="AJ15" s="198" t="b">
        <f t="shared" si="3"/>
        <v>0</v>
      </c>
      <c r="AK15" s="198" t="b">
        <f t="shared" si="3"/>
        <v>0</v>
      </c>
      <c r="AL15" s="198" t="b">
        <f t="shared" si="3"/>
        <v>0</v>
      </c>
      <c r="AM15" s="198" t="b">
        <f t="shared" si="3"/>
        <v>0</v>
      </c>
      <c r="AN15" s="198" t="b">
        <f t="shared" si="3"/>
        <v>0</v>
      </c>
      <c r="AO15" s="198" t="b">
        <f t="shared" si="3"/>
        <v>0</v>
      </c>
      <c r="AP15" s="198" t="b">
        <f t="shared" si="3"/>
        <v>0</v>
      </c>
      <c r="AQ15" s="198" t="b">
        <f t="shared" si="3"/>
        <v>0</v>
      </c>
      <c r="AR15" s="198" t="b">
        <f t="shared" si="3"/>
        <v>0</v>
      </c>
      <c r="AS15" s="199" t="b">
        <f t="shared" si="3"/>
        <v>0</v>
      </c>
      <c r="AT15" s="485" t="str">
        <f t="shared" si="23"/>
        <v/>
      </c>
      <c r="AU15" s="1007"/>
      <c r="AV15" s="496" t="str">
        <f t="shared" si="24"/>
        <v/>
      </c>
      <c r="AW15" s="496" t="str">
        <f t="shared" si="4"/>
        <v/>
      </c>
      <c r="AX15" s="496" t="str">
        <f t="shared" si="5"/>
        <v>grey</v>
      </c>
      <c r="AY15" s="514" t="b">
        <f>IF($D15=AY$5,IF(COUNTIF(内線情報!$FF$5:$FF$44,$E15)&gt;0,IF(COUNT($E15)&gt;0,FALSE,TRUE),TRUE),FALSE)</f>
        <v>0</v>
      </c>
      <c r="AZ15" s="167" t="b">
        <f t="shared" ca="1" si="25"/>
        <v>0</v>
      </c>
      <c r="BA15" s="167" t="b">
        <f t="shared" ca="1" si="25"/>
        <v>0</v>
      </c>
      <c r="BB15" s="167" t="b">
        <f>IF($D15=BB$5,IF(COUNTIF(NK･NKG!$GH$4:$GH$15,$E15)&gt;0,IF(COUNT($E15)&gt;0,FALSE,TRUE),TRUE),FALSE)</f>
        <v>0</v>
      </c>
      <c r="BC15" s="167" t="b">
        <f t="shared" ca="1" si="25"/>
        <v>0</v>
      </c>
      <c r="BD15" s="167" t="b">
        <f t="shared" ca="1" si="25"/>
        <v>0</v>
      </c>
      <c r="BE15" s="167" t="b">
        <f t="shared" ca="1" si="26"/>
        <v>0</v>
      </c>
      <c r="BF15" s="167" t="b">
        <f t="shared" ca="1" si="26"/>
        <v>0</v>
      </c>
      <c r="BG15" s="496" t="str">
        <f t="shared" ca="1" si="7"/>
        <v/>
      </c>
      <c r="BH15" s="496" t="str">
        <f t="shared" si="27"/>
        <v/>
      </c>
      <c r="BI15" s="496" t="str">
        <f t="shared" si="8"/>
        <v/>
      </c>
      <c r="BJ15" s="496" t="str">
        <f t="shared" si="9"/>
        <v>grey</v>
      </c>
      <c r="BK15" s="514" t="b">
        <f>IF($F15=BK$5,IF(COUNTIF(内線情報!$FF$5:$FF$44,$G15)&gt;0,IF(COUNT($G15)&gt;0,FALSE,TRUE),TRUE),FALSE)</f>
        <v>0</v>
      </c>
      <c r="BL15" s="167" t="b">
        <f t="shared" ca="1" si="28"/>
        <v>0</v>
      </c>
      <c r="BM15" s="167" t="b">
        <f t="shared" ca="1" si="28"/>
        <v>0</v>
      </c>
      <c r="BN15" s="167" t="b">
        <f>IF($F15=BN$5,IF(COUNTIF(NK･NKG!$GH$4:$GH$15,$G15)&gt;0,IF(COUNT($G15)&gt;0,FALSE,TRUE),TRUE),FALSE)</f>
        <v>0</v>
      </c>
      <c r="BO15" s="167" t="b">
        <f t="shared" ca="1" si="28"/>
        <v>0</v>
      </c>
      <c r="BP15" s="167" t="b">
        <f t="shared" ca="1" si="28"/>
        <v>0</v>
      </c>
      <c r="BQ15" s="167" t="b">
        <f t="shared" ca="1" si="28"/>
        <v>0</v>
      </c>
      <c r="BR15" s="167" t="b">
        <f t="shared" ca="1" si="28"/>
        <v>0</v>
      </c>
      <c r="BS15" s="496" t="str">
        <f t="shared" ca="1" si="11"/>
        <v/>
      </c>
      <c r="BT15" s="496" t="str">
        <f t="shared" si="29"/>
        <v/>
      </c>
      <c r="BU15" s="496" t="str">
        <f t="shared" si="12"/>
        <v/>
      </c>
      <c r="BV15" s="496" t="str">
        <f t="shared" si="13"/>
        <v>grey</v>
      </c>
      <c r="BW15" s="514" t="b">
        <f>IF($H15=BW$5,IF(COUNTIF(内線情報!$FF$5:$FF$44,$I15)&gt;0,IF(COUNT($I15)&gt;0,FALSE,TRUE),TRUE),FALSE)</f>
        <v>0</v>
      </c>
      <c r="BX15" s="167" t="b">
        <f t="shared" ca="1" si="30"/>
        <v>0</v>
      </c>
      <c r="BY15" s="167" t="b">
        <f t="shared" ca="1" si="30"/>
        <v>0</v>
      </c>
      <c r="BZ15" s="167" t="b">
        <f>IF($H15=BZ$5,IF(COUNTIF(NK･NKG!$GH$4:$GH$15,$I15)&gt;0,IF(COUNT($I15)&gt;0,FALSE,TRUE),TRUE),FALSE)</f>
        <v>0</v>
      </c>
      <c r="CA15" s="167" t="b">
        <f t="shared" ca="1" si="30"/>
        <v>0</v>
      </c>
      <c r="CB15" s="167" t="b">
        <f t="shared" ca="1" si="30"/>
        <v>0</v>
      </c>
      <c r="CC15" s="167" t="b">
        <f t="shared" ca="1" si="30"/>
        <v>0</v>
      </c>
      <c r="CD15" s="167" t="b">
        <f t="shared" ca="1" si="30"/>
        <v>0</v>
      </c>
      <c r="CE15" s="496" t="str">
        <f t="shared" ca="1" si="15"/>
        <v/>
      </c>
      <c r="CF15" s="496" t="str">
        <f t="shared" si="31"/>
        <v/>
      </c>
      <c r="CG15" s="496" t="str">
        <f t="shared" si="16"/>
        <v/>
      </c>
      <c r="CH15" s="496" t="str">
        <f t="shared" si="17"/>
        <v>grey</v>
      </c>
      <c r="CI15" s="514" t="b">
        <f>IF($J15=CI$5,IF(COUNTIF(内線情報!$FF$5:$FF$44,$K15)&gt;0,IF(COUNT($K15)&gt;0,FALSE,TRUE),TRUE),FALSE)</f>
        <v>0</v>
      </c>
      <c r="CJ15" s="167" t="b">
        <f t="shared" ca="1" si="32"/>
        <v>0</v>
      </c>
      <c r="CK15" s="167" t="b">
        <f t="shared" ca="1" si="32"/>
        <v>0</v>
      </c>
      <c r="CL15" s="167" t="b">
        <f>IF($J15=CL$5,IF(COUNTIF(NK･NKG!$GH$4:$GH$15,$K15)&gt;0,IF(COUNT($K15)&gt;0,FALSE,TRUE),TRUE),FALSE)</f>
        <v>0</v>
      </c>
      <c r="CM15" s="167" t="b">
        <f t="shared" ca="1" si="32"/>
        <v>0</v>
      </c>
      <c r="CN15" s="167" t="b">
        <f t="shared" ca="1" si="32"/>
        <v>0</v>
      </c>
      <c r="CO15" s="167" t="b">
        <f t="shared" ca="1" si="32"/>
        <v>0</v>
      </c>
      <c r="CP15" s="167" t="b">
        <f t="shared" ca="1" si="32"/>
        <v>0</v>
      </c>
      <c r="CQ15" s="496" t="str">
        <f t="shared" ca="1" si="33"/>
        <v/>
      </c>
      <c r="CR15" s="1053"/>
      <c r="CS15" s="496" t="str">
        <f t="shared" si="19"/>
        <v/>
      </c>
      <c r="CT15" s="496" t="str">
        <f t="shared" si="20"/>
        <v/>
      </c>
      <c r="CU15" s="496" t="str">
        <f t="shared" si="21"/>
        <v/>
      </c>
      <c r="CV15" s="496" t="str">
        <f t="shared" si="22"/>
        <v/>
      </c>
      <c r="CW15" s="79" t="b">
        <f>IF($D15=CW$5,IF(COUNTIF(内線情報!$FF$5:$FF$44,$E15)&gt;0,TRUE,FALSE),FALSE)</f>
        <v>0</v>
      </c>
      <c r="CX15" s="79" t="b">
        <f t="shared" ca="1" si="34"/>
        <v>0</v>
      </c>
      <c r="CY15" s="79" t="b">
        <f t="shared" ca="1" si="34"/>
        <v>0</v>
      </c>
      <c r="CZ15" s="79" t="b">
        <f>IF($D15=CZ$5,IF(COUNTIF(NK･NKG!$GH$4:$GH$15,$E15)&gt;0,TRUE,FALSE),FALSE)</f>
        <v>0</v>
      </c>
      <c r="DA15" s="485" t="str">
        <f t="shared" si="35"/>
        <v/>
      </c>
      <c r="DB15" s="79" t="b">
        <f>IF($F15=DB$5,IF(COUNTIF(内線情報!$FF$5:$FF$44,$G15)&gt;0,TRUE,FALSE),FALSE)</f>
        <v>0</v>
      </c>
      <c r="DC15" s="79" t="b">
        <f t="shared" ca="1" si="36"/>
        <v>0</v>
      </c>
      <c r="DD15" s="79" t="b">
        <f t="shared" ca="1" si="36"/>
        <v>0</v>
      </c>
      <c r="DE15" s="79" t="b">
        <f>IF($F15=DE$5,IF(COUNTIF(NK･NKG!$GH$4:$GH$15,$G15)&gt;0,TRUE,FALSE),FALSE)</f>
        <v>0</v>
      </c>
      <c r="DF15" s="485" t="str">
        <f t="shared" si="37"/>
        <v/>
      </c>
      <c r="DG15" s="79" t="b">
        <f>IF($H15=DG$5,IF(COUNTIF(内線情報!$FF$5:$FF$44,$I15)&gt;0,TRUE,FALSE),FALSE)</f>
        <v>0</v>
      </c>
      <c r="DH15" s="79" t="b">
        <f t="shared" ca="1" si="38"/>
        <v>0</v>
      </c>
      <c r="DI15" s="79" t="b">
        <f t="shared" ca="1" si="38"/>
        <v>0</v>
      </c>
      <c r="DJ15" s="79" t="b">
        <f>IF($H15=DJ$5,IF(COUNTIF(NK･NKG!$GH$4:$GH$15,$I15)&gt;0,TRUE,FALSE),FALSE)</f>
        <v>0</v>
      </c>
      <c r="DK15" s="485" t="str">
        <f t="shared" si="39"/>
        <v/>
      </c>
      <c r="DL15" s="79" t="b">
        <f>IF($J15=DL$5,IF(COUNTIF(内線情報!$FF$5:$FF$44,$K15)&gt;0,TRUE,FALSE),FALSE)</f>
        <v>0</v>
      </c>
      <c r="DM15" s="79" t="b">
        <f t="shared" ca="1" si="40"/>
        <v>0</v>
      </c>
      <c r="DN15" s="79" t="b">
        <f t="shared" ca="1" si="40"/>
        <v>0</v>
      </c>
      <c r="DO15" s="79" t="b">
        <f>IF($J15=DO$5,IF(COUNTIF(NK･NKG!$GH$4:$GH$15,$K15)&gt;0,TRUE,FALSE),FALSE)</f>
        <v>0</v>
      </c>
      <c r="DP15" s="485" t="str">
        <f t="shared" si="41"/>
        <v/>
      </c>
    </row>
    <row r="16" spans="1:120">
      <c r="A16" s="55"/>
      <c r="B16" s="114">
        <v>11</v>
      </c>
      <c r="C16" s="376"/>
      <c r="D16" s="372" t="s">
        <v>1136</v>
      </c>
      <c r="E16" s="400"/>
      <c r="F16" s="372" t="s">
        <v>1135</v>
      </c>
      <c r="G16" s="400"/>
      <c r="H16" s="372" t="s">
        <v>1136</v>
      </c>
      <c r="I16" s="400"/>
      <c r="J16" s="372" t="s">
        <v>1135</v>
      </c>
      <c r="K16" s="403"/>
      <c r="L16" s="367" t="s">
        <v>643</v>
      </c>
      <c r="M16" s="367" t="s">
        <v>643</v>
      </c>
      <c r="N16" s="367" t="s">
        <v>643</v>
      </c>
      <c r="O16" s="368" t="s">
        <v>643</v>
      </c>
      <c r="P16" s="55"/>
      <c r="T16" s="79">
        <v>11</v>
      </c>
      <c r="U16" s="79">
        <v>11</v>
      </c>
      <c r="V16" s="79">
        <v>11</v>
      </c>
      <c r="W16" s="79">
        <v>11</v>
      </c>
      <c r="Z16" s="79">
        <v>11</v>
      </c>
      <c r="AA16" s="79">
        <v>11</v>
      </c>
      <c r="AG16" s="198" t="b">
        <f t="shared" si="0"/>
        <v>0</v>
      </c>
      <c r="AH16" s="198" t="b">
        <f t="shared" si="1"/>
        <v>0</v>
      </c>
      <c r="AI16" s="198" t="b">
        <f t="shared" si="2"/>
        <v>0</v>
      </c>
      <c r="AJ16" s="198" t="b">
        <f t="shared" ref="AJ16:AS25" si="42">ISERROR(FIND(MID($C16,COLUMN()-35,1),"0123456789*#"))</f>
        <v>0</v>
      </c>
      <c r="AK16" s="198" t="b">
        <f t="shared" si="42"/>
        <v>0</v>
      </c>
      <c r="AL16" s="198" t="b">
        <f t="shared" si="42"/>
        <v>0</v>
      </c>
      <c r="AM16" s="198" t="b">
        <f t="shared" si="42"/>
        <v>0</v>
      </c>
      <c r="AN16" s="198" t="b">
        <f t="shared" si="42"/>
        <v>0</v>
      </c>
      <c r="AO16" s="198" t="b">
        <f t="shared" si="42"/>
        <v>0</v>
      </c>
      <c r="AP16" s="198" t="b">
        <f t="shared" si="42"/>
        <v>0</v>
      </c>
      <c r="AQ16" s="198" t="b">
        <f t="shared" si="42"/>
        <v>0</v>
      </c>
      <c r="AR16" s="198" t="b">
        <f t="shared" si="42"/>
        <v>0</v>
      </c>
      <c r="AS16" s="199" t="b">
        <f t="shared" si="42"/>
        <v>0</v>
      </c>
      <c r="AT16" s="485" t="str">
        <f t="shared" si="23"/>
        <v/>
      </c>
      <c r="AU16" s="1007"/>
      <c r="AV16" s="496" t="str">
        <f t="shared" si="24"/>
        <v/>
      </c>
      <c r="AW16" s="496" t="str">
        <f t="shared" si="4"/>
        <v/>
      </c>
      <c r="AX16" s="496" t="str">
        <f t="shared" si="5"/>
        <v>grey</v>
      </c>
      <c r="AY16" s="514" t="b">
        <f>IF($D16=AY$5,IF(COUNTIF(内線情報!$FF$5:$FF$44,$E16)&gt;0,IF(COUNT($E16)&gt;0,FALSE,TRUE),TRUE),FALSE)</f>
        <v>0</v>
      </c>
      <c r="AZ16" s="167" t="b">
        <f t="shared" ca="1" si="25"/>
        <v>0</v>
      </c>
      <c r="BA16" s="167" t="b">
        <f t="shared" ca="1" si="25"/>
        <v>0</v>
      </c>
      <c r="BB16" s="167" t="b">
        <f>IF($D16=BB$5,IF(COUNTIF(NK･NKG!$GH$4:$GH$15,$E16)&gt;0,IF(COUNT($E16)&gt;0,FALSE,TRUE),TRUE),FALSE)</f>
        <v>0</v>
      </c>
      <c r="BC16" s="167" t="b">
        <f t="shared" ca="1" si="25"/>
        <v>0</v>
      </c>
      <c r="BD16" s="167" t="b">
        <f t="shared" ca="1" si="25"/>
        <v>0</v>
      </c>
      <c r="BE16" s="167" t="b">
        <f t="shared" ca="1" si="26"/>
        <v>0</v>
      </c>
      <c r="BF16" s="167" t="b">
        <f t="shared" ca="1" si="26"/>
        <v>0</v>
      </c>
      <c r="BG16" s="496" t="str">
        <f t="shared" ca="1" si="7"/>
        <v/>
      </c>
      <c r="BH16" s="496" t="str">
        <f t="shared" si="27"/>
        <v/>
      </c>
      <c r="BI16" s="496" t="str">
        <f t="shared" si="8"/>
        <v/>
      </c>
      <c r="BJ16" s="496" t="str">
        <f t="shared" si="9"/>
        <v>grey</v>
      </c>
      <c r="BK16" s="514" t="b">
        <f>IF($F16=BK$5,IF(COUNTIF(内線情報!$FF$5:$FF$44,$G16)&gt;0,IF(COUNT($G16)&gt;0,FALSE,TRUE),TRUE),FALSE)</f>
        <v>0</v>
      </c>
      <c r="BL16" s="167" t="b">
        <f t="shared" ca="1" si="28"/>
        <v>0</v>
      </c>
      <c r="BM16" s="167" t="b">
        <f t="shared" ca="1" si="28"/>
        <v>0</v>
      </c>
      <c r="BN16" s="167" t="b">
        <f>IF($F16=BN$5,IF(COUNTIF(NK･NKG!$GH$4:$GH$15,$G16)&gt;0,IF(COUNT($G16)&gt;0,FALSE,TRUE),TRUE),FALSE)</f>
        <v>0</v>
      </c>
      <c r="BO16" s="167" t="b">
        <f t="shared" ca="1" si="28"/>
        <v>0</v>
      </c>
      <c r="BP16" s="167" t="b">
        <f t="shared" ca="1" si="28"/>
        <v>0</v>
      </c>
      <c r="BQ16" s="167" t="b">
        <f t="shared" ca="1" si="28"/>
        <v>0</v>
      </c>
      <c r="BR16" s="167" t="b">
        <f t="shared" ca="1" si="28"/>
        <v>0</v>
      </c>
      <c r="BS16" s="496" t="str">
        <f t="shared" ca="1" si="11"/>
        <v/>
      </c>
      <c r="BT16" s="496" t="str">
        <f t="shared" si="29"/>
        <v/>
      </c>
      <c r="BU16" s="496" t="str">
        <f t="shared" si="12"/>
        <v/>
      </c>
      <c r="BV16" s="496" t="str">
        <f t="shared" si="13"/>
        <v>grey</v>
      </c>
      <c r="BW16" s="514" t="b">
        <f>IF($H16=BW$5,IF(COUNTIF(内線情報!$FF$5:$FF$44,$I16)&gt;0,IF(COUNT($I16)&gt;0,FALSE,TRUE),TRUE),FALSE)</f>
        <v>0</v>
      </c>
      <c r="BX16" s="167" t="b">
        <f t="shared" ca="1" si="30"/>
        <v>0</v>
      </c>
      <c r="BY16" s="167" t="b">
        <f t="shared" ca="1" si="30"/>
        <v>0</v>
      </c>
      <c r="BZ16" s="167" t="b">
        <f>IF($H16=BZ$5,IF(COUNTIF(NK･NKG!$GH$4:$GH$15,$I16)&gt;0,IF(COUNT($I16)&gt;0,FALSE,TRUE),TRUE),FALSE)</f>
        <v>0</v>
      </c>
      <c r="CA16" s="167" t="b">
        <f t="shared" ca="1" si="30"/>
        <v>0</v>
      </c>
      <c r="CB16" s="167" t="b">
        <f t="shared" ca="1" si="30"/>
        <v>0</v>
      </c>
      <c r="CC16" s="167" t="b">
        <f t="shared" ca="1" si="30"/>
        <v>0</v>
      </c>
      <c r="CD16" s="167" t="b">
        <f t="shared" ca="1" si="30"/>
        <v>0</v>
      </c>
      <c r="CE16" s="496" t="str">
        <f t="shared" ca="1" si="15"/>
        <v/>
      </c>
      <c r="CF16" s="496" t="str">
        <f t="shared" si="31"/>
        <v/>
      </c>
      <c r="CG16" s="496" t="str">
        <f t="shared" si="16"/>
        <v/>
      </c>
      <c r="CH16" s="496" t="str">
        <f t="shared" si="17"/>
        <v>grey</v>
      </c>
      <c r="CI16" s="514" t="b">
        <f>IF($J16=CI$5,IF(COUNTIF(内線情報!$FF$5:$FF$44,$K16)&gt;0,IF(COUNT($K16)&gt;0,FALSE,TRUE),TRUE),FALSE)</f>
        <v>0</v>
      </c>
      <c r="CJ16" s="167" t="b">
        <f t="shared" ca="1" si="32"/>
        <v>0</v>
      </c>
      <c r="CK16" s="167" t="b">
        <f t="shared" ca="1" si="32"/>
        <v>0</v>
      </c>
      <c r="CL16" s="167" t="b">
        <f>IF($J16=CL$5,IF(COUNTIF(NK･NKG!$GH$4:$GH$15,$K16)&gt;0,IF(COUNT($K16)&gt;0,FALSE,TRUE),TRUE),FALSE)</f>
        <v>0</v>
      </c>
      <c r="CM16" s="167" t="b">
        <f t="shared" ca="1" si="32"/>
        <v>0</v>
      </c>
      <c r="CN16" s="167" t="b">
        <f t="shared" ca="1" si="32"/>
        <v>0</v>
      </c>
      <c r="CO16" s="167" t="b">
        <f t="shared" ca="1" si="32"/>
        <v>0</v>
      </c>
      <c r="CP16" s="167" t="b">
        <f t="shared" ca="1" si="32"/>
        <v>0</v>
      </c>
      <c r="CQ16" s="496" t="str">
        <f t="shared" ca="1" si="33"/>
        <v/>
      </c>
      <c r="CR16" s="1053"/>
      <c r="CS16" s="496" t="str">
        <f t="shared" si="19"/>
        <v/>
      </c>
      <c r="CT16" s="496" t="str">
        <f t="shared" si="20"/>
        <v/>
      </c>
      <c r="CU16" s="496" t="str">
        <f t="shared" si="21"/>
        <v/>
      </c>
      <c r="CV16" s="496" t="str">
        <f t="shared" si="22"/>
        <v/>
      </c>
      <c r="CW16" s="79" t="b">
        <f>IF($D16=CW$5,IF(COUNTIF(内線情報!$FF$5:$FF$44,$E16)&gt;0,TRUE,FALSE),FALSE)</f>
        <v>0</v>
      </c>
      <c r="CX16" s="79" t="b">
        <f t="shared" ca="1" si="34"/>
        <v>0</v>
      </c>
      <c r="CY16" s="79" t="b">
        <f t="shared" ca="1" si="34"/>
        <v>0</v>
      </c>
      <c r="CZ16" s="79" t="b">
        <f>IF($D16=CZ$5,IF(COUNTIF(NK･NKG!$GH$4:$GH$15,$E16)&gt;0,TRUE,FALSE),FALSE)</f>
        <v>0</v>
      </c>
      <c r="DA16" s="485" t="str">
        <f t="shared" si="35"/>
        <v/>
      </c>
      <c r="DB16" s="79" t="b">
        <f>IF($F16=DB$5,IF(COUNTIF(内線情報!$FF$5:$FF$44,$G16)&gt;0,TRUE,FALSE),FALSE)</f>
        <v>0</v>
      </c>
      <c r="DC16" s="79" t="b">
        <f t="shared" ca="1" si="36"/>
        <v>0</v>
      </c>
      <c r="DD16" s="79" t="b">
        <f t="shared" ca="1" si="36"/>
        <v>0</v>
      </c>
      <c r="DE16" s="79" t="b">
        <f>IF($F16=DE$5,IF(COUNTIF(NK･NKG!$GH$4:$GH$15,$G16)&gt;0,TRUE,FALSE),FALSE)</f>
        <v>0</v>
      </c>
      <c r="DF16" s="485" t="str">
        <f t="shared" si="37"/>
        <v/>
      </c>
      <c r="DG16" s="79" t="b">
        <f>IF($H16=DG$5,IF(COUNTIF(内線情報!$FF$5:$FF$44,$I16)&gt;0,TRUE,FALSE),FALSE)</f>
        <v>0</v>
      </c>
      <c r="DH16" s="79" t="b">
        <f t="shared" ca="1" si="38"/>
        <v>0</v>
      </c>
      <c r="DI16" s="79" t="b">
        <f t="shared" ca="1" si="38"/>
        <v>0</v>
      </c>
      <c r="DJ16" s="79" t="b">
        <f>IF($H16=DJ$5,IF(COUNTIF(NK･NKG!$GH$4:$GH$15,$I16)&gt;0,TRUE,FALSE),FALSE)</f>
        <v>0</v>
      </c>
      <c r="DK16" s="485" t="str">
        <f t="shared" si="39"/>
        <v/>
      </c>
      <c r="DL16" s="79" t="b">
        <f>IF($J16=DL$5,IF(COUNTIF(内線情報!$FF$5:$FF$44,$K16)&gt;0,TRUE,FALSE),FALSE)</f>
        <v>0</v>
      </c>
      <c r="DM16" s="79" t="b">
        <f t="shared" ca="1" si="40"/>
        <v>0</v>
      </c>
      <c r="DN16" s="79" t="b">
        <f t="shared" ca="1" si="40"/>
        <v>0</v>
      </c>
      <c r="DO16" s="79" t="b">
        <f>IF($J16=DO$5,IF(COUNTIF(NK･NKG!$GH$4:$GH$15,$K16)&gt;0,TRUE,FALSE),FALSE)</f>
        <v>0</v>
      </c>
      <c r="DP16" s="485" t="str">
        <f t="shared" si="41"/>
        <v/>
      </c>
    </row>
    <row r="17" spans="1:120">
      <c r="A17" s="55"/>
      <c r="B17" s="114">
        <v>12</v>
      </c>
      <c r="C17" s="376"/>
      <c r="D17" s="372" t="s">
        <v>1136</v>
      </c>
      <c r="E17" s="400"/>
      <c r="F17" s="372" t="s">
        <v>1136</v>
      </c>
      <c r="G17" s="400"/>
      <c r="H17" s="372" t="s">
        <v>1136</v>
      </c>
      <c r="I17" s="400"/>
      <c r="J17" s="372" t="s">
        <v>1137</v>
      </c>
      <c r="K17" s="403"/>
      <c r="L17" s="367" t="s">
        <v>643</v>
      </c>
      <c r="M17" s="367" t="s">
        <v>643</v>
      </c>
      <c r="N17" s="367" t="s">
        <v>643</v>
      </c>
      <c r="O17" s="368" t="s">
        <v>643</v>
      </c>
      <c r="P17" s="55"/>
      <c r="T17" s="79">
        <v>12</v>
      </c>
      <c r="U17" s="79">
        <v>12</v>
      </c>
      <c r="V17" s="79">
        <v>12</v>
      </c>
      <c r="W17" s="79">
        <v>12</v>
      </c>
      <c r="Z17" s="79">
        <v>12</v>
      </c>
      <c r="AA17" s="79">
        <v>12</v>
      </c>
      <c r="AG17" s="198" t="b">
        <f t="shared" si="0"/>
        <v>0</v>
      </c>
      <c r="AH17" s="198" t="b">
        <f t="shared" si="1"/>
        <v>0</v>
      </c>
      <c r="AI17" s="198" t="b">
        <f t="shared" si="2"/>
        <v>0</v>
      </c>
      <c r="AJ17" s="198" t="b">
        <f t="shared" si="42"/>
        <v>0</v>
      </c>
      <c r="AK17" s="198" t="b">
        <f t="shared" si="42"/>
        <v>0</v>
      </c>
      <c r="AL17" s="198" t="b">
        <f t="shared" si="42"/>
        <v>0</v>
      </c>
      <c r="AM17" s="198" t="b">
        <f t="shared" si="42"/>
        <v>0</v>
      </c>
      <c r="AN17" s="198" t="b">
        <f t="shared" si="42"/>
        <v>0</v>
      </c>
      <c r="AO17" s="198" t="b">
        <f t="shared" si="42"/>
        <v>0</v>
      </c>
      <c r="AP17" s="198" t="b">
        <f t="shared" si="42"/>
        <v>0</v>
      </c>
      <c r="AQ17" s="198" t="b">
        <f t="shared" si="42"/>
        <v>0</v>
      </c>
      <c r="AR17" s="198" t="b">
        <f t="shared" si="42"/>
        <v>0</v>
      </c>
      <c r="AS17" s="199" t="b">
        <f t="shared" si="42"/>
        <v>0</v>
      </c>
      <c r="AT17" s="485" t="str">
        <f t="shared" si="23"/>
        <v/>
      </c>
      <c r="AU17" s="1007"/>
      <c r="AV17" s="496" t="str">
        <f t="shared" si="24"/>
        <v/>
      </c>
      <c r="AW17" s="496" t="str">
        <f t="shared" si="4"/>
        <v/>
      </c>
      <c r="AX17" s="496" t="str">
        <f t="shared" si="5"/>
        <v>grey</v>
      </c>
      <c r="AY17" s="514" t="b">
        <f>IF($D17=AY$5,IF(COUNTIF(内線情報!$FF$5:$FF$44,$E17)&gt;0,IF(COUNT($E17)&gt;0,FALSE,TRUE),TRUE),FALSE)</f>
        <v>0</v>
      </c>
      <c r="AZ17" s="167" t="b">
        <f t="shared" ca="1" si="25"/>
        <v>0</v>
      </c>
      <c r="BA17" s="167" t="b">
        <f t="shared" ca="1" si="25"/>
        <v>0</v>
      </c>
      <c r="BB17" s="167" t="b">
        <f>IF($D17=BB$5,IF(COUNTIF(NK･NKG!$GH$4:$GH$15,$E17)&gt;0,IF(COUNT($E17)&gt;0,FALSE,TRUE),TRUE),FALSE)</f>
        <v>0</v>
      </c>
      <c r="BC17" s="167" t="b">
        <f t="shared" ca="1" si="25"/>
        <v>0</v>
      </c>
      <c r="BD17" s="167" t="b">
        <f t="shared" ca="1" si="25"/>
        <v>0</v>
      </c>
      <c r="BE17" s="167" t="b">
        <f t="shared" ca="1" si="26"/>
        <v>0</v>
      </c>
      <c r="BF17" s="167" t="b">
        <f t="shared" ca="1" si="26"/>
        <v>0</v>
      </c>
      <c r="BG17" s="496" t="str">
        <f t="shared" ca="1" si="7"/>
        <v/>
      </c>
      <c r="BH17" s="496" t="str">
        <f t="shared" si="27"/>
        <v/>
      </c>
      <c r="BI17" s="496" t="str">
        <f t="shared" si="8"/>
        <v/>
      </c>
      <c r="BJ17" s="496" t="str">
        <f t="shared" si="9"/>
        <v>grey</v>
      </c>
      <c r="BK17" s="514" t="b">
        <f>IF($F17=BK$5,IF(COUNTIF(内線情報!$FF$5:$FF$44,$G17)&gt;0,IF(COUNT($G17)&gt;0,FALSE,TRUE),TRUE),FALSE)</f>
        <v>0</v>
      </c>
      <c r="BL17" s="167" t="b">
        <f t="shared" ca="1" si="28"/>
        <v>0</v>
      </c>
      <c r="BM17" s="167" t="b">
        <f t="shared" ca="1" si="28"/>
        <v>0</v>
      </c>
      <c r="BN17" s="167" t="b">
        <f>IF($F17=BN$5,IF(COUNTIF(NK･NKG!$GH$4:$GH$15,$G17)&gt;0,IF(COUNT($G17)&gt;0,FALSE,TRUE),TRUE),FALSE)</f>
        <v>0</v>
      </c>
      <c r="BO17" s="167" t="b">
        <f t="shared" ca="1" si="28"/>
        <v>0</v>
      </c>
      <c r="BP17" s="167" t="b">
        <f t="shared" ca="1" si="28"/>
        <v>0</v>
      </c>
      <c r="BQ17" s="167" t="b">
        <f t="shared" ca="1" si="28"/>
        <v>0</v>
      </c>
      <c r="BR17" s="167" t="b">
        <f t="shared" ca="1" si="28"/>
        <v>0</v>
      </c>
      <c r="BS17" s="496" t="str">
        <f t="shared" ca="1" si="11"/>
        <v/>
      </c>
      <c r="BT17" s="496" t="str">
        <f t="shared" si="29"/>
        <v/>
      </c>
      <c r="BU17" s="496" t="str">
        <f t="shared" si="12"/>
        <v/>
      </c>
      <c r="BV17" s="496" t="str">
        <f t="shared" si="13"/>
        <v>grey</v>
      </c>
      <c r="BW17" s="514" t="b">
        <f>IF($H17=BW$5,IF(COUNTIF(内線情報!$FF$5:$FF$44,$I17)&gt;0,IF(COUNT($I17)&gt;0,FALSE,TRUE),TRUE),FALSE)</f>
        <v>0</v>
      </c>
      <c r="BX17" s="167" t="b">
        <f t="shared" ca="1" si="30"/>
        <v>0</v>
      </c>
      <c r="BY17" s="167" t="b">
        <f t="shared" ca="1" si="30"/>
        <v>0</v>
      </c>
      <c r="BZ17" s="167" t="b">
        <f>IF($H17=BZ$5,IF(COUNTIF(NK･NKG!$GH$4:$GH$15,$I17)&gt;0,IF(COUNT($I17)&gt;0,FALSE,TRUE),TRUE),FALSE)</f>
        <v>0</v>
      </c>
      <c r="CA17" s="167" t="b">
        <f t="shared" ca="1" si="30"/>
        <v>0</v>
      </c>
      <c r="CB17" s="167" t="b">
        <f t="shared" ca="1" si="30"/>
        <v>0</v>
      </c>
      <c r="CC17" s="167" t="b">
        <f t="shared" ca="1" si="30"/>
        <v>0</v>
      </c>
      <c r="CD17" s="167" t="b">
        <f t="shared" ca="1" si="30"/>
        <v>0</v>
      </c>
      <c r="CE17" s="496" t="str">
        <f t="shared" ca="1" si="15"/>
        <v/>
      </c>
      <c r="CF17" s="496" t="str">
        <f t="shared" si="31"/>
        <v/>
      </c>
      <c r="CG17" s="496" t="str">
        <f t="shared" si="16"/>
        <v/>
      </c>
      <c r="CH17" s="496" t="str">
        <f t="shared" si="17"/>
        <v>grey</v>
      </c>
      <c r="CI17" s="514" t="b">
        <f>IF($J17=CI$5,IF(COUNTIF(内線情報!$FF$5:$FF$44,$K17)&gt;0,IF(COUNT($K17)&gt;0,FALSE,TRUE),TRUE),FALSE)</f>
        <v>0</v>
      </c>
      <c r="CJ17" s="167" t="b">
        <f t="shared" ca="1" si="32"/>
        <v>0</v>
      </c>
      <c r="CK17" s="167" t="b">
        <f t="shared" ca="1" si="32"/>
        <v>0</v>
      </c>
      <c r="CL17" s="167" t="b">
        <f>IF($J17=CL$5,IF(COUNTIF(NK･NKG!$GH$4:$GH$15,$K17)&gt;0,IF(COUNT($K17)&gt;0,FALSE,TRUE),TRUE),FALSE)</f>
        <v>0</v>
      </c>
      <c r="CM17" s="167" t="b">
        <f t="shared" ca="1" si="32"/>
        <v>0</v>
      </c>
      <c r="CN17" s="167" t="b">
        <f t="shared" ca="1" si="32"/>
        <v>0</v>
      </c>
      <c r="CO17" s="167" t="b">
        <f t="shared" ca="1" si="32"/>
        <v>0</v>
      </c>
      <c r="CP17" s="167" t="b">
        <f t="shared" ca="1" si="32"/>
        <v>0</v>
      </c>
      <c r="CQ17" s="496" t="str">
        <f t="shared" ca="1" si="33"/>
        <v/>
      </c>
      <c r="CR17" s="1053"/>
      <c r="CS17" s="496" t="str">
        <f t="shared" si="19"/>
        <v/>
      </c>
      <c r="CT17" s="496" t="str">
        <f t="shared" si="20"/>
        <v/>
      </c>
      <c r="CU17" s="496" t="str">
        <f t="shared" si="21"/>
        <v/>
      </c>
      <c r="CV17" s="496" t="str">
        <f t="shared" si="22"/>
        <v/>
      </c>
      <c r="CW17" s="79" t="b">
        <f>IF($D17=CW$5,IF(COUNTIF(内線情報!$FF$5:$FF$44,$E17)&gt;0,TRUE,FALSE),FALSE)</f>
        <v>0</v>
      </c>
      <c r="CX17" s="79" t="b">
        <f t="shared" ca="1" si="34"/>
        <v>0</v>
      </c>
      <c r="CY17" s="79" t="b">
        <f t="shared" ca="1" si="34"/>
        <v>0</v>
      </c>
      <c r="CZ17" s="79" t="b">
        <f>IF($D17=CZ$5,IF(COUNTIF(NK･NKG!$GH$4:$GH$15,$E17)&gt;0,TRUE,FALSE),FALSE)</f>
        <v>0</v>
      </c>
      <c r="DA17" s="485" t="str">
        <f t="shared" si="35"/>
        <v/>
      </c>
      <c r="DB17" s="79" t="b">
        <f>IF($F17=DB$5,IF(COUNTIF(内線情報!$FF$5:$FF$44,$G17)&gt;0,TRUE,FALSE),FALSE)</f>
        <v>0</v>
      </c>
      <c r="DC17" s="79" t="b">
        <f t="shared" ca="1" si="36"/>
        <v>0</v>
      </c>
      <c r="DD17" s="79" t="b">
        <f t="shared" ca="1" si="36"/>
        <v>0</v>
      </c>
      <c r="DE17" s="79" t="b">
        <f>IF($F17=DE$5,IF(COUNTIF(NK･NKG!$GH$4:$GH$15,$G17)&gt;0,TRUE,FALSE),FALSE)</f>
        <v>0</v>
      </c>
      <c r="DF17" s="485" t="str">
        <f t="shared" si="37"/>
        <v/>
      </c>
      <c r="DG17" s="79" t="b">
        <f>IF($H17=DG$5,IF(COUNTIF(内線情報!$FF$5:$FF$44,$I17)&gt;0,TRUE,FALSE),FALSE)</f>
        <v>0</v>
      </c>
      <c r="DH17" s="79" t="b">
        <f t="shared" ca="1" si="38"/>
        <v>0</v>
      </c>
      <c r="DI17" s="79" t="b">
        <f t="shared" ca="1" si="38"/>
        <v>0</v>
      </c>
      <c r="DJ17" s="79" t="b">
        <f>IF($H17=DJ$5,IF(COUNTIF(NK･NKG!$GH$4:$GH$15,$I17)&gt;0,TRUE,FALSE),FALSE)</f>
        <v>0</v>
      </c>
      <c r="DK17" s="485" t="str">
        <f t="shared" si="39"/>
        <v/>
      </c>
      <c r="DL17" s="79" t="b">
        <f>IF($J17=DL$5,IF(COUNTIF(内線情報!$FF$5:$FF$44,$K17)&gt;0,TRUE,FALSE),FALSE)</f>
        <v>0</v>
      </c>
      <c r="DM17" s="79" t="b">
        <f t="shared" ca="1" si="40"/>
        <v>0</v>
      </c>
      <c r="DN17" s="79" t="b">
        <f t="shared" ca="1" si="40"/>
        <v>0</v>
      </c>
      <c r="DO17" s="79" t="b">
        <f>IF($J17=DO$5,IF(COUNTIF(NK･NKG!$GH$4:$GH$15,$K17)&gt;0,TRUE,FALSE),FALSE)</f>
        <v>0</v>
      </c>
      <c r="DP17" s="485" t="str">
        <f t="shared" si="41"/>
        <v/>
      </c>
    </row>
    <row r="18" spans="1:120">
      <c r="A18" s="55"/>
      <c r="B18" s="114">
        <v>13</v>
      </c>
      <c r="C18" s="376"/>
      <c r="D18" s="373" t="s">
        <v>1135</v>
      </c>
      <c r="E18" s="401"/>
      <c r="F18" s="373" t="s">
        <v>1136</v>
      </c>
      <c r="G18" s="401"/>
      <c r="H18" s="373" t="s">
        <v>1135</v>
      </c>
      <c r="I18" s="401"/>
      <c r="J18" s="373" t="s">
        <v>1137</v>
      </c>
      <c r="K18" s="404"/>
      <c r="L18" s="367" t="s">
        <v>643</v>
      </c>
      <c r="M18" s="367" t="s">
        <v>643</v>
      </c>
      <c r="N18" s="367" t="s">
        <v>643</v>
      </c>
      <c r="O18" s="368" t="s">
        <v>643</v>
      </c>
      <c r="P18" s="55"/>
      <c r="T18" s="79">
        <v>13</v>
      </c>
      <c r="V18" s="79">
        <v>13</v>
      </c>
      <c r="Z18" s="79">
        <v>13</v>
      </c>
      <c r="AA18" s="79">
        <v>13</v>
      </c>
      <c r="AG18" s="198" t="b">
        <f t="shared" si="0"/>
        <v>0</v>
      </c>
      <c r="AH18" s="198" t="b">
        <f t="shared" si="1"/>
        <v>0</v>
      </c>
      <c r="AI18" s="198" t="b">
        <f t="shared" si="2"/>
        <v>0</v>
      </c>
      <c r="AJ18" s="198" t="b">
        <f t="shared" si="42"/>
        <v>0</v>
      </c>
      <c r="AK18" s="198" t="b">
        <f t="shared" si="42"/>
        <v>0</v>
      </c>
      <c r="AL18" s="198" t="b">
        <f t="shared" si="42"/>
        <v>0</v>
      </c>
      <c r="AM18" s="198" t="b">
        <f t="shared" si="42"/>
        <v>0</v>
      </c>
      <c r="AN18" s="198" t="b">
        <f t="shared" si="42"/>
        <v>0</v>
      </c>
      <c r="AO18" s="198" t="b">
        <f t="shared" si="42"/>
        <v>0</v>
      </c>
      <c r="AP18" s="198" t="b">
        <f t="shared" si="42"/>
        <v>0</v>
      </c>
      <c r="AQ18" s="198" t="b">
        <f t="shared" si="42"/>
        <v>0</v>
      </c>
      <c r="AR18" s="198" t="b">
        <f t="shared" si="42"/>
        <v>0</v>
      </c>
      <c r="AS18" s="199" t="b">
        <f t="shared" si="42"/>
        <v>0</v>
      </c>
      <c r="AT18" s="485" t="str">
        <f t="shared" si="23"/>
        <v/>
      </c>
      <c r="AU18" s="1007"/>
      <c r="AV18" s="496" t="str">
        <f t="shared" si="24"/>
        <v/>
      </c>
      <c r="AW18" s="496" t="str">
        <f t="shared" si="4"/>
        <v/>
      </c>
      <c r="AX18" s="496" t="str">
        <f t="shared" si="5"/>
        <v>grey</v>
      </c>
      <c r="AY18" s="514" t="b">
        <f>IF($D18=AY$5,IF(COUNTIF(内線情報!$FF$5:$FF$44,$E18)&gt;0,IF(COUNT($E18)&gt;0,FALSE,TRUE),TRUE),FALSE)</f>
        <v>0</v>
      </c>
      <c r="AZ18" s="167" t="b">
        <f t="shared" ca="1" si="25"/>
        <v>0</v>
      </c>
      <c r="BA18" s="167" t="b">
        <f t="shared" ca="1" si="25"/>
        <v>0</v>
      </c>
      <c r="BB18" s="167" t="b">
        <f>IF($D18=BB$5,IF(COUNTIF(NK･NKG!$GH$4:$GH$15,$E18)&gt;0,IF(COUNT($E18)&gt;0,FALSE,TRUE),TRUE),FALSE)</f>
        <v>0</v>
      </c>
      <c r="BC18" s="167" t="b">
        <f t="shared" ca="1" si="25"/>
        <v>0</v>
      </c>
      <c r="BD18" s="167" t="b">
        <f t="shared" ca="1" si="25"/>
        <v>0</v>
      </c>
      <c r="BE18" s="167" t="b">
        <f t="shared" ca="1" si="26"/>
        <v>0</v>
      </c>
      <c r="BF18" s="167" t="b">
        <f t="shared" ca="1" si="26"/>
        <v>0</v>
      </c>
      <c r="BG18" s="496" t="str">
        <f t="shared" ca="1" si="7"/>
        <v/>
      </c>
      <c r="BH18" s="496" t="str">
        <f t="shared" si="27"/>
        <v/>
      </c>
      <c r="BI18" s="496" t="str">
        <f t="shared" si="8"/>
        <v/>
      </c>
      <c r="BJ18" s="496" t="str">
        <f t="shared" si="9"/>
        <v>grey</v>
      </c>
      <c r="BK18" s="514" t="b">
        <f>IF($F18=BK$5,IF(COUNTIF(内線情報!$FF$5:$FF$44,$G18)&gt;0,IF(COUNT($G18)&gt;0,FALSE,TRUE),TRUE),FALSE)</f>
        <v>0</v>
      </c>
      <c r="BL18" s="167" t="b">
        <f t="shared" ca="1" si="28"/>
        <v>0</v>
      </c>
      <c r="BM18" s="167" t="b">
        <f t="shared" ca="1" si="28"/>
        <v>0</v>
      </c>
      <c r="BN18" s="167" t="b">
        <f>IF($F18=BN$5,IF(COUNTIF(NK･NKG!$GH$4:$GH$15,$G18)&gt;0,IF(COUNT($G18)&gt;0,FALSE,TRUE),TRUE),FALSE)</f>
        <v>0</v>
      </c>
      <c r="BO18" s="167" t="b">
        <f t="shared" ca="1" si="28"/>
        <v>0</v>
      </c>
      <c r="BP18" s="167" t="b">
        <f t="shared" ca="1" si="28"/>
        <v>0</v>
      </c>
      <c r="BQ18" s="167" t="b">
        <f t="shared" ca="1" si="28"/>
        <v>0</v>
      </c>
      <c r="BR18" s="167" t="b">
        <f t="shared" ca="1" si="28"/>
        <v>0</v>
      </c>
      <c r="BS18" s="496" t="str">
        <f t="shared" ca="1" si="11"/>
        <v/>
      </c>
      <c r="BT18" s="496" t="str">
        <f t="shared" si="29"/>
        <v/>
      </c>
      <c r="BU18" s="496" t="str">
        <f t="shared" si="12"/>
        <v/>
      </c>
      <c r="BV18" s="496" t="str">
        <f t="shared" si="13"/>
        <v>grey</v>
      </c>
      <c r="BW18" s="514" t="b">
        <f>IF($H18=BW$5,IF(COUNTIF(内線情報!$FF$5:$FF$44,$I18)&gt;0,IF(COUNT($I18)&gt;0,FALSE,TRUE),TRUE),FALSE)</f>
        <v>0</v>
      </c>
      <c r="BX18" s="167" t="b">
        <f t="shared" ca="1" si="30"/>
        <v>0</v>
      </c>
      <c r="BY18" s="167" t="b">
        <f t="shared" ca="1" si="30"/>
        <v>0</v>
      </c>
      <c r="BZ18" s="167" t="b">
        <f>IF($H18=BZ$5,IF(COUNTIF(NK･NKG!$GH$4:$GH$15,$I18)&gt;0,IF(COUNT($I18)&gt;0,FALSE,TRUE),TRUE),FALSE)</f>
        <v>0</v>
      </c>
      <c r="CA18" s="167" t="b">
        <f t="shared" ca="1" si="30"/>
        <v>0</v>
      </c>
      <c r="CB18" s="167" t="b">
        <f t="shared" ca="1" si="30"/>
        <v>0</v>
      </c>
      <c r="CC18" s="167" t="b">
        <f t="shared" ca="1" si="30"/>
        <v>0</v>
      </c>
      <c r="CD18" s="167" t="b">
        <f t="shared" ca="1" si="30"/>
        <v>0</v>
      </c>
      <c r="CE18" s="496" t="str">
        <f t="shared" ca="1" si="15"/>
        <v/>
      </c>
      <c r="CF18" s="496" t="str">
        <f t="shared" si="31"/>
        <v/>
      </c>
      <c r="CG18" s="496" t="str">
        <f t="shared" si="16"/>
        <v/>
      </c>
      <c r="CH18" s="496" t="str">
        <f t="shared" si="17"/>
        <v>grey</v>
      </c>
      <c r="CI18" s="514" t="b">
        <f>IF($J18=CI$5,IF(COUNTIF(内線情報!$FF$5:$FF$44,$K18)&gt;0,IF(COUNT($K18)&gt;0,FALSE,TRUE),TRUE),FALSE)</f>
        <v>0</v>
      </c>
      <c r="CJ18" s="167" t="b">
        <f t="shared" ca="1" si="32"/>
        <v>0</v>
      </c>
      <c r="CK18" s="167" t="b">
        <f t="shared" ca="1" si="32"/>
        <v>0</v>
      </c>
      <c r="CL18" s="167" t="b">
        <f>IF($J18=CL$5,IF(COUNTIF(NK･NKG!$GH$4:$GH$15,$K18)&gt;0,IF(COUNT($K18)&gt;0,FALSE,TRUE),TRUE),FALSE)</f>
        <v>0</v>
      </c>
      <c r="CM18" s="167" t="b">
        <f t="shared" ca="1" si="32"/>
        <v>0</v>
      </c>
      <c r="CN18" s="167" t="b">
        <f t="shared" ca="1" si="32"/>
        <v>0</v>
      </c>
      <c r="CO18" s="167" t="b">
        <f t="shared" ca="1" si="32"/>
        <v>0</v>
      </c>
      <c r="CP18" s="167" t="b">
        <f t="shared" ca="1" si="32"/>
        <v>0</v>
      </c>
      <c r="CQ18" s="496" t="str">
        <f t="shared" ca="1" si="33"/>
        <v/>
      </c>
      <c r="CR18" s="1053"/>
      <c r="CS18" s="496" t="str">
        <f t="shared" si="19"/>
        <v/>
      </c>
      <c r="CT18" s="496" t="str">
        <f t="shared" si="20"/>
        <v/>
      </c>
      <c r="CU18" s="496" t="str">
        <f t="shared" si="21"/>
        <v/>
      </c>
      <c r="CV18" s="496" t="str">
        <f t="shared" si="22"/>
        <v/>
      </c>
      <c r="CW18" s="79" t="b">
        <f>IF($D18=CW$5,IF(COUNTIF(内線情報!$FF$5:$FF$44,$E18)&gt;0,TRUE,FALSE),FALSE)</f>
        <v>0</v>
      </c>
      <c r="CX18" s="79" t="b">
        <f t="shared" ca="1" si="34"/>
        <v>0</v>
      </c>
      <c r="CY18" s="79" t="b">
        <f t="shared" ca="1" si="34"/>
        <v>0</v>
      </c>
      <c r="CZ18" s="79" t="b">
        <f>IF($D18=CZ$5,IF(COUNTIF(NK･NKG!$GH$4:$GH$15,$E18)&gt;0,TRUE,FALSE),FALSE)</f>
        <v>0</v>
      </c>
      <c r="DA18" s="485" t="str">
        <f t="shared" si="35"/>
        <v/>
      </c>
      <c r="DB18" s="79" t="b">
        <f>IF($F18=DB$5,IF(COUNTIF(内線情報!$FF$5:$FF$44,$G18)&gt;0,TRUE,FALSE),FALSE)</f>
        <v>0</v>
      </c>
      <c r="DC18" s="79" t="b">
        <f t="shared" ca="1" si="36"/>
        <v>0</v>
      </c>
      <c r="DD18" s="79" t="b">
        <f t="shared" ca="1" si="36"/>
        <v>0</v>
      </c>
      <c r="DE18" s="79" t="b">
        <f>IF($F18=DE$5,IF(COUNTIF(NK･NKG!$GH$4:$GH$15,$G18)&gt;0,TRUE,FALSE),FALSE)</f>
        <v>0</v>
      </c>
      <c r="DF18" s="485" t="str">
        <f t="shared" si="37"/>
        <v/>
      </c>
      <c r="DG18" s="79" t="b">
        <f>IF($H18=DG$5,IF(COUNTIF(内線情報!$FF$5:$FF$44,$I18)&gt;0,TRUE,FALSE),FALSE)</f>
        <v>0</v>
      </c>
      <c r="DH18" s="79" t="b">
        <f t="shared" ca="1" si="38"/>
        <v>0</v>
      </c>
      <c r="DI18" s="79" t="b">
        <f t="shared" ca="1" si="38"/>
        <v>0</v>
      </c>
      <c r="DJ18" s="79" t="b">
        <f>IF($H18=DJ$5,IF(COUNTIF(NK･NKG!$GH$4:$GH$15,$I18)&gt;0,TRUE,FALSE),FALSE)</f>
        <v>0</v>
      </c>
      <c r="DK18" s="485" t="str">
        <f t="shared" si="39"/>
        <v/>
      </c>
      <c r="DL18" s="79" t="b">
        <f>IF($J18=DL$5,IF(COUNTIF(内線情報!$FF$5:$FF$44,$K18)&gt;0,TRUE,FALSE),FALSE)</f>
        <v>0</v>
      </c>
      <c r="DM18" s="79" t="b">
        <f t="shared" ca="1" si="40"/>
        <v>0</v>
      </c>
      <c r="DN18" s="79" t="b">
        <f t="shared" ca="1" si="40"/>
        <v>0</v>
      </c>
      <c r="DO18" s="79" t="b">
        <f>IF($J18=DO$5,IF(COUNTIF(NK･NKG!$GH$4:$GH$15,$K18)&gt;0,TRUE,FALSE),FALSE)</f>
        <v>0</v>
      </c>
      <c r="DP18" s="485" t="str">
        <f t="shared" si="41"/>
        <v/>
      </c>
    </row>
    <row r="19" spans="1:120">
      <c r="A19" s="55"/>
      <c r="B19" s="114">
        <v>14</v>
      </c>
      <c r="C19" s="376"/>
      <c r="D19" s="372" t="s">
        <v>1136</v>
      </c>
      <c r="E19" s="400"/>
      <c r="F19" s="372" t="s">
        <v>956</v>
      </c>
      <c r="G19" s="400"/>
      <c r="H19" s="372" t="s">
        <v>1136</v>
      </c>
      <c r="I19" s="400"/>
      <c r="J19" s="372" t="s">
        <v>1137</v>
      </c>
      <c r="K19" s="403"/>
      <c r="L19" s="367" t="s">
        <v>643</v>
      </c>
      <c r="M19" s="367" t="s">
        <v>643</v>
      </c>
      <c r="N19" s="367" t="s">
        <v>643</v>
      </c>
      <c r="O19" s="368" t="s">
        <v>643</v>
      </c>
      <c r="P19" s="55"/>
      <c r="T19" s="79">
        <v>14</v>
      </c>
      <c r="V19" s="79">
        <v>14</v>
      </c>
      <c r="Z19" s="79">
        <v>14</v>
      </c>
      <c r="AA19" s="79">
        <v>14</v>
      </c>
      <c r="AG19" s="198" t="b">
        <f t="shared" si="0"/>
        <v>0</v>
      </c>
      <c r="AH19" s="198" t="b">
        <f t="shared" si="1"/>
        <v>0</v>
      </c>
      <c r="AI19" s="198" t="b">
        <f t="shared" si="2"/>
        <v>0</v>
      </c>
      <c r="AJ19" s="198" t="b">
        <f t="shared" si="42"/>
        <v>0</v>
      </c>
      <c r="AK19" s="198" t="b">
        <f t="shared" si="42"/>
        <v>0</v>
      </c>
      <c r="AL19" s="198" t="b">
        <f t="shared" si="42"/>
        <v>0</v>
      </c>
      <c r="AM19" s="198" t="b">
        <f t="shared" si="42"/>
        <v>0</v>
      </c>
      <c r="AN19" s="198" t="b">
        <f t="shared" si="42"/>
        <v>0</v>
      </c>
      <c r="AO19" s="198" t="b">
        <f t="shared" si="42"/>
        <v>0</v>
      </c>
      <c r="AP19" s="198" t="b">
        <f t="shared" si="42"/>
        <v>0</v>
      </c>
      <c r="AQ19" s="198" t="b">
        <f t="shared" si="42"/>
        <v>0</v>
      </c>
      <c r="AR19" s="198" t="b">
        <f t="shared" si="42"/>
        <v>0</v>
      </c>
      <c r="AS19" s="199" t="b">
        <f t="shared" si="42"/>
        <v>0</v>
      </c>
      <c r="AT19" s="485" t="str">
        <f t="shared" si="23"/>
        <v/>
      </c>
      <c r="AU19" s="1007"/>
      <c r="AV19" s="496" t="str">
        <f t="shared" si="24"/>
        <v/>
      </c>
      <c r="AW19" s="496" t="str">
        <f t="shared" si="4"/>
        <v/>
      </c>
      <c r="AX19" s="496" t="str">
        <f t="shared" si="5"/>
        <v>grey</v>
      </c>
      <c r="AY19" s="514" t="b">
        <f>IF($D19=AY$5,IF(COUNTIF(内線情報!$FF$5:$FF$44,$E19)&gt;0,IF(COUNT($E19)&gt;0,FALSE,TRUE),TRUE),FALSE)</f>
        <v>0</v>
      </c>
      <c r="AZ19" s="167" t="b">
        <f t="shared" ca="1" si="25"/>
        <v>0</v>
      </c>
      <c r="BA19" s="167" t="b">
        <f t="shared" ca="1" si="25"/>
        <v>0</v>
      </c>
      <c r="BB19" s="167" t="b">
        <f>IF($D19=BB$5,IF(COUNTIF(NK･NKG!$GH$4:$GH$15,$E19)&gt;0,IF(COUNT($E19)&gt;0,FALSE,TRUE),TRUE),FALSE)</f>
        <v>0</v>
      </c>
      <c r="BC19" s="167" t="b">
        <f t="shared" ca="1" si="25"/>
        <v>0</v>
      </c>
      <c r="BD19" s="167" t="b">
        <f t="shared" ca="1" si="25"/>
        <v>0</v>
      </c>
      <c r="BE19" s="167" t="b">
        <f t="shared" ca="1" si="26"/>
        <v>0</v>
      </c>
      <c r="BF19" s="167" t="b">
        <f t="shared" ca="1" si="26"/>
        <v>0</v>
      </c>
      <c r="BG19" s="496" t="str">
        <f t="shared" ca="1" si="7"/>
        <v/>
      </c>
      <c r="BH19" s="496" t="str">
        <f t="shared" si="27"/>
        <v/>
      </c>
      <c r="BI19" s="496" t="str">
        <f t="shared" si="8"/>
        <v/>
      </c>
      <c r="BJ19" s="496" t="str">
        <f t="shared" si="9"/>
        <v>grey</v>
      </c>
      <c r="BK19" s="514" t="b">
        <f>IF($F19=BK$5,IF(COUNTIF(内線情報!$FF$5:$FF$44,$G19)&gt;0,IF(COUNT($G19)&gt;0,FALSE,TRUE),TRUE),FALSE)</f>
        <v>0</v>
      </c>
      <c r="BL19" s="167" t="b">
        <f t="shared" ca="1" si="28"/>
        <v>0</v>
      </c>
      <c r="BM19" s="167" t="b">
        <f t="shared" ca="1" si="28"/>
        <v>0</v>
      </c>
      <c r="BN19" s="167" t="b">
        <f>IF($F19=BN$5,IF(COUNTIF(NK･NKG!$GH$4:$GH$15,$G19)&gt;0,IF(COUNT($G19)&gt;0,FALSE,TRUE),TRUE),FALSE)</f>
        <v>0</v>
      </c>
      <c r="BO19" s="167" t="b">
        <f t="shared" ca="1" si="28"/>
        <v>0</v>
      </c>
      <c r="BP19" s="167" t="b">
        <f t="shared" ca="1" si="28"/>
        <v>0</v>
      </c>
      <c r="BQ19" s="167" t="b">
        <f t="shared" ca="1" si="28"/>
        <v>0</v>
      </c>
      <c r="BR19" s="167" t="b">
        <f t="shared" ca="1" si="28"/>
        <v>0</v>
      </c>
      <c r="BS19" s="496" t="str">
        <f t="shared" ca="1" si="11"/>
        <v/>
      </c>
      <c r="BT19" s="496" t="str">
        <f t="shared" si="29"/>
        <v/>
      </c>
      <c r="BU19" s="496" t="str">
        <f t="shared" si="12"/>
        <v/>
      </c>
      <c r="BV19" s="496" t="str">
        <f t="shared" si="13"/>
        <v>grey</v>
      </c>
      <c r="BW19" s="514" t="b">
        <f>IF($H19=BW$5,IF(COUNTIF(内線情報!$FF$5:$FF$44,$I19)&gt;0,IF(COUNT($I19)&gt;0,FALSE,TRUE),TRUE),FALSE)</f>
        <v>0</v>
      </c>
      <c r="BX19" s="167" t="b">
        <f t="shared" ca="1" si="30"/>
        <v>0</v>
      </c>
      <c r="BY19" s="167" t="b">
        <f t="shared" ca="1" si="30"/>
        <v>0</v>
      </c>
      <c r="BZ19" s="167" t="b">
        <f>IF($H19=BZ$5,IF(COUNTIF(NK･NKG!$GH$4:$GH$15,$I19)&gt;0,IF(COUNT($I19)&gt;0,FALSE,TRUE),TRUE),FALSE)</f>
        <v>0</v>
      </c>
      <c r="CA19" s="167" t="b">
        <f t="shared" ca="1" si="30"/>
        <v>0</v>
      </c>
      <c r="CB19" s="167" t="b">
        <f t="shared" ca="1" si="30"/>
        <v>0</v>
      </c>
      <c r="CC19" s="167" t="b">
        <f t="shared" ca="1" si="30"/>
        <v>0</v>
      </c>
      <c r="CD19" s="167" t="b">
        <f t="shared" ca="1" si="30"/>
        <v>0</v>
      </c>
      <c r="CE19" s="496" t="str">
        <f t="shared" ca="1" si="15"/>
        <v/>
      </c>
      <c r="CF19" s="496" t="str">
        <f t="shared" si="31"/>
        <v/>
      </c>
      <c r="CG19" s="496" t="str">
        <f t="shared" si="16"/>
        <v/>
      </c>
      <c r="CH19" s="496" t="str">
        <f t="shared" si="17"/>
        <v>grey</v>
      </c>
      <c r="CI19" s="514" t="b">
        <f>IF($J19=CI$5,IF(COUNTIF(内線情報!$FF$5:$FF$44,$K19)&gt;0,IF(COUNT($K19)&gt;0,FALSE,TRUE),TRUE),FALSE)</f>
        <v>0</v>
      </c>
      <c r="CJ19" s="167" t="b">
        <f t="shared" ca="1" si="32"/>
        <v>0</v>
      </c>
      <c r="CK19" s="167" t="b">
        <f t="shared" ca="1" si="32"/>
        <v>0</v>
      </c>
      <c r="CL19" s="167" t="b">
        <f>IF($J19=CL$5,IF(COUNTIF(NK･NKG!$GH$4:$GH$15,$K19)&gt;0,IF(COUNT($K19)&gt;0,FALSE,TRUE),TRUE),FALSE)</f>
        <v>0</v>
      </c>
      <c r="CM19" s="167" t="b">
        <f t="shared" ca="1" si="32"/>
        <v>0</v>
      </c>
      <c r="CN19" s="167" t="b">
        <f t="shared" ca="1" si="32"/>
        <v>0</v>
      </c>
      <c r="CO19" s="167" t="b">
        <f t="shared" ca="1" si="32"/>
        <v>0</v>
      </c>
      <c r="CP19" s="167" t="b">
        <f t="shared" ca="1" si="32"/>
        <v>0</v>
      </c>
      <c r="CQ19" s="496" t="str">
        <f t="shared" ca="1" si="33"/>
        <v/>
      </c>
      <c r="CR19" s="1053"/>
      <c r="CS19" s="496" t="str">
        <f t="shared" si="19"/>
        <v/>
      </c>
      <c r="CT19" s="496" t="str">
        <f t="shared" si="20"/>
        <v/>
      </c>
      <c r="CU19" s="496" t="str">
        <f t="shared" si="21"/>
        <v/>
      </c>
      <c r="CV19" s="496" t="str">
        <f t="shared" si="22"/>
        <v/>
      </c>
      <c r="CW19" s="79" t="b">
        <f>IF($D19=CW$5,IF(COUNTIF(内線情報!$FF$5:$FF$44,$E19)&gt;0,TRUE,FALSE),FALSE)</f>
        <v>0</v>
      </c>
      <c r="CX19" s="79" t="b">
        <f t="shared" ca="1" si="34"/>
        <v>0</v>
      </c>
      <c r="CY19" s="79" t="b">
        <f t="shared" ca="1" si="34"/>
        <v>0</v>
      </c>
      <c r="CZ19" s="79" t="b">
        <f>IF($D19=CZ$5,IF(COUNTIF(NK･NKG!$GH$4:$GH$15,$E19)&gt;0,TRUE,FALSE),FALSE)</f>
        <v>0</v>
      </c>
      <c r="DA19" s="485" t="str">
        <f t="shared" si="35"/>
        <v/>
      </c>
      <c r="DB19" s="79" t="b">
        <f>IF($F19=DB$5,IF(COUNTIF(内線情報!$FF$5:$FF$44,$G19)&gt;0,TRUE,FALSE),FALSE)</f>
        <v>0</v>
      </c>
      <c r="DC19" s="79" t="b">
        <f t="shared" ca="1" si="36"/>
        <v>0</v>
      </c>
      <c r="DD19" s="79" t="b">
        <f t="shared" ca="1" si="36"/>
        <v>0</v>
      </c>
      <c r="DE19" s="79" t="b">
        <f>IF($F19=DE$5,IF(COUNTIF(NK･NKG!$GH$4:$GH$15,$G19)&gt;0,TRUE,FALSE),FALSE)</f>
        <v>0</v>
      </c>
      <c r="DF19" s="485" t="str">
        <f t="shared" si="37"/>
        <v/>
      </c>
      <c r="DG19" s="79" t="b">
        <f>IF($H19=DG$5,IF(COUNTIF(内線情報!$FF$5:$FF$44,$I19)&gt;0,TRUE,FALSE),FALSE)</f>
        <v>0</v>
      </c>
      <c r="DH19" s="79" t="b">
        <f t="shared" ca="1" si="38"/>
        <v>0</v>
      </c>
      <c r="DI19" s="79" t="b">
        <f t="shared" ca="1" si="38"/>
        <v>0</v>
      </c>
      <c r="DJ19" s="79" t="b">
        <f>IF($H19=DJ$5,IF(COUNTIF(NK･NKG!$GH$4:$GH$15,$I19)&gt;0,TRUE,FALSE),FALSE)</f>
        <v>0</v>
      </c>
      <c r="DK19" s="485" t="str">
        <f t="shared" si="39"/>
        <v/>
      </c>
      <c r="DL19" s="79" t="b">
        <f>IF($J19=DL$5,IF(COUNTIF(内線情報!$FF$5:$FF$44,$K19)&gt;0,TRUE,FALSE),FALSE)</f>
        <v>0</v>
      </c>
      <c r="DM19" s="79" t="b">
        <f t="shared" ca="1" si="40"/>
        <v>0</v>
      </c>
      <c r="DN19" s="79" t="b">
        <f t="shared" ca="1" si="40"/>
        <v>0</v>
      </c>
      <c r="DO19" s="79" t="b">
        <f>IF($J19=DO$5,IF(COUNTIF(NK･NKG!$GH$4:$GH$15,$K19)&gt;0,TRUE,FALSE),FALSE)</f>
        <v>0</v>
      </c>
      <c r="DP19" s="485" t="str">
        <f t="shared" si="41"/>
        <v/>
      </c>
    </row>
    <row r="20" spans="1:120">
      <c r="A20" s="55"/>
      <c r="B20" s="114">
        <v>15</v>
      </c>
      <c r="C20" s="376"/>
      <c r="D20" s="372" t="s">
        <v>1137</v>
      </c>
      <c r="E20" s="400"/>
      <c r="F20" s="372" t="s">
        <v>1136</v>
      </c>
      <c r="G20" s="400"/>
      <c r="H20" s="372" t="s">
        <v>1135</v>
      </c>
      <c r="I20" s="400"/>
      <c r="J20" s="372" t="s">
        <v>1135</v>
      </c>
      <c r="K20" s="403"/>
      <c r="L20" s="367" t="s">
        <v>643</v>
      </c>
      <c r="M20" s="367" t="s">
        <v>643</v>
      </c>
      <c r="N20" s="367" t="s">
        <v>643</v>
      </c>
      <c r="O20" s="368" t="s">
        <v>643</v>
      </c>
      <c r="P20" s="55"/>
      <c r="T20" s="79">
        <v>15</v>
      </c>
      <c r="V20" s="79">
        <v>15</v>
      </c>
      <c r="Z20" s="79">
        <v>15</v>
      </c>
      <c r="AA20" s="79">
        <v>15</v>
      </c>
      <c r="AG20" s="198" t="b">
        <f t="shared" si="0"/>
        <v>0</v>
      </c>
      <c r="AH20" s="198" t="b">
        <f t="shared" si="1"/>
        <v>0</v>
      </c>
      <c r="AI20" s="198" t="b">
        <f t="shared" si="2"/>
        <v>0</v>
      </c>
      <c r="AJ20" s="198" t="b">
        <f t="shared" si="42"/>
        <v>0</v>
      </c>
      <c r="AK20" s="198" t="b">
        <f t="shared" si="42"/>
        <v>0</v>
      </c>
      <c r="AL20" s="198" t="b">
        <f t="shared" si="42"/>
        <v>0</v>
      </c>
      <c r="AM20" s="198" t="b">
        <f t="shared" si="42"/>
        <v>0</v>
      </c>
      <c r="AN20" s="198" t="b">
        <f t="shared" si="42"/>
        <v>0</v>
      </c>
      <c r="AO20" s="198" t="b">
        <f t="shared" si="42"/>
        <v>0</v>
      </c>
      <c r="AP20" s="198" t="b">
        <f t="shared" si="42"/>
        <v>0</v>
      </c>
      <c r="AQ20" s="198" t="b">
        <f t="shared" si="42"/>
        <v>0</v>
      </c>
      <c r="AR20" s="198" t="b">
        <f t="shared" si="42"/>
        <v>0</v>
      </c>
      <c r="AS20" s="199" t="b">
        <f t="shared" si="42"/>
        <v>0</v>
      </c>
      <c r="AT20" s="485" t="str">
        <f t="shared" si="23"/>
        <v/>
      </c>
      <c r="AU20" s="1007"/>
      <c r="AV20" s="496" t="str">
        <f t="shared" si="24"/>
        <v/>
      </c>
      <c r="AW20" s="496" t="str">
        <f t="shared" si="4"/>
        <v/>
      </c>
      <c r="AX20" s="496" t="str">
        <f t="shared" si="5"/>
        <v>grey</v>
      </c>
      <c r="AY20" s="514" t="b">
        <f>IF($D20=AY$5,IF(COUNTIF(内線情報!$FF$5:$FF$44,$E20)&gt;0,IF(COUNT($E20)&gt;0,FALSE,TRUE),TRUE),FALSE)</f>
        <v>0</v>
      </c>
      <c r="AZ20" s="167" t="b">
        <f t="shared" ca="1" si="25"/>
        <v>0</v>
      </c>
      <c r="BA20" s="167" t="b">
        <f t="shared" ca="1" si="25"/>
        <v>0</v>
      </c>
      <c r="BB20" s="167" t="b">
        <f>IF($D20=BB$5,IF(COUNTIF(NK･NKG!$GH$4:$GH$15,$E20)&gt;0,IF(COUNT($E20)&gt;0,FALSE,TRUE),TRUE),FALSE)</f>
        <v>0</v>
      </c>
      <c r="BC20" s="167" t="b">
        <f t="shared" ca="1" si="25"/>
        <v>0</v>
      </c>
      <c r="BD20" s="167" t="b">
        <f t="shared" ca="1" si="25"/>
        <v>0</v>
      </c>
      <c r="BE20" s="167" t="b">
        <f t="shared" ca="1" si="26"/>
        <v>0</v>
      </c>
      <c r="BF20" s="167" t="b">
        <f t="shared" ca="1" si="26"/>
        <v>0</v>
      </c>
      <c r="BG20" s="496" t="str">
        <f t="shared" ca="1" si="7"/>
        <v/>
      </c>
      <c r="BH20" s="496" t="str">
        <f t="shared" si="27"/>
        <v/>
      </c>
      <c r="BI20" s="496" t="str">
        <f t="shared" si="8"/>
        <v/>
      </c>
      <c r="BJ20" s="496" t="str">
        <f t="shared" si="9"/>
        <v>grey</v>
      </c>
      <c r="BK20" s="514" t="b">
        <f>IF($F20=BK$5,IF(COUNTIF(内線情報!$FF$5:$FF$44,$G20)&gt;0,IF(COUNT($G20)&gt;0,FALSE,TRUE),TRUE),FALSE)</f>
        <v>0</v>
      </c>
      <c r="BL20" s="167" t="b">
        <f t="shared" ca="1" si="28"/>
        <v>0</v>
      </c>
      <c r="BM20" s="167" t="b">
        <f t="shared" ca="1" si="28"/>
        <v>0</v>
      </c>
      <c r="BN20" s="167" t="b">
        <f>IF($F20=BN$5,IF(COUNTIF(NK･NKG!$GH$4:$GH$15,$G20)&gt;0,IF(COUNT($G20)&gt;0,FALSE,TRUE),TRUE),FALSE)</f>
        <v>0</v>
      </c>
      <c r="BO20" s="167" t="b">
        <f t="shared" ca="1" si="28"/>
        <v>0</v>
      </c>
      <c r="BP20" s="167" t="b">
        <f t="shared" ca="1" si="28"/>
        <v>0</v>
      </c>
      <c r="BQ20" s="167" t="b">
        <f t="shared" ca="1" si="28"/>
        <v>0</v>
      </c>
      <c r="BR20" s="167" t="b">
        <f t="shared" ca="1" si="28"/>
        <v>0</v>
      </c>
      <c r="BS20" s="496" t="str">
        <f t="shared" ca="1" si="11"/>
        <v/>
      </c>
      <c r="BT20" s="496" t="str">
        <f t="shared" si="29"/>
        <v/>
      </c>
      <c r="BU20" s="496" t="str">
        <f t="shared" si="12"/>
        <v/>
      </c>
      <c r="BV20" s="496" t="str">
        <f t="shared" si="13"/>
        <v>grey</v>
      </c>
      <c r="BW20" s="514" t="b">
        <f>IF($H20=BW$5,IF(COUNTIF(内線情報!$FF$5:$FF$44,$I20)&gt;0,IF(COUNT($I20)&gt;0,FALSE,TRUE),TRUE),FALSE)</f>
        <v>0</v>
      </c>
      <c r="BX20" s="167" t="b">
        <f t="shared" ca="1" si="30"/>
        <v>0</v>
      </c>
      <c r="BY20" s="167" t="b">
        <f t="shared" ca="1" si="30"/>
        <v>0</v>
      </c>
      <c r="BZ20" s="167" t="b">
        <f>IF($H20=BZ$5,IF(COUNTIF(NK･NKG!$GH$4:$GH$15,$I20)&gt;0,IF(COUNT($I20)&gt;0,FALSE,TRUE),TRUE),FALSE)</f>
        <v>0</v>
      </c>
      <c r="CA20" s="167" t="b">
        <f t="shared" ca="1" si="30"/>
        <v>0</v>
      </c>
      <c r="CB20" s="167" t="b">
        <f t="shared" ca="1" si="30"/>
        <v>0</v>
      </c>
      <c r="CC20" s="167" t="b">
        <f t="shared" ca="1" si="30"/>
        <v>0</v>
      </c>
      <c r="CD20" s="167" t="b">
        <f t="shared" ca="1" si="30"/>
        <v>0</v>
      </c>
      <c r="CE20" s="496" t="str">
        <f t="shared" ca="1" si="15"/>
        <v/>
      </c>
      <c r="CF20" s="496" t="str">
        <f t="shared" si="31"/>
        <v/>
      </c>
      <c r="CG20" s="496" t="str">
        <f t="shared" si="16"/>
        <v/>
      </c>
      <c r="CH20" s="496" t="str">
        <f t="shared" si="17"/>
        <v>grey</v>
      </c>
      <c r="CI20" s="514" t="b">
        <f>IF($J20=CI$5,IF(COUNTIF(内線情報!$FF$5:$FF$44,$K20)&gt;0,IF(COUNT($K20)&gt;0,FALSE,TRUE),TRUE),FALSE)</f>
        <v>0</v>
      </c>
      <c r="CJ20" s="167" t="b">
        <f t="shared" ca="1" si="32"/>
        <v>0</v>
      </c>
      <c r="CK20" s="167" t="b">
        <f t="shared" ca="1" si="32"/>
        <v>0</v>
      </c>
      <c r="CL20" s="167" t="b">
        <f>IF($J20=CL$5,IF(COUNTIF(NK･NKG!$GH$4:$GH$15,$K20)&gt;0,IF(COUNT($K20)&gt;0,FALSE,TRUE),TRUE),FALSE)</f>
        <v>0</v>
      </c>
      <c r="CM20" s="167" t="b">
        <f t="shared" ca="1" si="32"/>
        <v>0</v>
      </c>
      <c r="CN20" s="167" t="b">
        <f t="shared" ca="1" si="32"/>
        <v>0</v>
      </c>
      <c r="CO20" s="167" t="b">
        <f t="shared" ca="1" si="32"/>
        <v>0</v>
      </c>
      <c r="CP20" s="167" t="b">
        <f t="shared" ca="1" si="32"/>
        <v>0</v>
      </c>
      <c r="CQ20" s="496" t="str">
        <f t="shared" ca="1" si="33"/>
        <v/>
      </c>
      <c r="CR20" s="1053"/>
      <c r="CS20" s="496" t="str">
        <f t="shared" si="19"/>
        <v/>
      </c>
      <c r="CT20" s="496" t="str">
        <f t="shared" si="20"/>
        <v/>
      </c>
      <c r="CU20" s="496" t="str">
        <f t="shared" si="21"/>
        <v/>
      </c>
      <c r="CV20" s="496" t="str">
        <f t="shared" si="22"/>
        <v/>
      </c>
      <c r="CW20" s="79" t="b">
        <f>IF($D20=CW$5,IF(COUNTIF(内線情報!$FF$5:$FF$44,$E20)&gt;0,TRUE,FALSE),FALSE)</f>
        <v>0</v>
      </c>
      <c r="CX20" s="79" t="b">
        <f t="shared" ca="1" si="34"/>
        <v>0</v>
      </c>
      <c r="CY20" s="79" t="b">
        <f t="shared" ca="1" si="34"/>
        <v>0</v>
      </c>
      <c r="CZ20" s="79" t="b">
        <f>IF($D20=CZ$5,IF(COUNTIF(NK･NKG!$GH$4:$GH$15,$E20)&gt;0,TRUE,FALSE),FALSE)</f>
        <v>0</v>
      </c>
      <c r="DA20" s="485" t="str">
        <f t="shared" si="35"/>
        <v/>
      </c>
      <c r="DB20" s="79" t="b">
        <f>IF($F20=DB$5,IF(COUNTIF(内線情報!$FF$5:$FF$44,$G20)&gt;0,TRUE,FALSE),FALSE)</f>
        <v>0</v>
      </c>
      <c r="DC20" s="79" t="b">
        <f t="shared" ca="1" si="36"/>
        <v>0</v>
      </c>
      <c r="DD20" s="79" t="b">
        <f t="shared" ca="1" si="36"/>
        <v>0</v>
      </c>
      <c r="DE20" s="79" t="b">
        <f>IF($F20=DE$5,IF(COUNTIF(NK･NKG!$GH$4:$GH$15,$G20)&gt;0,TRUE,FALSE),FALSE)</f>
        <v>0</v>
      </c>
      <c r="DF20" s="485" t="str">
        <f t="shared" si="37"/>
        <v/>
      </c>
      <c r="DG20" s="79" t="b">
        <f>IF($H20=DG$5,IF(COUNTIF(内線情報!$FF$5:$FF$44,$I20)&gt;0,TRUE,FALSE),FALSE)</f>
        <v>0</v>
      </c>
      <c r="DH20" s="79" t="b">
        <f t="shared" ca="1" si="38"/>
        <v>0</v>
      </c>
      <c r="DI20" s="79" t="b">
        <f t="shared" ca="1" si="38"/>
        <v>0</v>
      </c>
      <c r="DJ20" s="79" t="b">
        <f>IF($H20=DJ$5,IF(COUNTIF(NK･NKG!$GH$4:$GH$15,$I20)&gt;0,TRUE,FALSE),FALSE)</f>
        <v>0</v>
      </c>
      <c r="DK20" s="485" t="str">
        <f t="shared" si="39"/>
        <v/>
      </c>
      <c r="DL20" s="79" t="b">
        <f>IF($J20=DL$5,IF(COUNTIF(内線情報!$FF$5:$FF$44,$K20)&gt;0,TRUE,FALSE),FALSE)</f>
        <v>0</v>
      </c>
      <c r="DM20" s="79" t="b">
        <f t="shared" ca="1" si="40"/>
        <v>0</v>
      </c>
      <c r="DN20" s="79" t="b">
        <f t="shared" ca="1" si="40"/>
        <v>0</v>
      </c>
      <c r="DO20" s="79" t="b">
        <f>IF($J20=DO$5,IF(COUNTIF(NK･NKG!$GH$4:$GH$15,$K20)&gt;0,TRUE,FALSE),FALSE)</f>
        <v>0</v>
      </c>
      <c r="DP20" s="485" t="str">
        <f t="shared" si="41"/>
        <v/>
      </c>
    </row>
    <row r="21" spans="1:120">
      <c r="A21" s="55"/>
      <c r="B21" s="114">
        <v>16</v>
      </c>
      <c r="C21" s="376"/>
      <c r="D21" s="372" t="s">
        <v>1135</v>
      </c>
      <c r="E21" s="400"/>
      <c r="F21" s="372" t="s">
        <v>1136</v>
      </c>
      <c r="G21" s="400"/>
      <c r="H21" s="372" t="s">
        <v>1136</v>
      </c>
      <c r="I21" s="400"/>
      <c r="J21" s="372" t="s">
        <v>1136</v>
      </c>
      <c r="K21" s="403"/>
      <c r="L21" s="367" t="s">
        <v>643</v>
      </c>
      <c r="M21" s="367" t="s">
        <v>643</v>
      </c>
      <c r="N21" s="367" t="s">
        <v>643</v>
      </c>
      <c r="O21" s="368" t="s">
        <v>643</v>
      </c>
      <c r="P21" s="55"/>
      <c r="T21" s="79">
        <v>16</v>
      </c>
      <c r="V21" s="79">
        <v>16</v>
      </c>
      <c r="Z21" s="79">
        <v>16</v>
      </c>
      <c r="AA21" s="79">
        <v>16</v>
      </c>
      <c r="AG21" s="198" t="b">
        <f t="shared" si="0"/>
        <v>0</v>
      </c>
      <c r="AH21" s="198" t="b">
        <f t="shared" si="1"/>
        <v>0</v>
      </c>
      <c r="AI21" s="198" t="b">
        <f t="shared" si="2"/>
        <v>0</v>
      </c>
      <c r="AJ21" s="198" t="b">
        <f t="shared" si="42"/>
        <v>0</v>
      </c>
      <c r="AK21" s="198" t="b">
        <f t="shared" si="42"/>
        <v>0</v>
      </c>
      <c r="AL21" s="198" t="b">
        <f t="shared" si="42"/>
        <v>0</v>
      </c>
      <c r="AM21" s="198" t="b">
        <f t="shared" si="42"/>
        <v>0</v>
      </c>
      <c r="AN21" s="198" t="b">
        <f t="shared" si="42"/>
        <v>0</v>
      </c>
      <c r="AO21" s="198" t="b">
        <f t="shared" si="42"/>
        <v>0</v>
      </c>
      <c r="AP21" s="198" t="b">
        <f t="shared" si="42"/>
        <v>0</v>
      </c>
      <c r="AQ21" s="198" t="b">
        <f t="shared" si="42"/>
        <v>0</v>
      </c>
      <c r="AR21" s="198" t="b">
        <f t="shared" si="42"/>
        <v>0</v>
      </c>
      <c r="AS21" s="199" t="b">
        <f t="shared" si="42"/>
        <v>0</v>
      </c>
      <c r="AT21" s="485" t="str">
        <f t="shared" si="23"/>
        <v/>
      </c>
      <c r="AU21" s="1007"/>
      <c r="AV21" s="496" t="str">
        <f t="shared" si="24"/>
        <v/>
      </c>
      <c r="AW21" s="496" t="str">
        <f t="shared" si="4"/>
        <v/>
      </c>
      <c r="AX21" s="496" t="str">
        <f t="shared" si="5"/>
        <v>grey</v>
      </c>
      <c r="AY21" s="514" t="b">
        <f>IF($D21=AY$5,IF(COUNTIF(内線情報!$FF$5:$FF$44,$E21)&gt;0,IF(COUNT($E21)&gt;0,FALSE,TRUE),TRUE),FALSE)</f>
        <v>0</v>
      </c>
      <c r="AZ21" s="167" t="b">
        <f t="shared" ca="1" si="25"/>
        <v>0</v>
      </c>
      <c r="BA21" s="167" t="b">
        <f t="shared" ca="1" si="25"/>
        <v>0</v>
      </c>
      <c r="BB21" s="167" t="b">
        <f>IF($D21=BB$5,IF(COUNTIF(NK･NKG!$GH$4:$GH$15,$E21)&gt;0,IF(COUNT($E21)&gt;0,FALSE,TRUE),TRUE),FALSE)</f>
        <v>0</v>
      </c>
      <c r="BC21" s="167" t="b">
        <f t="shared" ca="1" si="25"/>
        <v>0</v>
      </c>
      <c r="BD21" s="167" t="b">
        <f t="shared" ca="1" si="25"/>
        <v>0</v>
      </c>
      <c r="BE21" s="167" t="b">
        <f t="shared" ca="1" si="26"/>
        <v>0</v>
      </c>
      <c r="BF21" s="167" t="b">
        <f t="shared" ca="1" si="26"/>
        <v>0</v>
      </c>
      <c r="BG21" s="496" t="str">
        <f t="shared" ca="1" si="7"/>
        <v/>
      </c>
      <c r="BH21" s="496" t="str">
        <f t="shared" si="27"/>
        <v/>
      </c>
      <c r="BI21" s="496" t="str">
        <f t="shared" si="8"/>
        <v/>
      </c>
      <c r="BJ21" s="496" t="str">
        <f t="shared" si="9"/>
        <v>grey</v>
      </c>
      <c r="BK21" s="514" t="b">
        <f>IF($F21=BK$5,IF(COUNTIF(内線情報!$FF$5:$FF$44,$G21)&gt;0,IF(COUNT($G21)&gt;0,FALSE,TRUE),TRUE),FALSE)</f>
        <v>0</v>
      </c>
      <c r="BL21" s="167" t="b">
        <f t="shared" ca="1" si="28"/>
        <v>0</v>
      </c>
      <c r="BM21" s="167" t="b">
        <f t="shared" ca="1" si="28"/>
        <v>0</v>
      </c>
      <c r="BN21" s="167" t="b">
        <f>IF($F21=BN$5,IF(COUNTIF(NK･NKG!$GH$4:$GH$15,$G21)&gt;0,IF(COUNT($G21)&gt;0,FALSE,TRUE),TRUE),FALSE)</f>
        <v>0</v>
      </c>
      <c r="BO21" s="167" t="b">
        <f t="shared" ca="1" si="28"/>
        <v>0</v>
      </c>
      <c r="BP21" s="167" t="b">
        <f t="shared" ca="1" si="28"/>
        <v>0</v>
      </c>
      <c r="BQ21" s="167" t="b">
        <f t="shared" ca="1" si="28"/>
        <v>0</v>
      </c>
      <c r="BR21" s="167" t="b">
        <f t="shared" ca="1" si="28"/>
        <v>0</v>
      </c>
      <c r="BS21" s="496" t="str">
        <f t="shared" ca="1" si="11"/>
        <v/>
      </c>
      <c r="BT21" s="496" t="str">
        <f t="shared" si="29"/>
        <v/>
      </c>
      <c r="BU21" s="496" t="str">
        <f t="shared" si="12"/>
        <v/>
      </c>
      <c r="BV21" s="496" t="str">
        <f t="shared" si="13"/>
        <v>grey</v>
      </c>
      <c r="BW21" s="514" t="b">
        <f>IF($H21=BW$5,IF(COUNTIF(内線情報!$FF$5:$FF$44,$I21)&gt;0,IF(COUNT($I21)&gt;0,FALSE,TRUE),TRUE),FALSE)</f>
        <v>0</v>
      </c>
      <c r="BX21" s="167" t="b">
        <f t="shared" ca="1" si="30"/>
        <v>0</v>
      </c>
      <c r="BY21" s="167" t="b">
        <f t="shared" ca="1" si="30"/>
        <v>0</v>
      </c>
      <c r="BZ21" s="167" t="b">
        <f>IF($H21=BZ$5,IF(COUNTIF(NK･NKG!$GH$4:$GH$15,$I21)&gt;0,IF(COUNT($I21)&gt;0,FALSE,TRUE),TRUE),FALSE)</f>
        <v>0</v>
      </c>
      <c r="CA21" s="167" t="b">
        <f t="shared" ca="1" si="30"/>
        <v>0</v>
      </c>
      <c r="CB21" s="167" t="b">
        <f t="shared" ca="1" si="30"/>
        <v>0</v>
      </c>
      <c r="CC21" s="167" t="b">
        <f t="shared" ca="1" si="30"/>
        <v>0</v>
      </c>
      <c r="CD21" s="167" t="b">
        <f t="shared" ca="1" si="30"/>
        <v>0</v>
      </c>
      <c r="CE21" s="496" t="str">
        <f t="shared" ca="1" si="15"/>
        <v/>
      </c>
      <c r="CF21" s="496" t="str">
        <f t="shared" si="31"/>
        <v/>
      </c>
      <c r="CG21" s="496" t="str">
        <f t="shared" si="16"/>
        <v/>
      </c>
      <c r="CH21" s="496" t="str">
        <f t="shared" si="17"/>
        <v>grey</v>
      </c>
      <c r="CI21" s="514" t="b">
        <f>IF($J21=CI$5,IF(COUNTIF(内線情報!$FF$5:$FF$44,$K21)&gt;0,IF(COUNT($K21)&gt;0,FALSE,TRUE),TRUE),FALSE)</f>
        <v>0</v>
      </c>
      <c r="CJ21" s="167" t="b">
        <f t="shared" ca="1" si="32"/>
        <v>0</v>
      </c>
      <c r="CK21" s="167" t="b">
        <f t="shared" ca="1" si="32"/>
        <v>0</v>
      </c>
      <c r="CL21" s="167" t="b">
        <f>IF($J21=CL$5,IF(COUNTIF(NK･NKG!$GH$4:$GH$15,$K21)&gt;0,IF(COUNT($K21)&gt;0,FALSE,TRUE),TRUE),FALSE)</f>
        <v>0</v>
      </c>
      <c r="CM21" s="167" t="b">
        <f t="shared" ca="1" si="32"/>
        <v>0</v>
      </c>
      <c r="CN21" s="167" t="b">
        <f t="shared" ca="1" si="32"/>
        <v>0</v>
      </c>
      <c r="CO21" s="167" t="b">
        <f t="shared" ca="1" si="32"/>
        <v>0</v>
      </c>
      <c r="CP21" s="167" t="b">
        <f t="shared" ca="1" si="32"/>
        <v>0</v>
      </c>
      <c r="CQ21" s="496" t="str">
        <f t="shared" ca="1" si="33"/>
        <v/>
      </c>
      <c r="CR21" s="1053"/>
      <c r="CS21" s="496" t="str">
        <f t="shared" si="19"/>
        <v/>
      </c>
      <c r="CT21" s="496" t="str">
        <f t="shared" si="20"/>
        <v/>
      </c>
      <c r="CU21" s="496" t="str">
        <f t="shared" si="21"/>
        <v/>
      </c>
      <c r="CV21" s="496" t="str">
        <f t="shared" si="22"/>
        <v/>
      </c>
      <c r="CW21" s="79" t="b">
        <f>IF($D21=CW$5,IF(COUNTIF(内線情報!$FF$5:$FF$44,$E21)&gt;0,TRUE,FALSE),FALSE)</f>
        <v>0</v>
      </c>
      <c r="CX21" s="79" t="b">
        <f t="shared" ca="1" si="34"/>
        <v>0</v>
      </c>
      <c r="CY21" s="79" t="b">
        <f t="shared" ca="1" si="34"/>
        <v>0</v>
      </c>
      <c r="CZ21" s="79" t="b">
        <f>IF($D21=CZ$5,IF(COUNTIF(NK･NKG!$GH$4:$GH$15,$E21)&gt;0,TRUE,FALSE),FALSE)</f>
        <v>0</v>
      </c>
      <c r="DA21" s="485" t="str">
        <f t="shared" si="35"/>
        <v/>
      </c>
      <c r="DB21" s="79" t="b">
        <f>IF($F21=DB$5,IF(COUNTIF(内線情報!$FF$5:$FF$44,$G21)&gt;0,TRUE,FALSE),FALSE)</f>
        <v>0</v>
      </c>
      <c r="DC21" s="79" t="b">
        <f t="shared" ca="1" si="36"/>
        <v>0</v>
      </c>
      <c r="DD21" s="79" t="b">
        <f t="shared" ca="1" si="36"/>
        <v>0</v>
      </c>
      <c r="DE21" s="79" t="b">
        <f>IF($F21=DE$5,IF(COUNTIF(NK･NKG!$GH$4:$GH$15,$G21)&gt;0,TRUE,FALSE),FALSE)</f>
        <v>0</v>
      </c>
      <c r="DF21" s="485" t="str">
        <f t="shared" si="37"/>
        <v/>
      </c>
      <c r="DG21" s="79" t="b">
        <f>IF($H21=DG$5,IF(COUNTIF(内線情報!$FF$5:$FF$44,$I21)&gt;0,TRUE,FALSE),FALSE)</f>
        <v>0</v>
      </c>
      <c r="DH21" s="79" t="b">
        <f t="shared" ca="1" si="38"/>
        <v>0</v>
      </c>
      <c r="DI21" s="79" t="b">
        <f t="shared" ca="1" si="38"/>
        <v>0</v>
      </c>
      <c r="DJ21" s="79" t="b">
        <f>IF($H21=DJ$5,IF(COUNTIF(NK･NKG!$GH$4:$GH$15,$I21)&gt;0,TRUE,FALSE),FALSE)</f>
        <v>0</v>
      </c>
      <c r="DK21" s="485" t="str">
        <f t="shared" si="39"/>
        <v/>
      </c>
      <c r="DL21" s="79" t="b">
        <f>IF($J21=DL$5,IF(COUNTIF(内線情報!$FF$5:$FF$44,$K21)&gt;0,TRUE,FALSE),FALSE)</f>
        <v>0</v>
      </c>
      <c r="DM21" s="79" t="b">
        <f t="shared" ca="1" si="40"/>
        <v>0</v>
      </c>
      <c r="DN21" s="79" t="b">
        <f t="shared" ca="1" si="40"/>
        <v>0</v>
      </c>
      <c r="DO21" s="79" t="b">
        <f>IF($J21=DO$5,IF(COUNTIF(NK･NKG!$GH$4:$GH$15,$K21)&gt;0,TRUE,FALSE),FALSE)</f>
        <v>0</v>
      </c>
      <c r="DP21" s="485" t="str">
        <f t="shared" si="41"/>
        <v/>
      </c>
    </row>
    <row r="22" spans="1:120">
      <c r="A22" s="55"/>
      <c r="B22" s="114">
        <v>17</v>
      </c>
      <c r="C22" s="376"/>
      <c r="D22" s="373" t="s">
        <v>1135</v>
      </c>
      <c r="E22" s="401"/>
      <c r="F22" s="373" t="s">
        <v>1135</v>
      </c>
      <c r="G22" s="401"/>
      <c r="H22" s="373" t="s">
        <v>1135</v>
      </c>
      <c r="I22" s="401"/>
      <c r="J22" s="373" t="s">
        <v>1135</v>
      </c>
      <c r="K22" s="404"/>
      <c r="L22" s="367" t="s">
        <v>643</v>
      </c>
      <c r="M22" s="367" t="s">
        <v>643</v>
      </c>
      <c r="N22" s="367" t="s">
        <v>643</v>
      </c>
      <c r="O22" s="368" t="s">
        <v>643</v>
      </c>
      <c r="P22" s="55"/>
      <c r="T22" s="79">
        <v>17</v>
      </c>
      <c r="V22" s="79">
        <v>17</v>
      </c>
      <c r="Z22" s="79">
        <v>17</v>
      </c>
      <c r="AA22" s="79">
        <v>17</v>
      </c>
      <c r="AG22" s="198" t="b">
        <f t="shared" si="0"/>
        <v>0</v>
      </c>
      <c r="AH22" s="198" t="b">
        <f t="shared" si="1"/>
        <v>0</v>
      </c>
      <c r="AI22" s="198" t="b">
        <f t="shared" si="2"/>
        <v>0</v>
      </c>
      <c r="AJ22" s="198" t="b">
        <f t="shared" si="42"/>
        <v>0</v>
      </c>
      <c r="AK22" s="198" t="b">
        <f t="shared" si="42"/>
        <v>0</v>
      </c>
      <c r="AL22" s="198" t="b">
        <f t="shared" si="42"/>
        <v>0</v>
      </c>
      <c r="AM22" s="198" t="b">
        <f t="shared" si="42"/>
        <v>0</v>
      </c>
      <c r="AN22" s="198" t="b">
        <f t="shared" si="42"/>
        <v>0</v>
      </c>
      <c r="AO22" s="198" t="b">
        <f t="shared" si="42"/>
        <v>0</v>
      </c>
      <c r="AP22" s="198" t="b">
        <f t="shared" si="42"/>
        <v>0</v>
      </c>
      <c r="AQ22" s="198" t="b">
        <f t="shared" si="42"/>
        <v>0</v>
      </c>
      <c r="AR22" s="198" t="b">
        <f t="shared" si="42"/>
        <v>0</v>
      </c>
      <c r="AS22" s="199" t="b">
        <f t="shared" si="42"/>
        <v>0</v>
      </c>
      <c r="AT22" s="485" t="str">
        <f t="shared" si="23"/>
        <v/>
      </c>
      <c r="AU22" s="1007"/>
      <c r="AV22" s="496" t="str">
        <f t="shared" si="24"/>
        <v/>
      </c>
      <c r="AW22" s="496" t="str">
        <f t="shared" si="4"/>
        <v/>
      </c>
      <c r="AX22" s="496" t="str">
        <f t="shared" si="5"/>
        <v>grey</v>
      </c>
      <c r="AY22" s="514" t="b">
        <f>IF($D22=AY$5,IF(COUNTIF(内線情報!$FF$5:$FF$44,$E22)&gt;0,IF(COUNT($E22)&gt;0,FALSE,TRUE),TRUE),FALSE)</f>
        <v>0</v>
      </c>
      <c r="AZ22" s="167" t="b">
        <f t="shared" ca="1" si="25"/>
        <v>0</v>
      </c>
      <c r="BA22" s="167" t="b">
        <f t="shared" ca="1" si="25"/>
        <v>0</v>
      </c>
      <c r="BB22" s="167" t="b">
        <f>IF($D22=BB$5,IF(COUNTIF(NK･NKG!$GH$4:$GH$15,$E22)&gt;0,IF(COUNT($E22)&gt;0,FALSE,TRUE),TRUE),FALSE)</f>
        <v>0</v>
      </c>
      <c r="BC22" s="167" t="b">
        <f t="shared" ca="1" si="25"/>
        <v>0</v>
      </c>
      <c r="BD22" s="167" t="b">
        <f t="shared" ca="1" si="25"/>
        <v>0</v>
      </c>
      <c r="BE22" s="167" t="b">
        <f t="shared" ca="1" si="26"/>
        <v>0</v>
      </c>
      <c r="BF22" s="167" t="b">
        <f t="shared" ca="1" si="26"/>
        <v>0</v>
      </c>
      <c r="BG22" s="496" t="str">
        <f t="shared" ca="1" si="7"/>
        <v/>
      </c>
      <c r="BH22" s="496" t="str">
        <f t="shared" si="27"/>
        <v/>
      </c>
      <c r="BI22" s="496" t="str">
        <f t="shared" si="8"/>
        <v/>
      </c>
      <c r="BJ22" s="496" t="str">
        <f t="shared" si="9"/>
        <v>grey</v>
      </c>
      <c r="BK22" s="514" t="b">
        <f>IF($F22=BK$5,IF(COUNTIF(内線情報!$FF$5:$FF$44,$G22)&gt;0,IF(COUNT($G22)&gt;0,FALSE,TRUE),TRUE),FALSE)</f>
        <v>0</v>
      </c>
      <c r="BL22" s="167" t="b">
        <f t="shared" ca="1" si="28"/>
        <v>0</v>
      </c>
      <c r="BM22" s="167" t="b">
        <f t="shared" ca="1" si="28"/>
        <v>0</v>
      </c>
      <c r="BN22" s="167" t="b">
        <f>IF($F22=BN$5,IF(COUNTIF(NK･NKG!$GH$4:$GH$15,$G22)&gt;0,IF(COUNT($G22)&gt;0,FALSE,TRUE),TRUE),FALSE)</f>
        <v>0</v>
      </c>
      <c r="BO22" s="167" t="b">
        <f t="shared" ca="1" si="28"/>
        <v>0</v>
      </c>
      <c r="BP22" s="167" t="b">
        <f t="shared" ca="1" si="28"/>
        <v>0</v>
      </c>
      <c r="BQ22" s="167" t="b">
        <f t="shared" ca="1" si="28"/>
        <v>0</v>
      </c>
      <c r="BR22" s="167" t="b">
        <f t="shared" ca="1" si="28"/>
        <v>0</v>
      </c>
      <c r="BS22" s="496" t="str">
        <f t="shared" ca="1" si="11"/>
        <v/>
      </c>
      <c r="BT22" s="496" t="str">
        <f t="shared" si="29"/>
        <v/>
      </c>
      <c r="BU22" s="496" t="str">
        <f t="shared" si="12"/>
        <v/>
      </c>
      <c r="BV22" s="496" t="str">
        <f t="shared" si="13"/>
        <v>grey</v>
      </c>
      <c r="BW22" s="514" t="b">
        <f>IF($H22=BW$5,IF(COUNTIF(内線情報!$FF$5:$FF$44,$I22)&gt;0,IF(COUNT($I22)&gt;0,FALSE,TRUE),TRUE),FALSE)</f>
        <v>0</v>
      </c>
      <c r="BX22" s="167" t="b">
        <f t="shared" ca="1" si="30"/>
        <v>0</v>
      </c>
      <c r="BY22" s="167" t="b">
        <f t="shared" ca="1" si="30"/>
        <v>0</v>
      </c>
      <c r="BZ22" s="167" t="b">
        <f>IF($H22=BZ$5,IF(COUNTIF(NK･NKG!$GH$4:$GH$15,$I22)&gt;0,IF(COUNT($I22)&gt;0,FALSE,TRUE),TRUE),FALSE)</f>
        <v>0</v>
      </c>
      <c r="CA22" s="167" t="b">
        <f t="shared" ca="1" si="30"/>
        <v>0</v>
      </c>
      <c r="CB22" s="167" t="b">
        <f t="shared" ca="1" si="30"/>
        <v>0</v>
      </c>
      <c r="CC22" s="167" t="b">
        <f t="shared" ca="1" si="30"/>
        <v>0</v>
      </c>
      <c r="CD22" s="167" t="b">
        <f t="shared" ca="1" si="30"/>
        <v>0</v>
      </c>
      <c r="CE22" s="496" t="str">
        <f t="shared" ca="1" si="15"/>
        <v/>
      </c>
      <c r="CF22" s="496" t="str">
        <f t="shared" si="31"/>
        <v/>
      </c>
      <c r="CG22" s="496" t="str">
        <f t="shared" si="16"/>
        <v/>
      </c>
      <c r="CH22" s="496" t="str">
        <f t="shared" si="17"/>
        <v>grey</v>
      </c>
      <c r="CI22" s="514" t="b">
        <f>IF($J22=CI$5,IF(COUNTIF(内線情報!$FF$5:$FF$44,$K22)&gt;0,IF(COUNT($K22)&gt;0,FALSE,TRUE),TRUE),FALSE)</f>
        <v>0</v>
      </c>
      <c r="CJ22" s="167" t="b">
        <f t="shared" ca="1" si="32"/>
        <v>0</v>
      </c>
      <c r="CK22" s="167" t="b">
        <f t="shared" ca="1" si="32"/>
        <v>0</v>
      </c>
      <c r="CL22" s="167" t="b">
        <f>IF($J22=CL$5,IF(COUNTIF(NK･NKG!$GH$4:$GH$15,$K22)&gt;0,IF(COUNT($K22)&gt;0,FALSE,TRUE),TRUE),FALSE)</f>
        <v>0</v>
      </c>
      <c r="CM22" s="167" t="b">
        <f t="shared" ca="1" si="32"/>
        <v>0</v>
      </c>
      <c r="CN22" s="167" t="b">
        <f t="shared" ca="1" si="32"/>
        <v>0</v>
      </c>
      <c r="CO22" s="167" t="b">
        <f t="shared" ca="1" si="32"/>
        <v>0</v>
      </c>
      <c r="CP22" s="167" t="b">
        <f t="shared" ca="1" si="32"/>
        <v>0</v>
      </c>
      <c r="CQ22" s="496" t="str">
        <f t="shared" ca="1" si="33"/>
        <v/>
      </c>
      <c r="CR22" s="1053"/>
      <c r="CS22" s="496" t="str">
        <f t="shared" si="19"/>
        <v/>
      </c>
      <c r="CT22" s="496" t="str">
        <f t="shared" si="20"/>
        <v/>
      </c>
      <c r="CU22" s="496" t="str">
        <f t="shared" si="21"/>
        <v/>
      </c>
      <c r="CV22" s="496" t="str">
        <f t="shared" si="22"/>
        <v/>
      </c>
      <c r="CW22" s="79" t="b">
        <f>IF($D22=CW$5,IF(COUNTIF(内線情報!$FF$5:$FF$44,$E22)&gt;0,TRUE,FALSE),FALSE)</f>
        <v>0</v>
      </c>
      <c r="CX22" s="79" t="b">
        <f t="shared" ca="1" si="34"/>
        <v>0</v>
      </c>
      <c r="CY22" s="79" t="b">
        <f t="shared" ca="1" si="34"/>
        <v>0</v>
      </c>
      <c r="CZ22" s="79" t="b">
        <f>IF($D22=CZ$5,IF(COUNTIF(NK･NKG!$GH$4:$GH$15,$E22)&gt;0,TRUE,FALSE),FALSE)</f>
        <v>0</v>
      </c>
      <c r="DA22" s="485" t="str">
        <f t="shared" si="35"/>
        <v/>
      </c>
      <c r="DB22" s="79" t="b">
        <f>IF($F22=DB$5,IF(COUNTIF(内線情報!$FF$5:$FF$44,$G22)&gt;0,TRUE,FALSE),FALSE)</f>
        <v>0</v>
      </c>
      <c r="DC22" s="79" t="b">
        <f t="shared" ca="1" si="36"/>
        <v>0</v>
      </c>
      <c r="DD22" s="79" t="b">
        <f t="shared" ca="1" si="36"/>
        <v>0</v>
      </c>
      <c r="DE22" s="79" t="b">
        <f>IF($F22=DE$5,IF(COUNTIF(NK･NKG!$GH$4:$GH$15,$G22)&gt;0,TRUE,FALSE),FALSE)</f>
        <v>0</v>
      </c>
      <c r="DF22" s="485" t="str">
        <f t="shared" si="37"/>
        <v/>
      </c>
      <c r="DG22" s="79" t="b">
        <f>IF($H22=DG$5,IF(COUNTIF(内線情報!$FF$5:$FF$44,$I22)&gt;0,TRUE,FALSE),FALSE)</f>
        <v>0</v>
      </c>
      <c r="DH22" s="79" t="b">
        <f t="shared" ca="1" si="38"/>
        <v>0</v>
      </c>
      <c r="DI22" s="79" t="b">
        <f t="shared" ca="1" si="38"/>
        <v>0</v>
      </c>
      <c r="DJ22" s="79" t="b">
        <f>IF($H22=DJ$5,IF(COUNTIF(NK･NKG!$GH$4:$GH$15,$I22)&gt;0,TRUE,FALSE),FALSE)</f>
        <v>0</v>
      </c>
      <c r="DK22" s="485" t="str">
        <f t="shared" si="39"/>
        <v/>
      </c>
      <c r="DL22" s="79" t="b">
        <f>IF($J22=DL$5,IF(COUNTIF(内線情報!$FF$5:$FF$44,$K22)&gt;0,TRUE,FALSE),FALSE)</f>
        <v>0</v>
      </c>
      <c r="DM22" s="79" t="b">
        <f t="shared" ca="1" si="40"/>
        <v>0</v>
      </c>
      <c r="DN22" s="79" t="b">
        <f t="shared" ca="1" si="40"/>
        <v>0</v>
      </c>
      <c r="DO22" s="79" t="b">
        <f>IF($J22=DO$5,IF(COUNTIF(NK･NKG!$GH$4:$GH$15,$K22)&gt;0,TRUE,FALSE),FALSE)</f>
        <v>0</v>
      </c>
      <c r="DP22" s="485" t="str">
        <f t="shared" si="41"/>
        <v/>
      </c>
    </row>
    <row r="23" spans="1:120">
      <c r="A23" s="55"/>
      <c r="B23" s="114">
        <v>18</v>
      </c>
      <c r="C23" s="376"/>
      <c r="D23" s="372" t="s">
        <v>1136</v>
      </c>
      <c r="E23" s="400"/>
      <c r="F23" s="372" t="s">
        <v>1137</v>
      </c>
      <c r="G23" s="400"/>
      <c r="H23" s="372" t="s">
        <v>1136</v>
      </c>
      <c r="I23" s="400"/>
      <c r="J23" s="372" t="s">
        <v>1136</v>
      </c>
      <c r="K23" s="403"/>
      <c r="L23" s="367" t="s">
        <v>643</v>
      </c>
      <c r="M23" s="367" t="s">
        <v>643</v>
      </c>
      <c r="N23" s="367" t="s">
        <v>643</v>
      </c>
      <c r="O23" s="368" t="s">
        <v>643</v>
      </c>
      <c r="P23" s="55"/>
      <c r="T23" s="79">
        <v>18</v>
      </c>
      <c r="V23" s="79">
        <v>18</v>
      </c>
      <c r="Z23" s="79">
        <v>18</v>
      </c>
      <c r="AA23" s="79">
        <v>18</v>
      </c>
      <c r="AG23" s="198" t="b">
        <f t="shared" si="0"/>
        <v>0</v>
      </c>
      <c r="AH23" s="198" t="b">
        <f t="shared" si="1"/>
        <v>0</v>
      </c>
      <c r="AI23" s="198" t="b">
        <f t="shared" si="2"/>
        <v>0</v>
      </c>
      <c r="AJ23" s="198" t="b">
        <f t="shared" si="42"/>
        <v>0</v>
      </c>
      <c r="AK23" s="198" t="b">
        <f t="shared" si="42"/>
        <v>0</v>
      </c>
      <c r="AL23" s="198" t="b">
        <f t="shared" si="42"/>
        <v>0</v>
      </c>
      <c r="AM23" s="198" t="b">
        <f t="shared" si="42"/>
        <v>0</v>
      </c>
      <c r="AN23" s="198" t="b">
        <f t="shared" si="42"/>
        <v>0</v>
      </c>
      <c r="AO23" s="198" t="b">
        <f t="shared" si="42"/>
        <v>0</v>
      </c>
      <c r="AP23" s="198" t="b">
        <f t="shared" si="42"/>
        <v>0</v>
      </c>
      <c r="AQ23" s="198" t="b">
        <f t="shared" si="42"/>
        <v>0</v>
      </c>
      <c r="AR23" s="198" t="b">
        <f t="shared" si="42"/>
        <v>0</v>
      </c>
      <c r="AS23" s="199" t="b">
        <f t="shared" si="42"/>
        <v>0</v>
      </c>
      <c r="AT23" s="485" t="str">
        <f t="shared" si="23"/>
        <v/>
      </c>
      <c r="AU23" s="1007"/>
      <c r="AV23" s="496" t="str">
        <f t="shared" si="24"/>
        <v/>
      </c>
      <c r="AW23" s="496" t="str">
        <f t="shared" si="4"/>
        <v/>
      </c>
      <c r="AX23" s="496" t="str">
        <f t="shared" si="5"/>
        <v>grey</v>
      </c>
      <c r="AY23" s="514" t="b">
        <f>IF($D23=AY$5,IF(COUNTIF(内線情報!$FF$5:$FF$44,$E23)&gt;0,IF(COUNT($E23)&gt;0,FALSE,TRUE),TRUE),FALSE)</f>
        <v>0</v>
      </c>
      <c r="AZ23" s="167" t="b">
        <f t="shared" ca="1" si="25"/>
        <v>0</v>
      </c>
      <c r="BA23" s="167" t="b">
        <f t="shared" ca="1" si="25"/>
        <v>0</v>
      </c>
      <c r="BB23" s="167" t="b">
        <f>IF($D23=BB$5,IF(COUNTIF(NK･NKG!$GH$4:$GH$15,$E23)&gt;0,IF(COUNT($E23)&gt;0,FALSE,TRUE),TRUE),FALSE)</f>
        <v>0</v>
      </c>
      <c r="BC23" s="167" t="b">
        <f t="shared" ca="1" si="25"/>
        <v>0</v>
      </c>
      <c r="BD23" s="167" t="b">
        <f t="shared" ca="1" si="25"/>
        <v>0</v>
      </c>
      <c r="BE23" s="167" t="b">
        <f t="shared" ca="1" si="26"/>
        <v>0</v>
      </c>
      <c r="BF23" s="167" t="b">
        <f t="shared" ca="1" si="26"/>
        <v>0</v>
      </c>
      <c r="BG23" s="496" t="str">
        <f t="shared" ca="1" si="7"/>
        <v/>
      </c>
      <c r="BH23" s="496" t="str">
        <f t="shared" si="27"/>
        <v/>
      </c>
      <c r="BI23" s="496" t="str">
        <f t="shared" si="8"/>
        <v/>
      </c>
      <c r="BJ23" s="496" t="str">
        <f t="shared" si="9"/>
        <v>grey</v>
      </c>
      <c r="BK23" s="514" t="b">
        <f>IF($F23=BK$5,IF(COUNTIF(内線情報!$FF$5:$FF$44,$G23)&gt;0,IF(COUNT($G23)&gt;0,FALSE,TRUE),TRUE),FALSE)</f>
        <v>0</v>
      </c>
      <c r="BL23" s="167" t="b">
        <f t="shared" ca="1" si="28"/>
        <v>0</v>
      </c>
      <c r="BM23" s="167" t="b">
        <f t="shared" ca="1" si="28"/>
        <v>0</v>
      </c>
      <c r="BN23" s="167" t="b">
        <f>IF($F23=BN$5,IF(COUNTIF(NK･NKG!$GH$4:$GH$15,$G23)&gt;0,IF(COUNT($G23)&gt;0,FALSE,TRUE),TRUE),FALSE)</f>
        <v>0</v>
      </c>
      <c r="BO23" s="167" t="b">
        <f t="shared" ca="1" si="28"/>
        <v>0</v>
      </c>
      <c r="BP23" s="167" t="b">
        <f t="shared" ca="1" si="28"/>
        <v>0</v>
      </c>
      <c r="BQ23" s="167" t="b">
        <f t="shared" ca="1" si="28"/>
        <v>0</v>
      </c>
      <c r="BR23" s="167" t="b">
        <f t="shared" ca="1" si="28"/>
        <v>0</v>
      </c>
      <c r="BS23" s="496" t="str">
        <f t="shared" ca="1" si="11"/>
        <v/>
      </c>
      <c r="BT23" s="496" t="str">
        <f t="shared" si="29"/>
        <v/>
      </c>
      <c r="BU23" s="496" t="str">
        <f t="shared" si="12"/>
        <v/>
      </c>
      <c r="BV23" s="496" t="str">
        <f t="shared" si="13"/>
        <v>grey</v>
      </c>
      <c r="BW23" s="514" t="b">
        <f>IF($H23=BW$5,IF(COUNTIF(内線情報!$FF$5:$FF$44,$I23)&gt;0,IF(COUNT($I23)&gt;0,FALSE,TRUE),TRUE),FALSE)</f>
        <v>0</v>
      </c>
      <c r="BX23" s="167" t="b">
        <f t="shared" ca="1" si="30"/>
        <v>0</v>
      </c>
      <c r="BY23" s="167" t="b">
        <f t="shared" ca="1" si="30"/>
        <v>0</v>
      </c>
      <c r="BZ23" s="167" t="b">
        <f>IF($H23=BZ$5,IF(COUNTIF(NK･NKG!$GH$4:$GH$15,$I23)&gt;0,IF(COUNT($I23)&gt;0,FALSE,TRUE),TRUE),FALSE)</f>
        <v>0</v>
      </c>
      <c r="CA23" s="167" t="b">
        <f t="shared" ca="1" si="30"/>
        <v>0</v>
      </c>
      <c r="CB23" s="167" t="b">
        <f t="shared" ca="1" si="30"/>
        <v>0</v>
      </c>
      <c r="CC23" s="167" t="b">
        <f t="shared" ca="1" si="30"/>
        <v>0</v>
      </c>
      <c r="CD23" s="167" t="b">
        <f t="shared" ca="1" si="30"/>
        <v>0</v>
      </c>
      <c r="CE23" s="496" t="str">
        <f t="shared" ca="1" si="15"/>
        <v/>
      </c>
      <c r="CF23" s="496" t="str">
        <f t="shared" si="31"/>
        <v/>
      </c>
      <c r="CG23" s="496" t="str">
        <f t="shared" si="16"/>
        <v/>
      </c>
      <c r="CH23" s="496" t="str">
        <f t="shared" si="17"/>
        <v>grey</v>
      </c>
      <c r="CI23" s="514" t="b">
        <f>IF($J23=CI$5,IF(COUNTIF(内線情報!$FF$5:$FF$44,$K23)&gt;0,IF(COUNT($K23)&gt;0,FALSE,TRUE),TRUE),FALSE)</f>
        <v>0</v>
      </c>
      <c r="CJ23" s="167" t="b">
        <f t="shared" ca="1" si="32"/>
        <v>0</v>
      </c>
      <c r="CK23" s="167" t="b">
        <f t="shared" ca="1" si="32"/>
        <v>0</v>
      </c>
      <c r="CL23" s="167" t="b">
        <f>IF($J23=CL$5,IF(COUNTIF(NK･NKG!$GH$4:$GH$15,$K23)&gt;0,IF(COUNT($K23)&gt;0,FALSE,TRUE),TRUE),FALSE)</f>
        <v>0</v>
      </c>
      <c r="CM23" s="167" t="b">
        <f t="shared" ca="1" si="32"/>
        <v>0</v>
      </c>
      <c r="CN23" s="167" t="b">
        <f t="shared" ca="1" si="32"/>
        <v>0</v>
      </c>
      <c r="CO23" s="167" t="b">
        <f t="shared" ca="1" si="32"/>
        <v>0</v>
      </c>
      <c r="CP23" s="167" t="b">
        <f t="shared" ca="1" si="32"/>
        <v>0</v>
      </c>
      <c r="CQ23" s="496" t="str">
        <f t="shared" ca="1" si="33"/>
        <v/>
      </c>
      <c r="CR23" s="1053"/>
      <c r="CS23" s="496" t="str">
        <f t="shared" si="19"/>
        <v/>
      </c>
      <c r="CT23" s="496" t="str">
        <f t="shared" si="20"/>
        <v/>
      </c>
      <c r="CU23" s="496" t="str">
        <f t="shared" si="21"/>
        <v/>
      </c>
      <c r="CV23" s="496" t="str">
        <f t="shared" si="22"/>
        <v/>
      </c>
      <c r="CW23" s="79" t="b">
        <f>IF($D23=CW$5,IF(COUNTIF(内線情報!$FF$5:$FF$44,$E23)&gt;0,TRUE,FALSE),FALSE)</f>
        <v>0</v>
      </c>
      <c r="CX23" s="79" t="b">
        <f t="shared" ca="1" si="34"/>
        <v>0</v>
      </c>
      <c r="CY23" s="79" t="b">
        <f t="shared" ca="1" si="34"/>
        <v>0</v>
      </c>
      <c r="CZ23" s="79" t="b">
        <f>IF($D23=CZ$5,IF(COUNTIF(NK･NKG!$GH$4:$GH$15,$E23)&gt;0,TRUE,FALSE),FALSE)</f>
        <v>0</v>
      </c>
      <c r="DA23" s="485" t="str">
        <f t="shared" si="35"/>
        <v/>
      </c>
      <c r="DB23" s="79" t="b">
        <f>IF($F23=DB$5,IF(COUNTIF(内線情報!$FF$5:$FF$44,$G23)&gt;0,TRUE,FALSE),FALSE)</f>
        <v>0</v>
      </c>
      <c r="DC23" s="79" t="b">
        <f t="shared" ca="1" si="36"/>
        <v>0</v>
      </c>
      <c r="DD23" s="79" t="b">
        <f t="shared" ca="1" si="36"/>
        <v>0</v>
      </c>
      <c r="DE23" s="79" t="b">
        <f>IF($F23=DE$5,IF(COUNTIF(NK･NKG!$GH$4:$GH$15,$G23)&gt;0,TRUE,FALSE),FALSE)</f>
        <v>0</v>
      </c>
      <c r="DF23" s="485" t="str">
        <f t="shared" si="37"/>
        <v/>
      </c>
      <c r="DG23" s="79" t="b">
        <f>IF($H23=DG$5,IF(COUNTIF(内線情報!$FF$5:$FF$44,$I23)&gt;0,TRUE,FALSE),FALSE)</f>
        <v>0</v>
      </c>
      <c r="DH23" s="79" t="b">
        <f t="shared" ca="1" si="38"/>
        <v>0</v>
      </c>
      <c r="DI23" s="79" t="b">
        <f t="shared" ca="1" si="38"/>
        <v>0</v>
      </c>
      <c r="DJ23" s="79" t="b">
        <f>IF($H23=DJ$5,IF(COUNTIF(NK･NKG!$GH$4:$GH$15,$I23)&gt;0,TRUE,FALSE),FALSE)</f>
        <v>0</v>
      </c>
      <c r="DK23" s="485" t="str">
        <f t="shared" si="39"/>
        <v/>
      </c>
      <c r="DL23" s="79" t="b">
        <f>IF($J23=DL$5,IF(COUNTIF(内線情報!$FF$5:$FF$44,$K23)&gt;0,TRUE,FALSE),FALSE)</f>
        <v>0</v>
      </c>
      <c r="DM23" s="79" t="b">
        <f t="shared" ca="1" si="40"/>
        <v>0</v>
      </c>
      <c r="DN23" s="79" t="b">
        <f t="shared" ca="1" si="40"/>
        <v>0</v>
      </c>
      <c r="DO23" s="79" t="b">
        <f>IF($J23=DO$5,IF(COUNTIF(NK･NKG!$GH$4:$GH$15,$K23)&gt;0,TRUE,FALSE),FALSE)</f>
        <v>0</v>
      </c>
      <c r="DP23" s="485" t="str">
        <f t="shared" si="41"/>
        <v/>
      </c>
    </row>
    <row r="24" spans="1:120">
      <c r="A24" s="55"/>
      <c r="B24" s="114">
        <v>19</v>
      </c>
      <c r="C24" s="376"/>
      <c r="D24" s="372" t="s">
        <v>1136</v>
      </c>
      <c r="E24" s="400"/>
      <c r="F24" s="372" t="s">
        <v>1136</v>
      </c>
      <c r="G24" s="400"/>
      <c r="H24" s="372" t="s">
        <v>1136</v>
      </c>
      <c r="I24" s="400"/>
      <c r="J24" s="372" t="s">
        <v>1136</v>
      </c>
      <c r="K24" s="403"/>
      <c r="L24" s="367" t="s">
        <v>643</v>
      </c>
      <c r="M24" s="367" t="s">
        <v>643</v>
      </c>
      <c r="N24" s="367" t="s">
        <v>643</v>
      </c>
      <c r="O24" s="368" t="s">
        <v>643</v>
      </c>
      <c r="P24" s="55"/>
      <c r="T24" s="79">
        <v>19</v>
      </c>
      <c r="V24" s="79">
        <v>19</v>
      </c>
      <c r="Z24" s="79">
        <v>19</v>
      </c>
      <c r="AA24" s="79">
        <v>19</v>
      </c>
      <c r="AG24" s="198" t="b">
        <f t="shared" si="0"/>
        <v>0</v>
      </c>
      <c r="AH24" s="198" t="b">
        <f t="shared" si="1"/>
        <v>0</v>
      </c>
      <c r="AI24" s="198" t="b">
        <f t="shared" si="2"/>
        <v>0</v>
      </c>
      <c r="AJ24" s="198" t="b">
        <f t="shared" si="42"/>
        <v>0</v>
      </c>
      <c r="AK24" s="198" t="b">
        <f t="shared" si="42"/>
        <v>0</v>
      </c>
      <c r="AL24" s="198" t="b">
        <f t="shared" si="42"/>
        <v>0</v>
      </c>
      <c r="AM24" s="198" t="b">
        <f t="shared" si="42"/>
        <v>0</v>
      </c>
      <c r="AN24" s="198" t="b">
        <f t="shared" si="42"/>
        <v>0</v>
      </c>
      <c r="AO24" s="198" t="b">
        <f t="shared" si="42"/>
        <v>0</v>
      </c>
      <c r="AP24" s="198" t="b">
        <f t="shared" si="42"/>
        <v>0</v>
      </c>
      <c r="AQ24" s="198" t="b">
        <f t="shared" si="42"/>
        <v>0</v>
      </c>
      <c r="AR24" s="198" t="b">
        <f t="shared" si="42"/>
        <v>0</v>
      </c>
      <c r="AS24" s="199" t="b">
        <f t="shared" si="42"/>
        <v>0</v>
      </c>
      <c r="AT24" s="485" t="str">
        <f t="shared" si="23"/>
        <v/>
      </c>
      <c r="AU24" s="1007"/>
      <c r="AV24" s="496" t="str">
        <f t="shared" si="24"/>
        <v/>
      </c>
      <c r="AW24" s="496" t="str">
        <f t="shared" si="4"/>
        <v/>
      </c>
      <c r="AX24" s="496" t="str">
        <f t="shared" si="5"/>
        <v>grey</v>
      </c>
      <c r="AY24" s="514" t="b">
        <f>IF($D24=AY$5,IF(COUNTIF(内線情報!$FF$5:$FF$44,$E24)&gt;0,IF(COUNT($E24)&gt;0,FALSE,TRUE),TRUE),FALSE)</f>
        <v>0</v>
      </c>
      <c r="AZ24" s="167" t="b">
        <f t="shared" ca="1" si="25"/>
        <v>0</v>
      </c>
      <c r="BA24" s="167" t="b">
        <f t="shared" ca="1" si="25"/>
        <v>0</v>
      </c>
      <c r="BB24" s="167" t="b">
        <f>IF($D24=BB$5,IF(COUNTIF(NK･NKG!$GH$4:$GH$15,$E24)&gt;0,IF(COUNT($E24)&gt;0,FALSE,TRUE),TRUE),FALSE)</f>
        <v>0</v>
      </c>
      <c r="BC24" s="167" t="b">
        <f t="shared" ca="1" si="25"/>
        <v>0</v>
      </c>
      <c r="BD24" s="167" t="b">
        <f t="shared" ca="1" si="25"/>
        <v>0</v>
      </c>
      <c r="BE24" s="167" t="b">
        <f t="shared" ca="1" si="26"/>
        <v>0</v>
      </c>
      <c r="BF24" s="167" t="b">
        <f t="shared" ca="1" si="26"/>
        <v>0</v>
      </c>
      <c r="BG24" s="496" t="str">
        <f t="shared" ca="1" si="7"/>
        <v/>
      </c>
      <c r="BH24" s="496" t="str">
        <f t="shared" si="27"/>
        <v/>
      </c>
      <c r="BI24" s="496" t="str">
        <f t="shared" si="8"/>
        <v/>
      </c>
      <c r="BJ24" s="496" t="str">
        <f t="shared" si="9"/>
        <v>grey</v>
      </c>
      <c r="BK24" s="514" t="b">
        <f>IF($F24=BK$5,IF(COUNTIF(内線情報!$FF$5:$FF$44,$G24)&gt;0,IF(COUNT($G24)&gt;0,FALSE,TRUE),TRUE),FALSE)</f>
        <v>0</v>
      </c>
      <c r="BL24" s="167" t="b">
        <f t="shared" ca="1" si="28"/>
        <v>0</v>
      </c>
      <c r="BM24" s="167" t="b">
        <f t="shared" ca="1" si="28"/>
        <v>0</v>
      </c>
      <c r="BN24" s="167" t="b">
        <f>IF($F24=BN$5,IF(COUNTIF(NK･NKG!$GH$4:$GH$15,$G24)&gt;0,IF(COUNT($G24)&gt;0,FALSE,TRUE),TRUE),FALSE)</f>
        <v>0</v>
      </c>
      <c r="BO24" s="167" t="b">
        <f t="shared" ca="1" si="28"/>
        <v>0</v>
      </c>
      <c r="BP24" s="167" t="b">
        <f t="shared" ca="1" si="28"/>
        <v>0</v>
      </c>
      <c r="BQ24" s="167" t="b">
        <f t="shared" ca="1" si="28"/>
        <v>0</v>
      </c>
      <c r="BR24" s="167" t="b">
        <f t="shared" ca="1" si="28"/>
        <v>0</v>
      </c>
      <c r="BS24" s="496" t="str">
        <f t="shared" ca="1" si="11"/>
        <v/>
      </c>
      <c r="BT24" s="496" t="str">
        <f t="shared" si="29"/>
        <v/>
      </c>
      <c r="BU24" s="496" t="str">
        <f t="shared" si="12"/>
        <v/>
      </c>
      <c r="BV24" s="496" t="str">
        <f t="shared" si="13"/>
        <v>grey</v>
      </c>
      <c r="BW24" s="514" t="b">
        <f>IF($H24=BW$5,IF(COUNTIF(内線情報!$FF$5:$FF$44,$I24)&gt;0,IF(COUNT($I24)&gt;0,FALSE,TRUE),TRUE),FALSE)</f>
        <v>0</v>
      </c>
      <c r="BX24" s="167" t="b">
        <f t="shared" ca="1" si="30"/>
        <v>0</v>
      </c>
      <c r="BY24" s="167" t="b">
        <f t="shared" ca="1" si="30"/>
        <v>0</v>
      </c>
      <c r="BZ24" s="167" t="b">
        <f>IF($H24=BZ$5,IF(COUNTIF(NK･NKG!$GH$4:$GH$15,$I24)&gt;0,IF(COUNT($I24)&gt;0,FALSE,TRUE),TRUE),FALSE)</f>
        <v>0</v>
      </c>
      <c r="CA24" s="167" t="b">
        <f t="shared" ca="1" si="30"/>
        <v>0</v>
      </c>
      <c r="CB24" s="167" t="b">
        <f t="shared" ca="1" si="30"/>
        <v>0</v>
      </c>
      <c r="CC24" s="167" t="b">
        <f t="shared" ca="1" si="30"/>
        <v>0</v>
      </c>
      <c r="CD24" s="167" t="b">
        <f t="shared" ca="1" si="30"/>
        <v>0</v>
      </c>
      <c r="CE24" s="496" t="str">
        <f t="shared" ca="1" si="15"/>
        <v/>
      </c>
      <c r="CF24" s="496" t="str">
        <f t="shared" si="31"/>
        <v/>
      </c>
      <c r="CG24" s="496" t="str">
        <f t="shared" si="16"/>
        <v/>
      </c>
      <c r="CH24" s="496" t="str">
        <f t="shared" si="17"/>
        <v>grey</v>
      </c>
      <c r="CI24" s="514" t="b">
        <f>IF($J24=CI$5,IF(COUNTIF(内線情報!$FF$5:$FF$44,$K24)&gt;0,IF(COUNT($K24)&gt;0,FALSE,TRUE),TRUE),FALSE)</f>
        <v>0</v>
      </c>
      <c r="CJ24" s="167" t="b">
        <f t="shared" ca="1" si="32"/>
        <v>0</v>
      </c>
      <c r="CK24" s="167" t="b">
        <f t="shared" ca="1" si="32"/>
        <v>0</v>
      </c>
      <c r="CL24" s="167" t="b">
        <f>IF($J24=CL$5,IF(COUNTIF(NK･NKG!$GH$4:$GH$15,$K24)&gt;0,IF(COUNT($K24)&gt;0,FALSE,TRUE),TRUE),FALSE)</f>
        <v>0</v>
      </c>
      <c r="CM24" s="167" t="b">
        <f t="shared" ca="1" si="32"/>
        <v>0</v>
      </c>
      <c r="CN24" s="167" t="b">
        <f t="shared" ca="1" si="32"/>
        <v>0</v>
      </c>
      <c r="CO24" s="167" t="b">
        <f t="shared" ca="1" si="32"/>
        <v>0</v>
      </c>
      <c r="CP24" s="167" t="b">
        <f t="shared" ca="1" si="32"/>
        <v>0</v>
      </c>
      <c r="CQ24" s="496" t="str">
        <f t="shared" ca="1" si="33"/>
        <v/>
      </c>
      <c r="CR24" s="1053"/>
      <c r="CS24" s="496" t="str">
        <f t="shared" si="19"/>
        <v/>
      </c>
      <c r="CT24" s="496" t="str">
        <f t="shared" si="20"/>
        <v/>
      </c>
      <c r="CU24" s="496" t="str">
        <f t="shared" si="21"/>
        <v/>
      </c>
      <c r="CV24" s="496" t="str">
        <f t="shared" si="22"/>
        <v/>
      </c>
      <c r="CW24" s="79" t="b">
        <f>IF($D24=CW$5,IF(COUNTIF(内線情報!$FF$5:$FF$44,$E24)&gt;0,TRUE,FALSE),FALSE)</f>
        <v>0</v>
      </c>
      <c r="CX24" s="79" t="b">
        <f t="shared" ca="1" si="34"/>
        <v>0</v>
      </c>
      <c r="CY24" s="79" t="b">
        <f t="shared" ca="1" si="34"/>
        <v>0</v>
      </c>
      <c r="CZ24" s="79" t="b">
        <f>IF($D24=CZ$5,IF(COUNTIF(NK･NKG!$GH$4:$GH$15,$E24)&gt;0,TRUE,FALSE),FALSE)</f>
        <v>0</v>
      </c>
      <c r="DA24" s="485" t="str">
        <f t="shared" si="35"/>
        <v/>
      </c>
      <c r="DB24" s="79" t="b">
        <f>IF($F24=DB$5,IF(COUNTIF(内線情報!$FF$5:$FF$44,$G24)&gt;0,TRUE,FALSE),FALSE)</f>
        <v>0</v>
      </c>
      <c r="DC24" s="79" t="b">
        <f t="shared" ca="1" si="36"/>
        <v>0</v>
      </c>
      <c r="DD24" s="79" t="b">
        <f t="shared" ca="1" si="36"/>
        <v>0</v>
      </c>
      <c r="DE24" s="79" t="b">
        <f>IF($F24=DE$5,IF(COUNTIF(NK･NKG!$GH$4:$GH$15,$G24)&gt;0,TRUE,FALSE),FALSE)</f>
        <v>0</v>
      </c>
      <c r="DF24" s="485" t="str">
        <f t="shared" si="37"/>
        <v/>
      </c>
      <c r="DG24" s="79" t="b">
        <f>IF($H24=DG$5,IF(COUNTIF(内線情報!$FF$5:$FF$44,$I24)&gt;0,TRUE,FALSE),FALSE)</f>
        <v>0</v>
      </c>
      <c r="DH24" s="79" t="b">
        <f t="shared" ca="1" si="38"/>
        <v>0</v>
      </c>
      <c r="DI24" s="79" t="b">
        <f t="shared" ca="1" si="38"/>
        <v>0</v>
      </c>
      <c r="DJ24" s="79" t="b">
        <f>IF($H24=DJ$5,IF(COUNTIF(NK･NKG!$GH$4:$GH$15,$I24)&gt;0,TRUE,FALSE),FALSE)</f>
        <v>0</v>
      </c>
      <c r="DK24" s="485" t="str">
        <f t="shared" si="39"/>
        <v/>
      </c>
      <c r="DL24" s="79" t="b">
        <f>IF($J24=DL$5,IF(COUNTIF(内線情報!$FF$5:$FF$44,$K24)&gt;0,TRUE,FALSE),FALSE)</f>
        <v>0</v>
      </c>
      <c r="DM24" s="79" t="b">
        <f t="shared" ca="1" si="40"/>
        <v>0</v>
      </c>
      <c r="DN24" s="79" t="b">
        <f t="shared" ca="1" si="40"/>
        <v>0</v>
      </c>
      <c r="DO24" s="79" t="b">
        <f>IF($J24=DO$5,IF(COUNTIF(NK･NKG!$GH$4:$GH$15,$K24)&gt;0,TRUE,FALSE),FALSE)</f>
        <v>0</v>
      </c>
      <c r="DP24" s="485" t="str">
        <f t="shared" si="41"/>
        <v/>
      </c>
    </row>
    <row r="25" spans="1:120">
      <c r="A25" s="55"/>
      <c r="B25" s="114">
        <v>20</v>
      </c>
      <c r="C25" s="376"/>
      <c r="D25" s="372" t="s">
        <v>1136</v>
      </c>
      <c r="E25" s="400"/>
      <c r="F25" s="372" t="s">
        <v>1136</v>
      </c>
      <c r="G25" s="400"/>
      <c r="H25" s="372" t="s">
        <v>1136</v>
      </c>
      <c r="I25" s="400"/>
      <c r="J25" s="372" t="s">
        <v>1137</v>
      </c>
      <c r="K25" s="403"/>
      <c r="L25" s="367" t="s">
        <v>643</v>
      </c>
      <c r="M25" s="367" t="s">
        <v>643</v>
      </c>
      <c r="N25" s="367" t="s">
        <v>643</v>
      </c>
      <c r="O25" s="368" t="s">
        <v>643</v>
      </c>
      <c r="P25" s="55"/>
      <c r="T25" s="79">
        <v>20</v>
      </c>
      <c r="V25" s="79">
        <v>20</v>
      </c>
      <c r="Z25" s="79">
        <v>20</v>
      </c>
      <c r="AA25" s="79">
        <v>20</v>
      </c>
      <c r="AG25" s="198" t="b">
        <f t="shared" si="0"/>
        <v>0</v>
      </c>
      <c r="AH25" s="198" t="b">
        <f t="shared" si="1"/>
        <v>0</v>
      </c>
      <c r="AI25" s="198" t="b">
        <f t="shared" si="2"/>
        <v>0</v>
      </c>
      <c r="AJ25" s="198" t="b">
        <f t="shared" si="42"/>
        <v>0</v>
      </c>
      <c r="AK25" s="198" t="b">
        <f t="shared" si="42"/>
        <v>0</v>
      </c>
      <c r="AL25" s="198" t="b">
        <f t="shared" si="42"/>
        <v>0</v>
      </c>
      <c r="AM25" s="198" t="b">
        <f t="shared" si="42"/>
        <v>0</v>
      </c>
      <c r="AN25" s="198" t="b">
        <f t="shared" si="42"/>
        <v>0</v>
      </c>
      <c r="AO25" s="198" t="b">
        <f t="shared" si="42"/>
        <v>0</v>
      </c>
      <c r="AP25" s="198" t="b">
        <f t="shared" si="42"/>
        <v>0</v>
      </c>
      <c r="AQ25" s="198" t="b">
        <f t="shared" si="42"/>
        <v>0</v>
      </c>
      <c r="AR25" s="198" t="b">
        <f t="shared" si="42"/>
        <v>0</v>
      </c>
      <c r="AS25" s="199" t="b">
        <f t="shared" si="42"/>
        <v>0</v>
      </c>
      <c r="AT25" s="485" t="str">
        <f t="shared" si="23"/>
        <v/>
      </c>
      <c r="AU25" s="1007"/>
      <c r="AV25" s="496" t="str">
        <f t="shared" si="24"/>
        <v/>
      </c>
      <c r="AW25" s="496" t="str">
        <f t="shared" si="4"/>
        <v/>
      </c>
      <c r="AX25" s="496" t="str">
        <f t="shared" si="5"/>
        <v>grey</v>
      </c>
      <c r="AY25" s="514" t="b">
        <f>IF($D25=AY$5,IF(COUNTIF(内線情報!$FF$5:$FF$44,$E25)&gt;0,IF(COUNT($E25)&gt;0,FALSE,TRUE),TRUE),FALSE)</f>
        <v>0</v>
      </c>
      <c r="AZ25" s="167" t="b">
        <f t="shared" ca="1" si="25"/>
        <v>0</v>
      </c>
      <c r="BA25" s="167" t="b">
        <f t="shared" ca="1" si="25"/>
        <v>0</v>
      </c>
      <c r="BB25" s="167" t="b">
        <f>IF($D25=BB$5,IF(COUNTIF(NK･NKG!$GH$4:$GH$15,$E25)&gt;0,IF(COUNT($E25)&gt;0,FALSE,TRUE),TRUE),FALSE)</f>
        <v>0</v>
      </c>
      <c r="BC25" s="167" t="b">
        <f t="shared" ca="1" si="25"/>
        <v>0</v>
      </c>
      <c r="BD25" s="167" t="b">
        <f t="shared" ca="1" si="25"/>
        <v>0</v>
      </c>
      <c r="BE25" s="167" t="b">
        <f t="shared" ca="1" si="26"/>
        <v>0</v>
      </c>
      <c r="BF25" s="167" t="b">
        <f t="shared" ca="1" si="26"/>
        <v>0</v>
      </c>
      <c r="BG25" s="496" t="str">
        <f t="shared" ca="1" si="7"/>
        <v/>
      </c>
      <c r="BH25" s="496" t="str">
        <f t="shared" si="27"/>
        <v/>
      </c>
      <c r="BI25" s="496" t="str">
        <f t="shared" si="8"/>
        <v/>
      </c>
      <c r="BJ25" s="496" t="str">
        <f t="shared" si="9"/>
        <v>grey</v>
      </c>
      <c r="BK25" s="514" t="b">
        <f>IF($F25=BK$5,IF(COUNTIF(内線情報!$FF$5:$FF$44,$G25)&gt;0,IF(COUNT($G25)&gt;0,FALSE,TRUE),TRUE),FALSE)</f>
        <v>0</v>
      </c>
      <c r="BL25" s="167" t="b">
        <f t="shared" ca="1" si="28"/>
        <v>0</v>
      </c>
      <c r="BM25" s="167" t="b">
        <f t="shared" ca="1" si="28"/>
        <v>0</v>
      </c>
      <c r="BN25" s="167" t="b">
        <f>IF($F25=BN$5,IF(COUNTIF(NK･NKG!$GH$4:$GH$15,$G25)&gt;0,IF(COUNT($G25)&gt;0,FALSE,TRUE),TRUE),FALSE)</f>
        <v>0</v>
      </c>
      <c r="BO25" s="167" t="b">
        <f t="shared" ca="1" si="28"/>
        <v>0</v>
      </c>
      <c r="BP25" s="167" t="b">
        <f t="shared" ca="1" si="28"/>
        <v>0</v>
      </c>
      <c r="BQ25" s="167" t="b">
        <f t="shared" ca="1" si="28"/>
        <v>0</v>
      </c>
      <c r="BR25" s="167" t="b">
        <f t="shared" ca="1" si="28"/>
        <v>0</v>
      </c>
      <c r="BS25" s="496" t="str">
        <f t="shared" ca="1" si="11"/>
        <v/>
      </c>
      <c r="BT25" s="496" t="str">
        <f t="shared" si="29"/>
        <v/>
      </c>
      <c r="BU25" s="496" t="str">
        <f t="shared" si="12"/>
        <v/>
      </c>
      <c r="BV25" s="496" t="str">
        <f t="shared" si="13"/>
        <v>grey</v>
      </c>
      <c r="BW25" s="514" t="b">
        <f>IF($H25=BW$5,IF(COUNTIF(内線情報!$FF$5:$FF$44,$I25)&gt;0,IF(COUNT($I25)&gt;0,FALSE,TRUE),TRUE),FALSE)</f>
        <v>0</v>
      </c>
      <c r="BX25" s="167" t="b">
        <f t="shared" ca="1" si="30"/>
        <v>0</v>
      </c>
      <c r="BY25" s="167" t="b">
        <f t="shared" ca="1" si="30"/>
        <v>0</v>
      </c>
      <c r="BZ25" s="167" t="b">
        <f>IF($H25=BZ$5,IF(COUNTIF(NK･NKG!$GH$4:$GH$15,$I25)&gt;0,IF(COUNT($I25)&gt;0,FALSE,TRUE),TRUE),FALSE)</f>
        <v>0</v>
      </c>
      <c r="CA25" s="167" t="b">
        <f t="shared" ca="1" si="30"/>
        <v>0</v>
      </c>
      <c r="CB25" s="167" t="b">
        <f t="shared" ca="1" si="30"/>
        <v>0</v>
      </c>
      <c r="CC25" s="167" t="b">
        <f t="shared" ca="1" si="30"/>
        <v>0</v>
      </c>
      <c r="CD25" s="167" t="b">
        <f t="shared" ca="1" si="30"/>
        <v>0</v>
      </c>
      <c r="CE25" s="496" t="str">
        <f t="shared" ca="1" si="15"/>
        <v/>
      </c>
      <c r="CF25" s="496" t="str">
        <f t="shared" si="31"/>
        <v/>
      </c>
      <c r="CG25" s="496" t="str">
        <f t="shared" si="16"/>
        <v/>
      </c>
      <c r="CH25" s="496" t="str">
        <f t="shared" si="17"/>
        <v>grey</v>
      </c>
      <c r="CI25" s="514" t="b">
        <f>IF($J25=CI$5,IF(COUNTIF(内線情報!$FF$5:$FF$44,$K25)&gt;0,IF(COUNT($K25)&gt;0,FALSE,TRUE),TRUE),FALSE)</f>
        <v>0</v>
      </c>
      <c r="CJ25" s="167" t="b">
        <f t="shared" ca="1" si="32"/>
        <v>0</v>
      </c>
      <c r="CK25" s="167" t="b">
        <f t="shared" ca="1" si="32"/>
        <v>0</v>
      </c>
      <c r="CL25" s="167" t="b">
        <f>IF($J25=CL$5,IF(COUNTIF(NK･NKG!$GH$4:$GH$15,$K25)&gt;0,IF(COUNT($K25)&gt;0,FALSE,TRUE),TRUE),FALSE)</f>
        <v>0</v>
      </c>
      <c r="CM25" s="167" t="b">
        <f t="shared" ca="1" si="32"/>
        <v>0</v>
      </c>
      <c r="CN25" s="167" t="b">
        <f t="shared" ca="1" si="32"/>
        <v>0</v>
      </c>
      <c r="CO25" s="167" t="b">
        <f t="shared" ca="1" si="32"/>
        <v>0</v>
      </c>
      <c r="CP25" s="167" t="b">
        <f t="shared" ca="1" si="32"/>
        <v>0</v>
      </c>
      <c r="CQ25" s="496" t="str">
        <f t="shared" ca="1" si="33"/>
        <v/>
      </c>
      <c r="CR25" s="1053"/>
      <c r="CS25" s="496" t="str">
        <f t="shared" si="19"/>
        <v/>
      </c>
      <c r="CT25" s="496" t="str">
        <f t="shared" si="20"/>
        <v/>
      </c>
      <c r="CU25" s="496" t="str">
        <f t="shared" si="21"/>
        <v/>
      </c>
      <c r="CV25" s="496" t="str">
        <f t="shared" si="22"/>
        <v/>
      </c>
      <c r="CW25" s="79" t="b">
        <f>IF($D25=CW$5,IF(COUNTIF(内線情報!$FF$5:$FF$44,$E25)&gt;0,TRUE,FALSE),FALSE)</f>
        <v>0</v>
      </c>
      <c r="CX25" s="79" t="b">
        <f t="shared" ca="1" si="34"/>
        <v>0</v>
      </c>
      <c r="CY25" s="79" t="b">
        <f t="shared" ca="1" si="34"/>
        <v>0</v>
      </c>
      <c r="CZ25" s="79" t="b">
        <f>IF($D25=CZ$5,IF(COUNTIF(NK･NKG!$GH$4:$GH$15,$E25)&gt;0,TRUE,FALSE),FALSE)</f>
        <v>0</v>
      </c>
      <c r="DA25" s="485" t="str">
        <f t="shared" si="35"/>
        <v/>
      </c>
      <c r="DB25" s="79" t="b">
        <f>IF($F25=DB$5,IF(COUNTIF(内線情報!$FF$5:$FF$44,$G25)&gt;0,TRUE,FALSE),FALSE)</f>
        <v>0</v>
      </c>
      <c r="DC25" s="79" t="b">
        <f t="shared" ca="1" si="36"/>
        <v>0</v>
      </c>
      <c r="DD25" s="79" t="b">
        <f t="shared" ca="1" si="36"/>
        <v>0</v>
      </c>
      <c r="DE25" s="79" t="b">
        <f>IF($F25=DE$5,IF(COUNTIF(NK･NKG!$GH$4:$GH$15,$G25)&gt;0,TRUE,FALSE),FALSE)</f>
        <v>0</v>
      </c>
      <c r="DF25" s="485" t="str">
        <f t="shared" si="37"/>
        <v/>
      </c>
      <c r="DG25" s="79" t="b">
        <f>IF($H25=DG$5,IF(COUNTIF(内線情報!$FF$5:$FF$44,$I25)&gt;0,TRUE,FALSE),FALSE)</f>
        <v>0</v>
      </c>
      <c r="DH25" s="79" t="b">
        <f t="shared" ca="1" si="38"/>
        <v>0</v>
      </c>
      <c r="DI25" s="79" t="b">
        <f t="shared" ca="1" si="38"/>
        <v>0</v>
      </c>
      <c r="DJ25" s="79" t="b">
        <f>IF($H25=DJ$5,IF(COUNTIF(NK･NKG!$GH$4:$GH$15,$I25)&gt;0,TRUE,FALSE),FALSE)</f>
        <v>0</v>
      </c>
      <c r="DK25" s="485" t="str">
        <f t="shared" si="39"/>
        <v/>
      </c>
      <c r="DL25" s="79" t="b">
        <f>IF($J25=DL$5,IF(COUNTIF(内線情報!$FF$5:$FF$44,$K25)&gt;0,TRUE,FALSE),FALSE)</f>
        <v>0</v>
      </c>
      <c r="DM25" s="79" t="b">
        <f t="shared" ca="1" si="40"/>
        <v>0</v>
      </c>
      <c r="DN25" s="79" t="b">
        <f t="shared" ca="1" si="40"/>
        <v>0</v>
      </c>
      <c r="DO25" s="79" t="b">
        <f>IF($J25=DO$5,IF(COUNTIF(NK･NKG!$GH$4:$GH$15,$K25)&gt;0,TRUE,FALSE),FALSE)</f>
        <v>0</v>
      </c>
      <c r="DP25" s="485" t="str">
        <f t="shared" si="41"/>
        <v/>
      </c>
    </row>
    <row r="26" spans="1:120">
      <c r="A26" s="55"/>
      <c r="B26" s="114">
        <v>21</v>
      </c>
      <c r="C26" s="376"/>
      <c r="D26" s="373" t="s">
        <v>1136</v>
      </c>
      <c r="E26" s="401"/>
      <c r="F26" s="373" t="s">
        <v>1137</v>
      </c>
      <c r="G26" s="401"/>
      <c r="H26" s="373" t="s">
        <v>1136</v>
      </c>
      <c r="I26" s="401"/>
      <c r="J26" s="373" t="s">
        <v>1137</v>
      </c>
      <c r="K26" s="404"/>
      <c r="L26" s="367" t="s">
        <v>643</v>
      </c>
      <c r="M26" s="367" t="s">
        <v>643</v>
      </c>
      <c r="N26" s="367" t="s">
        <v>643</v>
      </c>
      <c r="O26" s="368" t="s">
        <v>643</v>
      </c>
      <c r="P26" s="55"/>
      <c r="T26" s="79">
        <v>21</v>
      </c>
      <c r="V26" s="79">
        <v>21</v>
      </c>
      <c r="AA26" s="79">
        <v>21</v>
      </c>
      <c r="AG26" s="198" t="b">
        <f t="shared" si="0"/>
        <v>0</v>
      </c>
      <c r="AH26" s="198" t="b">
        <f t="shared" si="1"/>
        <v>0</v>
      </c>
      <c r="AI26" s="198" t="b">
        <f t="shared" si="2"/>
        <v>0</v>
      </c>
      <c r="AJ26" s="198" t="b">
        <f t="shared" ref="AJ26:AS35" si="43">ISERROR(FIND(MID($C26,COLUMN()-35,1),"0123456789*#"))</f>
        <v>0</v>
      </c>
      <c r="AK26" s="198" t="b">
        <f t="shared" si="43"/>
        <v>0</v>
      </c>
      <c r="AL26" s="198" t="b">
        <f t="shared" si="43"/>
        <v>0</v>
      </c>
      <c r="AM26" s="198" t="b">
        <f t="shared" si="43"/>
        <v>0</v>
      </c>
      <c r="AN26" s="198" t="b">
        <f t="shared" si="43"/>
        <v>0</v>
      </c>
      <c r="AO26" s="198" t="b">
        <f t="shared" si="43"/>
        <v>0</v>
      </c>
      <c r="AP26" s="198" t="b">
        <f t="shared" si="43"/>
        <v>0</v>
      </c>
      <c r="AQ26" s="198" t="b">
        <f t="shared" si="43"/>
        <v>0</v>
      </c>
      <c r="AR26" s="198" t="b">
        <f t="shared" si="43"/>
        <v>0</v>
      </c>
      <c r="AS26" s="199" t="b">
        <f t="shared" si="43"/>
        <v>0</v>
      </c>
      <c r="AT26" s="485" t="str">
        <f t="shared" si="23"/>
        <v/>
      </c>
      <c r="AU26" s="1007"/>
      <c r="AV26" s="496" t="str">
        <f t="shared" si="24"/>
        <v/>
      </c>
      <c r="AW26" s="496" t="str">
        <f t="shared" si="4"/>
        <v/>
      </c>
      <c r="AX26" s="496" t="str">
        <f t="shared" si="5"/>
        <v>grey</v>
      </c>
      <c r="AY26" s="514" t="b">
        <f>IF($D26=AY$5,IF(COUNTIF(内線情報!$FF$5:$FF$44,$E26)&gt;0,IF(COUNT($E26)&gt;0,FALSE,TRUE),TRUE),FALSE)</f>
        <v>0</v>
      </c>
      <c r="AZ26" s="167" t="b">
        <f t="shared" ca="1" si="25"/>
        <v>0</v>
      </c>
      <c r="BA26" s="167" t="b">
        <f t="shared" ca="1" si="25"/>
        <v>0</v>
      </c>
      <c r="BB26" s="167" t="b">
        <f>IF($D26=BB$5,IF(COUNTIF(NK･NKG!$GH$4:$GH$15,$E26)&gt;0,IF(COUNT($E26)&gt;0,FALSE,TRUE),TRUE),FALSE)</f>
        <v>0</v>
      </c>
      <c r="BC26" s="167" t="b">
        <f t="shared" ca="1" si="25"/>
        <v>0</v>
      </c>
      <c r="BD26" s="167" t="b">
        <f t="shared" ca="1" si="25"/>
        <v>0</v>
      </c>
      <c r="BE26" s="167" t="b">
        <f t="shared" ca="1" si="26"/>
        <v>0</v>
      </c>
      <c r="BF26" s="167" t="b">
        <f t="shared" ca="1" si="26"/>
        <v>0</v>
      </c>
      <c r="BG26" s="496" t="str">
        <f t="shared" ca="1" si="7"/>
        <v/>
      </c>
      <c r="BH26" s="496" t="str">
        <f t="shared" si="27"/>
        <v/>
      </c>
      <c r="BI26" s="496" t="str">
        <f t="shared" si="8"/>
        <v/>
      </c>
      <c r="BJ26" s="496" t="str">
        <f t="shared" si="9"/>
        <v>grey</v>
      </c>
      <c r="BK26" s="514" t="b">
        <f>IF($F26=BK$5,IF(COUNTIF(内線情報!$FF$5:$FF$44,$G26)&gt;0,IF(COUNT($G26)&gt;0,FALSE,TRUE),TRUE),FALSE)</f>
        <v>0</v>
      </c>
      <c r="BL26" s="167" t="b">
        <f t="shared" ca="1" si="28"/>
        <v>0</v>
      </c>
      <c r="BM26" s="167" t="b">
        <f t="shared" ca="1" si="28"/>
        <v>0</v>
      </c>
      <c r="BN26" s="167" t="b">
        <f>IF($F26=BN$5,IF(COUNTIF(NK･NKG!$GH$4:$GH$15,$G26)&gt;0,IF(COUNT($G26)&gt;0,FALSE,TRUE),TRUE),FALSE)</f>
        <v>0</v>
      </c>
      <c r="BO26" s="167" t="b">
        <f t="shared" ca="1" si="28"/>
        <v>0</v>
      </c>
      <c r="BP26" s="167" t="b">
        <f t="shared" ca="1" si="28"/>
        <v>0</v>
      </c>
      <c r="BQ26" s="167" t="b">
        <f t="shared" ca="1" si="28"/>
        <v>0</v>
      </c>
      <c r="BR26" s="167" t="b">
        <f t="shared" ca="1" si="28"/>
        <v>0</v>
      </c>
      <c r="BS26" s="496" t="str">
        <f t="shared" ca="1" si="11"/>
        <v/>
      </c>
      <c r="BT26" s="496" t="str">
        <f t="shared" si="29"/>
        <v/>
      </c>
      <c r="BU26" s="496" t="str">
        <f t="shared" si="12"/>
        <v/>
      </c>
      <c r="BV26" s="496" t="str">
        <f t="shared" si="13"/>
        <v>grey</v>
      </c>
      <c r="BW26" s="514" t="b">
        <f>IF($H26=BW$5,IF(COUNTIF(内線情報!$FF$5:$FF$44,$I26)&gt;0,IF(COUNT($I26)&gt;0,FALSE,TRUE),TRUE),FALSE)</f>
        <v>0</v>
      </c>
      <c r="BX26" s="167" t="b">
        <f t="shared" ca="1" si="30"/>
        <v>0</v>
      </c>
      <c r="BY26" s="167" t="b">
        <f t="shared" ca="1" si="30"/>
        <v>0</v>
      </c>
      <c r="BZ26" s="167" t="b">
        <f>IF($H26=BZ$5,IF(COUNTIF(NK･NKG!$GH$4:$GH$15,$I26)&gt;0,IF(COUNT($I26)&gt;0,FALSE,TRUE),TRUE),FALSE)</f>
        <v>0</v>
      </c>
      <c r="CA26" s="167" t="b">
        <f t="shared" ca="1" si="30"/>
        <v>0</v>
      </c>
      <c r="CB26" s="167" t="b">
        <f t="shared" ca="1" si="30"/>
        <v>0</v>
      </c>
      <c r="CC26" s="167" t="b">
        <f t="shared" ca="1" si="30"/>
        <v>0</v>
      </c>
      <c r="CD26" s="167" t="b">
        <f t="shared" ca="1" si="30"/>
        <v>0</v>
      </c>
      <c r="CE26" s="496" t="str">
        <f t="shared" ca="1" si="15"/>
        <v/>
      </c>
      <c r="CF26" s="496" t="str">
        <f t="shared" si="31"/>
        <v/>
      </c>
      <c r="CG26" s="496" t="str">
        <f t="shared" si="16"/>
        <v/>
      </c>
      <c r="CH26" s="496" t="str">
        <f t="shared" si="17"/>
        <v>grey</v>
      </c>
      <c r="CI26" s="514" t="b">
        <f>IF($J26=CI$5,IF(COUNTIF(内線情報!$FF$5:$FF$44,$K26)&gt;0,IF(COUNT($K26)&gt;0,FALSE,TRUE),TRUE),FALSE)</f>
        <v>0</v>
      </c>
      <c r="CJ26" s="167" t="b">
        <f t="shared" ca="1" si="32"/>
        <v>0</v>
      </c>
      <c r="CK26" s="167" t="b">
        <f t="shared" ca="1" si="32"/>
        <v>0</v>
      </c>
      <c r="CL26" s="167" t="b">
        <f>IF($J26=CL$5,IF(COUNTIF(NK･NKG!$GH$4:$GH$15,$K26)&gt;0,IF(COUNT($K26)&gt;0,FALSE,TRUE),TRUE),FALSE)</f>
        <v>0</v>
      </c>
      <c r="CM26" s="167" t="b">
        <f t="shared" ca="1" si="32"/>
        <v>0</v>
      </c>
      <c r="CN26" s="167" t="b">
        <f t="shared" ca="1" si="32"/>
        <v>0</v>
      </c>
      <c r="CO26" s="167" t="b">
        <f t="shared" ca="1" si="32"/>
        <v>0</v>
      </c>
      <c r="CP26" s="167" t="b">
        <f t="shared" ca="1" si="32"/>
        <v>0</v>
      </c>
      <c r="CQ26" s="496" t="str">
        <f t="shared" ca="1" si="33"/>
        <v/>
      </c>
      <c r="CR26" s="1053"/>
      <c r="CS26" s="496" t="str">
        <f t="shared" si="19"/>
        <v/>
      </c>
      <c r="CT26" s="496" t="str">
        <f t="shared" si="20"/>
        <v/>
      </c>
      <c r="CU26" s="496" t="str">
        <f t="shared" si="21"/>
        <v/>
      </c>
      <c r="CV26" s="496" t="str">
        <f t="shared" si="22"/>
        <v/>
      </c>
      <c r="CW26" s="79" t="b">
        <f>IF($D26=CW$5,IF(COUNTIF(内線情報!$FF$5:$FF$44,$E26)&gt;0,TRUE,FALSE),FALSE)</f>
        <v>0</v>
      </c>
      <c r="CX26" s="79" t="b">
        <f t="shared" ca="1" si="34"/>
        <v>0</v>
      </c>
      <c r="CY26" s="79" t="b">
        <f t="shared" ca="1" si="34"/>
        <v>0</v>
      </c>
      <c r="CZ26" s="79" t="b">
        <f>IF($D26=CZ$5,IF(COUNTIF(NK･NKG!$GH$4:$GH$15,$E26)&gt;0,TRUE,FALSE),FALSE)</f>
        <v>0</v>
      </c>
      <c r="DA26" s="485" t="str">
        <f t="shared" si="35"/>
        <v/>
      </c>
      <c r="DB26" s="79" t="b">
        <f>IF($F26=DB$5,IF(COUNTIF(内線情報!$FF$5:$FF$44,$G26)&gt;0,TRUE,FALSE),FALSE)</f>
        <v>0</v>
      </c>
      <c r="DC26" s="79" t="b">
        <f t="shared" ca="1" si="36"/>
        <v>0</v>
      </c>
      <c r="DD26" s="79" t="b">
        <f t="shared" ca="1" si="36"/>
        <v>0</v>
      </c>
      <c r="DE26" s="79" t="b">
        <f>IF($F26=DE$5,IF(COUNTIF(NK･NKG!$GH$4:$GH$15,$G26)&gt;0,TRUE,FALSE),FALSE)</f>
        <v>0</v>
      </c>
      <c r="DF26" s="485" t="str">
        <f t="shared" si="37"/>
        <v/>
      </c>
      <c r="DG26" s="79" t="b">
        <f>IF($H26=DG$5,IF(COUNTIF(内線情報!$FF$5:$FF$44,$I26)&gt;0,TRUE,FALSE),FALSE)</f>
        <v>0</v>
      </c>
      <c r="DH26" s="79" t="b">
        <f t="shared" ca="1" si="38"/>
        <v>0</v>
      </c>
      <c r="DI26" s="79" t="b">
        <f t="shared" ca="1" si="38"/>
        <v>0</v>
      </c>
      <c r="DJ26" s="79" t="b">
        <f>IF($H26=DJ$5,IF(COUNTIF(NK･NKG!$GH$4:$GH$15,$I26)&gt;0,TRUE,FALSE),FALSE)</f>
        <v>0</v>
      </c>
      <c r="DK26" s="485" t="str">
        <f t="shared" si="39"/>
        <v/>
      </c>
      <c r="DL26" s="79" t="b">
        <f>IF($J26=DL$5,IF(COUNTIF(内線情報!$FF$5:$FF$44,$K26)&gt;0,TRUE,FALSE),FALSE)</f>
        <v>0</v>
      </c>
      <c r="DM26" s="79" t="b">
        <f t="shared" ca="1" si="40"/>
        <v>0</v>
      </c>
      <c r="DN26" s="79" t="b">
        <f t="shared" ca="1" si="40"/>
        <v>0</v>
      </c>
      <c r="DO26" s="79" t="b">
        <f>IF($J26=DO$5,IF(COUNTIF(NK･NKG!$GH$4:$GH$15,$K26)&gt;0,TRUE,FALSE),FALSE)</f>
        <v>0</v>
      </c>
      <c r="DP26" s="485" t="str">
        <f t="shared" si="41"/>
        <v/>
      </c>
    </row>
    <row r="27" spans="1:120">
      <c r="A27" s="55"/>
      <c r="B27" s="114">
        <v>22</v>
      </c>
      <c r="C27" s="376"/>
      <c r="D27" s="372" t="s">
        <v>1136</v>
      </c>
      <c r="E27" s="400"/>
      <c r="F27" s="372" t="s">
        <v>1136</v>
      </c>
      <c r="G27" s="400"/>
      <c r="H27" s="372" t="s">
        <v>1137</v>
      </c>
      <c r="I27" s="400"/>
      <c r="J27" s="372" t="s">
        <v>1136</v>
      </c>
      <c r="K27" s="403"/>
      <c r="L27" s="367" t="s">
        <v>643</v>
      </c>
      <c r="M27" s="367" t="s">
        <v>643</v>
      </c>
      <c r="N27" s="367" t="s">
        <v>643</v>
      </c>
      <c r="O27" s="368" t="s">
        <v>643</v>
      </c>
      <c r="P27" s="55"/>
      <c r="T27" s="79">
        <v>22</v>
      </c>
      <c r="V27" s="79">
        <v>22</v>
      </c>
      <c r="AA27" s="79">
        <v>22</v>
      </c>
      <c r="AG27" s="198" t="b">
        <f t="shared" si="0"/>
        <v>0</v>
      </c>
      <c r="AH27" s="198" t="b">
        <f t="shared" si="1"/>
        <v>0</v>
      </c>
      <c r="AI27" s="198" t="b">
        <f t="shared" si="2"/>
        <v>0</v>
      </c>
      <c r="AJ27" s="198" t="b">
        <f t="shared" si="43"/>
        <v>0</v>
      </c>
      <c r="AK27" s="198" t="b">
        <f t="shared" si="43"/>
        <v>0</v>
      </c>
      <c r="AL27" s="198" t="b">
        <f t="shared" si="43"/>
        <v>0</v>
      </c>
      <c r="AM27" s="198" t="b">
        <f t="shared" si="43"/>
        <v>0</v>
      </c>
      <c r="AN27" s="198" t="b">
        <f t="shared" si="43"/>
        <v>0</v>
      </c>
      <c r="AO27" s="198" t="b">
        <f t="shared" si="43"/>
        <v>0</v>
      </c>
      <c r="AP27" s="198" t="b">
        <f t="shared" si="43"/>
        <v>0</v>
      </c>
      <c r="AQ27" s="198" t="b">
        <f t="shared" si="43"/>
        <v>0</v>
      </c>
      <c r="AR27" s="198" t="b">
        <f t="shared" si="43"/>
        <v>0</v>
      </c>
      <c r="AS27" s="199" t="b">
        <f t="shared" si="43"/>
        <v>0</v>
      </c>
      <c r="AT27" s="485" t="str">
        <f t="shared" si="23"/>
        <v/>
      </c>
      <c r="AU27" s="1007"/>
      <c r="AV27" s="496" t="str">
        <f t="shared" si="24"/>
        <v/>
      </c>
      <c r="AW27" s="496" t="str">
        <f t="shared" si="4"/>
        <v/>
      </c>
      <c r="AX27" s="496" t="str">
        <f t="shared" si="5"/>
        <v>grey</v>
      </c>
      <c r="AY27" s="514" t="b">
        <f>IF($D27=AY$5,IF(COUNTIF(内線情報!$FF$5:$FF$44,$E27)&gt;0,IF(COUNT($E27)&gt;0,FALSE,TRUE),TRUE),FALSE)</f>
        <v>0</v>
      </c>
      <c r="AZ27" s="167" t="b">
        <f t="shared" ca="1" si="25"/>
        <v>0</v>
      </c>
      <c r="BA27" s="167" t="b">
        <f t="shared" ca="1" si="25"/>
        <v>0</v>
      </c>
      <c r="BB27" s="167" t="b">
        <f>IF($D27=BB$5,IF(COUNTIF(NK･NKG!$GH$4:$GH$15,$E27)&gt;0,IF(COUNT($E27)&gt;0,FALSE,TRUE),TRUE),FALSE)</f>
        <v>0</v>
      </c>
      <c r="BC27" s="167" t="b">
        <f t="shared" ca="1" si="25"/>
        <v>0</v>
      </c>
      <c r="BD27" s="167" t="b">
        <f t="shared" ca="1" si="25"/>
        <v>0</v>
      </c>
      <c r="BE27" s="167" t="b">
        <f t="shared" ca="1" si="26"/>
        <v>0</v>
      </c>
      <c r="BF27" s="167" t="b">
        <f t="shared" ca="1" si="26"/>
        <v>0</v>
      </c>
      <c r="BG27" s="496" t="str">
        <f t="shared" ca="1" si="7"/>
        <v/>
      </c>
      <c r="BH27" s="496" t="str">
        <f t="shared" si="27"/>
        <v/>
      </c>
      <c r="BI27" s="496" t="str">
        <f t="shared" si="8"/>
        <v/>
      </c>
      <c r="BJ27" s="496" t="str">
        <f t="shared" si="9"/>
        <v>grey</v>
      </c>
      <c r="BK27" s="514" t="b">
        <f>IF($F27=BK$5,IF(COUNTIF(内線情報!$FF$5:$FF$44,$G27)&gt;0,IF(COUNT($G27)&gt;0,FALSE,TRUE),TRUE),FALSE)</f>
        <v>0</v>
      </c>
      <c r="BL27" s="167" t="b">
        <f t="shared" ca="1" si="28"/>
        <v>0</v>
      </c>
      <c r="BM27" s="167" t="b">
        <f t="shared" ca="1" si="28"/>
        <v>0</v>
      </c>
      <c r="BN27" s="167" t="b">
        <f>IF($F27=BN$5,IF(COUNTIF(NK･NKG!$GH$4:$GH$15,$G27)&gt;0,IF(COUNT($G27)&gt;0,FALSE,TRUE),TRUE),FALSE)</f>
        <v>0</v>
      </c>
      <c r="BO27" s="167" t="b">
        <f t="shared" ca="1" si="28"/>
        <v>0</v>
      </c>
      <c r="BP27" s="167" t="b">
        <f t="shared" ca="1" si="28"/>
        <v>0</v>
      </c>
      <c r="BQ27" s="167" t="b">
        <f t="shared" ca="1" si="28"/>
        <v>0</v>
      </c>
      <c r="BR27" s="167" t="b">
        <f t="shared" ca="1" si="28"/>
        <v>0</v>
      </c>
      <c r="BS27" s="496" t="str">
        <f t="shared" ca="1" si="11"/>
        <v/>
      </c>
      <c r="BT27" s="496" t="str">
        <f t="shared" si="29"/>
        <v/>
      </c>
      <c r="BU27" s="496" t="str">
        <f t="shared" si="12"/>
        <v/>
      </c>
      <c r="BV27" s="496" t="str">
        <f t="shared" si="13"/>
        <v>grey</v>
      </c>
      <c r="BW27" s="514" t="b">
        <f>IF($H27=BW$5,IF(COUNTIF(内線情報!$FF$5:$FF$44,$I27)&gt;0,IF(COUNT($I27)&gt;0,FALSE,TRUE),TRUE),FALSE)</f>
        <v>0</v>
      </c>
      <c r="BX27" s="167" t="b">
        <f t="shared" ca="1" si="30"/>
        <v>0</v>
      </c>
      <c r="BY27" s="167" t="b">
        <f t="shared" ca="1" si="30"/>
        <v>0</v>
      </c>
      <c r="BZ27" s="167" t="b">
        <f>IF($H27=BZ$5,IF(COUNTIF(NK･NKG!$GH$4:$GH$15,$I27)&gt;0,IF(COUNT($I27)&gt;0,FALSE,TRUE),TRUE),FALSE)</f>
        <v>0</v>
      </c>
      <c r="CA27" s="167" t="b">
        <f t="shared" ca="1" si="30"/>
        <v>0</v>
      </c>
      <c r="CB27" s="167" t="b">
        <f t="shared" ca="1" si="30"/>
        <v>0</v>
      </c>
      <c r="CC27" s="167" t="b">
        <f t="shared" ca="1" si="30"/>
        <v>0</v>
      </c>
      <c r="CD27" s="167" t="b">
        <f t="shared" ca="1" si="30"/>
        <v>0</v>
      </c>
      <c r="CE27" s="496" t="str">
        <f t="shared" ca="1" si="15"/>
        <v/>
      </c>
      <c r="CF27" s="496" t="str">
        <f t="shared" si="31"/>
        <v/>
      </c>
      <c r="CG27" s="496" t="str">
        <f t="shared" si="16"/>
        <v/>
      </c>
      <c r="CH27" s="496" t="str">
        <f t="shared" si="17"/>
        <v>grey</v>
      </c>
      <c r="CI27" s="514" t="b">
        <f>IF($J27=CI$5,IF(COUNTIF(内線情報!$FF$5:$FF$44,$K27)&gt;0,IF(COUNT($K27)&gt;0,FALSE,TRUE),TRUE),FALSE)</f>
        <v>0</v>
      </c>
      <c r="CJ27" s="167" t="b">
        <f t="shared" ca="1" si="32"/>
        <v>0</v>
      </c>
      <c r="CK27" s="167" t="b">
        <f t="shared" ca="1" si="32"/>
        <v>0</v>
      </c>
      <c r="CL27" s="167" t="b">
        <f>IF($J27=CL$5,IF(COUNTIF(NK･NKG!$GH$4:$GH$15,$K27)&gt;0,IF(COUNT($K27)&gt;0,FALSE,TRUE),TRUE),FALSE)</f>
        <v>0</v>
      </c>
      <c r="CM27" s="167" t="b">
        <f t="shared" ca="1" si="32"/>
        <v>0</v>
      </c>
      <c r="CN27" s="167" t="b">
        <f t="shared" ca="1" si="32"/>
        <v>0</v>
      </c>
      <c r="CO27" s="167" t="b">
        <f t="shared" ca="1" si="32"/>
        <v>0</v>
      </c>
      <c r="CP27" s="167" t="b">
        <f t="shared" ca="1" si="32"/>
        <v>0</v>
      </c>
      <c r="CQ27" s="496" t="str">
        <f t="shared" ca="1" si="33"/>
        <v/>
      </c>
      <c r="CR27" s="1053"/>
      <c r="CS27" s="496" t="str">
        <f t="shared" si="19"/>
        <v/>
      </c>
      <c r="CT27" s="496" t="str">
        <f t="shared" si="20"/>
        <v/>
      </c>
      <c r="CU27" s="496" t="str">
        <f t="shared" si="21"/>
        <v/>
      </c>
      <c r="CV27" s="496" t="str">
        <f t="shared" si="22"/>
        <v/>
      </c>
      <c r="CW27" s="79" t="b">
        <f>IF($D27=CW$5,IF(COUNTIF(内線情報!$FF$5:$FF$44,$E27)&gt;0,TRUE,FALSE),FALSE)</f>
        <v>0</v>
      </c>
      <c r="CX27" s="79" t="b">
        <f t="shared" ca="1" si="34"/>
        <v>0</v>
      </c>
      <c r="CY27" s="79" t="b">
        <f t="shared" ca="1" si="34"/>
        <v>0</v>
      </c>
      <c r="CZ27" s="79" t="b">
        <f>IF($D27=CZ$5,IF(COUNTIF(NK･NKG!$GH$4:$GH$15,$E27)&gt;0,TRUE,FALSE),FALSE)</f>
        <v>0</v>
      </c>
      <c r="DA27" s="485" t="str">
        <f t="shared" si="35"/>
        <v/>
      </c>
      <c r="DB27" s="79" t="b">
        <f>IF($F27=DB$5,IF(COUNTIF(内線情報!$FF$5:$FF$44,$G27)&gt;0,TRUE,FALSE),FALSE)</f>
        <v>0</v>
      </c>
      <c r="DC27" s="79" t="b">
        <f t="shared" ca="1" si="36"/>
        <v>0</v>
      </c>
      <c r="DD27" s="79" t="b">
        <f t="shared" ca="1" si="36"/>
        <v>0</v>
      </c>
      <c r="DE27" s="79" t="b">
        <f>IF($F27=DE$5,IF(COUNTIF(NK･NKG!$GH$4:$GH$15,$G27)&gt;0,TRUE,FALSE),FALSE)</f>
        <v>0</v>
      </c>
      <c r="DF27" s="485" t="str">
        <f t="shared" si="37"/>
        <v/>
      </c>
      <c r="DG27" s="79" t="b">
        <f>IF($H27=DG$5,IF(COUNTIF(内線情報!$FF$5:$FF$44,$I27)&gt;0,TRUE,FALSE),FALSE)</f>
        <v>0</v>
      </c>
      <c r="DH27" s="79" t="b">
        <f t="shared" ca="1" si="38"/>
        <v>0</v>
      </c>
      <c r="DI27" s="79" t="b">
        <f t="shared" ca="1" si="38"/>
        <v>0</v>
      </c>
      <c r="DJ27" s="79" t="b">
        <f>IF($H27=DJ$5,IF(COUNTIF(NK･NKG!$GH$4:$GH$15,$I27)&gt;0,TRUE,FALSE),FALSE)</f>
        <v>0</v>
      </c>
      <c r="DK27" s="485" t="str">
        <f t="shared" si="39"/>
        <v/>
      </c>
      <c r="DL27" s="79" t="b">
        <f>IF($J27=DL$5,IF(COUNTIF(内線情報!$FF$5:$FF$44,$K27)&gt;0,TRUE,FALSE),FALSE)</f>
        <v>0</v>
      </c>
      <c r="DM27" s="79" t="b">
        <f t="shared" ca="1" si="40"/>
        <v>0</v>
      </c>
      <c r="DN27" s="79" t="b">
        <f t="shared" ca="1" si="40"/>
        <v>0</v>
      </c>
      <c r="DO27" s="79" t="b">
        <f>IF($J27=DO$5,IF(COUNTIF(NK･NKG!$GH$4:$GH$15,$K27)&gt;0,TRUE,FALSE),FALSE)</f>
        <v>0</v>
      </c>
      <c r="DP27" s="485" t="str">
        <f t="shared" si="41"/>
        <v/>
      </c>
    </row>
    <row r="28" spans="1:120">
      <c r="A28" s="55"/>
      <c r="B28" s="114">
        <v>23</v>
      </c>
      <c r="C28" s="376"/>
      <c r="D28" s="372" t="s">
        <v>1140</v>
      </c>
      <c r="E28" s="400"/>
      <c r="F28" s="372" t="s">
        <v>1136</v>
      </c>
      <c r="G28" s="400"/>
      <c r="H28" s="372" t="s">
        <v>1136</v>
      </c>
      <c r="I28" s="400"/>
      <c r="J28" s="372" t="s">
        <v>1137</v>
      </c>
      <c r="K28" s="403"/>
      <c r="L28" s="367" t="s">
        <v>643</v>
      </c>
      <c r="M28" s="367" t="s">
        <v>643</v>
      </c>
      <c r="N28" s="367" t="s">
        <v>643</v>
      </c>
      <c r="O28" s="368" t="s">
        <v>643</v>
      </c>
      <c r="P28" s="55"/>
      <c r="T28" s="79">
        <v>23</v>
      </c>
      <c r="V28" s="79">
        <v>23</v>
      </c>
      <c r="AA28" s="79">
        <v>23</v>
      </c>
      <c r="AG28" s="198" t="b">
        <f t="shared" si="0"/>
        <v>0</v>
      </c>
      <c r="AH28" s="198" t="b">
        <f t="shared" si="1"/>
        <v>0</v>
      </c>
      <c r="AI28" s="198" t="b">
        <f t="shared" si="2"/>
        <v>0</v>
      </c>
      <c r="AJ28" s="198" t="b">
        <f t="shared" si="43"/>
        <v>0</v>
      </c>
      <c r="AK28" s="198" t="b">
        <f t="shared" si="43"/>
        <v>0</v>
      </c>
      <c r="AL28" s="198" t="b">
        <f t="shared" si="43"/>
        <v>0</v>
      </c>
      <c r="AM28" s="198" t="b">
        <f t="shared" si="43"/>
        <v>0</v>
      </c>
      <c r="AN28" s="198" t="b">
        <f t="shared" si="43"/>
        <v>0</v>
      </c>
      <c r="AO28" s="198" t="b">
        <f t="shared" si="43"/>
        <v>0</v>
      </c>
      <c r="AP28" s="198" t="b">
        <f t="shared" si="43"/>
        <v>0</v>
      </c>
      <c r="AQ28" s="198" t="b">
        <f t="shared" si="43"/>
        <v>0</v>
      </c>
      <c r="AR28" s="198" t="b">
        <f t="shared" si="43"/>
        <v>0</v>
      </c>
      <c r="AS28" s="199" t="b">
        <f t="shared" si="43"/>
        <v>0</v>
      </c>
      <c r="AT28" s="485" t="str">
        <f t="shared" si="23"/>
        <v/>
      </c>
      <c r="AU28" s="1007"/>
      <c r="AV28" s="496" t="str">
        <f t="shared" si="24"/>
        <v/>
      </c>
      <c r="AW28" s="496" t="str">
        <f t="shared" si="4"/>
        <v/>
      </c>
      <c r="AX28" s="496" t="str">
        <f t="shared" si="5"/>
        <v>grey</v>
      </c>
      <c r="AY28" s="514" t="b">
        <f>IF($D28=AY$5,IF(COUNTIF(内線情報!$FF$5:$FF$44,$E28)&gt;0,IF(COUNT($E28)&gt;0,FALSE,TRUE),TRUE),FALSE)</f>
        <v>0</v>
      </c>
      <c r="AZ28" s="167" t="b">
        <f t="shared" ca="1" si="25"/>
        <v>0</v>
      </c>
      <c r="BA28" s="167" t="b">
        <f t="shared" ca="1" si="25"/>
        <v>0</v>
      </c>
      <c r="BB28" s="167" t="b">
        <f>IF($D28=BB$5,IF(COUNTIF(NK･NKG!$GH$4:$GH$15,$E28)&gt;0,IF(COUNT($E28)&gt;0,FALSE,TRUE),TRUE),FALSE)</f>
        <v>0</v>
      </c>
      <c r="BC28" s="167" t="b">
        <f t="shared" ca="1" si="25"/>
        <v>0</v>
      </c>
      <c r="BD28" s="167" t="b">
        <f t="shared" ca="1" si="25"/>
        <v>0</v>
      </c>
      <c r="BE28" s="167" t="b">
        <f t="shared" ca="1" si="26"/>
        <v>0</v>
      </c>
      <c r="BF28" s="167" t="b">
        <f t="shared" ca="1" si="26"/>
        <v>0</v>
      </c>
      <c r="BG28" s="496" t="str">
        <f t="shared" ca="1" si="7"/>
        <v/>
      </c>
      <c r="BH28" s="496" t="str">
        <f t="shared" si="27"/>
        <v/>
      </c>
      <c r="BI28" s="496" t="str">
        <f t="shared" si="8"/>
        <v/>
      </c>
      <c r="BJ28" s="496" t="str">
        <f t="shared" si="9"/>
        <v>grey</v>
      </c>
      <c r="BK28" s="514" t="b">
        <f>IF($F28=BK$5,IF(COUNTIF(内線情報!$FF$5:$FF$44,$G28)&gt;0,IF(COUNT($G28)&gt;0,FALSE,TRUE),TRUE),FALSE)</f>
        <v>0</v>
      </c>
      <c r="BL28" s="167" t="b">
        <f t="shared" ca="1" si="28"/>
        <v>0</v>
      </c>
      <c r="BM28" s="167" t="b">
        <f t="shared" ca="1" si="28"/>
        <v>0</v>
      </c>
      <c r="BN28" s="167" t="b">
        <f>IF($F28=BN$5,IF(COUNTIF(NK･NKG!$GH$4:$GH$15,$G28)&gt;0,IF(COUNT($G28)&gt;0,FALSE,TRUE),TRUE),FALSE)</f>
        <v>0</v>
      </c>
      <c r="BO28" s="167" t="b">
        <f t="shared" ca="1" si="28"/>
        <v>0</v>
      </c>
      <c r="BP28" s="167" t="b">
        <f t="shared" ca="1" si="28"/>
        <v>0</v>
      </c>
      <c r="BQ28" s="167" t="b">
        <f t="shared" ca="1" si="28"/>
        <v>0</v>
      </c>
      <c r="BR28" s="167" t="b">
        <f t="shared" ca="1" si="28"/>
        <v>0</v>
      </c>
      <c r="BS28" s="496" t="str">
        <f t="shared" ca="1" si="11"/>
        <v/>
      </c>
      <c r="BT28" s="496" t="str">
        <f t="shared" si="29"/>
        <v/>
      </c>
      <c r="BU28" s="496" t="str">
        <f t="shared" si="12"/>
        <v/>
      </c>
      <c r="BV28" s="496" t="str">
        <f t="shared" si="13"/>
        <v>grey</v>
      </c>
      <c r="BW28" s="514" t="b">
        <f>IF($H28=BW$5,IF(COUNTIF(内線情報!$FF$5:$FF$44,$I28)&gt;0,IF(COUNT($I28)&gt;0,FALSE,TRUE),TRUE),FALSE)</f>
        <v>0</v>
      </c>
      <c r="BX28" s="167" t="b">
        <f t="shared" ca="1" si="30"/>
        <v>0</v>
      </c>
      <c r="BY28" s="167" t="b">
        <f t="shared" ca="1" si="30"/>
        <v>0</v>
      </c>
      <c r="BZ28" s="167" t="b">
        <f>IF($H28=BZ$5,IF(COUNTIF(NK･NKG!$GH$4:$GH$15,$I28)&gt;0,IF(COUNT($I28)&gt;0,FALSE,TRUE),TRUE),FALSE)</f>
        <v>0</v>
      </c>
      <c r="CA28" s="167" t="b">
        <f t="shared" ca="1" si="30"/>
        <v>0</v>
      </c>
      <c r="CB28" s="167" t="b">
        <f t="shared" ca="1" si="30"/>
        <v>0</v>
      </c>
      <c r="CC28" s="167" t="b">
        <f t="shared" ca="1" si="30"/>
        <v>0</v>
      </c>
      <c r="CD28" s="167" t="b">
        <f t="shared" ca="1" si="30"/>
        <v>0</v>
      </c>
      <c r="CE28" s="496" t="str">
        <f t="shared" ca="1" si="15"/>
        <v/>
      </c>
      <c r="CF28" s="496" t="str">
        <f t="shared" si="31"/>
        <v/>
      </c>
      <c r="CG28" s="496" t="str">
        <f t="shared" si="16"/>
        <v/>
      </c>
      <c r="CH28" s="496" t="str">
        <f t="shared" si="17"/>
        <v>grey</v>
      </c>
      <c r="CI28" s="514" t="b">
        <f>IF($J28=CI$5,IF(COUNTIF(内線情報!$FF$5:$FF$44,$K28)&gt;0,IF(COUNT($K28)&gt;0,FALSE,TRUE),TRUE),FALSE)</f>
        <v>0</v>
      </c>
      <c r="CJ28" s="167" t="b">
        <f t="shared" ca="1" si="32"/>
        <v>0</v>
      </c>
      <c r="CK28" s="167" t="b">
        <f t="shared" ca="1" si="32"/>
        <v>0</v>
      </c>
      <c r="CL28" s="167" t="b">
        <f>IF($J28=CL$5,IF(COUNTIF(NK･NKG!$GH$4:$GH$15,$K28)&gt;0,IF(COUNT($K28)&gt;0,FALSE,TRUE),TRUE),FALSE)</f>
        <v>0</v>
      </c>
      <c r="CM28" s="167" t="b">
        <f t="shared" ca="1" si="32"/>
        <v>0</v>
      </c>
      <c r="CN28" s="167" t="b">
        <f t="shared" ca="1" si="32"/>
        <v>0</v>
      </c>
      <c r="CO28" s="167" t="b">
        <f t="shared" ca="1" si="32"/>
        <v>0</v>
      </c>
      <c r="CP28" s="167" t="b">
        <f t="shared" ca="1" si="32"/>
        <v>0</v>
      </c>
      <c r="CQ28" s="496" t="str">
        <f t="shared" ca="1" si="33"/>
        <v/>
      </c>
      <c r="CR28" s="1053"/>
      <c r="CS28" s="496" t="str">
        <f t="shared" si="19"/>
        <v/>
      </c>
      <c r="CT28" s="496" t="str">
        <f t="shared" si="20"/>
        <v/>
      </c>
      <c r="CU28" s="496" t="str">
        <f t="shared" si="21"/>
        <v/>
      </c>
      <c r="CV28" s="496" t="str">
        <f t="shared" si="22"/>
        <v/>
      </c>
      <c r="CW28" s="79" t="b">
        <f>IF($D28=CW$5,IF(COUNTIF(内線情報!$FF$5:$FF$44,$E28)&gt;0,TRUE,FALSE),FALSE)</f>
        <v>0</v>
      </c>
      <c r="CX28" s="79" t="b">
        <f t="shared" ca="1" si="34"/>
        <v>0</v>
      </c>
      <c r="CY28" s="79" t="b">
        <f t="shared" ca="1" si="34"/>
        <v>0</v>
      </c>
      <c r="CZ28" s="79" t="b">
        <f>IF($D28=CZ$5,IF(COUNTIF(NK･NKG!$GH$4:$GH$15,$E28)&gt;0,TRUE,FALSE),FALSE)</f>
        <v>0</v>
      </c>
      <c r="DA28" s="485" t="str">
        <f t="shared" si="35"/>
        <v/>
      </c>
      <c r="DB28" s="79" t="b">
        <f>IF($F28=DB$5,IF(COUNTIF(内線情報!$FF$5:$FF$44,$G28)&gt;0,TRUE,FALSE),FALSE)</f>
        <v>0</v>
      </c>
      <c r="DC28" s="79" t="b">
        <f t="shared" ca="1" si="36"/>
        <v>0</v>
      </c>
      <c r="DD28" s="79" t="b">
        <f t="shared" ca="1" si="36"/>
        <v>0</v>
      </c>
      <c r="DE28" s="79" t="b">
        <f>IF($F28=DE$5,IF(COUNTIF(NK･NKG!$GH$4:$GH$15,$G28)&gt;0,TRUE,FALSE),FALSE)</f>
        <v>0</v>
      </c>
      <c r="DF28" s="485" t="str">
        <f t="shared" si="37"/>
        <v/>
      </c>
      <c r="DG28" s="79" t="b">
        <f>IF($H28=DG$5,IF(COUNTIF(内線情報!$FF$5:$FF$44,$I28)&gt;0,TRUE,FALSE),FALSE)</f>
        <v>0</v>
      </c>
      <c r="DH28" s="79" t="b">
        <f t="shared" ca="1" si="38"/>
        <v>0</v>
      </c>
      <c r="DI28" s="79" t="b">
        <f t="shared" ca="1" si="38"/>
        <v>0</v>
      </c>
      <c r="DJ28" s="79" t="b">
        <f>IF($H28=DJ$5,IF(COUNTIF(NK･NKG!$GH$4:$GH$15,$I28)&gt;0,TRUE,FALSE),FALSE)</f>
        <v>0</v>
      </c>
      <c r="DK28" s="485" t="str">
        <f t="shared" si="39"/>
        <v/>
      </c>
      <c r="DL28" s="79" t="b">
        <f>IF($J28=DL$5,IF(COUNTIF(内線情報!$FF$5:$FF$44,$K28)&gt;0,TRUE,FALSE),FALSE)</f>
        <v>0</v>
      </c>
      <c r="DM28" s="79" t="b">
        <f t="shared" ca="1" si="40"/>
        <v>0</v>
      </c>
      <c r="DN28" s="79" t="b">
        <f t="shared" ca="1" si="40"/>
        <v>0</v>
      </c>
      <c r="DO28" s="79" t="b">
        <f>IF($J28=DO$5,IF(COUNTIF(NK･NKG!$GH$4:$GH$15,$K28)&gt;0,TRUE,FALSE),FALSE)</f>
        <v>0</v>
      </c>
      <c r="DP28" s="485" t="str">
        <f t="shared" si="41"/>
        <v/>
      </c>
    </row>
    <row r="29" spans="1:120">
      <c r="A29" s="55"/>
      <c r="B29" s="114">
        <v>24</v>
      </c>
      <c r="C29" s="376"/>
      <c r="D29" s="372" t="s">
        <v>1136</v>
      </c>
      <c r="E29" s="400"/>
      <c r="F29" s="372" t="s">
        <v>1136</v>
      </c>
      <c r="G29" s="400"/>
      <c r="H29" s="372" t="s">
        <v>1136</v>
      </c>
      <c r="I29" s="400"/>
      <c r="J29" s="372" t="s">
        <v>1136</v>
      </c>
      <c r="K29" s="403"/>
      <c r="L29" s="367" t="s">
        <v>643</v>
      </c>
      <c r="M29" s="367" t="s">
        <v>643</v>
      </c>
      <c r="N29" s="367" t="s">
        <v>643</v>
      </c>
      <c r="O29" s="368" t="s">
        <v>643</v>
      </c>
      <c r="P29" s="55"/>
      <c r="T29" s="79">
        <v>24</v>
      </c>
      <c r="V29" s="79">
        <v>24</v>
      </c>
      <c r="AA29" s="79">
        <v>24</v>
      </c>
      <c r="AG29" s="198" t="b">
        <f t="shared" si="0"/>
        <v>0</v>
      </c>
      <c r="AH29" s="198" t="b">
        <f t="shared" si="1"/>
        <v>0</v>
      </c>
      <c r="AI29" s="198" t="b">
        <f t="shared" si="2"/>
        <v>0</v>
      </c>
      <c r="AJ29" s="198" t="b">
        <f t="shared" si="43"/>
        <v>0</v>
      </c>
      <c r="AK29" s="198" t="b">
        <f t="shared" si="43"/>
        <v>0</v>
      </c>
      <c r="AL29" s="198" t="b">
        <f t="shared" si="43"/>
        <v>0</v>
      </c>
      <c r="AM29" s="198" t="b">
        <f t="shared" si="43"/>
        <v>0</v>
      </c>
      <c r="AN29" s="198" t="b">
        <f t="shared" si="43"/>
        <v>0</v>
      </c>
      <c r="AO29" s="198" t="b">
        <f t="shared" si="43"/>
        <v>0</v>
      </c>
      <c r="AP29" s="198" t="b">
        <f t="shared" si="43"/>
        <v>0</v>
      </c>
      <c r="AQ29" s="198" t="b">
        <f t="shared" si="43"/>
        <v>0</v>
      </c>
      <c r="AR29" s="198" t="b">
        <f t="shared" si="43"/>
        <v>0</v>
      </c>
      <c r="AS29" s="199" t="b">
        <f t="shared" si="43"/>
        <v>0</v>
      </c>
      <c r="AT29" s="485" t="str">
        <f t="shared" si="23"/>
        <v/>
      </c>
      <c r="AU29" s="1007"/>
      <c r="AV29" s="496" t="str">
        <f t="shared" si="24"/>
        <v/>
      </c>
      <c r="AW29" s="496" t="str">
        <f t="shared" si="4"/>
        <v/>
      </c>
      <c r="AX29" s="496" t="str">
        <f t="shared" si="5"/>
        <v>grey</v>
      </c>
      <c r="AY29" s="514" t="b">
        <f>IF($D29=AY$5,IF(COUNTIF(内線情報!$FF$5:$FF$44,$E29)&gt;0,IF(COUNT($E29)&gt;0,FALSE,TRUE),TRUE),FALSE)</f>
        <v>0</v>
      </c>
      <c r="AZ29" s="167" t="b">
        <f t="shared" ca="1" si="25"/>
        <v>0</v>
      </c>
      <c r="BA29" s="167" t="b">
        <f t="shared" ca="1" si="25"/>
        <v>0</v>
      </c>
      <c r="BB29" s="167" t="b">
        <f>IF($D29=BB$5,IF(COUNTIF(NK･NKG!$GH$4:$GH$15,$E29)&gt;0,IF(COUNT($E29)&gt;0,FALSE,TRUE),TRUE),FALSE)</f>
        <v>0</v>
      </c>
      <c r="BC29" s="167" t="b">
        <f t="shared" ca="1" si="25"/>
        <v>0</v>
      </c>
      <c r="BD29" s="167" t="b">
        <f t="shared" ca="1" si="25"/>
        <v>0</v>
      </c>
      <c r="BE29" s="167" t="b">
        <f t="shared" ca="1" si="26"/>
        <v>0</v>
      </c>
      <c r="BF29" s="167" t="b">
        <f t="shared" ca="1" si="26"/>
        <v>0</v>
      </c>
      <c r="BG29" s="496" t="str">
        <f t="shared" ca="1" si="7"/>
        <v/>
      </c>
      <c r="BH29" s="496" t="str">
        <f t="shared" si="27"/>
        <v/>
      </c>
      <c r="BI29" s="496" t="str">
        <f t="shared" si="8"/>
        <v/>
      </c>
      <c r="BJ29" s="496" t="str">
        <f t="shared" si="9"/>
        <v>grey</v>
      </c>
      <c r="BK29" s="514" t="b">
        <f>IF($F29=BK$5,IF(COUNTIF(内線情報!$FF$5:$FF$44,$G29)&gt;0,IF(COUNT($G29)&gt;0,FALSE,TRUE),TRUE),FALSE)</f>
        <v>0</v>
      </c>
      <c r="BL29" s="167" t="b">
        <f t="shared" ca="1" si="28"/>
        <v>0</v>
      </c>
      <c r="BM29" s="167" t="b">
        <f t="shared" ca="1" si="28"/>
        <v>0</v>
      </c>
      <c r="BN29" s="167" t="b">
        <f>IF($F29=BN$5,IF(COUNTIF(NK･NKG!$GH$4:$GH$15,$G29)&gt;0,IF(COUNT($G29)&gt;0,FALSE,TRUE),TRUE),FALSE)</f>
        <v>0</v>
      </c>
      <c r="BO29" s="167" t="b">
        <f t="shared" ca="1" si="28"/>
        <v>0</v>
      </c>
      <c r="BP29" s="167" t="b">
        <f t="shared" ca="1" si="28"/>
        <v>0</v>
      </c>
      <c r="BQ29" s="167" t="b">
        <f t="shared" ca="1" si="28"/>
        <v>0</v>
      </c>
      <c r="BR29" s="167" t="b">
        <f t="shared" ca="1" si="28"/>
        <v>0</v>
      </c>
      <c r="BS29" s="496" t="str">
        <f t="shared" ca="1" si="11"/>
        <v/>
      </c>
      <c r="BT29" s="496" t="str">
        <f t="shared" si="29"/>
        <v/>
      </c>
      <c r="BU29" s="496" t="str">
        <f t="shared" si="12"/>
        <v/>
      </c>
      <c r="BV29" s="496" t="str">
        <f t="shared" si="13"/>
        <v>grey</v>
      </c>
      <c r="BW29" s="514" t="b">
        <f>IF($H29=BW$5,IF(COUNTIF(内線情報!$FF$5:$FF$44,$I29)&gt;0,IF(COUNT($I29)&gt;0,FALSE,TRUE),TRUE),FALSE)</f>
        <v>0</v>
      </c>
      <c r="BX29" s="167" t="b">
        <f t="shared" ca="1" si="30"/>
        <v>0</v>
      </c>
      <c r="BY29" s="167" t="b">
        <f t="shared" ca="1" si="30"/>
        <v>0</v>
      </c>
      <c r="BZ29" s="167" t="b">
        <f>IF($H29=BZ$5,IF(COUNTIF(NK･NKG!$GH$4:$GH$15,$I29)&gt;0,IF(COUNT($I29)&gt;0,FALSE,TRUE),TRUE),FALSE)</f>
        <v>0</v>
      </c>
      <c r="CA29" s="167" t="b">
        <f t="shared" ca="1" si="30"/>
        <v>0</v>
      </c>
      <c r="CB29" s="167" t="b">
        <f t="shared" ca="1" si="30"/>
        <v>0</v>
      </c>
      <c r="CC29" s="167" t="b">
        <f t="shared" ca="1" si="30"/>
        <v>0</v>
      </c>
      <c r="CD29" s="167" t="b">
        <f t="shared" ca="1" si="30"/>
        <v>0</v>
      </c>
      <c r="CE29" s="496" t="str">
        <f t="shared" ca="1" si="15"/>
        <v/>
      </c>
      <c r="CF29" s="496" t="str">
        <f t="shared" si="31"/>
        <v/>
      </c>
      <c r="CG29" s="496" t="str">
        <f t="shared" si="16"/>
        <v/>
      </c>
      <c r="CH29" s="496" t="str">
        <f t="shared" si="17"/>
        <v>grey</v>
      </c>
      <c r="CI29" s="514" t="b">
        <f>IF($J29=CI$5,IF(COUNTIF(内線情報!$FF$5:$FF$44,$K29)&gt;0,IF(COUNT($K29)&gt;0,FALSE,TRUE),TRUE),FALSE)</f>
        <v>0</v>
      </c>
      <c r="CJ29" s="167" t="b">
        <f t="shared" ca="1" si="32"/>
        <v>0</v>
      </c>
      <c r="CK29" s="167" t="b">
        <f t="shared" ca="1" si="32"/>
        <v>0</v>
      </c>
      <c r="CL29" s="167" t="b">
        <f>IF($J29=CL$5,IF(COUNTIF(NK･NKG!$GH$4:$GH$15,$K29)&gt;0,IF(COUNT($K29)&gt;0,FALSE,TRUE),TRUE),FALSE)</f>
        <v>0</v>
      </c>
      <c r="CM29" s="167" t="b">
        <f t="shared" ca="1" si="32"/>
        <v>0</v>
      </c>
      <c r="CN29" s="167" t="b">
        <f t="shared" ca="1" si="32"/>
        <v>0</v>
      </c>
      <c r="CO29" s="167" t="b">
        <f t="shared" ca="1" si="32"/>
        <v>0</v>
      </c>
      <c r="CP29" s="167" t="b">
        <f t="shared" ca="1" si="32"/>
        <v>0</v>
      </c>
      <c r="CQ29" s="496" t="str">
        <f t="shared" ca="1" si="33"/>
        <v/>
      </c>
      <c r="CR29" s="1053"/>
      <c r="CS29" s="496" t="str">
        <f t="shared" si="19"/>
        <v/>
      </c>
      <c r="CT29" s="496" t="str">
        <f t="shared" si="20"/>
        <v/>
      </c>
      <c r="CU29" s="496" t="str">
        <f t="shared" si="21"/>
        <v/>
      </c>
      <c r="CV29" s="496" t="str">
        <f t="shared" si="22"/>
        <v/>
      </c>
      <c r="CW29" s="79" t="b">
        <f>IF($D29=CW$5,IF(COUNTIF(内線情報!$FF$5:$FF$44,$E29)&gt;0,TRUE,FALSE),FALSE)</f>
        <v>0</v>
      </c>
      <c r="CX29" s="79" t="b">
        <f t="shared" ca="1" si="34"/>
        <v>0</v>
      </c>
      <c r="CY29" s="79" t="b">
        <f t="shared" ca="1" si="34"/>
        <v>0</v>
      </c>
      <c r="CZ29" s="79" t="b">
        <f>IF($D29=CZ$5,IF(COUNTIF(NK･NKG!$GH$4:$GH$15,$E29)&gt;0,TRUE,FALSE),FALSE)</f>
        <v>0</v>
      </c>
      <c r="DA29" s="485" t="str">
        <f t="shared" si="35"/>
        <v/>
      </c>
      <c r="DB29" s="79" t="b">
        <f>IF($F29=DB$5,IF(COUNTIF(内線情報!$FF$5:$FF$44,$G29)&gt;0,TRUE,FALSE),FALSE)</f>
        <v>0</v>
      </c>
      <c r="DC29" s="79" t="b">
        <f t="shared" ca="1" si="36"/>
        <v>0</v>
      </c>
      <c r="DD29" s="79" t="b">
        <f t="shared" ca="1" si="36"/>
        <v>0</v>
      </c>
      <c r="DE29" s="79" t="b">
        <f>IF($F29=DE$5,IF(COUNTIF(NK･NKG!$GH$4:$GH$15,$G29)&gt;0,TRUE,FALSE),FALSE)</f>
        <v>0</v>
      </c>
      <c r="DF29" s="485" t="str">
        <f t="shared" si="37"/>
        <v/>
      </c>
      <c r="DG29" s="79" t="b">
        <f>IF($H29=DG$5,IF(COUNTIF(内線情報!$FF$5:$FF$44,$I29)&gt;0,TRUE,FALSE),FALSE)</f>
        <v>0</v>
      </c>
      <c r="DH29" s="79" t="b">
        <f t="shared" ca="1" si="38"/>
        <v>0</v>
      </c>
      <c r="DI29" s="79" t="b">
        <f t="shared" ca="1" si="38"/>
        <v>0</v>
      </c>
      <c r="DJ29" s="79" t="b">
        <f>IF($H29=DJ$5,IF(COUNTIF(NK･NKG!$GH$4:$GH$15,$I29)&gt;0,TRUE,FALSE),FALSE)</f>
        <v>0</v>
      </c>
      <c r="DK29" s="485" t="str">
        <f t="shared" si="39"/>
        <v/>
      </c>
      <c r="DL29" s="79" t="b">
        <f>IF($J29=DL$5,IF(COUNTIF(内線情報!$FF$5:$FF$44,$K29)&gt;0,TRUE,FALSE),FALSE)</f>
        <v>0</v>
      </c>
      <c r="DM29" s="79" t="b">
        <f t="shared" ca="1" si="40"/>
        <v>0</v>
      </c>
      <c r="DN29" s="79" t="b">
        <f t="shared" ca="1" si="40"/>
        <v>0</v>
      </c>
      <c r="DO29" s="79" t="b">
        <f>IF($J29=DO$5,IF(COUNTIF(NK･NKG!$GH$4:$GH$15,$K29)&gt;0,TRUE,FALSE),FALSE)</f>
        <v>0</v>
      </c>
      <c r="DP29" s="485" t="str">
        <f t="shared" si="41"/>
        <v/>
      </c>
    </row>
    <row r="30" spans="1:120">
      <c r="A30" s="55"/>
      <c r="B30" s="114">
        <v>25</v>
      </c>
      <c r="C30" s="376"/>
      <c r="D30" s="373" t="s">
        <v>1136</v>
      </c>
      <c r="E30" s="401"/>
      <c r="F30" s="373" t="s">
        <v>1141</v>
      </c>
      <c r="G30" s="401"/>
      <c r="H30" s="373" t="s">
        <v>1144</v>
      </c>
      <c r="I30" s="401"/>
      <c r="J30" s="373" t="s">
        <v>1136</v>
      </c>
      <c r="K30" s="404"/>
      <c r="L30" s="367" t="s">
        <v>643</v>
      </c>
      <c r="M30" s="367" t="s">
        <v>643</v>
      </c>
      <c r="N30" s="367" t="s">
        <v>643</v>
      </c>
      <c r="O30" s="368" t="s">
        <v>643</v>
      </c>
      <c r="P30" s="55"/>
      <c r="T30" s="79">
        <v>25</v>
      </c>
      <c r="V30" s="79">
        <v>25</v>
      </c>
      <c r="AA30" s="79">
        <v>25</v>
      </c>
      <c r="AG30" s="198" t="b">
        <f t="shared" si="0"/>
        <v>0</v>
      </c>
      <c r="AH30" s="198" t="b">
        <f t="shared" si="1"/>
        <v>0</v>
      </c>
      <c r="AI30" s="198" t="b">
        <f t="shared" si="2"/>
        <v>0</v>
      </c>
      <c r="AJ30" s="198" t="b">
        <f t="shared" si="43"/>
        <v>0</v>
      </c>
      <c r="AK30" s="198" t="b">
        <f t="shared" si="43"/>
        <v>0</v>
      </c>
      <c r="AL30" s="198" t="b">
        <f t="shared" si="43"/>
        <v>0</v>
      </c>
      <c r="AM30" s="198" t="b">
        <f t="shared" si="43"/>
        <v>0</v>
      </c>
      <c r="AN30" s="198" t="b">
        <f t="shared" si="43"/>
        <v>0</v>
      </c>
      <c r="AO30" s="198" t="b">
        <f t="shared" si="43"/>
        <v>0</v>
      </c>
      <c r="AP30" s="198" t="b">
        <f t="shared" si="43"/>
        <v>0</v>
      </c>
      <c r="AQ30" s="198" t="b">
        <f t="shared" si="43"/>
        <v>0</v>
      </c>
      <c r="AR30" s="198" t="b">
        <f t="shared" si="43"/>
        <v>0</v>
      </c>
      <c r="AS30" s="199" t="b">
        <f t="shared" si="43"/>
        <v>0</v>
      </c>
      <c r="AT30" s="485" t="str">
        <f t="shared" si="23"/>
        <v/>
      </c>
      <c r="AU30" s="1007"/>
      <c r="AV30" s="496" t="str">
        <f t="shared" si="24"/>
        <v/>
      </c>
      <c r="AW30" s="496" t="str">
        <f t="shared" si="4"/>
        <v/>
      </c>
      <c r="AX30" s="496" t="str">
        <f t="shared" si="5"/>
        <v>grey</v>
      </c>
      <c r="AY30" s="514" t="b">
        <f>IF($D30=AY$5,IF(COUNTIF(内線情報!$FF$5:$FF$44,$E30)&gt;0,IF(COUNT($E30)&gt;0,FALSE,TRUE),TRUE),FALSE)</f>
        <v>0</v>
      </c>
      <c r="AZ30" s="167" t="b">
        <f t="shared" ca="1" si="25"/>
        <v>0</v>
      </c>
      <c r="BA30" s="167" t="b">
        <f t="shared" ca="1" si="25"/>
        <v>0</v>
      </c>
      <c r="BB30" s="167" t="b">
        <f>IF($D30=BB$5,IF(COUNTIF(NK･NKG!$GH$4:$GH$15,$E30)&gt;0,IF(COUNT($E30)&gt;0,FALSE,TRUE),TRUE),FALSE)</f>
        <v>0</v>
      </c>
      <c r="BC30" s="167" t="b">
        <f t="shared" ca="1" si="25"/>
        <v>0</v>
      </c>
      <c r="BD30" s="167" t="b">
        <f t="shared" ca="1" si="25"/>
        <v>0</v>
      </c>
      <c r="BE30" s="167" t="b">
        <f t="shared" ca="1" si="26"/>
        <v>0</v>
      </c>
      <c r="BF30" s="167" t="b">
        <f t="shared" ca="1" si="26"/>
        <v>0</v>
      </c>
      <c r="BG30" s="496" t="str">
        <f t="shared" ca="1" si="7"/>
        <v/>
      </c>
      <c r="BH30" s="496" t="str">
        <f t="shared" si="27"/>
        <v/>
      </c>
      <c r="BI30" s="496" t="str">
        <f t="shared" si="8"/>
        <v/>
      </c>
      <c r="BJ30" s="496" t="str">
        <f t="shared" si="9"/>
        <v>grey</v>
      </c>
      <c r="BK30" s="514" t="b">
        <f>IF($F30=BK$5,IF(COUNTIF(内線情報!$FF$5:$FF$44,$G30)&gt;0,IF(COUNT($G30)&gt;0,FALSE,TRUE),TRUE),FALSE)</f>
        <v>0</v>
      </c>
      <c r="BL30" s="167" t="b">
        <f t="shared" ca="1" si="28"/>
        <v>0</v>
      </c>
      <c r="BM30" s="167" t="b">
        <f t="shared" ca="1" si="28"/>
        <v>0</v>
      </c>
      <c r="BN30" s="167" t="b">
        <f>IF($F30=BN$5,IF(COUNTIF(NK･NKG!$GH$4:$GH$15,$G30)&gt;0,IF(COUNT($G30)&gt;0,FALSE,TRUE),TRUE),FALSE)</f>
        <v>0</v>
      </c>
      <c r="BO30" s="167" t="b">
        <f t="shared" ca="1" si="28"/>
        <v>0</v>
      </c>
      <c r="BP30" s="167" t="b">
        <f t="shared" ca="1" si="28"/>
        <v>0</v>
      </c>
      <c r="BQ30" s="167" t="b">
        <f t="shared" ca="1" si="28"/>
        <v>0</v>
      </c>
      <c r="BR30" s="167" t="b">
        <f t="shared" ca="1" si="28"/>
        <v>0</v>
      </c>
      <c r="BS30" s="496" t="str">
        <f t="shared" ca="1" si="11"/>
        <v/>
      </c>
      <c r="BT30" s="496" t="str">
        <f t="shared" si="29"/>
        <v/>
      </c>
      <c r="BU30" s="496" t="str">
        <f t="shared" si="12"/>
        <v/>
      </c>
      <c r="BV30" s="496" t="str">
        <f t="shared" si="13"/>
        <v>grey</v>
      </c>
      <c r="BW30" s="514" t="b">
        <f>IF($H30=BW$5,IF(COUNTIF(内線情報!$FF$5:$FF$44,$I30)&gt;0,IF(COUNT($I30)&gt;0,FALSE,TRUE),TRUE),FALSE)</f>
        <v>0</v>
      </c>
      <c r="BX30" s="167" t="b">
        <f t="shared" ca="1" si="30"/>
        <v>0</v>
      </c>
      <c r="BY30" s="167" t="b">
        <f t="shared" ca="1" si="30"/>
        <v>0</v>
      </c>
      <c r="BZ30" s="167" t="b">
        <f>IF($H30=BZ$5,IF(COUNTIF(NK･NKG!$GH$4:$GH$15,$I30)&gt;0,IF(COUNT($I30)&gt;0,FALSE,TRUE),TRUE),FALSE)</f>
        <v>0</v>
      </c>
      <c r="CA30" s="167" t="b">
        <f t="shared" ca="1" si="30"/>
        <v>0</v>
      </c>
      <c r="CB30" s="167" t="b">
        <f t="shared" ca="1" si="30"/>
        <v>0</v>
      </c>
      <c r="CC30" s="167" t="b">
        <f t="shared" ca="1" si="30"/>
        <v>0</v>
      </c>
      <c r="CD30" s="167" t="b">
        <f t="shared" ca="1" si="30"/>
        <v>0</v>
      </c>
      <c r="CE30" s="496" t="str">
        <f t="shared" ca="1" si="15"/>
        <v/>
      </c>
      <c r="CF30" s="496" t="str">
        <f t="shared" si="31"/>
        <v/>
      </c>
      <c r="CG30" s="496" t="str">
        <f t="shared" si="16"/>
        <v/>
      </c>
      <c r="CH30" s="496" t="str">
        <f t="shared" si="17"/>
        <v>grey</v>
      </c>
      <c r="CI30" s="514" t="b">
        <f>IF($J30=CI$5,IF(COUNTIF(内線情報!$FF$5:$FF$44,$K30)&gt;0,IF(COUNT($K30)&gt;0,FALSE,TRUE),TRUE),FALSE)</f>
        <v>0</v>
      </c>
      <c r="CJ30" s="167" t="b">
        <f t="shared" ca="1" si="32"/>
        <v>0</v>
      </c>
      <c r="CK30" s="167" t="b">
        <f t="shared" ca="1" si="32"/>
        <v>0</v>
      </c>
      <c r="CL30" s="167" t="b">
        <f>IF($J30=CL$5,IF(COUNTIF(NK･NKG!$GH$4:$GH$15,$K30)&gt;0,IF(COUNT($K30)&gt;0,FALSE,TRUE),TRUE),FALSE)</f>
        <v>0</v>
      </c>
      <c r="CM30" s="167" t="b">
        <f t="shared" ca="1" si="32"/>
        <v>0</v>
      </c>
      <c r="CN30" s="167" t="b">
        <f t="shared" ca="1" si="32"/>
        <v>0</v>
      </c>
      <c r="CO30" s="167" t="b">
        <f t="shared" ca="1" si="32"/>
        <v>0</v>
      </c>
      <c r="CP30" s="167" t="b">
        <f t="shared" ca="1" si="32"/>
        <v>0</v>
      </c>
      <c r="CQ30" s="496" t="str">
        <f t="shared" ca="1" si="33"/>
        <v/>
      </c>
      <c r="CR30" s="1053"/>
      <c r="CS30" s="496" t="str">
        <f t="shared" si="19"/>
        <v/>
      </c>
      <c r="CT30" s="496" t="str">
        <f t="shared" si="20"/>
        <v/>
      </c>
      <c r="CU30" s="496" t="str">
        <f t="shared" si="21"/>
        <v/>
      </c>
      <c r="CV30" s="496" t="str">
        <f t="shared" si="22"/>
        <v/>
      </c>
      <c r="CW30" s="79" t="b">
        <f>IF($D30=CW$5,IF(COUNTIF(内線情報!$FF$5:$FF$44,$E30)&gt;0,TRUE,FALSE),FALSE)</f>
        <v>0</v>
      </c>
      <c r="CX30" s="79" t="b">
        <f t="shared" ca="1" si="34"/>
        <v>0</v>
      </c>
      <c r="CY30" s="79" t="b">
        <f t="shared" ca="1" si="34"/>
        <v>0</v>
      </c>
      <c r="CZ30" s="79" t="b">
        <f>IF($D30=CZ$5,IF(COUNTIF(NK･NKG!$GH$4:$GH$15,$E30)&gt;0,TRUE,FALSE),FALSE)</f>
        <v>0</v>
      </c>
      <c r="DA30" s="485" t="str">
        <f t="shared" si="35"/>
        <v/>
      </c>
      <c r="DB30" s="79" t="b">
        <f>IF($F30=DB$5,IF(COUNTIF(内線情報!$FF$5:$FF$44,$G30)&gt;0,TRUE,FALSE),FALSE)</f>
        <v>0</v>
      </c>
      <c r="DC30" s="79" t="b">
        <f t="shared" ca="1" si="36"/>
        <v>0</v>
      </c>
      <c r="DD30" s="79" t="b">
        <f t="shared" ca="1" si="36"/>
        <v>0</v>
      </c>
      <c r="DE30" s="79" t="b">
        <f>IF($F30=DE$5,IF(COUNTIF(NK･NKG!$GH$4:$GH$15,$G30)&gt;0,TRUE,FALSE),FALSE)</f>
        <v>0</v>
      </c>
      <c r="DF30" s="485" t="str">
        <f t="shared" si="37"/>
        <v/>
      </c>
      <c r="DG30" s="79" t="b">
        <f>IF($H30=DG$5,IF(COUNTIF(内線情報!$FF$5:$FF$44,$I30)&gt;0,TRUE,FALSE),FALSE)</f>
        <v>0</v>
      </c>
      <c r="DH30" s="79" t="b">
        <f t="shared" ca="1" si="38"/>
        <v>0</v>
      </c>
      <c r="DI30" s="79" t="b">
        <f t="shared" ca="1" si="38"/>
        <v>0</v>
      </c>
      <c r="DJ30" s="79" t="b">
        <f>IF($H30=DJ$5,IF(COUNTIF(NK･NKG!$GH$4:$GH$15,$I30)&gt;0,TRUE,FALSE),FALSE)</f>
        <v>0</v>
      </c>
      <c r="DK30" s="485" t="str">
        <f t="shared" si="39"/>
        <v/>
      </c>
      <c r="DL30" s="79" t="b">
        <f>IF($J30=DL$5,IF(COUNTIF(内線情報!$FF$5:$FF$44,$K30)&gt;0,TRUE,FALSE),FALSE)</f>
        <v>0</v>
      </c>
      <c r="DM30" s="79" t="b">
        <f t="shared" ca="1" si="40"/>
        <v>0</v>
      </c>
      <c r="DN30" s="79" t="b">
        <f t="shared" ca="1" si="40"/>
        <v>0</v>
      </c>
      <c r="DO30" s="79" t="b">
        <f>IF($J30=DO$5,IF(COUNTIF(NK･NKG!$GH$4:$GH$15,$K30)&gt;0,TRUE,FALSE),FALSE)</f>
        <v>0</v>
      </c>
      <c r="DP30" s="485" t="str">
        <f t="shared" si="41"/>
        <v/>
      </c>
    </row>
    <row r="31" spans="1:120">
      <c r="A31" s="55"/>
      <c r="B31" s="114">
        <v>26</v>
      </c>
      <c r="C31" s="376"/>
      <c r="D31" s="372" t="s">
        <v>1136</v>
      </c>
      <c r="E31" s="400"/>
      <c r="F31" s="372" t="s">
        <v>1137</v>
      </c>
      <c r="G31" s="400"/>
      <c r="H31" s="372" t="s">
        <v>1136</v>
      </c>
      <c r="I31" s="400"/>
      <c r="J31" s="372" t="s">
        <v>1136</v>
      </c>
      <c r="K31" s="403"/>
      <c r="L31" s="367" t="s">
        <v>643</v>
      </c>
      <c r="M31" s="367" t="s">
        <v>643</v>
      </c>
      <c r="N31" s="367" t="s">
        <v>643</v>
      </c>
      <c r="O31" s="368" t="s">
        <v>643</v>
      </c>
      <c r="P31" s="55"/>
      <c r="T31" s="79">
        <v>26</v>
      </c>
      <c r="V31" s="79">
        <v>26</v>
      </c>
      <c r="AA31" s="79">
        <v>26</v>
      </c>
      <c r="AG31" s="198" t="b">
        <f t="shared" si="0"/>
        <v>0</v>
      </c>
      <c r="AH31" s="198" t="b">
        <f t="shared" si="1"/>
        <v>0</v>
      </c>
      <c r="AI31" s="198" t="b">
        <f t="shared" si="2"/>
        <v>0</v>
      </c>
      <c r="AJ31" s="198" t="b">
        <f t="shared" si="43"/>
        <v>0</v>
      </c>
      <c r="AK31" s="198" t="b">
        <f t="shared" si="43"/>
        <v>0</v>
      </c>
      <c r="AL31" s="198" t="b">
        <f t="shared" si="43"/>
        <v>0</v>
      </c>
      <c r="AM31" s="198" t="b">
        <f t="shared" si="43"/>
        <v>0</v>
      </c>
      <c r="AN31" s="198" t="b">
        <f t="shared" si="43"/>
        <v>0</v>
      </c>
      <c r="AO31" s="198" t="b">
        <f t="shared" si="43"/>
        <v>0</v>
      </c>
      <c r="AP31" s="198" t="b">
        <f t="shared" si="43"/>
        <v>0</v>
      </c>
      <c r="AQ31" s="198" t="b">
        <f t="shared" si="43"/>
        <v>0</v>
      </c>
      <c r="AR31" s="198" t="b">
        <f t="shared" si="43"/>
        <v>0</v>
      </c>
      <c r="AS31" s="199" t="b">
        <f t="shared" si="43"/>
        <v>0</v>
      </c>
      <c r="AT31" s="485" t="str">
        <f t="shared" si="23"/>
        <v/>
      </c>
      <c r="AU31" s="1007"/>
      <c r="AV31" s="496" t="str">
        <f t="shared" si="24"/>
        <v/>
      </c>
      <c r="AW31" s="496" t="str">
        <f t="shared" si="4"/>
        <v/>
      </c>
      <c r="AX31" s="496" t="str">
        <f t="shared" si="5"/>
        <v>grey</v>
      </c>
      <c r="AY31" s="514" t="b">
        <f>IF($D31=AY$5,IF(COUNTIF(内線情報!$FF$5:$FF$44,$E31)&gt;0,IF(COUNT($E31)&gt;0,FALSE,TRUE),TRUE),FALSE)</f>
        <v>0</v>
      </c>
      <c r="AZ31" s="167" t="b">
        <f t="shared" ca="1" si="25"/>
        <v>0</v>
      </c>
      <c r="BA31" s="167" t="b">
        <f t="shared" ca="1" si="25"/>
        <v>0</v>
      </c>
      <c r="BB31" s="167" t="b">
        <f>IF($D31=BB$5,IF(COUNTIF(NK･NKG!$GH$4:$GH$15,$E31)&gt;0,IF(COUNT($E31)&gt;0,FALSE,TRUE),TRUE),FALSE)</f>
        <v>0</v>
      </c>
      <c r="BC31" s="167" t="b">
        <f t="shared" ca="1" si="25"/>
        <v>0</v>
      </c>
      <c r="BD31" s="167" t="b">
        <f t="shared" ca="1" si="25"/>
        <v>0</v>
      </c>
      <c r="BE31" s="167" t="b">
        <f t="shared" ca="1" si="26"/>
        <v>0</v>
      </c>
      <c r="BF31" s="167" t="b">
        <f t="shared" ca="1" si="26"/>
        <v>0</v>
      </c>
      <c r="BG31" s="496" t="str">
        <f t="shared" ca="1" si="7"/>
        <v/>
      </c>
      <c r="BH31" s="496" t="str">
        <f t="shared" si="27"/>
        <v/>
      </c>
      <c r="BI31" s="496" t="str">
        <f t="shared" si="8"/>
        <v/>
      </c>
      <c r="BJ31" s="496" t="str">
        <f t="shared" si="9"/>
        <v>grey</v>
      </c>
      <c r="BK31" s="514" t="b">
        <f>IF($F31=BK$5,IF(COUNTIF(内線情報!$FF$5:$FF$44,$G31)&gt;0,IF(COUNT($G31)&gt;0,FALSE,TRUE),TRUE),FALSE)</f>
        <v>0</v>
      </c>
      <c r="BL31" s="167" t="b">
        <f t="shared" ca="1" si="28"/>
        <v>0</v>
      </c>
      <c r="BM31" s="167" t="b">
        <f t="shared" ca="1" si="28"/>
        <v>0</v>
      </c>
      <c r="BN31" s="167" t="b">
        <f>IF($F31=BN$5,IF(COUNTIF(NK･NKG!$GH$4:$GH$15,$G31)&gt;0,IF(COUNT($G31)&gt;0,FALSE,TRUE),TRUE),FALSE)</f>
        <v>0</v>
      </c>
      <c r="BO31" s="167" t="b">
        <f t="shared" ca="1" si="28"/>
        <v>0</v>
      </c>
      <c r="BP31" s="167" t="b">
        <f t="shared" ca="1" si="28"/>
        <v>0</v>
      </c>
      <c r="BQ31" s="167" t="b">
        <f t="shared" ca="1" si="28"/>
        <v>0</v>
      </c>
      <c r="BR31" s="167" t="b">
        <f t="shared" ca="1" si="28"/>
        <v>0</v>
      </c>
      <c r="BS31" s="496" t="str">
        <f t="shared" ca="1" si="11"/>
        <v/>
      </c>
      <c r="BT31" s="496" t="str">
        <f t="shared" si="29"/>
        <v/>
      </c>
      <c r="BU31" s="496" t="str">
        <f t="shared" si="12"/>
        <v/>
      </c>
      <c r="BV31" s="496" t="str">
        <f t="shared" si="13"/>
        <v>grey</v>
      </c>
      <c r="BW31" s="514" t="b">
        <f>IF($H31=BW$5,IF(COUNTIF(内線情報!$FF$5:$FF$44,$I31)&gt;0,IF(COUNT($I31)&gt;0,FALSE,TRUE),TRUE),FALSE)</f>
        <v>0</v>
      </c>
      <c r="BX31" s="167" t="b">
        <f t="shared" ca="1" si="30"/>
        <v>0</v>
      </c>
      <c r="BY31" s="167" t="b">
        <f t="shared" ca="1" si="30"/>
        <v>0</v>
      </c>
      <c r="BZ31" s="167" t="b">
        <f>IF($H31=BZ$5,IF(COUNTIF(NK･NKG!$GH$4:$GH$15,$I31)&gt;0,IF(COUNT($I31)&gt;0,FALSE,TRUE),TRUE),FALSE)</f>
        <v>0</v>
      </c>
      <c r="CA31" s="167" t="b">
        <f t="shared" ca="1" si="30"/>
        <v>0</v>
      </c>
      <c r="CB31" s="167" t="b">
        <f t="shared" ca="1" si="30"/>
        <v>0</v>
      </c>
      <c r="CC31" s="167" t="b">
        <f t="shared" ca="1" si="30"/>
        <v>0</v>
      </c>
      <c r="CD31" s="167" t="b">
        <f t="shared" ca="1" si="30"/>
        <v>0</v>
      </c>
      <c r="CE31" s="496" t="str">
        <f t="shared" ca="1" si="15"/>
        <v/>
      </c>
      <c r="CF31" s="496" t="str">
        <f t="shared" si="31"/>
        <v/>
      </c>
      <c r="CG31" s="496" t="str">
        <f t="shared" si="16"/>
        <v/>
      </c>
      <c r="CH31" s="496" t="str">
        <f t="shared" si="17"/>
        <v>grey</v>
      </c>
      <c r="CI31" s="514" t="b">
        <f>IF($J31=CI$5,IF(COUNTIF(内線情報!$FF$5:$FF$44,$K31)&gt;0,IF(COUNT($K31)&gt;0,FALSE,TRUE),TRUE),FALSE)</f>
        <v>0</v>
      </c>
      <c r="CJ31" s="167" t="b">
        <f t="shared" ca="1" si="32"/>
        <v>0</v>
      </c>
      <c r="CK31" s="167" t="b">
        <f t="shared" ca="1" si="32"/>
        <v>0</v>
      </c>
      <c r="CL31" s="167" t="b">
        <f>IF($J31=CL$5,IF(COUNTIF(NK･NKG!$GH$4:$GH$15,$K31)&gt;0,IF(COUNT($K31)&gt;0,FALSE,TRUE),TRUE),FALSE)</f>
        <v>0</v>
      </c>
      <c r="CM31" s="167" t="b">
        <f t="shared" ca="1" si="32"/>
        <v>0</v>
      </c>
      <c r="CN31" s="167" t="b">
        <f t="shared" ca="1" si="32"/>
        <v>0</v>
      </c>
      <c r="CO31" s="167" t="b">
        <f t="shared" ca="1" si="32"/>
        <v>0</v>
      </c>
      <c r="CP31" s="167" t="b">
        <f t="shared" ca="1" si="32"/>
        <v>0</v>
      </c>
      <c r="CQ31" s="496" t="str">
        <f t="shared" ca="1" si="33"/>
        <v/>
      </c>
      <c r="CR31" s="1053"/>
      <c r="CS31" s="496" t="str">
        <f t="shared" si="19"/>
        <v/>
      </c>
      <c r="CT31" s="496" t="str">
        <f t="shared" si="20"/>
        <v/>
      </c>
      <c r="CU31" s="496" t="str">
        <f t="shared" si="21"/>
        <v/>
      </c>
      <c r="CV31" s="496" t="str">
        <f t="shared" si="22"/>
        <v/>
      </c>
      <c r="CW31" s="79" t="b">
        <f>IF($D31=CW$5,IF(COUNTIF(内線情報!$FF$5:$FF$44,$E31)&gt;0,TRUE,FALSE),FALSE)</f>
        <v>0</v>
      </c>
      <c r="CX31" s="79" t="b">
        <f t="shared" ca="1" si="34"/>
        <v>0</v>
      </c>
      <c r="CY31" s="79" t="b">
        <f t="shared" ca="1" si="34"/>
        <v>0</v>
      </c>
      <c r="CZ31" s="79" t="b">
        <f>IF($D31=CZ$5,IF(COUNTIF(NK･NKG!$GH$4:$GH$15,$E31)&gt;0,TRUE,FALSE),FALSE)</f>
        <v>0</v>
      </c>
      <c r="DA31" s="485" t="str">
        <f t="shared" si="35"/>
        <v/>
      </c>
      <c r="DB31" s="79" t="b">
        <f>IF($F31=DB$5,IF(COUNTIF(内線情報!$FF$5:$FF$44,$G31)&gt;0,TRUE,FALSE),FALSE)</f>
        <v>0</v>
      </c>
      <c r="DC31" s="79" t="b">
        <f t="shared" ca="1" si="36"/>
        <v>0</v>
      </c>
      <c r="DD31" s="79" t="b">
        <f t="shared" ca="1" si="36"/>
        <v>0</v>
      </c>
      <c r="DE31" s="79" t="b">
        <f>IF($F31=DE$5,IF(COUNTIF(NK･NKG!$GH$4:$GH$15,$G31)&gt;0,TRUE,FALSE),FALSE)</f>
        <v>0</v>
      </c>
      <c r="DF31" s="485" t="str">
        <f t="shared" si="37"/>
        <v/>
      </c>
      <c r="DG31" s="79" t="b">
        <f>IF($H31=DG$5,IF(COUNTIF(内線情報!$FF$5:$FF$44,$I31)&gt;0,TRUE,FALSE),FALSE)</f>
        <v>0</v>
      </c>
      <c r="DH31" s="79" t="b">
        <f t="shared" ca="1" si="38"/>
        <v>0</v>
      </c>
      <c r="DI31" s="79" t="b">
        <f t="shared" ca="1" si="38"/>
        <v>0</v>
      </c>
      <c r="DJ31" s="79" t="b">
        <f>IF($H31=DJ$5,IF(COUNTIF(NK･NKG!$GH$4:$GH$15,$I31)&gt;0,TRUE,FALSE),FALSE)</f>
        <v>0</v>
      </c>
      <c r="DK31" s="485" t="str">
        <f t="shared" si="39"/>
        <v/>
      </c>
      <c r="DL31" s="79" t="b">
        <f>IF($J31=DL$5,IF(COUNTIF(内線情報!$FF$5:$FF$44,$K31)&gt;0,TRUE,FALSE),FALSE)</f>
        <v>0</v>
      </c>
      <c r="DM31" s="79" t="b">
        <f t="shared" ca="1" si="40"/>
        <v>0</v>
      </c>
      <c r="DN31" s="79" t="b">
        <f t="shared" ca="1" si="40"/>
        <v>0</v>
      </c>
      <c r="DO31" s="79" t="b">
        <f>IF($J31=DO$5,IF(COUNTIF(NK･NKG!$GH$4:$GH$15,$K31)&gt;0,TRUE,FALSE),FALSE)</f>
        <v>0</v>
      </c>
      <c r="DP31" s="485" t="str">
        <f t="shared" si="41"/>
        <v/>
      </c>
    </row>
    <row r="32" spans="1:120">
      <c r="A32" s="55"/>
      <c r="B32" s="114">
        <v>27</v>
      </c>
      <c r="C32" s="376"/>
      <c r="D32" s="372" t="s">
        <v>1136</v>
      </c>
      <c r="E32" s="400"/>
      <c r="F32" s="372" t="s">
        <v>1136</v>
      </c>
      <c r="G32" s="400"/>
      <c r="H32" s="372" t="s">
        <v>1136</v>
      </c>
      <c r="I32" s="400"/>
      <c r="J32" s="372" t="s">
        <v>1136</v>
      </c>
      <c r="K32" s="403"/>
      <c r="L32" s="367" t="s">
        <v>643</v>
      </c>
      <c r="M32" s="367" t="s">
        <v>643</v>
      </c>
      <c r="N32" s="367" t="s">
        <v>643</v>
      </c>
      <c r="O32" s="368" t="s">
        <v>643</v>
      </c>
      <c r="P32" s="55"/>
      <c r="T32" s="79">
        <v>27</v>
      </c>
      <c r="V32" s="79">
        <v>27</v>
      </c>
      <c r="AA32" s="79">
        <v>27</v>
      </c>
      <c r="AG32" s="198" t="b">
        <f t="shared" si="0"/>
        <v>0</v>
      </c>
      <c r="AH32" s="198" t="b">
        <f t="shared" si="1"/>
        <v>0</v>
      </c>
      <c r="AI32" s="198" t="b">
        <f t="shared" si="2"/>
        <v>0</v>
      </c>
      <c r="AJ32" s="198" t="b">
        <f t="shared" si="43"/>
        <v>0</v>
      </c>
      <c r="AK32" s="198" t="b">
        <f t="shared" si="43"/>
        <v>0</v>
      </c>
      <c r="AL32" s="198" t="b">
        <f t="shared" si="43"/>
        <v>0</v>
      </c>
      <c r="AM32" s="198" t="b">
        <f t="shared" si="43"/>
        <v>0</v>
      </c>
      <c r="AN32" s="198" t="b">
        <f t="shared" si="43"/>
        <v>0</v>
      </c>
      <c r="AO32" s="198" t="b">
        <f t="shared" si="43"/>
        <v>0</v>
      </c>
      <c r="AP32" s="198" t="b">
        <f t="shared" si="43"/>
        <v>0</v>
      </c>
      <c r="AQ32" s="198" t="b">
        <f t="shared" si="43"/>
        <v>0</v>
      </c>
      <c r="AR32" s="198" t="b">
        <f t="shared" si="43"/>
        <v>0</v>
      </c>
      <c r="AS32" s="199" t="b">
        <f t="shared" si="43"/>
        <v>0</v>
      </c>
      <c r="AT32" s="485" t="str">
        <f t="shared" si="23"/>
        <v/>
      </c>
      <c r="AU32" s="1007"/>
      <c r="AV32" s="496" t="str">
        <f t="shared" si="24"/>
        <v/>
      </c>
      <c r="AW32" s="496" t="str">
        <f t="shared" si="4"/>
        <v/>
      </c>
      <c r="AX32" s="496" t="str">
        <f t="shared" si="5"/>
        <v>grey</v>
      </c>
      <c r="AY32" s="514" t="b">
        <f>IF($D32=AY$5,IF(COUNTIF(内線情報!$FF$5:$FF$44,$E32)&gt;0,IF(COUNT($E32)&gt;0,FALSE,TRUE),TRUE),FALSE)</f>
        <v>0</v>
      </c>
      <c r="AZ32" s="167" t="b">
        <f t="shared" ca="1" si="25"/>
        <v>0</v>
      </c>
      <c r="BA32" s="167" t="b">
        <f t="shared" ca="1" si="25"/>
        <v>0</v>
      </c>
      <c r="BB32" s="167" t="b">
        <f>IF($D32=BB$5,IF(COUNTIF(NK･NKG!$GH$4:$GH$15,$E32)&gt;0,IF(COUNT($E32)&gt;0,FALSE,TRUE),TRUE),FALSE)</f>
        <v>0</v>
      </c>
      <c r="BC32" s="167" t="b">
        <f t="shared" ca="1" si="25"/>
        <v>0</v>
      </c>
      <c r="BD32" s="167" t="b">
        <f t="shared" ca="1" si="25"/>
        <v>0</v>
      </c>
      <c r="BE32" s="167" t="b">
        <f t="shared" ca="1" si="26"/>
        <v>0</v>
      </c>
      <c r="BF32" s="167" t="b">
        <f t="shared" ca="1" si="26"/>
        <v>0</v>
      </c>
      <c r="BG32" s="496" t="str">
        <f t="shared" ca="1" si="7"/>
        <v/>
      </c>
      <c r="BH32" s="496" t="str">
        <f t="shared" si="27"/>
        <v/>
      </c>
      <c r="BI32" s="496" t="str">
        <f t="shared" si="8"/>
        <v/>
      </c>
      <c r="BJ32" s="496" t="str">
        <f t="shared" si="9"/>
        <v>grey</v>
      </c>
      <c r="BK32" s="514" t="b">
        <f>IF($F32=BK$5,IF(COUNTIF(内線情報!$FF$5:$FF$44,$G32)&gt;0,IF(COUNT($G32)&gt;0,FALSE,TRUE),TRUE),FALSE)</f>
        <v>0</v>
      </c>
      <c r="BL32" s="167" t="b">
        <f t="shared" ca="1" si="28"/>
        <v>0</v>
      </c>
      <c r="BM32" s="167" t="b">
        <f t="shared" ca="1" si="28"/>
        <v>0</v>
      </c>
      <c r="BN32" s="167" t="b">
        <f>IF($F32=BN$5,IF(COUNTIF(NK･NKG!$GH$4:$GH$15,$G32)&gt;0,IF(COUNT($G32)&gt;0,FALSE,TRUE),TRUE),FALSE)</f>
        <v>0</v>
      </c>
      <c r="BO32" s="167" t="b">
        <f t="shared" ca="1" si="28"/>
        <v>0</v>
      </c>
      <c r="BP32" s="167" t="b">
        <f t="shared" ca="1" si="28"/>
        <v>0</v>
      </c>
      <c r="BQ32" s="167" t="b">
        <f t="shared" ca="1" si="28"/>
        <v>0</v>
      </c>
      <c r="BR32" s="167" t="b">
        <f t="shared" ca="1" si="28"/>
        <v>0</v>
      </c>
      <c r="BS32" s="496" t="str">
        <f t="shared" ca="1" si="11"/>
        <v/>
      </c>
      <c r="BT32" s="496" t="str">
        <f t="shared" si="29"/>
        <v/>
      </c>
      <c r="BU32" s="496" t="str">
        <f t="shared" si="12"/>
        <v/>
      </c>
      <c r="BV32" s="496" t="str">
        <f t="shared" si="13"/>
        <v>grey</v>
      </c>
      <c r="BW32" s="514" t="b">
        <f>IF($H32=BW$5,IF(COUNTIF(内線情報!$FF$5:$FF$44,$I32)&gt;0,IF(COUNT($I32)&gt;0,FALSE,TRUE),TRUE),FALSE)</f>
        <v>0</v>
      </c>
      <c r="BX32" s="167" t="b">
        <f t="shared" ca="1" si="30"/>
        <v>0</v>
      </c>
      <c r="BY32" s="167" t="b">
        <f t="shared" ca="1" si="30"/>
        <v>0</v>
      </c>
      <c r="BZ32" s="167" t="b">
        <f>IF($H32=BZ$5,IF(COUNTIF(NK･NKG!$GH$4:$GH$15,$I32)&gt;0,IF(COUNT($I32)&gt;0,FALSE,TRUE),TRUE),FALSE)</f>
        <v>0</v>
      </c>
      <c r="CA32" s="167" t="b">
        <f t="shared" ca="1" si="30"/>
        <v>0</v>
      </c>
      <c r="CB32" s="167" t="b">
        <f t="shared" ca="1" si="30"/>
        <v>0</v>
      </c>
      <c r="CC32" s="167" t="b">
        <f t="shared" ca="1" si="30"/>
        <v>0</v>
      </c>
      <c r="CD32" s="167" t="b">
        <f t="shared" ca="1" si="30"/>
        <v>0</v>
      </c>
      <c r="CE32" s="496" t="str">
        <f t="shared" ca="1" si="15"/>
        <v/>
      </c>
      <c r="CF32" s="496" t="str">
        <f t="shared" si="31"/>
        <v/>
      </c>
      <c r="CG32" s="496" t="str">
        <f t="shared" si="16"/>
        <v/>
      </c>
      <c r="CH32" s="496" t="str">
        <f t="shared" si="17"/>
        <v>grey</v>
      </c>
      <c r="CI32" s="514" t="b">
        <f>IF($J32=CI$5,IF(COUNTIF(内線情報!$FF$5:$FF$44,$K32)&gt;0,IF(COUNT($K32)&gt;0,FALSE,TRUE),TRUE),FALSE)</f>
        <v>0</v>
      </c>
      <c r="CJ32" s="167" t="b">
        <f t="shared" ca="1" si="32"/>
        <v>0</v>
      </c>
      <c r="CK32" s="167" t="b">
        <f t="shared" ca="1" si="32"/>
        <v>0</v>
      </c>
      <c r="CL32" s="167" t="b">
        <f>IF($J32=CL$5,IF(COUNTIF(NK･NKG!$GH$4:$GH$15,$K32)&gt;0,IF(COUNT($K32)&gt;0,FALSE,TRUE),TRUE),FALSE)</f>
        <v>0</v>
      </c>
      <c r="CM32" s="167" t="b">
        <f t="shared" ca="1" si="32"/>
        <v>0</v>
      </c>
      <c r="CN32" s="167" t="b">
        <f t="shared" ca="1" si="32"/>
        <v>0</v>
      </c>
      <c r="CO32" s="167" t="b">
        <f t="shared" ca="1" si="32"/>
        <v>0</v>
      </c>
      <c r="CP32" s="167" t="b">
        <f t="shared" ca="1" si="32"/>
        <v>0</v>
      </c>
      <c r="CQ32" s="496" t="str">
        <f t="shared" ca="1" si="33"/>
        <v/>
      </c>
      <c r="CR32" s="1053"/>
      <c r="CS32" s="496" t="str">
        <f t="shared" si="19"/>
        <v/>
      </c>
      <c r="CT32" s="496" t="str">
        <f t="shared" si="20"/>
        <v/>
      </c>
      <c r="CU32" s="496" t="str">
        <f t="shared" si="21"/>
        <v/>
      </c>
      <c r="CV32" s="496" t="str">
        <f t="shared" si="22"/>
        <v/>
      </c>
      <c r="CW32" s="79" t="b">
        <f>IF($D32=CW$5,IF(COUNTIF(内線情報!$FF$5:$FF$44,$E32)&gt;0,TRUE,FALSE),FALSE)</f>
        <v>0</v>
      </c>
      <c r="CX32" s="79" t="b">
        <f t="shared" ca="1" si="34"/>
        <v>0</v>
      </c>
      <c r="CY32" s="79" t="b">
        <f t="shared" ca="1" si="34"/>
        <v>0</v>
      </c>
      <c r="CZ32" s="79" t="b">
        <f>IF($D32=CZ$5,IF(COUNTIF(NK･NKG!$GH$4:$GH$15,$E32)&gt;0,TRUE,FALSE),FALSE)</f>
        <v>0</v>
      </c>
      <c r="DA32" s="485" t="str">
        <f t="shared" si="35"/>
        <v/>
      </c>
      <c r="DB32" s="79" t="b">
        <f>IF($F32=DB$5,IF(COUNTIF(内線情報!$FF$5:$FF$44,$G32)&gt;0,TRUE,FALSE),FALSE)</f>
        <v>0</v>
      </c>
      <c r="DC32" s="79" t="b">
        <f t="shared" ca="1" si="36"/>
        <v>0</v>
      </c>
      <c r="DD32" s="79" t="b">
        <f t="shared" ca="1" si="36"/>
        <v>0</v>
      </c>
      <c r="DE32" s="79" t="b">
        <f>IF($F32=DE$5,IF(COUNTIF(NK･NKG!$GH$4:$GH$15,$G32)&gt;0,TRUE,FALSE),FALSE)</f>
        <v>0</v>
      </c>
      <c r="DF32" s="485" t="str">
        <f t="shared" si="37"/>
        <v/>
      </c>
      <c r="DG32" s="79" t="b">
        <f>IF($H32=DG$5,IF(COUNTIF(内線情報!$FF$5:$FF$44,$I32)&gt;0,TRUE,FALSE),FALSE)</f>
        <v>0</v>
      </c>
      <c r="DH32" s="79" t="b">
        <f t="shared" ca="1" si="38"/>
        <v>0</v>
      </c>
      <c r="DI32" s="79" t="b">
        <f t="shared" ca="1" si="38"/>
        <v>0</v>
      </c>
      <c r="DJ32" s="79" t="b">
        <f>IF($H32=DJ$5,IF(COUNTIF(NK･NKG!$GH$4:$GH$15,$I32)&gt;0,TRUE,FALSE),FALSE)</f>
        <v>0</v>
      </c>
      <c r="DK32" s="485" t="str">
        <f t="shared" si="39"/>
        <v/>
      </c>
      <c r="DL32" s="79" t="b">
        <f>IF($J32=DL$5,IF(COUNTIF(内線情報!$FF$5:$FF$44,$K32)&gt;0,TRUE,FALSE),FALSE)</f>
        <v>0</v>
      </c>
      <c r="DM32" s="79" t="b">
        <f t="shared" ca="1" si="40"/>
        <v>0</v>
      </c>
      <c r="DN32" s="79" t="b">
        <f t="shared" ca="1" si="40"/>
        <v>0</v>
      </c>
      <c r="DO32" s="79" t="b">
        <f>IF($J32=DO$5,IF(COUNTIF(NK･NKG!$GH$4:$GH$15,$K32)&gt;0,TRUE,FALSE),FALSE)</f>
        <v>0</v>
      </c>
      <c r="DP32" s="485" t="str">
        <f t="shared" si="41"/>
        <v/>
      </c>
    </row>
    <row r="33" spans="1:120">
      <c r="A33" s="55"/>
      <c r="B33" s="114">
        <v>28</v>
      </c>
      <c r="C33" s="376"/>
      <c r="D33" s="372" t="s">
        <v>1137</v>
      </c>
      <c r="E33" s="400"/>
      <c r="F33" s="372" t="s">
        <v>1136</v>
      </c>
      <c r="G33" s="400"/>
      <c r="H33" s="372" t="s">
        <v>1136</v>
      </c>
      <c r="I33" s="400"/>
      <c r="J33" s="372" t="s">
        <v>1139</v>
      </c>
      <c r="K33" s="403"/>
      <c r="L33" s="367" t="s">
        <v>643</v>
      </c>
      <c r="M33" s="367" t="s">
        <v>643</v>
      </c>
      <c r="N33" s="367" t="s">
        <v>643</v>
      </c>
      <c r="O33" s="368" t="s">
        <v>643</v>
      </c>
      <c r="P33" s="55"/>
      <c r="T33" s="79">
        <v>28</v>
      </c>
      <c r="V33" s="79">
        <v>28</v>
      </c>
      <c r="AA33" s="79">
        <v>28</v>
      </c>
      <c r="AG33" s="198" t="b">
        <f t="shared" si="0"/>
        <v>0</v>
      </c>
      <c r="AH33" s="198" t="b">
        <f t="shared" si="1"/>
        <v>0</v>
      </c>
      <c r="AI33" s="198" t="b">
        <f t="shared" si="2"/>
        <v>0</v>
      </c>
      <c r="AJ33" s="198" t="b">
        <f t="shared" si="43"/>
        <v>0</v>
      </c>
      <c r="AK33" s="198" t="b">
        <f t="shared" si="43"/>
        <v>0</v>
      </c>
      <c r="AL33" s="198" t="b">
        <f t="shared" si="43"/>
        <v>0</v>
      </c>
      <c r="AM33" s="198" t="b">
        <f t="shared" si="43"/>
        <v>0</v>
      </c>
      <c r="AN33" s="198" t="b">
        <f t="shared" si="43"/>
        <v>0</v>
      </c>
      <c r="AO33" s="198" t="b">
        <f t="shared" si="43"/>
        <v>0</v>
      </c>
      <c r="AP33" s="198" t="b">
        <f t="shared" si="43"/>
        <v>0</v>
      </c>
      <c r="AQ33" s="198" t="b">
        <f t="shared" si="43"/>
        <v>0</v>
      </c>
      <c r="AR33" s="198" t="b">
        <f t="shared" si="43"/>
        <v>0</v>
      </c>
      <c r="AS33" s="199" t="b">
        <f t="shared" si="43"/>
        <v>0</v>
      </c>
      <c r="AT33" s="485" t="str">
        <f t="shared" si="23"/>
        <v/>
      </c>
      <c r="AU33" s="1007"/>
      <c r="AV33" s="496" t="str">
        <f t="shared" si="24"/>
        <v/>
      </c>
      <c r="AW33" s="496" t="str">
        <f t="shared" si="4"/>
        <v/>
      </c>
      <c r="AX33" s="496" t="str">
        <f t="shared" si="5"/>
        <v>grey</v>
      </c>
      <c r="AY33" s="514" t="b">
        <f>IF($D33=AY$5,IF(COUNTIF(内線情報!$FF$5:$FF$44,$E33)&gt;0,IF(COUNT($E33)&gt;0,FALSE,TRUE),TRUE),FALSE)</f>
        <v>0</v>
      </c>
      <c r="AZ33" s="167" t="b">
        <f t="shared" ca="1" si="25"/>
        <v>0</v>
      </c>
      <c r="BA33" s="167" t="b">
        <f t="shared" ca="1" si="25"/>
        <v>0</v>
      </c>
      <c r="BB33" s="167" t="b">
        <f>IF($D33=BB$5,IF(COUNTIF(NK･NKG!$GH$4:$GH$15,$E33)&gt;0,IF(COUNT($E33)&gt;0,FALSE,TRUE),TRUE),FALSE)</f>
        <v>0</v>
      </c>
      <c r="BC33" s="167" t="b">
        <f t="shared" ca="1" si="25"/>
        <v>0</v>
      </c>
      <c r="BD33" s="167" t="b">
        <f t="shared" ca="1" si="25"/>
        <v>0</v>
      </c>
      <c r="BE33" s="167" t="b">
        <f t="shared" ca="1" si="26"/>
        <v>0</v>
      </c>
      <c r="BF33" s="167" t="b">
        <f t="shared" ca="1" si="26"/>
        <v>0</v>
      </c>
      <c r="BG33" s="496" t="str">
        <f t="shared" ca="1" si="7"/>
        <v/>
      </c>
      <c r="BH33" s="496" t="str">
        <f t="shared" si="27"/>
        <v/>
      </c>
      <c r="BI33" s="496" t="str">
        <f t="shared" si="8"/>
        <v/>
      </c>
      <c r="BJ33" s="496" t="str">
        <f t="shared" si="9"/>
        <v>grey</v>
      </c>
      <c r="BK33" s="514" t="b">
        <f>IF($F33=BK$5,IF(COUNTIF(内線情報!$FF$5:$FF$44,$G33)&gt;0,IF(COUNT($G33)&gt;0,FALSE,TRUE),TRUE),FALSE)</f>
        <v>0</v>
      </c>
      <c r="BL33" s="167" t="b">
        <f t="shared" ca="1" si="28"/>
        <v>0</v>
      </c>
      <c r="BM33" s="167" t="b">
        <f t="shared" ca="1" si="28"/>
        <v>0</v>
      </c>
      <c r="BN33" s="167" t="b">
        <f>IF($F33=BN$5,IF(COUNTIF(NK･NKG!$GH$4:$GH$15,$G33)&gt;0,IF(COUNT($G33)&gt;0,FALSE,TRUE),TRUE),FALSE)</f>
        <v>0</v>
      </c>
      <c r="BO33" s="167" t="b">
        <f t="shared" ca="1" si="28"/>
        <v>0</v>
      </c>
      <c r="BP33" s="167" t="b">
        <f t="shared" ca="1" si="28"/>
        <v>0</v>
      </c>
      <c r="BQ33" s="167" t="b">
        <f t="shared" ca="1" si="28"/>
        <v>0</v>
      </c>
      <c r="BR33" s="167" t="b">
        <f t="shared" ca="1" si="28"/>
        <v>0</v>
      </c>
      <c r="BS33" s="496" t="str">
        <f t="shared" ca="1" si="11"/>
        <v/>
      </c>
      <c r="BT33" s="496" t="str">
        <f t="shared" si="29"/>
        <v/>
      </c>
      <c r="BU33" s="496" t="str">
        <f t="shared" si="12"/>
        <v/>
      </c>
      <c r="BV33" s="496" t="str">
        <f t="shared" si="13"/>
        <v>grey</v>
      </c>
      <c r="BW33" s="514" t="b">
        <f>IF($H33=BW$5,IF(COUNTIF(内線情報!$FF$5:$FF$44,$I33)&gt;0,IF(COUNT($I33)&gt;0,FALSE,TRUE),TRUE),FALSE)</f>
        <v>0</v>
      </c>
      <c r="BX33" s="167" t="b">
        <f t="shared" ca="1" si="30"/>
        <v>0</v>
      </c>
      <c r="BY33" s="167" t="b">
        <f t="shared" ca="1" si="30"/>
        <v>0</v>
      </c>
      <c r="BZ33" s="167" t="b">
        <f>IF($H33=BZ$5,IF(COUNTIF(NK･NKG!$GH$4:$GH$15,$I33)&gt;0,IF(COUNT($I33)&gt;0,FALSE,TRUE),TRUE),FALSE)</f>
        <v>0</v>
      </c>
      <c r="CA33" s="167" t="b">
        <f t="shared" ca="1" si="30"/>
        <v>0</v>
      </c>
      <c r="CB33" s="167" t="b">
        <f t="shared" ca="1" si="30"/>
        <v>0</v>
      </c>
      <c r="CC33" s="167" t="b">
        <f t="shared" ca="1" si="30"/>
        <v>0</v>
      </c>
      <c r="CD33" s="167" t="b">
        <f t="shared" ca="1" si="30"/>
        <v>0</v>
      </c>
      <c r="CE33" s="496" t="str">
        <f t="shared" ca="1" si="15"/>
        <v/>
      </c>
      <c r="CF33" s="496" t="str">
        <f t="shared" si="31"/>
        <v/>
      </c>
      <c r="CG33" s="496" t="str">
        <f t="shared" si="16"/>
        <v/>
      </c>
      <c r="CH33" s="496" t="str">
        <f t="shared" si="17"/>
        <v>grey</v>
      </c>
      <c r="CI33" s="514" t="b">
        <f>IF($J33=CI$5,IF(COUNTIF(内線情報!$FF$5:$FF$44,$K33)&gt;0,IF(COUNT($K33)&gt;0,FALSE,TRUE),TRUE),FALSE)</f>
        <v>0</v>
      </c>
      <c r="CJ33" s="167" t="b">
        <f t="shared" ca="1" si="32"/>
        <v>0</v>
      </c>
      <c r="CK33" s="167" t="b">
        <f t="shared" ca="1" si="32"/>
        <v>0</v>
      </c>
      <c r="CL33" s="167" t="b">
        <f>IF($J33=CL$5,IF(COUNTIF(NK･NKG!$GH$4:$GH$15,$K33)&gt;0,IF(COUNT($K33)&gt;0,FALSE,TRUE),TRUE),FALSE)</f>
        <v>0</v>
      </c>
      <c r="CM33" s="167" t="b">
        <f t="shared" ca="1" si="32"/>
        <v>0</v>
      </c>
      <c r="CN33" s="167" t="b">
        <f t="shared" ca="1" si="32"/>
        <v>0</v>
      </c>
      <c r="CO33" s="167" t="b">
        <f t="shared" ca="1" si="32"/>
        <v>0</v>
      </c>
      <c r="CP33" s="167" t="b">
        <f t="shared" ca="1" si="32"/>
        <v>0</v>
      </c>
      <c r="CQ33" s="496" t="str">
        <f t="shared" ca="1" si="33"/>
        <v/>
      </c>
      <c r="CR33" s="1053"/>
      <c r="CS33" s="496" t="str">
        <f t="shared" si="19"/>
        <v/>
      </c>
      <c r="CT33" s="496" t="str">
        <f t="shared" si="20"/>
        <v/>
      </c>
      <c r="CU33" s="496" t="str">
        <f t="shared" si="21"/>
        <v/>
      </c>
      <c r="CV33" s="496" t="str">
        <f t="shared" si="22"/>
        <v/>
      </c>
      <c r="CW33" s="79" t="b">
        <f>IF($D33=CW$5,IF(COUNTIF(内線情報!$FF$5:$FF$44,$E33)&gt;0,TRUE,FALSE),FALSE)</f>
        <v>0</v>
      </c>
      <c r="CX33" s="79" t="b">
        <f t="shared" ca="1" si="34"/>
        <v>0</v>
      </c>
      <c r="CY33" s="79" t="b">
        <f t="shared" ca="1" si="34"/>
        <v>0</v>
      </c>
      <c r="CZ33" s="79" t="b">
        <f>IF($D33=CZ$5,IF(COUNTIF(NK･NKG!$GH$4:$GH$15,$E33)&gt;0,TRUE,FALSE),FALSE)</f>
        <v>0</v>
      </c>
      <c r="DA33" s="485" t="str">
        <f t="shared" si="35"/>
        <v/>
      </c>
      <c r="DB33" s="79" t="b">
        <f>IF($F33=DB$5,IF(COUNTIF(内線情報!$FF$5:$FF$44,$G33)&gt;0,TRUE,FALSE),FALSE)</f>
        <v>0</v>
      </c>
      <c r="DC33" s="79" t="b">
        <f t="shared" ca="1" si="36"/>
        <v>0</v>
      </c>
      <c r="DD33" s="79" t="b">
        <f t="shared" ca="1" si="36"/>
        <v>0</v>
      </c>
      <c r="DE33" s="79" t="b">
        <f>IF($F33=DE$5,IF(COUNTIF(NK･NKG!$GH$4:$GH$15,$G33)&gt;0,TRUE,FALSE),FALSE)</f>
        <v>0</v>
      </c>
      <c r="DF33" s="485" t="str">
        <f t="shared" si="37"/>
        <v/>
      </c>
      <c r="DG33" s="79" t="b">
        <f>IF($H33=DG$5,IF(COUNTIF(内線情報!$FF$5:$FF$44,$I33)&gt;0,TRUE,FALSE),FALSE)</f>
        <v>0</v>
      </c>
      <c r="DH33" s="79" t="b">
        <f t="shared" ca="1" si="38"/>
        <v>0</v>
      </c>
      <c r="DI33" s="79" t="b">
        <f t="shared" ca="1" si="38"/>
        <v>0</v>
      </c>
      <c r="DJ33" s="79" t="b">
        <f>IF($H33=DJ$5,IF(COUNTIF(NK･NKG!$GH$4:$GH$15,$I33)&gt;0,TRUE,FALSE),FALSE)</f>
        <v>0</v>
      </c>
      <c r="DK33" s="485" t="str">
        <f t="shared" si="39"/>
        <v/>
      </c>
      <c r="DL33" s="79" t="b">
        <f>IF($J33=DL$5,IF(COUNTIF(内線情報!$FF$5:$FF$44,$K33)&gt;0,TRUE,FALSE),FALSE)</f>
        <v>0</v>
      </c>
      <c r="DM33" s="79" t="b">
        <f t="shared" ca="1" si="40"/>
        <v>0</v>
      </c>
      <c r="DN33" s="79" t="b">
        <f t="shared" ca="1" si="40"/>
        <v>0</v>
      </c>
      <c r="DO33" s="79" t="b">
        <f>IF($J33=DO$5,IF(COUNTIF(NK･NKG!$GH$4:$GH$15,$K33)&gt;0,TRUE,FALSE),FALSE)</f>
        <v>0</v>
      </c>
      <c r="DP33" s="485" t="str">
        <f t="shared" si="41"/>
        <v/>
      </c>
    </row>
    <row r="34" spans="1:120">
      <c r="A34" s="55"/>
      <c r="B34" s="114">
        <v>29</v>
      </c>
      <c r="C34" s="376"/>
      <c r="D34" s="373" t="s">
        <v>1136</v>
      </c>
      <c r="E34" s="401"/>
      <c r="F34" s="373" t="s">
        <v>1136</v>
      </c>
      <c r="G34" s="401"/>
      <c r="H34" s="373" t="s">
        <v>1136</v>
      </c>
      <c r="I34" s="401"/>
      <c r="J34" s="373" t="s">
        <v>1137</v>
      </c>
      <c r="K34" s="404"/>
      <c r="L34" s="367" t="s">
        <v>643</v>
      </c>
      <c r="M34" s="367" t="s">
        <v>643</v>
      </c>
      <c r="N34" s="367" t="s">
        <v>643</v>
      </c>
      <c r="O34" s="368" t="s">
        <v>643</v>
      </c>
      <c r="P34" s="55"/>
      <c r="T34" s="79">
        <v>29</v>
      </c>
      <c r="V34" s="79">
        <v>29</v>
      </c>
      <c r="AA34" s="79">
        <v>29</v>
      </c>
      <c r="AG34" s="198" t="b">
        <f t="shared" si="0"/>
        <v>0</v>
      </c>
      <c r="AH34" s="198" t="b">
        <f t="shared" si="1"/>
        <v>0</v>
      </c>
      <c r="AI34" s="198" t="b">
        <f t="shared" si="2"/>
        <v>0</v>
      </c>
      <c r="AJ34" s="198" t="b">
        <f t="shared" si="43"/>
        <v>0</v>
      </c>
      <c r="AK34" s="198" t="b">
        <f t="shared" si="43"/>
        <v>0</v>
      </c>
      <c r="AL34" s="198" t="b">
        <f t="shared" si="43"/>
        <v>0</v>
      </c>
      <c r="AM34" s="198" t="b">
        <f t="shared" si="43"/>
        <v>0</v>
      </c>
      <c r="AN34" s="198" t="b">
        <f t="shared" si="43"/>
        <v>0</v>
      </c>
      <c r="AO34" s="198" t="b">
        <f t="shared" si="43"/>
        <v>0</v>
      </c>
      <c r="AP34" s="198" t="b">
        <f t="shared" si="43"/>
        <v>0</v>
      </c>
      <c r="AQ34" s="198" t="b">
        <f t="shared" si="43"/>
        <v>0</v>
      </c>
      <c r="AR34" s="198" t="b">
        <f t="shared" si="43"/>
        <v>0</v>
      </c>
      <c r="AS34" s="199" t="b">
        <f t="shared" si="43"/>
        <v>0</v>
      </c>
      <c r="AT34" s="485" t="str">
        <f t="shared" si="23"/>
        <v/>
      </c>
      <c r="AU34" s="1007"/>
      <c r="AV34" s="496" t="str">
        <f t="shared" si="24"/>
        <v/>
      </c>
      <c r="AW34" s="496" t="str">
        <f t="shared" si="4"/>
        <v/>
      </c>
      <c r="AX34" s="496" t="str">
        <f t="shared" si="5"/>
        <v>grey</v>
      </c>
      <c r="AY34" s="514" t="b">
        <f>IF($D34=AY$5,IF(COUNTIF(内線情報!$FF$5:$FF$44,$E34)&gt;0,IF(COUNT($E34)&gt;0,FALSE,TRUE),TRUE),FALSE)</f>
        <v>0</v>
      </c>
      <c r="AZ34" s="167" t="b">
        <f t="shared" ca="1" si="25"/>
        <v>0</v>
      </c>
      <c r="BA34" s="167" t="b">
        <f t="shared" ca="1" si="25"/>
        <v>0</v>
      </c>
      <c r="BB34" s="167" t="b">
        <f>IF($D34=BB$5,IF(COUNTIF(NK･NKG!$GH$4:$GH$15,$E34)&gt;0,IF(COUNT($E34)&gt;0,FALSE,TRUE),TRUE),FALSE)</f>
        <v>0</v>
      </c>
      <c r="BC34" s="167" t="b">
        <f t="shared" ca="1" si="25"/>
        <v>0</v>
      </c>
      <c r="BD34" s="167" t="b">
        <f t="shared" ca="1" si="25"/>
        <v>0</v>
      </c>
      <c r="BE34" s="167" t="b">
        <f t="shared" ca="1" si="26"/>
        <v>0</v>
      </c>
      <c r="BF34" s="167" t="b">
        <f t="shared" ca="1" si="26"/>
        <v>0</v>
      </c>
      <c r="BG34" s="496" t="str">
        <f t="shared" ca="1" si="7"/>
        <v/>
      </c>
      <c r="BH34" s="496" t="str">
        <f t="shared" si="27"/>
        <v/>
      </c>
      <c r="BI34" s="496" t="str">
        <f t="shared" si="8"/>
        <v/>
      </c>
      <c r="BJ34" s="496" t="str">
        <f t="shared" si="9"/>
        <v>grey</v>
      </c>
      <c r="BK34" s="514" t="b">
        <f>IF($F34=BK$5,IF(COUNTIF(内線情報!$FF$5:$FF$44,$G34)&gt;0,IF(COUNT($G34)&gt;0,FALSE,TRUE),TRUE),FALSE)</f>
        <v>0</v>
      </c>
      <c r="BL34" s="167" t="b">
        <f t="shared" ca="1" si="28"/>
        <v>0</v>
      </c>
      <c r="BM34" s="167" t="b">
        <f t="shared" ca="1" si="28"/>
        <v>0</v>
      </c>
      <c r="BN34" s="167" t="b">
        <f>IF($F34=BN$5,IF(COUNTIF(NK･NKG!$GH$4:$GH$15,$G34)&gt;0,IF(COUNT($G34)&gt;0,FALSE,TRUE),TRUE),FALSE)</f>
        <v>0</v>
      </c>
      <c r="BO34" s="167" t="b">
        <f t="shared" ca="1" si="28"/>
        <v>0</v>
      </c>
      <c r="BP34" s="167" t="b">
        <f t="shared" ca="1" si="28"/>
        <v>0</v>
      </c>
      <c r="BQ34" s="167" t="b">
        <f t="shared" ca="1" si="28"/>
        <v>0</v>
      </c>
      <c r="BR34" s="167" t="b">
        <f t="shared" ca="1" si="28"/>
        <v>0</v>
      </c>
      <c r="BS34" s="496" t="str">
        <f t="shared" ca="1" si="11"/>
        <v/>
      </c>
      <c r="BT34" s="496" t="str">
        <f t="shared" si="29"/>
        <v/>
      </c>
      <c r="BU34" s="496" t="str">
        <f t="shared" si="12"/>
        <v/>
      </c>
      <c r="BV34" s="496" t="str">
        <f t="shared" si="13"/>
        <v>grey</v>
      </c>
      <c r="BW34" s="514" t="b">
        <f>IF($H34=BW$5,IF(COUNTIF(内線情報!$FF$5:$FF$44,$I34)&gt;0,IF(COUNT($I34)&gt;0,FALSE,TRUE),TRUE),FALSE)</f>
        <v>0</v>
      </c>
      <c r="BX34" s="167" t="b">
        <f t="shared" ca="1" si="30"/>
        <v>0</v>
      </c>
      <c r="BY34" s="167" t="b">
        <f t="shared" ca="1" si="30"/>
        <v>0</v>
      </c>
      <c r="BZ34" s="167" t="b">
        <f>IF($H34=BZ$5,IF(COUNTIF(NK･NKG!$GH$4:$GH$15,$I34)&gt;0,IF(COUNT($I34)&gt;0,FALSE,TRUE),TRUE),FALSE)</f>
        <v>0</v>
      </c>
      <c r="CA34" s="167" t="b">
        <f t="shared" ca="1" si="30"/>
        <v>0</v>
      </c>
      <c r="CB34" s="167" t="b">
        <f t="shared" ca="1" si="30"/>
        <v>0</v>
      </c>
      <c r="CC34" s="167" t="b">
        <f t="shared" ca="1" si="30"/>
        <v>0</v>
      </c>
      <c r="CD34" s="167" t="b">
        <f t="shared" ca="1" si="30"/>
        <v>0</v>
      </c>
      <c r="CE34" s="496" t="str">
        <f t="shared" ca="1" si="15"/>
        <v/>
      </c>
      <c r="CF34" s="496" t="str">
        <f t="shared" si="31"/>
        <v/>
      </c>
      <c r="CG34" s="496" t="str">
        <f t="shared" si="16"/>
        <v/>
      </c>
      <c r="CH34" s="496" t="str">
        <f t="shared" si="17"/>
        <v>grey</v>
      </c>
      <c r="CI34" s="514" t="b">
        <f>IF($J34=CI$5,IF(COUNTIF(内線情報!$FF$5:$FF$44,$K34)&gt;0,IF(COUNT($K34)&gt;0,FALSE,TRUE),TRUE),FALSE)</f>
        <v>0</v>
      </c>
      <c r="CJ34" s="167" t="b">
        <f t="shared" ca="1" si="32"/>
        <v>0</v>
      </c>
      <c r="CK34" s="167" t="b">
        <f t="shared" ca="1" si="32"/>
        <v>0</v>
      </c>
      <c r="CL34" s="167" t="b">
        <f>IF($J34=CL$5,IF(COUNTIF(NK･NKG!$GH$4:$GH$15,$K34)&gt;0,IF(COUNT($K34)&gt;0,FALSE,TRUE),TRUE),FALSE)</f>
        <v>0</v>
      </c>
      <c r="CM34" s="167" t="b">
        <f t="shared" ca="1" si="32"/>
        <v>0</v>
      </c>
      <c r="CN34" s="167" t="b">
        <f t="shared" ca="1" si="32"/>
        <v>0</v>
      </c>
      <c r="CO34" s="167" t="b">
        <f t="shared" ca="1" si="32"/>
        <v>0</v>
      </c>
      <c r="CP34" s="167" t="b">
        <f t="shared" ca="1" si="32"/>
        <v>0</v>
      </c>
      <c r="CQ34" s="496" t="str">
        <f t="shared" ca="1" si="33"/>
        <v/>
      </c>
      <c r="CR34" s="1053"/>
      <c r="CS34" s="496" t="str">
        <f t="shared" si="19"/>
        <v/>
      </c>
      <c r="CT34" s="496" t="str">
        <f t="shared" si="20"/>
        <v/>
      </c>
      <c r="CU34" s="496" t="str">
        <f t="shared" si="21"/>
        <v/>
      </c>
      <c r="CV34" s="496" t="str">
        <f t="shared" si="22"/>
        <v/>
      </c>
      <c r="CW34" s="79" t="b">
        <f>IF($D34=CW$5,IF(COUNTIF(内線情報!$FF$5:$FF$44,$E34)&gt;0,TRUE,FALSE),FALSE)</f>
        <v>0</v>
      </c>
      <c r="CX34" s="79" t="b">
        <f t="shared" ca="1" si="34"/>
        <v>0</v>
      </c>
      <c r="CY34" s="79" t="b">
        <f t="shared" ca="1" si="34"/>
        <v>0</v>
      </c>
      <c r="CZ34" s="79" t="b">
        <f>IF($D34=CZ$5,IF(COUNTIF(NK･NKG!$GH$4:$GH$15,$E34)&gt;0,TRUE,FALSE),FALSE)</f>
        <v>0</v>
      </c>
      <c r="DA34" s="485" t="str">
        <f t="shared" si="35"/>
        <v/>
      </c>
      <c r="DB34" s="79" t="b">
        <f>IF($F34=DB$5,IF(COUNTIF(内線情報!$FF$5:$FF$44,$G34)&gt;0,TRUE,FALSE),FALSE)</f>
        <v>0</v>
      </c>
      <c r="DC34" s="79" t="b">
        <f t="shared" ca="1" si="36"/>
        <v>0</v>
      </c>
      <c r="DD34" s="79" t="b">
        <f t="shared" ca="1" si="36"/>
        <v>0</v>
      </c>
      <c r="DE34" s="79" t="b">
        <f>IF($F34=DE$5,IF(COUNTIF(NK･NKG!$GH$4:$GH$15,$G34)&gt;0,TRUE,FALSE),FALSE)</f>
        <v>0</v>
      </c>
      <c r="DF34" s="485" t="str">
        <f t="shared" si="37"/>
        <v/>
      </c>
      <c r="DG34" s="79" t="b">
        <f>IF($H34=DG$5,IF(COUNTIF(内線情報!$FF$5:$FF$44,$I34)&gt;0,TRUE,FALSE),FALSE)</f>
        <v>0</v>
      </c>
      <c r="DH34" s="79" t="b">
        <f t="shared" ca="1" si="38"/>
        <v>0</v>
      </c>
      <c r="DI34" s="79" t="b">
        <f t="shared" ca="1" si="38"/>
        <v>0</v>
      </c>
      <c r="DJ34" s="79" t="b">
        <f>IF($H34=DJ$5,IF(COUNTIF(NK･NKG!$GH$4:$GH$15,$I34)&gt;0,TRUE,FALSE),FALSE)</f>
        <v>0</v>
      </c>
      <c r="DK34" s="485" t="str">
        <f t="shared" si="39"/>
        <v/>
      </c>
      <c r="DL34" s="79" t="b">
        <f>IF($J34=DL$5,IF(COUNTIF(内線情報!$FF$5:$FF$44,$K34)&gt;0,TRUE,FALSE),FALSE)</f>
        <v>0</v>
      </c>
      <c r="DM34" s="79" t="b">
        <f t="shared" ca="1" si="40"/>
        <v>0</v>
      </c>
      <c r="DN34" s="79" t="b">
        <f t="shared" ca="1" si="40"/>
        <v>0</v>
      </c>
      <c r="DO34" s="79" t="b">
        <f>IF($J34=DO$5,IF(COUNTIF(NK･NKG!$GH$4:$GH$15,$K34)&gt;0,TRUE,FALSE),FALSE)</f>
        <v>0</v>
      </c>
      <c r="DP34" s="485" t="str">
        <f t="shared" si="41"/>
        <v/>
      </c>
    </row>
    <row r="35" spans="1:120">
      <c r="A35" s="55"/>
      <c r="B35" s="114">
        <v>30</v>
      </c>
      <c r="C35" s="376"/>
      <c r="D35" s="372" t="s">
        <v>1136</v>
      </c>
      <c r="E35" s="400"/>
      <c r="F35" s="372" t="s">
        <v>1136</v>
      </c>
      <c r="G35" s="400"/>
      <c r="H35" s="372" t="s">
        <v>1136</v>
      </c>
      <c r="I35" s="400"/>
      <c r="J35" s="372" t="s">
        <v>1136</v>
      </c>
      <c r="K35" s="403"/>
      <c r="L35" s="367" t="s">
        <v>643</v>
      </c>
      <c r="M35" s="367" t="s">
        <v>643</v>
      </c>
      <c r="N35" s="367" t="s">
        <v>643</v>
      </c>
      <c r="O35" s="368" t="s">
        <v>643</v>
      </c>
      <c r="P35" s="55"/>
      <c r="T35" s="79">
        <v>30</v>
      </c>
      <c r="V35" s="79">
        <v>30</v>
      </c>
      <c r="AA35" s="79">
        <v>30</v>
      </c>
      <c r="AG35" s="198" t="b">
        <f t="shared" si="0"/>
        <v>0</v>
      </c>
      <c r="AH35" s="198" t="b">
        <f t="shared" si="1"/>
        <v>0</v>
      </c>
      <c r="AI35" s="198" t="b">
        <f t="shared" si="2"/>
        <v>0</v>
      </c>
      <c r="AJ35" s="198" t="b">
        <f t="shared" si="43"/>
        <v>0</v>
      </c>
      <c r="AK35" s="198" t="b">
        <f t="shared" si="43"/>
        <v>0</v>
      </c>
      <c r="AL35" s="198" t="b">
        <f t="shared" si="43"/>
        <v>0</v>
      </c>
      <c r="AM35" s="198" t="b">
        <f t="shared" si="43"/>
        <v>0</v>
      </c>
      <c r="AN35" s="198" t="b">
        <f t="shared" si="43"/>
        <v>0</v>
      </c>
      <c r="AO35" s="198" t="b">
        <f t="shared" si="43"/>
        <v>0</v>
      </c>
      <c r="AP35" s="198" t="b">
        <f t="shared" si="43"/>
        <v>0</v>
      </c>
      <c r="AQ35" s="198" t="b">
        <f t="shared" si="43"/>
        <v>0</v>
      </c>
      <c r="AR35" s="198" t="b">
        <f t="shared" si="43"/>
        <v>0</v>
      </c>
      <c r="AS35" s="199" t="b">
        <f t="shared" si="43"/>
        <v>0</v>
      </c>
      <c r="AT35" s="485" t="str">
        <f t="shared" si="23"/>
        <v/>
      </c>
      <c r="AU35" s="1007"/>
      <c r="AV35" s="496" t="str">
        <f t="shared" si="24"/>
        <v/>
      </c>
      <c r="AW35" s="496" t="str">
        <f t="shared" si="4"/>
        <v/>
      </c>
      <c r="AX35" s="496" t="str">
        <f t="shared" si="5"/>
        <v>grey</v>
      </c>
      <c r="AY35" s="514" t="b">
        <f>IF($D35=AY$5,IF(COUNTIF(内線情報!$FF$5:$FF$44,$E35)&gt;0,IF(COUNT($E35)&gt;0,FALSE,TRUE),TRUE),FALSE)</f>
        <v>0</v>
      </c>
      <c r="AZ35" s="167" t="b">
        <f t="shared" ca="1" si="25"/>
        <v>0</v>
      </c>
      <c r="BA35" s="167" t="b">
        <f t="shared" ca="1" si="25"/>
        <v>0</v>
      </c>
      <c r="BB35" s="167" t="b">
        <f>IF($D35=BB$5,IF(COUNTIF(NK･NKG!$GH$4:$GH$15,$E35)&gt;0,IF(COUNT($E35)&gt;0,FALSE,TRUE),TRUE),FALSE)</f>
        <v>0</v>
      </c>
      <c r="BC35" s="167" t="b">
        <f t="shared" ca="1" si="25"/>
        <v>0</v>
      </c>
      <c r="BD35" s="167" t="b">
        <f t="shared" ca="1" si="25"/>
        <v>0</v>
      </c>
      <c r="BE35" s="167" t="b">
        <f t="shared" ca="1" si="26"/>
        <v>0</v>
      </c>
      <c r="BF35" s="167" t="b">
        <f t="shared" ca="1" si="26"/>
        <v>0</v>
      </c>
      <c r="BG35" s="496" t="str">
        <f t="shared" ca="1" si="7"/>
        <v/>
      </c>
      <c r="BH35" s="496" t="str">
        <f t="shared" si="27"/>
        <v/>
      </c>
      <c r="BI35" s="496" t="str">
        <f t="shared" si="8"/>
        <v/>
      </c>
      <c r="BJ35" s="496" t="str">
        <f t="shared" si="9"/>
        <v>grey</v>
      </c>
      <c r="BK35" s="514" t="b">
        <f>IF($F35=BK$5,IF(COUNTIF(内線情報!$FF$5:$FF$44,$G35)&gt;0,IF(COUNT($G35)&gt;0,FALSE,TRUE),TRUE),FALSE)</f>
        <v>0</v>
      </c>
      <c r="BL35" s="167" t="b">
        <f t="shared" ca="1" si="28"/>
        <v>0</v>
      </c>
      <c r="BM35" s="167" t="b">
        <f t="shared" ca="1" si="28"/>
        <v>0</v>
      </c>
      <c r="BN35" s="167" t="b">
        <f>IF($F35=BN$5,IF(COUNTIF(NK･NKG!$GH$4:$GH$15,$G35)&gt;0,IF(COUNT($G35)&gt;0,FALSE,TRUE),TRUE),FALSE)</f>
        <v>0</v>
      </c>
      <c r="BO35" s="167" t="b">
        <f t="shared" ca="1" si="28"/>
        <v>0</v>
      </c>
      <c r="BP35" s="167" t="b">
        <f t="shared" ca="1" si="28"/>
        <v>0</v>
      </c>
      <c r="BQ35" s="167" t="b">
        <f t="shared" ca="1" si="28"/>
        <v>0</v>
      </c>
      <c r="BR35" s="167" t="b">
        <f t="shared" ca="1" si="28"/>
        <v>0</v>
      </c>
      <c r="BS35" s="496" t="str">
        <f t="shared" ca="1" si="11"/>
        <v/>
      </c>
      <c r="BT35" s="496" t="str">
        <f t="shared" si="29"/>
        <v/>
      </c>
      <c r="BU35" s="496" t="str">
        <f t="shared" si="12"/>
        <v/>
      </c>
      <c r="BV35" s="496" t="str">
        <f t="shared" si="13"/>
        <v>grey</v>
      </c>
      <c r="BW35" s="514" t="b">
        <f>IF($H35=BW$5,IF(COUNTIF(内線情報!$FF$5:$FF$44,$I35)&gt;0,IF(COUNT($I35)&gt;0,FALSE,TRUE),TRUE),FALSE)</f>
        <v>0</v>
      </c>
      <c r="BX35" s="167" t="b">
        <f t="shared" ca="1" si="30"/>
        <v>0</v>
      </c>
      <c r="BY35" s="167" t="b">
        <f t="shared" ca="1" si="30"/>
        <v>0</v>
      </c>
      <c r="BZ35" s="167" t="b">
        <f>IF($H35=BZ$5,IF(COUNTIF(NK･NKG!$GH$4:$GH$15,$I35)&gt;0,IF(COUNT($I35)&gt;0,FALSE,TRUE),TRUE),FALSE)</f>
        <v>0</v>
      </c>
      <c r="CA35" s="167" t="b">
        <f t="shared" ca="1" si="30"/>
        <v>0</v>
      </c>
      <c r="CB35" s="167" t="b">
        <f t="shared" ca="1" si="30"/>
        <v>0</v>
      </c>
      <c r="CC35" s="167" t="b">
        <f t="shared" ca="1" si="30"/>
        <v>0</v>
      </c>
      <c r="CD35" s="167" t="b">
        <f t="shared" ca="1" si="30"/>
        <v>0</v>
      </c>
      <c r="CE35" s="496" t="str">
        <f t="shared" ca="1" si="15"/>
        <v/>
      </c>
      <c r="CF35" s="496" t="str">
        <f t="shared" si="31"/>
        <v/>
      </c>
      <c r="CG35" s="496" t="str">
        <f t="shared" si="16"/>
        <v/>
      </c>
      <c r="CH35" s="496" t="str">
        <f t="shared" si="17"/>
        <v>grey</v>
      </c>
      <c r="CI35" s="514" t="b">
        <f>IF($J35=CI$5,IF(COUNTIF(内線情報!$FF$5:$FF$44,$K35)&gt;0,IF(COUNT($K35)&gt;0,FALSE,TRUE),TRUE),FALSE)</f>
        <v>0</v>
      </c>
      <c r="CJ35" s="167" t="b">
        <f t="shared" ca="1" si="32"/>
        <v>0</v>
      </c>
      <c r="CK35" s="167" t="b">
        <f t="shared" ca="1" si="32"/>
        <v>0</v>
      </c>
      <c r="CL35" s="167" t="b">
        <f>IF($J35=CL$5,IF(COUNTIF(NK･NKG!$GH$4:$GH$15,$K35)&gt;0,IF(COUNT($K35)&gt;0,FALSE,TRUE),TRUE),FALSE)</f>
        <v>0</v>
      </c>
      <c r="CM35" s="167" t="b">
        <f t="shared" ca="1" si="32"/>
        <v>0</v>
      </c>
      <c r="CN35" s="167" t="b">
        <f t="shared" ca="1" si="32"/>
        <v>0</v>
      </c>
      <c r="CO35" s="167" t="b">
        <f t="shared" ca="1" si="32"/>
        <v>0</v>
      </c>
      <c r="CP35" s="167" t="b">
        <f t="shared" ca="1" si="32"/>
        <v>0</v>
      </c>
      <c r="CQ35" s="496" t="str">
        <f t="shared" ca="1" si="33"/>
        <v/>
      </c>
      <c r="CR35" s="1053"/>
      <c r="CS35" s="496" t="str">
        <f t="shared" si="19"/>
        <v/>
      </c>
      <c r="CT35" s="496" t="str">
        <f t="shared" si="20"/>
        <v/>
      </c>
      <c r="CU35" s="496" t="str">
        <f t="shared" si="21"/>
        <v/>
      </c>
      <c r="CV35" s="496" t="str">
        <f t="shared" si="22"/>
        <v/>
      </c>
      <c r="CW35" s="79" t="b">
        <f>IF($D35=CW$5,IF(COUNTIF(内線情報!$FF$5:$FF$44,$E35)&gt;0,TRUE,FALSE),FALSE)</f>
        <v>0</v>
      </c>
      <c r="CX35" s="79" t="b">
        <f t="shared" ca="1" si="34"/>
        <v>0</v>
      </c>
      <c r="CY35" s="79" t="b">
        <f t="shared" ca="1" si="34"/>
        <v>0</v>
      </c>
      <c r="CZ35" s="79" t="b">
        <f>IF($D35=CZ$5,IF(COUNTIF(NK･NKG!$GH$4:$GH$15,$E35)&gt;0,TRUE,FALSE),FALSE)</f>
        <v>0</v>
      </c>
      <c r="DA35" s="485" t="str">
        <f t="shared" si="35"/>
        <v/>
      </c>
      <c r="DB35" s="79" t="b">
        <f>IF($F35=DB$5,IF(COUNTIF(内線情報!$FF$5:$FF$44,$G35)&gt;0,TRUE,FALSE),FALSE)</f>
        <v>0</v>
      </c>
      <c r="DC35" s="79" t="b">
        <f t="shared" ca="1" si="36"/>
        <v>0</v>
      </c>
      <c r="DD35" s="79" t="b">
        <f t="shared" ca="1" si="36"/>
        <v>0</v>
      </c>
      <c r="DE35" s="79" t="b">
        <f>IF($F35=DE$5,IF(COUNTIF(NK･NKG!$GH$4:$GH$15,$G35)&gt;0,TRUE,FALSE),FALSE)</f>
        <v>0</v>
      </c>
      <c r="DF35" s="485" t="str">
        <f t="shared" si="37"/>
        <v/>
      </c>
      <c r="DG35" s="79" t="b">
        <f>IF($H35=DG$5,IF(COUNTIF(内線情報!$FF$5:$FF$44,$I35)&gt;0,TRUE,FALSE),FALSE)</f>
        <v>0</v>
      </c>
      <c r="DH35" s="79" t="b">
        <f t="shared" ca="1" si="38"/>
        <v>0</v>
      </c>
      <c r="DI35" s="79" t="b">
        <f t="shared" ca="1" si="38"/>
        <v>0</v>
      </c>
      <c r="DJ35" s="79" t="b">
        <f>IF($H35=DJ$5,IF(COUNTIF(NK･NKG!$GH$4:$GH$15,$I35)&gt;0,TRUE,FALSE),FALSE)</f>
        <v>0</v>
      </c>
      <c r="DK35" s="485" t="str">
        <f t="shared" si="39"/>
        <v/>
      </c>
      <c r="DL35" s="79" t="b">
        <f>IF($J35=DL$5,IF(COUNTIF(内線情報!$FF$5:$FF$44,$K35)&gt;0,TRUE,FALSE),FALSE)</f>
        <v>0</v>
      </c>
      <c r="DM35" s="79" t="b">
        <f t="shared" ca="1" si="40"/>
        <v>0</v>
      </c>
      <c r="DN35" s="79" t="b">
        <f t="shared" ca="1" si="40"/>
        <v>0</v>
      </c>
      <c r="DO35" s="79" t="b">
        <f>IF($J35=DO$5,IF(COUNTIF(NK･NKG!$GH$4:$GH$15,$K35)&gt;0,TRUE,FALSE),FALSE)</f>
        <v>0</v>
      </c>
      <c r="DP35" s="485" t="str">
        <f t="shared" si="41"/>
        <v/>
      </c>
    </row>
    <row r="36" spans="1:120">
      <c r="A36" s="55"/>
      <c r="B36" s="114">
        <v>31</v>
      </c>
      <c r="C36" s="376"/>
      <c r="D36" s="372" t="s">
        <v>1136</v>
      </c>
      <c r="E36" s="400"/>
      <c r="F36" s="372" t="s">
        <v>1136</v>
      </c>
      <c r="G36" s="400"/>
      <c r="H36" s="372" t="s">
        <v>1145</v>
      </c>
      <c r="I36" s="400"/>
      <c r="J36" s="372" t="s">
        <v>1136</v>
      </c>
      <c r="K36" s="403"/>
      <c r="L36" s="367" t="s">
        <v>643</v>
      </c>
      <c r="M36" s="367" t="s">
        <v>643</v>
      </c>
      <c r="N36" s="367" t="s">
        <v>643</v>
      </c>
      <c r="O36" s="368" t="s">
        <v>643</v>
      </c>
      <c r="P36" s="55"/>
      <c r="T36" s="79">
        <v>31</v>
      </c>
      <c r="V36" s="79">
        <v>31</v>
      </c>
      <c r="AA36" s="79">
        <v>31</v>
      </c>
      <c r="AG36" s="198" t="b">
        <f t="shared" si="0"/>
        <v>0</v>
      </c>
      <c r="AH36" s="198" t="b">
        <f t="shared" si="1"/>
        <v>0</v>
      </c>
      <c r="AI36" s="198" t="b">
        <f t="shared" si="2"/>
        <v>0</v>
      </c>
      <c r="AJ36" s="198" t="b">
        <f t="shared" ref="AJ36:AS45" si="44">ISERROR(FIND(MID($C36,COLUMN()-35,1),"0123456789*#"))</f>
        <v>0</v>
      </c>
      <c r="AK36" s="198" t="b">
        <f t="shared" si="44"/>
        <v>0</v>
      </c>
      <c r="AL36" s="198" t="b">
        <f t="shared" si="44"/>
        <v>0</v>
      </c>
      <c r="AM36" s="198" t="b">
        <f t="shared" si="44"/>
        <v>0</v>
      </c>
      <c r="AN36" s="198" t="b">
        <f t="shared" si="44"/>
        <v>0</v>
      </c>
      <c r="AO36" s="198" t="b">
        <f t="shared" si="44"/>
        <v>0</v>
      </c>
      <c r="AP36" s="198" t="b">
        <f t="shared" si="44"/>
        <v>0</v>
      </c>
      <c r="AQ36" s="198" t="b">
        <f t="shared" si="44"/>
        <v>0</v>
      </c>
      <c r="AR36" s="198" t="b">
        <f t="shared" si="44"/>
        <v>0</v>
      </c>
      <c r="AS36" s="199" t="b">
        <f t="shared" si="44"/>
        <v>0</v>
      </c>
      <c r="AT36" s="485" t="str">
        <f t="shared" si="23"/>
        <v/>
      </c>
      <c r="AU36" s="1007"/>
      <c r="AV36" s="496" t="str">
        <f t="shared" si="24"/>
        <v/>
      </c>
      <c r="AW36" s="496" t="str">
        <f t="shared" si="4"/>
        <v/>
      </c>
      <c r="AX36" s="496" t="str">
        <f t="shared" si="5"/>
        <v>grey</v>
      </c>
      <c r="AY36" s="514" t="b">
        <f>IF($D36=AY$5,IF(COUNTIF(内線情報!$FF$5:$FF$44,$E36)&gt;0,IF(COUNT($E36)&gt;0,FALSE,TRUE),TRUE),FALSE)</f>
        <v>0</v>
      </c>
      <c r="AZ36" s="167" t="b">
        <f t="shared" ca="1" si="25"/>
        <v>0</v>
      </c>
      <c r="BA36" s="167" t="b">
        <f t="shared" ca="1" si="25"/>
        <v>0</v>
      </c>
      <c r="BB36" s="167" t="b">
        <f>IF($D36=BB$5,IF(COUNTIF(NK･NKG!$GH$4:$GH$15,$E36)&gt;0,IF(COUNT($E36)&gt;0,FALSE,TRUE),TRUE),FALSE)</f>
        <v>0</v>
      </c>
      <c r="BC36" s="167" t="b">
        <f t="shared" ca="1" si="25"/>
        <v>0</v>
      </c>
      <c r="BD36" s="167" t="b">
        <f t="shared" ca="1" si="25"/>
        <v>0</v>
      </c>
      <c r="BE36" s="167" t="b">
        <f t="shared" ca="1" si="26"/>
        <v>0</v>
      </c>
      <c r="BF36" s="167" t="b">
        <f t="shared" ca="1" si="26"/>
        <v>0</v>
      </c>
      <c r="BG36" s="496" t="str">
        <f t="shared" ca="1" si="7"/>
        <v/>
      </c>
      <c r="BH36" s="496" t="str">
        <f t="shared" si="27"/>
        <v/>
      </c>
      <c r="BI36" s="496" t="str">
        <f t="shared" si="8"/>
        <v/>
      </c>
      <c r="BJ36" s="496" t="str">
        <f t="shared" si="9"/>
        <v>grey</v>
      </c>
      <c r="BK36" s="514" t="b">
        <f>IF($F36=BK$5,IF(COUNTIF(内線情報!$FF$5:$FF$44,$G36)&gt;0,IF(COUNT($G36)&gt;0,FALSE,TRUE),TRUE),FALSE)</f>
        <v>0</v>
      </c>
      <c r="BL36" s="167" t="b">
        <f t="shared" ca="1" si="28"/>
        <v>0</v>
      </c>
      <c r="BM36" s="167" t="b">
        <f t="shared" ca="1" si="28"/>
        <v>0</v>
      </c>
      <c r="BN36" s="167" t="b">
        <f>IF($F36=BN$5,IF(COUNTIF(NK･NKG!$GH$4:$GH$15,$G36)&gt;0,IF(COUNT($G36)&gt;0,FALSE,TRUE),TRUE),FALSE)</f>
        <v>0</v>
      </c>
      <c r="BO36" s="167" t="b">
        <f t="shared" ca="1" si="28"/>
        <v>0</v>
      </c>
      <c r="BP36" s="167" t="b">
        <f t="shared" ca="1" si="28"/>
        <v>0</v>
      </c>
      <c r="BQ36" s="167" t="b">
        <f t="shared" ca="1" si="28"/>
        <v>0</v>
      </c>
      <c r="BR36" s="167" t="b">
        <f t="shared" ca="1" si="28"/>
        <v>0</v>
      </c>
      <c r="BS36" s="496" t="str">
        <f t="shared" ca="1" si="11"/>
        <v/>
      </c>
      <c r="BT36" s="496" t="str">
        <f t="shared" si="29"/>
        <v/>
      </c>
      <c r="BU36" s="496" t="str">
        <f t="shared" si="12"/>
        <v/>
      </c>
      <c r="BV36" s="496" t="str">
        <f t="shared" si="13"/>
        <v>grey</v>
      </c>
      <c r="BW36" s="514" t="b">
        <f>IF($H36=BW$5,IF(COUNTIF(内線情報!$FF$5:$FF$44,$I36)&gt;0,IF(COUNT($I36)&gt;0,FALSE,TRUE),TRUE),FALSE)</f>
        <v>0</v>
      </c>
      <c r="BX36" s="167" t="b">
        <f t="shared" ca="1" si="30"/>
        <v>0</v>
      </c>
      <c r="BY36" s="167" t="b">
        <f t="shared" ca="1" si="30"/>
        <v>0</v>
      </c>
      <c r="BZ36" s="167" t="b">
        <f>IF($H36=BZ$5,IF(COUNTIF(NK･NKG!$GH$4:$GH$15,$I36)&gt;0,IF(COUNT($I36)&gt;0,FALSE,TRUE),TRUE),FALSE)</f>
        <v>0</v>
      </c>
      <c r="CA36" s="167" t="b">
        <f t="shared" ca="1" si="30"/>
        <v>0</v>
      </c>
      <c r="CB36" s="167" t="b">
        <f t="shared" ca="1" si="30"/>
        <v>0</v>
      </c>
      <c r="CC36" s="167" t="b">
        <f t="shared" ca="1" si="30"/>
        <v>0</v>
      </c>
      <c r="CD36" s="167" t="b">
        <f t="shared" ca="1" si="30"/>
        <v>0</v>
      </c>
      <c r="CE36" s="496" t="str">
        <f t="shared" ca="1" si="15"/>
        <v/>
      </c>
      <c r="CF36" s="496" t="str">
        <f t="shared" si="31"/>
        <v/>
      </c>
      <c r="CG36" s="496" t="str">
        <f t="shared" si="16"/>
        <v/>
      </c>
      <c r="CH36" s="496" t="str">
        <f t="shared" si="17"/>
        <v>grey</v>
      </c>
      <c r="CI36" s="514" t="b">
        <f>IF($J36=CI$5,IF(COUNTIF(内線情報!$FF$5:$FF$44,$K36)&gt;0,IF(COUNT($K36)&gt;0,FALSE,TRUE),TRUE),FALSE)</f>
        <v>0</v>
      </c>
      <c r="CJ36" s="167" t="b">
        <f t="shared" ca="1" si="32"/>
        <v>0</v>
      </c>
      <c r="CK36" s="167" t="b">
        <f t="shared" ca="1" si="32"/>
        <v>0</v>
      </c>
      <c r="CL36" s="167" t="b">
        <f>IF($J36=CL$5,IF(COUNTIF(NK･NKG!$GH$4:$GH$15,$K36)&gt;0,IF(COUNT($K36)&gt;0,FALSE,TRUE),TRUE),FALSE)</f>
        <v>0</v>
      </c>
      <c r="CM36" s="167" t="b">
        <f t="shared" ca="1" si="32"/>
        <v>0</v>
      </c>
      <c r="CN36" s="167" t="b">
        <f t="shared" ca="1" si="32"/>
        <v>0</v>
      </c>
      <c r="CO36" s="167" t="b">
        <f t="shared" ca="1" si="32"/>
        <v>0</v>
      </c>
      <c r="CP36" s="167" t="b">
        <f t="shared" ca="1" si="32"/>
        <v>0</v>
      </c>
      <c r="CQ36" s="496" t="str">
        <f t="shared" ca="1" si="33"/>
        <v/>
      </c>
      <c r="CR36" s="1053"/>
      <c r="CS36" s="496" t="str">
        <f t="shared" si="19"/>
        <v/>
      </c>
      <c r="CT36" s="496" t="str">
        <f t="shared" si="20"/>
        <v/>
      </c>
      <c r="CU36" s="496" t="str">
        <f t="shared" si="21"/>
        <v/>
      </c>
      <c r="CV36" s="496" t="str">
        <f t="shared" si="22"/>
        <v/>
      </c>
      <c r="CW36" s="79" t="b">
        <f>IF($D36=CW$5,IF(COUNTIF(内線情報!$FF$5:$FF$44,$E36)&gt;0,TRUE,FALSE),FALSE)</f>
        <v>0</v>
      </c>
      <c r="CX36" s="79" t="b">
        <f t="shared" ca="1" si="34"/>
        <v>0</v>
      </c>
      <c r="CY36" s="79" t="b">
        <f t="shared" ca="1" si="34"/>
        <v>0</v>
      </c>
      <c r="CZ36" s="79" t="b">
        <f>IF($D36=CZ$5,IF(COUNTIF(NK･NKG!$GH$4:$GH$15,$E36)&gt;0,TRUE,FALSE),FALSE)</f>
        <v>0</v>
      </c>
      <c r="DA36" s="485" t="str">
        <f t="shared" si="35"/>
        <v/>
      </c>
      <c r="DB36" s="79" t="b">
        <f>IF($F36=DB$5,IF(COUNTIF(内線情報!$FF$5:$FF$44,$G36)&gt;0,TRUE,FALSE),FALSE)</f>
        <v>0</v>
      </c>
      <c r="DC36" s="79" t="b">
        <f t="shared" ca="1" si="36"/>
        <v>0</v>
      </c>
      <c r="DD36" s="79" t="b">
        <f t="shared" ca="1" si="36"/>
        <v>0</v>
      </c>
      <c r="DE36" s="79" t="b">
        <f>IF($F36=DE$5,IF(COUNTIF(NK･NKG!$GH$4:$GH$15,$G36)&gt;0,TRUE,FALSE),FALSE)</f>
        <v>0</v>
      </c>
      <c r="DF36" s="485" t="str">
        <f t="shared" si="37"/>
        <v/>
      </c>
      <c r="DG36" s="79" t="b">
        <f>IF($H36=DG$5,IF(COUNTIF(内線情報!$FF$5:$FF$44,$I36)&gt;0,TRUE,FALSE),FALSE)</f>
        <v>0</v>
      </c>
      <c r="DH36" s="79" t="b">
        <f t="shared" ca="1" si="38"/>
        <v>0</v>
      </c>
      <c r="DI36" s="79" t="b">
        <f t="shared" ca="1" si="38"/>
        <v>0</v>
      </c>
      <c r="DJ36" s="79" t="b">
        <f>IF($H36=DJ$5,IF(COUNTIF(NK･NKG!$GH$4:$GH$15,$I36)&gt;0,TRUE,FALSE),FALSE)</f>
        <v>0</v>
      </c>
      <c r="DK36" s="485" t="str">
        <f t="shared" si="39"/>
        <v/>
      </c>
      <c r="DL36" s="79" t="b">
        <f>IF($J36=DL$5,IF(COUNTIF(内線情報!$FF$5:$FF$44,$K36)&gt;0,TRUE,FALSE),FALSE)</f>
        <v>0</v>
      </c>
      <c r="DM36" s="79" t="b">
        <f t="shared" ca="1" si="40"/>
        <v>0</v>
      </c>
      <c r="DN36" s="79" t="b">
        <f t="shared" ca="1" si="40"/>
        <v>0</v>
      </c>
      <c r="DO36" s="79" t="b">
        <f>IF($J36=DO$5,IF(COUNTIF(NK･NKG!$GH$4:$GH$15,$K36)&gt;0,TRUE,FALSE),FALSE)</f>
        <v>0</v>
      </c>
      <c r="DP36" s="485" t="str">
        <f t="shared" si="41"/>
        <v/>
      </c>
    </row>
    <row r="37" spans="1:120">
      <c r="A37" s="55"/>
      <c r="B37" s="114">
        <v>32</v>
      </c>
      <c r="C37" s="376"/>
      <c r="D37" s="372" t="s">
        <v>1136</v>
      </c>
      <c r="E37" s="400"/>
      <c r="F37" s="372" t="s">
        <v>1136</v>
      </c>
      <c r="G37" s="400"/>
      <c r="H37" s="372" t="s">
        <v>1137</v>
      </c>
      <c r="I37" s="400"/>
      <c r="J37" s="372" t="s">
        <v>1137</v>
      </c>
      <c r="K37" s="403"/>
      <c r="L37" s="367" t="s">
        <v>643</v>
      </c>
      <c r="M37" s="367" t="s">
        <v>643</v>
      </c>
      <c r="N37" s="367" t="s">
        <v>643</v>
      </c>
      <c r="O37" s="368" t="s">
        <v>643</v>
      </c>
      <c r="P37" s="55"/>
      <c r="T37" s="79">
        <v>32</v>
      </c>
      <c r="V37" s="79">
        <v>32</v>
      </c>
      <c r="AA37" s="79">
        <v>32</v>
      </c>
      <c r="AG37" s="198" t="b">
        <f t="shared" si="0"/>
        <v>0</v>
      </c>
      <c r="AH37" s="198" t="b">
        <f t="shared" si="1"/>
        <v>0</v>
      </c>
      <c r="AI37" s="198" t="b">
        <f t="shared" si="2"/>
        <v>0</v>
      </c>
      <c r="AJ37" s="198" t="b">
        <f t="shared" si="44"/>
        <v>0</v>
      </c>
      <c r="AK37" s="198" t="b">
        <f t="shared" si="44"/>
        <v>0</v>
      </c>
      <c r="AL37" s="198" t="b">
        <f t="shared" si="44"/>
        <v>0</v>
      </c>
      <c r="AM37" s="198" t="b">
        <f t="shared" si="44"/>
        <v>0</v>
      </c>
      <c r="AN37" s="198" t="b">
        <f t="shared" si="44"/>
        <v>0</v>
      </c>
      <c r="AO37" s="198" t="b">
        <f t="shared" si="44"/>
        <v>0</v>
      </c>
      <c r="AP37" s="198" t="b">
        <f t="shared" si="44"/>
        <v>0</v>
      </c>
      <c r="AQ37" s="198" t="b">
        <f t="shared" si="44"/>
        <v>0</v>
      </c>
      <c r="AR37" s="198" t="b">
        <f t="shared" si="44"/>
        <v>0</v>
      </c>
      <c r="AS37" s="199" t="b">
        <f t="shared" si="44"/>
        <v>0</v>
      </c>
      <c r="AT37" s="485" t="str">
        <f t="shared" si="23"/>
        <v/>
      </c>
      <c r="AU37" s="1007"/>
      <c r="AV37" s="496" t="str">
        <f t="shared" si="24"/>
        <v/>
      </c>
      <c r="AW37" s="496" t="str">
        <f t="shared" si="4"/>
        <v/>
      </c>
      <c r="AX37" s="496" t="str">
        <f t="shared" si="5"/>
        <v>grey</v>
      </c>
      <c r="AY37" s="514" t="b">
        <f>IF($D37=AY$5,IF(COUNTIF(内線情報!$FF$5:$FF$44,$E37)&gt;0,IF(COUNT($E37)&gt;0,FALSE,TRUE),TRUE),FALSE)</f>
        <v>0</v>
      </c>
      <c r="AZ37" s="167" t="b">
        <f t="shared" ca="1" si="25"/>
        <v>0</v>
      </c>
      <c r="BA37" s="167" t="b">
        <f t="shared" ca="1" si="25"/>
        <v>0</v>
      </c>
      <c r="BB37" s="167" t="b">
        <f>IF($D37=BB$5,IF(COUNTIF(NK･NKG!$GH$4:$GH$15,$E37)&gt;0,IF(COUNT($E37)&gt;0,FALSE,TRUE),TRUE),FALSE)</f>
        <v>0</v>
      </c>
      <c r="BC37" s="167" t="b">
        <f t="shared" ca="1" si="25"/>
        <v>0</v>
      </c>
      <c r="BD37" s="167" t="b">
        <f t="shared" ca="1" si="25"/>
        <v>0</v>
      </c>
      <c r="BE37" s="167" t="b">
        <f t="shared" ca="1" si="26"/>
        <v>0</v>
      </c>
      <c r="BF37" s="167" t="b">
        <f t="shared" ca="1" si="26"/>
        <v>0</v>
      </c>
      <c r="BG37" s="496" t="str">
        <f t="shared" ca="1" si="7"/>
        <v/>
      </c>
      <c r="BH37" s="496" t="str">
        <f t="shared" si="27"/>
        <v/>
      </c>
      <c r="BI37" s="496" t="str">
        <f t="shared" si="8"/>
        <v/>
      </c>
      <c r="BJ37" s="496" t="str">
        <f t="shared" si="9"/>
        <v>grey</v>
      </c>
      <c r="BK37" s="514" t="b">
        <f>IF($F37=BK$5,IF(COUNTIF(内線情報!$FF$5:$FF$44,$G37)&gt;0,IF(COUNT($G37)&gt;0,FALSE,TRUE),TRUE),FALSE)</f>
        <v>0</v>
      </c>
      <c r="BL37" s="167" t="b">
        <f t="shared" ca="1" si="28"/>
        <v>0</v>
      </c>
      <c r="BM37" s="167" t="b">
        <f t="shared" ca="1" si="28"/>
        <v>0</v>
      </c>
      <c r="BN37" s="167" t="b">
        <f>IF($F37=BN$5,IF(COUNTIF(NK･NKG!$GH$4:$GH$15,$G37)&gt;0,IF(COUNT($G37)&gt;0,FALSE,TRUE),TRUE),FALSE)</f>
        <v>0</v>
      </c>
      <c r="BO37" s="167" t="b">
        <f t="shared" ca="1" si="28"/>
        <v>0</v>
      </c>
      <c r="BP37" s="167" t="b">
        <f t="shared" ca="1" si="28"/>
        <v>0</v>
      </c>
      <c r="BQ37" s="167" t="b">
        <f t="shared" ca="1" si="28"/>
        <v>0</v>
      </c>
      <c r="BR37" s="167" t="b">
        <f t="shared" ca="1" si="28"/>
        <v>0</v>
      </c>
      <c r="BS37" s="496" t="str">
        <f t="shared" ca="1" si="11"/>
        <v/>
      </c>
      <c r="BT37" s="496" t="str">
        <f t="shared" si="29"/>
        <v/>
      </c>
      <c r="BU37" s="496" t="str">
        <f t="shared" si="12"/>
        <v/>
      </c>
      <c r="BV37" s="496" t="str">
        <f t="shared" si="13"/>
        <v>grey</v>
      </c>
      <c r="BW37" s="514" t="b">
        <f>IF($H37=BW$5,IF(COUNTIF(内線情報!$FF$5:$FF$44,$I37)&gt;0,IF(COUNT($I37)&gt;0,FALSE,TRUE),TRUE),FALSE)</f>
        <v>0</v>
      </c>
      <c r="BX37" s="167" t="b">
        <f t="shared" ca="1" si="30"/>
        <v>0</v>
      </c>
      <c r="BY37" s="167" t="b">
        <f t="shared" ca="1" si="30"/>
        <v>0</v>
      </c>
      <c r="BZ37" s="167" t="b">
        <f>IF($H37=BZ$5,IF(COUNTIF(NK･NKG!$GH$4:$GH$15,$I37)&gt;0,IF(COUNT($I37)&gt;0,FALSE,TRUE),TRUE),FALSE)</f>
        <v>0</v>
      </c>
      <c r="CA37" s="167" t="b">
        <f t="shared" ca="1" si="30"/>
        <v>0</v>
      </c>
      <c r="CB37" s="167" t="b">
        <f t="shared" ca="1" si="30"/>
        <v>0</v>
      </c>
      <c r="CC37" s="167" t="b">
        <f t="shared" ca="1" si="30"/>
        <v>0</v>
      </c>
      <c r="CD37" s="167" t="b">
        <f t="shared" ca="1" si="30"/>
        <v>0</v>
      </c>
      <c r="CE37" s="496" t="str">
        <f t="shared" ca="1" si="15"/>
        <v/>
      </c>
      <c r="CF37" s="496" t="str">
        <f t="shared" si="31"/>
        <v/>
      </c>
      <c r="CG37" s="496" t="str">
        <f t="shared" si="16"/>
        <v/>
      </c>
      <c r="CH37" s="496" t="str">
        <f t="shared" si="17"/>
        <v>grey</v>
      </c>
      <c r="CI37" s="514" t="b">
        <f>IF($J37=CI$5,IF(COUNTIF(内線情報!$FF$5:$FF$44,$K37)&gt;0,IF(COUNT($K37)&gt;0,FALSE,TRUE),TRUE),FALSE)</f>
        <v>0</v>
      </c>
      <c r="CJ37" s="167" t="b">
        <f t="shared" ca="1" si="32"/>
        <v>0</v>
      </c>
      <c r="CK37" s="167" t="b">
        <f t="shared" ca="1" si="32"/>
        <v>0</v>
      </c>
      <c r="CL37" s="167" t="b">
        <f>IF($J37=CL$5,IF(COUNTIF(NK･NKG!$GH$4:$GH$15,$K37)&gt;0,IF(COUNT($K37)&gt;0,FALSE,TRUE),TRUE),FALSE)</f>
        <v>0</v>
      </c>
      <c r="CM37" s="167" t="b">
        <f t="shared" ca="1" si="32"/>
        <v>0</v>
      </c>
      <c r="CN37" s="167" t="b">
        <f t="shared" ca="1" si="32"/>
        <v>0</v>
      </c>
      <c r="CO37" s="167" t="b">
        <f t="shared" ca="1" si="32"/>
        <v>0</v>
      </c>
      <c r="CP37" s="167" t="b">
        <f t="shared" ca="1" si="32"/>
        <v>0</v>
      </c>
      <c r="CQ37" s="496" t="str">
        <f t="shared" ca="1" si="33"/>
        <v/>
      </c>
      <c r="CR37" s="1053"/>
      <c r="CS37" s="496" t="str">
        <f t="shared" si="19"/>
        <v/>
      </c>
      <c r="CT37" s="496" t="str">
        <f t="shared" si="20"/>
        <v/>
      </c>
      <c r="CU37" s="496" t="str">
        <f t="shared" si="21"/>
        <v/>
      </c>
      <c r="CV37" s="496" t="str">
        <f t="shared" si="22"/>
        <v/>
      </c>
      <c r="CW37" s="79" t="b">
        <f>IF($D37=CW$5,IF(COUNTIF(内線情報!$FF$5:$FF$44,$E37)&gt;0,TRUE,FALSE),FALSE)</f>
        <v>0</v>
      </c>
      <c r="CX37" s="79" t="b">
        <f t="shared" ca="1" si="34"/>
        <v>0</v>
      </c>
      <c r="CY37" s="79" t="b">
        <f t="shared" ca="1" si="34"/>
        <v>0</v>
      </c>
      <c r="CZ37" s="79" t="b">
        <f>IF($D37=CZ$5,IF(COUNTIF(NK･NKG!$GH$4:$GH$15,$E37)&gt;0,TRUE,FALSE),FALSE)</f>
        <v>0</v>
      </c>
      <c r="DA37" s="485" t="str">
        <f t="shared" si="35"/>
        <v/>
      </c>
      <c r="DB37" s="79" t="b">
        <f>IF($F37=DB$5,IF(COUNTIF(内線情報!$FF$5:$FF$44,$G37)&gt;0,TRUE,FALSE),FALSE)</f>
        <v>0</v>
      </c>
      <c r="DC37" s="79" t="b">
        <f t="shared" ca="1" si="36"/>
        <v>0</v>
      </c>
      <c r="DD37" s="79" t="b">
        <f t="shared" ca="1" si="36"/>
        <v>0</v>
      </c>
      <c r="DE37" s="79" t="b">
        <f>IF($F37=DE$5,IF(COUNTIF(NK･NKG!$GH$4:$GH$15,$G37)&gt;0,TRUE,FALSE),FALSE)</f>
        <v>0</v>
      </c>
      <c r="DF37" s="485" t="str">
        <f t="shared" si="37"/>
        <v/>
      </c>
      <c r="DG37" s="79" t="b">
        <f>IF($H37=DG$5,IF(COUNTIF(内線情報!$FF$5:$FF$44,$I37)&gt;0,TRUE,FALSE),FALSE)</f>
        <v>0</v>
      </c>
      <c r="DH37" s="79" t="b">
        <f t="shared" ca="1" si="38"/>
        <v>0</v>
      </c>
      <c r="DI37" s="79" t="b">
        <f t="shared" ca="1" si="38"/>
        <v>0</v>
      </c>
      <c r="DJ37" s="79" t="b">
        <f>IF($H37=DJ$5,IF(COUNTIF(NK･NKG!$GH$4:$GH$15,$I37)&gt;0,TRUE,FALSE),FALSE)</f>
        <v>0</v>
      </c>
      <c r="DK37" s="485" t="str">
        <f t="shared" si="39"/>
        <v/>
      </c>
      <c r="DL37" s="79" t="b">
        <f>IF($J37=DL$5,IF(COUNTIF(内線情報!$FF$5:$FF$44,$K37)&gt;0,TRUE,FALSE),FALSE)</f>
        <v>0</v>
      </c>
      <c r="DM37" s="79" t="b">
        <f t="shared" ca="1" si="40"/>
        <v>0</v>
      </c>
      <c r="DN37" s="79" t="b">
        <f t="shared" ca="1" si="40"/>
        <v>0</v>
      </c>
      <c r="DO37" s="79" t="b">
        <f>IF($J37=DO$5,IF(COUNTIF(NK･NKG!$GH$4:$GH$15,$K37)&gt;0,TRUE,FALSE),FALSE)</f>
        <v>0</v>
      </c>
      <c r="DP37" s="485" t="str">
        <f t="shared" si="41"/>
        <v/>
      </c>
    </row>
    <row r="38" spans="1:120">
      <c r="A38" s="55"/>
      <c r="B38" s="114">
        <v>33</v>
      </c>
      <c r="C38" s="376"/>
      <c r="D38" s="373" t="s">
        <v>1136</v>
      </c>
      <c r="E38" s="401"/>
      <c r="F38" s="373" t="s">
        <v>1136</v>
      </c>
      <c r="G38" s="401"/>
      <c r="H38" s="373" t="s">
        <v>1146</v>
      </c>
      <c r="I38" s="401"/>
      <c r="J38" s="373" t="s">
        <v>1136</v>
      </c>
      <c r="K38" s="404"/>
      <c r="L38" s="367" t="s">
        <v>643</v>
      </c>
      <c r="M38" s="367" t="s">
        <v>643</v>
      </c>
      <c r="N38" s="367" t="s">
        <v>643</v>
      </c>
      <c r="O38" s="368" t="s">
        <v>643</v>
      </c>
      <c r="P38" s="55"/>
      <c r="T38" s="79">
        <v>33</v>
      </c>
      <c r="V38" s="79">
        <v>33</v>
      </c>
      <c r="AA38" s="79">
        <v>33</v>
      </c>
      <c r="AG38" s="198" t="b">
        <f t="shared" si="0"/>
        <v>0</v>
      </c>
      <c r="AH38" s="198" t="b">
        <f t="shared" si="1"/>
        <v>0</v>
      </c>
      <c r="AI38" s="198" t="b">
        <f t="shared" si="2"/>
        <v>0</v>
      </c>
      <c r="AJ38" s="198" t="b">
        <f t="shared" si="44"/>
        <v>0</v>
      </c>
      <c r="AK38" s="198" t="b">
        <f t="shared" si="44"/>
        <v>0</v>
      </c>
      <c r="AL38" s="198" t="b">
        <f t="shared" si="44"/>
        <v>0</v>
      </c>
      <c r="AM38" s="198" t="b">
        <f t="shared" si="44"/>
        <v>0</v>
      </c>
      <c r="AN38" s="198" t="b">
        <f t="shared" si="44"/>
        <v>0</v>
      </c>
      <c r="AO38" s="198" t="b">
        <f t="shared" si="44"/>
        <v>0</v>
      </c>
      <c r="AP38" s="198" t="b">
        <f t="shared" si="44"/>
        <v>0</v>
      </c>
      <c r="AQ38" s="198" t="b">
        <f t="shared" si="44"/>
        <v>0</v>
      </c>
      <c r="AR38" s="198" t="b">
        <f t="shared" si="44"/>
        <v>0</v>
      </c>
      <c r="AS38" s="199" t="b">
        <f t="shared" si="44"/>
        <v>0</v>
      </c>
      <c r="AT38" s="485" t="str">
        <f t="shared" si="23"/>
        <v/>
      </c>
      <c r="AU38" s="1007"/>
      <c r="AV38" s="496" t="str">
        <f t="shared" si="24"/>
        <v/>
      </c>
      <c r="AW38" s="496" t="str">
        <f t="shared" si="4"/>
        <v/>
      </c>
      <c r="AX38" s="496" t="str">
        <f t="shared" si="5"/>
        <v>grey</v>
      </c>
      <c r="AY38" s="514" t="b">
        <f>IF($D38=AY$5,IF(COUNTIF(内線情報!$FF$5:$FF$44,$E38)&gt;0,IF(COUNT($E38)&gt;0,FALSE,TRUE),TRUE),FALSE)</f>
        <v>0</v>
      </c>
      <c r="AZ38" s="167" t="b">
        <f t="shared" ca="1" si="25"/>
        <v>0</v>
      </c>
      <c r="BA38" s="167" t="b">
        <f t="shared" ca="1" si="25"/>
        <v>0</v>
      </c>
      <c r="BB38" s="167" t="b">
        <f>IF($D38=BB$5,IF(COUNTIF(NK･NKG!$GH$4:$GH$15,$E38)&gt;0,IF(COUNT($E38)&gt;0,FALSE,TRUE),TRUE),FALSE)</f>
        <v>0</v>
      </c>
      <c r="BC38" s="167" t="b">
        <f t="shared" ca="1" si="25"/>
        <v>0</v>
      </c>
      <c r="BD38" s="167" t="b">
        <f t="shared" ca="1" si="25"/>
        <v>0</v>
      </c>
      <c r="BE38" s="167" t="b">
        <f t="shared" ca="1" si="26"/>
        <v>0</v>
      </c>
      <c r="BF38" s="167" t="b">
        <f t="shared" ca="1" si="26"/>
        <v>0</v>
      </c>
      <c r="BG38" s="496" t="str">
        <f t="shared" ca="1" si="7"/>
        <v/>
      </c>
      <c r="BH38" s="496" t="str">
        <f t="shared" si="27"/>
        <v/>
      </c>
      <c r="BI38" s="496" t="str">
        <f t="shared" si="8"/>
        <v/>
      </c>
      <c r="BJ38" s="496" t="str">
        <f t="shared" si="9"/>
        <v>grey</v>
      </c>
      <c r="BK38" s="514" t="b">
        <f>IF($F38=BK$5,IF(COUNTIF(内線情報!$FF$5:$FF$44,$G38)&gt;0,IF(COUNT($G38)&gt;0,FALSE,TRUE),TRUE),FALSE)</f>
        <v>0</v>
      </c>
      <c r="BL38" s="167" t="b">
        <f t="shared" ca="1" si="28"/>
        <v>0</v>
      </c>
      <c r="BM38" s="167" t="b">
        <f t="shared" ca="1" si="28"/>
        <v>0</v>
      </c>
      <c r="BN38" s="167" t="b">
        <f>IF($F38=BN$5,IF(COUNTIF(NK･NKG!$GH$4:$GH$15,$G38)&gt;0,IF(COUNT($G38)&gt;0,FALSE,TRUE),TRUE),FALSE)</f>
        <v>0</v>
      </c>
      <c r="BO38" s="167" t="b">
        <f t="shared" ca="1" si="28"/>
        <v>0</v>
      </c>
      <c r="BP38" s="167" t="b">
        <f t="shared" ca="1" si="28"/>
        <v>0</v>
      </c>
      <c r="BQ38" s="167" t="b">
        <f t="shared" ca="1" si="28"/>
        <v>0</v>
      </c>
      <c r="BR38" s="167" t="b">
        <f t="shared" ca="1" si="28"/>
        <v>0</v>
      </c>
      <c r="BS38" s="496" t="str">
        <f t="shared" ca="1" si="11"/>
        <v/>
      </c>
      <c r="BT38" s="496" t="str">
        <f t="shared" si="29"/>
        <v/>
      </c>
      <c r="BU38" s="496" t="str">
        <f t="shared" si="12"/>
        <v/>
      </c>
      <c r="BV38" s="496" t="str">
        <f t="shared" si="13"/>
        <v>grey</v>
      </c>
      <c r="BW38" s="514" t="b">
        <f>IF($H38=BW$5,IF(COUNTIF(内線情報!$FF$5:$FF$44,$I38)&gt;0,IF(COUNT($I38)&gt;0,FALSE,TRUE),TRUE),FALSE)</f>
        <v>0</v>
      </c>
      <c r="BX38" s="167" t="b">
        <f t="shared" ca="1" si="30"/>
        <v>0</v>
      </c>
      <c r="BY38" s="167" t="b">
        <f t="shared" ca="1" si="30"/>
        <v>0</v>
      </c>
      <c r="BZ38" s="167" t="b">
        <f>IF($H38=BZ$5,IF(COUNTIF(NK･NKG!$GH$4:$GH$15,$I38)&gt;0,IF(COUNT($I38)&gt;0,FALSE,TRUE),TRUE),FALSE)</f>
        <v>0</v>
      </c>
      <c r="CA38" s="167" t="b">
        <f t="shared" ca="1" si="30"/>
        <v>0</v>
      </c>
      <c r="CB38" s="167" t="b">
        <f t="shared" ca="1" si="30"/>
        <v>0</v>
      </c>
      <c r="CC38" s="167" t="b">
        <f t="shared" ca="1" si="30"/>
        <v>0</v>
      </c>
      <c r="CD38" s="167" t="b">
        <f t="shared" ca="1" si="30"/>
        <v>0</v>
      </c>
      <c r="CE38" s="496" t="str">
        <f t="shared" ca="1" si="15"/>
        <v/>
      </c>
      <c r="CF38" s="496" t="str">
        <f t="shared" si="31"/>
        <v/>
      </c>
      <c r="CG38" s="496" t="str">
        <f t="shared" si="16"/>
        <v/>
      </c>
      <c r="CH38" s="496" t="str">
        <f t="shared" si="17"/>
        <v>grey</v>
      </c>
      <c r="CI38" s="514" t="b">
        <f>IF($J38=CI$5,IF(COUNTIF(内線情報!$FF$5:$FF$44,$K38)&gt;0,IF(COUNT($K38)&gt;0,FALSE,TRUE),TRUE),FALSE)</f>
        <v>0</v>
      </c>
      <c r="CJ38" s="167" t="b">
        <f t="shared" ca="1" si="32"/>
        <v>0</v>
      </c>
      <c r="CK38" s="167" t="b">
        <f t="shared" ca="1" si="32"/>
        <v>0</v>
      </c>
      <c r="CL38" s="167" t="b">
        <f>IF($J38=CL$5,IF(COUNTIF(NK･NKG!$GH$4:$GH$15,$K38)&gt;0,IF(COUNT($K38)&gt;0,FALSE,TRUE),TRUE),FALSE)</f>
        <v>0</v>
      </c>
      <c r="CM38" s="167" t="b">
        <f t="shared" ca="1" si="32"/>
        <v>0</v>
      </c>
      <c r="CN38" s="167" t="b">
        <f t="shared" ca="1" si="32"/>
        <v>0</v>
      </c>
      <c r="CO38" s="167" t="b">
        <f t="shared" ca="1" si="32"/>
        <v>0</v>
      </c>
      <c r="CP38" s="167" t="b">
        <f t="shared" ca="1" si="32"/>
        <v>0</v>
      </c>
      <c r="CQ38" s="496" t="str">
        <f t="shared" ca="1" si="33"/>
        <v/>
      </c>
      <c r="CR38" s="1053"/>
      <c r="CS38" s="496" t="str">
        <f t="shared" si="19"/>
        <v/>
      </c>
      <c r="CT38" s="496" t="str">
        <f t="shared" si="20"/>
        <v/>
      </c>
      <c r="CU38" s="496" t="str">
        <f t="shared" si="21"/>
        <v/>
      </c>
      <c r="CV38" s="496" t="str">
        <f t="shared" si="22"/>
        <v/>
      </c>
      <c r="CW38" s="79" t="b">
        <f>IF($D38=CW$5,IF(COUNTIF(内線情報!$FF$5:$FF$44,$E38)&gt;0,TRUE,FALSE),FALSE)</f>
        <v>0</v>
      </c>
      <c r="CX38" s="79" t="b">
        <f t="shared" ca="1" si="34"/>
        <v>0</v>
      </c>
      <c r="CY38" s="79" t="b">
        <f t="shared" ca="1" si="34"/>
        <v>0</v>
      </c>
      <c r="CZ38" s="79" t="b">
        <f>IF($D38=CZ$5,IF(COUNTIF(NK･NKG!$GH$4:$GH$15,$E38)&gt;0,TRUE,FALSE),FALSE)</f>
        <v>0</v>
      </c>
      <c r="DA38" s="485" t="str">
        <f t="shared" si="35"/>
        <v/>
      </c>
      <c r="DB38" s="79" t="b">
        <f>IF($F38=DB$5,IF(COUNTIF(内線情報!$FF$5:$FF$44,$G38)&gt;0,TRUE,FALSE),FALSE)</f>
        <v>0</v>
      </c>
      <c r="DC38" s="79" t="b">
        <f t="shared" ca="1" si="36"/>
        <v>0</v>
      </c>
      <c r="DD38" s="79" t="b">
        <f t="shared" ca="1" si="36"/>
        <v>0</v>
      </c>
      <c r="DE38" s="79" t="b">
        <f>IF($F38=DE$5,IF(COUNTIF(NK･NKG!$GH$4:$GH$15,$G38)&gt;0,TRUE,FALSE),FALSE)</f>
        <v>0</v>
      </c>
      <c r="DF38" s="485" t="str">
        <f t="shared" si="37"/>
        <v/>
      </c>
      <c r="DG38" s="79" t="b">
        <f>IF($H38=DG$5,IF(COUNTIF(内線情報!$FF$5:$FF$44,$I38)&gt;0,TRUE,FALSE),FALSE)</f>
        <v>0</v>
      </c>
      <c r="DH38" s="79" t="b">
        <f t="shared" ca="1" si="38"/>
        <v>0</v>
      </c>
      <c r="DI38" s="79" t="b">
        <f t="shared" ca="1" si="38"/>
        <v>0</v>
      </c>
      <c r="DJ38" s="79" t="b">
        <f>IF($H38=DJ$5,IF(COUNTIF(NK･NKG!$GH$4:$GH$15,$I38)&gt;0,TRUE,FALSE),FALSE)</f>
        <v>0</v>
      </c>
      <c r="DK38" s="485" t="str">
        <f t="shared" si="39"/>
        <v/>
      </c>
      <c r="DL38" s="79" t="b">
        <f>IF($J38=DL$5,IF(COUNTIF(内線情報!$FF$5:$FF$44,$K38)&gt;0,TRUE,FALSE),FALSE)</f>
        <v>0</v>
      </c>
      <c r="DM38" s="79" t="b">
        <f t="shared" ca="1" si="40"/>
        <v>0</v>
      </c>
      <c r="DN38" s="79" t="b">
        <f t="shared" ca="1" si="40"/>
        <v>0</v>
      </c>
      <c r="DO38" s="79" t="b">
        <f>IF($J38=DO$5,IF(COUNTIF(NK･NKG!$GH$4:$GH$15,$K38)&gt;0,TRUE,FALSE),FALSE)</f>
        <v>0</v>
      </c>
      <c r="DP38" s="485" t="str">
        <f t="shared" si="41"/>
        <v/>
      </c>
    </row>
    <row r="39" spans="1:120">
      <c r="A39" s="55"/>
      <c r="B39" s="114">
        <v>34</v>
      </c>
      <c r="C39" s="376"/>
      <c r="D39" s="372" t="s">
        <v>1136</v>
      </c>
      <c r="E39" s="400"/>
      <c r="F39" s="372" t="s">
        <v>1136</v>
      </c>
      <c r="G39" s="400"/>
      <c r="H39" s="372" t="s">
        <v>1136</v>
      </c>
      <c r="I39" s="400"/>
      <c r="J39" s="372" t="s">
        <v>1140</v>
      </c>
      <c r="K39" s="403"/>
      <c r="L39" s="367" t="s">
        <v>643</v>
      </c>
      <c r="M39" s="367" t="s">
        <v>643</v>
      </c>
      <c r="N39" s="367" t="s">
        <v>643</v>
      </c>
      <c r="O39" s="368" t="s">
        <v>643</v>
      </c>
      <c r="P39" s="55"/>
      <c r="T39" s="79">
        <v>34</v>
      </c>
      <c r="V39" s="79">
        <v>34</v>
      </c>
      <c r="AA39" s="79">
        <v>34</v>
      </c>
      <c r="AG39" s="198" t="b">
        <f t="shared" si="0"/>
        <v>0</v>
      </c>
      <c r="AH39" s="198" t="b">
        <f t="shared" si="1"/>
        <v>0</v>
      </c>
      <c r="AI39" s="198" t="b">
        <f t="shared" si="2"/>
        <v>0</v>
      </c>
      <c r="AJ39" s="198" t="b">
        <f t="shared" si="44"/>
        <v>0</v>
      </c>
      <c r="AK39" s="198" t="b">
        <f t="shared" si="44"/>
        <v>0</v>
      </c>
      <c r="AL39" s="198" t="b">
        <f t="shared" si="44"/>
        <v>0</v>
      </c>
      <c r="AM39" s="198" t="b">
        <f t="shared" si="44"/>
        <v>0</v>
      </c>
      <c r="AN39" s="198" t="b">
        <f t="shared" si="44"/>
        <v>0</v>
      </c>
      <c r="AO39" s="198" t="b">
        <f t="shared" si="44"/>
        <v>0</v>
      </c>
      <c r="AP39" s="198" t="b">
        <f t="shared" si="44"/>
        <v>0</v>
      </c>
      <c r="AQ39" s="198" t="b">
        <f t="shared" si="44"/>
        <v>0</v>
      </c>
      <c r="AR39" s="198" t="b">
        <f t="shared" si="44"/>
        <v>0</v>
      </c>
      <c r="AS39" s="199" t="b">
        <f t="shared" si="44"/>
        <v>0</v>
      </c>
      <c r="AT39" s="485" t="str">
        <f t="shared" si="23"/>
        <v/>
      </c>
      <c r="AU39" s="1007"/>
      <c r="AV39" s="496" t="str">
        <f t="shared" si="24"/>
        <v/>
      </c>
      <c r="AW39" s="496" t="str">
        <f t="shared" si="4"/>
        <v/>
      </c>
      <c r="AX39" s="496" t="str">
        <f t="shared" si="5"/>
        <v>grey</v>
      </c>
      <c r="AY39" s="514" t="b">
        <f>IF($D39=AY$5,IF(COUNTIF(内線情報!$FF$5:$FF$44,$E39)&gt;0,IF(COUNT($E39)&gt;0,FALSE,TRUE),TRUE),FALSE)</f>
        <v>0</v>
      </c>
      <c r="AZ39" s="167" t="b">
        <f t="shared" ca="1" si="25"/>
        <v>0</v>
      </c>
      <c r="BA39" s="167" t="b">
        <f t="shared" ca="1" si="25"/>
        <v>0</v>
      </c>
      <c r="BB39" s="167" t="b">
        <f>IF($D39=BB$5,IF(COUNTIF(NK･NKG!$GH$4:$GH$15,$E39)&gt;0,IF(COUNT($E39)&gt;0,FALSE,TRUE),TRUE),FALSE)</f>
        <v>0</v>
      </c>
      <c r="BC39" s="167" t="b">
        <f t="shared" ca="1" si="25"/>
        <v>0</v>
      </c>
      <c r="BD39" s="167" t="b">
        <f t="shared" ca="1" si="25"/>
        <v>0</v>
      </c>
      <c r="BE39" s="167" t="b">
        <f t="shared" ca="1" si="26"/>
        <v>0</v>
      </c>
      <c r="BF39" s="167" t="b">
        <f t="shared" ca="1" si="26"/>
        <v>0</v>
      </c>
      <c r="BG39" s="496" t="str">
        <f t="shared" ca="1" si="7"/>
        <v/>
      </c>
      <c r="BH39" s="496" t="str">
        <f t="shared" si="27"/>
        <v/>
      </c>
      <c r="BI39" s="496" t="str">
        <f t="shared" si="8"/>
        <v/>
      </c>
      <c r="BJ39" s="496" t="str">
        <f t="shared" si="9"/>
        <v>grey</v>
      </c>
      <c r="BK39" s="514" t="b">
        <f>IF($F39=BK$5,IF(COUNTIF(内線情報!$FF$5:$FF$44,$G39)&gt;0,IF(COUNT($G39)&gt;0,FALSE,TRUE),TRUE),FALSE)</f>
        <v>0</v>
      </c>
      <c r="BL39" s="167" t="b">
        <f t="shared" ca="1" si="28"/>
        <v>0</v>
      </c>
      <c r="BM39" s="167" t="b">
        <f t="shared" ca="1" si="28"/>
        <v>0</v>
      </c>
      <c r="BN39" s="167" t="b">
        <f>IF($F39=BN$5,IF(COUNTIF(NK･NKG!$GH$4:$GH$15,$G39)&gt;0,IF(COUNT($G39)&gt;0,FALSE,TRUE),TRUE),FALSE)</f>
        <v>0</v>
      </c>
      <c r="BO39" s="167" t="b">
        <f t="shared" ca="1" si="28"/>
        <v>0</v>
      </c>
      <c r="BP39" s="167" t="b">
        <f t="shared" ca="1" si="28"/>
        <v>0</v>
      </c>
      <c r="BQ39" s="167" t="b">
        <f t="shared" ca="1" si="28"/>
        <v>0</v>
      </c>
      <c r="BR39" s="167" t="b">
        <f t="shared" ca="1" si="28"/>
        <v>0</v>
      </c>
      <c r="BS39" s="496" t="str">
        <f t="shared" ca="1" si="11"/>
        <v/>
      </c>
      <c r="BT39" s="496" t="str">
        <f t="shared" si="29"/>
        <v/>
      </c>
      <c r="BU39" s="496" t="str">
        <f t="shared" si="12"/>
        <v/>
      </c>
      <c r="BV39" s="496" t="str">
        <f t="shared" si="13"/>
        <v>grey</v>
      </c>
      <c r="BW39" s="514" t="b">
        <f>IF($H39=BW$5,IF(COUNTIF(内線情報!$FF$5:$FF$44,$I39)&gt;0,IF(COUNT($I39)&gt;0,FALSE,TRUE),TRUE),FALSE)</f>
        <v>0</v>
      </c>
      <c r="BX39" s="167" t="b">
        <f t="shared" ca="1" si="30"/>
        <v>0</v>
      </c>
      <c r="BY39" s="167" t="b">
        <f t="shared" ca="1" si="30"/>
        <v>0</v>
      </c>
      <c r="BZ39" s="167" t="b">
        <f>IF($H39=BZ$5,IF(COUNTIF(NK･NKG!$GH$4:$GH$15,$I39)&gt;0,IF(COUNT($I39)&gt;0,FALSE,TRUE),TRUE),FALSE)</f>
        <v>0</v>
      </c>
      <c r="CA39" s="167" t="b">
        <f t="shared" ca="1" si="30"/>
        <v>0</v>
      </c>
      <c r="CB39" s="167" t="b">
        <f t="shared" ca="1" si="30"/>
        <v>0</v>
      </c>
      <c r="CC39" s="167" t="b">
        <f t="shared" ca="1" si="30"/>
        <v>0</v>
      </c>
      <c r="CD39" s="167" t="b">
        <f t="shared" ca="1" si="30"/>
        <v>0</v>
      </c>
      <c r="CE39" s="496" t="str">
        <f t="shared" ca="1" si="15"/>
        <v/>
      </c>
      <c r="CF39" s="496" t="str">
        <f t="shared" si="31"/>
        <v/>
      </c>
      <c r="CG39" s="496" t="str">
        <f t="shared" si="16"/>
        <v/>
      </c>
      <c r="CH39" s="496" t="str">
        <f t="shared" si="17"/>
        <v>grey</v>
      </c>
      <c r="CI39" s="514" t="b">
        <f>IF($J39=CI$5,IF(COUNTIF(内線情報!$FF$5:$FF$44,$K39)&gt;0,IF(COUNT($K39)&gt;0,FALSE,TRUE),TRUE),FALSE)</f>
        <v>0</v>
      </c>
      <c r="CJ39" s="167" t="b">
        <f t="shared" ca="1" si="32"/>
        <v>0</v>
      </c>
      <c r="CK39" s="167" t="b">
        <f t="shared" ca="1" si="32"/>
        <v>0</v>
      </c>
      <c r="CL39" s="167" t="b">
        <f>IF($J39=CL$5,IF(COUNTIF(NK･NKG!$GH$4:$GH$15,$K39)&gt;0,IF(COUNT($K39)&gt;0,FALSE,TRUE),TRUE),FALSE)</f>
        <v>0</v>
      </c>
      <c r="CM39" s="167" t="b">
        <f t="shared" ca="1" si="32"/>
        <v>0</v>
      </c>
      <c r="CN39" s="167" t="b">
        <f t="shared" ca="1" si="32"/>
        <v>0</v>
      </c>
      <c r="CO39" s="167" t="b">
        <f t="shared" ca="1" si="32"/>
        <v>0</v>
      </c>
      <c r="CP39" s="167" t="b">
        <f t="shared" ca="1" si="32"/>
        <v>0</v>
      </c>
      <c r="CQ39" s="496" t="str">
        <f t="shared" ca="1" si="33"/>
        <v/>
      </c>
      <c r="CR39" s="1053"/>
      <c r="CS39" s="496" t="str">
        <f t="shared" si="19"/>
        <v/>
      </c>
      <c r="CT39" s="496" t="str">
        <f t="shared" si="20"/>
        <v/>
      </c>
      <c r="CU39" s="496" t="str">
        <f t="shared" si="21"/>
        <v/>
      </c>
      <c r="CV39" s="496" t="str">
        <f t="shared" si="22"/>
        <v/>
      </c>
      <c r="CW39" s="79" t="b">
        <f>IF($D39=CW$5,IF(COUNTIF(内線情報!$FF$5:$FF$44,$E39)&gt;0,TRUE,FALSE),FALSE)</f>
        <v>0</v>
      </c>
      <c r="CX39" s="79" t="b">
        <f t="shared" ca="1" si="34"/>
        <v>0</v>
      </c>
      <c r="CY39" s="79" t="b">
        <f t="shared" ca="1" si="34"/>
        <v>0</v>
      </c>
      <c r="CZ39" s="79" t="b">
        <f>IF($D39=CZ$5,IF(COUNTIF(NK･NKG!$GH$4:$GH$15,$E39)&gt;0,TRUE,FALSE),FALSE)</f>
        <v>0</v>
      </c>
      <c r="DA39" s="485" t="str">
        <f t="shared" si="35"/>
        <v/>
      </c>
      <c r="DB39" s="79" t="b">
        <f>IF($F39=DB$5,IF(COUNTIF(内線情報!$FF$5:$FF$44,$G39)&gt;0,TRUE,FALSE),FALSE)</f>
        <v>0</v>
      </c>
      <c r="DC39" s="79" t="b">
        <f t="shared" ca="1" si="36"/>
        <v>0</v>
      </c>
      <c r="DD39" s="79" t="b">
        <f t="shared" ca="1" si="36"/>
        <v>0</v>
      </c>
      <c r="DE39" s="79" t="b">
        <f>IF($F39=DE$5,IF(COUNTIF(NK･NKG!$GH$4:$GH$15,$G39)&gt;0,TRUE,FALSE),FALSE)</f>
        <v>0</v>
      </c>
      <c r="DF39" s="485" t="str">
        <f t="shared" si="37"/>
        <v/>
      </c>
      <c r="DG39" s="79" t="b">
        <f>IF($H39=DG$5,IF(COUNTIF(内線情報!$FF$5:$FF$44,$I39)&gt;0,TRUE,FALSE),FALSE)</f>
        <v>0</v>
      </c>
      <c r="DH39" s="79" t="b">
        <f t="shared" ca="1" si="38"/>
        <v>0</v>
      </c>
      <c r="DI39" s="79" t="b">
        <f t="shared" ca="1" si="38"/>
        <v>0</v>
      </c>
      <c r="DJ39" s="79" t="b">
        <f>IF($H39=DJ$5,IF(COUNTIF(NK･NKG!$GH$4:$GH$15,$I39)&gt;0,TRUE,FALSE),FALSE)</f>
        <v>0</v>
      </c>
      <c r="DK39" s="485" t="str">
        <f t="shared" si="39"/>
        <v/>
      </c>
      <c r="DL39" s="79" t="b">
        <f>IF($J39=DL$5,IF(COUNTIF(内線情報!$FF$5:$FF$44,$K39)&gt;0,TRUE,FALSE),FALSE)</f>
        <v>0</v>
      </c>
      <c r="DM39" s="79" t="b">
        <f t="shared" ca="1" si="40"/>
        <v>0</v>
      </c>
      <c r="DN39" s="79" t="b">
        <f t="shared" ca="1" si="40"/>
        <v>0</v>
      </c>
      <c r="DO39" s="79" t="b">
        <f>IF($J39=DO$5,IF(COUNTIF(NK･NKG!$GH$4:$GH$15,$K39)&gt;0,TRUE,FALSE),FALSE)</f>
        <v>0</v>
      </c>
      <c r="DP39" s="485" t="str">
        <f t="shared" si="41"/>
        <v/>
      </c>
    </row>
    <row r="40" spans="1:120">
      <c r="A40" s="55"/>
      <c r="B40" s="114">
        <v>35</v>
      </c>
      <c r="C40" s="376"/>
      <c r="D40" s="372" t="s">
        <v>1136</v>
      </c>
      <c r="E40" s="400"/>
      <c r="F40" s="372" t="s">
        <v>1136</v>
      </c>
      <c r="G40" s="400"/>
      <c r="H40" s="372" t="s">
        <v>1137</v>
      </c>
      <c r="I40" s="400"/>
      <c r="J40" s="372" t="s">
        <v>1136</v>
      </c>
      <c r="K40" s="403"/>
      <c r="L40" s="367" t="s">
        <v>643</v>
      </c>
      <c r="M40" s="367" t="s">
        <v>643</v>
      </c>
      <c r="N40" s="367" t="s">
        <v>643</v>
      </c>
      <c r="O40" s="368" t="s">
        <v>643</v>
      </c>
      <c r="P40" s="55"/>
      <c r="T40" s="79">
        <v>35</v>
      </c>
      <c r="V40" s="79">
        <v>35</v>
      </c>
      <c r="AA40" s="79">
        <v>35</v>
      </c>
      <c r="AG40" s="198" t="b">
        <f t="shared" si="0"/>
        <v>0</v>
      </c>
      <c r="AH40" s="198" t="b">
        <f t="shared" si="1"/>
        <v>0</v>
      </c>
      <c r="AI40" s="198" t="b">
        <f t="shared" si="2"/>
        <v>0</v>
      </c>
      <c r="AJ40" s="198" t="b">
        <f t="shared" si="44"/>
        <v>0</v>
      </c>
      <c r="AK40" s="198" t="b">
        <f t="shared" si="44"/>
        <v>0</v>
      </c>
      <c r="AL40" s="198" t="b">
        <f t="shared" si="44"/>
        <v>0</v>
      </c>
      <c r="AM40" s="198" t="b">
        <f t="shared" si="44"/>
        <v>0</v>
      </c>
      <c r="AN40" s="198" t="b">
        <f t="shared" si="44"/>
        <v>0</v>
      </c>
      <c r="AO40" s="198" t="b">
        <f t="shared" si="44"/>
        <v>0</v>
      </c>
      <c r="AP40" s="198" t="b">
        <f t="shared" si="44"/>
        <v>0</v>
      </c>
      <c r="AQ40" s="198" t="b">
        <f t="shared" si="44"/>
        <v>0</v>
      </c>
      <c r="AR40" s="198" t="b">
        <f t="shared" si="44"/>
        <v>0</v>
      </c>
      <c r="AS40" s="199" t="b">
        <f t="shared" si="44"/>
        <v>0</v>
      </c>
      <c r="AT40" s="485" t="str">
        <f t="shared" si="23"/>
        <v/>
      </c>
      <c r="AU40" s="1007"/>
      <c r="AV40" s="496" t="str">
        <f t="shared" si="24"/>
        <v/>
      </c>
      <c r="AW40" s="496" t="str">
        <f t="shared" si="4"/>
        <v/>
      </c>
      <c r="AX40" s="496" t="str">
        <f t="shared" si="5"/>
        <v>grey</v>
      </c>
      <c r="AY40" s="514" t="b">
        <f>IF($D40=AY$5,IF(COUNTIF(内線情報!$FF$5:$FF$44,$E40)&gt;0,IF(COUNT($E40)&gt;0,FALSE,TRUE),TRUE),FALSE)</f>
        <v>0</v>
      </c>
      <c r="AZ40" s="167" t="b">
        <f t="shared" ca="1" si="25"/>
        <v>0</v>
      </c>
      <c r="BA40" s="167" t="b">
        <f t="shared" ca="1" si="25"/>
        <v>0</v>
      </c>
      <c r="BB40" s="167" t="b">
        <f>IF($D40=BB$5,IF(COUNTIF(NK･NKG!$GH$4:$GH$15,$E40)&gt;0,IF(COUNT($E40)&gt;0,FALSE,TRUE),TRUE),FALSE)</f>
        <v>0</v>
      </c>
      <c r="BC40" s="167" t="b">
        <f t="shared" ca="1" si="25"/>
        <v>0</v>
      </c>
      <c r="BD40" s="167" t="b">
        <f t="shared" ca="1" si="25"/>
        <v>0</v>
      </c>
      <c r="BE40" s="167" t="b">
        <f t="shared" ca="1" si="26"/>
        <v>0</v>
      </c>
      <c r="BF40" s="167" t="b">
        <f t="shared" ca="1" si="26"/>
        <v>0</v>
      </c>
      <c r="BG40" s="496" t="str">
        <f t="shared" ca="1" si="7"/>
        <v/>
      </c>
      <c r="BH40" s="496" t="str">
        <f t="shared" si="27"/>
        <v/>
      </c>
      <c r="BI40" s="496" t="str">
        <f t="shared" si="8"/>
        <v/>
      </c>
      <c r="BJ40" s="496" t="str">
        <f t="shared" si="9"/>
        <v>grey</v>
      </c>
      <c r="BK40" s="514" t="b">
        <f>IF($F40=BK$5,IF(COUNTIF(内線情報!$FF$5:$FF$44,$G40)&gt;0,IF(COUNT($G40)&gt;0,FALSE,TRUE),TRUE),FALSE)</f>
        <v>0</v>
      </c>
      <c r="BL40" s="167" t="b">
        <f t="shared" ca="1" si="28"/>
        <v>0</v>
      </c>
      <c r="BM40" s="167" t="b">
        <f t="shared" ca="1" si="28"/>
        <v>0</v>
      </c>
      <c r="BN40" s="167" t="b">
        <f>IF($F40=BN$5,IF(COUNTIF(NK･NKG!$GH$4:$GH$15,$G40)&gt;0,IF(COUNT($G40)&gt;0,FALSE,TRUE),TRUE),FALSE)</f>
        <v>0</v>
      </c>
      <c r="BO40" s="167" t="b">
        <f t="shared" ca="1" si="28"/>
        <v>0</v>
      </c>
      <c r="BP40" s="167" t="b">
        <f t="shared" ca="1" si="28"/>
        <v>0</v>
      </c>
      <c r="BQ40" s="167" t="b">
        <f t="shared" ca="1" si="28"/>
        <v>0</v>
      </c>
      <c r="BR40" s="167" t="b">
        <f t="shared" ca="1" si="28"/>
        <v>0</v>
      </c>
      <c r="BS40" s="496" t="str">
        <f t="shared" ca="1" si="11"/>
        <v/>
      </c>
      <c r="BT40" s="496" t="str">
        <f t="shared" si="29"/>
        <v/>
      </c>
      <c r="BU40" s="496" t="str">
        <f t="shared" si="12"/>
        <v/>
      </c>
      <c r="BV40" s="496" t="str">
        <f t="shared" si="13"/>
        <v>grey</v>
      </c>
      <c r="BW40" s="514" t="b">
        <f>IF($H40=BW$5,IF(COUNTIF(内線情報!$FF$5:$FF$44,$I40)&gt;0,IF(COUNT($I40)&gt;0,FALSE,TRUE),TRUE),FALSE)</f>
        <v>0</v>
      </c>
      <c r="BX40" s="167" t="b">
        <f t="shared" ca="1" si="30"/>
        <v>0</v>
      </c>
      <c r="BY40" s="167" t="b">
        <f t="shared" ca="1" si="30"/>
        <v>0</v>
      </c>
      <c r="BZ40" s="167" t="b">
        <f>IF($H40=BZ$5,IF(COUNTIF(NK･NKG!$GH$4:$GH$15,$I40)&gt;0,IF(COUNT($I40)&gt;0,FALSE,TRUE),TRUE),FALSE)</f>
        <v>0</v>
      </c>
      <c r="CA40" s="167" t="b">
        <f t="shared" ca="1" si="30"/>
        <v>0</v>
      </c>
      <c r="CB40" s="167" t="b">
        <f t="shared" ca="1" si="30"/>
        <v>0</v>
      </c>
      <c r="CC40" s="167" t="b">
        <f t="shared" ca="1" si="30"/>
        <v>0</v>
      </c>
      <c r="CD40" s="167" t="b">
        <f t="shared" ca="1" si="30"/>
        <v>0</v>
      </c>
      <c r="CE40" s="496" t="str">
        <f t="shared" ca="1" si="15"/>
        <v/>
      </c>
      <c r="CF40" s="496" t="str">
        <f t="shared" si="31"/>
        <v/>
      </c>
      <c r="CG40" s="496" t="str">
        <f t="shared" si="16"/>
        <v/>
      </c>
      <c r="CH40" s="496" t="str">
        <f t="shared" si="17"/>
        <v>grey</v>
      </c>
      <c r="CI40" s="514" t="b">
        <f>IF($J40=CI$5,IF(COUNTIF(内線情報!$FF$5:$FF$44,$K40)&gt;0,IF(COUNT($K40)&gt;0,FALSE,TRUE),TRUE),FALSE)</f>
        <v>0</v>
      </c>
      <c r="CJ40" s="167" t="b">
        <f t="shared" ca="1" si="32"/>
        <v>0</v>
      </c>
      <c r="CK40" s="167" t="b">
        <f t="shared" ca="1" si="32"/>
        <v>0</v>
      </c>
      <c r="CL40" s="167" t="b">
        <f>IF($J40=CL$5,IF(COUNTIF(NK･NKG!$GH$4:$GH$15,$K40)&gt;0,IF(COUNT($K40)&gt;0,FALSE,TRUE),TRUE),FALSE)</f>
        <v>0</v>
      </c>
      <c r="CM40" s="167" t="b">
        <f t="shared" ca="1" si="32"/>
        <v>0</v>
      </c>
      <c r="CN40" s="167" t="b">
        <f t="shared" ca="1" si="32"/>
        <v>0</v>
      </c>
      <c r="CO40" s="167" t="b">
        <f t="shared" ca="1" si="32"/>
        <v>0</v>
      </c>
      <c r="CP40" s="167" t="b">
        <f t="shared" ca="1" si="32"/>
        <v>0</v>
      </c>
      <c r="CQ40" s="496" t="str">
        <f t="shared" ca="1" si="33"/>
        <v/>
      </c>
      <c r="CR40" s="1053"/>
      <c r="CS40" s="496" t="str">
        <f t="shared" si="19"/>
        <v/>
      </c>
      <c r="CT40" s="496" t="str">
        <f t="shared" si="20"/>
        <v/>
      </c>
      <c r="CU40" s="496" t="str">
        <f t="shared" si="21"/>
        <v/>
      </c>
      <c r="CV40" s="496" t="str">
        <f t="shared" si="22"/>
        <v/>
      </c>
      <c r="CW40" s="79" t="b">
        <f>IF($D40=CW$5,IF(COUNTIF(内線情報!$FF$5:$FF$44,$E40)&gt;0,TRUE,FALSE),FALSE)</f>
        <v>0</v>
      </c>
      <c r="CX40" s="79" t="b">
        <f t="shared" ca="1" si="34"/>
        <v>0</v>
      </c>
      <c r="CY40" s="79" t="b">
        <f t="shared" ca="1" si="34"/>
        <v>0</v>
      </c>
      <c r="CZ40" s="79" t="b">
        <f>IF($D40=CZ$5,IF(COUNTIF(NK･NKG!$GH$4:$GH$15,$E40)&gt;0,TRUE,FALSE),FALSE)</f>
        <v>0</v>
      </c>
      <c r="DA40" s="485" t="str">
        <f t="shared" si="35"/>
        <v/>
      </c>
      <c r="DB40" s="79" t="b">
        <f>IF($F40=DB$5,IF(COUNTIF(内線情報!$FF$5:$FF$44,$G40)&gt;0,TRUE,FALSE),FALSE)</f>
        <v>0</v>
      </c>
      <c r="DC40" s="79" t="b">
        <f t="shared" ca="1" si="36"/>
        <v>0</v>
      </c>
      <c r="DD40" s="79" t="b">
        <f t="shared" ca="1" si="36"/>
        <v>0</v>
      </c>
      <c r="DE40" s="79" t="b">
        <f>IF($F40=DE$5,IF(COUNTIF(NK･NKG!$GH$4:$GH$15,$G40)&gt;0,TRUE,FALSE),FALSE)</f>
        <v>0</v>
      </c>
      <c r="DF40" s="485" t="str">
        <f t="shared" si="37"/>
        <v/>
      </c>
      <c r="DG40" s="79" t="b">
        <f>IF($H40=DG$5,IF(COUNTIF(内線情報!$FF$5:$FF$44,$I40)&gt;0,TRUE,FALSE),FALSE)</f>
        <v>0</v>
      </c>
      <c r="DH40" s="79" t="b">
        <f t="shared" ca="1" si="38"/>
        <v>0</v>
      </c>
      <c r="DI40" s="79" t="b">
        <f t="shared" ca="1" si="38"/>
        <v>0</v>
      </c>
      <c r="DJ40" s="79" t="b">
        <f>IF($H40=DJ$5,IF(COUNTIF(NK･NKG!$GH$4:$GH$15,$I40)&gt;0,TRUE,FALSE),FALSE)</f>
        <v>0</v>
      </c>
      <c r="DK40" s="485" t="str">
        <f t="shared" si="39"/>
        <v/>
      </c>
      <c r="DL40" s="79" t="b">
        <f>IF($J40=DL$5,IF(COUNTIF(内線情報!$FF$5:$FF$44,$K40)&gt;0,TRUE,FALSE),FALSE)</f>
        <v>0</v>
      </c>
      <c r="DM40" s="79" t="b">
        <f t="shared" ca="1" si="40"/>
        <v>0</v>
      </c>
      <c r="DN40" s="79" t="b">
        <f t="shared" ca="1" si="40"/>
        <v>0</v>
      </c>
      <c r="DO40" s="79" t="b">
        <f>IF($J40=DO$5,IF(COUNTIF(NK･NKG!$GH$4:$GH$15,$K40)&gt;0,TRUE,FALSE),FALSE)</f>
        <v>0</v>
      </c>
      <c r="DP40" s="485" t="str">
        <f t="shared" si="41"/>
        <v/>
      </c>
    </row>
    <row r="41" spans="1:120">
      <c r="A41" s="55"/>
      <c r="B41" s="114">
        <v>36</v>
      </c>
      <c r="C41" s="376"/>
      <c r="D41" s="372" t="s">
        <v>1139</v>
      </c>
      <c r="E41" s="400"/>
      <c r="F41" s="372" t="s">
        <v>1136</v>
      </c>
      <c r="G41" s="400"/>
      <c r="H41" s="372" t="s">
        <v>1147</v>
      </c>
      <c r="I41" s="400"/>
      <c r="J41" s="372" t="s">
        <v>1136</v>
      </c>
      <c r="K41" s="403"/>
      <c r="L41" s="367" t="s">
        <v>643</v>
      </c>
      <c r="M41" s="367" t="s">
        <v>643</v>
      </c>
      <c r="N41" s="367" t="s">
        <v>643</v>
      </c>
      <c r="O41" s="368" t="s">
        <v>643</v>
      </c>
      <c r="P41" s="55"/>
      <c r="T41" s="79">
        <v>36</v>
      </c>
      <c r="V41" s="79">
        <v>36</v>
      </c>
      <c r="AA41" s="79">
        <v>36</v>
      </c>
      <c r="AG41" s="198" t="b">
        <f t="shared" si="0"/>
        <v>0</v>
      </c>
      <c r="AH41" s="198" t="b">
        <f t="shared" si="1"/>
        <v>0</v>
      </c>
      <c r="AI41" s="198" t="b">
        <f t="shared" si="2"/>
        <v>0</v>
      </c>
      <c r="AJ41" s="198" t="b">
        <f t="shared" si="44"/>
        <v>0</v>
      </c>
      <c r="AK41" s="198" t="b">
        <f t="shared" si="44"/>
        <v>0</v>
      </c>
      <c r="AL41" s="198" t="b">
        <f t="shared" si="44"/>
        <v>0</v>
      </c>
      <c r="AM41" s="198" t="b">
        <f t="shared" si="44"/>
        <v>0</v>
      </c>
      <c r="AN41" s="198" t="b">
        <f t="shared" si="44"/>
        <v>0</v>
      </c>
      <c r="AO41" s="198" t="b">
        <f t="shared" si="44"/>
        <v>0</v>
      </c>
      <c r="AP41" s="198" t="b">
        <f t="shared" si="44"/>
        <v>0</v>
      </c>
      <c r="AQ41" s="198" t="b">
        <f t="shared" si="44"/>
        <v>0</v>
      </c>
      <c r="AR41" s="198" t="b">
        <f t="shared" si="44"/>
        <v>0</v>
      </c>
      <c r="AS41" s="199" t="b">
        <f t="shared" si="44"/>
        <v>0</v>
      </c>
      <c r="AT41" s="485" t="str">
        <f t="shared" si="23"/>
        <v/>
      </c>
      <c r="AU41" s="1007"/>
      <c r="AV41" s="496" t="str">
        <f t="shared" si="24"/>
        <v/>
      </c>
      <c r="AW41" s="496" t="str">
        <f t="shared" si="4"/>
        <v/>
      </c>
      <c r="AX41" s="496" t="str">
        <f t="shared" si="5"/>
        <v>grey</v>
      </c>
      <c r="AY41" s="514" t="b">
        <f>IF($D41=AY$5,IF(COUNTIF(内線情報!$FF$5:$FF$44,$E41)&gt;0,IF(COUNT($E41)&gt;0,FALSE,TRUE),TRUE),FALSE)</f>
        <v>0</v>
      </c>
      <c r="AZ41" s="167" t="b">
        <f t="shared" ca="1" si="25"/>
        <v>0</v>
      </c>
      <c r="BA41" s="167" t="b">
        <f t="shared" ca="1" si="25"/>
        <v>0</v>
      </c>
      <c r="BB41" s="167" t="b">
        <f>IF($D41=BB$5,IF(COUNTIF(NK･NKG!$GH$4:$GH$15,$E41)&gt;0,IF(COUNT($E41)&gt;0,FALSE,TRUE),TRUE),FALSE)</f>
        <v>0</v>
      </c>
      <c r="BC41" s="167" t="b">
        <f t="shared" ca="1" si="25"/>
        <v>0</v>
      </c>
      <c r="BD41" s="167" t="b">
        <f t="shared" ca="1" si="25"/>
        <v>0</v>
      </c>
      <c r="BE41" s="167" t="b">
        <f t="shared" ca="1" si="26"/>
        <v>0</v>
      </c>
      <c r="BF41" s="167" t="b">
        <f t="shared" ca="1" si="26"/>
        <v>0</v>
      </c>
      <c r="BG41" s="496" t="str">
        <f t="shared" ca="1" si="7"/>
        <v/>
      </c>
      <c r="BH41" s="496" t="str">
        <f t="shared" si="27"/>
        <v/>
      </c>
      <c r="BI41" s="496" t="str">
        <f t="shared" si="8"/>
        <v/>
      </c>
      <c r="BJ41" s="496" t="str">
        <f t="shared" si="9"/>
        <v>grey</v>
      </c>
      <c r="BK41" s="514" t="b">
        <f>IF($F41=BK$5,IF(COUNTIF(内線情報!$FF$5:$FF$44,$G41)&gt;0,IF(COUNT($G41)&gt;0,FALSE,TRUE),TRUE),FALSE)</f>
        <v>0</v>
      </c>
      <c r="BL41" s="167" t="b">
        <f t="shared" ca="1" si="28"/>
        <v>0</v>
      </c>
      <c r="BM41" s="167" t="b">
        <f t="shared" ca="1" si="28"/>
        <v>0</v>
      </c>
      <c r="BN41" s="167" t="b">
        <f>IF($F41=BN$5,IF(COUNTIF(NK･NKG!$GH$4:$GH$15,$G41)&gt;0,IF(COUNT($G41)&gt;0,FALSE,TRUE),TRUE),FALSE)</f>
        <v>0</v>
      </c>
      <c r="BO41" s="167" t="b">
        <f t="shared" ca="1" si="28"/>
        <v>0</v>
      </c>
      <c r="BP41" s="167" t="b">
        <f t="shared" ca="1" si="28"/>
        <v>0</v>
      </c>
      <c r="BQ41" s="167" t="b">
        <f t="shared" ca="1" si="28"/>
        <v>0</v>
      </c>
      <c r="BR41" s="167" t="b">
        <f t="shared" ca="1" si="28"/>
        <v>0</v>
      </c>
      <c r="BS41" s="496" t="str">
        <f t="shared" ca="1" si="11"/>
        <v/>
      </c>
      <c r="BT41" s="496" t="str">
        <f t="shared" si="29"/>
        <v/>
      </c>
      <c r="BU41" s="496" t="str">
        <f t="shared" si="12"/>
        <v/>
      </c>
      <c r="BV41" s="496" t="str">
        <f t="shared" si="13"/>
        <v>grey</v>
      </c>
      <c r="BW41" s="514" t="b">
        <f>IF($H41=BW$5,IF(COUNTIF(内線情報!$FF$5:$FF$44,$I41)&gt;0,IF(COUNT($I41)&gt;0,FALSE,TRUE),TRUE),FALSE)</f>
        <v>0</v>
      </c>
      <c r="BX41" s="167" t="b">
        <f t="shared" ca="1" si="30"/>
        <v>0</v>
      </c>
      <c r="BY41" s="167" t="b">
        <f t="shared" ca="1" si="30"/>
        <v>0</v>
      </c>
      <c r="BZ41" s="167" t="b">
        <f>IF($H41=BZ$5,IF(COUNTIF(NK･NKG!$GH$4:$GH$15,$I41)&gt;0,IF(COUNT($I41)&gt;0,FALSE,TRUE),TRUE),FALSE)</f>
        <v>0</v>
      </c>
      <c r="CA41" s="167" t="b">
        <f t="shared" ca="1" si="30"/>
        <v>0</v>
      </c>
      <c r="CB41" s="167" t="b">
        <f t="shared" ca="1" si="30"/>
        <v>0</v>
      </c>
      <c r="CC41" s="167" t="b">
        <f t="shared" ca="1" si="30"/>
        <v>0</v>
      </c>
      <c r="CD41" s="167" t="b">
        <f t="shared" ca="1" si="30"/>
        <v>0</v>
      </c>
      <c r="CE41" s="496" t="str">
        <f t="shared" ca="1" si="15"/>
        <v/>
      </c>
      <c r="CF41" s="496" t="str">
        <f t="shared" si="31"/>
        <v/>
      </c>
      <c r="CG41" s="496" t="str">
        <f t="shared" si="16"/>
        <v/>
      </c>
      <c r="CH41" s="496" t="str">
        <f t="shared" si="17"/>
        <v>grey</v>
      </c>
      <c r="CI41" s="514" t="b">
        <f>IF($J41=CI$5,IF(COUNTIF(内線情報!$FF$5:$FF$44,$K41)&gt;0,IF(COUNT($K41)&gt;0,FALSE,TRUE),TRUE),FALSE)</f>
        <v>0</v>
      </c>
      <c r="CJ41" s="167" t="b">
        <f t="shared" ca="1" si="32"/>
        <v>0</v>
      </c>
      <c r="CK41" s="167" t="b">
        <f t="shared" ca="1" si="32"/>
        <v>0</v>
      </c>
      <c r="CL41" s="167" t="b">
        <f>IF($J41=CL$5,IF(COUNTIF(NK･NKG!$GH$4:$GH$15,$K41)&gt;0,IF(COUNT($K41)&gt;0,FALSE,TRUE),TRUE),FALSE)</f>
        <v>0</v>
      </c>
      <c r="CM41" s="167" t="b">
        <f t="shared" ca="1" si="32"/>
        <v>0</v>
      </c>
      <c r="CN41" s="167" t="b">
        <f t="shared" ca="1" si="32"/>
        <v>0</v>
      </c>
      <c r="CO41" s="167" t="b">
        <f t="shared" ca="1" si="32"/>
        <v>0</v>
      </c>
      <c r="CP41" s="167" t="b">
        <f t="shared" ca="1" si="32"/>
        <v>0</v>
      </c>
      <c r="CQ41" s="496" t="str">
        <f t="shared" ca="1" si="33"/>
        <v/>
      </c>
      <c r="CR41" s="1053"/>
      <c r="CS41" s="496" t="str">
        <f t="shared" si="19"/>
        <v/>
      </c>
      <c r="CT41" s="496" t="str">
        <f t="shared" si="20"/>
        <v/>
      </c>
      <c r="CU41" s="496" t="str">
        <f t="shared" si="21"/>
        <v/>
      </c>
      <c r="CV41" s="496" t="str">
        <f t="shared" si="22"/>
        <v/>
      </c>
      <c r="CW41" s="79" t="b">
        <f>IF($D41=CW$5,IF(COUNTIF(内線情報!$FF$5:$FF$44,$E41)&gt;0,TRUE,FALSE),FALSE)</f>
        <v>0</v>
      </c>
      <c r="CX41" s="79" t="b">
        <f t="shared" ca="1" si="34"/>
        <v>0</v>
      </c>
      <c r="CY41" s="79" t="b">
        <f t="shared" ca="1" si="34"/>
        <v>0</v>
      </c>
      <c r="CZ41" s="79" t="b">
        <f>IF($D41=CZ$5,IF(COUNTIF(NK･NKG!$GH$4:$GH$15,$E41)&gt;0,TRUE,FALSE),FALSE)</f>
        <v>0</v>
      </c>
      <c r="DA41" s="485" t="str">
        <f t="shared" si="35"/>
        <v/>
      </c>
      <c r="DB41" s="79" t="b">
        <f>IF($F41=DB$5,IF(COUNTIF(内線情報!$FF$5:$FF$44,$G41)&gt;0,TRUE,FALSE),FALSE)</f>
        <v>0</v>
      </c>
      <c r="DC41" s="79" t="b">
        <f t="shared" ca="1" si="36"/>
        <v>0</v>
      </c>
      <c r="DD41" s="79" t="b">
        <f t="shared" ca="1" si="36"/>
        <v>0</v>
      </c>
      <c r="DE41" s="79" t="b">
        <f>IF($F41=DE$5,IF(COUNTIF(NK･NKG!$GH$4:$GH$15,$G41)&gt;0,TRUE,FALSE),FALSE)</f>
        <v>0</v>
      </c>
      <c r="DF41" s="485" t="str">
        <f t="shared" si="37"/>
        <v/>
      </c>
      <c r="DG41" s="79" t="b">
        <f>IF($H41=DG$5,IF(COUNTIF(内線情報!$FF$5:$FF$44,$I41)&gt;0,TRUE,FALSE),FALSE)</f>
        <v>0</v>
      </c>
      <c r="DH41" s="79" t="b">
        <f t="shared" ca="1" si="38"/>
        <v>0</v>
      </c>
      <c r="DI41" s="79" t="b">
        <f t="shared" ca="1" si="38"/>
        <v>0</v>
      </c>
      <c r="DJ41" s="79" t="b">
        <f>IF($H41=DJ$5,IF(COUNTIF(NK･NKG!$GH$4:$GH$15,$I41)&gt;0,TRUE,FALSE),FALSE)</f>
        <v>0</v>
      </c>
      <c r="DK41" s="485" t="str">
        <f t="shared" si="39"/>
        <v/>
      </c>
      <c r="DL41" s="79" t="b">
        <f>IF($J41=DL$5,IF(COUNTIF(内線情報!$FF$5:$FF$44,$K41)&gt;0,TRUE,FALSE),FALSE)</f>
        <v>0</v>
      </c>
      <c r="DM41" s="79" t="b">
        <f t="shared" ca="1" si="40"/>
        <v>0</v>
      </c>
      <c r="DN41" s="79" t="b">
        <f t="shared" ca="1" si="40"/>
        <v>0</v>
      </c>
      <c r="DO41" s="79" t="b">
        <f>IF($J41=DO$5,IF(COUNTIF(NK･NKG!$GH$4:$GH$15,$K41)&gt;0,TRUE,FALSE),FALSE)</f>
        <v>0</v>
      </c>
      <c r="DP41" s="485" t="str">
        <f t="shared" si="41"/>
        <v/>
      </c>
    </row>
    <row r="42" spans="1:120">
      <c r="A42" s="55"/>
      <c r="B42" s="114">
        <v>37</v>
      </c>
      <c r="C42" s="376"/>
      <c r="D42" s="373" t="s">
        <v>1137</v>
      </c>
      <c r="E42" s="401"/>
      <c r="F42" s="373" t="s">
        <v>1142</v>
      </c>
      <c r="G42" s="401"/>
      <c r="H42" s="373" t="s">
        <v>1136</v>
      </c>
      <c r="I42" s="401"/>
      <c r="J42" s="373" t="s">
        <v>1136</v>
      </c>
      <c r="K42" s="404"/>
      <c r="L42" s="367" t="s">
        <v>643</v>
      </c>
      <c r="M42" s="367" t="s">
        <v>643</v>
      </c>
      <c r="N42" s="367" t="s">
        <v>643</v>
      </c>
      <c r="O42" s="368" t="s">
        <v>643</v>
      </c>
      <c r="P42" s="55"/>
      <c r="T42" s="79">
        <v>37</v>
      </c>
      <c r="V42" s="79">
        <v>37</v>
      </c>
      <c r="AA42" s="79">
        <v>37</v>
      </c>
      <c r="AG42" s="198" t="b">
        <f t="shared" si="0"/>
        <v>0</v>
      </c>
      <c r="AH42" s="198" t="b">
        <f t="shared" si="1"/>
        <v>0</v>
      </c>
      <c r="AI42" s="198" t="b">
        <f t="shared" si="2"/>
        <v>0</v>
      </c>
      <c r="AJ42" s="198" t="b">
        <f t="shared" si="44"/>
        <v>0</v>
      </c>
      <c r="AK42" s="198" t="b">
        <f t="shared" si="44"/>
        <v>0</v>
      </c>
      <c r="AL42" s="198" t="b">
        <f t="shared" si="44"/>
        <v>0</v>
      </c>
      <c r="AM42" s="198" t="b">
        <f t="shared" si="44"/>
        <v>0</v>
      </c>
      <c r="AN42" s="198" t="b">
        <f t="shared" si="44"/>
        <v>0</v>
      </c>
      <c r="AO42" s="198" t="b">
        <f t="shared" si="44"/>
        <v>0</v>
      </c>
      <c r="AP42" s="198" t="b">
        <f t="shared" si="44"/>
        <v>0</v>
      </c>
      <c r="AQ42" s="198" t="b">
        <f t="shared" si="44"/>
        <v>0</v>
      </c>
      <c r="AR42" s="198" t="b">
        <f t="shared" si="44"/>
        <v>0</v>
      </c>
      <c r="AS42" s="199" t="b">
        <f t="shared" si="44"/>
        <v>0</v>
      </c>
      <c r="AT42" s="485" t="str">
        <f t="shared" si="23"/>
        <v/>
      </c>
      <c r="AU42" s="1007"/>
      <c r="AV42" s="496" t="str">
        <f t="shared" si="24"/>
        <v/>
      </c>
      <c r="AW42" s="496" t="str">
        <f t="shared" si="4"/>
        <v/>
      </c>
      <c r="AX42" s="496" t="str">
        <f t="shared" si="5"/>
        <v>grey</v>
      </c>
      <c r="AY42" s="514" t="b">
        <f>IF($D42=AY$5,IF(COUNTIF(内線情報!$FF$5:$FF$44,$E42)&gt;0,IF(COUNT($E42)&gt;0,FALSE,TRUE),TRUE),FALSE)</f>
        <v>0</v>
      </c>
      <c r="AZ42" s="167" t="b">
        <f t="shared" ca="1" si="25"/>
        <v>0</v>
      </c>
      <c r="BA42" s="167" t="b">
        <f t="shared" ca="1" si="25"/>
        <v>0</v>
      </c>
      <c r="BB42" s="167" t="b">
        <f>IF($D42=BB$5,IF(COUNTIF(NK･NKG!$GH$4:$GH$15,$E42)&gt;0,IF(COUNT($E42)&gt;0,FALSE,TRUE),TRUE),FALSE)</f>
        <v>0</v>
      </c>
      <c r="BC42" s="167" t="b">
        <f t="shared" ca="1" si="25"/>
        <v>0</v>
      </c>
      <c r="BD42" s="167" t="b">
        <f t="shared" ca="1" si="25"/>
        <v>0</v>
      </c>
      <c r="BE42" s="167" t="b">
        <f t="shared" ca="1" si="26"/>
        <v>0</v>
      </c>
      <c r="BF42" s="167" t="b">
        <f t="shared" ca="1" si="26"/>
        <v>0</v>
      </c>
      <c r="BG42" s="496" t="str">
        <f t="shared" ca="1" si="7"/>
        <v/>
      </c>
      <c r="BH42" s="496" t="str">
        <f t="shared" si="27"/>
        <v/>
      </c>
      <c r="BI42" s="496" t="str">
        <f t="shared" si="8"/>
        <v/>
      </c>
      <c r="BJ42" s="496" t="str">
        <f t="shared" si="9"/>
        <v>grey</v>
      </c>
      <c r="BK42" s="514" t="b">
        <f>IF($F42=BK$5,IF(COUNTIF(内線情報!$FF$5:$FF$44,$G42)&gt;0,IF(COUNT($G42)&gt;0,FALSE,TRUE),TRUE),FALSE)</f>
        <v>0</v>
      </c>
      <c r="BL42" s="167" t="b">
        <f t="shared" ca="1" si="28"/>
        <v>0</v>
      </c>
      <c r="BM42" s="167" t="b">
        <f t="shared" ca="1" si="28"/>
        <v>0</v>
      </c>
      <c r="BN42" s="167" t="b">
        <f>IF($F42=BN$5,IF(COUNTIF(NK･NKG!$GH$4:$GH$15,$G42)&gt;0,IF(COUNT($G42)&gt;0,FALSE,TRUE),TRUE),FALSE)</f>
        <v>0</v>
      </c>
      <c r="BO42" s="167" t="b">
        <f t="shared" ca="1" si="28"/>
        <v>0</v>
      </c>
      <c r="BP42" s="167" t="b">
        <f t="shared" ca="1" si="28"/>
        <v>0</v>
      </c>
      <c r="BQ42" s="167" t="b">
        <f t="shared" ca="1" si="28"/>
        <v>0</v>
      </c>
      <c r="BR42" s="167" t="b">
        <f t="shared" ca="1" si="28"/>
        <v>0</v>
      </c>
      <c r="BS42" s="496" t="str">
        <f t="shared" ca="1" si="11"/>
        <v/>
      </c>
      <c r="BT42" s="496" t="str">
        <f t="shared" si="29"/>
        <v/>
      </c>
      <c r="BU42" s="496" t="str">
        <f t="shared" si="12"/>
        <v/>
      </c>
      <c r="BV42" s="496" t="str">
        <f t="shared" si="13"/>
        <v>grey</v>
      </c>
      <c r="BW42" s="514" t="b">
        <f>IF($H42=BW$5,IF(COUNTIF(内線情報!$FF$5:$FF$44,$I42)&gt;0,IF(COUNT($I42)&gt;0,FALSE,TRUE),TRUE),FALSE)</f>
        <v>0</v>
      </c>
      <c r="BX42" s="167" t="b">
        <f t="shared" ca="1" si="30"/>
        <v>0</v>
      </c>
      <c r="BY42" s="167" t="b">
        <f t="shared" ca="1" si="30"/>
        <v>0</v>
      </c>
      <c r="BZ42" s="167" t="b">
        <f>IF($H42=BZ$5,IF(COUNTIF(NK･NKG!$GH$4:$GH$15,$I42)&gt;0,IF(COUNT($I42)&gt;0,FALSE,TRUE),TRUE),FALSE)</f>
        <v>0</v>
      </c>
      <c r="CA42" s="167" t="b">
        <f t="shared" ca="1" si="30"/>
        <v>0</v>
      </c>
      <c r="CB42" s="167" t="b">
        <f t="shared" ca="1" si="30"/>
        <v>0</v>
      </c>
      <c r="CC42" s="167" t="b">
        <f t="shared" ca="1" si="30"/>
        <v>0</v>
      </c>
      <c r="CD42" s="167" t="b">
        <f t="shared" ca="1" si="30"/>
        <v>0</v>
      </c>
      <c r="CE42" s="496" t="str">
        <f t="shared" ca="1" si="15"/>
        <v/>
      </c>
      <c r="CF42" s="496" t="str">
        <f t="shared" si="31"/>
        <v/>
      </c>
      <c r="CG42" s="496" t="str">
        <f t="shared" si="16"/>
        <v/>
      </c>
      <c r="CH42" s="496" t="str">
        <f t="shared" si="17"/>
        <v>grey</v>
      </c>
      <c r="CI42" s="514" t="b">
        <f>IF($J42=CI$5,IF(COUNTIF(内線情報!$FF$5:$FF$44,$K42)&gt;0,IF(COUNT($K42)&gt;0,FALSE,TRUE),TRUE),FALSE)</f>
        <v>0</v>
      </c>
      <c r="CJ42" s="167" t="b">
        <f t="shared" ca="1" si="32"/>
        <v>0</v>
      </c>
      <c r="CK42" s="167" t="b">
        <f t="shared" ca="1" si="32"/>
        <v>0</v>
      </c>
      <c r="CL42" s="167" t="b">
        <f>IF($J42=CL$5,IF(COUNTIF(NK･NKG!$GH$4:$GH$15,$K42)&gt;0,IF(COUNT($K42)&gt;0,FALSE,TRUE),TRUE),FALSE)</f>
        <v>0</v>
      </c>
      <c r="CM42" s="167" t="b">
        <f t="shared" ca="1" si="32"/>
        <v>0</v>
      </c>
      <c r="CN42" s="167" t="b">
        <f t="shared" ca="1" si="32"/>
        <v>0</v>
      </c>
      <c r="CO42" s="167" t="b">
        <f t="shared" ca="1" si="32"/>
        <v>0</v>
      </c>
      <c r="CP42" s="167" t="b">
        <f t="shared" ca="1" si="32"/>
        <v>0</v>
      </c>
      <c r="CQ42" s="496" t="str">
        <f t="shared" ca="1" si="33"/>
        <v/>
      </c>
      <c r="CR42" s="1053"/>
      <c r="CS42" s="496" t="str">
        <f t="shared" si="19"/>
        <v/>
      </c>
      <c r="CT42" s="496" t="str">
        <f t="shared" si="20"/>
        <v/>
      </c>
      <c r="CU42" s="496" t="str">
        <f t="shared" si="21"/>
        <v/>
      </c>
      <c r="CV42" s="496" t="str">
        <f t="shared" si="22"/>
        <v/>
      </c>
      <c r="CW42" s="79" t="b">
        <f>IF($D42=CW$5,IF(COUNTIF(内線情報!$FF$5:$FF$44,$E42)&gt;0,TRUE,FALSE),FALSE)</f>
        <v>0</v>
      </c>
      <c r="CX42" s="79" t="b">
        <f t="shared" ca="1" si="34"/>
        <v>0</v>
      </c>
      <c r="CY42" s="79" t="b">
        <f t="shared" ca="1" si="34"/>
        <v>0</v>
      </c>
      <c r="CZ42" s="79" t="b">
        <f>IF($D42=CZ$5,IF(COUNTIF(NK･NKG!$GH$4:$GH$15,$E42)&gt;0,TRUE,FALSE),FALSE)</f>
        <v>0</v>
      </c>
      <c r="DA42" s="485" t="str">
        <f t="shared" si="35"/>
        <v/>
      </c>
      <c r="DB42" s="79" t="b">
        <f>IF($F42=DB$5,IF(COUNTIF(内線情報!$FF$5:$FF$44,$G42)&gt;0,TRUE,FALSE),FALSE)</f>
        <v>0</v>
      </c>
      <c r="DC42" s="79" t="b">
        <f t="shared" ca="1" si="36"/>
        <v>0</v>
      </c>
      <c r="DD42" s="79" t="b">
        <f t="shared" ca="1" si="36"/>
        <v>0</v>
      </c>
      <c r="DE42" s="79" t="b">
        <f>IF($F42=DE$5,IF(COUNTIF(NK･NKG!$GH$4:$GH$15,$G42)&gt;0,TRUE,FALSE),FALSE)</f>
        <v>0</v>
      </c>
      <c r="DF42" s="485" t="str">
        <f t="shared" si="37"/>
        <v/>
      </c>
      <c r="DG42" s="79" t="b">
        <f>IF($H42=DG$5,IF(COUNTIF(内線情報!$FF$5:$FF$44,$I42)&gt;0,TRUE,FALSE),FALSE)</f>
        <v>0</v>
      </c>
      <c r="DH42" s="79" t="b">
        <f t="shared" ca="1" si="38"/>
        <v>0</v>
      </c>
      <c r="DI42" s="79" t="b">
        <f t="shared" ca="1" si="38"/>
        <v>0</v>
      </c>
      <c r="DJ42" s="79" t="b">
        <f>IF($H42=DJ$5,IF(COUNTIF(NK･NKG!$GH$4:$GH$15,$I42)&gt;0,TRUE,FALSE),FALSE)</f>
        <v>0</v>
      </c>
      <c r="DK42" s="485" t="str">
        <f t="shared" si="39"/>
        <v/>
      </c>
      <c r="DL42" s="79" t="b">
        <f>IF($J42=DL$5,IF(COUNTIF(内線情報!$FF$5:$FF$44,$K42)&gt;0,TRUE,FALSE),FALSE)</f>
        <v>0</v>
      </c>
      <c r="DM42" s="79" t="b">
        <f t="shared" ca="1" si="40"/>
        <v>0</v>
      </c>
      <c r="DN42" s="79" t="b">
        <f t="shared" ca="1" si="40"/>
        <v>0</v>
      </c>
      <c r="DO42" s="79" t="b">
        <f>IF($J42=DO$5,IF(COUNTIF(NK･NKG!$GH$4:$GH$15,$K42)&gt;0,TRUE,FALSE),FALSE)</f>
        <v>0</v>
      </c>
      <c r="DP42" s="485" t="str">
        <f t="shared" si="41"/>
        <v/>
      </c>
    </row>
    <row r="43" spans="1:120">
      <c r="A43" s="55"/>
      <c r="B43" s="114">
        <v>38</v>
      </c>
      <c r="C43" s="376"/>
      <c r="D43" s="372" t="s">
        <v>1136</v>
      </c>
      <c r="E43" s="400"/>
      <c r="F43" s="372" t="s">
        <v>1136</v>
      </c>
      <c r="G43" s="400"/>
      <c r="H43" s="372" t="s">
        <v>1136</v>
      </c>
      <c r="I43" s="400"/>
      <c r="J43" s="372" t="s">
        <v>1137</v>
      </c>
      <c r="K43" s="403"/>
      <c r="L43" s="367" t="s">
        <v>643</v>
      </c>
      <c r="M43" s="367" t="s">
        <v>643</v>
      </c>
      <c r="N43" s="367" t="s">
        <v>643</v>
      </c>
      <c r="O43" s="368" t="s">
        <v>643</v>
      </c>
      <c r="P43" s="55"/>
      <c r="T43" s="79">
        <v>38</v>
      </c>
      <c r="V43" s="79">
        <v>38</v>
      </c>
      <c r="AA43" s="79">
        <v>38</v>
      </c>
      <c r="AG43" s="198" t="b">
        <f t="shared" si="0"/>
        <v>0</v>
      </c>
      <c r="AH43" s="198" t="b">
        <f t="shared" si="1"/>
        <v>0</v>
      </c>
      <c r="AI43" s="198" t="b">
        <f t="shared" si="2"/>
        <v>0</v>
      </c>
      <c r="AJ43" s="198" t="b">
        <f t="shared" si="44"/>
        <v>0</v>
      </c>
      <c r="AK43" s="198" t="b">
        <f t="shared" si="44"/>
        <v>0</v>
      </c>
      <c r="AL43" s="198" t="b">
        <f t="shared" si="44"/>
        <v>0</v>
      </c>
      <c r="AM43" s="198" t="b">
        <f t="shared" si="44"/>
        <v>0</v>
      </c>
      <c r="AN43" s="198" t="b">
        <f t="shared" si="44"/>
        <v>0</v>
      </c>
      <c r="AO43" s="198" t="b">
        <f t="shared" si="44"/>
        <v>0</v>
      </c>
      <c r="AP43" s="198" t="b">
        <f t="shared" si="44"/>
        <v>0</v>
      </c>
      <c r="AQ43" s="198" t="b">
        <f t="shared" si="44"/>
        <v>0</v>
      </c>
      <c r="AR43" s="198" t="b">
        <f t="shared" si="44"/>
        <v>0</v>
      </c>
      <c r="AS43" s="199" t="b">
        <f t="shared" si="44"/>
        <v>0</v>
      </c>
      <c r="AT43" s="485" t="str">
        <f t="shared" si="23"/>
        <v/>
      </c>
      <c r="AU43" s="1007"/>
      <c r="AV43" s="496" t="str">
        <f t="shared" si="24"/>
        <v/>
      </c>
      <c r="AW43" s="496" t="str">
        <f t="shared" si="4"/>
        <v/>
      </c>
      <c r="AX43" s="496" t="str">
        <f t="shared" si="5"/>
        <v>grey</v>
      </c>
      <c r="AY43" s="514" t="b">
        <f>IF($D43=AY$5,IF(COUNTIF(内線情報!$FF$5:$FF$44,$E43)&gt;0,IF(COUNT($E43)&gt;0,FALSE,TRUE),TRUE),FALSE)</f>
        <v>0</v>
      </c>
      <c r="AZ43" s="167" t="b">
        <f t="shared" ca="1" si="25"/>
        <v>0</v>
      </c>
      <c r="BA43" s="167" t="b">
        <f t="shared" ca="1" si="25"/>
        <v>0</v>
      </c>
      <c r="BB43" s="167" t="b">
        <f>IF($D43=BB$5,IF(COUNTIF(NK･NKG!$GH$4:$GH$15,$E43)&gt;0,IF(COUNT($E43)&gt;0,FALSE,TRUE),TRUE),FALSE)</f>
        <v>0</v>
      </c>
      <c r="BC43" s="167" t="b">
        <f t="shared" ca="1" si="25"/>
        <v>0</v>
      </c>
      <c r="BD43" s="167" t="b">
        <f t="shared" ca="1" si="25"/>
        <v>0</v>
      </c>
      <c r="BE43" s="167" t="b">
        <f t="shared" ca="1" si="26"/>
        <v>0</v>
      </c>
      <c r="BF43" s="167" t="b">
        <f t="shared" ca="1" si="26"/>
        <v>0</v>
      </c>
      <c r="BG43" s="496" t="str">
        <f t="shared" ca="1" si="7"/>
        <v/>
      </c>
      <c r="BH43" s="496" t="str">
        <f t="shared" si="27"/>
        <v/>
      </c>
      <c r="BI43" s="496" t="str">
        <f t="shared" si="8"/>
        <v/>
      </c>
      <c r="BJ43" s="496" t="str">
        <f t="shared" si="9"/>
        <v>grey</v>
      </c>
      <c r="BK43" s="514" t="b">
        <f>IF($F43=BK$5,IF(COUNTIF(内線情報!$FF$5:$FF$44,$G43)&gt;0,IF(COUNT($G43)&gt;0,FALSE,TRUE),TRUE),FALSE)</f>
        <v>0</v>
      </c>
      <c r="BL43" s="167" t="b">
        <f t="shared" ca="1" si="28"/>
        <v>0</v>
      </c>
      <c r="BM43" s="167" t="b">
        <f t="shared" ca="1" si="28"/>
        <v>0</v>
      </c>
      <c r="BN43" s="167" t="b">
        <f>IF($F43=BN$5,IF(COUNTIF(NK･NKG!$GH$4:$GH$15,$G43)&gt;0,IF(COUNT($G43)&gt;0,FALSE,TRUE),TRUE),FALSE)</f>
        <v>0</v>
      </c>
      <c r="BO43" s="167" t="b">
        <f t="shared" ref="BO43:BR45" ca="1" si="45">IF($F43=BO$5,IF(COUNTIF(INDIRECT(BO$5),$G43)&gt;0,IF(COUNT($G43)&gt;0,FALSE,TRUE),TRUE),FALSE)</f>
        <v>0</v>
      </c>
      <c r="BP43" s="167" t="b">
        <f t="shared" ca="1" si="45"/>
        <v>0</v>
      </c>
      <c r="BQ43" s="167" t="b">
        <f t="shared" ca="1" si="45"/>
        <v>0</v>
      </c>
      <c r="BR43" s="167" t="b">
        <f t="shared" ca="1" si="45"/>
        <v>0</v>
      </c>
      <c r="BS43" s="496" t="str">
        <f t="shared" ca="1" si="11"/>
        <v/>
      </c>
      <c r="BT43" s="496" t="str">
        <f t="shared" si="29"/>
        <v/>
      </c>
      <c r="BU43" s="496" t="str">
        <f t="shared" si="12"/>
        <v/>
      </c>
      <c r="BV43" s="496" t="str">
        <f t="shared" si="13"/>
        <v>grey</v>
      </c>
      <c r="BW43" s="514" t="b">
        <f>IF($H43=BW$5,IF(COUNTIF(内線情報!$FF$5:$FF$44,$I43)&gt;0,IF(COUNT($I43)&gt;0,FALSE,TRUE),TRUE),FALSE)</f>
        <v>0</v>
      </c>
      <c r="BX43" s="167" t="b">
        <f t="shared" ca="1" si="30"/>
        <v>0</v>
      </c>
      <c r="BY43" s="167" t="b">
        <f t="shared" ca="1" si="30"/>
        <v>0</v>
      </c>
      <c r="BZ43" s="167" t="b">
        <f>IF($H43=BZ$5,IF(COUNTIF(NK･NKG!$GH$4:$GH$15,$I43)&gt;0,IF(COUNT($I43)&gt;0,FALSE,TRUE),TRUE),FALSE)</f>
        <v>0</v>
      </c>
      <c r="CA43" s="167" t="b">
        <f t="shared" ref="CA43:CD45" ca="1" si="46">IF($H43=CA$5,IF(COUNTIF(INDIRECT(CA$5),$I43)&gt;0,IF(COUNT($I43)&gt;0,FALSE,TRUE),TRUE),FALSE)</f>
        <v>0</v>
      </c>
      <c r="CB43" s="167" t="b">
        <f t="shared" ca="1" si="46"/>
        <v>0</v>
      </c>
      <c r="CC43" s="167" t="b">
        <f t="shared" ca="1" si="46"/>
        <v>0</v>
      </c>
      <c r="CD43" s="167" t="b">
        <f t="shared" ca="1" si="46"/>
        <v>0</v>
      </c>
      <c r="CE43" s="496" t="str">
        <f t="shared" ca="1" si="15"/>
        <v/>
      </c>
      <c r="CF43" s="496" t="str">
        <f t="shared" si="31"/>
        <v/>
      </c>
      <c r="CG43" s="496" t="str">
        <f t="shared" si="16"/>
        <v/>
      </c>
      <c r="CH43" s="496" t="str">
        <f t="shared" si="17"/>
        <v>grey</v>
      </c>
      <c r="CI43" s="514" t="b">
        <f>IF($J43=CI$5,IF(COUNTIF(内線情報!$FF$5:$FF$44,$K43)&gt;0,IF(COUNT($K43)&gt;0,FALSE,TRUE),TRUE),FALSE)</f>
        <v>0</v>
      </c>
      <c r="CJ43" s="167" t="b">
        <f t="shared" ca="1" si="32"/>
        <v>0</v>
      </c>
      <c r="CK43" s="167" t="b">
        <f t="shared" ca="1" si="32"/>
        <v>0</v>
      </c>
      <c r="CL43" s="167" t="b">
        <f>IF($J43=CL$5,IF(COUNTIF(NK･NKG!$GH$4:$GH$15,$K43)&gt;0,IF(COUNT($K43)&gt;0,FALSE,TRUE),TRUE),FALSE)</f>
        <v>0</v>
      </c>
      <c r="CM43" s="167" t="b">
        <f t="shared" ref="CM43:CP45" ca="1" si="47">IF($J43=CM$5,IF(COUNTIF(INDIRECT(CM$5),$K43)&gt;0,IF(COUNT($K43)&gt;0,FALSE,TRUE),TRUE),FALSE)</f>
        <v>0</v>
      </c>
      <c r="CN43" s="167" t="b">
        <f t="shared" ca="1" si="47"/>
        <v>0</v>
      </c>
      <c r="CO43" s="167" t="b">
        <f t="shared" ca="1" si="47"/>
        <v>0</v>
      </c>
      <c r="CP43" s="167" t="b">
        <f t="shared" ca="1" si="47"/>
        <v>0</v>
      </c>
      <c r="CQ43" s="496" t="str">
        <f t="shared" ca="1" si="33"/>
        <v/>
      </c>
      <c r="CR43" s="1053"/>
      <c r="CS43" s="496" t="str">
        <f t="shared" si="19"/>
        <v/>
      </c>
      <c r="CT43" s="496" t="str">
        <f t="shared" si="20"/>
        <v/>
      </c>
      <c r="CU43" s="496" t="str">
        <f t="shared" si="21"/>
        <v/>
      </c>
      <c r="CV43" s="496" t="str">
        <f t="shared" si="22"/>
        <v/>
      </c>
      <c r="CW43" s="79" t="b">
        <f>IF($D43=CW$5,IF(COUNTIF(内線情報!$FF$5:$FF$44,$E43)&gt;0,TRUE,FALSE),FALSE)</f>
        <v>0</v>
      </c>
      <c r="CX43" s="79" t="b">
        <f t="shared" ca="1" si="34"/>
        <v>0</v>
      </c>
      <c r="CY43" s="79" t="b">
        <f t="shared" ca="1" si="34"/>
        <v>0</v>
      </c>
      <c r="CZ43" s="79" t="b">
        <f>IF($D43=CZ$5,IF(COUNTIF(NK･NKG!$GH$4:$GH$15,$E43)&gt;0,TRUE,FALSE),FALSE)</f>
        <v>0</v>
      </c>
      <c r="DA43" s="485" t="str">
        <f t="shared" si="35"/>
        <v/>
      </c>
      <c r="DB43" s="79" t="b">
        <f>IF($F43=DB$5,IF(COUNTIF(内線情報!$FF$5:$FF$44,$G43)&gt;0,TRUE,FALSE),FALSE)</f>
        <v>0</v>
      </c>
      <c r="DC43" s="79" t="b">
        <f t="shared" ca="1" si="36"/>
        <v>0</v>
      </c>
      <c r="DD43" s="79" t="b">
        <f t="shared" ca="1" si="36"/>
        <v>0</v>
      </c>
      <c r="DE43" s="79" t="b">
        <f>IF($F43=DE$5,IF(COUNTIF(NK･NKG!$GH$4:$GH$15,$G43)&gt;0,TRUE,FALSE),FALSE)</f>
        <v>0</v>
      </c>
      <c r="DF43" s="485" t="str">
        <f t="shared" si="37"/>
        <v/>
      </c>
      <c r="DG43" s="79" t="b">
        <f>IF($H43=DG$5,IF(COUNTIF(内線情報!$FF$5:$FF$44,$I43)&gt;0,TRUE,FALSE),FALSE)</f>
        <v>0</v>
      </c>
      <c r="DH43" s="79" t="b">
        <f t="shared" ca="1" si="38"/>
        <v>0</v>
      </c>
      <c r="DI43" s="79" t="b">
        <f t="shared" ca="1" si="38"/>
        <v>0</v>
      </c>
      <c r="DJ43" s="79" t="b">
        <f>IF($H43=DJ$5,IF(COUNTIF(NK･NKG!$GH$4:$GH$15,$I43)&gt;0,TRUE,FALSE),FALSE)</f>
        <v>0</v>
      </c>
      <c r="DK43" s="485" t="str">
        <f t="shared" si="39"/>
        <v/>
      </c>
      <c r="DL43" s="79" t="b">
        <f>IF($J43=DL$5,IF(COUNTIF(内線情報!$FF$5:$FF$44,$K43)&gt;0,TRUE,FALSE),FALSE)</f>
        <v>0</v>
      </c>
      <c r="DM43" s="79" t="b">
        <f t="shared" ca="1" si="40"/>
        <v>0</v>
      </c>
      <c r="DN43" s="79" t="b">
        <f t="shared" ca="1" si="40"/>
        <v>0</v>
      </c>
      <c r="DO43" s="79" t="b">
        <f>IF($J43=DO$5,IF(COUNTIF(NK･NKG!$GH$4:$GH$15,$K43)&gt;0,TRUE,FALSE),FALSE)</f>
        <v>0</v>
      </c>
      <c r="DP43" s="485" t="str">
        <f t="shared" si="41"/>
        <v/>
      </c>
    </row>
    <row r="44" spans="1:120">
      <c r="A44" s="55"/>
      <c r="B44" s="114">
        <v>39</v>
      </c>
      <c r="C44" s="376"/>
      <c r="D44" s="372" t="s">
        <v>1136</v>
      </c>
      <c r="E44" s="400"/>
      <c r="F44" s="372" t="s">
        <v>1136</v>
      </c>
      <c r="G44" s="400"/>
      <c r="H44" s="372" t="s">
        <v>1136</v>
      </c>
      <c r="I44" s="400"/>
      <c r="J44" s="372" t="s">
        <v>1136</v>
      </c>
      <c r="K44" s="403"/>
      <c r="L44" s="367" t="s">
        <v>643</v>
      </c>
      <c r="M44" s="367" t="s">
        <v>643</v>
      </c>
      <c r="N44" s="367" t="s">
        <v>643</v>
      </c>
      <c r="O44" s="368" t="s">
        <v>643</v>
      </c>
      <c r="P44" s="55"/>
      <c r="T44" s="79">
        <v>39</v>
      </c>
      <c r="V44" s="79">
        <v>39</v>
      </c>
      <c r="AA44" s="79">
        <v>39</v>
      </c>
      <c r="AG44" s="198" t="b">
        <f t="shared" si="0"/>
        <v>0</v>
      </c>
      <c r="AH44" s="198" t="b">
        <f t="shared" si="1"/>
        <v>0</v>
      </c>
      <c r="AI44" s="198" t="b">
        <f t="shared" si="2"/>
        <v>0</v>
      </c>
      <c r="AJ44" s="198" t="b">
        <f t="shared" si="44"/>
        <v>0</v>
      </c>
      <c r="AK44" s="198" t="b">
        <f t="shared" si="44"/>
        <v>0</v>
      </c>
      <c r="AL44" s="198" t="b">
        <f t="shared" si="44"/>
        <v>0</v>
      </c>
      <c r="AM44" s="198" t="b">
        <f t="shared" si="44"/>
        <v>0</v>
      </c>
      <c r="AN44" s="198" t="b">
        <f t="shared" si="44"/>
        <v>0</v>
      </c>
      <c r="AO44" s="198" t="b">
        <f t="shared" si="44"/>
        <v>0</v>
      </c>
      <c r="AP44" s="198" t="b">
        <f t="shared" si="44"/>
        <v>0</v>
      </c>
      <c r="AQ44" s="198" t="b">
        <f t="shared" si="44"/>
        <v>0</v>
      </c>
      <c r="AR44" s="198" t="b">
        <f t="shared" si="44"/>
        <v>0</v>
      </c>
      <c r="AS44" s="199" t="b">
        <f t="shared" si="44"/>
        <v>0</v>
      </c>
      <c r="AT44" s="485" t="str">
        <f t="shared" si="23"/>
        <v/>
      </c>
      <c r="AU44" s="1007"/>
      <c r="AV44" s="496" t="str">
        <f t="shared" si="24"/>
        <v/>
      </c>
      <c r="AW44" s="496" t="str">
        <f t="shared" si="4"/>
        <v/>
      </c>
      <c r="AX44" s="496" t="str">
        <f t="shared" si="5"/>
        <v>grey</v>
      </c>
      <c r="AY44" s="514" t="b">
        <f>IF($D44=AY$5,IF(COUNTIF(内線情報!$FF$5:$FF$44,$E44)&gt;0,IF(COUNT($E44)&gt;0,FALSE,TRUE),TRUE),FALSE)</f>
        <v>0</v>
      </c>
      <c r="AZ44" s="167" t="b">
        <f t="shared" ca="1" si="25"/>
        <v>0</v>
      </c>
      <c r="BA44" s="167" t="b">
        <f t="shared" ca="1" si="25"/>
        <v>0</v>
      </c>
      <c r="BB44" s="167" t="b">
        <f>IF($D44=BB$5,IF(COUNTIF(NK･NKG!$GH$4:$GH$15,$E44)&gt;0,IF(COUNT($E44)&gt;0,FALSE,TRUE),TRUE),FALSE)</f>
        <v>0</v>
      </c>
      <c r="BC44" s="167" t="b">
        <f t="shared" ca="1" si="25"/>
        <v>0</v>
      </c>
      <c r="BD44" s="167" t="b">
        <f t="shared" ca="1" si="25"/>
        <v>0</v>
      </c>
      <c r="BE44" s="167" t="b">
        <f t="shared" ca="1" si="26"/>
        <v>0</v>
      </c>
      <c r="BF44" s="167" t="b">
        <f t="shared" ca="1" si="26"/>
        <v>0</v>
      </c>
      <c r="BG44" s="496" t="str">
        <f t="shared" ca="1" si="7"/>
        <v/>
      </c>
      <c r="BH44" s="496" t="str">
        <f t="shared" si="27"/>
        <v/>
      </c>
      <c r="BI44" s="496" t="str">
        <f t="shared" si="8"/>
        <v/>
      </c>
      <c r="BJ44" s="496" t="str">
        <f t="shared" si="9"/>
        <v>grey</v>
      </c>
      <c r="BK44" s="514" t="b">
        <f>IF($F44=BK$5,IF(COUNTIF(内線情報!$FF$5:$FF$44,$G44)&gt;0,IF(COUNT($G44)&gt;0,FALSE,TRUE),TRUE),FALSE)</f>
        <v>0</v>
      </c>
      <c r="BL44" s="167" t="b">
        <f t="shared" ref="BL44:BM45" ca="1" si="48">IF($F44=BL$5,IF(COUNTIF(INDIRECT(BL$5),$G44)&gt;0,IF(COUNT($G44)&gt;0,FALSE,TRUE),TRUE),FALSE)</f>
        <v>0</v>
      </c>
      <c r="BM44" s="167" t="b">
        <f t="shared" ca="1" si="48"/>
        <v>0</v>
      </c>
      <c r="BN44" s="167" t="b">
        <f>IF($F44=BN$5,IF(COUNTIF(NK･NKG!$GH$4:$GH$15,$G44)&gt;0,IF(COUNT($G44)&gt;0,FALSE,TRUE),TRUE),FALSE)</f>
        <v>0</v>
      </c>
      <c r="BO44" s="167" t="b">
        <f t="shared" ca="1" si="45"/>
        <v>0</v>
      </c>
      <c r="BP44" s="167" t="b">
        <f t="shared" ca="1" si="45"/>
        <v>0</v>
      </c>
      <c r="BQ44" s="167" t="b">
        <f t="shared" ca="1" si="45"/>
        <v>0</v>
      </c>
      <c r="BR44" s="167" t="b">
        <f t="shared" ca="1" si="45"/>
        <v>0</v>
      </c>
      <c r="BS44" s="496" t="str">
        <f t="shared" ca="1" si="11"/>
        <v/>
      </c>
      <c r="BT44" s="496" t="str">
        <f t="shared" si="29"/>
        <v/>
      </c>
      <c r="BU44" s="496" t="str">
        <f t="shared" si="12"/>
        <v/>
      </c>
      <c r="BV44" s="496" t="str">
        <f t="shared" si="13"/>
        <v>grey</v>
      </c>
      <c r="BW44" s="514" t="b">
        <f>IF($H44=BW$5,IF(COUNTIF(内線情報!$FF$5:$FF$44,$I44)&gt;0,IF(COUNT($I44)&gt;0,FALSE,TRUE),TRUE),FALSE)</f>
        <v>0</v>
      </c>
      <c r="BX44" s="167" t="b">
        <f t="shared" ref="BX44:BY45" ca="1" si="49">IF($H44=BX$5,IF(COUNTIF(INDIRECT(BX$5),$I44)&gt;0,IF(COUNT($I44)&gt;0,FALSE,TRUE),TRUE),FALSE)</f>
        <v>0</v>
      </c>
      <c r="BY44" s="167" t="b">
        <f t="shared" ca="1" si="49"/>
        <v>0</v>
      </c>
      <c r="BZ44" s="167" t="b">
        <f>IF($H44=BZ$5,IF(COUNTIF(NK･NKG!$GH$4:$GH$15,$I44)&gt;0,IF(COUNT($I44)&gt;0,FALSE,TRUE),TRUE),FALSE)</f>
        <v>0</v>
      </c>
      <c r="CA44" s="167" t="b">
        <f t="shared" ca="1" si="46"/>
        <v>0</v>
      </c>
      <c r="CB44" s="167" t="b">
        <f t="shared" ca="1" si="46"/>
        <v>0</v>
      </c>
      <c r="CC44" s="167" t="b">
        <f t="shared" ca="1" si="46"/>
        <v>0</v>
      </c>
      <c r="CD44" s="167" t="b">
        <f t="shared" ca="1" si="46"/>
        <v>0</v>
      </c>
      <c r="CE44" s="496" t="str">
        <f t="shared" ca="1" si="15"/>
        <v/>
      </c>
      <c r="CF44" s="496" t="str">
        <f t="shared" si="31"/>
        <v/>
      </c>
      <c r="CG44" s="496" t="str">
        <f t="shared" si="16"/>
        <v/>
      </c>
      <c r="CH44" s="496" t="str">
        <f t="shared" si="17"/>
        <v>grey</v>
      </c>
      <c r="CI44" s="514" t="b">
        <f>IF($J44=CI$5,IF(COUNTIF(内線情報!$FF$5:$FF$44,$K44)&gt;0,IF(COUNT($K44)&gt;0,FALSE,TRUE),TRUE),FALSE)</f>
        <v>0</v>
      </c>
      <c r="CJ44" s="167" t="b">
        <f t="shared" ref="CJ44:CK45" ca="1" si="50">IF($J44=CJ$5,IF(COUNTIF(INDIRECT(CJ$5),$K44)&gt;0,IF(COUNT($K44)&gt;0,FALSE,TRUE),TRUE),FALSE)</f>
        <v>0</v>
      </c>
      <c r="CK44" s="167" t="b">
        <f t="shared" ca="1" si="50"/>
        <v>0</v>
      </c>
      <c r="CL44" s="167" t="b">
        <f>IF($J44=CL$5,IF(COUNTIF(NK･NKG!$GH$4:$GH$15,$K44)&gt;0,IF(COUNT($K44)&gt;0,FALSE,TRUE),TRUE),FALSE)</f>
        <v>0</v>
      </c>
      <c r="CM44" s="167" t="b">
        <f t="shared" ca="1" si="47"/>
        <v>0</v>
      </c>
      <c r="CN44" s="167" t="b">
        <f t="shared" ca="1" si="47"/>
        <v>0</v>
      </c>
      <c r="CO44" s="167" t="b">
        <f t="shared" ca="1" si="47"/>
        <v>0</v>
      </c>
      <c r="CP44" s="167" t="b">
        <f t="shared" ca="1" si="47"/>
        <v>0</v>
      </c>
      <c r="CQ44" s="496" t="str">
        <f t="shared" ca="1" si="33"/>
        <v/>
      </c>
      <c r="CR44" s="1053"/>
      <c r="CS44" s="496" t="str">
        <f t="shared" si="19"/>
        <v/>
      </c>
      <c r="CT44" s="496" t="str">
        <f t="shared" si="20"/>
        <v/>
      </c>
      <c r="CU44" s="496" t="str">
        <f t="shared" si="21"/>
        <v/>
      </c>
      <c r="CV44" s="496" t="str">
        <f t="shared" si="22"/>
        <v/>
      </c>
      <c r="CW44" s="79" t="b">
        <f>IF($D44=CW$5,IF(COUNTIF(内線情報!$FF$5:$FF$44,$E44)&gt;0,TRUE,FALSE),FALSE)</f>
        <v>0</v>
      </c>
      <c r="CX44" s="79" t="b">
        <f t="shared" ca="1" si="34"/>
        <v>0</v>
      </c>
      <c r="CY44" s="79" t="b">
        <f t="shared" ca="1" si="34"/>
        <v>0</v>
      </c>
      <c r="CZ44" s="79" t="b">
        <f>IF($D44=CZ$5,IF(COUNTIF(NK･NKG!$GH$4:$GH$15,$E44)&gt;0,TRUE,FALSE),FALSE)</f>
        <v>0</v>
      </c>
      <c r="DA44" s="485" t="str">
        <f t="shared" si="35"/>
        <v/>
      </c>
      <c r="DB44" s="79" t="b">
        <f>IF($F44=DB$5,IF(COUNTIF(内線情報!$FF$5:$FF$44,$G44)&gt;0,TRUE,FALSE),FALSE)</f>
        <v>0</v>
      </c>
      <c r="DC44" s="79" t="b">
        <f t="shared" ca="1" si="36"/>
        <v>0</v>
      </c>
      <c r="DD44" s="79" t="b">
        <f t="shared" ca="1" si="36"/>
        <v>0</v>
      </c>
      <c r="DE44" s="79" t="b">
        <f>IF($F44=DE$5,IF(COUNTIF(NK･NKG!$GH$4:$GH$15,$G44)&gt;0,TRUE,FALSE),FALSE)</f>
        <v>0</v>
      </c>
      <c r="DF44" s="485" t="str">
        <f t="shared" si="37"/>
        <v/>
      </c>
      <c r="DG44" s="79" t="b">
        <f>IF($H44=DG$5,IF(COUNTIF(内線情報!$FF$5:$FF$44,$I44)&gt;0,TRUE,FALSE),FALSE)</f>
        <v>0</v>
      </c>
      <c r="DH44" s="79" t="b">
        <f t="shared" ca="1" si="38"/>
        <v>0</v>
      </c>
      <c r="DI44" s="79" t="b">
        <f t="shared" ca="1" si="38"/>
        <v>0</v>
      </c>
      <c r="DJ44" s="79" t="b">
        <f>IF($H44=DJ$5,IF(COUNTIF(NK･NKG!$GH$4:$GH$15,$I44)&gt;0,TRUE,FALSE),FALSE)</f>
        <v>0</v>
      </c>
      <c r="DK44" s="485" t="str">
        <f t="shared" si="39"/>
        <v/>
      </c>
      <c r="DL44" s="79" t="b">
        <f>IF($J44=DL$5,IF(COUNTIF(内線情報!$FF$5:$FF$44,$K44)&gt;0,TRUE,FALSE),FALSE)</f>
        <v>0</v>
      </c>
      <c r="DM44" s="79" t="b">
        <f t="shared" ca="1" si="40"/>
        <v>0</v>
      </c>
      <c r="DN44" s="79" t="b">
        <f t="shared" ca="1" si="40"/>
        <v>0</v>
      </c>
      <c r="DO44" s="79" t="b">
        <f>IF($J44=DO$5,IF(COUNTIF(NK･NKG!$GH$4:$GH$15,$K44)&gt;0,TRUE,FALSE),FALSE)</f>
        <v>0</v>
      </c>
      <c r="DP44" s="485" t="str">
        <f t="shared" si="41"/>
        <v/>
      </c>
    </row>
    <row r="45" spans="1:120" ht="15.6" thickBot="1">
      <c r="A45" s="55"/>
      <c r="B45" s="115">
        <v>40</v>
      </c>
      <c r="C45" s="377"/>
      <c r="D45" s="374" t="s">
        <v>1136</v>
      </c>
      <c r="E45" s="402"/>
      <c r="F45" s="374" t="s">
        <v>1136</v>
      </c>
      <c r="G45" s="402"/>
      <c r="H45" s="374" t="s">
        <v>1137</v>
      </c>
      <c r="I45" s="402"/>
      <c r="J45" s="374" t="s">
        <v>1148</v>
      </c>
      <c r="K45" s="405"/>
      <c r="L45" s="369" t="s">
        <v>643</v>
      </c>
      <c r="M45" s="369" t="s">
        <v>643</v>
      </c>
      <c r="N45" s="369" t="s">
        <v>643</v>
      </c>
      <c r="O45" s="370" t="s">
        <v>643</v>
      </c>
      <c r="P45" s="55"/>
      <c r="T45" s="79">
        <v>40</v>
      </c>
      <c r="V45" s="79">
        <v>40</v>
      </c>
      <c r="AA45" s="79">
        <v>40</v>
      </c>
      <c r="AG45" s="198" t="b">
        <f t="shared" si="0"/>
        <v>0</v>
      </c>
      <c r="AH45" s="198" t="b">
        <f t="shared" si="1"/>
        <v>0</v>
      </c>
      <c r="AI45" s="198" t="b">
        <f t="shared" si="2"/>
        <v>0</v>
      </c>
      <c r="AJ45" s="198" t="b">
        <f t="shared" si="44"/>
        <v>0</v>
      </c>
      <c r="AK45" s="198" t="b">
        <f t="shared" si="44"/>
        <v>0</v>
      </c>
      <c r="AL45" s="198" t="b">
        <f t="shared" si="44"/>
        <v>0</v>
      </c>
      <c r="AM45" s="198" t="b">
        <f t="shared" si="44"/>
        <v>0</v>
      </c>
      <c r="AN45" s="198" t="b">
        <f t="shared" si="44"/>
        <v>0</v>
      </c>
      <c r="AO45" s="198" t="b">
        <f t="shared" si="44"/>
        <v>0</v>
      </c>
      <c r="AP45" s="198" t="b">
        <f t="shared" si="44"/>
        <v>0</v>
      </c>
      <c r="AQ45" s="198" t="b">
        <f t="shared" si="44"/>
        <v>0</v>
      </c>
      <c r="AR45" s="198" t="b">
        <f t="shared" si="44"/>
        <v>0</v>
      </c>
      <c r="AS45" s="199" t="b">
        <f t="shared" si="44"/>
        <v>0</v>
      </c>
      <c r="AT45" s="485" t="str">
        <f t="shared" si="23"/>
        <v/>
      </c>
      <c r="AU45" s="1007"/>
      <c r="AV45" s="496" t="str">
        <f>IF(COUNTIF($S$6:$S$14,D45),"","red")</f>
        <v/>
      </c>
      <c r="AW45" s="496" t="str">
        <f t="shared" si="4"/>
        <v/>
      </c>
      <c r="AX45" s="496" t="str">
        <f t="shared" si="5"/>
        <v>grey</v>
      </c>
      <c r="AY45" s="514" t="b">
        <f>IF($D45=AY$5,IF(COUNTIF(内線情報!$FF$5:$FF$44,$E45)&gt;0,IF(COUNT($E45)&gt;0,FALSE,TRUE),TRUE),FALSE)</f>
        <v>0</v>
      </c>
      <c r="AZ45" s="167" t="b">
        <f t="shared" ca="1" si="25"/>
        <v>0</v>
      </c>
      <c r="BA45" s="167" t="b">
        <f t="shared" ca="1" si="25"/>
        <v>0</v>
      </c>
      <c r="BB45" s="167" t="b">
        <f>IF($D45=BB$5,IF(COUNTIF(NK･NKG!$GH$4:$GH$15,$E45)&gt;0,IF(COUNT($E45)&gt;0,FALSE,TRUE),TRUE),FALSE)</f>
        <v>0</v>
      </c>
      <c r="BC45" s="167" t="b">
        <f t="shared" ca="1" si="25"/>
        <v>0</v>
      </c>
      <c r="BD45" s="167" t="b">
        <f t="shared" ca="1" si="25"/>
        <v>0</v>
      </c>
      <c r="BE45" s="167" t="b">
        <f t="shared" ca="1" si="26"/>
        <v>0</v>
      </c>
      <c r="BF45" s="167" t="b">
        <f t="shared" ca="1" si="26"/>
        <v>0</v>
      </c>
      <c r="BG45" s="496" t="str">
        <f t="shared" ca="1" si="7"/>
        <v/>
      </c>
      <c r="BH45" s="496" t="str">
        <f t="shared" si="27"/>
        <v/>
      </c>
      <c r="BI45" s="496" t="str">
        <f t="shared" si="8"/>
        <v/>
      </c>
      <c r="BJ45" s="496" t="str">
        <f t="shared" si="9"/>
        <v>grey</v>
      </c>
      <c r="BK45" s="514" t="b">
        <f>IF($F45=BK$5,IF(COUNTIF(内線情報!$FF$5:$FF$44,$G45)&gt;0,IF(COUNT($G45)&gt;0,FALSE,TRUE),TRUE),FALSE)</f>
        <v>0</v>
      </c>
      <c r="BL45" s="167" t="b">
        <f t="shared" ca="1" si="48"/>
        <v>0</v>
      </c>
      <c r="BM45" s="167" t="b">
        <f t="shared" ca="1" si="48"/>
        <v>0</v>
      </c>
      <c r="BN45" s="167" t="b">
        <f>IF($F45=BN$5,IF(COUNTIF(NK･NKG!$GH$4:$GH$15,$G45)&gt;0,IF(COUNT($G45)&gt;0,FALSE,TRUE),TRUE),FALSE)</f>
        <v>0</v>
      </c>
      <c r="BO45" s="167" t="b">
        <f t="shared" ca="1" si="45"/>
        <v>0</v>
      </c>
      <c r="BP45" s="167" t="b">
        <f t="shared" ca="1" si="45"/>
        <v>0</v>
      </c>
      <c r="BQ45" s="167" t="b">
        <f t="shared" ca="1" si="45"/>
        <v>0</v>
      </c>
      <c r="BR45" s="167" t="b">
        <f t="shared" ca="1" si="45"/>
        <v>0</v>
      </c>
      <c r="BS45" s="496" t="str">
        <f t="shared" ca="1" si="11"/>
        <v/>
      </c>
      <c r="BT45" s="496" t="str">
        <f t="shared" si="29"/>
        <v/>
      </c>
      <c r="BU45" s="496" t="str">
        <f t="shared" si="12"/>
        <v/>
      </c>
      <c r="BV45" s="496" t="str">
        <f t="shared" si="13"/>
        <v>grey</v>
      </c>
      <c r="BW45" s="514" t="b">
        <f>IF($H45=BW$5,IF(COUNTIF(内線情報!$FF$5:$FF$44,$I45)&gt;0,IF(COUNT($I45)&gt;0,FALSE,TRUE),TRUE),FALSE)</f>
        <v>0</v>
      </c>
      <c r="BX45" s="167" t="b">
        <f t="shared" ca="1" si="49"/>
        <v>0</v>
      </c>
      <c r="BY45" s="167" t="b">
        <f t="shared" ca="1" si="49"/>
        <v>0</v>
      </c>
      <c r="BZ45" s="167" t="b">
        <f>IF($H45=BZ$5,IF(COUNTIF(NK･NKG!$GH$4:$GH$15,$I45)&gt;0,IF(COUNT($I45)&gt;0,FALSE,TRUE),TRUE),FALSE)</f>
        <v>0</v>
      </c>
      <c r="CA45" s="167" t="b">
        <f t="shared" ca="1" si="46"/>
        <v>0</v>
      </c>
      <c r="CB45" s="167" t="b">
        <f t="shared" ca="1" si="46"/>
        <v>0</v>
      </c>
      <c r="CC45" s="167" t="b">
        <f t="shared" ca="1" si="46"/>
        <v>0</v>
      </c>
      <c r="CD45" s="167" t="b">
        <f t="shared" ca="1" si="46"/>
        <v>0</v>
      </c>
      <c r="CE45" s="496" t="str">
        <f t="shared" ca="1" si="15"/>
        <v/>
      </c>
      <c r="CF45" s="496" t="str">
        <f t="shared" si="31"/>
        <v/>
      </c>
      <c r="CG45" s="496" t="str">
        <f t="shared" si="16"/>
        <v/>
      </c>
      <c r="CH45" s="496" t="str">
        <f t="shared" si="17"/>
        <v>grey</v>
      </c>
      <c r="CI45" s="514" t="b">
        <f>IF($J45=CI$5,IF(COUNTIF(内線情報!$FF$5:$FF$44,$K45)&gt;0,IF(COUNT($K45)&gt;0,FALSE,TRUE),TRUE),FALSE)</f>
        <v>0</v>
      </c>
      <c r="CJ45" s="167" t="b">
        <f t="shared" ca="1" si="50"/>
        <v>0</v>
      </c>
      <c r="CK45" s="167" t="b">
        <f t="shared" ca="1" si="50"/>
        <v>0</v>
      </c>
      <c r="CL45" s="167" t="b">
        <f>IF($J45=CL$5,IF(COUNTIF(NK･NKG!$GH$4:$GH$15,$K45)&gt;0,IF(COUNT($K45)&gt;0,FALSE,TRUE),TRUE),FALSE)</f>
        <v>0</v>
      </c>
      <c r="CM45" s="167" t="b">
        <f t="shared" ca="1" si="47"/>
        <v>0</v>
      </c>
      <c r="CN45" s="167" t="b">
        <f t="shared" ca="1" si="47"/>
        <v>0</v>
      </c>
      <c r="CO45" s="167" t="b">
        <f t="shared" ca="1" si="47"/>
        <v>0</v>
      </c>
      <c r="CP45" s="167" t="b">
        <f t="shared" ca="1" si="47"/>
        <v>0</v>
      </c>
      <c r="CQ45" s="496" t="str">
        <f t="shared" ca="1" si="33"/>
        <v/>
      </c>
      <c r="CR45" s="1054"/>
      <c r="CS45" s="496" t="str">
        <f t="shared" si="19"/>
        <v/>
      </c>
      <c r="CT45" s="496" t="str">
        <f t="shared" si="20"/>
        <v/>
      </c>
      <c r="CU45" s="496" t="str">
        <f t="shared" si="21"/>
        <v/>
      </c>
      <c r="CV45" s="496" t="str">
        <f t="shared" si="22"/>
        <v/>
      </c>
      <c r="CW45" s="79" t="b">
        <f>IF($D45=CW$5,IF(COUNTIF(内線情報!$FF$5:$FF$44,$E45)&gt;0,TRUE,FALSE),FALSE)</f>
        <v>0</v>
      </c>
      <c r="CX45" s="79" t="b">
        <f t="shared" ca="1" si="34"/>
        <v>0</v>
      </c>
      <c r="CY45" s="79" t="b">
        <f t="shared" ca="1" si="34"/>
        <v>0</v>
      </c>
      <c r="CZ45" s="79" t="b">
        <f>IF($D45=CZ$5,IF(COUNTIF(NK･NKG!$GH$4:$GH$15,$E45)&gt;0,TRUE,FALSE),FALSE)</f>
        <v>0</v>
      </c>
      <c r="DA45" s="485" t="str">
        <f t="shared" si="35"/>
        <v/>
      </c>
      <c r="DB45" s="79" t="b">
        <f>IF($F45=DB$5,IF(COUNTIF(内線情報!$FF$5:$FF$44,$G45)&gt;0,TRUE,FALSE),FALSE)</f>
        <v>0</v>
      </c>
      <c r="DC45" s="79" t="b">
        <f t="shared" ca="1" si="36"/>
        <v>0</v>
      </c>
      <c r="DD45" s="79" t="b">
        <f t="shared" ca="1" si="36"/>
        <v>0</v>
      </c>
      <c r="DE45" s="79" t="b">
        <f>IF($F45=DE$5,IF(COUNTIF(NK･NKG!$GH$4:$GH$15,$G45)&gt;0,TRUE,FALSE),FALSE)</f>
        <v>0</v>
      </c>
      <c r="DF45" s="485" t="str">
        <f t="shared" si="37"/>
        <v/>
      </c>
      <c r="DG45" s="79" t="b">
        <f>IF($H45=DG$5,IF(COUNTIF(内線情報!$FF$5:$FF$44,$I45)&gt;0,TRUE,FALSE),FALSE)</f>
        <v>0</v>
      </c>
      <c r="DH45" s="79" t="b">
        <f t="shared" ca="1" si="38"/>
        <v>0</v>
      </c>
      <c r="DI45" s="79" t="b">
        <f t="shared" ca="1" si="38"/>
        <v>0</v>
      </c>
      <c r="DJ45" s="79" t="b">
        <f>IF($H45=DJ$5,IF(COUNTIF(NK･NKG!$GH$4:$GH$15,$I45)&gt;0,TRUE,FALSE),FALSE)</f>
        <v>0</v>
      </c>
      <c r="DK45" s="485" t="str">
        <f t="shared" si="39"/>
        <v/>
      </c>
      <c r="DL45" s="79" t="b">
        <f>IF($J45=DL$5,IF(COUNTIF(内線情報!$FF$5:$FF$44,$K45)&gt;0,TRUE,FALSE),FALSE)</f>
        <v>0</v>
      </c>
      <c r="DM45" s="79" t="b">
        <f t="shared" ca="1" si="40"/>
        <v>0</v>
      </c>
      <c r="DN45" s="79" t="b">
        <f t="shared" ca="1" si="40"/>
        <v>0</v>
      </c>
      <c r="DO45" s="79" t="b">
        <f>IF($J45=DO$5,IF(COUNTIF(NK･NKG!$GH$4:$GH$15,$K45)&gt;0,TRUE,FALSE),FALSE)</f>
        <v>0</v>
      </c>
      <c r="DP45" s="485" t="str">
        <f t="shared" si="41"/>
        <v/>
      </c>
    </row>
    <row r="46" spans="1:120">
      <c r="A46" s="55"/>
      <c r="P46" s="55"/>
      <c r="V46" s="79">
        <v>41</v>
      </c>
      <c r="AA46" s="79">
        <v>41</v>
      </c>
    </row>
    <row r="47" spans="1:120" hidden="1">
      <c r="A47" s="55"/>
      <c r="P47" s="55"/>
      <c r="V47" s="79">
        <v>42</v>
      </c>
      <c r="AA47" s="79">
        <v>42</v>
      </c>
    </row>
    <row r="48" spans="1:120" hidden="1">
      <c r="A48" s="55"/>
      <c r="P48" s="55"/>
      <c r="V48" s="79">
        <v>43</v>
      </c>
      <c r="AA48" s="79">
        <v>43</v>
      </c>
    </row>
    <row r="49" spans="1:27" hidden="1">
      <c r="A49" s="55"/>
      <c r="P49" s="55"/>
      <c r="V49" s="79">
        <v>44</v>
      </c>
      <c r="AA49" s="79">
        <v>44</v>
      </c>
    </row>
    <row r="50" spans="1:27" hidden="1">
      <c r="A50" s="55"/>
      <c r="P50" s="55"/>
      <c r="V50" s="79">
        <v>45</v>
      </c>
      <c r="AA50" s="79">
        <v>45</v>
      </c>
    </row>
    <row r="51" spans="1:27" hidden="1">
      <c r="A51" s="55"/>
      <c r="P51" s="55"/>
      <c r="V51" s="79">
        <v>46</v>
      </c>
      <c r="AA51" s="79">
        <v>46</v>
      </c>
    </row>
    <row r="52" spans="1:27" hidden="1">
      <c r="A52" s="55"/>
      <c r="P52" s="55"/>
      <c r="V52" s="79">
        <v>47</v>
      </c>
      <c r="AA52" s="79">
        <v>47</v>
      </c>
    </row>
    <row r="53" spans="1:27" hidden="1">
      <c r="A53" s="55"/>
      <c r="P53" s="55"/>
      <c r="V53" s="79">
        <v>48</v>
      </c>
      <c r="AA53" s="79">
        <v>48</v>
      </c>
    </row>
    <row r="54" spans="1:27" hidden="1">
      <c r="A54" s="55"/>
      <c r="P54" s="55"/>
      <c r="AA54" s="79">
        <v>49</v>
      </c>
    </row>
    <row r="55" spans="1:27" hidden="1">
      <c r="A55" s="55"/>
      <c r="P55" s="55"/>
      <c r="AA55" s="79">
        <v>50</v>
      </c>
    </row>
    <row r="56" spans="1:27" hidden="1">
      <c r="A56" s="55"/>
      <c r="P56" s="55"/>
      <c r="AA56" s="79">
        <v>51</v>
      </c>
    </row>
    <row r="57" spans="1:27" hidden="1">
      <c r="A57" s="55"/>
      <c r="P57" s="55"/>
      <c r="AA57" s="79">
        <v>52</v>
      </c>
    </row>
    <row r="58" spans="1:27" hidden="1">
      <c r="A58" s="55"/>
      <c r="P58" s="55"/>
      <c r="AA58" s="79">
        <v>53</v>
      </c>
    </row>
    <row r="59" spans="1:27" hidden="1">
      <c r="A59" s="55"/>
      <c r="P59" s="55"/>
      <c r="AA59" s="79">
        <v>54</v>
      </c>
    </row>
    <row r="60" spans="1:27" hidden="1">
      <c r="A60" s="55"/>
      <c r="P60" s="55"/>
      <c r="AA60" s="79">
        <v>55</v>
      </c>
    </row>
    <row r="61" spans="1:27" hidden="1">
      <c r="A61" s="55"/>
      <c r="P61" s="55"/>
      <c r="AA61" s="79">
        <v>56</v>
      </c>
    </row>
    <row r="62" spans="1:27" hidden="1">
      <c r="A62" s="55"/>
      <c r="P62" s="55"/>
      <c r="AA62" s="79">
        <v>57</v>
      </c>
    </row>
    <row r="63" spans="1:27" hidden="1">
      <c r="A63" s="55"/>
      <c r="P63" s="55"/>
      <c r="AA63" s="79">
        <v>58</v>
      </c>
    </row>
    <row r="64" spans="1:27" hidden="1">
      <c r="A64" s="55"/>
      <c r="P64" s="55"/>
      <c r="AA64" s="79">
        <v>59</v>
      </c>
    </row>
    <row r="65" spans="1:27" hidden="1">
      <c r="A65" s="55"/>
      <c r="P65" s="55"/>
      <c r="AA65" s="79">
        <v>60</v>
      </c>
    </row>
    <row r="66" spans="1:27" hidden="1">
      <c r="A66" s="55"/>
      <c r="P66" s="55"/>
      <c r="AA66" s="79">
        <v>61</v>
      </c>
    </row>
    <row r="67" spans="1:27" hidden="1">
      <c r="A67" s="55"/>
      <c r="P67" s="55"/>
      <c r="AA67" s="79">
        <v>62</v>
      </c>
    </row>
    <row r="68" spans="1:27" hidden="1">
      <c r="A68" s="55"/>
      <c r="P68" s="55"/>
      <c r="AA68" s="79">
        <v>63</v>
      </c>
    </row>
    <row r="69" spans="1:27" hidden="1">
      <c r="A69" s="55"/>
      <c r="P69" s="55"/>
      <c r="AA69" s="79">
        <v>64</v>
      </c>
    </row>
    <row r="70" spans="1:27" hidden="1">
      <c r="A70" s="55"/>
      <c r="P70" s="55"/>
      <c r="AA70" s="79">
        <v>65</v>
      </c>
    </row>
    <row r="71" spans="1:27" hidden="1">
      <c r="A71" s="55"/>
      <c r="P71" s="55"/>
      <c r="AA71" s="79">
        <v>66</v>
      </c>
    </row>
  </sheetData>
  <sheetProtection sheet="1" objects="1" scenarios="1" selectLockedCells="1"/>
  <mergeCells count="35">
    <mergeCell ref="AG1:DP1"/>
    <mergeCell ref="CW3:DP3"/>
    <mergeCell ref="CW4:DA4"/>
    <mergeCell ref="DB4:DF4"/>
    <mergeCell ref="DG4:DK4"/>
    <mergeCell ref="DL4:DP4"/>
    <mergeCell ref="CR3:CV3"/>
    <mergeCell ref="AU2:CQ2"/>
    <mergeCell ref="CR2:DP2"/>
    <mergeCell ref="H4:I4"/>
    <mergeCell ref="J4:K4"/>
    <mergeCell ref="AB3:AE4"/>
    <mergeCell ref="Q1:AA1"/>
    <mergeCell ref="B3:B5"/>
    <mergeCell ref="C3:C5"/>
    <mergeCell ref="D3:K3"/>
    <mergeCell ref="Q3:Q5"/>
    <mergeCell ref="R3:R5"/>
    <mergeCell ref="S3:AA3"/>
    <mergeCell ref="D4:E4"/>
    <mergeCell ref="F4:G4"/>
    <mergeCell ref="L3:O4"/>
    <mergeCell ref="B1:O1"/>
    <mergeCell ref="AU6:AU45"/>
    <mergeCell ref="AH3:AT3"/>
    <mergeCell ref="AJ4:AS4"/>
    <mergeCell ref="CR6:CR45"/>
    <mergeCell ref="AV3:BG3"/>
    <mergeCell ref="AW4:BG4"/>
    <mergeCell ref="BH3:BS3"/>
    <mergeCell ref="BI4:BS4"/>
    <mergeCell ref="BT3:CE3"/>
    <mergeCell ref="CF3:CQ3"/>
    <mergeCell ref="BU4:CE4"/>
    <mergeCell ref="CG4:CQ4"/>
  </mergeCells>
  <phoneticPr fontId="2"/>
  <conditionalFormatting sqref="C6:C45">
    <cfRule type="expression" dxfId="157" priority="39">
      <formula>$AT6="red"</formula>
    </cfRule>
  </conditionalFormatting>
  <conditionalFormatting sqref="F12:F45 H12:H45 J12:J45 L6:O45 D6:D45">
    <cfRule type="expression" dxfId="156" priority="7">
      <formula>AND($C6="",D6="")</formula>
    </cfRule>
  </conditionalFormatting>
  <conditionalFormatting sqref="D6:D45">
    <cfRule type="expression" dxfId="155" priority="16">
      <formula>$AX6="grey"</formula>
    </cfRule>
    <cfRule type="expression" dxfId="154" priority="34">
      <formula>$AV6="red"</formula>
    </cfRule>
  </conditionalFormatting>
  <conditionalFormatting sqref="F12:F45">
    <cfRule type="expression" dxfId="153" priority="15">
      <formula>$BJ12="grey"</formula>
    </cfRule>
    <cfRule type="expression" dxfId="152" priority="33">
      <formula>$BH12="red"</formula>
    </cfRule>
  </conditionalFormatting>
  <conditionalFormatting sqref="H12:H45">
    <cfRule type="expression" dxfId="151" priority="13">
      <formula>$BV12="grey"</formula>
    </cfRule>
    <cfRule type="expression" dxfId="150" priority="30">
      <formula>$BT12="red"</formula>
    </cfRule>
  </conditionalFormatting>
  <conditionalFormatting sqref="J12:J45">
    <cfRule type="expression" dxfId="149" priority="12">
      <formula>$CH12="grey"</formula>
    </cfRule>
    <cfRule type="expression" dxfId="148" priority="27">
      <formula>$CF12="red"</formula>
    </cfRule>
  </conditionalFormatting>
  <conditionalFormatting sqref="E6:E45">
    <cfRule type="expression" dxfId="147" priority="189">
      <formula>$AW6="grey"</formula>
    </cfRule>
    <cfRule type="expression" dxfId="146" priority="190">
      <formula>$AX6="grey"</formula>
    </cfRule>
    <cfRule type="expression" dxfId="145" priority="191">
      <formula>$BG6="red"</formula>
    </cfRule>
  </conditionalFormatting>
  <conditionalFormatting sqref="G12:G45">
    <cfRule type="expression" dxfId="144" priority="192">
      <formula>$BI12="grey"</formula>
    </cfRule>
    <cfRule type="expression" dxfId="143" priority="193">
      <formula>$BJ12="grey"</formula>
    </cfRule>
    <cfRule type="expression" dxfId="142" priority="194">
      <formula>$BS12="red"</formula>
    </cfRule>
  </conditionalFormatting>
  <conditionalFormatting sqref="I12:I45">
    <cfRule type="expression" dxfId="141" priority="195">
      <formula>$BU12="grey"</formula>
    </cfRule>
    <cfRule type="expression" dxfId="140" priority="196">
      <formula>$BV12="grey"</formula>
    </cfRule>
    <cfRule type="expression" dxfId="139" priority="197">
      <formula>$CE12="red"</formula>
    </cfRule>
  </conditionalFormatting>
  <conditionalFormatting sqref="K12:K45">
    <cfRule type="expression" dxfId="138" priority="198">
      <formula>$CG12="grey"</formula>
    </cfRule>
    <cfRule type="expression" dxfId="137" priority="199">
      <formula>$CH12="grey"</formula>
    </cfRule>
    <cfRule type="expression" dxfId="136" priority="200">
      <formula>$CQ12="red"</formula>
    </cfRule>
  </conditionalFormatting>
  <conditionalFormatting sqref="L6:O45">
    <cfRule type="expression" dxfId="135" priority="24">
      <formula>CS6="red"</formula>
    </cfRule>
  </conditionalFormatting>
  <conditionalFormatting sqref="L6:L45">
    <cfRule type="expression" dxfId="134" priority="11">
      <formula>$DA6="red"</formula>
    </cfRule>
  </conditionalFormatting>
  <conditionalFormatting sqref="M6:M45">
    <cfRule type="expression" dxfId="133" priority="10">
      <formula>$DF6="red"</formula>
    </cfRule>
  </conditionalFormatting>
  <conditionalFormatting sqref="N6:N45">
    <cfRule type="expression" dxfId="132" priority="9">
      <formula>$DK6="red"</formula>
    </cfRule>
  </conditionalFormatting>
  <conditionalFormatting sqref="O6:O45">
    <cfRule type="expression" dxfId="131" priority="8">
      <formula>$DP6="red"</formula>
    </cfRule>
  </conditionalFormatting>
  <conditionalFormatting sqref="F6:F11 H6:H11 J6:J11">
    <cfRule type="expression" dxfId="130" priority="1">
      <formula>AND($C6="",F6="")</formula>
    </cfRule>
  </conditionalFormatting>
  <conditionalFormatting sqref="F6:F11 H6:H11 J6:J11">
    <cfRule type="expression" dxfId="129" priority="2">
      <formula>$AX6="grey"</formula>
    </cfRule>
    <cfRule type="expression" dxfId="128" priority="3">
      <formula>$AV6="red"</formula>
    </cfRule>
  </conditionalFormatting>
  <conditionalFormatting sqref="G6:G11 I6:I11 K6:K11">
    <cfRule type="expression" dxfId="127" priority="4">
      <formula>$AW6="grey"</formula>
    </cfRule>
    <cfRule type="expression" dxfId="126" priority="5">
      <formula>$AX6="grey"</formula>
    </cfRule>
    <cfRule type="expression" dxfId="125" priority="6">
      <formula>$BG6="red"</formula>
    </cfRule>
  </conditionalFormatting>
  <dataValidations count="5">
    <dataValidation type="list" allowBlank="1" showInputMessage="1" showErrorMessage="1" sqref="H6:H45 D6:D45 F6:F45 J6:J45" xr:uid="{00000000-0002-0000-0400-000000000000}">
      <formula1>$S$6:$S$14</formula1>
    </dataValidation>
    <dataValidation type="textLength" operator="lessThanOrEqual" allowBlank="1" showInputMessage="1" showErrorMessage="1" sqref="C10:C45" xr:uid="{00000000-0002-0000-0400-000001000000}">
      <formula1>10</formula1>
    </dataValidation>
    <dataValidation type="textLength" operator="lessThanOrEqual" allowBlank="1" showInputMessage="1" showErrorMessage="1" errorTitle="01-40 ダイヤルインテーブル" error="ダイヤルインサービスで、網から通知される番号を登録する。_x000a_・ダイヤル比較桁数について着番号の受信有効桁数を以下に示す。_x000a_・網番号ダイヤルイン：3桁または4桁_x000a_・モデムダイヤルイン：1～20桁_x000a_・着番号ダイヤルイン：1～32桁_x000a__x000a_■設定値：_x000a_0～9, *, #：ダイヤル（最大10桁）" sqref="C6:C9" xr:uid="{00000000-0002-0000-0400-000002000000}">
      <formula1>10</formula1>
    </dataValidation>
    <dataValidation type="list" allowBlank="1" showInputMessage="1" showErrorMessage="1" sqref="E6:E45 I6:I45 G6:G45 K6:K45" xr:uid="{00000000-0002-0000-0400-000003000000}">
      <formula1>INDIRECT(D6)</formula1>
    </dataValidation>
    <dataValidation type="list" allowBlank="1" showInputMessage="1" showErrorMessage="1" sqref="L6:O45" xr:uid="{00000000-0002-0000-0400-000004000000}">
      <formula1>$AB$6:$AB$7</formula1>
    </dataValidation>
  </dataValidations>
  <pageMargins left="0.23622047244094491" right="0.23622047244094491" top="0.74803149606299213" bottom="0.74803149606299213" header="0.31496062992125984" footer="0.31496062992125984"/>
  <pageSetup paperSize="9" scale="65" pageOrder="overThenDown" orientation="landscape" horizontalDpi="300" verticalDpi="300" r:id="rId1"/>
  <headerFooter>
    <oddHeader>&amp;L&amp;"Meiryo UI,太字"&amp;22αZXMデータ設定Sheet ダイヤルイン関連</oddHeader>
    <oddFooter>&amp;P / &amp;N ページ</oddFooter>
  </headerFooter>
  <rowBreaks count="1" manualBreakCount="1">
    <brk id="45" max="11"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GH53"/>
  <sheetViews>
    <sheetView tabSelected="1" zoomScaleNormal="100" zoomScaleSheetLayoutView="100" workbookViewId="0">
      <pane xSplit="2" ySplit="4" topLeftCell="C5" activePane="bottomRight" state="frozen"/>
      <selection pane="topRight" activeCell="C1" sqref="C1"/>
      <selection pane="bottomLeft" activeCell="A6" sqref="A6"/>
      <selection pane="bottomRight" activeCell="T16" sqref="T16"/>
    </sheetView>
  </sheetViews>
  <sheetFormatPr defaultColWidth="9" defaultRowHeight="15"/>
  <cols>
    <col min="1" max="1" width="2.59765625" style="79" customWidth="1"/>
    <col min="2" max="2" width="4.8984375" style="79" customWidth="1"/>
    <col min="3" max="26" width="3.5" style="79" customWidth="1"/>
    <col min="27" max="38" width="10.5" style="106" customWidth="1"/>
    <col min="39" max="40" width="4.3984375" style="79" customWidth="1"/>
    <col min="41" max="42" width="4.69921875" style="79" customWidth="1"/>
    <col min="43" max="43" width="2.59765625" style="79" customWidth="1"/>
    <col min="44" max="67" width="3.5" style="79" hidden="1" customWidth="1"/>
    <col min="68" max="79" width="8" style="79" hidden="1" customWidth="1"/>
    <col min="80" max="84" width="8.59765625" style="79" hidden="1" customWidth="1"/>
    <col min="85" max="85" width="17.8984375" style="79" hidden="1" customWidth="1"/>
    <col min="86" max="86" width="8.59765625" style="79" hidden="1" customWidth="1"/>
    <col min="87" max="87" width="11.59765625" style="79" hidden="1" customWidth="1"/>
    <col min="88" max="88" width="10.8984375" style="79" hidden="1" customWidth="1"/>
    <col min="89" max="112" width="4.69921875" style="79" hidden="1" customWidth="1"/>
    <col min="113" max="115" width="7.5" style="79" hidden="1" customWidth="1"/>
    <col min="116" max="116" width="7.69921875" style="79" hidden="1" customWidth="1"/>
    <col min="117" max="117" width="4.5" style="79" hidden="1" customWidth="1"/>
    <col min="118" max="120" width="7.5" style="79" hidden="1" customWidth="1"/>
    <col min="121" max="121" width="7.69921875" style="79" hidden="1" customWidth="1"/>
    <col min="122" max="122" width="4.5" style="79" hidden="1" customWidth="1"/>
    <col min="123" max="125" width="7.5" style="79" hidden="1" customWidth="1"/>
    <col min="126" max="126" width="7.69921875" style="79" hidden="1" customWidth="1"/>
    <col min="127" max="127" width="4.5" style="79" hidden="1" customWidth="1"/>
    <col min="128" max="130" width="7.5" style="79" hidden="1" customWidth="1"/>
    <col min="131" max="131" width="7.69921875" style="79" hidden="1" customWidth="1"/>
    <col min="132" max="132" width="4.5" style="79" hidden="1" customWidth="1"/>
    <col min="133" max="135" width="7.5" style="79" hidden="1" customWidth="1"/>
    <col min="136" max="136" width="7.69921875" style="79" hidden="1" customWidth="1"/>
    <col min="137" max="137" width="4.5" style="79" hidden="1" customWidth="1"/>
    <col min="138" max="140" width="7.5" style="79" hidden="1" customWidth="1"/>
    <col min="141" max="141" width="7.69921875" style="79" hidden="1" customWidth="1"/>
    <col min="142" max="142" width="4.5" style="79" hidden="1" customWidth="1"/>
    <col min="143" max="145" width="7.5" style="79" hidden="1" customWidth="1"/>
    <col min="146" max="146" width="7.69921875" style="79" hidden="1" customWidth="1"/>
    <col min="147" max="147" width="4.5" style="79" hidden="1" customWidth="1"/>
    <col min="148" max="150" width="7.5" style="79" hidden="1" customWidth="1"/>
    <col min="151" max="151" width="7.69921875" style="79" hidden="1" customWidth="1"/>
    <col min="152" max="152" width="4.5" style="79" hidden="1" customWidth="1"/>
    <col min="153" max="155" width="7.5" style="79" hidden="1" customWidth="1"/>
    <col min="156" max="156" width="7.69921875" style="79" hidden="1" customWidth="1"/>
    <col min="157" max="157" width="4.5" style="79" hidden="1" customWidth="1"/>
    <col min="158" max="160" width="7.5" style="79" hidden="1" customWidth="1"/>
    <col min="161" max="161" width="7.69921875" style="79" hidden="1" customWidth="1"/>
    <col min="162" max="162" width="4.5" style="79" hidden="1" customWidth="1"/>
    <col min="163" max="165" width="7.5" style="79" hidden="1" customWidth="1"/>
    <col min="166" max="166" width="7.69921875" style="79" hidden="1" customWidth="1"/>
    <col min="167" max="167" width="4.5" style="79" hidden="1" customWidth="1"/>
    <col min="168" max="170" width="7.5" style="79" hidden="1" customWidth="1"/>
    <col min="171" max="171" width="7.69921875" style="79" hidden="1" customWidth="1"/>
    <col min="172" max="172" width="4.5" style="79" hidden="1" customWidth="1"/>
    <col min="173" max="176" width="4.69921875" style="79" hidden="1" customWidth="1"/>
    <col min="177" max="177" width="9" style="79" hidden="1" customWidth="1"/>
    <col min="178" max="189" width="3.59765625" style="79" hidden="1" customWidth="1"/>
    <col min="190" max="190" width="5.19921875" style="79" hidden="1" customWidth="1"/>
    <col min="191" max="16384" width="9" style="79"/>
  </cols>
  <sheetData>
    <row r="1" spans="1:190" s="125" customFormat="1">
      <c r="B1" s="938" t="s">
        <v>626</v>
      </c>
      <c r="C1" s="938"/>
      <c r="D1" s="938"/>
      <c r="E1" s="938"/>
      <c r="F1" s="938"/>
      <c r="G1" s="938"/>
      <c r="H1" s="938"/>
      <c r="I1" s="938"/>
      <c r="J1" s="938"/>
      <c r="K1" s="938"/>
      <c r="L1" s="938"/>
      <c r="M1" s="938"/>
      <c r="N1" s="938"/>
      <c r="O1" s="938"/>
      <c r="P1" s="938"/>
      <c r="Q1" s="938"/>
      <c r="R1" s="938"/>
      <c r="S1" s="938"/>
      <c r="T1" s="938"/>
      <c r="U1" s="938"/>
      <c r="V1" s="938"/>
      <c r="W1" s="938"/>
      <c r="X1" s="938"/>
      <c r="Y1" s="938"/>
      <c r="Z1" s="938"/>
      <c r="AA1" s="938"/>
      <c r="AB1" s="938"/>
      <c r="AC1" s="938"/>
      <c r="AD1" s="938"/>
      <c r="AE1" s="938"/>
      <c r="AF1" s="938"/>
      <c r="AG1" s="938"/>
      <c r="AH1" s="938"/>
      <c r="AI1" s="938"/>
      <c r="AJ1" s="938"/>
      <c r="AK1" s="938"/>
      <c r="AL1" s="938"/>
      <c r="AM1" s="938"/>
      <c r="AN1" s="938"/>
      <c r="AO1" s="938"/>
      <c r="AP1" s="938"/>
      <c r="AR1" s="1066" t="s">
        <v>354</v>
      </c>
      <c r="AS1" s="1066"/>
      <c r="AT1" s="1066"/>
      <c r="AU1" s="1066"/>
      <c r="AV1" s="1066"/>
      <c r="AW1" s="1066"/>
      <c r="AX1" s="1066"/>
      <c r="AY1" s="1066"/>
      <c r="AZ1" s="1066"/>
      <c r="BA1" s="1066"/>
      <c r="BB1" s="1066"/>
      <c r="BC1" s="1066"/>
      <c r="BD1" s="1066"/>
      <c r="BE1" s="1066"/>
      <c r="BF1" s="1066"/>
      <c r="BG1" s="1066"/>
      <c r="BH1" s="1066"/>
      <c r="BI1" s="1066"/>
      <c r="BJ1" s="1066"/>
      <c r="BK1" s="1066"/>
      <c r="BL1" s="1066"/>
      <c r="BM1" s="1066"/>
      <c r="BN1" s="1066"/>
      <c r="BO1" s="1066"/>
      <c r="BP1" s="1066"/>
      <c r="BQ1" s="1066"/>
      <c r="BR1" s="1066"/>
      <c r="BS1" s="1066"/>
      <c r="BT1" s="1066"/>
      <c r="BU1" s="1066"/>
      <c r="BV1" s="1066"/>
      <c r="BW1" s="1066"/>
      <c r="BX1" s="1066"/>
      <c r="BY1" s="1066"/>
      <c r="BZ1" s="1066"/>
      <c r="CA1" s="1066"/>
      <c r="CB1" s="1066"/>
      <c r="CC1" s="1066"/>
      <c r="CD1" s="1066"/>
      <c r="CE1" s="1066"/>
      <c r="CI1" s="1123" t="s">
        <v>813</v>
      </c>
      <c r="CJ1" s="1123"/>
      <c r="CK1" s="1123"/>
      <c r="CL1" s="1123"/>
      <c r="CM1" s="1123"/>
      <c r="CN1" s="1123"/>
      <c r="CO1" s="1123"/>
      <c r="CP1" s="1123"/>
      <c r="CQ1" s="1123"/>
      <c r="CR1" s="1123"/>
      <c r="CS1" s="1123"/>
      <c r="CT1" s="1123"/>
      <c r="CU1" s="1123"/>
      <c r="CV1" s="1123"/>
      <c r="CW1" s="1123"/>
      <c r="CX1" s="1123"/>
      <c r="CY1" s="1123"/>
      <c r="CZ1" s="1123"/>
      <c r="DA1" s="1123"/>
      <c r="DB1" s="1123"/>
      <c r="DC1" s="1123"/>
      <c r="DD1" s="1123"/>
      <c r="DE1" s="1123"/>
      <c r="DF1" s="1123"/>
      <c r="DG1" s="1123"/>
      <c r="DH1" s="1123"/>
      <c r="DI1" s="1123"/>
      <c r="DJ1" s="1123"/>
      <c r="DK1" s="1123"/>
      <c r="DL1" s="1123"/>
      <c r="DM1" s="1123"/>
      <c r="DN1" s="1123"/>
      <c r="DO1" s="1123"/>
      <c r="DP1" s="1123"/>
      <c r="DQ1" s="1123"/>
      <c r="DR1" s="1123"/>
      <c r="DS1" s="1123"/>
      <c r="DT1" s="1123"/>
      <c r="DU1" s="1123"/>
      <c r="DV1" s="1123"/>
      <c r="DW1" s="1123"/>
      <c r="DX1" s="1123"/>
      <c r="DY1" s="1123"/>
      <c r="DZ1" s="1123"/>
      <c r="EA1" s="1123"/>
      <c r="EB1" s="1123"/>
      <c r="EC1" s="1123"/>
      <c r="ED1" s="1123"/>
      <c r="EE1" s="1123"/>
      <c r="EF1" s="1123"/>
      <c r="EG1" s="1123"/>
      <c r="EH1" s="1123"/>
      <c r="EI1" s="1123"/>
      <c r="EJ1" s="1123"/>
      <c r="EK1" s="1123"/>
      <c r="EL1" s="1123"/>
      <c r="EM1" s="1123"/>
      <c r="EN1" s="1123"/>
      <c r="EO1" s="1123"/>
      <c r="EP1" s="1123"/>
      <c r="EQ1" s="1123"/>
      <c r="ER1" s="1123"/>
      <c r="ES1" s="1123"/>
      <c r="ET1" s="1123"/>
      <c r="EU1" s="1123"/>
      <c r="EV1" s="1123"/>
      <c r="EW1" s="1123"/>
      <c r="EX1" s="1123"/>
      <c r="EY1" s="1123"/>
      <c r="EZ1" s="1123"/>
      <c r="FA1" s="1123"/>
      <c r="FB1" s="1123"/>
      <c r="FC1" s="1123"/>
      <c r="FD1" s="1123"/>
      <c r="FE1" s="1123"/>
      <c r="FF1" s="1123"/>
      <c r="FG1" s="1123"/>
      <c r="FH1" s="1123"/>
      <c r="FI1" s="1123"/>
      <c r="FJ1" s="1123"/>
      <c r="FK1" s="1123"/>
      <c r="FL1" s="1123"/>
      <c r="FM1" s="1123"/>
      <c r="FN1" s="1123"/>
      <c r="FO1" s="1123"/>
      <c r="FP1" s="1123"/>
      <c r="FQ1" s="1123"/>
      <c r="FR1" s="1123"/>
      <c r="FS1" s="1123"/>
      <c r="FT1" s="1123"/>
      <c r="FV1" s="1123" t="s">
        <v>1206</v>
      </c>
      <c r="FW1" s="1123"/>
      <c r="FX1" s="1123"/>
      <c r="FY1" s="1123"/>
      <c r="FZ1" s="1123"/>
      <c r="GA1" s="1123"/>
      <c r="GB1" s="1123"/>
      <c r="GC1" s="1123"/>
      <c r="GD1" s="1123"/>
      <c r="GE1" s="1123"/>
      <c r="GF1" s="1123"/>
      <c r="GG1" s="1123"/>
      <c r="GH1" s="1123"/>
    </row>
    <row r="2" spans="1:190" s="125" customFormat="1" ht="15.6" thickBot="1">
      <c r="B2" s="56"/>
      <c r="C2" s="57"/>
      <c r="D2" s="58"/>
      <c r="E2" s="58"/>
      <c r="F2" s="58"/>
      <c r="G2" s="58"/>
      <c r="H2" s="58"/>
      <c r="I2" s="58"/>
      <c r="J2" s="58"/>
      <c r="K2" s="58"/>
      <c r="L2" s="58"/>
      <c r="M2" s="58"/>
      <c r="N2" s="58"/>
      <c r="O2" s="433"/>
      <c r="P2" s="433"/>
      <c r="Q2" s="433"/>
      <c r="R2" s="433"/>
      <c r="S2" s="433"/>
      <c r="T2" s="433"/>
      <c r="U2" s="433"/>
      <c r="V2" s="433"/>
      <c r="W2" s="433"/>
      <c r="X2" s="433"/>
      <c r="Y2" s="433"/>
      <c r="Z2" s="433"/>
      <c r="AA2" s="234"/>
      <c r="AB2" s="234"/>
      <c r="AC2" s="234"/>
      <c r="AD2" s="234"/>
      <c r="AE2" s="234"/>
      <c r="AF2" s="234"/>
      <c r="AG2" s="234"/>
      <c r="AH2" s="234"/>
      <c r="AI2" s="234"/>
      <c r="AJ2" s="234"/>
      <c r="AK2" s="234"/>
      <c r="AL2" s="234"/>
      <c r="AM2" s="232"/>
      <c r="AN2" s="232"/>
      <c r="AO2" s="232"/>
      <c r="AP2" s="232"/>
      <c r="AQ2" s="433"/>
      <c r="CI2" s="526" t="s">
        <v>819</v>
      </c>
      <c r="CJ2" s="526" t="s">
        <v>821</v>
      </c>
      <c r="CK2" s="1127" t="s">
        <v>809</v>
      </c>
      <c r="CL2" s="1127"/>
      <c r="CM2" s="1127"/>
      <c r="CN2" s="1127"/>
      <c r="CO2" s="1127"/>
      <c r="CP2" s="1127"/>
      <c r="CQ2" s="1127"/>
      <c r="CR2" s="1127"/>
      <c r="CS2" s="1127"/>
      <c r="CT2" s="1127"/>
      <c r="CU2" s="1127"/>
      <c r="CV2" s="1127"/>
      <c r="CW2" s="1128" t="s">
        <v>810</v>
      </c>
      <c r="CX2" s="1129"/>
      <c r="CY2" s="1129"/>
      <c r="CZ2" s="1129"/>
      <c r="DA2" s="1129"/>
      <c r="DB2" s="1129"/>
      <c r="DC2" s="1129"/>
      <c r="DD2" s="1129"/>
      <c r="DE2" s="1129"/>
      <c r="DF2" s="1129"/>
      <c r="DG2" s="1129"/>
      <c r="DH2" s="1130"/>
      <c r="DI2" s="1036" t="s">
        <v>781</v>
      </c>
      <c r="DJ2" s="1036"/>
      <c r="DK2" s="1036"/>
      <c r="DL2" s="1036"/>
      <c r="DM2" s="1036"/>
      <c r="DN2" s="1036"/>
      <c r="DO2" s="1036"/>
      <c r="DP2" s="1036"/>
      <c r="DQ2" s="1036"/>
      <c r="DR2" s="1036"/>
      <c r="DS2" s="1036"/>
      <c r="DT2" s="1036"/>
      <c r="DU2" s="1036"/>
      <c r="DV2" s="1036"/>
      <c r="DW2" s="1036"/>
      <c r="DX2" s="1036"/>
      <c r="DY2" s="1036"/>
      <c r="DZ2" s="1036"/>
      <c r="EA2" s="1036"/>
      <c r="EB2" s="1036"/>
      <c r="EC2" s="1036"/>
      <c r="ED2" s="1036"/>
      <c r="EE2" s="1036"/>
      <c r="EF2" s="1036"/>
      <c r="EG2" s="1036"/>
      <c r="EH2" s="1036"/>
      <c r="EI2" s="1036"/>
      <c r="EJ2" s="1036"/>
      <c r="EK2" s="1036"/>
      <c r="EL2" s="1036"/>
      <c r="EM2" s="1036"/>
      <c r="EN2" s="1036"/>
      <c r="EO2" s="1036"/>
      <c r="EP2" s="1036"/>
      <c r="EQ2" s="1036"/>
      <c r="ER2" s="1036"/>
      <c r="ES2" s="1036"/>
      <c r="ET2" s="1036"/>
      <c r="EU2" s="1036"/>
      <c r="EV2" s="1036"/>
      <c r="EW2" s="1036"/>
      <c r="EX2" s="1036"/>
      <c r="EY2" s="1036"/>
      <c r="EZ2" s="1036"/>
      <c r="FA2" s="1036"/>
      <c r="FB2" s="1036"/>
      <c r="FC2" s="1036"/>
      <c r="FD2" s="1036"/>
      <c r="FE2" s="1036"/>
      <c r="FF2" s="1036"/>
      <c r="FG2" s="1036"/>
      <c r="FH2" s="1036"/>
      <c r="FI2" s="1036"/>
      <c r="FJ2" s="1036"/>
      <c r="FK2" s="1036"/>
      <c r="FL2" s="1036"/>
      <c r="FM2" s="1036"/>
      <c r="FN2" s="1036"/>
      <c r="FO2" s="1036"/>
      <c r="FP2" s="1036"/>
      <c r="FQ2" s="1124" t="s">
        <v>812</v>
      </c>
      <c r="FR2" s="1125"/>
      <c r="FS2" s="1125"/>
      <c r="FT2" s="1126"/>
      <c r="FV2" s="967" t="s">
        <v>1205</v>
      </c>
      <c r="FW2" s="967"/>
      <c r="FX2" s="967"/>
      <c r="FY2" s="967"/>
      <c r="FZ2" s="967"/>
      <c r="GA2" s="967"/>
      <c r="GB2" s="967"/>
      <c r="GC2" s="967"/>
      <c r="GD2" s="967"/>
      <c r="GE2" s="967"/>
      <c r="GF2" s="967"/>
      <c r="GG2" s="967"/>
      <c r="GH2" s="967"/>
    </row>
    <row r="3" spans="1:190" ht="24" customHeight="1">
      <c r="A3" s="55"/>
      <c r="B3" s="1005" t="s">
        <v>1370</v>
      </c>
      <c r="C3" s="1101" t="s">
        <v>808</v>
      </c>
      <c r="D3" s="1102"/>
      <c r="E3" s="1102"/>
      <c r="F3" s="1102"/>
      <c r="G3" s="1102"/>
      <c r="H3" s="1102"/>
      <c r="I3" s="1102"/>
      <c r="J3" s="1102"/>
      <c r="K3" s="1102"/>
      <c r="L3" s="1102"/>
      <c r="M3" s="1102"/>
      <c r="N3" s="1102"/>
      <c r="O3" s="1103" t="s">
        <v>455</v>
      </c>
      <c r="P3" s="1104"/>
      <c r="Q3" s="1104"/>
      <c r="R3" s="1104"/>
      <c r="S3" s="1104"/>
      <c r="T3" s="1104"/>
      <c r="U3" s="1104"/>
      <c r="V3" s="1104"/>
      <c r="W3" s="1104"/>
      <c r="X3" s="1104"/>
      <c r="Y3" s="1104"/>
      <c r="Z3" s="1105"/>
      <c r="AA3" s="1106" t="s">
        <v>456</v>
      </c>
      <c r="AB3" s="1107"/>
      <c r="AC3" s="1107"/>
      <c r="AD3" s="1107"/>
      <c r="AE3" s="1107"/>
      <c r="AF3" s="1107"/>
      <c r="AG3" s="1107"/>
      <c r="AH3" s="1107"/>
      <c r="AI3" s="1107"/>
      <c r="AJ3" s="1107"/>
      <c r="AK3" s="1107"/>
      <c r="AL3" s="1108"/>
      <c r="AM3" s="1109" t="s">
        <v>811</v>
      </c>
      <c r="AN3" s="1110"/>
      <c r="AO3" s="1110"/>
      <c r="AP3" s="1111"/>
      <c r="AQ3" s="60" t="s">
        <v>350</v>
      </c>
      <c r="AR3" s="1112" t="s">
        <v>454</v>
      </c>
      <c r="AS3" s="1113"/>
      <c r="AT3" s="1113"/>
      <c r="AU3" s="1113"/>
      <c r="AV3" s="1113"/>
      <c r="AW3" s="1113"/>
      <c r="AX3" s="1113"/>
      <c r="AY3" s="1113"/>
      <c r="AZ3" s="1113"/>
      <c r="BA3" s="1113"/>
      <c r="BB3" s="1113"/>
      <c r="BC3" s="1113"/>
      <c r="BD3" s="1114" t="s">
        <v>455</v>
      </c>
      <c r="BE3" s="1115"/>
      <c r="BF3" s="1115"/>
      <c r="BG3" s="1115"/>
      <c r="BH3" s="1115"/>
      <c r="BI3" s="1115"/>
      <c r="BJ3" s="1115"/>
      <c r="BK3" s="1115"/>
      <c r="BL3" s="1115"/>
      <c r="BM3" s="1115"/>
      <c r="BN3" s="1115"/>
      <c r="BO3" s="1116"/>
      <c r="BP3" s="1117" t="s">
        <v>456</v>
      </c>
      <c r="BQ3" s="1118"/>
      <c r="BR3" s="1118"/>
      <c r="BS3" s="1118"/>
      <c r="BT3" s="1118"/>
      <c r="BU3" s="1118"/>
      <c r="BV3" s="1118"/>
      <c r="BW3" s="1118"/>
      <c r="BX3" s="1118"/>
      <c r="BY3" s="1118"/>
      <c r="BZ3" s="1118"/>
      <c r="CA3" s="1119"/>
      <c r="CB3" s="1097" t="s">
        <v>440</v>
      </c>
      <c r="CC3" s="1098"/>
      <c r="CD3" s="1098"/>
      <c r="CE3" s="1099"/>
      <c r="CG3" s="485" t="s">
        <v>1133</v>
      </c>
      <c r="CI3" s="477" t="s">
        <v>820</v>
      </c>
      <c r="CJ3" s="478" t="s">
        <v>822</v>
      </c>
      <c r="CK3" s="967" t="s">
        <v>814</v>
      </c>
      <c r="CL3" s="967"/>
      <c r="CM3" s="967"/>
      <c r="CN3" s="967"/>
      <c r="CO3" s="967"/>
      <c r="CP3" s="967"/>
      <c r="CQ3" s="967"/>
      <c r="CR3" s="967"/>
      <c r="CS3" s="967"/>
      <c r="CT3" s="967"/>
      <c r="CU3" s="967"/>
      <c r="CV3" s="967"/>
      <c r="CW3" s="944" t="s">
        <v>814</v>
      </c>
      <c r="CX3" s="945"/>
      <c r="CY3" s="945"/>
      <c r="CZ3" s="945"/>
      <c r="DA3" s="945"/>
      <c r="DB3" s="945"/>
      <c r="DC3" s="945"/>
      <c r="DD3" s="945"/>
      <c r="DE3" s="945"/>
      <c r="DF3" s="945"/>
      <c r="DG3" s="945"/>
      <c r="DH3" s="946"/>
      <c r="DI3" s="1035" t="s">
        <v>782</v>
      </c>
      <c r="DJ3" s="1035"/>
      <c r="DK3" s="1035"/>
      <c r="DL3" s="1035"/>
      <c r="DM3" s="1035"/>
      <c r="DN3" s="1035" t="s">
        <v>42</v>
      </c>
      <c r="DO3" s="1035"/>
      <c r="DP3" s="1035"/>
      <c r="DQ3" s="1035"/>
      <c r="DR3" s="1035"/>
      <c r="DS3" s="1035" t="s">
        <v>43</v>
      </c>
      <c r="DT3" s="1035"/>
      <c r="DU3" s="1035"/>
      <c r="DV3" s="1035"/>
      <c r="DW3" s="1035"/>
      <c r="DX3" s="1035" t="s">
        <v>44</v>
      </c>
      <c r="DY3" s="1035"/>
      <c r="DZ3" s="1035"/>
      <c r="EA3" s="1035"/>
      <c r="EB3" s="1035"/>
      <c r="EC3" s="1035" t="s">
        <v>45</v>
      </c>
      <c r="ED3" s="1035"/>
      <c r="EE3" s="1035"/>
      <c r="EF3" s="1035"/>
      <c r="EG3" s="1035"/>
      <c r="EH3" s="1035" t="s">
        <v>46</v>
      </c>
      <c r="EI3" s="1035"/>
      <c r="EJ3" s="1035"/>
      <c r="EK3" s="1035"/>
      <c r="EL3" s="1035"/>
      <c r="EM3" s="1035" t="s">
        <v>47</v>
      </c>
      <c r="EN3" s="1035"/>
      <c r="EO3" s="1035"/>
      <c r="EP3" s="1035"/>
      <c r="EQ3" s="1035"/>
      <c r="ER3" s="1035" t="s">
        <v>48</v>
      </c>
      <c r="ES3" s="1035"/>
      <c r="ET3" s="1035"/>
      <c r="EU3" s="1035"/>
      <c r="EV3" s="1035"/>
      <c r="EW3" s="1035" t="s">
        <v>49</v>
      </c>
      <c r="EX3" s="1035"/>
      <c r="EY3" s="1035"/>
      <c r="EZ3" s="1035"/>
      <c r="FA3" s="1035"/>
      <c r="FB3" s="1035" t="s">
        <v>50</v>
      </c>
      <c r="FC3" s="1035"/>
      <c r="FD3" s="1035"/>
      <c r="FE3" s="1035"/>
      <c r="FF3" s="1035"/>
      <c r="FG3" s="1035" t="s">
        <v>51</v>
      </c>
      <c r="FH3" s="1035"/>
      <c r="FI3" s="1035"/>
      <c r="FJ3" s="1035"/>
      <c r="FK3" s="1035"/>
      <c r="FL3" s="1035" t="s">
        <v>52</v>
      </c>
      <c r="FM3" s="1035"/>
      <c r="FN3" s="1035"/>
      <c r="FO3" s="1035"/>
      <c r="FP3" s="1035"/>
      <c r="FQ3" s="965" t="s">
        <v>814</v>
      </c>
      <c r="FR3" s="940"/>
      <c r="FS3" s="940"/>
      <c r="FT3" s="942"/>
      <c r="FV3" s="527">
        <v>1</v>
      </c>
      <c r="FW3" s="527">
        <v>2</v>
      </c>
      <c r="FX3" s="527">
        <v>3</v>
      </c>
      <c r="FY3" s="527">
        <v>4</v>
      </c>
      <c r="FZ3" s="527">
        <v>5</v>
      </c>
      <c r="GA3" s="527">
        <v>6</v>
      </c>
      <c r="GB3" s="527">
        <v>7</v>
      </c>
      <c r="GC3" s="527">
        <v>8</v>
      </c>
      <c r="GD3" s="527">
        <v>9</v>
      </c>
      <c r="GE3" s="527">
        <v>10</v>
      </c>
      <c r="GF3" s="527">
        <v>11</v>
      </c>
      <c r="GG3" s="527">
        <v>12</v>
      </c>
      <c r="GH3" s="528" t="s">
        <v>1204</v>
      </c>
    </row>
    <row r="4" spans="1:190" ht="15.6" thickBot="1">
      <c r="A4" s="55"/>
      <c r="B4" s="1100"/>
      <c r="C4" s="540">
        <v>1</v>
      </c>
      <c r="D4" s="541">
        <v>2</v>
      </c>
      <c r="E4" s="541">
        <v>3</v>
      </c>
      <c r="F4" s="541">
        <v>4</v>
      </c>
      <c r="G4" s="541">
        <v>5</v>
      </c>
      <c r="H4" s="541">
        <v>6</v>
      </c>
      <c r="I4" s="541">
        <v>7</v>
      </c>
      <c r="J4" s="541">
        <v>8</v>
      </c>
      <c r="K4" s="541">
        <v>9</v>
      </c>
      <c r="L4" s="541">
        <v>10</v>
      </c>
      <c r="M4" s="541">
        <v>11</v>
      </c>
      <c r="N4" s="542">
        <v>12</v>
      </c>
      <c r="O4" s="543">
        <v>1</v>
      </c>
      <c r="P4" s="544">
        <v>2</v>
      </c>
      <c r="Q4" s="544">
        <v>3</v>
      </c>
      <c r="R4" s="544">
        <v>4</v>
      </c>
      <c r="S4" s="544">
        <v>5</v>
      </c>
      <c r="T4" s="544">
        <v>6</v>
      </c>
      <c r="U4" s="544">
        <v>7</v>
      </c>
      <c r="V4" s="544">
        <v>8</v>
      </c>
      <c r="W4" s="544">
        <v>9</v>
      </c>
      <c r="X4" s="544">
        <v>10</v>
      </c>
      <c r="Y4" s="544">
        <v>11</v>
      </c>
      <c r="Z4" s="545">
        <v>12</v>
      </c>
      <c r="AA4" s="546" t="s">
        <v>41</v>
      </c>
      <c r="AB4" s="547" t="s">
        <v>42</v>
      </c>
      <c r="AC4" s="547" t="s">
        <v>43</v>
      </c>
      <c r="AD4" s="547" t="s">
        <v>44</v>
      </c>
      <c r="AE4" s="547" t="s">
        <v>45</v>
      </c>
      <c r="AF4" s="547" t="s">
        <v>46</v>
      </c>
      <c r="AG4" s="547" t="s">
        <v>47</v>
      </c>
      <c r="AH4" s="547" t="s">
        <v>48</v>
      </c>
      <c r="AI4" s="547" t="s">
        <v>49</v>
      </c>
      <c r="AJ4" s="547" t="s">
        <v>50</v>
      </c>
      <c r="AK4" s="547" t="s">
        <v>51</v>
      </c>
      <c r="AL4" s="548" t="s">
        <v>52</v>
      </c>
      <c r="AM4" s="549" t="s">
        <v>252</v>
      </c>
      <c r="AN4" s="550" t="s">
        <v>253</v>
      </c>
      <c r="AO4" s="550" t="s">
        <v>254</v>
      </c>
      <c r="AP4" s="551" t="s">
        <v>255</v>
      </c>
      <c r="AQ4" s="61"/>
      <c r="AR4" s="62">
        <v>1</v>
      </c>
      <c r="AS4" s="63">
        <v>2</v>
      </c>
      <c r="AT4" s="63">
        <v>3</v>
      </c>
      <c r="AU4" s="63">
        <v>4</v>
      </c>
      <c r="AV4" s="63">
        <v>5</v>
      </c>
      <c r="AW4" s="63">
        <v>6</v>
      </c>
      <c r="AX4" s="63">
        <v>7</v>
      </c>
      <c r="AY4" s="63">
        <v>8</v>
      </c>
      <c r="AZ4" s="63">
        <v>9</v>
      </c>
      <c r="BA4" s="63">
        <v>10</v>
      </c>
      <c r="BB4" s="63">
        <v>11</v>
      </c>
      <c r="BC4" s="64">
        <v>12</v>
      </c>
      <c r="BD4" s="65">
        <v>1</v>
      </c>
      <c r="BE4" s="66">
        <v>2</v>
      </c>
      <c r="BF4" s="66">
        <v>3</v>
      </c>
      <c r="BG4" s="66">
        <v>4</v>
      </c>
      <c r="BH4" s="66">
        <v>5</v>
      </c>
      <c r="BI4" s="66">
        <v>6</v>
      </c>
      <c r="BJ4" s="66">
        <v>7</v>
      </c>
      <c r="BK4" s="66">
        <v>8</v>
      </c>
      <c r="BL4" s="66">
        <v>9</v>
      </c>
      <c r="BM4" s="66">
        <v>10</v>
      </c>
      <c r="BN4" s="66">
        <v>11</v>
      </c>
      <c r="BO4" s="67">
        <v>12</v>
      </c>
      <c r="BP4" s="68" t="s">
        <v>41</v>
      </c>
      <c r="BQ4" s="66" t="s">
        <v>42</v>
      </c>
      <c r="BR4" s="66" t="s">
        <v>43</v>
      </c>
      <c r="BS4" s="66" t="s">
        <v>44</v>
      </c>
      <c r="BT4" s="66" t="s">
        <v>45</v>
      </c>
      <c r="BU4" s="66" t="s">
        <v>46</v>
      </c>
      <c r="BV4" s="66" t="s">
        <v>47</v>
      </c>
      <c r="BW4" s="66" t="s">
        <v>48</v>
      </c>
      <c r="BX4" s="66" t="s">
        <v>49</v>
      </c>
      <c r="BY4" s="66" t="s">
        <v>50</v>
      </c>
      <c r="BZ4" s="66" t="s">
        <v>51</v>
      </c>
      <c r="CA4" s="67" t="s">
        <v>52</v>
      </c>
      <c r="CB4" s="69" t="s">
        <v>252</v>
      </c>
      <c r="CC4" s="70" t="s">
        <v>253</v>
      </c>
      <c r="CD4" s="70" t="s">
        <v>254</v>
      </c>
      <c r="CE4" s="71" t="s">
        <v>255</v>
      </c>
      <c r="CG4" s="485" t="s">
        <v>1134</v>
      </c>
      <c r="CI4" s="478" t="s">
        <v>815</v>
      </c>
      <c r="CJ4" s="478" t="s">
        <v>818</v>
      </c>
      <c r="CK4" s="485">
        <v>1</v>
      </c>
      <c r="CL4" s="485">
        <v>2</v>
      </c>
      <c r="CM4" s="485">
        <v>3</v>
      </c>
      <c r="CN4" s="485">
        <v>4</v>
      </c>
      <c r="CO4" s="485">
        <v>5</v>
      </c>
      <c r="CP4" s="485">
        <v>6</v>
      </c>
      <c r="CQ4" s="485">
        <v>7</v>
      </c>
      <c r="CR4" s="485">
        <v>8</v>
      </c>
      <c r="CS4" s="485">
        <v>9</v>
      </c>
      <c r="CT4" s="485">
        <v>10</v>
      </c>
      <c r="CU4" s="485">
        <v>11</v>
      </c>
      <c r="CV4" s="485">
        <v>12</v>
      </c>
      <c r="CW4" s="529">
        <v>1</v>
      </c>
      <c r="CX4" s="485">
        <v>2</v>
      </c>
      <c r="CY4" s="485">
        <v>3</v>
      </c>
      <c r="CZ4" s="485">
        <v>4</v>
      </c>
      <c r="DA4" s="485">
        <v>5</v>
      </c>
      <c r="DB4" s="485">
        <v>6</v>
      </c>
      <c r="DC4" s="485">
        <v>7</v>
      </c>
      <c r="DD4" s="485">
        <v>8</v>
      </c>
      <c r="DE4" s="485">
        <v>9</v>
      </c>
      <c r="DF4" s="485">
        <v>10</v>
      </c>
      <c r="DG4" s="485">
        <v>11</v>
      </c>
      <c r="DH4" s="485">
        <v>12</v>
      </c>
      <c r="DI4" s="188" t="s">
        <v>356</v>
      </c>
      <c r="DJ4" s="189" t="s">
        <v>785</v>
      </c>
      <c r="DK4" s="189" t="s">
        <v>784</v>
      </c>
      <c r="DL4" s="189" t="s">
        <v>786</v>
      </c>
      <c r="DM4" s="435" t="s">
        <v>761</v>
      </c>
      <c r="DN4" s="188" t="s">
        <v>356</v>
      </c>
      <c r="DO4" s="189" t="s">
        <v>785</v>
      </c>
      <c r="DP4" s="189" t="s">
        <v>784</v>
      </c>
      <c r="DQ4" s="189" t="s">
        <v>786</v>
      </c>
      <c r="DR4" s="435" t="s">
        <v>761</v>
      </c>
      <c r="DS4" s="188" t="s">
        <v>356</v>
      </c>
      <c r="DT4" s="189" t="s">
        <v>785</v>
      </c>
      <c r="DU4" s="189" t="s">
        <v>784</v>
      </c>
      <c r="DV4" s="189" t="s">
        <v>786</v>
      </c>
      <c r="DW4" s="435" t="s">
        <v>761</v>
      </c>
      <c r="DX4" s="188" t="s">
        <v>356</v>
      </c>
      <c r="DY4" s="189" t="s">
        <v>785</v>
      </c>
      <c r="DZ4" s="189" t="s">
        <v>784</v>
      </c>
      <c r="EA4" s="189" t="s">
        <v>786</v>
      </c>
      <c r="EB4" s="435" t="s">
        <v>761</v>
      </c>
      <c r="EC4" s="188" t="s">
        <v>356</v>
      </c>
      <c r="ED4" s="189" t="s">
        <v>785</v>
      </c>
      <c r="EE4" s="189" t="s">
        <v>784</v>
      </c>
      <c r="EF4" s="189" t="s">
        <v>786</v>
      </c>
      <c r="EG4" s="435" t="s">
        <v>761</v>
      </c>
      <c r="EH4" s="188" t="s">
        <v>356</v>
      </c>
      <c r="EI4" s="189" t="s">
        <v>785</v>
      </c>
      <c r="EJ4" s="189" t="s">
        <v>784</v>
      </c>
      <c r="EK4" s="189" t="s">
        <v>786</v>
      </c>
      <c r="EL4" s="435" t="s">
        <v>761</v>
      </c>
      <c r="EM4" s="188" t="s">
        <v>356</v>
      </c>
      <c r="EN4" s="189" t="s">
        <v>785</v>
      </c>
      <c r="EO4" s="189" t="s">
        <v>784</v>
      </c>
      <c r="EP4" s="189" t="s">
        <v>786</v>
      </c>
      <c r="EQ4" s="435" t="s">
        <v>761</v>
      </c>
      <c r="ER4" s="188" t="s">
        <v>356</v>
      </c>
      <c r="ES4" s="189" t="s">
        <v>785</v>
      </c>
      <c r="ET4" s="189" t="s">
        <v>784</v>
      </c>
      <c r="EU4" s="189" t="s">
        <v>786</v>
      </c>
      <c r="EV4" s="435" t="s">
        <v>761</v>
      </c>
      <c r="EW4" s="188" t="s">
        <v>356</v>
      </c>
      <c r="EX4" s="189" t="s">
        <v>785</v>
      </c>
      <c r="EY4" s="189" t="s">
        <v>784</v>
      </c>
      <c r="EZ4" s="189" t="s">
        <v>786</v>
      </c>
      <c r="FA4" s="435" t="s">
        <v>761</v>
      </c>
      <c r="FB4" s="188" t="s">
        <v>356</v>
      </c>
      <c r="FC4" s="189" t="s">
        <v>785</v>
      </c>
      <c r="FD4" s="189" t="s">
        <v>784</v>
      </c>
      <c r="FE4" s="189" t="s">
        <v>786</v>
      </c>
      <c r="FF4" s="435" t="s">
        <v>761</v>
      </c>
      <c r="FG4" s="188" t="s">
        <v>356</v>
      </c>
      <c r="FH4" s="189" t="s">
        <v>785</v>
      </c>
      <c r="FI4" s="189" t="s">
        <v>784</v>
      </c>
      <c r="FJ4" s="189" t="s">
        <v>786</v>
      </c>
      <c r="FK4" s="435" t="s">
        <v>761</v>
      </c>
      <c r="FL4" s="188" t="s">
        <v>356</v>
      </c>
      <c r="FM4" s="189" t="s">
        <v>785</v>
      </c>
      <c r="FN4" s="189" t="s">
        <v>784</v>
      </c>
      <c r="FO4" s="189" t="s">
        <v>786</v>
      </c>
      <c r="FP4" s="435" t="s">
        <v>761</v>
      </c>
      <c r="FQ4" s="203" t="s">
        <v>252</v>
      </c>
      <c r="FR4" s="203" t="s">
        <v>253</v>
      </c>
      <c r="FS4" s="203" t="s">
        <v>254</v>
      </c>
      <c r="FT4" s="203" t="s">
        <v>255</v>
      </c>
      <c r="FV4" s="504">
        <f>IF(COUNTIF(FV$5:FV$52,1)&gt;0,C4,"")</f>
        <v>1</v>
      </c>
      <c r="FW4" s="504">
        <f t="shared" ref="FW4:GG4" si="0">IF(COUNTIF(FW$5:FW$52,1)&gt;0,D4,"")</f>
        <v>2</v>
      </c>
      <c r="FX4" s="504">
        <f t="shared" si="0"/>
        <v>3</v>
      </c>
      <c r="FY4" s="504">
        <f t="shared" si="0"/>
        <v>4</v>
      </c>
      <c r="FZ4" s="504">
        <f t="shared" si="0"/>
        <v>5</v>
      </c>
      <c r="GA4" s="504">
        <f t="shared" si="0"/>
        <v>6</v>
      </c>
      <c r="GB4" s="504" t="str">
        <f t="shared" si="0"/>
        <v/>
      </c>
      <c r="GC4" s="504" t="str">
        <f t="shared" si="0"/>
        <v/>
      </c>
      <c r="GD4" s="504" t="str">
        <f t="shared" si="0"/>
        <v/>
      </c>
      <c r="GE4" s="504" t="str">
        <f t="shared" si="0"/>
        <v/>
      </c>
      <c r="GF4" s="504" t="str">
        <f t="shared" si="0"/>
        <v/>
      </c>
      <c r="GG4" s="504" t="str">
        <f t="shared" si="0"/>
        <v/>
      </c>
      <c r="GH4" s="523">
        <f>IFERROR(SMALL($FV$4:$GG$4,ROW()-3),"")</f>
        <v>1</v>
      </c>
    </row>
    <row r="5" spans="1:190" ht="15.75" customHeight="1">
      <c r="A5" s="55"/>
      <c r="B5" s="72">
        <v>1</v>
      </c>
      <c r="C5" s="262" t="s">
        <v>67</v>
      </c>
      <c r="D5" s="262" t="s">
        <v>643</v>
      </c>
      <c r="E5" s="262" t="s">
        <v>643</v>
      </c>
      <c r="F5" s="262" t="s">
        <v>643</v>
      </c>
      <c r="G5" s="262" t="s">
        <v>643</v>
      </c>
      <c r="H5" s="262" t="s">
        <v>643</v>
      </c>
      <c r="I5" s="262" t="s">
        <v>643</v>
      </c>
      <c r="J5" s="262" t="s">
        <v>643</v>
      </c>
      <c r="K5" s="264" t="s">
        <v>643</v>
      </c>
      <c r="L5" s="264" t="s">
        <v>643</v>
      </c>
      <c r="M5" s="264" t="s">
        <v>643</v>
      </c>
      <c r="N5" s="351" t="s">
        <v>1312</v>
      </c>
      <c r="O5" s="271" t="s">
        <v>1313</v>
      </c>
      <c r="P5" s="272" t="s">
        <v>67</v>
      </c>
      <c r="Q5" s="272" t="s">
        <v>67</v>
      </c>
      <c r="R5" s="272" t="s">
        <v>67</v>
      </c>
      <c r="S5" s="272" t="s">
        <v>67</v>
      </c>
      <c r="T5" s="272" t="s">
        <v>67</v>
      </c>
      <c r="U5" s="278" t="s">
        <v>643</v>
      </c>
      <c r="V5" s="278" t="s">
        <v>643</v>
      </c>
      <c r="W5" s="278" t="s">
        <v>643</v>
      </c>
      <c r="X5" s="278" t="s">
        <v>643</v>
      </c>
      <c r="Y5" s="278" t="s">
        <v>643</v>
      </c>
      <c r="Z5" s="278" t="s">
        <v>643</v>
      </c>
      <c r="AA5" s="352" t="s">
        <v>1546</v>
      </c>
      <c r="AB5" s="352" t="s">
        <v>1546</v>
      </c>
      <c r="AC5" s="352" t="s">
        <v>1546</v>
      </c>
      <c r="AD5" s="352" t="s">
        <v>1546</v>
      </c>
      <c r="AE5" s="352" t="s">
        <v>1546</v>
      </c>
      <c r="AF5" s="352" t="s">
        <v>1546</v>
      </c>
      <c r="AG5" s="353"/>
      <c r="AH5" s="353"/>
      <c r="AI5" s="353"/>
      <c r="AJ5" s="353"/>
      <c r="AK5" s="353"/>
      <c r="AL5" s="354"/>
      <c r="AM5" s="361" t="s">
        <v>643</v>
      </c>
      <c r="AN5" s="264" t="s">
        <v>643</v>
      </c>
      <c r="AO5" s="264" t="s">
        <v>643</v>
      </c>
      <c r="AP5" s="362" t="s">
        <v>643</v>
      </c>
      <c r="AQ5" s="73"/>
      <c r="AR5" s="79" t="s">
        <v>816</v>
      </c>
      <c r="BD5" s="79" t="s">
        <v>419</v>
      </c>
      <c r="BP5" s="93"/>
      <c r="CB5" s="79" t="s">
        <v>643</v>
      </c>
      <c r="CG5" s="485" t="str">
        <f t="shared" ref="CG5:CG12" si="1">IF(COUNTA(AA5:AL5),INDEX(AA5:AL5,MATCH("",AA5:AL5,-1)),"")</f>
        <v>0522048869</v>
      </c>
      <c r="CI5" s="530" t="str">
        <f>IF(COUNTIF($C5:$N5,"")+COUNTIF($C5:$N5,$AR$6)=12,"grey","")</f>
        <v/>
      </c>
      <c r="CJ5" s="1120" t="s">
        <v>768</v>
      </c>
      <c r="CK5" s="531" t="str">
        <f t="shared" ref="CK5:CV5" si="2">IF(COUNTIF($AR$5:$AR$6,C5),"","red")</f>
        <v/>
      </c>
      <c r="CL5" s="532" t="str">
        <f t="shared" si="2"/>
        <v/>
      </c>
      <c r="CM5" s="532" t="str">
        <f t="shared" si="2"/>
        <v/>
      </c>
      <c r="CN5" s="532" t="str">
        <f t="shared" si="2"/>
        <v/>
      </c>
      <c r="CO5" s="532" t="str">
        <f t="shared" si="2"/>
        <v/>
      </c>
      <c r="CP5" s="532" t="str">
        <f t="shared" si="2"/>
        <v/>
      </c>
      <c r="CQ5" s="532" t="str">
        <f t="shared" si="2"/>
        <v/>
      </c>
      <c r="CR5" s="532" t="str">
        <f t="shared" si="2"/>
        <v/>
      </c>
      <c r="CS5" s="532" t="str">
        <f t="shared" si="2"/>
        <v/>
      </c>
      <c r="CT5" s="532" t="str">
        <f t="shared" si="2"/>
        <v/>
      </c>
      <c r="CU5" s="532" t="str">
        <f t="shared" si="2"/>
        <v/>
      </c>
      <c r="CV5" s="533" t="str">
        <f t="shared" si="2"/>
        <v/>
      </c>
      <c r="CW5" s="525" t="str">
        <f t="shared" ref="CW5:DH5" si="3">IF(COUNTIF($BD$5:$BD$6,O5),"","red")</f>
        <v/>
      </c>
      <c r="CX5" s="525" t="str">
        <f t="shared" si="3"/>
        <v/>
      </c>
      <c r="CY5" s="525" t="str">
        <f t="shared" si="3"/>
        <v/>
      </c>
      <c r="CZ5" s="525" t="str">
        <f t="shared" si="3"/>
        <v/>
      </c>
      <c r="DA5" s="525" t="str">
        <f t="shared" si="3"/>
        <v/>
      </c>
      <c r="DB5" s="525" t="str">
        <f t="shared" si="3"/>
        <v/>
      </c>
      <c r="DC5" s="525" t="str">
        <f t="shared" si="3"/>
        <v/>
      </c>
      <c r="DD5" s="525" t="str">
        <f t="shared" si="3"/>
        <v/>
      </c>
      <c r="DE5" s="525" t="str">
        <f t="shared" si="3"/>
        <v/>
      </c>
      <c r="DF5" s="525" t="str">
        <f t="shared" si="3"/>
        <v/>
      </c>
      <c r="DG5" s="525" t="str">
        <f t="shared" si="3"/>
        <v/>
      </c>
      <c r="DH5" s="515" t="str">
        <f t="shared" si="3"/>
        <v/>
      </c>
      <c r="DI5" s="183" t="b">
        <f t="shared" ref="DI5:DI44" si="4">LEN($AA5)&lt;&gt;LENB($AA5)</f>
        <v>0</v>
      </c>
      <c r="DJ5" s="184" t="b">
        <f t="shared" ref="DJ5:DJ44" si="5">IFERROR(VALUE($AA5)&lt;0,TRUE)</f>
        <v>0</v>
      </c>
      <c r="DK5" s="184" t="b">
        <f t="shared" ref="DK5:DK44" si="6">IFERROR(VALUE($AA5)&gt;999999999999,TRUE)</f>
        <v>0</v>
      </c>
      <c r="DL5" s="185" t="b">
        <f t="shared" ref="DL5:DL44" si="7">LENB($AA5)&gt;12</f>
        <v>0</v>
      </c>
      <c r="DM5" s="478" t="str">
        <f>IF(OR(DI5:DL5),"red","")</f>
        <v/>
      </c>
      <c r="DN5" s="183" t="b">
        <f t="shared" ref="DN5:DN44" si="8">LEN($AB5)&lt;&gt;LENB($AB5)</f>
        <v>0</v>
      </c>
      <c r="DO5" s="184" t="b">
        <f t="shared" ref="DO5:DO44" si="9">IFERROR(VALUE($AB5)&lt;0,TRUE)</f>
        <v>0</v>
      </c>
      <c r="DP5" s="184" t="b">
        <f t="shared" ref="DP5:DP44" si="10">IFERROR(VALUE($AB5)&gt;999999999999,TRUE)</f>
        <v>0</v>
      </c>
      <c r="DQ5" s="185" t="b">
        <f t="shared" ref="DQ5:DQ44" si="11">LENB($AB5)&gt;12</f>
        <v>0</v>
      </c>
      <c r="DR5" s="478" t="str">
        <f>IF(OR(DN5:DQ5),"red","")</f>
        <v/>
      </c>
      <c r="DS5" s="183" t="b">
        <f t="shared" ref="DS5:DS44" si="12">LEN($AC5)&lt;&gt;LENB($AC5)</f>
        <v>0</v>
      </c>
      <c r="DT5" s="184" t="b">
        <f t="shared" ref="DT5:DT44" si="13">IFERROR(VALUE($AC5)&lt;0,TRUE)</f>
        <v>0</v>
      </c>
      <c r="DU5" s="184" t="b">
        <f t="shared" ref="DU5:DU44" si="14">IFERROR(VALUE($AC5)&gt;999999999999,TRUE)</f>
        <v>0</v>
      </c>
      <c r="DV5" s="185" t="b">
        <f t="shared" ref="DV5:DV44" si="15">LENB($AC5)&gt;12</f>
        <v>0</v>
      </c>
      <c r="DW5" s="478" t="str">
        <f>IF(OR(DS5:DV5),"red","")</f>
        <v/>
      </c>
      <c r="DX5" s="183" t="b">
        <f t="shared" ref="DX5:DX44" si="16">LEN($AD5)&lt;&gt;LENB($AD5)</f>
        <v>0</v>
      </c>
      <c r="DY5" s="184" t="b">
        <f t="shared" ref="DY5:DY44" si="17">IFERROR(VALUE($AD5)&lt;0,TRUE)</f>
        <v>0</v>
      </c>
      <c r="DZ5" s="184" t="b">
        <f t="shared" ref="DZ5:DZ44" si="18">IFERROR(VALUE($AD5)&gt;999999999999,TRUE)</f>
        <v>0</v>
      </c>
      <c r="EA5" s="185" t="b">
        <f t="shared" ref="EA5:EA44" si="19">LENB($AD5)&gt;12</f>
        <v>0</v>
      </c>
      <c r="EB5" s="478" t="str">
        <f>IF(OR(DX5:EA5),"red","")</f>
        <v/>
      </c>
      <c r="EC5" s="183" t="b">
        <f t="shared" ref="EC5:EC44" si="20">LEN($AE5)&lt;&gt;LENB($AE5)</f>
        <v>0</v>
      </c>
      <c r="ED5" s="184" t="b">
        <f t="shared" ref="ED5:ED44" si="21">IFERROR(VALUE($AE5)&lt;0,TRUE)</f>
        <v>0</v>
      </c>
      <c r="EE5" s="184" t="b">
        <f t="shared" ref="EE5:EE44" si="22">IFERROR(VALUE($AE5)&gt;999999999999,TRUE)</f>
        <v>0</v>
      </c>
      <c r="EF5" s="185" t="b">
        <f t="shared" ref="EF5:EF44" si="23">LENB($AE5)&gt;12</f>
        <v>0</v>
      </c>
      <c r="EG5" s="478" t="str">
        <f>IF(OR(EC5:EF5),"red","")</f>
        <v/>
      </c>
      <c r="EH5" s="183" t="b">
        <f t="shared" ref="EH5:EH44" si="24">LEN($AF5)&lt;&gt;LENB($AF5)</f>
        <v>0</v>
      </c>
      <c r="EI5" s="184" t="b">
        <f t="shared" ref="EI5:EI44" si="25">IFERROR(VALUE($AF5)&lt;0,TRUE)</f>
        <v>0</v>
      </c>
      <c r="EJ5" s="184" t="b">
        <f t="shared" ref="EJ5:EJ44" si="26">IFERROR(VALUE($AF5)&gt;999999999999,TRUE)</f>
        <v>0</v>
      </c>
      <c r="EK5" s="185" t="b">
        <f t="shared" ref="EK5:EK44" si="27">LENB($AF5)&gt;12</f>
        <v>0</v>
      </c>
      <c r="EL5" s="478" t="str">
        <f>IF(OR(EH5:EK5),"red","")</f>
        <v/>
      </c>
      <c r="EM5" s="183" t="b">
        <f t="shared" ref="EM5:EM44" si="28">LEN($AG5)&lt;&gt;LENB($AG5)</f>
        <v>0</v>
      </c>
      <c r="EN5" s="184" t="b">
        <f t="shared" ref="EN5:EN44" si="29">IFERROR(VALUE($AG5)&lt;0,TRUE)</f>
        <v>0</v>
      </c>
      <c r="EO5" s="184" t="b">
        <f t="shared" ref="EO5:EO44" si="30">IFERROR(VALUE($AG5)&gt;999999999999,TRUE)</f>
        <v>0</v>
      </c>
      <c r="EP5" s="185" t="b">
        <f t="shared" ref="EP5:EP44" si="31">LENB($AG5)&gt;12</f>
        <v>0</v>
      </c>
      <c r="EQ5" s="478" t="str">
        <f>IF(OR(EM5:EP5),"red","")</f>
        <v/>
      </c>
      <c r="ER5" s="183" t="b">
        <f t="shared" ref="ER5:ER44" si="32">LEN($AH5)&lt;&gt;LENB($AH5)</f>
        <v>0</v>
      </c>
      <c r="ES5" s="184" t="b">
        <f t="shared" ref="ES5:ES44" si="33">IFERROR(VALUE($AH5)&lt;0,TRUE)</f>
        <v>0</v>
      </c>
      <c r="ET5" s="184" t="b">
        <f t="shared" ref="ET5:ET44" si="34">IFERROR(VALUE($AH5)&gt;999999999999,TRUE)</f>
        <v>0</v>
      </c>
      <c r="EU5" s="185" t="b">
        <f t="shared" ref="EU5:EU44" si="35">LENB($AH5)&gt;12</f>
        <v>0</v>
      </c>
      <c r="EV5" s="478" t="str">
        <f>IF(OR(ER5:EU5),"red","")</f>
        <v/>
      </c>
      <c r="EW5" s="183" t="b">
        <f t="shared" ref="EW5:EW44" si="36">LEN($AI5)&lt;&gt;LENB($AI5)</f>
        <v>0</v>
      </c>
      <c r="EX5" s="184" t="b">
        <f t="shared" ref="EX5:EX44" si="37">IFERROR(VALUE($AI5)&lt;0,TRUE)</f>
        <v>0</v>
      </c>
      <c r="EY5" s="184" t="b">
        <f t="shared" ref="EY5:EY44" si="38">IFERROR(VALUE($AI5)&gt;999999999999,TRUE)</f>
        <v>0</v>
      </c>
      <c r="EZ5" s="185" t="b">
        <f t="shared" ref="EZ5:EZ44" si="39">LENB($AI5)&gt;12</f>
        <v>0</v>
      </c>
      <c r="FA5" s="478" t="str">
        <f>IF(OR(EW5:EZ5),"red","")</f>
        <v/>
      </c>
      <c r="FB5" s="183" t="b">
        <f t="shared" ref="FB5:FB44" si="40">LEN($AJ5)&lt;&gt;LENB($AJ5)</f>
        <v>0</v>
      </c>
      <c r="FC5" s="184" t="b">
        <f t="shared" ref="FC5:FC44" si="41">IFERROR(VALUE($AJ5)&lt;0,TRUE)</f>
        <v>0</v>
      </c>
      <c r="FD5" s="184" t="b">
        <f t="shared" ref="FD5:FD44" si="42">IFERROR(VALUE($AJ5)&gt;999999999999,TRUE)</f>
        <v>0</v>
      </c>
      <c r="FE5" s="185" t="b">
        <f t="shared" ref="FE5:FE44" si="43">LENB($AJ5)&gt;12</f>
        <v>0</v>
      </c>
      <c r="FF5" s="478" t="str">
        <f>IF(OR(FB5:FE5),"red","")</f>
        <v/>
      </c>
      <c r="FG5" s="183" t="b">
        <f t="shared" ref="FG5:FG44" si="44">LEN($AK5)&lt;&gt;LENB($AK5)</f>
        <v>0</v>
      </c>
      <c r="FH5" s="184" t="b">
        <f t="shared" ref="FH5:FH44" si="45">IFERROR(VALUE($AK5)&lt;0,TRUE)</f>
        <v>0</v>
      </c>
      <c r="FI5" s="184" t="b">
        <f t="shared" ref="FI5:FI44" si="46">IFERROR(VALUE($AK5)&gt;999999999999,TRUE)</f>
        <v>0</v>
      </c>
      <c r="FJ5" s="185" t="b">
        <f t="shared" ref="FJ5:FJ44" si="47">LENB($AK5)&gt;12</f>
        <v>0</v>
      </c>
      <c r="FK5" s="478" t="str">
        <f>IF(OR(FG5:FJ5),"red","")</f>
        <v/>
      </c>
      <c r="FL5" s="183" t="b">
        <f t="shared" ref="FL5:FL44" si="48">LEN($AL5)&lt;&gt;LENB($AL5)</f>
        <v>0</v>
      </c>
      <c r="FM5" s="184" t="b">
        <f t="shared" ref="FM5:FM44" si="49">IFERROR(VALUE($AL5)&lt;0,TRUE)</f>
        <v>0</v>
      </c>
      <c r="FN5" s="184" t="b">
        <f t="shared" ref="FN5:FN44" si="50">IFERROR(VALUE($AL5)&gt;999999999999,TRUE)</f>
        <v>0</v>
      </c>
      <c r="FO5" s="185" t="b">
        <f t="shared" ref="FO5:FO44" si="51">LENB($AL5)&gt;12</f>
        <v>0</v>
      </c>
      <c r="FP5" s="478" t="str">
        <f>IF(OR(FL5:FO5),"red","")</f>
        <v/>
      </c>
      <c r="FQ5" s="478" t="str">
        <f>IF(COUNTIF($CB$5:$CB$8,AM5),"","red")</f>
        <v/>
      </c>
      <c r="FR5" s="478" t="str">
        <f>IF(COUNTIF($CB$5:$CB$8,AN5),"","red")</f>
        <v/>
      </c>
      <c r="FS5" s="478" t="str">
        <f>IF(COUNTIF($CB$5:$CB$8,AO5),"","red")</f>
        <v/>
      </c>
      <c r="FT5" s="478" t="str">
        <f>IF(COUNTIF($CB$5:$CB$8,AP5),"","red")</f>
        <v/>
      </c>
      <c r="FV5" s="79">
        <f>IF(C5="○",1,0)</f>
        <v>1</v>
      </c>
      <c r="FW5" s="79">
        <f t="shared" ref="FW5:GG20" si="52">IF(D5="○",1,0)</f>
        <v>0</v>
      </c>
      <c r="FX5" s="79">
        <f t="shared" si="52"/>
        <v>0</v>
      </c>
      <c r="FY5" s="79">
        <f t="shared" si="52"/>
        <v>0</v>
      </c>
      <c r="FZ5" s="79">
        <f t="shared" si="52"/>
        <v>0</v>
      </c>
      <c r="GA5" s="79">
        <f t="shared" si="52"/>
        <v>0</v>
      </c>
      <c r="GB5" s="79">
        <f t="shared" si="52"/>
        <v>0</v>
      </c>
      <c r="GC5" s="79">
        <f t="shared" si="52"/>
        <v>0</v>
      </c>
      <c r="GD5" s="79">
        <f t="shared" si="52"/>
        <v>0</v>
      </c>
      <c r="GE5" s="79">
        <f t="shared" si="52"/>
        <v>0</v>
      </c>
      <c r="GF5" s="79">
        <f t="shared" si="52"/>
        <v>0</v>
      </c>
      <c r="GG5" s="79">
        <f t="shared" si="52"/>
        <v>0</v>
      </c>
      <c r="GH5" s="167">
        <f t="shared" ref="GH5:GH15" si="53">IFERROR(SMALL($FV$4:$GG$4,ROW()-3),"")</f>
        <v>2</v>
      </c>
    </row>
    <row r="6" spans="1:190">
      <c r="A6" s="55"/>
      <c r="B6" s="74">
        <v>2</v>
      </c>
      <c r="C6" s="262" t="s">
        <v>643</v>
      </c>
      <c r="D6" s="262" t="s">
        <v>67</v>
      </c>
      <c r="E6" s="262" t="s">
        <v>643</v>
      </c>
      <c r="F6" s="262" t="s">
        <v>643</v>
      </c>
      <c r="G6" s="262" t="s">
        <v>643</v>
      </c>
      <c r="H6" s="262" t="s">
        <v>643</v>
      </c>
      <c r="I6" s="262" t="s">
        <v>643</v>
      </c>
      <c r="J6" s="262" t="s">
        <v>643</v>
      </c>
      <c r="K6" s="262" t="s">
        <v>643</v>
      </c>
      <c r="L6" s="262" t="s">
        <v>643</v>
      </c>
      <c r="M6" s="262" t="s">
        <v>643</v>
      </c>
      <c r="N6" s="309" t="s">
        <v>643</v>
      </c>
      <c r="O6" s="277" t="s">
        <v>67</v>
      </c>
      <c r="P6" s="278" t="s">
        <v>67</v>
      </c>
      <c r="Q6" s="278" t="s">
        <v>67</v>
      </c>
      <c r="R6" s="278" t="s">
        <v>67</v>
      </c>
      <c r="S6" s="278" t="s">
        <v>67</v>
      </c>
      <c r="T6" s="278" t="s">
        <v>67</v>
      </c>
      <c r="U6" s="278" t="s">
        <v>643</v>
      </c>
      <c r="V6" s="278" t="s">
        <v>643</v>
      </c>
      <c r="W6" s="278" t="s">
        <v>643</v>
      </c>
      <c r="X6" s="278" t="s">
        <v>643</v>
      </c>
      <c r="Y6" s="278" t="s">
        <v>643</v>
      </c>
      <c r="Z6" s="278" t="s">
        <v>643</v>
      </c>
      <c r="AA6" s="355" t="s">
        <v>1545</v>
      </c>
      <c r="AB6" s="355" t="s">
        <v>1545</v>
      </c>
      <c r="AC6" s="355" t="s">
        <v>1545</v>
      </c>
      <c r="AD6" s="355" t="s">
        <v>1545</v>
      </c>
      <c r="AE6" s="355" t="s">
        <v>1545</v>
      </c>
      <c r="AF6" s="355" t="s">
        <v>1545</v>
      </c>
      <c r="AG6" s="356"/>
      <c r="AH6" s="356"/>
      <c r="AI6" s="356"/>
      <c r="AJ6" s="356"/>
      <c r="AK6" s="356"/>
      <c r="AL6" s="357"/>
      <c r="AM6" s="363" t="s">
        <v>643</v>
      </c>
      <c r="AN6" s="262" t="s">
        <v>643</v>
      </c>
      <c r="AO6" s="262" t="s">
        <v>643</v>
      </c>
      <c r="AP6" s="307" t="s">
        <v>643</v>
      </c>
      <c r="AQ6" s="73"/>
      <c r="AR6" s="79" t="s">
        <v>817</v>
      </c>
      <c r="BD6" s="79" t="s">
        <v>643</v>
      </c>
      <c r="CB6" s="79">
        <v>1</v>
      </c>
      <c r="CG6" s="485" t="str">
        <f t="shared" si="1"/>
        <v>0522048860</v>
      </c>
      <c r="CI6" s="534" t="str">
        <f t="shared" ref="CI6:CI52" si="54">IF(COUNTIF($C6:$N6,"")+COUNTIF($C6:$N6,$AR$6)=12,"grey","")</f>
        <v/>
      </c>
      <c r="CJ6" s="1121"/>
      <c r="CK6" s="535" t="str">
        <f t="shared" ref="CK6:CK52" si="55">IF(COUNTIF($AR$5:$AR$6,C6),"","red")</f>
        <v/>
      </c>
      <c r="CL6" s="525" t="str">
        <f t="shared" ref="CL6:CL52" si="56">IF(COUNTIF($AR$5:$AR$6,D6),"","red")</f>
        <v/>
      </c>
      <c r="CM6" s="525" t="str">
        <f t="shared" ref="CM6:CM52" si="57">IF(COUNTIF($AR$5:$AR$6,E6),"","red")</f>
        <v/>
      </c>
      <c r="CN6" s="525" t="str">
        <f t="shared" ref="CN6:CN52" si="58">IF(COUNTIF($AR$5:$AR$6,F6),"","red")</f>
        <v/>
      </c>
      <c r="CO6" s="525" t="str">
        <f t="shared" ref="CO6:CO52" si="59">IF(COUNTIF($AR$5:$AR$6,G6),"","red")</f>
        <v/>
      </c>
      <c r="CP6" s="525" t="str">
        <f t="shared" ref="CP6:CP52" si="60">IF(COUNTIF($AR$5:$AR$6,H6),"","red")</f>
        <v/>
      </c>
      <c r="CQ6" s="525" t="str">
        <f t="shared" ref="CQ6:CQ52" si="61">IF(COUNTIF($AR$5:$AR$6,I6),"","red")</f>
        <v/>
      </c>
      <c r="CR6" s="525" t="str">
        <f t="shared" ref="CR6:CR52" si="62">IF(COUNTIF($AR$5:$AR$6,J6),"","red")</f>
        <v/>
      </c>
      <c r="CS6" s="525" t="str">
        <f t="shared" ref="CS6:CS52" si="63">IF(COUNTIF($AR$5:$AR$6,K6),"","red")</f>
        <v/>
      </c>
      <c r="CT6" s="525" t="str">
        <f t="shared" ref="CT6:CT52" si="64">IF(COUNTIF($AR$5:$AR$6,L6),"","red")</f>
        <v/>
      </c>
      <c r="CU6" s="525" t="str">
        <f t="shared" ref="CU6:CU52" si="65">IF(COUNTIF($AR$5:$AR$6,M6),"","red")</f>
        <v/>
      </c>
      <c r="CV6" s="515" t="str">
        <f t="shared" ref="CV6:CV52" si="66">IF(COUNTIF($AR$5:$AR$6,N6),"","red")</f>
        <v/>
      </c>
      <c r="CW6" s="525" t="str">
        <f t="shared" ref="CW6:CW52" si="67">IF(COUNTIF($BD$5:$BD$6,O6),"","red")</f>
        <v/>
      </c>
      <c r="CX6" s="525" t="str">
        <f t="shared" ref="CX6:CX52" si="68">IF(COUNTIF($BD$5:$BD$6,P6),"","red")</f>
        <v/>
      </c>
      <c r="CY6" s="525" t="str">
        <f t="shared" ref="CY6:CY52" si="69">IF(COUNTIF($BD$5:$BD$6,Q6),"","red")</f>
        <v/>
      </c>
      <c r="CZ6" s="525" t="str">
        <f t="shared" ref="CZ6:CZ52" si="70">IF(COUNTIF($BD$5:$BD$6,R6),"","red")</f>
        <v/>
      </c>
      <c r="DA6" s="525" t="str">
        <f t="shared" ref="DA6:DA52" si="71">IF(COUNTIF($BD$5:$BD$6,S6),"","red")</f>
        <v/>
      </c>
      <c r="DB6" s="525" t="str">
        <f t="shared" ref="DB6:DB52" si="72">IF(COUNTIF($BD$5:$BD$6,T6),"","red")</f>
        <v/>
      </c>
      <c r="DC6" s="525" t="str">
        <f t="shared" ref="DC6:DC52" si="73">IF(COUNTIF($BD$5:$BD$6,U6),"","red")</f>
        <v/>
      </c>
      <c r="DD6" s="525" t="str">
        <f t="shared" ref="DD6:DD52" si="74">IF(COUNTIF($BD$5:$BD$6,V6),"","red")</f>
        <v/>
      </c>
      <c r="DE6" s="525" t="str">
        <f t="shared" ref="DE6:DE52" si="75">IF(COUNTIF($BD$5:$BD$6,W6),"","red")</f>
        <v/>
      </c>
      <c r="DF6" s="525" t="str">
        <f t="shared" ref="DF6:DF52" si="76">IF(COUNTIF($BD$5:$BD$6,X6),"","red")</f>
        <v/>
      </c>
      <c r="DG6" s="525" t="str">
        <f t="shared" ref="DG6:DG52" si="77">IF(COUNTIF($BD$5:$BD$6,Y6),"","red")</f>
        <v/>
      </c>
      <c r="DH6" s="515" t="str">
        <f t="shared" ref="DH6:DH52" si="78">IF(COUNTIF($BD$5:$BD$6,Z6),"","red")</f>
        <v/>
      </c>
      <c r="DI6" s="186" t="b">
        <f t="shared" si="4"/>
        <v>0</v>
      </c>
      <c r="DJ6" s="159" t="b">
        <f t="shared" si="5"/>
        <v>0</v>
      </c>
      <c r="DK6" s="159" t="b">
        <f t="shared" si="6"/>
        <v>0</v>
      </c>
      <c r="DL6" s="187" t="b">
        <f t="shared" si="7"/>
        <v>0</v>
      </c>
      <c r="DM6" s="478" t="str">
        <f t="shared" ref="DM6:DM44" si="79">IF(OR(DI6:DL6),"red","")</f>
        <v/>
      </c>
      <c r="DN6" s="186" t="b">
        <f t="shared" si="8"/>
        <v>0</v>
      </c>
      <c r="DO6" s="159" t="b">
        <f t="shared" si="9"/>
        <v>0</v>
      </c>
      <c r="DP6" s="159" t="b">
        <f t="shared" si="10"/>
        <v>0</v>
      </c>
      <c r="DQ6" s="187" t="b">
        <f t="shared" si="11"/>
        <v>0</v>
      </c>
      <c r="DR6" s="478" t="str">
        <f t="shared" ref="DR6:DR44" si="80">IF(OR(DN6:DQ6),"red","")</f>
        <v/>
      </c>
      <c r="DS6" s="186" t="b">
        <f t="shared" si="12"/>
        <v>0</v>
      </c>
      <c r="DT6" s="159" t="b">
        <f t="shared" si="13"/>
        <v>0</v>
      </c>
      <c r="DU6" s="159" t="b">
        <f t="shared" si="14"/>
        <v>0</v>
      </c>
      <c r="DV6" s="187" t="b">
        <f t="shared" si="15"/>
        <v>0</v>
      </c>
      <c r="DW6" s="478" t="str">
        <f t="shared" ref="DW6:DW44" si="81">IF(OR(DS6:DV6),"red","")</f>
        <v/>
      </c>
      <c r="DX6" s="186" t="b">
        <f t="shared" si="16"/>
        <v>0</v>
      </c>
      <c r="DY6" s="159" t="b">
        <f t="shared" si="17"/>
        <v>0</v>
      </c>
      <c r="DZ6" s="159" t="b">
        <f t="shared" si="18"/>
        <v>0</v>
      </c>
      <c r="EA6" s="187" t="b">
        <f t="shared" si="19"/>
        <v>0</v>
      </c>
      <c r="EB6" s="478" t="str">
        <f t="shared" ref="EB6:EB44" si="82">IF(OR(DX6:EA6),"red","")</f>
        <v/>
      </c>
      <c r="EC6" s="186" t="b">
        <f t="shared" si="20"/>
        <v>0</v>
      </c>
      <c r="ED6" s="159" t="b">
        <f t="shared" si="21"/>
        <v>0</v>
      </c>
      <c r="EE6" s="159" t="b">
        <f t="shared" si="22"/>
        <v>0</v>
      </c>
      <c r="EF6" s="187" t="b">
        <f t="shared" si="23"/>
        <v>0</v>
      </c>
      <c r="EG6" s="478" t="str">
        <f t="shared" ref="EG6:EG44" si="83">IF(OR(EC6:EF6),"red","")</f>
        <v/>
      </c>
      <c r="EH6" s="186" t="b">
        <f t="shared" si="24"/>
        <v>0</v>
      </c>
      <c r="EI6" s="159" t="b">
        <f t="shared" si="25"/>
        <v>0</v>
      </c>
      <c r="EJ6" s="159" t="b">
        <f t="shared" si="26"/>
        <v>0</v>
      </c>
      <c r="EK6" s="187" t="b">
        <f t="shared" si="27"/>
        <v>0</v>
      </c>
      <c r="EL6" s="478" t="str">
        <f t="shared" ref="EL6:EL44" si="84">IF(OR(EH6:EK6),"red","")</f>
        <v/>
      </c>
      <c r="EM6" s="186" t="b">
        <f t="shared" si="28"/>
        <v>0</v>
      </c>
      <c r="EN6" s="159" t="b">
        <f t="shared" si="29"/>
        <v>0</v>
      </c>
      <c r="EO6" s="159" t="b">
        <f t="shared" si="30"/>
        <v>0</v>
      </c>
      <c r="EP6" s="187" t="b">
        <f t="shared" si="31"/>
        <v>0</v>
      </c>
      <c r="EQ6" s="478" t="str">
        <f t="shared" ref="EQ6:EQ44" si="85">IF(OR(EM6:EP6),"red","")</f>
        <v/>
      </c>
      <c r="ER6" s="186" t="b">
        <f t="shared" si="32"/>
        <v>0</v>
      </c>
      <c r="ES6" s="159" t="b">
        <f t="shared" si="33"/>
        <v>0</v>
      </c>
      <c r="ET6" s="159" t="b">
        <f t="shared" si="34"/>
        <v>0</v>
      </c>
      <c r="EU6" s="187" t="b">
        <f t="shared" si="35"/>
        <v>0</v>
      </c>
      <c r="EV6" s="478" t="str">
        <f t="shared" ref="EV6:EV44" si="86">IF(OR(ER6:EU6),"red","")</f>
        <v/>
      </c>
      <c r="EW6" s="186" t="b">
        <f t="shared" si="36"/>
        <v>0</v>
      </c>
      <c r="EX6" s="159" t="b">
        <f t="shared" si="37"/>
        <v>0</v>
      </c>
      <c r="EY6" s="159" t="b">
        <f t="shared" si="38"/>
        <v>0</v>
      </c>
      <c r="EZ6" s="187" t="b">
        <f t="shared" si="39"/>
        <v>0</v>
      </c>
      <c r="FA6" s="478" t="str">
        <f t="shared" ref="FA6:FA44" si="87">IF(OR(EW6:EZ6),"red","")</f>
        <v/>
      </c>
      <c r="FB6" s="186" t="b">
        <f t="shared" si="40"/>
        <v>0</v>
      </c>
      <c r="FC6" s="159" t="b">
        <f t="shared" si="41"/>
        <v>0</v>
      </c>
      <c r="FD6" s="159" t="b">
        <f t="shared" si="42"/>
        <v>0</v>
      </c>
      <c r="FE6" s="187" t="b">
        <f t="shared" si="43"/>
        <v>0</v>
      </c>
      <c r="FF6" s="478" t="str">
        <f t="shared" ref="FF6:FF44" si="88">IF(OR(FB6:FE6),"red","")</f>
        <v/>
      </c>
      <c r="FG6" s="186" t="b">
        <f t="shared" si="44"/>
        <v>0</v>
      </c>
      <c r="FH6" s="159" t="b">
        <f t="shared" si="45"/>
        <v>0</v>
      </c>
      <c r="FI6" s="159" t="b">
        <f t="shared" si="46"/>
        <v>0</v>
      </c>
      <c r="FJ6" s="187" t="b">
        <f t="shared" si="47"/>
        <v>0</v>
      </c>
      <c r="FK6" s="478" t="str">
        <f t="shared" ref="FK6:FK44" si="89">IF(OR(FG6:FJ6),"red","")</f>
        <v/>
      </c>
      <c r="FL6" s="186" t="b">
        <f t="shared" si="48"/>
        <v>0</v>
      </c>
      <c r="FM6" s="159" t="b">
        <f t="shared" si="49"/>
        <v>0</v>
      </c>
      <c r="FN6" s="159" t="b">
        <f t="shared" si="50"/>
        <v>0</v>
      </c>
      <c r="FO6" s="187" t="b">
        <f t="shared" si="51"/>
        <v>0</v>
      </c>
      <c r="FP6" s="478" t="str">
        <f t="shared" ref="FP6:FP44" si="90">IF(OR(FL6:FO6),"red","")</f>
        <v/>
      </c>
      <c r="FQ6" s="478" t="str">
        <f t="shared" ref="FQ6:FQ52" si="91">IF(COUNTIF($CB$5:$CB$8,AM6),"","red")</f>
        <v/>
      </c>
      <c r="FR6" s="478" t="str">
        <f t="shared" ref="FR6:FR52" si="92">IF(COUNTIF($CB$5:$CB$8,AN6),"","red")</f>
        <v/>
      </c>
      <c r="FS6" s="478" t="str">
        <f t="shared" ref="FS6:FS52" si="93">IF(COUNTIF($CB$5:$CB$8,AO6),"","red")</f>
        <v/>
      </c>
      <c r="FT6" s="478" t="str">
        <f t="shared" ref="FT6:FT52" si="94">IF(COUNTIF($CB$5:$CB$8,AP6),"","red")</f>
        <v/>
      </c>
      <c r="FV6" s="79">
        <f t="shared" ref="FV6:FV52" si="95">IF(C6="○",1,0)</f>
        <v>0</v>
      </c>
      <c r="FW6" s="79">
        <f t="shared" si="52"/>
        <v>1</v>
      </c>
      <c r="FX6" s="79">
        <f t="shared" si="52"/>
        <v>0</v>
      </c>
      <c r="FY6" s="79">
        <f t="shared" si="52"/>
        <v>0</v>
      </c>
      <c r="FZ6" s="79">
        <f t="shared" si="52"/>
        <v>0</v>
      </c>
      <c r="GA6" s="79">
        <f t="shared" si="52"/>
        <v>0</v>
      </c>
      <c r="GB6" s="79">
        <f t="shared" si="52"/>
        <v>0</v>
      </c>
      <c r="GC6" s="79">
        <f t="shared" si="52"/>
        <v>0</v>
      </c>
      <c r="GD6" s="79">
        <f t="shared" si="52"/>
        <v>0</v>
      </c>
      <c r="GE6" s="79">
        <f t="shared" si="52"/>
        <v>0</v>
      </c>
      <c r="GF6" s="79">
        <f t="shared" si="52"/>
        <v>0</v>
      </c>
      <c r="GG6" s="79">
        <f t="shared" si="52"/>
        <v>0</v>
      </c>
      <c r="GH6" s="167">
        <f t="shared" si="53"/>
        <v>3</v>
      </c>
    </row>
    <row r="7" spans="1:190">
      <c r="A7" s="55"/>
      <c r="B7" s="74">
        <v>3</v>
      </c>
      <c r="C7" s="262" t="s">
        <v>643</v>
      </c>
      <c r="D7" s="262" t="s">
        <v>643</v>
      </c>
      <c r="E7" s="262" t="s">
        <v>67</v>
      </c>
      <c r="F7" s="262" t="s">
        <v>643</v>
      </c>
      <c r="G7" s="262" t="s">
        <v>643</v>
      </c>
      <c r="H7" s="262" t="s">
        <v>643</v>
      </c>
      <c r="I7" s="262" t="s">
        <v>643</v>
      </c>
      <c r="J7" s="262" t="s">
        <v>643</v>
      </c>
      <c r="K7" s="262" t="s">
        <v>643</v>
      </c>
      <c r="L7" s="262" t="s">
        <v>643</v>
      </c>
      <c r="M7" s="262" t="s">
        <v>643</v>
      </c>
      <c r="N7" s="309" t="s">
        <v>643</v>
      </c>
      <c r="O7" s="277" t="s">
        <v>67</v>
      </c>
      <c r="P7" s="278" t="s">
        <v>67</v>
      </c>
      <c r="Q7" s="278" t="s">
        <v>67</v>
      </c>
      <c r="R7" s="278" t="s">
        <v>67</v>
      </c>
      <c r="S7" s="278" t="s">
        <v>67</v>
      </c>
      <c r="T7" s="278" t="s">
        <v>67</v>
      </c>
      <c r="U7" s="278" t="s">
        <v>643</v>
      </c>
      <c r="V7" s="278" t="s">
        <v>643</v>
      </c>
      <c r="W7" s="278" t="s">
        <v>643</v>
      </c>
      <c r="X7" s="278" t="s">
        <v>643</v>
      </c>
      <c r="Y7" s="278" t="s">
        <v>643</v>
      </c>
      <c r="Z7" s="278" t="s">
        <v>643</v>
      </c>
      <c r="AA7" s="355" t="s">
        <v>1543</v>
      </c>
      <c r="AB7" s="355" t="s">
        <v>1543</v>
      </c>
      <c r="AC7" s="355" t="s">
        <v>1543</v>
      </c>
      <c r="AD7" s="355" t="s">
        <v>1543</v>
      </c>
      <c r="AE7" s="355" t="s">
        <v>1543</v>
      </c>
      <c r="AF7" s="355" t="s">
        <v>1543</v>
      </c>
      <c r="AG7" s="356"/>
      <c r="AH7" s="356"/>
      <c r="AI7" s="356"/>
      <c r="AJ7" s="356"/>
      <c r="AK7" s="356"/>
      <c r="AL7" s="357"/>
      <c r="AM7" s="363" t="s">
        <v>643</v>
      </c>
      <c r="AN7" s="262" t="s">
        <v>643</v>
      </c>
      <c r="AO7" s="262" t="s">
        <v>643</v>
      </c>
      <c r="AP7" s="307" t="s">
        <v>643</v>
      </c>
      <c r="AQ7" s="73"/>
      <c r="CB7" s="79">
        <v>2</v>
      </c>
      <c r="CG7" s="485" t="str">
        <f t="shared" si="1"/>
        <v>0522030160</v>
      </c>
      <c r="CI7" s="534" t="str">
        <f t="shared" si="54"/>
        <v/>
      </c>
      <c r="CJ7" s="1121"/>
      <c r="CK7" s="535" t="str">
        <f t="shared" si="55"/>
        <v/>
      </c>
      <c r="CL7" s="525" t="str">
        <f t="shared" si="56"/>
        <v/>
      </c>
      <c r="CM7" s="525" t="str">
        <f t="shared" si="57"/>
        <v/>
      </c>
      <c r="CN7" s="525" t="str">
        <f t="shared" si="58"/>
        <v/>
      </c>
      <c r="CO7" s="525" t="str">
        <f t="shared" si="59"/>
        <v/>
      </c>
      <c r="CP7" s="525" t="str">
        <f t="shared" si="60"/>
        <v/>
      </c>
      <c r="CQ7" s="525" t="str">
        <f t="shared" si="61"/>
        <v/>
      </c>
      <c r="CR7" s="525" t="str">
        <f t="shared" si="62"/>
        <v/>
      </c>
      <c r="CS7" s="525" t="str">
        <f t="shared" si="63"/>
        <v/>
      </c>
      <c r="CT7" s="525" t="str">
        <f t="shared" si="64"/>
        <v/>
      </c>
      <c r="CU7" s="525" t="str">
        <f t="shared" si="65"/>
        <v/>
      </c>
      <c r="CV7" s="515" t="str">
        <f t="shared" si="66"/>
        <v/>
      </c>
      <c r="CW7" s="525" t="str">
        <f t="shared" si="67"/>
        <v/>
      </c>
      <c r="CX7" s="525" t="str">
        <f t="shared" si="68"/>
        <v/>
      </c>
      <c r="CY7" s="525" t="str">
        <f t="shared" si="69"/>
        <v/>
      </c>
      <c r="CZ7" s="525" t="str">
        <f t="shared" si="70"/>
        <v/>
      </c>
      <c r="DA7" s="525" t="str">
        <f t="shared" si="71"/>
        <v/>
      </c>
      <c r="DB7" s="525" t="str">
        <f t="shared" si="72"/>
        <v/>
      </c>
      <c r="DC7" s="525" t="str">
        <f t="shared" si="73"/>
        <v/>
      </c>
      <c r="DD7" s="525" t="str">
        <f t="shared" si="74"/>
        <v/>
      </c>
      <c r="DE7" s="525" t="str">
        <f t="shared" si="75"/>
        <v/>
      </c>
      <c r="DF7" s="525" t="str">
        <f t="shared" si="76"/>
        <v/>
      </c>
      <c r="DG7" s="525" t="str">
        <f t="shared" si="77"/>
        <v/>
      </c>
      <c r="DH7" s="515" t="str">
        <f t="shared" si="78"/>
        <v/>
      </c>
      <c r="DI7" s="186" t="b">
        <f t="shared" si="4"/>
        <v>0</v>
      </c>
      <c r="DJ7" s="159" t="b">
        <f t="shared" si="5"/>
        <v>0</v>
      </c>
      <c r="DK7" s="159" t="b">
        <f t="shared" si="6"/>
        <v>0</v>
      </c>
      <c r="DL7" s="187" t="b">
        <f t="shared" si="7"/>
        <v>0</v>
      </c>
      <c r="DM7" s="478" t="str">
        <f t="shared" si="79"/>
        <v/>
      </c>
      <c r="DN7" s="186" t="b">
        <f t="shared" si="8"/>
        <v>0</v>
      </c>
      <c r="DO7" s="159" t="b">
        <f t="shared" si="9"/>
        <v>0</v>
      </c>
      <c r="DP7" s="159" t="b">
        <f t="shared" si="10"/>
        <v>0</v>
      </c>
      <c r="DQ7" s="187" t="b">
        <f t="shared" si="11"/>
        <v>0</v>
      </c>
      <c r="DR7" s="478" t="str">
        <f t="shared" si="80"/>
        <v/>
      </c>
      <c r="DS7" s="186" t="b">
        <f t="shared" si="12"/>
        <v>0</v>
      </c>
      <c r="DT7" s="159" t="b">
        <f t="shared" si="13"/>
        <v>0</v>
      </c>
      <c r="DU7" s="159" t="b">
        <f t="shared" si="14"/>
        <v>0</v>
      </c>
      <c r="DV7" s="187" t="b">
        <f t="shared" si="15"/>
        <v>0</v>
      </c>
      <c r="DW7" s="478" t="str">
        <f t="shared" si="81"/>
        <v/>
      </c>
      <c r="DX7" s="186" t="b">
        <f t="shared" si="16"/>
        <v>0</v>
      </c>
      <c r="DY7" s="159" t="b">
        <f t="shared" si="17"/>
        <v>0</v>
      </c>
      <c r="DZ7" s="159" t="b">
        <f t="shared" si="18"/>
        <v>0</v>
      </c>
      <c r="EA7" s="187" t="b">
        <f t="shared" si="19"/>
        <v>0</v>
      </c>
      <c r="EB7" s="478" t="str">
        <f t="shared" si="82"/>
        <v/>
      </c>
      <c r="EC7" s="186" t="b">
        <f t="shared" si="20"/>
        <v>0</v>
      </c>
      <c r="ED7" s="159" t="b">
        <f t="shared" si="21"/>
        <v>0</v>
      </c>
      <c r="EE7" s="159" t="b">
        <f t="shared" si="22"/>
        <v>0</v>
      </c>
      <c r="EF7" s="187" t="b">
        <f t="shared" si="23"/>
        <v>0</v>
      </c>
      <c r="EG7" s="478" t="str">
        <f t="shared" si="83"/>
        <v/>
      </c>
      <c r="EH7" s="186" t="b">
        <f t="shared" si="24"/>
        <v>0</v>
      </c>
      <c r="EI7" s="159" t="b">
        <f t="shared" si="25"/>
        <v>0</v>
      </c>
      <c r="EJ7" s="159" t="b">
        <f t="shared" si="26"/>
        <v>0</v>
      </c>
      <c r="EK7" s="187" t="b">
        <f t="shared" si="27"/>
        <v>0</v>
      </c>
      <c r="EL7" s="478" t="str">
        <f t="shared" si="84"/>
        <v/>
      </c>
      <c r="EM7" s="186" t="b">
        <f t="shared" si="28"/>
        <v>0</v>
      </c>
      <c r="EN7" s="159" t="b">
        <f t="shared" si="29"/>
        <v>0</v>
      </c>
      <c r="EO7" s="159" t="b">
        <f t="shared" si="30"/>
        <v>0</v>
      </c>
      <c r="EP7" s="187" t="b">
        <f t="shared" si="31"/>
        <v>0</v>
      </c>
      <c r="EQ7" s="478" t="str">
        <f t="shared" si="85"/>
        <v/>
      </c>
      <c r="ER7" s="186" t="b">
        <f t="shared" si="32"/>
        <v>0</v>
      </c>
      <c r="ES7" s="159" t="b">
        <f t="shared" si="33"/>
        <v>0</v>
      </c>
      <c r="ET7" s="159" t="b">
        <f t="shared" si="34"/>
        <v>0</v>
      </c>
      <c r="EU7" s="187" t="b">
        <f t="shared" si="35"/>
        <v>0</v>
      </c>
      <c r="EV7" s="478" t="str">
        <f t="shared" si="86"/>
        <v/>
      </c>
      <c r="EW7" s="186" t="b">
        <f t="shared" si="36"/>
        <v>0</v>
      </c>
      <c r="EX7" s="159" t="b">
        <f t="shared" si="37"/>
        <v>0</v>
      </c>
      <c r="EY7" s="159" t="b">
        <f t="shared" si="38"/>
        <v>0</v>
      </c>
      <c r="EZ7" s="187" t="b">
        <f t="shared" si="39"/>
        <v>0</v>
      </c>
      <c r="FA7" s="478" t="str">
        <f t="shared" si="87"/>
        <v/>
      </c>
      <c r="FB7" s="186" t="b">
        <f t="shared" si="40"/>
        <v>0</v>
      </c>
      <c r="FC7" s="159" t="b">
        <f t="shared" si="41"/>
        <v>0</v>
      </c>
      <c r="FD7" s="159" t="b">
        <f t="shared" si="42"/>
        <v>0</v>
      </c>
      <c r="FE7" s="187" t="b">
        <f t="shared" si="43"/>
        <v>0</v>
      </c>
      <c r="FF7" s="478" t="str">
        <f t="shared" si="88"/>
        <v/>
      </c>
      <c r="FG7" s="186" t="b">
        <f t="shared" si="44"/>
        <v>0</v>
      </c>
      <c r="FH7" s="159" t="b">
        <f t="shared" si="45"/>
        <v>0</v>
      </c>
      <c r="FI7" s="159" t="b">
        <f t="shared" si="46"/>
        <v>0</v>
      </c>
      <c r="FJ7" s="187" t="b">
        <f t="shared" si="47"/>
        <v>0</v>
      </c>
      <c r="FK7" s="478" t="str">
        <f t="shared" si="89"/>
        <v/>
      </c>
      <c r="FL7" s="186" t="b">
        <f t="shared" si="48"/>
        <v>0</v>
      </c>
      <c r="FM7" s="159" t="b">
        <f t="shared" si="49"/>
        <v>0</v>
      </c>
      <c r="FN7" s="159" t="b">
        <f t="shared" si="50"/>
        <v>0</v>
      </c>
      <c r="FO7" s="187" t="b">
        <f t="shared" si="51"/>
        <v>0</v>
      </c>
      <c r="FP7" s="478" t="str">
        <f t="shared" si="90"/>
        <v/>
      </c>
      <c r="FQ7" s="478" t="str">
        <f t="shared" si="91"/>
        <v/>
      </c>
      <c r="FR7" s="478" t="str">
        <f t="shared" si="92"/>
        <v/>
      </c>
      <c r="FS7" s="478" t="str">
        <f t="shared" si="93"/>
        <v/>
      </c>
      <c r="FT7" s="478" t="str">
        <f t="shared" si="94"/>
        <v/>
      </c>
      <c r="FV7" s="79">
        <f t="shared" si="95"/>
        <v>0</v>
      </c>
      <c r="FW7" s="79">
        <f t="shared" si="52"/>
        <v>0</v>
      </c>
      <c r="FX7" s="79">
        <f t="shared" si="52"/>
        <v>1</v>
      </c>
      <c r="FY7" s="79">
        <f t="shared" si="52"/>
        <v>0</v>
      </c>
      <c r="FZ7" s="79">
        <f t="shared" si="52"/>
        <v>0</v>
      </c>
      <c r="GA7" s="79">
        <f t="shared" si="52"/>
        <v>0</v>
      </c>
      <c r="GB7" s="79">
        <f t="shared" si="52"/>
        <v>0</v>
      </c>
      <c r="GC7" s="79">
        <f t="shared" si="52"/>
        <v>0</v>
      </c>
      <c r="GD7" s="79">
        <f t="shared" si="52"/>
        <v>0</v>
      </c>
      <c r="GE7" s="79">
        <f t="shared" si="52"/>
        <v>0</v>
      </c>
      <c r="GF7" s="79">
        <f t="shared" si="52"/>
        <v>0</v>
      </c>
      <c r="GG7" s="79">
        <f t="shared" si="52"/>
        <v>0</v>
      </c>
      <c r="GH7" s="167">
        <f t="shared" si="53"/>
        <v>4</v>
      </c>
    </row>
    <row r="8" spans="1:190">
      <c r="A8" s="55"/>
      <c r="B8" s="74">
        <v>4</v>
      </c>
      <c r="C8" s="262" t="s">
        <v>643</v>
      </c>
      <c r="D8" s="262" t="s">
        <v>643</v>
      </c>
      <c r="E8" s="262" t="s">
        <v>643</v>
      </c>
      <c r="F8" s="262" t="s">
        <v>67</v>
      </c>
      <c r="G8" s="262" t="s">
        <v>643</v>
      </c>
      <c r="H8" s="262" t="s">
        <v>643</v>
      </c>
      <c r="I8" s="262" t="s">
        <v>643</v>
      </c>
      <c r="J8" s="262" t="s">
        <v>643</v>
      </c>
      <c r="K8" s="262" t="s">
        <v>643</v>
      </c>
      <c r="L8" s="262" t="s">
        <v>643</v>
      </c>
      <c r="M8" s="262" t="s">
        <v>643</v>
      </c>
      <c r="N8" s="309" t="s">
        <v>643</v>
      </c>
      <c r="O8" s="277" t="s">
        <v>67</v>
      </c>
      <c r="P8" s="278" t="s">
        <v>67</v>
      </c>
      <c r="Q8" s="278" t="s">
        <v>67</v>
      </c>
      <c r="R8" s="278" t="s">
        <v>67</v>
      </c>
      <c r="S8" s="278" t="s">
        <v>67</v>
      </c>
      <c r="T8" s="278" t="s">
        <v>67</v>
      </c>
      <c r="U8" s="278" t="s">
        <v>643</v>
      </c>
      <c r="V8" s="278" t="s">
        <v>643</v>
      </c>
      <c r="W8" s="278" t="s">
        <v>643</v>
      </c>
      <c r="X8" s="278" t="s">
        <v>643</v>
      </c>
      <c r="Y8" s="278" t="s">
        <v>643</v>
      </c>
      <c r="Z8" s="278" t="s">
        <v>643</v>
      </c>
      <c r="AA8" s="355" t="s">
        <v>1549</v>
      </c>
      <c r="AB8" s="355" t="s">
        <v>1549</v>
      </c>
      <c r="AC8" s="355" t="s">
        <v>1549</v>
      </c>
      <c r="AD8" s="355" t="s">
        <v>1549</v>
      </c>
      <c r="AE8" s="355" t="s">
        <v>1549</v>
      </c>
      <c r="AF8" s="355" t="s">
        <v>1549</v>
      </c>
      <c r="AG8" s="356"/>
      <c r="AH8" s="356"/>
      <c r="AI8" s="356"/>
      <c r="AJ8" s="356"/>
      <c r="AK8" s="356"/>
      <c r="AL8" s="357"/>
      <c r="AM8" s="363" t="s">
        <v>643</v>
      </c>
      <c r="AN8" s="262" t="s">
        <v>643</v>
      </c>
      <c r="AO8" s="262" t="s">
        <v>643</v>
      </c>
      <c r="AP8" s="307" t="s">
        <v>643</v>
      </c>
      <c r="AQ8" s="73"/>
      <c r="CB8" s="79" t="s">
        <v>421</v>
      </c>
      <c r="CG8" s="485" t="str">
        <f t="shared" si="1"/>
        <v>0522010166</v>
      </c>
      <c r="CI8" s="534" t="str">
        <f t="shared" si="54"/>
        <v/>
      </c>
      <c r="CJ8" s="1121"/>
      <c r="CK8" s="535" t="str">
        <f t="shared" si="55"/>
        <v/>
      </c>
      <c r="CL8" s="525" t="str">
        <f t="shared" si="56"/>
        <v/>
      </c>
      <c r="CM8" s="525" t="str">
        <f t="shared" si="57"/>
        <v/>
      </c>
      <c r="CN8" s="525" t="str">
        <f t="shared" si="58"/>
        <v/>
      </c>
      <c r="CO8" s="525" t="str">
        <f t="shared" si="59"/>
        <v/>
      </c>
      <c r="CP8" s="525" t="str">
        <f t="shared" si="60"/>
        <v/>
      </c>
      <c r="CQ8" s="525" t="str">
        <f t="shared" si="61"/>
        <v/>
      </c>
      <c r="CR8" s="525" t="str">
        <f t="shared" si="62"/>
        <v/>
      </c>
      <c r="CS8" s="525" t="str">
        <f t="shared" si="63"/>
        <v/>
      </c>
      <c r="CT8" s="525" t="str">
        <f t="shared" si="64"/>
        <v/>
      </c>
      <c r="CU8" s="525" t="str">
        <f t="shared" si="65"/>
        <v/>
      </c>
      <c r="CV8" s="515" t="str">
        <f t="shared" si="66"/>
        <v/>
      </c>
      <c r="CW8" s="525" t="str">
        <f t="shared" si="67"/>
        <v/>
      </c>
      <c r="CX8" s="525" t="str">
        <f t="shared" si="68"/>
        <v/>
      </c>
      <c r="CY8" s="525" t="str">
        <f t="shared" si="69"/>
        <v/>
      </c>
      <c r="CZ8" s="525" t="str">
        <f t="shared" si="70"/>
        <v/>
      </c>
      <c r="DA8" s="525" t="str">
        <f t="shared" si="71"/>
        <v/>
      </c>
      <c r="DB8" s="525" t="str">
        <f t="shared" si="72"/>
        <v/>
      </c>
      <c r="DC8" s="525" t="str">
        <f t="shared" si="73"/>
        <v/>
      </c>
      <c r="DD8" s="525" t="str">
        <f t="shared" si="74"/>
        <v/>
      </c>
      <c r="DE8" s="525" t="str">
        <f t="shared" si="75"/>
        <v/>
      </c>
      <c r="DF8" s="525" t="str">
        <f t="shared" si="76"/>
        <v/>
      </c>
      <c r="DG8" s="525" t="str">
        <f>IF(COUNTIF($BD$5:$BD$6,Y8),"","red")</f>
        <v/>
      </c>
      <c r="DH8" s="515" t="str">
        <f t="shared" si="78"/>
        <v/>
      </c>
      <c r="DI8" s="186" t="b">
        <f t="shared" si="4"/>
        <v>0</v>
      </c>
      <c r="DJ8" s="159" t="b">
        <f t="shared" si="5"/>
        <v>0</v>
      </c>
      <c r="DK8" s="159" t="b">
        <f t="shared" si="6"/>
        <v>0</v>
      </c>
      <c r="DL8" s="187" t="b">
        <f t="shared" si="7"/>
        <v>0</v>
      </c>
      <c r="DM8" s="478" t="str">
        <f t="shared" si="79"/>
        <v/>
      </c>
      <c r="DN8" s="186" t="b">
        <f t="shared" si="8"/>
        <v>0</v>
      </c>
      <c r="DO8" s="159" t="b">
        <f t="shared" si="9"/>
        <v>0</v>
      </c>
      <c r="DP8" s="159" t="b">
        <f t="shared" si="10"/>
        <v>0</v>
      </c>
      <c r="DQ8" s="187" t="b">
        <f t="shared" si="11"/>
        <v>0</v>
      </c>
      <c r="DR8" s="478" t="str">
        <f t="shared" si="80"/>
        <v/>
      </c>
      <c r="DS8" s="186" t="b">
        <f t="shared" si="12"/>
        <v>0</v>
      </c>
      <c r="DT8" s="159" t="b">
        <f t="shared" si="13"/>
        <v>0</v>
      </c>
      <c r="DU8" s="159" t="b">
        <f t="shared" si="14"/>
        <v>0</v>
      </c>
      <c r="DV8" s="187" t="b">
        <f t="shared" si="15"/>
        <v>0</v>
      </c>
      <c r="DW8" s="478" t="str">
        <f t="shared" si="81"/>
        <v/>
      </c>
      <c r="DX8" s="186" t="b">
        <f t="shared" si="16"/>
        <v>0</v>
      </c>
      <c r="DY8" s="159" t="b">
        <f t="shared" si="17"/>
        <v>0</v>
      </c>
      <c r="DZ8" s="159" t="b">
        <f t="shared" si="18"/>
        <v>0</v>
      </c>
      <c r="EA8" s="187" t="b">
        <f t="shared" si="19"/>
        <v>0</v>
      </c>
      <c r="EB8" s="478" t="str">
        <f t="shared" si="82"/>
        <v/>
      </c>
      <c r="EC8" s="186" t="b">
        <f t="shared" si="20"/>
        <v>0</v>
      </c>
      <c r="ED8" s="159" t="b">
        <f t="shared" si="21"/>
        <v>0</v>
      </c>
      <c r="EE8" s="159" t="b">
        <f t="shared" si="22"/>
        <v>0</v>
      </c>
      <c r="EF8" s="187" t="b">
        <f t="shared" si="23"/>
        <v>0</v>
      </c>
      <c r="EG8" s="478" t="str">
        <f t="shared" si="83"/>
        <v/>
      </c>
      <c r="EH8" s="186" t="b">
        <f t="shared" si="24"/>
        <v>0</v>
      </c>
      <c r="EI8" s="159" t="b">
        <f t="shared" si="25"/>
        <v>0</v>
      </c>
      <c r="EJ8" s="159" t="b">
        <f t="shared" si="26"/>
        <v>0</v>
      </c>
      <c r="EK8" s="187" t="b">
        <f t="shared" si="27"/>
        <v>0</v>
      </c>
      <c r="EL8" s="478" t="str">
        <f t="shared" si="84"/>
        <v/>
      </c>
      <c r="EM8" s="186" t="b">
        <f t="shared" si="28"/>
        <v>0</v>
      </c>
      <c r="EN8" s="159" t="b">
        <f t="shared" si="29"/>
        <v>0</v>
      </c>
      <c r="EO8" s="159" t="b">
        <f t="shared" si="30"/>
        <v>0</v>
      </c>
      <c r="EP8" s="187" t="b">
        <f t="shared" si="31"/>
        <v>0</v>
      </c>
      <c r="EQ8" s="478" t="str">
        <f t="shared" si="85"/>
        <v/>
      </c>
      <c r="ER8" s="186" t="b">
        <f t="shared" si="32"/>
        <v>0</v>
      </c>
      <c r="ES8" s="159" t="b">
        <f t="shared" si="33"/>
        <v>0</v>
      </c>
      <c r="ET8" s="159" t="b">
        <f t="shared" si="34"/>
        <v>0</v>
      </c>
      <c r="EU8" s="187" t="b">
        <f t="shared" si="35"/>
        <v>0</v>
      </c>
      <c r="EV8" s="478" t="str">
        <f t="shared" si="86"/>
        <v/>
      </c>
      <c r="EW8" s="186" t="b">
        <f t="shared" si="36"/>
        <v>0</v>
      </c>
      <c r="EX8" s="159" t="b">
        <f t="shared" si="37"/>
        <v>0</v>
      </c>
      <c r="EY8" s="159" t="b">
        <f t="shared" si="38"/>
        <v>0</v>
      </c>
      <c r="EZ8" s="187" t="b">
        <f t="shared" si="39"/>
        <v>0</v>
      </c>
      <c r="FA8" s="478" t="str">
        <f t="shared" si="87"/>
        <v/>
      </c>
      <c r="FB8" s="186" t="b">
        <f t="shared" si="40"/>
        <v>0</v>
      </c>
      <c r="FC8" s="159" t="b">
        <f t="shared" si="41"/>
        <v>0</v>
      </c>
      <c r="FD8" s="159" t="b">
        <f t="shared" si="42"/>
        <v>0</v>
      </c>
      <c r="FE8" s="187" t="b">
        <f t="shared" si="43"/>
        <v>0</v>
      </c>
      <c r="FF8" s="478" t="str">
        <f t="shared" si="88"/>
        <v/>
      </c>
      <c r="FG8" s="186" t="b">
        <f t="shared" si="44"/>
        <v>0</v>
      </c>
      <c r="FH8" s="159" t="b">
        <f t="shared" si="45"/>
        <v>0</v>
      </c>
      <c r="FI8" s="159" t="b">
        <f t="shared" si="46"/>
        <v>0</v>
      </c>
      <c r="FJ8" s="187" t="b">
        <f t="shared" si="47"/>
        <v>0</v>
      </c>
      <c r="FK8" s="478" t="str">
        <f t="shared" si="89"/>
        <v/>
      </c>
      <c r="FL8" s="186" t="b">
        <f t="shared" si="48"/>
        <v>0</v>
      </c>
      <c r="FM8" s="159" t="b">
        <f t="shared" si="49"/>
        <v>0</v>
      </c>
      <c r="FN8" s="159" t="b">
        <f t="shared" si="50"/>
        <v>0</v>
      </c>
      <c r="FO8" s="187" t="b">
        <f t="shared" si="51"/>
        <v>0</v>
      </c>
      <c r="FP8" s="478" t="str">
        <f t="shared" si="90"/>
        <v/>
      </c>
      <c r="FQ8" s="478" t="str">
        <f t="shared" si="91"/>
        <v/>
      </c>
      <c r="FR8" s="478" t="str">
        <f t="shared" si="92"/>
        <v/>
      </c>
      <c r="FS8" s="478" t="str">
        <f t="shared" si="93"/>
        <v/>
      </c>
      <c r="FT8" s="478" t="str">
        <f t="shared" si="94"/>
        <v/>
      </c>
      <c r="FV8" s="79">
        <f t="shared" si="95"/>
        <v>0</v>
      </c>
      <c r="FW8" s="79">
        <f t="shared" si="52"/>
        <v>0</v>
      </c>
      <c r="FX8" s="79">
        <f t="shared" si="52"/>
        <v>0</v>
      </c>
      <c r="FY8" s="79">
        <f t="shared" si="52"/>
        <v>1</v>
      </c>
      <c r="FZ8" s="79">
        <f t="shared" si="52"/>
        <v>0</v>
      </c>
      <c r="GA8" s="79">
        <f t="shared" si="52"/>
        <v>0</v>
      </c>
      <c r="GB8" s="79">
        <f t="shared" si="52"/>
        <v>0</v>
      </c>
      <c r="GC8" s="79">
        <f t="shared" si="52"/>
        <v>0</v>
      </c>
      <c r="GD8" s="79">
        <f t="shared" si="52"/>
        <v>0</v>
      </c>
      <c r="GE8" s="79">
        <f t="shared" si="52"/>
        <v>0</v>
      </c>
      <c r="GF8" s="79">
        <f t="shared" si="52"/>
        <v>0</v>
      </c>
      <c r="GG8" s="79">
        <f t="shared" si="52"/>
        <v>0</v>
      </c>
      <c r="GH8" s="167">
        <f t="shared" si="53"/>
        <v>5</v>
      </c>
    </row>
    <row r="9" spans="1:190">
      <c r="A9" s="55"/>
      <c r="B9" s="74">
        <v>5</v>
      </c>
      <c r="C9" s="262" t="s">
        <v>643</v>
      </c>
      <c r="D9" s="262" t="s">
        <v>643</v>
      </c>
      <c r="E9" s="262" t="s">
        <v>643</v>
      </c>
      <c r="F9" s="262" t="s">
        <v>643</v>
      </c>
      <c r="G9" s="262" t="s">
        <v>67</v>
      </c>
      <c r="H9" s="262" t="s">
        <v>643</v>
      </c>
      <c r="I9" s="262" t="s">
        <v>643</v>
      </c>
      <c r="J9" s="262" t="s">
        <v>643</v>
      </c>
      <c r="K9" s="262" t="s">
        <v>643</v>
      </c>
      <c r="L9" s="262" t="s">
        <v>643</v>
      </c>
      <c r="M9" s="262" t="s">
        <v>643</v>
      </c>
      <c r="N9" s="309" t="s">
        <v>643</v>
      </c>
      <c r="O9" s="277" t="s">
        <v>67</v>
      </c>
      <c r="P9" s="278" t="s">
        <v>67</v>
      </c>
      <c r="Q9" s="278" t="s">
        <v>67</v>
      </c>
      <c r="R9" s="278" t="s">
        <v>67</v>
      </c>
      <c r="S9" s="278" t="s">
        <v>67</v>
      </c>
      <c r="T9" s="278" t="s">
        <v>67</v>
      </c>
      <c r="U9" s="278" t="s">
        <v>643</v>
      </c>
      <c r="V9" s="278" t="s">
        <v>643</v>
      </c>
      <c r="W9" s="278" t="s">
        <v>643</v>
      </c>
      <c r="X9" s="278" t="s">
        <v>643</v>
      </c>
      <c r="Y9" s="278" t="s">
        <v>643</v>
      </c>
      <c r="Z9" s="278" t="s">
        <v>643</v>
      </c>
      <c r="AA9" s="355" t="s">
        <v>1548</v>
      </c>
      <c r="AB9" s="355" t="s">
        <v>1548</v>
      </c>
      <c r="AC9" s="355" t="s">
        <v>1548</v>
      </c>
      <c r="AD9" s="355" t="s">
        <v>1548</v>
      </c>
      <c r="AE9" s="355" t="s">
        <v>1548</v>
      </c>
      <c r="AF9" s="355" t="s">
        <v>1548</v>
      </c>
      <c r="AG9" s="356"/>
      <c r="AH9" s="356"/>
      <c r="AI9" s="356"/>
      <c r="AJ9" s="356"/>
      <c r="AK9" s="356"/>
      <c r="AL9" s="357"/>
      <c r="AM9" s="363" t="s">
        <v>643</v>
      </c>
      <c r="AN9" s="262" t="s">
        <v>643</v>
      </c>
      <c r="AO9" s="262" t="s">
        <v>643</v>
      </c>
      <c r="AP9" s="307" t="s">
        <v>643</v>
      </c>
      <c r="AQ9" s="73"/>
      <c r="CG9" s="485" t="str">
        <f t="shared" si="1"/>
        <v>0522217299</v>
      </c>
      <c r="CI9" s="534" t="str">
        <f t="shared" si="54"/>
        <v/>
      </c>
      <c r="CJ9" s="1121"/>
      <c r="CK9" s="535" t="str">
        <f t="shared" si="55"/>
        <v/>
      </c>
      <c r="CL9" s="525" t="str">
        <f t="shared" si="56"/>
        <v/>
      </c>
      <c r="CM9" s="525" t="str">
        <f t="shared" si="57"/>
        <v/>
      </c>
      <c r="CN9" s="525" t="str">
        <f t="shared" si="58"/>
        <v/>
      </c>
      <c r="CO9" s="525" t="str">
        <f t="shared" si="59"/>
        <v/>
      </c>
      <c r="CP9" s="525" t="str">
        <f t="shared" si="60"/>
        <v/>
      </c>
      <c r="CQ9" s="525" t="str">
        <f t="shared" si="61"/>
        <v/>
      </c>
      <c r="CR9" s="525" t="str">
        <f t="shared" si="62"/>
        <v/>
      </c>
      <c r="CS9" s="525" t="str">
        <f t="shared" si="63"/>
        <v/>
      </c>
      <c r="CT9" s="525" t="str">
        <f t="shared" si="64"/>
        <v/>
      </c>
      <c r="CU9" s="525" t="str">
        <f t="shared" si="65"/>
        <v/>
      </c>
      <c r="CV9" s="515" t="str">
        <f t="shared" si="66"/>
        <v/>
      </c>
      <c r="CW9" s="525" t="str">
        <f t="shared" si="67"/>
        <v/>
      </c>
      <c r="CX9" s="525" t="str">
        <f t="shared" si="68"/>
        <v/>
      </c>
      <c r="CY9" s="525" t="str">
        <f t="shared" si="69"/>
        <v/>
      </c>
      <c r="CZ9" s="525" t="str">
        <f t="shared" si="70"/>
        <v/>
      </c>
      <c r="DA9" s="525" t="str">
        <f t="shared" si="71"/>
        <v/>
      </c>
      <c r="DB9" s="525" t="str">
        <f t="shared" si="72"/>
        <v/>
      </c>
      <c r="DC9" s="525" t="str">
        <f t="shared" si="73"/>
        <v/>
      </c>
      <c r="DD9" s="525" t="str">
        <f t="shared" si="74"/>
        <v/>
      </c>
      <c r="DE9" s="525" t="str">
        <f t="shared" si="75"/>
        <v/>
      </c>
      <c r="DF9" s="525" t="str">
        <f t="shared" si="76"/>
        <v/>
      </c>
      <c r="DG9" s="525" t="str">
        <f t="shared" si="77"/>
        <v/>
      </c>
      <c r="DH9" s="515" t="str">
        <f t="shared" si="78"/>
        <v/>
      </c>
      <c r="DI9" s="186" t="b">
        <f t="shared" si="4"/>
        <v>0</v>
      </c>
      <c r="DJ9" s="159" t="b">
        <f t="shared" si="5"/>
        <v>0</v>
      </c>
      <c r="DK9" s="159" t="b">
        <f t="shared" si="6"/>
        <v>0</v>
      </c>
      <c r="DL9" s="187" t="b">
        <f t="shared" si="7"/>
        <v>0</v>
      </c>
      <c r="DM9" s="478" t="str">
        <f t="shared" si="79"/>
        <v/>
      </c>
      <c r="DN9" s="186" t="b">
        <f t="shared" si="8"/>
        <v>0</v>
      </c>
      <c r="DO9" s="159" t="b">
        <f t="shared" si="9"/>
        <v>0</v>
      </c>
      <c r="DP9" s="159" t="b">
        <f t="shared" si="10"/>
        <v>0</v>
      </c>
      <c r="DQ9" s="187" t="b">
        <f t="shared" si="11"/>
        <v>0</v>
      </c>
      <c r="DR9" s="478" t="str">
        <f t="shared" si="80"/>
        <v/>
      </c>
      <c r="DS9" s="186" t="b">
        <f t="shared" si="12"/>
        <v>0</v>
      </c>
      <c r="DT9" s="159" t="b">
        <f t="shared" si="13"/>
        <v>0</v>
      </c>
      <c r="DU9" s="159" t="b">
        <f t="shared" si="14"/>
        <v>0</v>
      </c>
      <c r="DV9" s="187" t="b">
        <f t="shared" si="15"/>
        <v>0</v>
      </c>
      <c r="DW9" s="478" t="str">
        <f t="shared" si="81"/>
        <v/>
      </c>
      <c r="DX9" s="186" t="b">
        <f t="shared" si="16"/>
        <v>0</v>
      </c>
      <c r="DY9" s="159" t="b">
        <f t="shared" si="17"/>
        <v>0</v>
      </c>
      <c r="DZ9" s="159" t="b">
        <f t="shared" si="18"/>
        <v>0</v>
      </c>
      <c r="EA9" s="187" t="b">
        <f t="shared" si="19"/>
        <v>0</v>
      </c>
      <c r="EB9" s="478" t="str">
        <f t="shared" si="82"/>
        <v/>
      </c>
      <c r="EC9" s="186" t="b">
        <f t="shared" si="20"/>
        <v>0</v>
      </c>
      <c r="ED9" s="159" t="b">
        <f t="shared" si="21"/>
        <v>0</v>
      </c>
      <c r="EE9" s="159" t="b">
        <f t="shared" si="22"/>
        <v>0</v>
      </c>
      <c r="EF9" s="187" t="b">
        <f t="shared" si="23"/>
        <v>0</v>
      </c>
      <c r="EG9" s="478" t="str">
        <f t="shared" si="83"/>
        <v/>
      </c>
      <c r="EH9" s="186" t="b">
        <f t="shared" si="24"/>
        <v>0</v>
      </c>
      <c r="EI9" s="159" t="b">
        <f t="shared" si="25"/>
        <v>0</v>
      </c>
      <c r="EJ9" s="159" t="b">
        <f t="shared" si="26"/>
        <v>0</v>
      </c>
      <c r="EK9" s="187" t="b">
        <f t="shared" si="27"/>
        <v>0</v>
      </c>
      <c r="EL9" s="478" t="str">
        <f t="shared" si="84"/>
        <v/>
      </c>
      <c r="EM9" s="186" t="b">
        <f t="shared" si="28"/>
        <v>0</v>
      </c>
      <c r="EN9" s="159" t="b">
        <f t="shared" si="29"/>
        <v>0</v>
      </c>
      <c r="EO9" s="159" t="b">
        <f t="shared" si="30"/>
        <v>0</v>
      </c>
      <c r="EP9" s="187" t="b">
        <f t="shared" si="31"/>
        <v>0</v>
      </c>
      <c r="EQ9" s="478" t="str">
        <f t="shared" si="85"/>
        <v/>
      </c>
      <c r="ER9" s="186" t="b">
        <f t="shared" si="32"/>
        <v>0</v>
      </c>
      <c r="ES9" s="159" t="b">
        <f t="shared" si="33"/>
        <v>0</v>
      </c>
      <c r="ET9" s="159" t="b">
        <f t="shared" si="34"/>
        <v>0</v>
      </c>
      <c r="EU9" s="187" t="b">
        <f t="shared" si="35"/>
        <v>0</v>
      </c>
      <c r="EV9" s="478" t="str">
        <f t="shared" si="86"/>
        <v/>
      </c>
      <c r="EW9" s="186" t="b">
        <f t="shared" si="36"/>
        <v>0</v>
      </c>
      <c r="EX9" s="159" t="b">
        <f t="shared" si="37"/>
        <v>0</v>
      </c>
      <c r="EY9" s="159" t="b">
        <f t="shared" si="38"/>
        <v>0</v>
      </c>
      <c r="EZ9" s="187" t="b">
        <f t="shared" si="39"/>
        <v>0</v>
      </c>
      <c r="FA9" s="478" t="str">
        <f t="shared" si="87"/>
        <v/>
      </c>
      <c r="FB9" s="186" t="b">
        <f t="shared" si="40"/>
        <v>0</v>
      </c>
      <c r="FC9" s="159" t="b">
        <f t="shared" si="41"/>
        <v>0</v>
      </c>
      <c r="FD9" s="159" t="b">
        <f t="shared" si="42"/>
        <v>0</v>
      </c>
      <c r="FE9" s="187" t="b">
        <f t="shared" si="43"/>
        <v>0</v>
      </c>
      <c r="FF9" s="478" t="str">
        <f t="shared" si="88"/>
        <v/>
      </c>
      <c r="FG9" s="186" t="b">
        <f t="shared" si="44"/>
        <v>0</v>
      </c>
      <c r="FH9" s="159" t="b">
        <f t="shared" si="45"/>
        <v>0</v>
      </c>
      <c r="FI9" s="159" t="b">
        <f t="shared" si="46"/>
        <v>0</v>
      </c>
      <c r="FJ9" s="187" t="b">
        <f t="shared" si="47"/>
        <v>0</v>
      </c>
      <c r="FK9" s="478" t="str">
        <f t="shared" si="89"/>
        <v/>
      </c>
      <c r="FL9" s="186" t="b">
        <f t="shared" si="48"/>
        <v>0</v>
      </c>
      <c r="FM9" s="159" t="b">
        <f t="shared" si="49"/>
        <v>0</v>
      </c>
      <c r="FN9" s="159" t="b">
        <f t="shared" si="50"/>
        <v>0</v>
      </c>
      <c r="FO9" s="187" t="b">
        <f t="shared" si="51"/>
        <v>0</v>
      </c>
      <c r="FP9" s="478" t="str">
        <f t="shared" si="90"/>
        <v/>
      </c>
      <c r="FQ9" s="478" t="str">
        <f t="shared" si="91"/>
        <v/>
      </c>
      <c r="FR9" s="478" t="str">
        <f t="shared" si="92"/>
        <v/>
      </c>
      <c r="FS9" s="478" t="str">
        <f t="shared" si="93"/>
        <v/>
      </c>
      <c r="FT9" s="478" t="str">
        <f t="shared" si="94"/>
        <v/>
      </c>
      <c r="FV9" s="79">
        <f t="shared" si="95"/>
        <v>0</v>
      </c>
      <c r="FW9" s="79">
        <f t="shared" si="52"/>
        <v>0</v>
      </c>
      <c r="FX9" s="79">
        <f t="shared" si="52"/>
        <v>0</v>
      </c>
      <c r="FY9" s="79">
        <f t="shared" si="52"/>
        <v>0</v>
      </c>
      <c r="FZ9" s="79">
        <f t="shared" si="52"/>
        <v>1</v>
      </c>
      <c r="GA9" s="79">
        <f t="shared" si="52"/>
        <v>0</v>
      </c>
      <c r="GB9" s="79">
        <f t="shared" si="52"/>
        <v>0</v>
      </c>
      <c r="GC9" s="79">
        <f t="shared" si="52"/>
        <v>0</v>
      </c>
      <c r="GD9" s="79">
        <f t="shared" si="52"/>
        <v>0</v>
      </c>
      <c r="GE9" s="79">
        <f t="shared" si="52"/>
        <v>0</v>
      </c>
      <c r="GF9" s="79">
        <f t="shared" si="52"/>
        <v>0</v>
      </c>
      <c r="GG9" s="79">
        <f t="shared" si="52"/>
        <v>0</v>
      </c>
      <c r="GH9" s="167">
        <f t="shared" si="53"/>
        <v>6</v>
      </c>
    </row>
    <row r="10" spans="1:190">
      <c r="A10" s="55"/>
      <c r="B10" s="74">
        <v>6</v>
      </c>
      <c r="C10" s="262" t="s">
        <v>643</v>
      </c>
      <c r="D10" s="262" t="s">
        <v>643</v>
      </c>
      <c r="E10" s="262" t="s">
        <v>643</v>
      </c>
      <c r="F10" s="262" t="s">
        <v>643</v>
      </c>
      <c r="G10" s="262" t="s">
        <v>643</v>
      </c>
      <c r="H10" s="262" t="s">
        <v>67</v>
      </c>
      <c r="I10" s="262" t="s">
        <v>643</v>
      </c>
      <c r="J10" s="262" t="s">
        <v>643</v>
      </c>
      <c r="K10" s="262" t="s">
        <v>643</v>
      </c>
      <c r="L10" s="262" t="s">
        <v>643</v>
      </c>
      <c r="M10" s="262" t="s">
        <v>643</v>
      </c>
      <c r="N10" s="309" t="s">
        <v>643</v>
      </c>
      <c r="O10" s="277" t="s">
        <v>67</v>
      </c>
      <c r="P10" s="278" t="s">
        <v>67</v>
      </c>
      <c r="Q10" s="278" t="s">
        <v>67</v>
      </c>
      <c r="R10" s="278" t="s">
        <v>67</v>
      </c>
      <c r="S10" s="278" t="s">
        <v>67</v>
      </c>
      <c r="T10" s="278" t="s">
        <v>67</v>
      </c>
      <c r="U10" s="278" t="s">
        <v>643</v>
      </c>
      <c r="V10" s="278" t="s">
        <v>643</v>
      </c>
      <c r="W10" s="278" t="s">
        <v>643</v>
      </c>
      <c r="X10" s="278" t="s">
        <v>643</v>
      </c>
      <c r="Y10" s="278" t="s">
        <v>643</v>
      </c>
      <c r="Z10" s="278" t="s">
        <v>643</v>
      </c>
      <c r="AA10" s="355" t="s">
        <v>1547</v>
      </c>
      <c r="AB10" s="355" t="s">
        <v>1547</v>
      </c>
      <c r="AC10" s="355" t="s">
        <v>1547</v>
      </c>
      <c r="AD10" s="355" t="s">
        <v>1547</v>
      </c>
      <c r="AE10" s="355" t="s">
        <v>1547</v>
      </c>
      <c r="AF10" s="355" t="s">
        <v>1547</v>
      </c>
      <c r="AG10" s="356"/>
      <c r="AH10" s="356"/>
      <c r="AI10" s="356"/>
      <c r="AJ10" s="356"/>
      <c r="AK10" s="356"/>
      <c r="AL10" s="357"/>
      <c r="AM10" s="363" t="s">
        <v>643</v>
      </c>
      <c r="AN10" s="262" t="s">
        <v>643</v>
      </c>
      <c r="AO10" s="262" t="s">
        <v>643</v>
      </c>
      <c r="AP10" s="307" t="s">
        <v>643</v>
      </c>
      <c r="AQ10" s="73"/>
      <c r="CG10" s="485" t="str">
        <f t="shared" si="1"/>
        <v>0522318222</v>
      </c>
      <c r="CI10" s="534" t="str">
        <f t="shared" si="54"/>
        <v/>
      </c>
      <c r="CJ10" s="1121"/>
      <c r="CK10" s="535" t="str">
        <f t="shared" si="55"/>
        <v/>
      </c>
      <c r="CL10" s="525" t="str">
        <f t="shared" si="56"/>
        <v/>
      </c>
      <c r="CM10" s="525" t="str">
        <f t="shared" si="57"/>
        <v/>
      </c>
      <c r="CN10" s="525" t="str">
        <f t="shared" si="58"/>
        <v/>
      </c>
      <c r="CO10" s="525" t="str">
        <f t="shared" si="59"/>
        <v/>
      </c>
      <c r="CP10" s="525" t="str">
        <f t="shared" si="60"/>
        <v/>
      </c>
      <c r="CQ10" s="525" t="str">
        <f t="shared" si="61"/>
        <v/>
      </c>
      <c r="CR10" s="525" t="str">
        <f t="shared" si="62"/>
        <v/>
      </c>
      <c r="CS10" s="525" t="str">
        <f t="shared" si="63"/>
        <v/>
      </c>
      <c r="CT10" s="525" t="str">
        <f t="shared" si="64"/>
        <v/>
      </c>
      <c r="CU10" s="525" t="str">
        <f t="shared" si="65"/>
        <v/>
      </c>
      <c r="CV10" s="515" t="str">
        <f t="shared" si="66"/>
        <v/>
      </c>
      <c r="CW10" s="525" t="str">
        <f t="shared" si="67"/>
        <v/>
      </c>
      <c r="CX10" s="525" t="str">
        <f t="shared" si="68"/>
        <v/>
      </c>
      <c r="CY10" s="525" t="str">
        <f t="shared" si="69"/>
        <v/>
      </c>
      <c r="CZ10" s="525" t="str">
        <f t="shared" si="70"/>
        <v/>
      </c>
      <c r="DA10" s="525" t="str">
        <f t="shared" si="71"/>
        <v/>
      </c>
      <c r="DB10" s="525" t="str">
        <f t="shared" si="72"/>
        <v/>
      </c>
      <c r="DC10" s="525" t="str">
        <f t="shared" si="73"/>
        <v/>
      </c>
      <c r="DD10" s="525" t="str">
        <f t="shared" si="74"/>
        <v/>
      </c>
      <c r="DE10" s="525" t="str">
        <f t="shared" si="75"/>
        <v/>
      </c>
      <c r="DF10" s="525" t="str">
        <f t="shared" si="76"/>
        <v/>
      </c>
      <c r="DG10" s="525" t="str">
        <f t="shared" si="77"/>
        <v/>
      </c>
      <c r="DH10" s="515" t="str">
        <f t="shared" si="78"/>
        <v/>
      </c>
      <c r="DI10" s="186" t="b">
        <f t="shared" si="4"/>
        <v>0</v>
      </c>
      <c r="DJ10" s="159" t="b">
        <f t="shared" si="5"/>
        <v>0</v>
      </c>
      <c r="DK10" s="159" t="b">
        <f t="shared" si="6"/>
        <v>0</v>
      </c>
      <c r="DL10" s="187" t="b">
        <f t="shared" si="7"/>
        <v>0</v>
      </c>
      <c r="DM10" s="478" t="str">
        <f t="shared" si="79"/>
        <v/>
      </c>
      <c r="DN10" s="186" t="b">
        <f t="shared" si="8"/>
        <v>0</v>
      </c>
      <c r="DO10" s="159" t="b">
        <f t="shared" si="9"/>
        <v>0</v>
      </c>
      <c r="DP10" s="159" t="b">
        <f t="shared" si="10"/>
        <v>0</v>
      </c>
      <c r="DQ10" s="187" t="b">
        <f t="shared" si="11"/>
        <v>0</v>
      </c>
      <c r="DR10" s="478" t="str">
        <f t="shared" si="80"/>
        <v/>
      </c>
      <c r="DS10" s="186" t="b">
        <f t="shared" si="12"/>
        <v>0</v>
      </c>
      <c r="DT10" s="159" t="b">
        <f t="shared" si="13"/>
        <v>0</v>
      </c>
      <c r="DU10" s="159" t="b">
        <f t="shared" si="14"/>
        <v>0</v>
      </c>
      <c r="DV10" s="187" t="b">
        <f t="shared" si="15"/>
        <v>0</v>
      </c>
      <c r="DW10" s="478" t="str">
        <f t="shared" si="81"/>
        <v/>
      </c>
      <c r="DX10" s="186" t="b">
        <f t="shared" si="16"/>
        <v>0</v>
      </c>
      <c r="DY10" s="159" t="b">
        <f t="shared" si="17"/>
        <v>0</v>
      </c>
      <c r="DZ10" s="159" t="b">
        <f t="shared" si="18"/>
        <v>0</v>
      </c>
      <c r="EA10" s="187" t="b">
        <f t="shared" si="19"/>
        <v>0</v>
      </c>
      <c r="EB10" s="478" t="str">
        <f t="shared" si="82"/>
        <v/>
      </c>
      <c r="EC10" s="186" t="b">
        <f t="shared" si="20"/>
        <v>0</v>
      </c>
      <c r="ED10" s="159" t="b">
        <f t="shared" si="21"/>
        <v>0</v>
      </c>
      <c r="EE10" s="159" t="b">
        <f t="shared" si="22"/>
        <v>0</v>
      </c>
      <c r="EF10" s="187" t="b">
        <f t="shared" si="23"/>
        <v>0</v>
      </c>
      <c r="EG10" s="478" t="str">
        <f t="shared" si="83"/>
        <v/>
      </c>
      <c r="EH10" s="186" t="b">
        <f t="shared" si="24"/>
        <v>0</v>
      </c>
      <c r="EI10" s="159" t="b">
        <f t="shared" si="25"/>
        <v>0</v>
      </c>
      <c r="EJ10" s="159" t="b">
        <f t="shared" si="26"/>
        <v>0</v>
      </c>
      <c r="EK10" s="187" t="b">
        <f t="shared" si="27"/>
        <v>0</v>
      </c>
      <c r="EL10" s="478" t="str">
        <f t="shared" si="84"/>
        <v/>
      </c>
      <c r="EM10" s="186" t="b">
        <f t="shared" si="28"/>
        <v>0</v>
      </c>
      <c r="EN10" s="159" t="b">
        <f t="shared" si="29"/>
        <v>0</v>
      </c>
      <c r="EO10" s="159" t="b">
        <f t="shared" si="30"/>
        <v>0</v>
      </c>
      <c r="EP10" s="187" t="b">
        <f t="shared" si="31"/>
        <v>0</v>
      </c>
      <c r="EQ10" s="478" t="str">
        <f t="shared" si="85"/>
        <v/>
      </c>
      <c r="ER10" s="186" t="b">
        <f t="shared" si="32"/>
        <v>0</v>
      </c>
      <c r="ES10" s="159" t="b">
        <f t="shared" si="33"/>
        <v>0</v>
      </c>
      <c r="ET10" s="159" t="b">
        <f t="shared" si="34"/>
        <v>0</v>
      </c>
      <c r="EU10" s="187" t="b">
        <f t="shared" si="35"/>
        <v>0</v>
      </c>
      <c r="EV10" s="478" t="str">
        <f t="shared" si="86"/>
        <v/>
      </c>
      <c r="EW10" s="186" t="b">
        <f t="shared" si="36"/>
        <v>0</v>
      </c>
      <c r="EX10" s="159" t="b">
        <f t="shared" si="37"/>
        <v>0</v>
      </c>
      <c r="EY10" s="159" t="b">
        <f t="shared" si="38"/>
        <v>0</v>
      </c>
      <c r="EZ10" s="187" t="b">
        <f t="shared" si="39"/>
        <v>0</v>
      </c>
      <c r="FA10" s="478" t="str">
        <f t="shared" si="87"/>
        <v/>
      </c>
      <c r="FB10" s="186" t="b">
        <f t="shared" si="40"/>
        <v>0</v>
      </c>
      <c r="FC10" s="159" t="b">
        <f t="shared" si="41"/>
        <v>0</v>
      </c>
      <c r="FD10" s="159" t="b">
        <f t="shared" si="42"/>
        <v>0</v>
      </c>
      <c r="FE10" s="187" t="b">
        <f t="shared" si="43"/>
        <v>0</v>
      </c>
      <c r="FF10" s="478" t="str">
        <f t="shared" si="88"/>
        <v/>
      </c>
      <c r="FG10" s="186" t="b">
        <f t="shared" si="44"/>
        <v>0</v>
      </c>
      <c r="FH10" s="159" t="b">
        <f t="shared" si="45"/>
        <v>0</v>
      </c>
      <c r="FI10" s="159" t="b">
        <f t="shared" si="46"/>
        <v>0</v>
      </c>
      <c r="FJ10" s="187" t="b">
        <f t="shared" si="47"/>
        <v>0</v>
      </c>
      <c r="FK10" s="478" t="str">
        <f t="shared" si="89"/>
        <v/>
      </c>
      <c r="FL10" s="186" t="b">
        <f t="shared" si="48"/>
        <v>0</v>
      </c>
      <c r="FM10" s="159" t="b">
        <f t="shared" si="49"/>
        <v>0</v>
      </c>
      <c r="FN10" s="159" t="b">
        <f t="shared" si="50"/>
        <v>0</v>
      </c>
      <c r="FO10" s="187" t="b">
        <f t="shared" si="51"/>
        <v>0</v>
      </c>
      <c r="FP10" s="478" t="str">
        <f t="shared" si="90"/>
        <v/>
      </c>
      <c r="FQ10" s="478" t="str">
        <f t="shared" si="91"/>
        <v/>
      </c>
      <c r="FR10" s="478" t="str">
        <f t="shared" si="92"/>
        <v/>
      </c>
      <c r="FS10" s="478" t="str">
        <f t="shared" si="93"/>
        <v/>
      </c>
      <c r="FT10" s="478" t="str">
        <f t="shared" si="94"/>
        <v/>
      </c>
      <c r="FV10" s="79">
        <f t="shared" si="95"/>
        <v>0</v>
      </c>
      <c r="FW10" s="79">
        <f t="shared" si="52"/>
        <v>0</v>
      </c>
      <c r="FX10" s="79">
        <f t="shared" si="52"/>
        <v>0</v>
      </c>
      <c r="FY10" s="79">
        <f t="shared" si="52"/>
        <v>0</v>
      </c>
      <c r="FZ10" s="79">
        <f t="shared" si="52"/>
        <v>0</v>
      </c>
      <c r="GA10" s="79">
        <f t="shared" si="52"/>
        <v>1</v>
      </c>
      <c r="GB10" s="79">
        <f t="shared" si="52"/>
        <v>0</v>
      </c>
      <c r="GC10" s="79">
        <f t="shared" si="52"/>
        <v>0</v>
      </c>
      <c r="GD10" s="79">
        <f t="shared" si="52"/>
        <v>0</v>
      </c>
      <c r="GE10" s="79">
        <f t="shared" si="52"/>
        <v>0</v>
      </c>
      <c r="GF10" s="79">
        <f t="shared" si="52"/>
        <v>0</v>
      </c>
      <c r="GG10" s="79">
        <f t="shared" si="52"/>
        <v>0</v>
      </c>
      <c r="GH10" s="167" t="str">
        <f t="shared" si="53"/>
        <v/>
      </c>
    </row>
    <row r="11" spans="1:190">
      <c r="A11" s="55"/>
      <c r="B11" s="74">
        <v>7</v>
      </c>
      <c r="C11" s="261" t="s">
        <v>643</v>
      </c>
      <c r="D11" s="262" t="s">
        <v>643</v>
      </c>
      <c r="E11" s="262" t="s">
        <v>643</v>
      </c>
      <c r="F11" s="262" t="s">
        <v>643</v>
      </c>
      <c r="G11" s="262" t="s">
        <v>643</v>
      </c>
      <c r="H11" s="262" t="s">
        <v>643</v>
      </c>
      <c r="I11" s="262" t="s">
        <v>643</v>
      </c>
      <c r="J11" s="262" t="s">
        <v>643</v>
      </c>
      <c r="K11" s="262" t="s">
        <v>643</v>
      </c>
      <c r="L11" s="262" t="s">
        <v>643</v>
      </c>
      <c r="M11" s="262" t="s">
        <v>643</v>
      </c>
      <c r="N11" s="309" t="s">
        <v>643</v>
      </c>
      <c r="O11" s="277" t="s">
        <v>67</v>
      </c>
      <c r="P11" s="278" t="s">
        <v>67</v>
      </c>
      <c r="Q11" s="278" t="s">
        <v>67</v>
      </c>
      <c r="R11" s="278" t="s">
        <v>67</v>
      </c>
      <c r="S11" s="278" t="s">
        <v>67</v>
      </c>
      <c r="T11" s="278" t="s">
        <v>67</v>
      </c>
      <c r="U11" s="278" t="s">
        <v>67</v>
      </c>
      <c r="V11" s="278" t="s">
        <v>67</v>
      </c>
      <c r="W11" s="278" t="s">
        <v>67</v>
      </c>
      <c r="X11" s="278" t="s">
        <v>67</v>
      </c>
      <c r="Y11" s="278" t="s">
        <v>67</v>
      </c>
      <c r="Z11" s="279" t="s">
        <v>67</v>
      </c>
      <c r="AA11" s="355"/>
      <c r="AB11" s="356"/>
      <c r="AC11" s="356"/>
      <c r="AD11" s="356"/>
      <c r="AE11" s="356"/>
      <c r="AF11" s="356"/>
      <c r="AG11" s="356"/>
      <c r="AH11" s="356"/>
      <c r="AI11" s="356"/>
      <c r="AJ11" s="356"/>
      <c r="AK11" s="356"/>
      <c r="AL11" s="357"/>
      <c r="AM11" s="363" t="s">
        <v>643</v>
      </c>
      <c r="AN11" s="262" t="s">
        <v>643</v>
      </c>
      <c r="AO11" s="262" t="s">
        <v>643</v>
      </c>
      <c r="AP11" s="307" t="s">
        <v>643</v>
      </c>
      <c r="AQ11" s="73"/>
      <c r="CG11" s="485" t="str">
        <f t="shared" si="1"/>
        <v/>
      </c>
      <c r="CI11" s="534" t="str">
        <f t="shared" si="54"/>
        <v>grey</v>
      </c>
      <c r="CJ11" s="1121"/>
      <c r="CK11" s="535" t="str">
        <f t="shared" si="55"/>
        <v/>
      </c>
      <c r="CL11" s="525" t="str">
        <f t="shared" si="56"/>
        <v/>
      </c>
      <c r="CM11" s="525" t="str">
        <f t="shared" si="57"/>
        <v/>
      </c>
      <c r="CN11" s="525" t="str">
        <f t="shared" si="58"/>
        <v/>
      </c>
      <c r="CO11" s="525" t="str">
        <f t="shared" si="59"/>
        <v/>
      </c>
      <c r="CP11" s="525" t="str">
        <f t="shared" si="60"/>
        <v/>
      </c>
      <c r="CQ11" s="525" t="str">
        <f t="shared" si="61"/>
        <v/>
      </c>
      <c r="CR11" s="525" t="str">
        <f t="shared" si="62"/>
        <v/>
      </c>
      <c r="CS11" s="525" t="str">
        <f t="shared" si="63"/>
        <v/>
      </c>
      <c r="CT11" s="525" t="str">
        <f t="shared" si="64"/>
        <v/>
      </c>
      <c r="CU11" s="525" t="str">
        <f t="shared" si="65"/>
        <v/>
      </c>
      <c r="CV11" s="515" t="str">
        <f t="shared" si="66"/>
        <v/>
      </c>
      <c r="CW11" s="525" t="str">
        <f t="shared" si="67"/>
        <v/>
      </c>
      <c r="CX11" s="525" t="str">
        <f t="shared" si="68"/>
        <v/>
      </c>
      <c r="CY11" s="525" t="str">
        <f t="shared" si="69"/>
        <v/>
      </c>
      <c r="CZ11" s="525" t="str">
        <f t="shared" si="70"/>
        <v/>
      </c>
      <c r="DA11" s="525" t="str">
        <f t="shared" si="71"/>
        <v/>
      </c>
      <c r="DB11" s="525" t="str">
        <f t="shared" si="72"/>
        <v/>
      </c>
      <c r="DC11" s="525" t="str">
        <f t="shared" si="73"/>
        <v/>
      </c>
      <c r="DD11" s="525" t="str">
        <f t="shared" si="74"/>
        <v/>
      </c>
      <c r="DE11" s="525" t="str">
        <f t="shared" si="75"/>
        <v/>
      </c>
      <c r="DF11" s="525" t="str">
        <f t="shared" si="76"/>
        <v/>
      </c>
      <c r="DG11" s="525" t="str">
        <f t="shared" si="77"/>
        <v/>
      </c>
      <c r="DH11" s="515" t="str">
        <f t="shared" si="78"/>
        <v/>
      </c>
      <c r="DI11" s="186" t="b">
        <f t="shared" si="4"/>
        <v>0</v>
      </c>
      <c r="DJ11" s="159" t="b">
        <f t="shared" si="5"/>
        <v>0</v>
      </c>
      <c r="DK11" s="159" t="b">
        <f t="shared" si="6"/>
        <v>0</v>
      </c>
      <c r="DL11" s="187" t="b">
        <f t="shared" si="7"/>
        <v>0</v>
      </c>
      <c r="DM11" s="478" t="str">
        <f t="shared" si="79"/>
        <v/>
      </c>
      <c r="DN11" s="186" t="b">
        <f t="shared" si="8"/>
        <v>0</v>
      </c>
      <c r="DO11" s="159" t="b">
        <f t="shared" si="9"/>
        <v>0</v>
      </c>
      <c r="DP11" s="159" t="b">
        <f t="shared" si="10"/>
        <v>0</v>
      </c>
      <c r="DQ11" s="187" t="b">
        <f t="shared" si="11"/>
        <v>0</v>
      </c>
      <c r="DR11" s="478" t="str">
        <f t="shared" si="80"/>
        <v/>
      </c>
      <c r="DS11" s="186" t="b">
        <f t="shared" si="12"/>
        <v>0</v>
      </c>
      <c r="DT11" s="159" t="b">
        <f t="shared" si="13"/>
        <v>0</v>
      </c>
      <c r="DU11" s="159" t="b">
        <f t="shared" si="14"/>
        <v>0</v>
      </c>
      <c r="DV11" s="187" t="b">
        <f t="shared" si="15"/>
        <v>0</v>
      </c>
      <c r="DW11" s="478" t="str">
        <f t="shared" si="81"/>
        <v/>
      </c>
      <c r="DX11" s="186" t="b">
        <f t="shared" si="16"/>
        <v>0</v>
      </c>
      <c r="DY11" s="159" t="b">
        <f t="shared" si="17"/>
        <v>0</v>
      </c>
      <c r="DZ11" s="159" t="b">
        <f t="shared" si="18"/>
        <v>0</v>
      </c>
      <c r="EA11" s="187" t="b">
        <f t="shared" si="19"/>
        <v>0</v>
      </c>
      <c r="EB11" s="478" t="str">
        <f t="shared" si="82"/>
        <v/>
      </c>
      <c r="EC11" s="186" t="b">
        <f t="shared" si="20"/>
        <v>0</v>
      </c>
      <c r="ED11" s="159" t="b">
        <f t="shared" si="21"/>
        <v>0</v>
      </c>
      <c r="EE11" s="159" t="b">
        <f t="shared" si="22"/>
        <v>0</v>
      </c>
      <c r="EF11" s="187" t="b">
        <f t="shared" si="23"/>
        <v>0</v>
      </c>
      <c r="EG11" s="478" t="str">
        <f t="shared" si="83"/>
        <v/>
      </c>
      <c r="EH11" s="186" t="b">
        <f t="shared" si="24"/>
        <v>0</v>
      </c>
      <c r="EI11" s="159" t="b">
        <f t="shared" si="25"/>
        <v>0</v>
      </c>
      <c r="EJ11" s="159" t="b">
        <f t="shared" si="26"/>
        <v>0</v>
      </c>
      <c r="EK11" s="187" t="b">
        <f t="shared" si="27"/>
        <v>0</v>
      </c>
      <c r="EL11" s="478" t="str">
        <f t="shared" si="84"/>
        <v/>
      </c>
      <c r="EM11" s="186" t="b">
        <f t="shared" si="28"/>
        <v>0</v>
      </c>
      <c r="EN11" s="159" t="b">
        <f t="shared" si="29"/>
        <v>0</v>
      </c>
      <c r="EO11" s="159" t="b">
        <f t="shared" si="30"/>
        <v>0</v>
      </c>
      <c r="EP11" s="187" t="b">
        <f t="shared" si="31"/>
        <v>0</v>
      </c>
      <c r="EQ11" s="478" t="str">
        <f t="shared" si="85"/>
        <v/>
      </c>
      <c r="ER11" s="186" t="b">
        <f t="shared" si="32"/>
        <v>0</v>
      </c>
      <c r="ES11" s="159" t="b">
        <f t="shared" si="33"/>
        <v>0</v>
      </c>
      <c r="ET11" s="159" t="b">
        <f t="shared" si="34"/>
        <v>0</v>
      </c>
      <c r="EU11" s="187" t="b">
        <f t="shared" si="35"/>
        <v>0</v>
      </c>
      <c r="EV11" s="478" t="str">
        <f t="shared" si="86"/>
        <v/>
      </c>
      <c r="EW11" s="186" t="b">
        <f t="shared" si="36"/>
        <v>0</v>
      </c>
      <c r="EX11" s="159" t="b">
        <f t="shared" si="37"/>
        <v>0</v>
      </c>
      <c r="EY11" s="159" t="b">
        <f t="shared" si="38"/>
        <v>0</v>
      </c>
      <c r="EZ11" s="187" t="b">
        <f t="shared" si="39"/>
        <v>0</v>
      </c>
      <c r="FA11" s="478" t="str">
        <f t="shared" si="87"/>
        <v/>
      </c>
      <c r="FB11" s="186" t="b">
        <f t="shared" si="40"/>
        <v>0</v>
      </c>
      <c r="FC11" s="159" t="b">
        <f t="shared" si="41"/>
        <v>0</v>
      </c>
      <c r="FD11" s="159" t="b">
        <f t="shared" si="42"/>
        <v>0</v>
      </c>
      <c r="FE11" s="187" t="b">
        <f t="shared" si="43"/>
        <v>0</v>
      </c>
      <c r="FF11" s="478" t="str">
        <f t="shared" si="88"/>
        <v/>
      </c>
      <c r="FG11" s="186" t="b">
        <f t="shared" si="44"/>
        <v>0</v>
      </c>
      <c r="FH11" s="159" t="b">
        <f t="shared" si="45"/>
        <v>0</v>
      </c>
      <c r="FI11" s="159" t="b">
        <f t="shared" si="46"/>
        <v>0</v>
      </c>
      <c r="FJ11" s="187" t="b">
        <f t="shared" si="47"/>
        <v>0</v>
      </c>
      <c r="FK11" s="478" t="str">
        <f t="shared" si="89"/>
        <v/>
      </c>
      <c r="FL11" s="186" t="b">
        <f t="shared" si="48"/>
        <v>0</v>
      </c>
      <c r="FM11" s="159" t="b">
        <f t="shared" si="49"/>
        <v>0</v>
      </c>
      <c r="FN11" s="159" t="b">
        <f t="shared" si="50"/>
        <v>0</v>
      </c>
      <c r="FO11" s="187" t="b">
        <f t="shared" si="51"/>
        <v>0</v>
      </c>
      <c r="FP11" s="478" t="str">
        <f t="shared" si="90"/>
        <v/>
      </c>
      <c r="FQ11" s="478" t="str">
        <f t="shared" si="91"/>
        <v/>
      </c>
      <c r="FR11" s="478" t="str">
        <f t="shared" si="92"/>
        <v/>
      </c>
      <c r="FS11" s="478" t="str">
        <f t="shared" si="93"/>
        <v/>
      </c>
      <c r="FT11" s="478" t="str">
        <f t="shared" si="94"/>
        <v/>
      </c>
      <c r="FV11" s="79">
        <f t="shared" si="95"/>
        <v>0</v>
      </c>
      <c r="FW11" s="79">
        <f t="shared" si="52"/>
        <v>0</v>
      </c>
      <c r="FX11" s="79">
        <f t="shared" si="52"/>
        <v>0</v>
      </c>
      <c r="FY11" s="79">
        <f t="shared" si="52"/>
        <v>0</v>
      </c>
      <c r="FZ11" s="79">
        <f t="shared" si="52"/>
        <v>0</v>
      </c>
      <c r="GA11" s="79">
        <f t="shared" si="52"/>
        <v>0</v>
      </c>
      <c r="GB11" s="79">
        <f t="shared" si="52"/>
        <v>0</v>
      </c>
      <c r="GC11" s="79">
        <f t="shared" si="52"/>
        <v>0</v>
      </c>
      <c r="GD11" s="79">
        <f t="shared" si="52"/>
        <v>0</v>
      </c>
      <c r="GE11" s="79">
        <f t="shared" si="52"/>
        <v>0</v>
      </c>
      <c r="GF11" s="79">
        <f t="shared" si="52"/>
        <v>0</v>
      </c>
      <c r="GG11" s="79">
        <f t="shared" si="52"/>
        <v>0</v>
      </c>
      <c r="GH11" s="167" t="str">
        <f t="shared" si="53"/>
        <v/>
      </c>
    </row>
    <row r="12" spans="1:190">
      <c r="A12" s="55"/>
      <c r="B12" s="74">
        <v>8</v>
      </c>
      <c r="C12" s="261" t="s">
        <v>643</v>
      </c>
      <c r="D12" s="262" t="s">
        <v>643</v>
      </c>
      <c r="E12" s="262" t="s">
        <v>643</v>
      </c>
      <c r="F12" s="262" t="s">
        <v>643</v>
      </c>
      <c r="G12" s="262" t="s">
        <v>643</v>
      </c>
      <c r="H12" s="262" t="s">
        <v>643</v>
      </c>
      <c r="I12" s="262" t="s">
        <v>643</v>
      </c>
      <c r="J12" s="262" t="s">
        <v>643</v>
      </c>
      <c r="K12" s="262" t="s">
        <v>643</v>
      </c>
      <c r="L12" s="262" t="s">
        <v>643</v>
      </c>
      <c r="M12" s="262" t="s">
        <v>643</v>
      </c>
      <c r="N12" s="309" t="s">
        <v>643</v>
      </c>
      <c r="O12" s="277" t="s">
        <v>67</v>
      </c>
      <c r="P12" s="278" t="s">
        <v>67</v>
      </c>
      <c r="Q12" s="278" t="s">
        <v>67</v>
      </c>
      <c r="R12" s="278" t="s">
        <v>67</v>
      </c>
      <c r="S12" s="278" t="s">
        <v>67</v>
      </c>
      <c r="T12" s="278" t="s">
        <v>67</v>
      </c>
      <c r="U12" s="278" t="s">
        <v>67</v>
      </c>
      <c r="V12" s="278" t="s">
        <v>67</v>
      </c>
      <c r="W12" s="278" t="s">
        <v>67</v>
      </c>
      <c r="X12" s="278" t="s">
        <v>67</v>
      </c>
      <c r="Y12" s="278" t="s">
        <v>67</v>
      </c>
      <c r="Z12" s="279" t="s">
        <v>67</v>
      </c>
      <c r="AA12" s="355"/>
      <c r="AB12" s="356"/>
      <c r="AC12" s="356"/>
      <c r="AD12" s="356"/>
      <c r="AE12" s="356"/>
      <c r="AF12" s="356"/>
      <c r="AG12" s="356"/>
      <c r="AH12" s="356"/>
      <c r="AI12" s="356"/>
      <c r="AJ12" s="356"/>
      <c r="AK12" s="356"/>
      <c r="AL12" s="357"/>
      <c r="AM12" s="363" t="s">
        <v>643</v>
      </c>
      <c r="AN12" s="262" t="s">
        <v>643</v>
      </c>
      <c r="AO12" s="262" t="s">
        <v>643</v>
      </c>
      <c r="AP12" s="307" t="s">
        <v>643</v>
      </c>
      <c r="AQ12" s="73"/>
      <c r="CG12" s="485" t="str">
        <f t="shared" si="1"/>
        <v/>
      </c>
      <c r="CI12" s="534" t="str">
        <f t="shared" si="54"/>
        <v>grey</v>
      </c>
      <c r="CJ12" s="1121"/>
      <c r="CK12" s="535" t="str">
        <f t="shared" si="55"/>
        <v/>
      </c>
      <c r="CL12" s="525" t="str">
        <f t="shared" si="56"/>
        <v/>
      </c>
      <c r="CM12" s="525" t="str">
        <f t="shared" si="57"/>
        <v/>
      </c>
      <c r="CN12" s="525" t="str">
        <f t="shared" si="58"/>
        <v/>
      </c>
      <c r="CO12" s="525" t="str">
        <f t="shared" si="59"/>
        <v/>
      </c>
      <c r="CP12" s="525" t="str">
        <f t="shared" si="60"/>
        <v/>
      </c>
      <c r="CQ12" s="525" t="str">
        <f t="shared" si="61"/>
        <v/>
      </c>
      <c r="CR12" s="525" t="str">
        <f t="shared" si="62"/>
        <v/>
      </c>
      <c r="CS12" s="525" t="str">
        <f t="shared" si="63"/>
        <v/>
      </c>
      <c r="CT12" s="525" t="str">
        <f t="shared" si="64"/>
        <v/>
      </c>
      <c r="CU12" s="525" t="str">
        <f t="shared" si="65"/>
        <v/>
      </c>
      <c r="CV12" s="515" t="str">
        <f t="shared" si="66"/>
        <v/>
      </c>
      <c r="CW12" s="525" t="str">
        <f t="shared" si="67"/>
        <v/>
      </c>
      <c r="CX12" s="525" t="str">
        <f t="shared" si="68"/>
        <v/>
      </c>
      <c r="CY12" s="525" t="str">
        <f t="shared" si="69"/>
        <v/>
      </c>
      <c r="CZ12" s="525" t="str">
        <f t="shared" si="70"/>
        <v/>
      </c>
      <c r="DA12" s="525" t="str">
        <f t="shared" si="71"/>
        <v/>
      </c>
      <c r="DB12" s="525" t="str">
        <f t="shared" si="72"/>
        <v/>
      </c>
      <c r="DC12" s="525" t="str">
        <f t="shared" si="73"/>
        <v/>
      </c>
      <c r="DD12" s="525" t="str">
        <f t="shared" si="74"/>
        <v/>
      </c>
      <c r="DE12" s="525" t="str">
        <f t="shared" si="75"/>
        <v/>
      </c>
      <c r="DF12" s="525" t="str">
        <f t="shared" si="76"/>
        <v/>
      </c>
      <c r="DG12" s="525" t="str">
        <f t="shared" si="77"/>
        <v/>
      </c>
      <c r="DH12" s="515" t="str">
        <f t="shared" si="78"/>
        <v/>
      </c>
      <c r="DI12" s="186" t="b">
        <f t="shared" si="4"/>
        <v>0</v>
      </c>
      <c r="DJ12" s="159" t="b">
        <f t="shared" si="5"/>
        <v>0</v>
      </c>
      <c r="DK12" s="159" t="b">
        <f t="shared" si="6"/>
        <v>0</v>
      </c>
      <c r="DL12" s="187" t="b">
        <f t="shared" si="7"/>
        <v>0</v>
      </c>
      <c r="DM12" s="478" t="str">
        <f t="shared" si="79"/>
        <v/>
      </c>
      <c r="DN12" s="186" t="b">
        <f t="shared" si="8"/>
        <v>0</v>
      </c>
      <c r="DO12" s="159" t="b">
        <f t="shared" si="9"/>
        <v>0</v>
      </c>
      <c r="DP12" s="159" t="b">
        <f t="shared" si="10"/>
        <v>0</v>
      </c>
      <c r="DQ12" s="187" t="b">
        <f t="shared" si="11"/>
        <v>0</v>
      </c>
      <c r="DR12" s="478" t="str">
        <f t="shared" si="80"/>
        <v/>
      </c>
      <c r="DS12" s="186" t="b">
        <f t="shared" si="12"/>
        <v>0</v>
      </c>
      <c r="DT12" s="159" t="b">
        <f t="shared" si="13"/>
        <v>0</v>
      </c>
      <c r="DU12" s="159" t="b">
        <f t="shared" si="14"/>
        <v>0</v>
      </c>
      <c r="DV12" s="187" t="b">
        <f t="shared" si="15"/>
        <v>0</v>
      </c>
      <c r="DW12" s="478" t="str">
        <f t="shared" si="81"/>
        <v/>
      </c>
      <c r="DX12" s="186" t="b">
        <f t="shared" si="16"/>
        <v>0</v>
      </c>
      <c r="DY12" s="159" t="b">
        <f t="shared" si="17"/>
        <v>0</v>
      </c>
      <c r="DZ12" s="159" t="b">
        <f t="shared" si="18"/>
        <v>0</v>
      </c>
      <c r="EA12" s="187" t="b">
        <f t="shared" si="19"/>
        <v>0</v>
      </c>
      <c r="EB12" s="478" t="str">
        <f t="shared" si="82"/>
        <v/>
      </c>
      <c r="EC12" s="186" t="b">
        <f t="shared" si="20"/>
        <v>0</v>
      </c>
      <c r="ED12" s="159" t="b">
        <f t="shared" si="21"/>
        <v>0</v>
      </c>
      <c r="EE12" s="159" t="b">
        <f t="shared" si="22"/>
        <v>0</v>
      </c>
      <c r="EF12" s="187" t="b">
        <f t="shared" si="23"/>
        <v>0</v>
      </c>
      <c r="EG12" s="478" t="str">
        <f t="shared" si="83"/>
        <v/>
      </c>
      <c r="EH12" s="186" t="b">
        <f t="shared" si="24"/>
        <v>0</v>
      </c>
      <c r="EI12" s="159" t="b">
        <f t="shared" si="25"/>
        <v>0</v>
      </c>
      <c r="EJ12" s="159" t="b">
        <f t="shared" si="26"/>
        <v>0</v>
      </c>
      <c r="EK12" s="187" t="b">
        <f t="shared" si="27"/>
        <v>0</v>
      </c>
      <c r="EL12" s="478" t="str">
        <f t="shared" si="84"/>
        <v/>
      </c>
      <c r="EM12" s="186" t="b">
        <f t="shared" si="28"/>
        <v>0</v>
      </c>
      <c r="EN12" s="159" t="b">
        <f t="shared" si="29"/>
        <v>0</v>
      </c>
      <c r="EO12" s="159" t="b">
        <f t="shared" si="30"/>
        <v>0</v>
      </c>
      <c r="EP12" s="187" t="b">
        <f t="shared" si="31"/>
        <v>0</v>
      </c>
      <c r="EQ12" s="478" t="str">
        <f t="shared" si="85"/>
        <v/>
      </c>
      <c r="ER12" s="186" t="b">
        <f t="shared" si="32"/>
        <v>0</v>
      </c>
      <c r="ES12" s="159" t="b">
        <f t="shared" si="33"/>
        <v>0</v>
      </c>
      <c r="ET12" s="159" t="b">
        <f t="shared" si="34"/>
        <v>0</v>
      </c>
      <c r="EU12" s="187" t="b">
        <f t="shared" si="35"/>
        <v>0</v>
      </c>
      <c r="EV12" s="478" t="str">
        <f t="shared" si="86"/>
        <v/>
      </c>
      <c r="EW12" s="186" t="b">
        <f t="shared" si="36"/>
        <v>0</v>
      </c>
      <c r="EX12" s="159" t="b">
        <f t="shared" si="37"/>
        <v>0</v>
      </c>
      <c r="EY12" s="159" t="b">
        <f t="shared" si="38"/>
        <v>0</v>
      </c>
      <c r="EZ12" s="187" t="b">
        <f t="shared" si="39"/>
        <v>0</v>
      </c>
      <c r="FA12" s="478" t="str">
        <f t="shared" si="87"/>
        <v/>
      </c>
      <c r="FB12" s="186" t="b">
        <f t="shared" si="40"/>
        <v>0</v>
      </c>
      <c r="FC12" s="159" t="b">
        <f t="shared" si="41"/>
        <v>0</v>
      </c>
      <c r="FD12" s="159" t="b">
        <f t="shared" si="42"/>
        <v>0</v>
      </c>
      <c r="FE12" s="187" t="b">
        <f t="shared" si="43"/>
        <v>0</v>
      </c>
      <c r="FF12" s="478" t="str">
        <f t="shared" si="88"/>
        <v/>
      </c>
      <c r="FG12" s="186" t="b">
        <f t="shared" si="44"/>
        <v>0</v>
      </c>
      <c r="FH12" s="159" t="b">
        <f t="shared" si="45"/>
        <v>0</v>
      </c>
      <c r="FI12" s="159" t="b">
        <f t="shared" si="46"/>
        <v>0</v>
      </c>
      <c r="FJ12" s="187" t="b">
        <f t="shared" si="47"/>
        <v>0</v>
      </c>
      <c r="FK12" s="478" t="str">
        <f t="shared" si="89"/>
        <v/>
      </c>
      <c r="FL12" s="186" t="b">
        <f t="shared" si="48"/>
        <v>0</v>
      </c>
      <c r="FM12" s="159" t="b">
        <f t="shared" si="49"/>
        <v>0</v>
      </c>
      <c r="FN12" s="159" t="b">
        <f t="shared" si="50"/>
        <v>0</v>
      </c>
      <c r="FO12" s="187" t="b">
        <f t="shared" si="51"/>
        <v>0</v>
      </c>
      <c r="FP12" s="478" t="str">
        <f t="shared" si="90"/>
        <v/>
      </c>
      <c r="FQ12" s="478" t="str">
        <f t="shared" si="91"/>
        <v/>
      </c>
      <c r="FR12" s="478" t="str">
        <f t="shared" si="92"/>
        <v/>
      </c>
      <c r="FS12" s="478" t="str">
        <f t="shared" si="93"/>
        <v/>
      </c>
      <c r="FT12" s="478" t="str">
        <f t="shared" si="94"/>
        <v/>
      </c>
      <c r="FV12" s="79">
        <f t="shared" si="95"/>
        <v>0</v>
      </c>
      <c r="FW12" s="79">
        <f t="shared" si="52"/>
        <v>0</v>
      </c>
      <c r="FX12" s="79">
        <f t="shared" si="52"/>
        <v>0</v>
      </c>
      <c r="FY12" s="79">
        <f t="shared" si="52"/>
        <v>0</v>
      </c>
      <c r="FZ12" s="79">
        <f t="shared" si="52"/>
        <v>0</v>
      </c>
      <c r="GA12" s="79">
        <f t="shared" si="52"/>
        <v>0</v>
      </c>
      <c r="GB12" s="79">
        <f t="shared" si="52"/>
        <v>0</v>
      </c>
      <c r="GC12" s="79">
        <f t="shared" si="52"/>
        <v>0</v>
      </c>
      <c r="GD12" s="79">
        <f t="shared" si="52"/>
        <v>0</v>
      </c>
      <c r="GE12" s="79">
        <f t="shared" si="52"/>
        <v>0</v>
      </c>
      <c r="GF12" s="79">
        <f t="shared" si="52"/>
        <v>0</v>
      </c>
      <c r="GG12" s="79">
        <f t="shared" si="52"/>
        <v>0</v>
      </c>
      <c r="GH12" s="167" t="str">
        <f t="shared" si="53"/>
        <v/>
      </c>
    </row>
    <row r="13" spans="1:190">
      <c r="A13" s="55"/>
      <c r="B13" s="74">
        <v>9</v>
      </c>
      <c r="C13" s="261" t="s">
        <v>643</v>
      </c>
      <c r="D13" s="262" t="s">
        <v>643</v>
      </c>
      <c r="E13" s="262" t="s">
        <v>643</v>
      </c>
      <c r="F13" s="262" t="s">
        <v>643</v>
      </c>
      <c r="G13" s="262" t="s">
        <v>643</v>
      </c>
      <c r="H13" s="262" t="s">
        <v>643</v>
      </c>
      <c r="I13" s="262" t="s">
        <v>643</v>
      </c>
      <c r="J13" s="262" t="s">
        <v>643</v>
      </c>
      <c r="K13" s="262" t="s">
        <v>643</v>
      </c>
      <c r="L13" s="262" t="s">
        <v>643</v>
      </c>
      <c r="M13" s="262" t="s">
        <v>643</v>
      </c>
      <c r="N13" s="309" t="s">
        <v>643</v>
      </c>
      <c r="O13" s="277" t="s">
        <v>67</v>
      </c>
      <c r="P13" s="278" t="s">
        <v>67</v>
      </c>
      <c r="Q13" s="278" t="s">
        <v>67</v>
      </c>
      <c r="R13" s="278" t="s">
        <v>67</v>
      </c>
      <c r="S13" s="278" t="s">
        <v>67</v>
      </c>
      <c r="T13" s="278" t="s">
        <v>67</v>
      </c>
      <c r="U13" s="278" t="s">
        <v>67</v>
      </c>
      <c r="V13" s="278" t="s">
        <v>67</v>
      </c>
      <c r="W13" s="278" t="s">
        <v>67</v>
      </c>
      <c r="X13" s="278" t="s">
        <v>67</v>
      </c>
      <c r="Y13" s="278" t="s">
        <v>67</v>
      </c>
      <c r="Z13" s="279" t="s">
        <v>67</v>
      </c>
      <c r="AA13" s="355"/>
      <c r="AB13" s="356"/>
      <c r="AC13" s="356"/>
      <c r="AD13" s="356"/>
      <c r="AE13" s="356"/>
      <c r="AF13" s="356"/>
      <c r="AG13" s="356"/>
      <c r="AH13" s="356"/>
      <c r="AI13" s="356"/>
      <c r="AJ13" s="356"/>
      <c r="AK13" s="356"/>
      <c r="AL13" s="357"/>
      <c r="AM13" s="363" t="s">
        <v>643</v>
      </c>
      <c r="AN13" s="262" t="s">
        <v>643</v>
      </c>
      <c r="AO13" s="262" t="s">
        <v>643</v>
      </c>
      <c r="AP13" s="307" t="s">
        <v>643</v>
      </c>
      <c r="AQ13" s="73"/>
      <c r="CG13" s="485" t="str">
        <f>IF(COUNTA(AA13:AL13),INDEX(AA13:AL13,MATCH("",AA13:AL13,-1)),"")</f>
        <v/>
      </c>
      <c r="CI13" s="534" t="str">
        <f t="shared" si="54"/>
        <v>grey</v>
      </c>
      <c r="CJ13" s="1121"/>
      <c r="CK13" s="535" t="str">
        <f t="shared" si="55"/>
        <v/>
      </c>
      <c r="CL13" s="525" t="str">
        <f t="shared" si="56"/>
        <v/>
      </c>
      <c r="CM13" s="525" t="str">
        <f t="shared" si="57"/>
        <v/>
      </c>
      <c r="CN13" s="525" t="str">
        <f t="shared" si="58"/>
        <v/>
      </c>
      <c r="CO13" s="525" t="str">
        <f t="shared" si="59"/>
        <v/>
      </c>
      <c r="CP13" s="525" t="str">
        <f t="shared" si="60"/>
        <v/>
      </c>
      <c r="CQ13" s="525" t="str">
        <f t="shared" si="61"/>
        <v/>
      </c>
      <c r="CR13" s="525" t="str">
        <f t="shared" si="62"/>
        <v/>
      </c>
      <c r="CS13" s="525" t="str">
        <f t="shared" si="63"/>
        <v/>
      </c>
      <c r="CT13" s="525" t="str">
        <f t="shared" si="64"/>
        <v/>
      </c>
      <c r="CU13" s="525" t="str">
        <f t="shared" si="65"/>
        <v/>
      </c>
      <c r="CV13" s="515" t="str">
        <f t="shared" si="66"/>
        <v/>
      </c>
      <c r="CW13" s="525" t="str">
        <f t="shared" si="67"/>
        <v/>
      </c>
      <c r="CX13" s="525" t="str">
        <f t="shared" si="68"/>
        <v/>
      </c>
      <c r="CY13" s="525" t="str">
        <f t="shared" si="69"/>
        <v/>
      </c>
      <c r="CZ13" s="525" t="str">
        <f t="shared" si="70"/>
        <v/>
      </c>
      <c r="DA13" s="525" t="str">
        <f t="shared" si="71"/>
        <v/>
      </c>
      <c r="DB13" s="525" t="str">
        <f t="shared" si="72"/>
        <v/>
      </c>
      <c r="DC13" s="525" t="str">
        <f t="shared" si="73"/>
        <v/>
      </c>
      <c r="DD13" s="525" t="str">
        <f t="shared" si="74"/>
        <v/>
      </c>
      <c r="DE13" s="525" t="str">
        <f t="shared" si="75"/>
        <v/>
      </c>
      <c r="DF13" s="525" t="str">
        <f t="shared" si="76"/>
        <v/>
      </c>
      <c r="DG13" s="525" t="str">
        <f t="shared" si="77"/>
        <v/>
      </c>
      <c r="DH13" s="515" t="str">
        <f t="shared" si="78"/>
        <v/>
      </c>
      <c r="DI13" s="186" t="b">
        <f t="shared" si="4"/>
        <v>0</v>
      </c>
      <c r="DJ13" s="159" t="b">
        <f t="shared" si="5"/>
        <v>0</v>
      </c>
      <c r="DK13" s="159" t="b">
        <f t="shared" si="6"/>
        <v>0</v>
      </c>
      <c r="DL13" s="187" t="b">
        <f t="shared" si="7"/>
        <v>0</v>
      </c>
      <c r="DM13" s="478" t="str">
        <f t="shared" si="79"/>
        <v/>
      </c>
      <c r="DN13" s="186" t="b">
        <f t="shared" si="8"/>
        <v>0</v>
      </c>
      <c r="DO13" s="159" t="b">
        <f t="shared" si="9"/>
        <v>0</v>
      </c>
      <c r="DP13" s="159" t="b">
        <f t="shared" si="10"/>
        <v>0</v>
      </c>
      <c r="DQ13" s="187" t="b">
        <f t="shared" si="11"/>
        <v>0</v>
      </c>
      <c r="DR13" s="478" t="str">
        <f t="shared" si="80"/>
        <v/>
      </c>
      <c r="DS13" s="186" t="b">
        <f t="shared" si="12"/>
        <v>0</v>
      </c>
      <c r="DT13" s="159" t="b">
        <f t="shared" si="13"/>
        <v>0</v>
      </c>
      <c r="DU13" s="159" t="b">
        <f t="shared" si="14"/>
        <v>0</v>
      </c>
      <c r="DV13" s="187" t="b">
        <f t="shared" si="15"/>
        <v>0</v>
      </c>
      <c r="DW13" s="478" t="str">
        <f t="shared" si="81"/>
        <v/>
      </c>
      <c r="DX13" s="186" t="b">
        <f t="shared" si="16"/>
        <v>0</v>
      </c>
      <c r="DY13" s="159" t="b">
        <f t="shared" si="17"/>
        <v>0</v>
      </c>
      <c r="DZ13" s="159" t="b">
        <f t="shared" si="18"/>
        <v>0</v>
      </c>
      <c r="EA13" s="187" t="b">
        <f t="shared" si="19"/>
        <v>0</v>
      </c>
      <c r="EB13" s="478" t="str">
        <f t="shared" si="82"/>
        <v/>
      </c>
      <c r="EC13" s="186" t="b">
        <f t="shared" si="20"/>
        <v>0</v>
      </c>
      <c r="ED13" s="159" t="b">
        <f t="shared" si="21"/>
        <v>0</v>
      </c>
      <c r="EE13" s="159" t="b">
        <f t="shared" si="22"/>
        <v>0</v>
      </c>
      <c r="EF13" s="187" t="b">
        <f t="shared" si="23"/>
        <v>0</v>
      </c>
      <c r="EG13" s="478" t="str">
        <f t="shared" si="83"/>
        <v/>
      </c>
      <c r="EH13" s="186" t="b">
        <f t="shared" si="24"/>
        <v>0</v>
      </c>
      <c r="EI13" s="159" t="b">
        <f t="shared" si="25"/>
        <v>0</v>
      </c>
      <c r="EJ13" s="159" t="b">
        <f t="shared" si="26"/>
        <v>0</v>
      </c>
      <c r="EK13" s="187" t="b">
        <f t="shared" si="27"/>
        <v>0</v>
      </c>
      <c r="EL13" s="478" t="str">
        <f t="shared" si="84"/>
        <v/>
      </c>
      <c r="EM13" s="186" t="b">
        <f t="shared" si="28"/>
        <v>0</v>
      </c>
      <c r="EN13" s="159" t="b">
        <f t="shared" si="29"/>
        <v>0</v>
      </c>
      <c r="EO13" s="159" t="b">
        <f t="shared" si="30"/>
        <v>0</v>
      </c>
      <c r="EP13" s="187" t="b">
        <f t="shared" si="31"/>
        <v>0</v>
      </c>
      <c r="EQ13" s="478" t="str">
        <f t="shared" si="85"/>
        <v/>
      </c>
      <c r="ER13" s="186" t="b">
        <f t="shared" si="32"/>
        <v>0</v>
      </c>
      <c r="ES13" s="159" t="b">
        <f t="shared" si="33"/>
        <v>0</v>
      </c>
      <c r="ET13" s="159" t="b">
        <f t="shared" si="34"/>
        <v>0</v>
      </c>
      <c r="EU13" s="187" t="b">
        <f t="shared" si="35"/>
        <v>0</v>
      </c>
      <c r="EV13" s="478" t="str">
        <f t="shared" si="86"/>
        <v/>
      </c>
      <c r="EW13" s="186" t="b">
        <f t="shared" si="36"/>
        <v>0</v>
      </c>
      <c r="EX13" s="159" t="b">
        <f t="shared" si="37"/>
        <v>0</v>
      </c>
      <c r="EY13" s="159" t="b">
        <f t="shared" si="38"/>
        <v>0</v>
      </c>
      <c r="EZ13" s="187" t="b">
        <f t="shared" si="39"/>
        <v>0</v>
      </c>
      <c r="FA13" s="478" t="str">
        <f t="shared" si="87"/>
        <v/>
      </c>
      <c r="FB13" s="186" t="b">
        <f t="shared" si="40"/>
        <v>0</v>
      </c>
      <c r="FC13" s="159" t="b">
        <f t="shared" si="41"/>
        <v>0</v>
      </c>
      <c r="FD13" s="159" t="b">
        <f t="shared" si="42"/>
        <v>0</v>
      </c>
      <c r="FE13" s="187" t="b">
        <f t="shared" si="43"/>
        <v>0</v>
      </c>
      <c r="FF13" s="478" t="str">
        <f t="shared" si="88"/>
        <v/>
      </c>
      <c r="FG13" s="186" t="b">
        <f t="shared" si="44"/>
        <v>0</v>
      </c>
      <c r="FH13" s="159" t="b">
        <f t="shared" si="45"/>
        <v>0</v>
      </c>
      <c r="FI13" s="159" t="b">
        <f t="shared" si="46"/>
        <v>0</v>
      </c>
      <c r="FJ13" s="187" t="b">
        <f t="shared" si="47"/>
        <v>0</v>
      </c>
      <c r="FK13" s="478" t="str">
        <f t="shared" si="89"/>
        <v/>
      </c>
      <c r="FL13" s="186" t="b">
        <f t="shared" si="48"/>
        <v>0</v>
      </c>
      <c r="FM13" s="159" t="b">
        <f t="shared" si="49"/>
        <v>0</v>
      </c>
      <c r="FN13" s="159" t="b">
        <f t="shared" si="50"/>
        <v>0</v>
      </c>
      <c r="FO13" s="187" t="b">
        <f t="shared" si="51"/>
        <v>0</v>
      </c>
      <c r="FP13" s="478" t="str">
        <f t="shared" si="90"/>
        <v/>
      </c>
      <c r="FQ13" s="478" t="str">
        <f t="shared" si="91"/>
        <v/>
      </c>
      <c r="FR13" s="478" t="str">
        <f t="shared" si="92"/>
        <v/>
      </c>
      <c r="FS13" s="478" t="str">
        <f t="shared" si="93"/>
        <v/>
      </c>
      <c r="FT13" s="478" t="str">
        <f t="shared" si="94"/>
        <v/>
      </c>
      <c r="FV13" s="79">
        <f t="shared" si="95"/>
        <v>0</v>
      </c>
      <c r="FW13" s="79">
        <f t="shared" si="52"/>
        <v>0</v>
      </c>
      <c r="FX13" s="79">
        <f t="shared" si="52"/>
        <v>0</v>
      </c>
      <c r="FY13" s="79">
        <f t="shared" si="52"/>
        <v>0</v>
      </c>
      <c r="FZ13" s="79">
        <f t="shared" si="52"/>
        <v>0</v>
      </c>
      <c r="GA13" s="79">
        <f t="shared" si="52"/>
        <v>0</v>
      </c>
      <c r="GB13" s="79">
        <f t="shared" si="52"/>
        <v>0</v>
      </c>
      <c r="GC13" s="79">
        <f t="shared" si="52"/>
        <v>0</v>
      </c>
      <c r="GD13" s="79">
        <f t="shared" si="52"/>
        <v>0</v>
      </c>
      <c r="GE13" s="79">
        <f t="shared" si="52"/>
        <v>0</v>
      </c>
      <c r="GF13" s="79">
        <f t="shared" si="52"/>
        <v>0</v>
      </c>
      <c r="GG13" s="79">
        <f t="shared" si="52"/>
        <v>0</v>
      </c>
      <c r="GH13" s="167" t="str">
        <f t="shared" si="53"/>
        <v/>
      </c>
    </row>
    <row r="14" spans="1:190">
      <c r="A14" s="55"/>
      <c r="B14" s="74">
        <v>10</v>
      </c>
      <c r="C14" s="261" t="s">
        <v>643</v>
      </c>
      <c r="D14" s="262" t="s">
        <v>643</v>
      </c>
      <c r="E14" s="262" t="s">
        <v>643</v>
      </c>
      <c r="F14" s="262" t="s">
        <v>643</v>
      </c>
      <c r="G14" s="262" t="s">
        <v>643</v>
      </c>
      <c r="H14" s="262" t="s">
        <v>643</v>
      </c>
      <c r="I14" s="262" t="s">
        <v>643</v>
      </c>
      <c r="J14" s="262" t="s">
        <v>643</v>
      </c>
      <c r="K14" s="262" t="s">
        <v>643</v>
      </c>
      <c r="L14" s="262" t="s">
        <v>643</v>
      </c>
      <c r="M14" s="262" t="s">
        <v>643</v>
      </c>
      <c r="N14" s="309" t="s">
        <v>643</v>
      </c>
      <c r="O14" s="277" t="s">
        <v>67</v>
      </c>
      <c r="P14" s="278" t="s">
        <v>67</v>
      </c>
      <c r="Q14" s="278" t="s">
        <v>67</v>
      </c>
      <c r="R14" s="278" t="s">
        <v>67</v>
      </c>
      <c r="S14" s="278" t="s">
        <v>67</v>
      </c>
      <c r="T14" s="278" t="s">
        <v>67</v>
      </c>
      <c r="U14" s="278" t="s">
        <v>67</v>
      </c>
      <c r="V14" s="278" t="s">
        <v>67</v>
      </c>
      <c r="W14" s="278" t="s">
        <v>67</v>
      </c>
      <c r="X14" s="278" t="s">
        <v>67</v>
      </c>
      <c r="Y14" s="278" t="s">
        <v>67</v>
      </c>
      <c r="Z14" s="279" t="s">
        <v>67</v>
      </c>
      <c r="AA14" s="355"/>
      <c r="AB14" s="356"/>
      <c r="AC14" s="356"/>
      <c r="AD14" s="356"/>
      <c r="AE14" s="356"/>
      <c r="AF14" s="356"/>
      <c r="AG14" s="356"/>
      <c r="AH14" s="356"/>
      <c r="AI14" s="356"/>
      <c r="AJ14" s="356"/>
      <c r="AK14" s="356"/>
      <c r="AL14" s="357"/>
      <c r="AM14" s="363" t="s">
        <v>643</v>
      </c>
      <c r="AN14" s="262" t="s">
        <v>643</v>
      </c>
      <c r="AO14" s="262" t="s">
        <v>643</v>
      </c>
      <c r="AP14" s="307" t="s">
        <v>643</v>
      </c>
      <c r="AQ14" s="73"/>
      <c r="CG14" s="485" t="str">
        <f t="shared" ref="CG14:CG52" si="96">IF(COUNTA(AA14:AL14),INDEX(AA14:AL14,MATCH("",AA14:AL14,-1)),"")</f>
        <v/>
      </c>
      <c r="CI14" s="534" t="str">
        <f t="shared" si="54"/>
        <v>grey</v>
      </c>
      <c r="CJ14" s="1121"/>
      <c r="CK14" s="535" t="str">
        <f t="shared" si="55"/>
        <v/>
      </c>
      <c r="CL14" s="525" t="str">
        <f t="shared" si="56"/>
        <v/>
      </c>
      <c r="CM14" s="525" t="str">
        <f t="shared" si="57"/>
        <v/>
      </c>
      <c r="CN14" s="525" t="str">
        <f t="shared" si="58"/>
        <v/>
      </c>
      <c r="CO14" s="525" t="str">
        <f t="shared" si="59"/>
        <v/>
      </c>
      <c r="CP14" s="525" t="str">
        <f t="shared" si="60"/>
        <v/>
      </c>
      <c r="CQ14" s="525" t="str">
        <f t="shared" si="61"/>
        <v/>
      </c>
      <c r="CR14" s="525" t="str">
        <f t="shared" si="62"/>
        <v/>
      </c>
      <c r="CS14" s="525" t="str">
        <f t="shared" si="63"/>
        <v/>
      </c>
      <c r="CT14" s="525" t="str">
        <f t="shared" si="64"/>
        <v/>
      </c>
      <c r="CU14" s="525" t="str">
        <f t="shared" si="65"/>
        <v/>
      </c>
      <c r="CV14" s="515" t="str">
        <f t="shared" si="66"/>
        <v/>
      </c>
      <c r="CW14" s="525" t="str">
        <f t="shared" si="67"/>
        <v/>
      </c>
      <c r="CX14" s="525" t="str">
        <f t="shared" si="68"/>
        <v/>
      </c>
      <c r="CY14" s="525" t="str">
        <f t="shared" si="69"/>
        <v/>
      </c>
      <c r="CZ14" s="525" t="str">
        <f t="shared" si="70"/>
        <v/>
      </c>
      <c r="DA14" s="525" t="str">
        <f t="shared" si="71"/>
        <v/>
      </c>
      <c r="DB14" s="525" t="str">
        <f t="shared" si="72"/>
        <v/>
      </c>
      <c r="DC14" s="525" t="str">
        <f t="shared" si="73"/>
        <v/>
      </c>
      <c r="DD14" s="525" t="str">
        <f t="shared" si="74"/>
        <v/>
      </c>
      <c r="DE14" s="525" t="str">
        <f t="shared" si="75"/>
        <v/>
      </c>
      <c r="DF14" s="525" t="str">
        <f t="shared" si="76"/>
        <v/>
      </c>
      <c r="DG14" s="525" t="str">
        <f t="shared" si="77"/>
        <v/>
      </c>
      <c r="DH14" s="515" t="str">
        <f t="shared" si="78"/>
        <v/>
      </c>
      <c r="DI14" s="186" t="b">
        <f t="shared" si="4"/>
        <v>0</v>
      </c>
      <c r="DJ14" s="159" t="b">
        <f t="shared" si="5"/>
        <v>0</v>
      </c>
      <c r="DK14" s="159" t="b">
        <f t="shared" si="6"/>
        <v>0</v>
      </c>
      <c r="DL14" s="187" t="b">
        <f t="shared" si="7"/>
        <v>0</v>
      </c>
      <c r="DM14" s="478" t="str">
        <f t="shared" si="79"/>
        <v/>
      </c>
      <c r="DN14" s="186" t="b">
        <f t="shared" si="8"/>
        <v>0</v>
      </c>
      <c r="DO14" s="159" t="b">
        <f t="shared" si="9"/>
        <v>0</v>
      </c>
      <c r="DP14" s="159" t="b">
        <f t="shared" si="10"/>
        <v>0</v>
      </c>
      <c r="DQ14" s="187" t="b">
        <f t="shared" si="11"/>
        <v>0</v>
      </c>
      <c r="DR14" s="478" t="str">
        <f t="shared" si="80"/>
        <v/>
      </c>
      <c r="DS14" s="186" t="b">
        <f t="shared" si="12"/>
        <v>0</v>
      </c>
      <c r="DT14" s="159" t="b">
        <f t="shared" si="13"/>
        <v>0</v>
      </c>
      <c r="DU14" s="159" t="b">
        <f t="shared" si="14"/>
        <v>0</v>
      </c>
      <c r="DV14" s="187" t="b">
        <f t="shared" si="15"/>
        <v>0</v>
      </c>
      <c r="DW14" s="478" t="str">
        <f t="shared" si="81"/>
        <v/>
      </c>
      <c r="DX14" s="186" t="b">
        <f t="shared" si="16"/>
        <v>0</v>
      </c>
      <c r="DY14" s="159" t="b">
        <f t="shared" si="17"/>
        <v>0</v>
      </c>
      <c r="DZ14" s="159" t="b">
        <f t="shared" si="18"/>
        <v>0</v>
      </c>
      <c r="EA14" s="187" t="b">
        <f t="shared" si="19"/>
        <v>0</v>
      </c>
      <c r="EB14" s="478" t="str">
        <f t="shared" si="82"/>
        <v/>
      </c>
      <c r="EC14" s="186" t="b">
        <f t="shared" si="20"/>
        <v>0</v>
      </c>
      <c r="ED14" s="159" t="b">
        <f t="shared" si="21"/>
        <v>0</v>
      </c>
      <c r="EE14" s="159" t="b">
        <f t="shared" si="22"/>
        <v>0</v>
      </c>
      <c r="EF14" s="187" t="b">
        <f t="shared" si="23"/>
        <v>0</v>
      </c>
      <c r="EG14" s="478" t="str">
        <f t="shared" si="83"/>
        <v/>
      </c>
      <c r="EH14" s="186" t="b">
        <f t="shared" si="24"/>
        <v>0</v>
      </c>
      <c r="EI14" s="159" t="b">
        <f t="shared" si="25"/>
        <v>0</v>
      </c>
      <c r="EJ14" s="159" t="b">
        <f t="shared" si="26"/>
        <v>0</v>
      </c>
      <c r="EK14" s="187" t="b">
        <f t="shared" si="27"/>
        <v>0</v>
      </c>
      <c r="EL14" s="478" t="str">
        <f t="shared" si="84"/>
        <v/>
      </c>
      <c r="EM14" s="186" t="b">
        <f t="shared" si="28"/>
        <v>0</v>
      </c>
      <c r="EN14" s="159" t="b">
        <f t="shared" si="29"/>
        <v>0</v>
      </c>
      <c r="EO14" s="159" t="b">
        <f t="shared" si="30"/>
        <v>0</v>
      </c>
      <c r="EP14" s="187" t="b">
        <f t="shared" si="31"/>
        <v>0</v>
      </c>
      <c r="EQ14" s="478" t="str">
        <f t="shared" si="85"/>
        <v/>
      </c>
      <c r="ER14" s="186" t="b">
        <f t="shared" si="32"/>
        <v>0</v>
      </c>
      <c r="ES14" s="159" t="b">
        <f t="shared" si="33"/>
        <v>0</v>
      </c>
      <c r="ET14" s="159" t="b">
        <f t="shared" si="34"/>
        <v>0</v>
      </c>
      <c r="EU14" s="187" t="b">
        <f t="shared" si="35"/>
        <v>0</v>
      </c>
      <c r="EV14" s="478" t="str">
        <f t="shared" si="86"/>
        <v/>
      </c>
      <c r="EW14" s="186" t="b">
        <f t="shared" si="36"/>
        <v>0</v>
      </c>
      <c r="EX14" s="159" t="b">
        <f t="shared" si="37"/>
        <v>0</v>
      </c>
      <c r="EY14" s="159" t="b">
        <f t="shared" si="38"/>
        <v>0</v>
      </c>
      <c r="EZ14" s="187" t="b">
        <f t="shared" si="39"/>
        <v>0</v>
      </c>
      <c r="FA14" s="478" t="str">
        <f t="shared" si="87"/>
        <v/>
      </c>
      <c r="FB14" s="186" t="b">
        <f t="shared" si="40"/>
        <v>0</v>
      </c>
      <c r="FC14" s="159" t="b">
        <f t="shared" si="41"/>
        <v>0</v>
      </c>
      <c r="FD14" s="159" t="b">
        <f t="shared" si="42"/>
        <v>0</v>
      </c>
      <c r="FE14" s="187" t="b">
        <f t="shared" si="43"/>
        <v>0</v>
      </c>
      <c r="FF14" s="478" t="str">
        <f t="shared" si="88"/>
        <v/>
      </c>
      <c r="FG14" s="186" t="b">
        <f t="shared" si="44"/>
        <v>0</v>
      </c>
      <c r="FH14" s="159" t="b">
        <f t="shared" si="45"/>
        <v>0</v>
      </c>
      <c r="FI14" s="159" t="b">
        <f t="shared" si="46"/>
        <v>0</v>
      </c>
      <c r="FJ14" s="187" t="b">
        <f t="shared" si="47"/>
        <v>0</v>
      </c>
      <c r="FK14" s="478" t="str">
        <f t="shared" si="89"/>
        <v/>
      </c>
      <c r="FL14" s="186" t="b">
        <f t="shared" si="48"/>
        <v>0</v>
      </c>
      <c r="FM14" s="159" t="b">
        <f t="shared" si="49"/>
        <v>0</v>
      </c>
      <c r="FN14" s="159" t="b">
        <f t="shared" si="50"/>
        <v>0</v>
      </c>
      <c r="FO14" s="187" t="b">
        <f t="shared" si="51"/>
        <v>0</v>
      </c>
      <c r="FP14" s="478" t="str">
        <f t="shared" si="90"/>
        <v/>
      </c>
      <c r="FQ14" s="478" t="str">
        <f t="shared" si="91"/>
        <v/>
      </c>
      <c r="FR14" s="478" t="str">
        <f t="shared" si="92"/>
        <v/>
      </c>
      <c r="FS14" s="478" t="str">
        <f t="shared" si="93"/>
        <v/>
      </c>
      <c r="FT14" s="478" t="str">
        <f t="shared" si="94"/>
        <v/>
      </c>
      <c r="FV14" s="79">
        <f t="shared" si="95"/>
        <v>0</v>
      </c>
      <c r="FW14" s="79">
        <f t="shared" si="52"/>
        <v>0</v>
      </c>
      <c r="FX14" s="79">
        <f t="shared" si="52"/>
        <v>0</v>
      </c>
      <c r="FY14" s="79">
        <f t="shared" si="52"/>
        <v>0</v>
      </c>
      <c r="FZ14" s="79">
        <f t="shared" si="52"/>
        <v>0</v>
      </c>
      <c r="GA14" s="79">
        <f t="shared" si="52"/>
        <v>0</v>
      </c>
      <c r="GB14" s="79">
        <f t="shared" si="52"/>
        <v>0</v>
      </c>
      <c r="GC14" s="79">
        <f t="shared" si="52"/>
        <v>0</v>
      </c>
      <c r="GD14" s="79">
        <f t="shared" si="52"/>
        <v>0</v>
      </c>
      <c r="GE14" s="79">
        <f t="shared" si="52"/>
        <v>0</v>
      </c>
      <c r="GF14" s="79">
        <f t="shared" si="52"/>
        <v>0</v>
      </c>
      <c r="GG14" s="79">
        <f t="shared" si="52"/>
        <v>0</v>
      </c>
      <c r="GH14" s="167" t="str">
        <f t="shared" si="53"/>
        <v/>
      </c>
    </row>
    <row r="15" spans="1:190">
      <c r="A15" s="55"/>
      <c r="B15" s="74">
        <v>11</v>
      </c>
      <c r="C15" s="261" t="s">
        <v>643</v>
      </c>
      <c r="D15" s="262" t="s">
        <v>643</v>
      </c>
      <c r="E15" s="262" t="s">
        <v>643</v>
      </c>
      <c r="F15" s="262" t="s">
        <v>643</v>
      </c>
      <c r="G15" s="262" t="s">
        <v>643</v>
      </c>
      <c r="H15" s="262" t="s">
        <v>643</v>
      </c>
      <c r="I15" s="262" t="s">
        <v>643</v>
      </c>
      <c r="J15" s="262" t="s">
        <v>643</v>
      </c>
      <c r="K15" s="262" t="s">
        <v>643</v>
      </c>
      <c r="L15" s="262" t="s">
        <v>643</v>
      </c>
      <c r="M15" s="262" t="s">
        <v>643</v>
      </c>
      <c r="N15" s="309" t="s">
        <v>643</v>
      </c>
      <c r="O15" s="277" t="s">
        <v>67</v>
      </c>
      <c r="P15" s="278" t="s">
        <v>67</v>
      </c>
      <c r="Q15" s="278" t="s">
        <v>67</v>
      </c>
      <c r="R15" s="278" t="s">
        <v>67</v>
      </c>
      <c r="S15" s="278" t="s">
        <v>67</v>
      </c>
      <c r="T15" s="278" t="s">
        <v>67</v>
      </c>
      <c r="U15" s="278" t="s">
        <v>67</v>
      </c>
      <c r="V15" s="278" t="s">
        <v>67</v>
      </c>
      <c r="W15" s="278" t="s">
        <v>67</v>
      </c>
      <c r="X15" s="278" t="s">
        <v>67</v>
      </c>
      <c r="Y15" s="278" t="s">
        <v>67</v>
      </c>
      <c r="Z15" s="279" t="s">
        <v>67</v>
      </c>
      <c r="AA15" s="355"/>
      <c r="AB15" s="356"/>
      <c r="AC15" s="356"/>
      <c r="AD15" s="356"/>
      <c r="AE15" s="356"/>
      <c r="AF15" s="356"/>
      <c r="AG15" s="356"/>
      <c r="AH15" s="356"/>
      <c r="AI15" s="356"/>
      <c r="AJ15" s="356"/>
      <c r="AK15" s="356"/>
      <c r="AL15" s="357"/>
      <c r="AM15" s="363" t="s">
        <v>643</v>
      </c>
      <c r="AN15" s="262" t="s">
        <v>643</v>
      </c>
      <c r="AO15" s="262" t="s">
        <v>643</v>
      </c>
      <c r="AP15" s="307" t="s">
        <v>643</v>
      </c>
      <c r="AQ15" s="73"/>
      <c r="CG15" s="485" t="str">
        <f t="shared" si="96"/>
        <v/>
      </c>
      <c r="CI15" s="534" t="str">
        <f t="shared" si="54"/>
        <v>grey</v>
      </c>
      <c r="CJ15" s="1121"/>
      <c r="CK15" s="535" t="str">
        <f t="shared" si="55"/>
        <v/>
      </c>
      <c r="CL15" s="525" t="str">
        <f t="shared" si="56"/>
        <v/>
      </c>
      <c r="CM15" s="525" t="str">
        <f t="shared" si="57"/>
        <v/>
      </c>
      <c r="CN15" s="525" t="str">
        <f t="shared" si="58"/>
        <v/>
      </c>
      <c r="CO15" s="525" t="str">
        <f t="shared" si="59"/>
        <v/>
      </c>
      <c r="CP15" s="525" t="str">
        <f t="shared" si="60"/>
        <v/>
      </c>
      <c r="CQ15" s="525" t="str">
        <f t="shared" si="61"/>
        <v/>
      </c>
      <c r="CR15" s="525" t="str">
        <f t="shared" si="62"/>
        <v/>
      </c>
      <c r="CS15" s="525" t="str">
        <f t="shared" si="63"/>
        <v/>
      </c>
      <c r="CT15" s="525" t="str">
        <f t="shared" si="64"/>
        <v/>
      </c>
      <c r="CU15" s="525" t="str">
        <f t="shared" si="65"/>
        <v/>
      </c>
      <c r="CV15" s="515" t="str">
        <f t="shared" si="66"/>
        <v/>
      </c>
      <c r="CW15" s="525" t="str">
        <f t="shared" si="67"/>
        <v/>
      </c>
      <c r="CX15" s="525" t="str">
        <f t="shared" si="68"/>
        <v/>
      </c>
      <c r="CY15" s="525" t="str">
        <f t="shared" si="69"/>
        <v/>
      </c>
      <c r="CZ15" s="525" t="str">
        <f t="shared" si="70"/>
        <v/>
      </c>
      <c r="DA15" s="525" t="str">
        <f t="shared" si="71"/>
        <v/>
      </c>
      <c r="DB15" s="525" t="str">
        <f t="shared" si="72"/>
        <v/>
      </c>
      <c r="DC15" s="525" t="str">
        <f t="shared" si="73"/>
        <v/>
      </c>
      <c r="DD15" s="525" t="str">
        <f t="shared" si="74"/>
        <v/>
      </c>
      <c r="DE15" s="525" t="str">
        <f t="shared" si="75"/>
        <v/>
      </c>
      <c r="DF15" s="525" t="str">
        <f t="shared" si="76"/>
        <v/>
      </c>
      <c r="DG15" s="525" t="str">
        <f t="shared" si="77"/>
        <v/>
      </c>
      <c r="DH15" s="515" t="str">
        <f t="shared" si="78"/>
        <v/>
      </c>
      <c r="DI15" s="186" t="b">
        <f t="shared" si="4"/>
        <v>0</v>
      </c>
      <c r="DJ15" s="159" t="b">
        <f t="shared" si="5"/>
        <v>0</v>
      </c>
      <c r="DK15" s="159" t="b">
        <f t="shared" si="6"/>
        <v>0</v>
      </c>
      <c r="DL15" s="187" t="b">
        <f t="shared" si="7"/>
        <v>0</v>
      </c>
      <c r="DM15" s="478" t="str">
        <f t="shared" si="79"/>
        <v/>
      </c>
      <c r="DN15" s="186" t="b">
        <f t="shared" si="8"/>
        <v>0</v>
      </c>
      <c r="DO15" s="159" t="b">
        <f t="shared" si="9"/>
        <v>0</v>
      </c>
      <c r="DP15" s="159" t="b">
        <f t="shared" si="10"/>
        <v>0</v>
      </c>
      <c r="DQ15" s="187" t="b">
        <f t="shared" si="11"/>
        <v>0</v>
      </c>
      <c r="DR15" s="478" t="str">
        <f t="shared" si="80"/>
        <v/>
      </c>
      <c r="DS15" s="186" t="b">
        <f t="shared" si="12"/>
        <v>0</v>
      </c>
      <c r="DT15" s="159" t="b">
        <f t="shared" si="13"/>
        <v>0</v>
      </c>
      <c r="DU15" s="159" t="b">
        <f t="shared" si="14"/>
        <v>0</v>
      </c>
      <c r="DV15" s="187" t="b">
        <f t="shared" si="15"/>
        <v>0</v>
      </c>
      <c r="DW15" s="478" t="str">
        <f t="shared" si="81"/>
        <v/>
      </c>
      <c r="DX15" s="186" t="b">
        <f t="shared" si="16"/>
        <v>0</v>
      </c>
      <c r="DY15" s="159" t="b">
        <f t="shared" si="17"/>
        <v>0</v>
      </c>
      <c r="DZ15" s="159" t="b">
        <f t="shared" si="18"/>
        <v>0</v>
      </c>
      <c r="EA15" s="187" t="b">
        <f t="shared" si="19"/>
        <v>0</v>
      </c>
      <c r="EB15" s="478" t="str">
        <f t="shared" si="82"/>
        <v/>
      </c>
      <c r="EC15" s="186" t="b">
        <f t="shared" si="20"/>
        <v>0</v>
      </c>
      <c r="ED15" s="159" t="b">
        <f t="shared" si="21"/>
        <v>0</v>
      </c>
      <c r="EE15" s="159" t="b">
        <f t="shared" si="22"/>
        <v>0</v>
      </c>
      <c r="EF15" s="187" t="b">
        <f t="shared" si="23"/>
        <v>0</v>
      </c>
      <c r="EG15" s="478" t="str">
        <f t="shared" si="83"/>
        <v/>
      </c>
      <c r="EH15" s="186" t="b">
        <f t="shared" si="24"/>
        <v>0</v>
      </c>
      <c r="EI15" s="159" t="b">
        <f t="shared" si="25"/>
        <v>0</v>
      </c>
      <c r="EJ15" s="159" t="b">
        <f t="shared" si="26"/>
        <v>0</v>
      </c>
      <c r="EK15" s="187" t="b">
        <f t="shared" si="27"/>
        <v>0</v>
      </c>
      <c r="EL15" s="478" t="str">
        <f t="shared" si="84"/>
        <v/>
      </c>
      <c r="EM15" s="186" t="b">
        <f t="shared" si="28"/>
        <v>0</v>
      </c>
      <c r="EN15" s="159" t="b">
        <f t="shared" si="29"/>
        <v>0</v>
      </c>
      <c r="EO15" s="159" t="b">
        <f t="shared" si="30"/>
        <v>0</v>
      </c>
      <c r="EP15" s="187" t="b">
        <f t="shared" si="31"/>
        <v>0</v>
      </c>
      <c r="EQ15" s="478" t="str">
        <f t="shared" si="85"/>
        <v/>
      </c>
      <c r="ER15" s="186" t="b">
        <f t="shared" si="32"/>
        <v>0</v>
      </c>
      <c r="ES15" s="159" t="b">
        <f t="shared" si="33"/>
        <v>0</v>
      </c>
      <c r="ET15" s="159" t="b">
        <f t="shared" si="34"/>
        <v>0</v>
      </c>
      <c r="EU15" s="187" t="b">
        <f t="shared" si="35"/>
        <v>0</v>
      </c>
      <c r="EV15" s="478" t="str">
        <f t="shared" si="86"/>
        <v/>
      </c>
      <c r="EW15" s="186" t="b">
        <f t="shared" si="36"/>
        <v>0</v>
      </c>
      <c r="EX15" s="159" t="b">
        <f t="shared" si="37"/>
        <v>0</v>
      </c>
      <c r="EY15" s="159" t="b">
        <f t="shared" si="38"/>
        <v>0</v>
      </c>
      <c r="EZ15" s="187" t="b">
        <f t="shared" si="39"/>
        <v>0</v>
      </c>
      <c r="FA15" s="478" t="str">
        <f t="shared" si="87"/>
        <v/>
      </c>
      <c r="FB15" s="186" t="b">
        <f t="shared" si="40"/>
        <v>0</v>
      </c>
      <c r="FC15" s="159" t="b">
        <f t="shared" si="41"/>
        <v>0</v>
      </c>
      <c r="FD15" s="159" t="b">
        <f t="shared" si="42"/>
        <v>0</v>
      </c>
      <c r="FE15" s="187" t="b">
        <f t="shared" si="43"/>
        <v>0</v>
      </c>
      <c r="FF15" s="478" t="str">
        <f t="shared" si="88"/>
        <v/>
      </c>
      <c r="FG15" s="186" t="b">
        <f t="shared" si="44"/>
        <v>0</v>
      </c>
      <c r="FH15" s="159" t="b">
        <f t="shared" si="45"/>
        <v>0</v>
      </c>
      <c r="FI15" s="159" t="b">
        <f t="shared" si="46"/>
        <v>0</v>
      </c>
      <c r="FJ15" s="187" t="b">
        <f t="shared" si="47"/>
        <v>0</v>
      </c>
      <c r="FK15" s="478" t="str">
        <f t="shared" si="89"/>
        <v/>
      </c>
      <c r="FL15" s="186" t="b">
        <f t="shared" si="48"/>
        <v>0</v>
      </c>
      <c r="FM15" s="159" t="b">
        <f t="shared" si="49"/>
        <v>0</v>
      </c>
      <c r="FN15" s="159" t="b">
        <f t="shared" si="50"/>
        <v>0</v>
      </c>
      <c r="FO15" s="187" t="b">
        <f t="shared" si="51"/>
        <v>0</v>
      </c>
      <c r="FP15" s="478" t="str">
        <f t="shared" si="90"/>
        <v/>
      </c>
      <c r="FQ15" s="478" t="str">
        <f t="shared" si="91"/>
        <v/>
      </c>
      <c r="FR15" s="478" t="str">
        <f t="shared" si="92"/>
        <v/>
      </c>
      <c r="FS15" s="478" t="str">
        <f t="shared" si="93"/>
        <v/>
      </c>
      <c r="FT15" s="478" t="str">
        <f t="shared" si="94"/>
        <v/>
      </c>
      <c r="FV15" s="79">
        <f t="shared" si="95"/>
        <v>0</v>
      </c>
      <c r="FW15" s="79">
        <f t="shared" si="52"/>
        <v>0</v>
      </c>
      <c r="FX15" s="79">
        <f t="shared" si="52"/>
        <v>0</v>
      </c>
      <c r="FY15" s="79">
        <f t="shared" si="52"/>
        <v>0</v>
      </c>
      <c r="FZ15" s="79">
        <f t="shared" si="52"/>
        <v>0</v>
      </c>
      <c r="GA15" s="79">
        <f t="shared" si="52"/>
        <v>0</v>
      </c>
      <c r="GB15" s="79">
        <f t="shared" si="52"/>
        <v>0</v>
      </c>
      <c r="GC15" s="79">
        <f t="shared" si="52"/>
        <v>0</v>
      </c>
      <c r="GD15" s="79">
        <f t="shared" si="52"/>
        <v>0</v>
      </c>
      <c r="GE15" s="79">
        <f t="shared" si="52"/>
        <v>0</v>
      </c>
      <c r="GF15" s="79">
        <f t="shared" si="52"/>
        <v>0</v>
      </c>
      <c r="GG15" s="79">
        <f t="shared" si="52"/>
        <v>0</v>
      </c>
      <c r="GH15" s="167" t="str">
        <f t="shared" si="53"/>
        <v/>
      </c>
    </row>
    <row r="16" spans="1:190">
      <c r="A16" s="55"/>
      <c r="B16" s="74">
        <v>12</v>
      </c>
      <c r="C16" s="261" t="s">
        <v>643</v>
      </c>
      <c r="D16" s="262" t="s">
        <v>643</v>
      </c>
      <c r="E16" s="262" t="s">
        <v>643</v>
      </c>
      <c r="F16" s="262" t="s">
        <v>643</v>
      </c>
      <c r="G16" s="262" t="s">
        <v>643</v>
      </c>
      <c r="H16" s="262" t="s">
        <v>643</v>
      </c>
      <c r="I16" s="262" t="s">
        <v>643</v>
      </c>
      <c r="J16" s="262" t="s">
        <v>643</v>
      </c>
      <c r="K16" s="262" t="s">
        <v>643</v>
      </c>
      <c r="L16" s="262" t="s">
        <v>643</v>
      </c>
      <c r="M16" s="262" t="s">
        <v>643</v>
      </c>
      <c r="N16" s="309" t="s">
        <v>643</v>
      </c>
      <c r="O16" s="277" t="s">
        <v>67</v>
      </c>
      <c r="P16" s="278" t="s">
        <v>67</v>
      </c>
      <c r="Q16" s="278" t="s">
        <v>67</v>
      </c>
      <c r="R16" s="278" t="s">
        <v>67</v>
      </c>
      <c r="S16" s="278" t="s">
        <v>67</v>
      </c>
      <c r="T16" s="278" t="s">
        <v>67</v>
      </c>
      <c r="U16" s="278" t="s">
        <v>67</v>
      </c>
      <c r="V16" s="278" t="s">
        <v>67</v>
      </c>
      <c r="W16" s="278" t="s">
        <v>67</v>
      </c>
      <c r="X16" s="278" t="s">
        <v>67</v>
      </c>
      <c r="Y16" s="278" t="s">
        <v>67</v>
      </c>
      <c r="Z16" s="279" t="s">
        <v>67</v>
      </c>
      <c r="AA16" s="355"/>
      <c r="AB16" s="356"/>
      <c r="AC16" s="356"/>
      <c r="AD16" s="356"/>
      <c r="AE16" s="356"/>
      <c r="AF16" s="356"/>
      <c r="AG16" s="356"/>
      <c r="AH16" s="356"/>
      <c r="AI16" s="356"/>
      <c r="AJ16" s="356"/>
      <c r="AK16" s="356"/>
      <c r="AL16" s="357"/>
      <c r="AM16" s="363" t="s">
        <v>643</v>
      </c>
      <c r="AN16" s="262" t="s">
        <v>643</v>
      </c>
      <c r="AO16" s="262" t="s">
        <v>643</v>
      </c>
      <c r="AP16" s="307" t="s">
        <v>643</v>
      </c>
      <c r="AQ16" s="73"/>
      <c r="CG16" s="485" t="str">
        <f t="shared" si="96"/>
        <v/>
      </c>
      <c r="CI16" s="534" t="str">
        <f t="shared" si="54"/>
        <v>grey</v>
      </c>
      <c r="CJ16" s="1121"/>
      <c r="CK16" s="535" t="str">
        <f t="shared" si="55"/>
        <v/>
      </c>
      <c r="CL16" s="525" t="str">
        <f t="shared" si="56"/>
        <v/>
      </c>
      <c r="CM16" s="525" t="str">
        <f t="shared" si="57"/>
        <v/>
      </c>
      <c r="CN16" s="525" t="str">
        <f t="shared" si="58"/>
        <v/>
      </c>
      <c r="CO16" s="525" t="str">
        <f t="shared" si="59"/>
        <v/>
      </c>
      <c r="CP16" s="525" t="str">
        <f t="shared" si="60"/>
        <v/>
      </c>
      <c r="CQ16" s="525" t="str">
        <f t="shared" si="61"/>
        <v/>
      </c>
      <c r="CR16" s="525" t="str">
        <f t="shared" si="62"/>
        <v/>
      </c>
      <c r="CS16" s="525" t="str">
        <f t="shared" si="63"/>
        <v/>
      </c>
      <c r="CT16" s="525" t="str">
        <f t="shared" si="64"/>
        <v/>
      </c>
      <c r="CU16" s="525" t="str">
        <f t="shared" si="65"/>
        <v/>
      </c>
      <c r="CV16" s="515" t="str">
        <f t="shared" si="66"/>
        <v/>
      </c>
      <c r="CW16" s="525" t="str">
        <f t="shared" si="67"/>
        <v/>
      </c>
      <c r="CX16" s="525" t="str">
        <f t="shared" si="68"/>
        <v/>
      </c>
      <c r="CY16" s="525" t="str">
        <f t="shared" si="69"/>
        <v/>
      </c>
      <c r="CZ16" s="525" t="str">
        <f t="shared" si="70"/>
        <v/>
      </c>
      <c r="DA16" s="525" t="str">
        <f t="shared" si="71"/>
        <v/>
      </c>
      <c r="DB16" s="525" t="str">
        <f t="shared" si="72"/>
        <v/>
      </c>
      <c r="DC16" s="525" t="str">
        <f t="shared" si="73"/>
        <v/>
      </c>
      <c r="DD16" s="525" t="str">
        <f t="shared" si="74"/>
        <v/>
      </c>
      <c r="DE16" s="525" t="str">
        <f t="shared" si="75"/>
        <v/>
      </c>
      <c r="DF16" s="525" t="str">
        <f t="shared" si="76"/>
        <v/>
      </c>
      <c r="DG16" s="525" t="str">
        <f t="shared" si="77"/>
        <v/>
      </c>
      <c r="DH16" s="515" t="str">
        <f t="shared" si="78"/>
        <v/>
      </c>
      <c r="DI16" s="186" t="b">
        <f t="shared" si="4"/>
        <v>0</v>
      </c>
      <c r="DJ16" s="159" t="b">
        <f t="shared" si="5"/>
        <v>0</v>
      </c>
      <c r="DK16" s="159" t="b">
        <f t="shared" si="6"/>
        <v>0</v>
      </c>
      <c r="DL16" s="187" t="b">
        <f t="shared" si="7"/>
        <v>0</v>
      </c>
      <c r="DM16" s="478" t="str">
        <f t="shared" si="79"/>
        <v/>
      </c>
      <c r="DN16" s="186" t="b">
        <f t="shared" si="8"/>
        <v>0</v>
      </c>
      <c r="DO16" s="159" t="b">
        <f t="shared" si="9"/>
        <v>0</v>
      </c>
      <c r="DP16" s="159" t="b">
        <f t="shared" si="10"/>
        <v>0</v>
      </c>
      <c r="DQ16" s="187" t="b">
        <f t="shared" si="11"/>
        <v>0</v>
      </c>
      <c r="DR16" s="478" t="str">
        <f t="shared" si="80"/>
        <v/>
      </c>
      <c r="DS16" s="186" t="b">
        <f t="shared" si="12"/>
        <v>0</v>
      </c>
      <c r="DT16" s="159" t="b">
        <f t="shared" si="13"/>
        <v>0</v>
      </c>
      <c r="DU16" s="159" t="b">
        <f t="shared" si="14"/>
        <v>0</v>
      </c>
      <c r="DV16" s="187" t="b">
        <f t="shared" si="15"/>
        <v>0</v>
      </c>
      <c r="DW16" s="478" t="str">
        <f t="shared" si="81"/>
        <v/>
      </c>
      <c r="DX16" s="186" t="b">
        <f t="shared" si="16"/>
        <v>0</v>
      </c>
      <c r="DY16" s="159" t="b">
        <f t="shared" si="17"/>
        <v>0</v>
      </c>
      <c r="DZ16" s="159" t="b">
        <f t="shared" si="18"/>
        <v>0</v>
      </c>
      <c r="EA16" s="187" t="b">
        <f t="shared" si="19"/>
        <v>0</v>
      </c>
      <c r="EB16" s="478" t="str">
        <f t="shared" si="82"/>
        <v/>
      </c>
      <c r="EC16" s="186" t="b">
        <f t="shared" si="20"/>
        <v>0</v>
      </c>
      <c r="ED16" s="159" t="b">
        <f t="shared" si="21"/>
        <v>0</v>
      </c>
      <c r="EE16" s="159" t="b">
        <f t="shared" si="22"/>
        <v>0</v>
      </c>
      <c r="EF16" s="187" t="b">
        <f t="shared" si="23"/>
        <v>0</v>
      </c>
      <c r="EG16" s="478" t="str">
        <f t="shared" si="83"/>
        <v/>
      </c>
      <c r="EH16" s="186" t="b">
        <f t="shared" si="24"/>
        <v>0</v>
      </c>
      <c r="EI16" s="159" t="b">
        <f t="shared" si="25"/>
        <v>0</v>
      </c>
      <c r="EJ16" s="159" t="b">
        <f t="shared" si="26"/>
        <v>0</v>
      </c>
      <c r="EK16" s="187" t="b">
        <f t="shared" si="27"/>
        <v>0</v>
      </c>
      <c r="EL16" s="478" t="str">
        <f t="shared" si="84"/>
        <v/>
      </c>
      <c r="EM16" s="186" t="b">
        <f t="shared" si="28"/>
        <v>0</v>
      </c>
      <c r="EN16" s="159" t="b">
        <f t="shared" si="29"/>
        <v>0</v>
      </c>
      <c r="EO16" s="159" t="b">
        <f t="shared" si="30"/>
        <v>0</v>
      </c>
      <c r="EP16" s="187" t="b">
        <f t="shared" si="31"/>
        <v>0</v>
      </c>
      <c r="EQ16" s="478" t="str">
        <f t="shared" si="85"/>
        <v/>
      </c>
      <c r="ER16" s="186" t="b">
        <f t="shared" si="32"/>
        <v>0</v>
      </c>
      <c r="ES16" s="159" t="b">
        <f t="shared" si="33"/>
        <v>0</v>
      </c>
      <c r="ET16" s="159" t="b">
        <f t="shared" si="34"/>
        <v>0</v>
      </c>
      <c r="EU16" s="187" t="b">
        <f t="shared" si="35"/>
        <v>0</v>
      </c>
      <c r="EV16" s="478" t="str">
        <f t="shared" si="86"/>
        <v/>
      </c>
      <c r="EW16" s="186" t="b">
        <f t="shared" si="36"/>
        <v>0</v>
      </c>
      <c r="EX16" s="159" t="b">
        <f t="shared" si="37"/>
        <v>0</v>
      </c>
      <c r="EY16" s="159" t="b">
        <f t="shared" si="38"/>
        <v>0</v>
      </c>
      <c r="EZ16" s="187" t="b">
        <f t="shared" si="39"/>
        <v>0</v>
      </c>
      <c r="FA16" s="478" t="str">
        <f t="shared" si="87"/>
        <v/>
      </c>
      <c r="FB16" s="186" t="b">
        <f t="shared" si="40"/>
        <v>0</v>
      </c>
      <c r="FC16" s="159" t="b">
        <f t="shared" si="41"/>
        <v>0</v>
      </c>
      <c r="FD16" s="159" t="b">
        <f t="shared" si="42"/>
        <v>0</v>
      </c>
      <c r="FE16" s="187" t="b">
        <f t="shared" si="43"/>
        <v>0</v>
      </c>
      <c r="FF16" s="478" t="str">
        <f t="shared" si="88"/>
        <v/>
      </c>
      <c r="FG16" s="186" t="b">
        <f t="shared" si="44"/>
        <v>0</v>
      </c>
      <c r="FH16" s="159" t="b">
        <f t="shared" si="45"/>
        <v>0</v>
      </c>
      <c r="FI16" s="159" t="b">
        <f t="shared" si="46"/>
        <v>0</v>
      </c>
      <c r="FJ16" s="187" t="b">
        <f t="shared" si="47"/>
        <v>0</v>
      </c>
      <c r="FK16" s="478" t="str">
        <f t="shared" si="89"/>
        <v/>
      </c>
      <c r="FL16" s="186" t="b">
        <f t="shared" si="48"/>
        <v>0</v>
      </c>
      <c r="FM16" s="159" t="b">
        <f t="shared" si="49"/>
        <v>0</v>
      </c>
      <c r="FN16" s="159" t="b">
        <f t="shared" si="50"/>
        <v>0</v>
      </c>
      <c r="FO16" s="187" t="b">
        <f t="shared" si="51"/>
        <v>0</v>
      </c>
      <c r="FP16" s="478" t="str">
        <f t="shared" si="90"/>
        <v/>
      </c>
      <c r="FQ16" s="478" t="str">
        <f t="shared" si="91"/>
        <v/>
      </c>
      <c r="FR16" s="478" t="str">
        <f t="shared" si="92"/>
        <v/>
      </c>
      <c r="FS16" s="478" t="str">
        <f t="shared" si="93"/>
        <v/>
      </c>
      <c r="FT16" s="478" t="str">
        <f t="shared" si="94"/>
        <v/>
      </c>
      <c r="FV16" s="79">
        <f t="shared" si="95"/>
        <v>0</v>
      </c>
      <c r="FW16" s="79">
        <f t="shared" si="52"/>
        <v>0</v>
      </c>
      <c r="FX16" s="79">
        <f t="shared" si="52"/>
        <v>0</v>
      </c>
      <c r="FY16" s="79">
        <f t="shared" si="52"/>
        <v>0</v>
      </c>
      <c r="FZ16" s="79">
        <f t="shared" si="52"/>
        <v>0</v>
      </c>
      <c r="GA16" s="79">
        <f t="shared" si="52"/>
        <v>0</v>
      </c>
      <c r="GB16" s="79">
        <f t="shared" si="52"/>
        <v>0</v>
      </c>
      <c r="GC16" s="79">
        <f t="shared" si="52"/>
        <v>0</v>
      </c>
      <c r="GD16" s="79">
        <f t="shared" si="52"/>
        <v>0</v>
      </c>
      <c r="GE16" s="79">
        <f t="shared" si="52"/>
        <v>0</v>
      </c>
      <c r="GF16" s="79">
        <f t="shared" si="52"/>
        <v>0</v>
      </c>
      <c r="GG16" s="79">
        <f t="shared" si="52"/>
        <v>0</v>
      </c>
    </row>
    <row r="17" spans="1:189">
      <c r="A17" s="55"/>
      <c r="B17" s="74">
        <v>13</v>
      </c>
      <c r="C17" s="261" t="s">
        <v>643</v>
      </c>
      <c r="D17" s="262" t="s">
        <v>643</v>
      </c>
      <c r="E17" s="262" t="s">
        <v>643</v>
      </c>
      <c r="F17" s="262" t="s">
        <v>643</v>
      </c>
      <c r="G17" s="262" t="s">
        <v>643</v>
      </c>
      <c r="H17" s="262" t="s">
        <v>643</v>
      </c>
      <c r="I17" s="262" t="s">
        <v>643</v>
      </c>
      <c r="J17" s="262" t="s">
        <v>643</v>
      </c>
      <c r="K17" s="262" t="s">
        <v>643</v>
      </c>
      <c r="L17" s="262" t="s">
        <v>643</v>
      </c>
      <c r="M17" s="262" t="s">
        <v>643</v>
      </c>
      <c r="N17" s="309" t="s">
        <v>643</v>
      </c>
      <c r="O17" s="277" t="s">
        <v>67</v>
      </c>
      <c r="P17" s="278" t="s">
        <v>67</v>
      </c>
      <c r="Q17" s="278" t="s">
        <v>67</v>
      </c>
      <c r="R17" s="278" t="s">
        <v>67</v>
      </c>
      <c r="S17" s="278" t="s">
        <v>67</v>
      </c>
      <c r="T17" s="278" t="s">
        <v>67</v>
      </c>
      <c r="U17" s="278" t="s">
        <v>67</v>
      </c>
      <c r="V17" s="278" t="s">
        <v>67</v>
      </c>
      <c r="W17" s="278" t="s">
        <v>67</v>
      </c>
      <c r="X17" s="278" t="s">
        <v>67</v>
      </c>
      <c r="Y17" s="278" t="s">
        <v>67</v>
      </c>
      <c r="Z17" s="279" t="s">
        <v>67</v>
      </c>
      <c r="AA17" s="355"/>
      <c r="AB17" s="356"/>
      <c r="AC17" s="356"/>
      <c r="AD17" s="356"/>
      <c r="AE17" s="356"/>
      <c r="AF17" s="356"/>
      <c r="AG17" s="356"/>
      <c r="AH17" s="356"/>
      <c r="AI17" s="356"/>
      <c r="AJ17" s="356"/>
      <c r="AK17" s="356"/>
      <c r="AL17" s="357"/>
      <c r="AM17" s="363" t="s">
        <v>643</v>
      </c>
      <c r="AN17" s="262" t="s">
        <v>643</v>
      </c>
      <c r="AO17" s="262" t="s">
        <v>643</v>
      </c>
      <c r="AP17" s="307" t="s">
        <v>643</v>
      </c>
      <c r="AQ17" s="73"/>
      <c r="CG17" s="485" t="str">
        <f t="shared" si="96"/>
        <v/>
      </c>
      <c r="CI17" s="534" t="str">
        <f t="shared" si="54"/>
        <v>grey</v>
      </c>
      <c r="CJ17" s="1121"/>
      <c r="CK17" s="535" t="str">
        <f t="shared" si="55"/>
        <v/>
      </c>
      <c r="CL17" s="525" t="str">
        <f t="shared" si="56"/>
        <v/>
      </c>
      <c r="CM17" s="525" t="str">
        <f t="shared" si="57"/>
        <v/>
      </c>
      <c r="CN17" s="525" t="str">
        <f t="shared" si="58"/>
        <v/>
      </c>
      <c r="CO17" s="525" t="str">
        <f t="shared" si="59"/>
        <v/>
      </c>
      <c r="CP17" s="525" t="str">
        <f t="shared" si="60"/>
        <v/>
      </c>
      <c r="CQ17" s="525" t="str">
        <f t="shared" si="61"/>
        <v/>
      </c>
      <c r="CR17" s="525" t="str">
        <f t="shared" si="62"/>
        <v/>
      </c>
      <c r="CS17" s="525" t="str">
        <f t="shared" si="63"/>
        <v/>
      </c>
      <c r="CT17" s="525" t="str">
        <f t="shared" si="64"/>
        <v/>
      </c>
      <c r="CU17" s="525" t="str">
        <f t="shared" si="65"/>
        <v/>
      </c>
      <c r="CV17" s="515" t="str">
        <f t="shared" si="66"/>
        <v/>
      </c>
      <c r="CW17" s="525" t="str">
        <f t="shared" si="67"/>
        <v/>
      </c>
      <c r="CX17" s="525" t="str">
        <f t="shared" si="68"/>
        <v/>
      </c>
      <c r="CY17" s="525" t="str">
        <f t="shared" si="69"/>
        <v/>
      </c>
      <c r="CZ17" s="525" t="str">
        <f t="shared" si="70"/>
        <v/>
      </c>
      <c r="DA17" s="525" t="str">
        <f t="shared" si="71"/>
        <v/>
      </c>
      <c r="DB17" s="525" t="str">
        <f t="shared" si="72"/>
        <v/>
      </c>
      <c r="DC17" s="525" t="str">
        <f t="shared" si="73"/>
        <v/>
      </c>
      <c r="DD17" s="525" t="str">
        <f t="shared" si="74"/>
        <v/>
      </c>
      <c r="DE17" s="525" t="str">
        <f t="shared" si="75"/>
        <v/>
      </c>
      <c r="DF17" s="525" t="str">
        <f t="shared" si="76"/>
        <v/>
      </c>
      <c r="DG17" s="525" t="str">
        <f t="shared" si="77"/>
        <v/>
      </c>
      <c r="DH17" s="515" t="str">
        <f t="shared" si="78"/>
        <v/>
      </c>
      <c r="DI17" s="186" t="b">
        <f t="shared" si="4"/>
        <v>0</v>
      </c>
      <c r="DJ17" s="159" t="b">
        <f t="shared" si="5"/>
        <v>0</v>
      </c>
      <c r="DK17" s="159" t="b">
        <f t="shared" si="6"/>
        <v>0</v>
      </c>
      <c r="DL17" s="187" t="b">
        <f t="shared" si="7"/>
        <v>0</v>
      </c>
      <c r="DM17" s="478" t="str">
        <f t="shared" si="79"/>
        <v/>
      </c>
      <c r="DN17" s="186" t="b">
        <f t="shared" si="8"/>
        <v>0</v>
      </c>
      <c r="DO17" s="159" t="b">
        <f t="shared" si="9"/>
        <v>0</v>
      </c>
      <c r="DP17" s="159" t="b">
        <f t="shared" si="10"/>
        <v>0</v>
      </c>
      <c r="DQ17" s="187" t="b">
        <f t="shared" si="11"/>
        <v>0</v>
      </c>
      <c r="DR17" s="478" t="str">
        <f t="shared" si="80"/>
        <v/>
      </c>
      <c r="DS17" s="186" t="b">
        <f t="shared" si="12"/>
        <v>0</v>
      </c>
      <c r="DT17" s="159" t="b">
        <f t="shared" si="13"/>
        <v>0</v>
      </c>
      <c r="DU17" s="159" t="b">
        <f t="shared" si="14"/>
        <v>0</v>
      </c>
      <c r="DV17" s="187" t="b">
        <f t="shared" si="15"/>
        <v>0</v>
      </c>
      <c r="DW17" s="478" t="str">
        <f t="shared" si="81"/>
        <v/>
      </c>
      <c r="DX17" s="186" t="b">
        <f t="shared" si="16"/>
        <v>0</v>
      </c>
      <c r="DY17" s="159" t="b">
        <f t="shared" si="17"/>
        <v>0</v>
      </c>
      <c r="DZ17" s="159" t="b">
        <f t="shared" si="18"/>
        <v>0</v>
      </c>
      <c r="EA17" s="187" t="b">
        <f t="shared" si="19"/>
        <v>0</v>
      </c>
      <c r="EB17" s="478" t="str">
        <f t="shared" si="82"/>
        <v/>
      </c>
      <c r="EC17" s="186" t="b">
        <f t="shared" si="20"/>
        <v>0</v>
      </c>
      <c r="ED17" s="159" t="b">
        <f t="shared" si="21"/>
        <v>0</v>
      </c>
      <c r="EE17" s="159" t="b">
        <f t="shared" si="22"/>
        <v>0</v>
      </c>
      <c r="EF17" s="187" t="b">
        <f t="shared" si="23"/>
        <v>0</v>
      </c>
      <c r="EG17" s="478" t="str">
        <f t="shared" si="83"/>
        <v/>
      </c>
      <c r="EH17" s="186" t="b">
        <f t="shared" si="24"/>
        <v>0</v>
      </c>
      <c r="EI17" s="159" t="b">
        <f t="shared" si="25"/>
        <v>0</v>
      </c>
      <c r="EJ17" s="159" t="b">
        <f t="shared" si="26"/>
        <v>0</v>
      </c>
      <c r="EK17" s="187" t="b">
        <f t="shared" si="27"/>
        <v>0</v>
      </c>
      <c r="EL17" s="478" t="str">
        <f t="shared" si="84"/>
        <v/>
      </c>
      <c r="EM17" s="186" t="b">
        <f t="shared" si="28"/>
        <v>0</v>
      </c>
      <c r="EN17" s="159" t="b">
        <f t="shared" si="29"/>
        <v>0</v>
      </c>
      <c r="EO17" s="159" t="b">
        <f t="shared" si="30"/>
        <v>0</v>
      </c>
      <c r="EP17" s="187" t="b">
        <f t="shared" si="31"/>
        <v>0</v>
      </c>
      <c r="EQ17" s="478" t="str">
        <f t="shared" si="85"/>
        <v/>
      </c>
      <c r="ER17" s="186" t="b">
        <f t="shared" si="32"/>
        <v>0</v>
      </c>
      <c r="ES17" s="159" t="b">
        <f t="shared" si="33"/>
        <v>0</v>
      </c>
      <c r="ET17" s="159" t="b">
        <f t="shared" si="34"/>
        <v>0</v>
      </c>
      <c r="EU17" s="187" t="b">
        <f t="shared" si="35"/>
        <v>0</v>
      </c>
      <c r="EV17" s="478" t="str">
        <f t="shared" si="86"/>
        <v/>
      </c>
      <c r="EW17" s="186" t="b">
        <f t="shared" si="36"/>
        <v>0</v>
      </c>
      <c r="EX17" s="159" t="b">
        <f t="shared" si="37"/>
        <v>0</v>
      </c>
      <c r="EY17" s="159" t="b">
        <f t="shared" si="38"/>
        <v>0</v>
      </c>
      <c r="EZ17" s="187" t="b">
        <f t="shared" si="39"/>
        <v>0</v>
      </c>
      <c r="FA17" s="478" t="str">
        <f t="shared" si="87"/>
        <v/>
      </c>
      <c r="FB17" s="186" t="b">
        <f t="shared" si="40"/>
        <v>0</v>
      </c>
      <c r="FC17" s="159" t="b">
        <f t="shared" si="41"/>
        <v>0</v>
      </c>
      <c r="FD17" s="159" t="b">
        <f t="shared" si="42"/>
        <v>0</v>
      </c>
      <c r="FE17" s="187" t="b">
        <f t="shared" si="43"/>
        <v>0</v>
      </c>
      <c r="FF17" s="478" t="str">
        <f t="shared" si="88"/>
        <v/>
      </c>
      <c r="FG17" s="186" t="b">
        <f t="shared" si="44"/>
        <v>0</v>
      </c>
      <c r="FH17" s="159" t="b">
        <f t="shared" si="45"/>
        <v>0</v>
      </c>
      <c r="FI17" s="159" t="b">
        <f t="shared" si="46"/>
        <v>0</v>
      </c>
      <c r="FJ17" s="187" t="b">
        <f t="shared" si="47"/>
        <v>0</v>
      </c>
      <c r="FK17" s="478" t="str">
        <f t="shared" si="89"/>
        <v/>
      </c>
      <c r="FL17" s="186" t="b">
        <f t="shared" si="48"/>
        <v>0</v>
      </c>
      <c r="FM17" s="159" t="b">
        <f t="shared" si="49"/>
        <v>0</v>
      </c>
      <c r="FN17" s="159" t="b">
        <f t="shared" si="50"/>
        <v>0</v>
      </c>
      <c r="FO17" s="187" t="b">
        <f t="shared" si="51"/>
        <v>0</v>
      </c>
      <c r="FP17" s="478" t="str">
        <f t="shared" si="90"/>
        <v/>
      </c>
      <c r="FQ17" s="478" t="str">
        <f t="shared" si="91"/>
        <v/>
      </c>
      <c r="FR17" s="478" t="str">
        <f t="shared" si="92"/>
        <v/>
      </c>
      <c r="FS17" s="478" t="str">
        <f t="shared" si="93"/>
        <v/>
      </c>
      <c r="FT17" s="478" t="str">
        <f t="shared" si="94"/>
        <v/>
      </c>
      <c r="FV17" s="79">
        <f t="shared" si="95"/>
        <v>0</v>
      </c>
      <c r="FW17" s="79">
        <f t="shared" si="52"/>
        <v>0</v>
      </c>
      <c r="FX17" s="79">
        <f t="shared" si="52"/>
        <v>0</v>
      </c>
      <c r="FY17" s="79">
        <f t="shared" si="52"/>
        <v>0</v>
      </c>
      <c r="FZ17" s="79">
        <f t="shared" si="52"/>
        <v>0</v>
      </c>
      <c r="GA17" s="79">
        <f t="shared" si="52"/>
        <v>0</v>
      </c>
      <c r="GB17" s="79">
        <f t="shared" si="52"/>
        <v>0</v>
      </c>
      <c r="GC17" s="79">
        <f t="shared" si="52"/>
        <v>0</v>
      </c>
      <c r="GD17" s="79">
        <f t="shared" si="52"/>
        <v>0</v>
      </c>
      <c r="GE17" s="79">
        <f t="shared" si="52"/>
        <v>0</v>
      </c>
      <c r="GF17" s="79">
        <f t="shared" si="52"/>
        <v>0</v>
      </c>
      <c r="GG17" s="79">
        <f t="shared" si="52"/>
        <v>0</v>
      </c>
    </row>
    <row r="18" spans="1:189">
      <c r="A18" s="55"/>
      <c r="B18" s="74">
        <v>14</v>
      </c>
      <c r="C18" s="261" t="s">
        <v>643</v>
      </c>
      <c r="D18" s="262" t="s">
        <v>643</v>
      </c>
      <c r="E18" s="262" t="s">
        <v>643</v>
      </c>
      <c r="F18" s="262" t="s">
        <v>643</v>
      </c>
      <c r="G18" s="262" t="s">
        <v>643</v>
      </c>
      <c r="H18" s="262" t="s">
        <v>643</v>
      </c>
      <c r="I18" s="262" t="s">
        <v>643</v>
      </c>
      <c r="J18" s="262" t="s">
        <v>643</v>
      </c>
      <c r="K18" s="262" t="s">
        <v>643</v>
      </c>
      <c r="L18" s="262" t="s">
        <v>643</v>
      </c>
      <c r="M18" s="262" t="s">
        <v>643</v>
      </c>
      <c r="N18" s="309" t="s">
        <v>643</v>
      </c>
      <c r="O18" s="277" t="s">
        <v>67</v>
      </c>
      <c r="P18" s="278" t="s">
        <v>67</v>
      </c>
      <c r="Q18" s="278" t="s">
        <v>67</v>
      </c>
      <c r="R18" s="278" t="s">
        <v>67</v>
      </c>
      <c r="S18" s="278" t="s">
        <v>67</v>
      </c>
      <c r="T18" s="278" t="s">
        <v>67</v>
      </c>
      <c r="U18" s="278" t="s">
        <v>67</v>
      </c>
      <c r="V18" s="278" t="s">
        <v>67</v>
      </c>
      <c r="W18" s="278" t="s">
        <v>67</v>
      </c>
      <c r="X18" s="278" t="s">
        <v>67</v>
      </c>
      <c r="Y18" s="278" t="s">
        <v>67</v>
      </c>
      <c r="Z18" s="279" t="s">
        <v>67</v>
      </c>
      <c r="AA18" s="355"/>
      <c r="AB18" s="356"/>
      <c r="AC18" s="356"/>
      <c r="AD18" s="356"/>
      <c r="AE18" s="356"/>
      <c r="AF18" s="356"/>
      <c r="AG18" s="356"/>
      <c r="AH18" s="356"/>
      <c r="AI18" s="356"/>
      <c r="AJ18" s="356"/>
      <c r="AK18" s="356"/>
      <c r="AL18" s="357"/>
      <c r="AM18" s="363" t="s">
        <v>643</v>
      </c>
      <c r="AN18" s="262" t="s">
        <v>643</v>
      </c>
      <c r="AO18" s="262" t="s">
        <v>643</v>
      </c>
      <c r="AP18" s="307" t="s">
        <v>643</v>
      </c>
      <c r="AQ18" s="73"/>
      <c r="CG18" s="485" t="str">
        <f t="shared" si="96"/>
        <v/>
      </c>
      <c r="CI18" s="534" t="str">
        <f t="shared" si="54"/>
        <v>grey</v>
      </c>
      <c r="CJ18" s="1121"/>
      <c r="CK18" s="535" t="str">
        <f t="shared" si="55"/>
        <v/>
      </c>
      <c r="CL18" s="525" t="str">
        <f t="shared" si="56"/>
        <v/>
      </c>
      <c r="CM18" s="525" t="str">
        <f t="shared" si="57"/>
        <v/>
      </c>
      <c r="CN18" s="525" t="str">
        <f t="shared" si="58"/>
        <v/>
      </c>
      <c r="CO18" s="525" t="str">
        <f t="shared" si="59"/>
        <v/>
      </c>
      <c r="CP18" s="525" t="str">
        <f t="shared" si="60"/>
        <v/>
      </c>
      <c r="CQ18" s="525" t="str">
        <f t="shared" si="61"/>
        <v/>
      </c>
      <c r="CR18" s="525" t="str">
        <f t="shared" si="62"/>
        <v/>
      </c>
      <c r="CS18" s="525" t="str">
        <f t="shared" si="63"/>
        <v/>
      </c>
      <c r="CT18" s="525" t="str">
        <f t="shared" si="64"/>
        <v/>
      </c>
      <c r="CU18" s="525" t="str">
        <f t="shared" si="65"/>
        <v/>
      </c>
      <c r="CV18" s="515" t="str">
        <f t="shared" si="66"/>
        <v/>
      </c>
      <c r="CW18" s="525" t="str">
        <f t="shared" si="67"/>
        <v/>
      </c>
      <c r="CX18" s="525" t="str">
        <f t="shared" si="68"/>
        <v/>
      </c>
      <c r="CY18" s="525" t="str">
        <f t="shared" si="69"/>
        <v/>
      </c>
      <c r="CZ18" s="525" t="str">
        <f t="shared" si="70"/>
        <v/>
      </c>
      <c r="DA18" s="525" t="str">
        <f t="shared" si="71"/>
        <v/>
      </c>
      <c r="DB18" s="525" t="str">
        <f t="shared" si="72"/>
        <v/>
      </c>
      <c r="DC18" s="525" t="str">
        <f t="shared" si="73"/>
        <v/>
      </c>
      <c r="DD18" s="525" t="str">
        <f t="shared" si="74"/>
        <v/>
      </c>
      <c r="DE18" s="525" t="str">
        <f t="shared" si="75"/>
        <v/>
      </c>
      <c r="DF18" s="525" t="str">
        <f t="shared" si="76"/>
        <v/>
      </c>
      <c r="DG18" s="525" t="str">
        <f t="shared" si="77"/>
        <v/>
      </c>
      <c r="DH18" s="515" t="str">
        <f t="shared" si="78"/>
        <v/>
      </c>
      <c r="DI18" s="186" t="b">
        <f t="shared" si="4"/>
        <v>0</v>
      </c>
      <c r="DJ18" s="159" t="b">
        <f t="shared" si="5"/>
        <v>0</v>
      </c>
      <c r="DK18" s="159" t="b">
        <f t="shared" si="6"/>
        <v>0</v>
      </c>
      <c r="DL18" s="187" t="b">
        <f t="shared" si="7"/>
        <v>0</v>
      </c>
      <c r="DM18" s="478" t="str">
        <f t="shared" si="79"/>
        <v/>
      </c>
      <c r="DN18" s="186" t="b">
        <f t="shared" si="8"/>
        <v>0</v>
      </c>
      <c r="DO18" s="159" t="b">
        <f t="shared" si="9"/>
        <v>0</v>
      </c>
      <c r="DP18" s="159" t="b">
        <f t="shared" si="10"/>
        <v>0</v>
      </c>
      <c r="DQ18" s="187" t="b">
        <f t="shared" si="11"/>
        <v>0</v>
      </c>
      <c r="DR18" s="478" t="str">
        <f t="shared" si="80"/>
        <v/>
      </c>
      <c r="DS18" s="186" t="b">
        <f t="shared" si="12"/>
        <v>0</v>
      </c>
      <c r="DT18" s="159" t="b">
        <f t="shared" si="13"/>
        <v>0</v>
      </c>
      <c r="DU18" s="159" t="b">
        <f t="shared" si="14"/>
        <v>0</v>
      </c>
      <c r="DV18" s="187" t="b">
        <f t="shared" si="15"/>
        <v>0</v>
      </c>
      <c r="DW18" s="478" t="str">
        <f t="shared" si="81"/>
        <v/>
      </c>
      <c r="DX18" s="186" t="b">
        <f t="shared" si="16"/>
        <v>0</v>
      </c>
      <c r="DY18" s="159" t="b">
        <f t="shared" si="17"/>
        <v>0</v>
      </c>
      <c r="DZ18" s="159" t="b">
        <f t="shared" si="18"/>
        <v>0</v>
      </c>
      <c r="EA18" s="187" t="b">
        <f t="shared" si="19"/>
        <v>0</v>
      </c>
      <c r="EB18" s="478" t="str">
        <f t="shared" si="82"/>
        <v/>
      </c>
      <c r="EC18" s="186" t="b">
        <f t="shared" si="20"/>
        <v>0</v>
      </c>
      <c r="ED18" s="159" t="b">
        <f t="shared" si="21"/>
        <v>0</v>
      </c>
      <c r="EE18" s="159" t="b">
        <f t="shared" si="22"/>
        <v>0</v>
      </c>
      <c r="EF18" s="187" t="b">
        <f t="shared" si="23"/>
        <v>0</v>
      </c>
      <c r="EG18" s="478" t="str">
        <f t="shared" si="83"/>
        <v/>
      </c>
      <c r="EH18" s="186" t="b">
        <f t="shared" si="24"/>
        <v>0</v>
      </c>
      <c r="EI18" s="159" t="b">
        <f t="shared" si="25"/>
        <v>0</v>
      </c>
      <c r="EJ18" s="159" t="b">
        <f t="shared" si="26"/>
        <v>0</v>
      </c>
      <c r="EK18" s="187" t="b">
        <f t="shared" si="27"/>
        <v>0</v>
      </c>
      <c r="EL18" s="478" t="str">
        <f t="shared" si="84"/>
        <v/>
      </c>
      <c r="EM18" s="186" t="b">
        <f t="shared" si="28"/>
        <v>0</v>
      </c>
      <c r="EN18" s="159" t="b">
        <f t="shared" si="29"/>
        <v>0</v>
      </c>
      <c r="EO18" s="159" t="b">
        <f t="shared" si="30"/>
        <v>0</v>
      </c>
      <c r="EP18" s="187" t="b">
        <f t="shared" si="31"/>
        <v>0</v>
      </c>
      <c r="EQ18" s="478" t="str">
        <f t="shared" si="85"/>
        <v/>
      </c>
      <c r="ER18" s="186" t="b">
        <f t="shared" si="32"/>
        <v>0</v>
      </c>
      <c r="ES18" s="159" t="b">
        <f t="shared" si="33"/>
        <v>0</v>
      </c>
      <c r="ET18" s="159" t="b">
        <f t="shared" si="34"/>
        <v>0</v>
      </c>
      <c r="EU18" s="187" t="b">
        <f t="shared" si="35"/>
        <v>0</v>
      </c>
      <c r="EV18" s="478" t="str">
        <f t="shared" si="86"/>
        <v/>
      </c>
      <c r="EW18" s="186" t="b">
        <f t="shared" si="36"/>
        <v>0</v>
      </c>
      <c r="EX18" s="159" t="b">
        <f t="shared" si="37"/>
        <v>0</v>
      </c>
      <c r="EY18" s="159" t="b">
        <f t="shared" si="38"/>
        <v>0</v>
      </c>
      <c r="EZ18" s="187" t="b">
        <f t="shared" si="39"/>
        <v>0</v>
      </c>
      <c r="FA18" s="478" t="str">
        <f t="shared" si="87"/>
        <v/>
      </c>
      <c r="FB18" s="186" t="b">
        <f t="shared" si="40"/>
        <v>0</v>
      </c>
      <c r="FC18" s="159" t="b">
        <f t="shared" si="41"/>
        <v>0</v>
      </c>
      <c r="FD18" s="159" t="b">
        <f t="shared" si="42"/>
        <v>0</v>
      </c>
      <c r="FE18" s="187" t="b">
        <f t="shared" si="43"/>
        <v>0</v>
      </c>
      <c r="FF18" s="478" t="str">
        <f t="shared" si="88"/>
        <v/>
      </c>
      <c r="FG18" s="186" t="b">
        <f t="shared" si="44"/>
        <v>0</v>
      </c>
      <c r="FH18" s="159" t="b">
        <f t="shared" si="45"/>
        <v>0</v>
      </c>
      <c r="FI18" s="159" t="b">
        <f t="shared" si="46"/>
        <v>0</v>
      </c>
      <c r="FJ18" s="187" t="b">
        <f t="shared" si="47"/>
        <v>0</v>
      </c>
      <c r="FK18" s="478" t="str">
        <f t="shared" si="89"/>
        <v/>
      </c>
      <c r="FL18" s="186" t="b">
        <f t="shared" si="48"/>
        <v>0</v>
      </c>
      <c r="FM18" s="159" t="b">
        <f t="shared" si="49"/>
        <v>0</v>
      </c>
      <c r="FN18" s="159" t="b">
        <f t="shared" si="50"/>
        <v>0</v>
      </c>
      <c r="FO18" s="187" t="b">
        <f t="shared" si="51"/>
        <v>0</v>
      </c>
      <c r="FP18" s="478" t="str">
        <f t="shared" si="90"/>
        <v/>
      </c>
      <c r="FQ18" s="478" t="str">
        <f t="shared" si="91"/>
        <v/>
      </c>
      <c r="FR18" s="478" t="str">
        <f t="shared" si="92"/>
        <v/>
      </c>
      <c r="FS18" s="478" t="str">
        <f t="shared" si="93"/>
        <v/>
      </c>
      <c r="FT18" s="478" t="str">
        <f t="shared" si="94"/>
        <v/>
      </c>
      <c r="FV18" s="79">
        <f t="shared" si="95"/>
        <v>0</v>
      </c>
      <c r="FW18" s="79">
        <f t="shared" si="52"/>
        <v>0</v>
      </c>
      <c r="FX18" s="79">
        <f t="shared" si="52"/>
        <v>0</v>
      </c>
      <c r="FY18" s="79">
        <f t="shared" si="52"/>
        <v>0</v>
      </c>
      <c r="FZ18" s="79">
        <f t="shared" si="52"/>
        <v>0</v>
      </c>
      <c r="GA18" s="79">
        <f t="shared" si="52"/>
        <v>0</v>
      </c>
      <c r="GB18" s="79">
        <f t="shared" si="52"/>
        <v>0</v>
      </c>
      <c r="GC18" s="79">
        <f t="shared" si="52"/>
        <v>0</v>
      </c>
      <c r="GD18" s="79">
        <f t="shared" si="52"/>
        <v>0</v>
      </c>
      <c r="GE18" s="79">
        <f t="shared" si="52"/>
        <v>0</v>
      </c>
      <c r="GF18" s="79">
        <f t="shared" si="52"/>
        <v>0</v>
      </c>
      <c r="GG18" s="79">
        <f t="shared" si="52"/>
        <v>0</v>
      </c>
    </row>
    <row r="19" spans="1:189">
      <c r="A19" s="55"/>
      <c r="B19" s="74">
        <v>15</v>
      </c>
      <c r="C19" s="261" t="s">
        <v>643</v>
      </c>
      <c r="D19" s="262" t="s">
        <v>643</v>
      </c>
      <c r="E19" s="262" t="s">
        <v>643</v>
      </c>
      <c r="F19" s="262" t="s">
        <v>643</v>
      </c>
      <c r="G19" s="262" t="s">
        <v>643</v>
      </c>
      <c r="H19" s="262" t="s">
        <v>643</v>
      </c>
      <c r="I19" s="262" t="s">
        <v>643</v>
      </c>
      <c r="J19" s="262" t="s">
        <v>643</v>
      </c>
      <c r="K19" s="262" t="s">
        <v>643</v>
      </c>
      <c r="L19" s="262" t="s">
        <v>643</v>
      </c>
      <c r="M19" s="262" t="s">
        <v>643</v>
      </c>
      <c r="N19" s="309" t="s">
        <v>643</v>
      </c>
      <c r="O19" s="277" t="s">
        <v>67</v>
      </c>
      <c r="P19" s="278" t="s">
        <v>67</v>
      </c>
      <c r="Q19" s="278" t="s">
        <v>67</v>
      </c>
      <c r="R19" s="278" t="s">
        <v>67</v>
      </c>
      <c r="S19" s="278" t="s">
        <v>67</v>
      </c>
      <c r="T19" s="278" t="s">
        <v>67</v>
      </c>
      <c r="U19" s="278" t="s">
        <v>67</v>
      </c>
      <c r="V19" s="278" t="s">
        <v>67</v>
      </c>
      <c r="W19" s="278" t="s">
        <v>67</v>
      </c>
      <c r="X19" s="278" t="s">
        <v>67</v>
      </c>
      <c r="Y19" s="278" t="s">
        <v>67</v>
      </c>
      <c r="Z19" s="279" t="s">
        <v>67</v>
      </c>
      <c r="AA19" s="355"/>
      <c r="AB19" s="356"/>
      <c r="AC19" s="356"/>
      <c r="AD19" s="356"/>
      <c r="AE19" s="356"/>
      <c r="AF19" s="356"/>
      <c r="AG19" s="356"/>
      <c r="AH19" s="356"/>
      <c r="AI19" s="356"/>
      <c r="AJ19" s="356"/>
      <c r="AK19" s="356"/>
      <c r="AL19" s="357"/>
      <c r="AM19" s="363" t="s">
        <v>643</v>
      </c>
      <c r="AN19" s="262" t="s">
        <v>643</v>
      </c>
      <c r="AO19" s="262" t="s">
        <v>643</v>
      </c>
      <c r="AP19" s="307" t="s">
        <v>643</v>
      </c>
      <c r="AQ19" s="73"/>
      <c r="CG19" s="485" t="str">
        <f t="shared" si="96"/>
        <v/>
      </c>
      <c r="CI19" s="534" t="str">
        <f t="shared" si="54"/>
        <v>grey</v>
      </c>
      <c r="CJ19" s="1121"/>
      <c r="CK19" s="535" t="str">
        <f t="shared" si="55"/>
        <v/>
      </c>
      <c r="CL19" s="525" t="str">
        <f t="shared" si="56"/>
        <v/>
      </c>
      <c r="CM19" s="525" t="str">
        <f t="shared" si="57"/>
        <v/>
      </c>
      <c r="CN19" s="525" t="str">
        <f t="shared" si="58"/>
        <v/>
      </c>
      <c r="CO19" s="525" t="str">
        <f t="shared" si="59"/>
        <v/>
      </c>
      <c r="CP19" s="525" t="str">
        <f t="shared" si="60"/>
        <v/>
      </c>
      <c r="CQ19" s="525" t="str">
        <f t="shared" si="61"/>
        <v/>
      </c>
      <c r="CR19" s="525" t="str">
        <f t="shared" si="62"/>
        <v/>
      </c>
      <c r="CS19" s="525" t="str">
        <f t="shared" si="63"/>
        <v/>
      </c>
      <c r="CT19" s="525" t="str">
        <f t="shared" si="64"/>
        <v/>
      </c>
      <c r="CU19" s="525" t="str">
        <f t="shared" si="65"/>
        <v/>
      </c>
      <c r="CV19" s="515" t="str">
        <f t="shared" si="66"/>
        <v/>
      </c>
      <c r="CW19" s="525" t="str">
        <f t="shared" si="67"/>
        <v/>
      </c>
      <c r="CX19" s="525" t="str">
        <f t="shared" si="68"/>
        <v/>
      </c>
      <c r="CY19" s="525" t="str">
        <f t="shared" si="69"/>
        <v/>
      </c>
      <c r="CZ19" s="525" t="str">
        <f t="shared" si="70"/>
        <v/>
      </c>
      <c r="DA19" s="525" t="str">
        <f t="shared" si="71"/>
        <v/>
      </c>
      <c r="DB19" s="525" t="str">
        <f t="shared" si="72"/>
        <v/>
      </c>
      <c r="DC19" s="525" t="str">
        <f t="shared" si="73"/>
        <v/>
      </c>
      <c r="DD19" s="525" t="str">
        <f t="shared" si="74"/>
        <v/>
      </c>
      <c r="DE19" s="525" t="str">
        <f t="shared" si="75"/>
        <v/>
      </c>
      <c r="DF19" s="525" t="str">
        <f t="shared" si="76"/>
        <v/>
      </c>
      <c r="DG19" s="525" t="str">
        <f t="shared" si="77"/>
        <v/>
      </c>
      <c r="DH19" s="515" t="str">
        <f t="shared" si="78"/>
        <v/>
      </c>
      <c r="DI19" s="186" t="b">
        <f t="shared" si="4"/>
        <v>0</v>
      </c>
      <c r="DJ19" s="159" t="b">
        <f t="shared" si="5"/>
        <v>0</v>
      </c>
      <c r="DK19" s="159" t="b">
        <f t="shared" si="6"/>
        <v>0</v>
      </c>
      <c r="DL19" s="187" t="b">
        <f t="shared" si="7"/>
        <v>0</v>
      </c>
      <c r="DM19" s="478" t="str">
        <f t="shared" si="79"/>
        <v/>
      </c>
      <c r="DN19" s="186" t="b">
        <f t="shared" si="8"/>
        <v>0</v>
      </c>
      <c r="DO19" s="159" t="b">
        <f t="shared" si="9"/>
        <v>0</v>
      </c>
      <c r="DP19" s="159" t="b">
        <f t="shared" si="10"/>
        <v>0</v>
      </c>
      <c r="DQ19" s="187" t="b">
        <f t="shared" si="11"/>
        <v>0</v>
      </c>
      <c r="DR19" s="478" t="str">
        <f t="shared" si="80"/>
        <v/>
      </c>
      <c r="DS19" s="186" t="b">
        <f t="shared" si="12"/>
        <v>0</v>
      </c>
      <c r="DT19" s="159" t="b">
        <f t="shared" si="13"/>
        <v>0</v>
      </c>
      <c r="DU19" s="159" t="b">
        <f t="shared" si="14"/>
        <v>0</v>
      </c>
      <c r="DV19" s="187" t="b">
        <f t="shared" si="15"/>
        <v>0</v>
      </c>
      <c r="DW19" s="478" t="str">
        <f t="shared" si="81"/>
        <v/>
      </c>
      <c r="DX19" s="186" t="b">
        <f t="shared" si="16"/>
        <v>0</v>
      </c>
      <c r="DY19" s="159" t="b">
        <f t="shared" si="17"/>
        <v>0</v>
      </c>
      <c r="DZ19" s="159" t="b">
        <f t="shared" si="18"/>
        <v>0</v>
      </c>
      <c r="EA19" s="187" t="b">
        <f t="shared" si="19"/>
        <v>0</v>
      </c>
      <c r="EB19" s="478" t="str">
        <f t="shared" si="82"/>
        <v/>
      </c>
      <c r="EC19" s="186" t="b">
        <f t="shared" si="20"/>
        <v>0</v>
      </c>
      <c r="ED19" s="159" t="b">
        <f t="shared" si="21"/>
        <v>0</v>
      </c>
      <c r="EE19" s="159" t="b">
        <f t="shared" si="22"/>
        <v>0</v>
      </c>
      <c r="EF19" s="187" t="b">
        <f t="shared" si="23"/>
        <v>0</v>
      </c>
      <c r="EG19" s="478" t="str">
        <f t="shared" si="83"/>
        <v/>
      </c>
      <c r="EH19" s="186" t="b">
        <f t="shared" si="24"/>
        <v>0</v>
      </c>
      <c r="EI19" s="159" t="b">
        <f t="shared" si="25"/>
        <v>0</v>
      </c>
      <c r="EJ19" s="159" t="b">
        <f t="shared" si="26"/>
        <v>0</v>
      </c>
      <c r="EK19" s="187" t="b">
        <f t="shared" si="27"/>
        <v>0</v>
      </c>
      <c r="EL19" s="478" t="str">
        <f t="shared" si="84"/>
        <v/>
      </c>
      <c r="EM19" s="186" t="b">
        <f t="shared" si="28"/>
        <v>0</v>
      </c>
      <c r="EN19" s="159" t="b">
        <f t="shared" si="29"/>
        <v>0</v>
      </c>
      <c r="EO19" s="159" t="b">
        <f t="shared" si="30"/>
        <v>0</v>
      </c>
      <c r="EP19" s="187" t="b">
        <f t="shared" si="31"/>
        <v>0</v>
      </c>
      <c r="EQ19" s="478" t="str">
        <f t="shared" si="85"/>
        <v/>
      </c>
      <c r="ER19" s="186" t="b">
        <f t="shared" si="32"/>
        <v>0</v>
      </c>
      <c r="ES19" s="159" t="b">
        <f t="shared" si="33"/>
        <v>0</v>
      </c>
      <c r="ET19" s="159" t="b">
        <f t="shared" si="34"/>
        <v>0</v>
      </c>
      <c r="EU19" s="187" t="b">
        <f t="shared" si="35"/>
        <v>0</v>
      </c>
      <c r="EV19" s="478" t="str">
        <f t="shared" si="86"/>
        <v/>
      </c>
      <c r="EW19" s="186" t="b">
        <f t="shared" si="36"/>
        <v>0</v>
      </c>
      <c r="EX19" s="159" t="b">
        <f t="shared" si="37"/>
        <v>0</v>
      </c>
      <c r="EY19" s="159" t="b">
        <f t="shared" si="38"/>
        <v>0</v>
      </c>
      <c r="EZ19" s="187" t="b">
        <f t="shared" si="39"/>
        <v>0</v>
      </c>
      <c r="FA19" s="478" t="str">
        <f t="shared" si="87"/>
        <v/>
      </c>
      <c r="FB19" s="186" t="b">
        <f t="shared" si="40"/>
        <v>0</v>
      </c>
      <c r="FC19" s="159" t="b">
        <f t="shared" si="41"/>
        <v>0</v>
      </c>
      <c r="FD19" s="159" t="b">
        <f t="shared" si="42"/>
        <v>0</v>
      </c>
      <c r="FE19" s="187" t="b">
        <f t="shared" si="43"/>
        <v>0</v>
      </c>
      <c r="FF19" s="478" t="str">
        <f t="shared" si="88"/>
        <v/>
      </c>
      <c r="FG19" s="186" t="b">
        <f t="shared" si="44"/>
        <v>0</v>
      </c>
      <c r="FH19" s="159" t="b">
        <f t="shared" si="45"/>
        <v>0</v>
      </c>
      <c r="FI19" s="159" t="b">
        <f t="shared" si="46"/>
        <v>0</v>
      </c>
      <c r="FJ19" s="187" t="b">
        <f t="shared" si="47"/>
        <v>0</v>
      </c>
      <c r="FK19" s="478" t="str">
        <f t="shared" si="89"/>
        <v/>
      </c>
      <c r="FL19" s="186" t="b">
        <f t="shared" si="48"/>
        <v>0</v>
      </c>
      <c r="FM19" s="159" t="b">
        <f t="shared" si="49"/>
        <v>0</v>
      </c>
      <c r="FN19" s="159" t="b">
        <f t="shared" si="50"/>
        <v>0</v>
      </c>
      <c r="FO19" s="187" t="b">
        <f t="shared" si="51"/>
        <v>0</v>
      </c>
      <c r="FP19" s="478" t="str">
        <f t="shared" si="90"/>
        <v/>
      </c>
      <c r="FQ19" s="478" t="str">
        <f t="shared" si="91"/>
        <v/>
      </c>
      <c r="FR19" s="478" t="str">
        <f t="shared" si="92"/>
        <v/>
      </c>
      <c r="FS19" s="478" t="str">
        <f t="shared" si="93"/>
        <v/>
      </c>
      <c r="FT19" s="478" t="str">
        <f t="shared" si="94"/>
        <v/>
      </c>
      <c r="FV19" s="79">
        <f t="shared" si="95"/>
        <v>0</v>
      </c>
      <c r="FW19" s="79">
        <f t="shared" si="52"/>
        <v>0</v>
      </c>
      <c r="FX19" s="79">
        <f t="shared" si="52"/>
        <v>0</v>
      </c>
      <c r="FY19" s="79">
        <f t="shared" si="52"/>
        <v>0</v>
      </c>
      <c r="FZ19" s="79">
        <f t="shared" si="52"/>
        <v>0</v>
      </c>
      <c r="GA19" s="79">
        <f t="shared" si="52"/>
        <v>0</v>
      </c>
      <c r="GB19" s="79">
        <f t="shared" si="52"/>
        <v>0</v>
      </c>
      <c r="GC19" s="79">
        <f t="shared" si="52"/>
        <v>0</v>
      </c>
      <c r="GD19" s="79">
        <f t="shared" si="52"/>
        <v>0</v>
      </c>
      <c r="GE19" s="79">
        <f t="shared" si="52"/>
        <v>0</v>
      </c>
      <c r="GF19" s="79">
        <f t="shared" si="52"/>
        <v>0</v>
      </c>
      <c r="GG19" s="79">
        <f t="shared" si="52"/>
        <v>0</v>
      </c>
    </row>
    <row r="20" spans="1:189">
      <c r="A20" s="55"/>
      <c r="B20" s="74">
        <v>16</v>
      </c>
      <c r="C20" s="261" t="s">
        <v>643</v>
      </c>
      <c r="D20" s="262" t="s">
        <v>643</v>
      </c>
      <c r="E20" s="262" t="s">
        <v>643</v>
      </c>
      <c r="F20" s="262" t="s">
        <v>643</v>
      </c>
      <c r="G20" s="262" t="s">
        <v>643</v>
      </c>
      <c r="H20" s="262" t="s">
        <v>643</v>
      </c>
      <c r="I20" s="262" t="s">
        <v>643</v>
      </c>
      <c r="J20" s="262" t="s">
        <v>643</v>
      </c>
      <c r="K20" s="262" t="s">
        <v>643</v>
      </c>
      <c r="L20" s="262" t="s">
        <v>643</v>
      </c>
      <c r="M20" s="262" t="s">
        <v>643</v>
      </c>
      <c r="N20" s="309" t="s">
        <v>643</v>
      </c>
      <c r="O20" s="277" t="s">
        <v>67</v>
      </c>
      <c r="P20" s="278" t="s">
        <v>67</v>
      </c>
      <c r="Q20" s="278" t="s">
        <v>67</v>
      </c>
      <c r="R20" s="278" t="s">
        <v>67</v>
      </c>
      <c r="S20" s="278" t="s">
        <v>67</v>
      </c>
      <c r="T20" s="278" t="s">
        <v>67</v>
      </c>
      <c r="U20" s="278" t="s">
        <v>67</v>
      </c>
      <c r="V20" s="278" t="s">
        <v>67</v>
      </c>
      <c r="W20" s="278" t="s">
        <v>67</v>
      </c>
      <c r="X20" s="278" t="s">
        <v>67</v>
      </c>
      <c r="Y20" s="278" t="s">
        <v>67</v>
      </c>
      <c r="Z20" s="279" t="s">
        <v>67</v>
      </c>
      <c r="AA20" s="355"/>
      <c r="AB20" s="356"/>
      <c r="AC20" s="356"/>
      <c r="AD20" s="356"/>
      <c r="AE20" s="356"/>
      <c r="AF20" s="356"/>
      <c r="AG20" s="356"/>
      <c r="AH20" s="356"/>
      <c r="AI20" s="356"/>
      <c r="AJ20" s="356"/>
      <c r="AK20" s="356"/>
      <c r="AL20" s="357"/>
      <c r="AM20" s="363" t="s">
        <v>643</v>
      </c>
      <c r="AN20" s="262" t="s">
        <v>643</v>
      </c>
      <c r="AO20" s="262" t="s">
        <v>643</v>
      </c>
      <c r="AP20" s="307" t="s">
        <v>643</v>
      </c>
      <c r="AQ20" s="73"/>
      <c r="CG20" s="485" t="str">
        <f t="shared" si="96"/>
        <v/>
      </c>
      <c r="CI20" s="534" t="str">
        <f t="shared" si="54"/>
        <v>grey</v>
      </c>
      <c r="CJ20" s="1121"/>
      <c r="CK20" s="535" t="str">
        <f t="shared" si="55"/>
        <v/>
      </c>
      <c r="CL20" s="525" t="str">
        <f t="shared" si="56"/>
        <v/>
      </c>
      <c r="CM20" s="525" t="str">
        <f t="shared" si="57"/>
        <v/>
      </c>
      <c r="CN20" s="525" t="str">
        <f t="shared" si="58"/>
        <v/>
      </c>
      <c r="CO20" s="525" t="str">
        <f t="shared" si="59"/>
        <v/>
      </c>
      <c r="CP20" s="525" t="str">
        <f t="shared" si="60"/>
        <v/>
      </c>
      <c r="CQ20" s="525" t="str">
        <f t="shared" si="61"/>
        <v/>
      </c>
      <c r="CR20" s="525" t="str">
        <f t="shared" si="62"/>
        <v/>
      </c>
      <c r="CS20" s="525" t="str">
        <f t="shared" si="63"/>
        <v/>
      </c>
      <c r="CT20" s="525" t="str">
        <f t="shared" si="64"/>
        <v/>
      </c>
      <c r="CU20" s="525" t="str">
        <f t="shared" si="65"/>
        <v/>
      </c>
      <c r="CV20" s="515" t="str">
        <f t="shared" si="66"/>
        <v/>
      </c>
      <c r="CW20" s="525" t="str">
        <f t="shared" si="67"/>
        <v/>
      </c>
      <c r="CX20" s="525" t="str">
        <f t="shared" si="68"/>
        <v/>
      </c>
      <c r="CY20" s="525" t="str">
        <f t="shared" si="69"/>
        <v/>
      </c>
      <c r="CZ20" s="525" t="str">
        <f t="shared" si="70"/>
        <v/>
      </c>
      <c r="DA20" s="525" t="str">
        <f t="shared" si="71"/>
        <v/>
      </c>
      <c r="DB20" s="525" t="str">
        <f t="shared" si="72"/>
        <v/>
      </c>
      <c r="DC20" s="525" t="str">
        <f t="shared" si="73"/>
        <v/>
      </c>
      <c r="DD20" s="525" t="str">
        <f t="shared" si="74"/>
        <v/>
      </c>
      <c r="DE20" s="525" t="str">
        <f t="shared" si="75"/>
        <v/>
      </c>
      <c r="DF20" s="525" t="str">
        <f t="shared" si="76"/>
        <v/>
      </c>
      <c r="DG20" s="525" t="str">
        <f t="shared" si="77"/>
        <v/>
      </c>
      <c r="DH20" s="515" t="str">
        <f t="shared" si="78"/>
        <v/>
      </c>
      <c r="DI20" s="186" t="b">
        <f t="shared" si="4"/>
        <v>0</v>
      </c>
      <c r="DJ20" s="159" t="b">
        <f t="shared" si="5"/>
        <v>0</v>
      </c>
      <c r="DK20" s="159" t="b">
        <f t="shared" si="6"/>
        <v>0</v>
      </c>
      <c r="DL20" s="187" t="b">
        <f t="shared" si="7"/>
        <v>0</v>
      </c>
      <c r="DM20" s="478" t="str">
        <f t="shared" si="79"/>
        <v/>
      </c>
      <c r="DN20" s="186" t="b">
        <f t="shared" si="8"/>
        <v>0</v>
      </c>
      <c r="DO20" s="159" t="b">
        <f t="shared" si="9"/>
        <v>0</v>
      </c>
      <c r="DP20" s="159" t="b">
        <f t="shared" si="10"/>
        <v>0</v>
      </c>
      <c r="DQ20" s="187" t="b">
        <f t="shared" si="11"/>
        <v>0</v>
      </c>
      <c r="DR20" s="478" t="str">
        <f t="shared" si="80"/>
        <v/>
      </c>
      <c r="DS20" s="186" t="b">
        <f t="shared" si="12"/>
        <v>0</v>
      </c>
      <c r="DT20" s="159" t="b">
        <f t="shared" si="13"/>
        <v>0</v>
      </c>
      <c r="DU20" s="159" t="b">
        <f t="shared" si="14"/>
        <v>0</v>
      </c>
      <c r="DV20" s="187" t="b">
        <f t="shared" si="15"/>
        <v>0</v>
      </c>
      <c r="DW20" s="478" t="str">
        <f t="shared" si="81"/>
        <v/>
      </c>
      <c r="DX20" s="186" t="b">
        <f t="shared" si="16"/>
        <v>0</v>
      </c>
      <c r="DY20" s="159" t="b">
        <f t="shared" si="17"/>
        <v>0</v>
      </c>
      <c r="DZ20" s="159" t="b">
        <f t="shared" si="18"/>
        <v>0</v>
      </c>
      <c r="EA20" s="187" t="b">
        <f t="shared" si="19"/>
        <v>0</v>
      </c>
      <c r="EB20" s="478" t="str">
        <f t="shared" si="82"/>
        <v/>
      </c>
      <c r="EC20" s="186" t="b">
        <f t="shared" si="20"/>
        <v>0</v>
      </c>
      <c r="ED20" s="159" t="b">
        <f t="shared" si="21"/>
        <v>0</v>
      </c>
      <c r="EE20" s="159" t="b">
        <f t="shared" si="22"/>
        <v>0</v>
      </c>
      <c r="EF20" s="187" t="b">
        <f t="shared" si="23"/>
        <v>0</v>
      </c>
      <c r="EG20" s="478" t="str">
        <f t="shared" si="83"/>
        <v/>
      </c>
      <c r="EH20" s="186" t="b">
        <f t="shared" si="24"/>
        <v>0</v>
      </c>
      <c r="EI20" s="159" t="b">
        <f t="shared" si="25"/>
        <v>0</v>
      </c>
      <c r="EJ20" s="159" t="b">
        <f t="shared" si="26"/>
        <v>0</v>
      </c>
      <c r="EK20" s="187" t="b">
        <f t="shared" si="27"/>
        <v>0</v>
      </c>
      <c r="EL20" s="478" t="str">
        <f t="shared" si="84"/>
        <v/>
      </c>
      <c r="EM20" s="186" t="b">
        <f t="shared" si="28"/>
        <v>0</v>
      </c>
      <c r="EN20" s="159" t="b">
        <f t="shared" si="29"/>
        <v>0</v>
      </c>
      <c r="EO20" s="159" t="b">
        <f t="shared" si="30"/>
        <v>0</v>
      </c>
      <c r="EP20" s="187" t="b">
        <f t="shared" si="31"/>
        <v>0</v>
      </c>
      <c r="EQ20" s="478" t="str">
        <f t="shared" si="85"/>
        <v/>
      </c>
      <c r="ER20" s="186" t="b">
        <f t="shared" si="32"/>
        <v>0</v>
      </c>
      <c r="ES20" s="159" t="b">
        <f t="shared" si="33"/>
        <v>0</v>
      </c>
      <c r="ET20" s="159" t="b">
        <f t="shared" si="34"/>
        <v>0</v>
      </c>
      <c r="EU20" s="187" t="b">
        <f t="shared" si="35"/>
        <v>0</v>
      </c>
      <c r="EV20" s="478" t="str">
        <f t="shared" si="86"/>
        <v/>
      </c>
      <c r="EW20" s="186" t="b">
        <f t="shared" si="36"/>
        <v>0</v>
      </c>
      <c r="EX20" s="159" t="b">
        <f t="shared" si="37"/>
        <v>0</v>
      </c>
      <c r="EY20" s="159" t="b">
        <f t="shared" si="38"/>
        <v>0</v>
      </c>
      <c r="EZ20" s="187" t="b">
        <f t="shared" si="39"/>
        <v>0</v>
      </c>
      <c r="FA20" s="478" t="str">
        <f t="shared" si="87"/>
        <v/>
      </c>
      <c r="FB20" s="186" t="b">
        <f t="shared" si="40"/>
        <v>0</v>
      </c>
      <c r="FC20" s="159" t="b">
        <f t="shared" si="41"/>
        <v>0</v>
      </c>
      <c r="FD20" s="159" t="b">
        <f t="shared" si="42"/>
        <v>0</v>
      </c>
      <c r="FE20" s="187" t="b">
        <f t="shared" si="43"/>
        <v>0</v>
      </c>
      <c r="FF20" s="478" t="str">
        <f t="shared" si="88"/>
        <v/>
      </c>
      <c r="FG20" s="186" t="b">
        <f t="shared" si="44"/>
        <v>0</v>
      </c>
      <c r="FH20" s="159" t="b">
        <f t="shared" si="45"/>
        <v>0</v>
      </c>
      <c r="FI20" s="159" t="b">
        <f t="shared" si="46"/>
        <v>0</v>
      </c>
      <c r="FJ20" s="187" t="b">
        <f t="shared" si="47"/>
        <v>0</v>
      </c>
      <c r="FK20" s="478" t="str">
        <f t="shared" si="89"/>
        <v/>
      </c>
      <c r="FL20" s="186" t="b">
        <f t="shared" si="48"/>
        <v>0</v>
      </c>
      <c r="FM20" s="159" t="b">
        <f t="shared" si="49"/>
        <v>0</v>
      </c>
      <c r="FN20" s="159" t="b">
        <f t="shared" si="50"/>
        <v>0</v>
      </c>
      <c r="FO20" s="187" t="b">
        <f t="shared" si="51"/>
        <v>0</v>
      </c>
      <c r="FP20" s="478" t="str">
        <f t="shared" si="90"/>
        <v/>
      </c>
      <c r="FQ20" s="478" t="str">
        <f t="shared" si="91"/>
        <v/>
      </c>
      <c r="FR20" s="478" t="str">
        <f t="shared" si="92"/>
        <v/>
      </c>
      <c r="FS20" s="478" t="str">
        <f t="shared" si="93"/>
        <v/>
      </c>
      <c r="FT20" s="478" t="str">
        <f t="shared" si="94"/>
        <v/>
      </c>
      <c r="FV20" s="79">
        <f t="shared" si="95"/>
        <v>0</v>
      </c>
      <c r="FW20" s="79">
        <f t="shared" si="52"/>
        <v>0</v>
      </c>
      <c r="FX20" s="79">
        <f t="shared" si="52"/>
        <v>0</v>
      </c>
      <c r="FY20" s="79">
        <f t="shared" si="52"/>
        <v>0</v>
      </c>
      <c r="FZ20" s="79">
        <f t="shared" si="52"/>
        <v>0</v>
      </c>
      <c r="GA20" s="79">
        <f t="shared" si="52"/>
        <v>0</v>
      </c>
      <c r="GB20" s="79">
        <f t="shared" si="52"/>
        <v>0</v>
      </c>
      <c r="GC20" s="79">
        <f t="shared" si="52"/>
        <v>0</v>
      </c>
      <c r="GD20" s="79">
        <f t="shared" si="52"/>
        <v>0</v>
      </c>
      <c r="GE20" s="79">
        <f t="shared" si="52"/>
        <v>0</v>
      </c>
      <c r="GF20" s="79">
        <f t="shared" si="52"/>
        <v>0</v>
      </c>
      <c r="GG20" s="79">
        <f t="shared" si="52"/>
        <v>0</v>
      </c>
    </row>
    <row r="21" spans="1:189">
      <c r="A21" s="55"/>
      <c r="B21" s="74">
        <v>17</v>
      </c>
      <c r="C21" s="261" t="s">
        <v>643</v>
      </c>
      <c r="D21" s="262" t="s">
        <v>643</v>
      </c>
      <c r="E21" s="262" t="s">
        <v>643</v>
      </c>
      <c r="F21" s="262" t="s">
        <v>643</v>
      </c>
      <c r="G21" s="262" t="s">
        <v>643</v>
      </c>
      <c r="H21" s="262" t="s">
        <v>643</v>
      </c>
      <c r="I21" s="262" t="s">
        <v>643</v>
      </c>
      <c r="J21" s="262" t="s">
        <v>643</v>
      </c>
      <c r="K21" s="262" t="s">
        <v>643</v>
      </c>
      <c r="L21" s="262" t="s">
        <v>643</v>
      </c>
      <c r="M21" s="262" t="s">
        <v>643</v>
      </c>
      <c r="N21" s="309" t="s">
        <v>643</v>
      </c>
      <c r="O21" s="277" t="s">
        <v>67</v>
      </c>
      <c r="P21" s="278" t="s">
        <v>67</v>
      </c>
      <c r="Q21" s="278" t="s">
        <v>67</v>
      </c>
      <c r="R21" s="278" t="s">
        <v>67</v>
      </c>
      <c r="S21" s="278" t="s">
        <v>67</v>
      </c>
      <c r="T21" s="278" t="s">
        <v>67</v>
      </c>
      <c r="U21" s="278" t="s">
        <v>67</v>
      </c>
      <c r="V21" s="278" t="s">
        <v>67</v>
      </c>
      <c r="W21" s="278" t="s">
        <v>67</v>
      </c>
      <c r="X21" s="278" t="s">
        <v>67</v>
      </c>
      <c r="Y21" s="278" t="s">
        <v>67</v>
      </c>
      <c r="Z21" s="279" t="s">
        <v>67</v>
      </c>
      <c r="AA21" s="355"/>
      <c r="AB21" s="356"/>
      <c r="AC21" s="356"/>
      <c r="AD21" s="356"/>
      <c r="AE21" s="356"/>
      <c r="AF21" s="356"/>
      <c r="AG21" s="356"/>
      <c r="AH21" s="356"/>
      <c r="AI21" s="356"/>
      <c r="AJ21" s="356"/>
      <c r="AK21" s="356"/>
      <c r="AL21" s="357"/>
      <c r="AM21" s="363" t="s">
        <v>643</v>
      </c>
      <c r="AN21" s="262" t="s">
        <v>643</v>
      </c>
      <c r="AO21" s="262" t="s">
        <v>643</v>
      </c>
      <c r="AP21" s="307" t="s">
        <v>643</v>
      </c>
      <c r="AQ21" s="73"/>
      <c r="CG21" s="485" t="str">
        <f t="shared" si="96"/>
        <v/>
      </c>
      <c r="CI21" s="534" t="str">
        <f t="shared" si="54"/>
        <v>grey</v>
      </c>
      <c r="CJ21" s="1121"/>
      <c r="CK21" s="535" t="str">
        <f t="shared" si="55"/>
        <v/>
      </c>
      <c r="CL21" s="525" t="str">
        <f t="shared" si="56"/>
        <v/>
      </c>
      <c r="CM21" s="525" t="str">
        <f t="shared" si="57"/>
        <v/>
      </c>
      <c r="CN21" s="525" t="str">
        <f t="shared" si="58"/>
        <v/>
      </c>
      <c r="CO21" s="525" t="str">
        <f t="shared" si="59"/>
        <v/>
      </c>
      <c r="CP21" s="525" t="str">
        <f t="shared" si="60"/>
        <v/>
      </c>
      <c r="CQ21" s="525" t="str">
        <f t="shared" si="61"/>
        <v/>
      </c>
      <c r="CR21" s="525" t="str">
        <f t="shared" si="62"/>
        <v/>
      </c>
      <c r="CS21" s="525" t="str">
        <f t="shared" si="63"/>
        <v/>
      </c>
      <c r="CT21" s="525" t="str">
        <f t="shared" si="64"/>
        <v/>
      </c>
      <c r="CU21" s="525" t="str">
        <f t="shared" si="65"/>
        <v/>
      </c>
      <c r="CV21" s="515" t="str">
        <f t="shared" si="66"/>
        <v/>
      </c>
      <c r="CW21" s="525" t="str">
        <f t="shared" si="67"/>
        <v/>
      </c>
      <c r="CX21" s="525" t="str">
        <f t="shared" si="68"/>
        <v/>
      </c>
      <c r="CY21" s="525" t="str">
        <f t="shared" si="69"/>
        <v/>
      </c>
      <c r="CZ21" s="525" t="str">
        <f t="shared" si="70"/>
        <v/>
      </c>
      <c r="DA21" s="525" t="str">
        <f t="shared" si="71"/>
        <v/>
      </c>
      <c r="DB21" s="525" t="str">
        <f t="shared" si="72"/>
        <v/>
      </c>
      <c r="DC21" s="525" t="str">
        <f t="shared" si="73"/>
        <v/>
      </c>
      <c r="DD21" s="525" t="str">
        <f t="shared" si="74"/>
        <v/>
      </c>
      <c r="DE21" s="525" t="str">
        <f t="shared" si="75"/>
        <v/>
      </c>
      <c r="DF21" s="525" t="str">
        <f t="shared" si="76"/>
        <v/>
      </c>
      <c r="DG21" s="525" t="str">
        <f t="shared" si="77"/>
        <v/>
      </c>
      <c r="DH21" s="515" t="str">
        <f t="shared" si="78"/>
        <v/>
      </c>
      <c r="DI21" s="186" t="b">
        <f t="shared" si="4"/>
        <v>0</v>
      </c>
      <c r="DJ21" s="159" t="b">
        <f t="shared" si="5"/>
        <v>0</v>
      </c>
      <c r="DK21" s="159" t="b">
        <f t="shared" si="6"/>
        <v>0</v>
      </c>
      <c r="DL21" s="187" t="b">
        <f t="shared" si="7"/>
        <v>0</v>
      </c>
      <c r="DM21" s="478" t="str">
        <f t="shared" si="79"/>
        <v/>
      </c>
      <c r="DN21" s="186" t="b">
        <f t="shared" si="8"/>
        <v>0</v>
      </c>
      <c r="DO21" s="159" t="b">
        <f t="shared" si="9"/>
        <v>0</v>
      </c>
      <c r="DP21" s="159" t="b">
        <f t="shared" si="10"/>
        <v>0</v>
      </c>
      <c r="DQ21" s="187" t="b">
        <f t="shared" si="11"/>
        <v>0</v>
      </c>
      <c r="DR21" s="478" t="str">
        <f t="shared" si="80"/>
        <v/>
      </c>
      <c r="DS21" s="186" t="b">
        <f t="shared" si="12"/>
        <v>0</v>
      </c>
      <c r="DT21" s="159" t="b">
        <f t="shared" si="13"/>
        <v>0</v>
      </c>
      <c r="DU21" s="159" t="b">
        <f t="shared" si="14"/>
        <v>0</v>
      </c>
      <c r="DV21" s="187" t="b">
        <f t="shared" si="15"/>
        <v>0</v>
      </c>
      <c r="DW21" s="478" t="str">
        <f t="shared" si="81"/>
        <v/>
      </c>
      <c r="DX21" s="186" t="b">
        <f t="shared" si="16"/>
        <v>0</v>
      </c>
      <c r="DY21" s="159" t="b">
        <f t="shared" si="17"/>
        <v>0</v>
      </c>
      <c r="DZ21" s="159" t="b">
        <f t="shared" si="18"/>
        <v>0</v>
      </c>
      <c r="EA21" s="187" t="b">
        <f t="shared" si="19"/>
        <v>0</v>
      </c>
      <c r="EB21" s="478" t="str">
        <f t="shared" si="82"/>
        <v/>
      </c>
      <c r="EC21" s="186" t="b">
        <f t="shared" si="20"/>
        <v>0</v>
      </c>
      <c r="ED21" s="159" t="b">
        <f t="shared" si="21"/>
        <v>0</v>
      </c>
      <c r="EE21" s="159" t="b">
        <f t="shared" si="22"/>
        <v>0</v>
      </c>
      <c r="EF21" s="187" t="b">
        <f t="shared" si="23"/>
        <v>0</v>
      </c>
      <c r="EG21" s="478" t="str">
        <f t="shared" si="83"/>
        <v/>
      </c>
      <c r="EH21" s="186" t="b">
        <f t="shared" si="24"/>
        <v>0</v>
      </c>
      <c r="EI21" s="159" t="b">
        <f t="shared" si="25"/>
        <v>0</v>
      </c>
      <c r="EJ21" s="159" t="b">
        <f t="shared" si="26"/>
        <v>0</v>
      </c>
      <c r="EK21" s="187" t="b">
        <f t="shared" si="27"/>
        <v>0</v>
      </c>
      <c r="EL21" s="478" t="str">
        <f t="shared" si="84"/>
        <v/>
      </c>
      <c r="EM21" s="186" t="b">
        <f t="shared" si="28"/>
        <v>0</v>
      </c>
      <c r="EN21" s="159" t="b">
        <f t="shared" si="29"/>
        <v>0</v>
      </c>
      <c r="EO21" s="159" t="b">
        <f t="shared" si="30"/>
        <v>0</v>
      </c>
      <c r="EP21" s="187" t="b">
        <f t="shared" si="31"/>
        <v>0</v>
      </c>
      <c r="EQ21" s="478" t="str">
        <f t="shared" si="85"/>
        <v/>
      </c>
      <c r="ER21" s="186" t="b">
        <f t="shared" si="32"/>
        <v>0</v>
      </c>
      <c r="ES21" s="159" t="b">
        <f t="shared" si="33"/>
        <v>0</v>
      </c>
      <c r="ET21" s="159" t="b">
        <f t="shared" si="34"/>
        <v>0</v>
      </c>
      <c r="EU21" s="187" t="b">
        <f t="shared" si="35"/>
        <v>0</v>
      </c>
      <c r="EV21" s="478" t="str">
        <f t="shared" si="86"/>
        <v/>
      </c>
      <c r="EW21" s="186" t="b">
        <f t="shared" si="36"/>
        <v>0</v>
      </c>
      <c r="EX21" s="159" t="b">
        <f t="shared" si="37"/>
        <v>0</v>
      </c>
      <c r="EY21" s="159" t="b">
        <f t="shared" si="38"/>
        <v>0</v>
      </c>
      <c r="EZ21" s="187" t="b">
        <f t="shared" si="39"/>
        <v>0</v>
      </c>
      <c r="FA21" s="478" t="str">
        <f t="shared" si="87"/>
        <v/>
      </c>
      <c r="FB21" s="186" t="b">
        <f t="shared" si="40"/>
        <v>0</v>
      </c>
      <c r="FC21" s="159" t="b">
        <f t="shared" si="41"/>
        <v>0</v>
      </c>
      <c r="FD21" s="159" t="b">
        <f t="shared" si="42"/>
        <v>0</v>
      </c>
      <c r="FE21" s="187" t="b">
        <f t="shared" si="43"/>
        <v>0</v>
      </c>
      <c r="FF21" s="478" t="str">
        <f t="shared" si="88"/>
        <v/>
      </c>
      <c r="FG21" s="186" t="b">
        <f t="shared" si="44"/>
        <v>0</v>
      </c>
      <c r="FH21" s="159" t="b">
        <f t="shared" si="45"/>
        <v>0</v>
      </c>
      <c r="FI21" s="159" t="b">
        <f t="shared" si="46"/>
        <v>0</v>
      </c>
      <c r="FJ21" s="187" t="b">
        <f t="shared" si="47"/>
        <v>0</v>
      </c>
      <c r="FK21" s="478" t="str">
        <f t="shared" si="89"/>
        <v/>
      </c>
      <c r="FL21" s="186" t="b">
        <f t="shared" si="48"/>
        <v>0</v>
      </c>
      <c r="FM21" s="159" t="b">
        <f t="shared" si="49"/>
        <v>0</v>
      </c>
      <c r="FN21" s="159" t="b">
        <f t="shared" si="50"/>
        <v>0</v>
      </c>
      <c r="FO21" s="187" t="b">
        <f t="shared" si="51"/>
        <v>0</v>
      </c>
      <c r="FP21" s="478" t="str">
        <f t="shared" si="90"/>
        <v/>
      </c>
      <c r="FQ21" s="478" t="str">
        <f t="shared" si="91"/>
        <v/>
      </c>
      <c r="FR21" s="478" t="str">
        <f t="shared" si="92"/>
        <v/>
      </c>
      <c r="FS21" s="478" t="str">
        <f t="shared" si="93"/>
        <v/>
      </c>
      <c r="FT21" s="478" t="str">
        <f t="shared" si="94"/>
        <v/>
      </c>
      <c r="FV21" s="79">
        <f t="shared" si="95"/>
        <v>0</v>
      </c>
      <c r="FW21" s="79">
        <f t="shared" ref="FW21:FW52" si="97">IF(D21="○",1,0)</f>
        <v>0</v>
      </c>
      <c r="FX21" s="79">
        <f t="shared" ref="FX21:FX52" si="98">IF(E21="○",1,0)</f>
        <v>0</v>
      </c>
      <c r="FY21" s="79">
        <f t="shared" ref="FY21:FY52" si="99">IF(F21="○",1,0)</f>
        <v>0</v>
      </c>
      <c r="FZ21" s="79">
        <f t="shared" ref="FZ21:FZ52" si="100">IF(G21="○",1,0)</f>
        <v>0</v>
      </c>
      <c r="GA21" s="79">
        <f t="shared" ref="GA21:GA52" si="101">IF(H21="○",1,0)</f>
        <v>0</v>
      </c>
      <c r="GB21" s="79">
        <f t="shared" ref="GB21:GB52" si="102">IF(I21="○",1,0)</f>
        <v>0</v>
      </c>
      <c r="GC21" s="79">
        <f t="shared" ref="GC21:GC52" si="103">IF(J21="○",1,0)</f>
        <v>0</v>
      </c>
      <c r="GD21" s="79">
        <f t="shared" ref="GD21:GD52" si="104">IF(K21="○",1,0)</f>
        <v>0</v>
      </c>
      <c r="GE21" s="79">
        <f t="shared" ref="GE21:GE52" si="105">IF(L21="○",1,0)</f>
        <v>0</v>
      </c>
      <c r="GF21" s="79">
        <f t="shared" ref="GF21:GF52" si="106">IF(M21="○",1,0)</f>
        <v>0</v>
      </c>
      <c r="GG21" s="79">
        <f t="shared" ref="GG21:GG52" si="107">IF(N21="○",1,0)</f>
        <v>0</v>
      </c>
    </row>
    <row r="22" spans="1:189">
      <c r="A22" s="55"/>
      <c r="B22" s="74">
        <v>18</v>
      </c>
      <c r="C22" s="261" t="s">
        <v>643</v>
      </c>
      <c r="D22" s="262" t="s">
        <v>643</v>
      </c>
      <c r="E22" s="262" t="s">
        <v>643</v>
      </c>
      <c r="F22" s="262" t="s">
        <v>643</v>
      </c>
      <c r="G22" s="262" t="s">
        <v>643</v>
      </c>
      <c r="H22" s="262" t="s">
        <v>643</v>
      </c>
      <c r="I22" s="262" t="s">
        <v>643</v>
      </c>
      <c r="J22" s="262" t="s">
        <v>643</v>
      </c>
      <c r="K22" s="262" t="s">
        <v>643</v>
      </c>
      <c r="L22" s="262" t="s">
        <v>643</v>
      </c>
      <c r="M22" s="262" t="s">
        <v>643</v>
      </c>
      <c r="N22" s="309" t="s">
        <v>643</v>
      </c>
      <c r="O22" s="277" t="s">
        <v>67</v>
      </c>
      <c r="P22" s="278" t="s">
        <v>67</v>
      </c>
      <c r="Q22" s="278" t="s">
        <v>67</v>
      </c>
      <c r="R22" s="278" t="s">
        <v>67</v>
      </c>
      <c r="S22" s="278" t="s">
        <v>67</v>
      </c>
      <c r="T22" s="278" t="s">
        <v>67</v>
      </c>
      <c r="U22" s="278" t="s">
        <v>67</v>
      </c>
      <c r="V22" s="278" t="s">
        <v>67</v>
      </c>
      <c r="W22" s="278" t="s">
        <v>67</v>
      </c>
      <c r="X22" s="278" t="s">
        <v>67</v>
      </c>
      <c r="Y22" s="278" t="s">
        <v>67</v>
      </c>
      <c r="Z22" s="279" t="s">
        <v>67</v>
      </c>
      <c r="AA22" s="355"/>
      <c r="AB22" s="356"/>
      <c r="AC22" s="356"/>
      <c r="AD22" s="356"/>
      <c r="AE22" s="356"/>
      <c r="AF22" s="356"/>
      <c r="AG22" s="356"/>
      <c r="AH22" s="356"/>
      <c r="AI22" s="356"/>
      <c r="AJ22" s="356"/>
      <c r="AK22" s="356"/>
      <c r="AL22" s="357"/>
      <c r="AM22" s="363" t="s">
        <v>643</v>
      </c>
      <c r="AN22" s="262" t="s">
        <v>643</v>
      </c>
      <c r="AO22" s="262" t="s">
        <v>643</v>
      </c>
      <c r="AP22" s="307" t="s">
        <v>643</v>
      </c>
      <c r="AQ22" s="73"/>
      <c r="CG22" s="485" t="str">
        <f t="shared" si="96"/>
        <v/>
      </c>
      <c r="CI22" s="534" t="str">
        <f t="shared" si="54"/>
        <v>grey</v>
      </c>
      <c r="CJ22" s="1121"/>
      <c r="CK22" s="535" t="str">
        <f t="shared" si="55"/>
        <v/>
      </c>
      <c r="CL22" s="525" t="str">
        <f t="shared" si="56"/>
        <v/>
      </c>
      <c r="CM22" s="525" t="str">
        <f t="shared" si="57"/>
        <v/>
      </c>
      <c r="CN22" s="525" t="str">
        <f t="shared" si="58"/>
        <v/>
      </c>
      <c r="CO22" s="525" t="str">
        <f t="shared" si="59"/>
        <v/>
      </c>
      <c r="CP22" s="525" t="str">
        <f t="shared" si="60"/>
        <v/>
      </c>
      <c r="CQ22" s="525" t="str">
        <f t="shared" si="61"/>
        <v/>
      </c>
      <c r="CR22" s="525" t="str">
        <f t="shared" si="62"/>
        <v/>
      </c>
      <c r="CS22" s="525" t="str">
        <f t="shared" si="63"/>
        <v/>
      </c>
      <c r="CT22" s="525" t="str">
        <f t="shared" si="64"/>
        <v/>
      </c>
      <c r="CU22" s="525" t="str">
        <f t="shared" si="65"/>
        <v/>
      </c>
      <c r="CV22" s="515" t="str">
        <f t="shared" si="66"/>
        <v/>
      </c>
      <c r="CW22" s="525" t="str">
        <f t="shared" si="67"/>
        <v/>
      </c>
      <c r="CX22" s="525" t="str">
        <f t="shared" si="68"/>
        <v/>
      </c>
      <c r="CY22" s="525" t="str">
        <f t="shared" si="69"/>
        <v/>
      </c>
      <c r="CZ22" s="525" t="str">
        <f t="shared" si="70"/>
        <v/>
      </c>
      <c r="DA22" s="525" t="str">
        <f t="shared" si="71"/>
        <v/>
      </c>
      <c r="DB22" s="525" t="str">
        <f t="shared" si="72"/>
        <v/>
      </c>
      <c r="DC22" s="525" t="str">
        <f t="shared" si="73"/>
        <v/>
      </c>
      <c r="DD22" s="525" t="str">
        <f t="shared" si="74"/>
        <v/>
      </c>
      <c r="DE22" s="525" t="str">
        <f t="shared" si="75"/>
        <v/>
      </c>
      <c r="DF22" s="525" t="str">
        <f t="shared" si="76"/>
        <v/>
      </c>
      <c r="DG22" s="525" t="str">
        <f t="shared" si="77"/>
        <v/>
      </c>
      <c r="DH22" s="515" t="str">
        <f t="shared" si="78"/>
        <v/>
      </c>
      <c r="DI22" s="186" t="b">
        <f t="shared" si="4"/>
        <v>0</v>
      </c>
      <c r="DJ22" s="159" t="b">
        <f t="shared" si="5"/>
        <v>0</v>
      </c>
      <c r="DK22" s="159" t="b">
        <f t="shared" si="6"/>
        <v>0</v>
      </c>
      <c r="DL22" s="187" t="b">
        <f t="shared" si="7"/>
        <v>0</v>
      </c>
      <c r="DM22" s="478" t="str">
        <f t="shared" si="79"/>
        <v/>
      </c>
      <c r="DN22" s="186" t="b">
        <f t="shared" si="8"/>
        <v>0</v>
      </c>
      <c r="DO22" s="159" t="b">
        <f t="shared" si="9"/>
        <v>0</v>
      </c>
      <c r="DP22" s="159" t="b">
        <f t="shared" si="10"/>
        <v>0</v>
      </c>
      <c r="DQ22" s="187" t="b">
        <f t="shared" si="11"/>
        <v>0</v>
      </c>
      <c r="DR22" s="478" t="str">
        <f t="shared" si="80"/>
        <v/>
      </c>
      <c r="DS22" s="186" t="b">
        <f t="shared" si="12"/>
        <v>0</v>
      </c>
      <c r="DT22" s="159" t="b">
        <f t="shared" si="13"/>
        <v>0</v>
      </c>
      <c r="DU22" s="159" t="b">
        <f t="shared" si="14"/>
        <v>0</v>
      </c>
      <c r="DV22" s="187" t="b">
        <f t="shared" si="15"/>
        <v>0</v>
      </c>
      <c r="DW22" s="478" t="str">
        <f t="shared" si="81"/>
        <v/>
      </c>
      <c r="DX22" s="186" t="b">
        <f t="shared" si="16"/>
        <v>0</v>
      </c>
      <c r="DY22" s="159" t="b">
        <f t="shared" si="17"/>
        <v>0</v>
      </c>
      <c r="DZ22" s="159" t="b">
        <f t="shared" si="18"/>
        <v>0</v>
      </c>
      <c r="EA22" s="187" t="b">
        <f t="shared" si="19"/>
        <v>0</v>
      </c>
      <c r="EB22" s="478" t="str">
        <f t="shared" si="82"/>
        <v/>
      </c>
      <c r="EC22" s="186" t="b">
        <f t="shared" si="20"/>
        <v>0</v>
      </c>
      <c r="ED22" s="159" t="b">
        <f t="shared" si="21"/>
        <v>0</v>
      </c>
      <c r="EE22" s="159" t="b">
        <f t="shared" si="22"/>
        <v>0</v>
      </c>
      <c r="EF22" s="187" t="b">
        <f t="shared" si="23"/>
        <v>0</v>
      </c>
      <c r="EG22" s="478" t="str">
        <f t="shared" si="83"/>
        <v/>
      </c>
      <c r="EH22" s="186" t="b">
        <f t="shared" si="24"/>
        <v>0</v>
      </c>
      <c r="EI22" s="159" t="b">
        <f t="shared" si="25"/>
        <v>0</v>
      </c>
      <c r="EJ22" s="159" t="b">
        <f t="shared" si="26"/>
        <v>0</v>
      </c>
      <c r="EK22" s="187" t="b">
        <f t="shared" si="27"/>
        <v>0</v>
      </c>
      <c r="EL22" s="478" t="str">
        <f t="shared" si="84"/>
        <v/>
      </c>
      <c r="EM22" s="186" t="b">
        <f t="shared" si="28"/>
        <v>0</v>
      </c>
      <c r="EN22" s="159" t="b">
        <f t="shared" si="29"/>
        <v>0</v>
      </c>
      <c r="EO22" s="159" t="b">
        <f t="shared" si="30"/>
        <v>0</v>
      </c>
      <c r="EP22" s="187" t="b">
        <f t="shared" si="31"/>
        <v>0</v>
      </c>
      <c r="EQ22" s="478" t="str">
        <f t="shared" si="85"/>
        <v/>
      </c>
      <c r="ER22" s="186" t="b">
        <f t="shared" si="32"/>
        <v>0</v>
      </c>
      <c r="ES22" s="159" t="b">
        <f t="shared" si="33"/>
        <v>0</v>
      </c>
      <c r="ET22" s="159" t="b">
        <f t="shared" si="34"/>
        <v>0</v>
      </c>
      <c r="EU22" s="187" t="b">
        <f t="shared" si="35"/>
        <v>0</v>
      </c>
      <c r="EV22" s="478" t="str">
        <f t="shared" si="86"/>
        <v/>
      </c>
      <c r="EW22" s="186" t="b">
        <f t="shared" si="36"/>
        <v>0</v>
      </c>
      <c r="EX22" s="159" t="b">
        <f t="shared" si="37"/>
        <v>0</v>
      </c>
      <c r="EY22" s="159" t="b">
        <f t="shared" si="38"/>
        <v>0</v>
      </c>
      <c r="EZ22" s="187" t="b">
        <f t="shared" si="39"/>
        <v>0</v>
      </c>
      <c r="FA22" s="478" t="str">
        <f t="shared" si="87"/>
        <v/>
      </c>
      <c r="FB22" s="186" t="b">
        <f t="shared" si="40"/>
        <v>0</v>
      </c>
      <c r="FC22" s="159" t="b">
        <f t="shared" si="41"/>
        <v>0</v>
      </c>
      <c r="FD22" s="159" t="b">
        <f t="shared" si="42"/>
        <v>0</v>
      </c>
      <c r="FE22" s="187" t="b">
        <f t="shared" si="43"/>
        <v>0</v>
      </c>
      <c r="FF22" s="478" t="str">
        <f t="shared" si="88"/>
        <v/>
      </c>
      <c r="FG22" s="186" t="b">
        <f t="shared" si="44"/>
        <v>0</v>
      </c>
      <c r="FH22" s="159" t="b">
        <f t="shared" si="45"/>
        <v>0</v>
      </c>
      <c r="FI22" s="159" t="b">
        <f t="shared" si="46"/>
        <v>0</v>
      </c>
      <c r="FJ22" s="187" t="b">
        <f t="shared" si="47"/>
        <v>0</v>
      </c>
      <c r="FK22" s="478" t="str">
        <f t="shared" si="89"/>
        <v/>
      </c>
      <c r="FL22" s="186" t="b">
        <f t="shared" si="48"/>
        <v>0</v>
      </c>
      <c r="FM22" s="159" t="b">
        <f t="shared" si="49"/>
        <v>0</v>
      </c>
      <c r="FN22" s="159" t="b">
        <f t="shared" si="50"/>
        <v>0</v>
      </c>
      <c r="FO22" s="187" t="b">
        <f t="shared" si="51"/>
        <v>0</v>
      </c>
      <c r="FP22" s="478" t="str">
        <f t="shared" si="90"/>
        <v/>
      </c>
      <c r="FQ22" s="478" t="str">
        <f t="shared" si="91"/>
        <v/>
      </c>
      <c r="FR22" s="478" t="str">
        <f t="shared" si="92"/>
        <v/>
      </c>
      <c r="FS22" s="478" t="str">
        <f t="shared" si="93"/>
        <v/>
      </c>
      <c r="FT22" s="478" t="str">
        <f t="shared" si="94"/>
        <v/>
      </c>
      <c r="FV22" s="79">
        <f t="shared" si="95"/>
        <v>0</v>
      </c>
      <c r="FW22" s="79">
        <f t="shared" si="97"/>
        <v>0</v>
      </c>
      <c r="FX22" s="79">
        <f t="shared" si="98"/>
        <v>0</v>
      </c>
      <c r="FY22" s="79">
        <f t="shared" si="99"/>
        <v>0</v>
      </c>
      <c r="FZ22" s="79">
        <f t="shared" si="100"/>
        <v>0</v>
      </c>
      <c r="GA22" s="79">
        <f t="shared" si="101"/>
        <v>0</v>
      </c>
      <c r="GB22" s="79">
        <f t="shared" si="102"/>
        <v>0</v>
      </c>
      <c r="GC22" s="79">
        <f t="shared" si="103"/>
        <v>0</v>
      </c>
      <c r="GD22" s="79">
        <f t="shared" si="104"/>
        <v>0</v>
      </c>
      <c r="GE22" s="79">
        <f t="shared" si="105"/>
        <v>0</v>
      </c>
      <c r="GF22" s="79">
        <f t="shared" si="106"/>
        <v>0</v>
      </c>
      <c r="GG22" s="79">
        <f t="shared" si="107"/>
        <v>0</v>
      </c>
    </row>
    <row r="23" spans="1:189">
      <c r="A23" s="55"/>
      <c r="B23" s="74">
        <v>19</v>
      </c>
      <c r="C23" s="261" t="s">
        <v>643</v>
      </c>
      <c r="D23" s="262" t="s">
        <v>643</v>
      </c>
      <c r="E23" s="262" t="s">
        <v>643</v>
      </c>
      <c r="F23" s="262" t="s">
        <v>643</v>
      </c>
      <c r="G23" s="262" t="s">
        <v>643</v>
      </c>
      <c r="H23" s="262" t="s">
        <v>643</v>
      </c>
      <c r="I23" s="262" t="s">
        <v>643</v>
      </c>
      <c r="J23" s="262" t="s">
        <v>643</v>
      </c>
      <c r="K23" s="262" t="s">
        <v>643</v>
      </c>
      <c r="L23" s="262" t="s">
        <v>643</v>
      </c>
      <c r="M23" s="262" t="s">
        <v>643</v>
      </c>
      <c r="N23" s="309" t="s">
        <v>643</v>
      </c>
      <c r="O23" s="277" t="s">
        <v>67</v>
      </c>
      <c r="P23" s="278" t="s">
        <v>67</v>
      </c>
      <c r="Q23" s="278" t="s">
        <v>67</v>
      </c>
      <c r="R23" s="278" t="s">
        <v>67</v>
      </c>
      <c r="S23" s="278" t="s">
        <v>67</v>
      </c>
      <c r="T23" s="278" t="s">
        <v>67</v>
      </c>
      <c r="U23" s="278" t="s">
        <v>67</v>
      </c>
      <c r="V23" s="278" t="s">
        <v>67</v>
      </c>
      <c r="W23" s="278" t="s">
        <v>67</v>
      </c>
      <c r="X23" s="278" t="s">
        <v>67</v>
      </c>
      <c r="Y23" s="278" t="s">
        <v>67</v>
      </c>
      <c r="Z23" s="279" t="s">
        <v>67</v>
      </c>
      <c r="AA23" s="355"/>
      <c r="AB23" s="356"/>
      <c r="AC23" s="356"/>
      <c r="AD23" s="356"/>
      <c r="AE23" s="356"/>
      <c r="AF23" s="356"/>
      <c r="AG23" s="356"/>
      <c r="AH23" s="356"/>
      <c r="AI23" s="356"/>
      <c r="AJ23" s="356"/>
      <c r="AK23" s="356"/>
      <c r="AL23" s="357"/>
      <c r="AM23" s="363" t="s">
        <v>643</v>
      </c>
      <c r="AN23" s="262" t="s">
        <v>643</v>
      </c>
      <c r="AO23" s="262" t="s">
        <v>643</v>
      </c>
      <c r="AP23" s="307" t="s">
        <v>643</v>
      </c>
      <c r="AQ23" s="73"/>
      <c r="CG23" s="485" t="str">
        <f t="shared" si="96"/>
        <v/>
      </c>
      <c r="CI23" s="534" t="str">
        <f t="shared" si="54"/>
        <v>grey</v>
      </c>
      <c r="CJ23" s="1121"/>
      <c r="CK23" s="535" t="str">
        <f t="shared" si="55"/>
        <v/>
      </c>
      <c r="CL23" s="525" t="str">
        <f t="shared" si="56"/>
        <v/>
      </c>
      <c r="CM23" s="525" t="str">
        <f t="shared" si="57"/>
        <v/>
      </c>
      <c r="CN23" s="525" t="str">
        <f t="shared" si="58"/>
        <v/>
      </c>
      <c r="CO23" s="525" t="str">
        <f t="shared" si="59"/>
        <v/>
      </c>
      <c r="CP23" s="525" t="str">
        <f t="shared" si="60"/>
        <v/>
      </c>
      <c r="CQ23" s="525" t="str">
        <f t="shared" si="61"/>
        <v/>
      </c>
      <c r="CR23" s="525" t="str">
        <f t="shared" si="62"/>
        <v/>
      </c>
      <c r="CS23" s="525" t="str">
        <f t="shared" si="63"/>
        <v/>
      </c>
      <c r="CT23" s="525" t="str">
        <f t="shared" si="64"/>
        <v/>
      </c>
      <c r="CU23" s="525" t="str">
        <f t="shared" si="65"/>
        <v/>
      </c>
      <c r="CV23" s="515" t="str">
        <f t="shared" si="66"/>
        <v/>
      </c>
      <c r="CW23" s="525" t="str">
        <f t="shared" si="67"/>
        <v/>
      </c>
      <c r="CX23" s="525" t="str">
        <f t="shared" si="68"/>
        <v/>
      </c>
      <c r="CY23" s="525" t="str">
        <f t="shared" si="69"/>
        <v/>
      </c>
      <c r="CZ23" s="525" t="str">
        <f t="shared" si="70"/>
        <v/>
      </c>
      <c r="DA23" s="525" t="str">
        <f t="shared" si="71"/>
        <v/>
      </c>
      <c r="DB23" s="525" t="str">
        <f t="shared" si="72"/>
        <v/>
      </c>
      <c r="DC23" s="525" t="str">
        <f t="shared" si="73"/>
        <v/>
      </c>
      <c r="DD23" s="525" t="str">
        <f t="shared" si="74"/>
        <v/>
      </c>
      <c r="DE23" s="525" t="str">
        <f t="shared" si="75"/>
        <v/>
      </c>
      <c r="DF23" s="525" t="str">
        <f t="shared" si="76"/>
        <v/>
      </c>
      <c r="DG23" s="525" t="str">
        <f t="shared" si="77"/>
        <v/>
      </c>
      <c r="DH23" s="515" t="str">
        <f t="shared" si="78"/>
        <v/>
      </c>
      <c r="DI23" s="186" t="b">
        <f t="shared" si="4"/>
        <v>0</v>
      </c>
      <c r="DJ23" s="159" t="b">
        <f t="shared" si="5"/>
        <v>0</v>
      </c>
      <c r="DK23" s="159" t="b">
        <f t="shared" si="6"/>
        <v>0</v>
      </c>
      <c r="DL23" s="187" t="b">
        <f t="shared" si="7"/>
        <v>0</v>
      </c>
      <c r="DM23" s="478" t="str">
        <f t="shared" si="79"/>
        <v/>
      </c>
      <c r="DN23" s="186" t="b">
        <f t="shared" si="8"/>
        <v>0</v>
      </c>
      <c r="DO23" s="159" t="b">
        <f t="shared" si="9"/>
        <v>0</v>
      </c>
      <c r="DP23" s="159" t="b">
        <f t="shared" si="10"/>
        <v>0</v>
      </c>
      <c r="DQ23" s="187" t="b">
        <f t="shared" si="11"/>
        <v>0</v>
      </c>
      <c r="DR23" s="478" t="str">
        <f t="shared" si="80"/>
        <v/>
      </c>
      <c r="DS23" s="186" t="b">
        <f t="shared" si="12"/>
        <v>0</v>
      </c>
      <c r="DT23" s="159" t="b">
        <f t="shared" si="13"/>
        <v>0</v>
      </c>
      <c r="DU23" s="159" t="b">
        <f t="shared" si="14"/>
        <v>0</v>
      </c>
      <c r="DV23" s="187" t="b">
        <f t="shared" si="15"/>
        <v>0</v>
      </c>
      <c r="DW23" s="478" t="str">
        <f t="shared" si="81"/>
        <v/>
      </c>
      <c r="DX23" s="186" t="b">
        <f t="shared" si="16"/>
        <v>0</v>
      </c>
      <c r="DY23" s="159" t="b">
        <f t="shared" si="17"/>
        <v>0</v>
      </c>
      <c r="DZ23" s="159" t="b">
        <f t="shared" si="18"/>
        <v>0</v>
      </c>
      <c r="EA23" s="187" t="b">
        <f t="shared" si="19"/>
        <v>0</v>
      </c>
      <c r="EB23" s="478" t="str">
        <f t="shared" si="82"/>
        <v/>
      </c>
      <c r="EC23" s="186" t="b">
        <f t="shared" si="20"/>
        <v>0</v>
      </c>
      <c r="ED23" s="159" t="b">
        <f t="shared" si="21"/>
        <v>0</v>
      </c>
      <c r="EE23" s="159" t="b">
        <f t="shared" si="22"/>
        <v>0</v>
      </c>
      <c r="EF23" s="187" t="b">
        <f t="shared" si="23"/>
        <v>0</v>
      </c>
      <c r="EG23" s="478" t="str">
        <f t="shared" si="83"/>
        <v/>
      </c>
      <c r="EH23" s="186" t="b">
        <f t="shared" si="24"/>
        <v>0</v>
      </c>
      <c r="EI23" s="159" t="b">
        <f t="shared" si="25"/>
        <v>0</v>
      </c>
      <c r="EJ23" s="159" t="b">
        <f t="shared" si="26"/>
        <v>0</v>
      </c>
      <c r="EK23" s="187" t="b">
        <f t="shared" si="27"/>
        <v>0</v>
      </c>
      <c r="EL23" s="478" t="str">
        <f t="shared" si="84"/>
        <v/>
      </c>
      <c r="EM23" s="186" t="b">
        <f t="shared" si="28"/>
        <v>0</v>
      </c>
      <c r="EN23" s="159" t="b">
        <f t="shared" si="29"/>
        <v>0</v>
      </c>
      <c r="EO23" s="159" t="b">
        <f t="shared" si="30"/>
        <v>0</v>
      </c>
      <c r="EP23" s="187" t="b">
        <f t="shared" si="31"/>
        <v>0</v>
      </c>
      <c r="EQ23" s="478" t="str">
        <f t="shared" si="85"/>
        <v/>
      </c>
      <c r="ER23" s="186" t="b">
        <f t="shared" si="32"/>
        <v>0</v>
      </c>
      <c r="ES23" s="159" t="b">
        <f t="shared" si="33"/>
        <v>0</v>
      </c>
      <c r="ET23" s="159" t="b">
        <f t="shared" si="34"/>
        <v>0</v>
      </c>
      <c r="EU23" s="187" t="b">
        <f t="shared" si="35"/>
        <v>0</v>
      </c>
      <c r="EV23" s="478" t="str">
        <f t="shared" si="86"/>
        <v/>
      </c>
      <c r="EW23" s="186" t="b">
        <f t="shared" si="36"/>
        <v>0</v>
      </c>
      <c r="EX23" s="159" t="b">
        <f t="shared" si="37"/>
        <v>0</v>
      </c>
      <c r="EY23" s="159" t="b">
        <f t="shared" si="38"/>
        <v>0</v>
      </c>
      <c r="EZ23" s="187" t="b">
        <f t="shared" si="39"/>
        <v>0</v>
      </c>
      <c r="FA23" s="478" t="str">
        <f t="shared" si="87"/>
        <v/>
      </c>
      <c r="FB23" s="186" t="b">
        <f t="shared" si="40"/>
        <v>0</v>
      </c>
      <c r="FC23" s="159" t="b">
        <f t="shared" si="41"/>
        <v>0</v>
      </c>
      <c r="FD23" s="159" t="b">
        <f t="shared" si="42"/>
        <v>0</v>
      </c>
      <c r="FE23" s="187" t="b">
        <f t="shared" si="43"/>
        <v>0</v>
      </c>
      <c r="FF23" s="478" t="str">
        <f t="shared" si="88"/>
        <v/>
      </c>
      <c r="FG23" s="186" t="b">
        <f t="shared" si="44"/>
        <v>0</v>
      </c>
      <c r="FH23" s="159" t="b">
        <f t="shared" si="45"/>
        <v>0</v>
      </c>
      <c r="FI23" s="159" t="b">
        <f t="shared" si="46"/>
        <v>0</v>
      </c>
      <c r="FJ23" s="187" t="b">
        <f t="shared" si="47"/>
        <v>0</v>
      </c>
      <c r="FK23" s="478" t="str">
        <f t="shared" si="89"/>
        <v/>
      </c>
      <c r="FL23" s="186" t="b">
        <f t="shared" si="48"/>
        <v>0</v>
      </c>
      <c r="FM23" s="159" t="b">
        <f t="shared" si="49"/>
        <v>0</v>
      </c>
      <c r="FN23" s="159" t="b">
        <f t="shared" si="50"/>
        <v>0</v>
      </c>
      <c r="FO23" s="187" t="b">
        <f t="shared" si="51"/>
        <v>0</v>
      </c>
      <c r="FP23" s="478" t="str">
        <f t="shared" si="90"/>
        <v/>
      </c>
      <c r="FQ23" s="478" t="str">
        <f t="shared" si="91"/>
        <v/>
      </c>
      <c r="FR23" s="478" t="str">
        <f t="shared" si="92"/>
        <v/>
      </c>
      <c r="FS23" s="478" t="str">
        <f t="shared" si="93"/>
        <v/>
      </c>
      <c r="FT23" s="478" t="str">
        <f t="shared" si="94"/>
        <v/>
      </c>
      <c r="FV23" s="79">
        <f t="shared" si="95"/>
        <v>0</v>
      </c>
      <c r="FW23" s="79">
        <f t="shared" si="97"/>
        <v>0</v>
      </c>
      <c r="FX23" s="79">
        <f t="shared" si="98"/>
        <v>0</v>
      </c>
      <c r="FY23" s="79">
        <f t="shared" si="99"/>
        <v>0</v>
      </c>
      <c r="FZ23" s="79">
        <f t="shared" si="100"/>
        <v>0</v>
      </c>
      <c r="GA23" s="79">
        <f t="shared" si="101"/>
        <v>0</v>
      </c>
      <c r="GB23" s="79">
        <f t="shared" si="102"/>
        <v>0</v>
      </c>
      <c r="GC23" s="79">
        <f t="shared" si="103"/>
        <v>0</v>
      </c>
      <c r="GD23" s="79">
        <f t="shared" si="104"/>
        <v>0</v>
      </c>
      <c r="GE23" s="79">
        <f t="shared" si="105"/>
        <v>0</v>
      </c>
      <c r="GF23" s="79">
        <f t="shared" si="106"/>
        <v>0</v>
      </c>
      <c r="GG23" s="79">
        <f t="shared" si="107"/>
        <v>0</v>
      </c>
    </row>
    <row r="24" spans="1:189">
      <c r="A24" s="55"/>
      <c r="B24" s="74">
        <v>20</v>
      </c>
      <c r="C24" s="261" t="s">
        <v>643</v>
      </c>
      <c r="D24" s="262" t="s">
        <v>643</v>
      </c>
      <c r="E24" s="262" t="s">
        <v>643</v>
      </c>
      <c r="F24" s="262" t="s">
        <v>643</v>
      </c>
      <c r="G24" s="262" t="s">
        <v>643</v>
      </c>
      <c r="H24" s="262" t="s">
        <v>643</v>
      </c>
      <c r="I24" s="262" t="s">
        <v>643</v>
      </c>
      <c r="J24" s="262" t="s">
        <v>643</v>
      </c>
      <c r="K24" s="262" t="s">
        <v>643</v>
      </c>
      <c r="L24" s="262" t="s">
        <v>643</v>
      </c>
      <c r="M24" s="262" t="s">
        <v>643</v>
      </c>
      <c r="N24" s="309" t="s">
        <v>643</v>
      </c>
      <c r="O24" s="277" t="s">
        <v>67</v>
      </c>
      <c r="P24" s="278" t="s">
        <v>67</v>
      </c>
      <c r="Q24" s="278" t="s">
        <v>67</v>
      </c>
      <c r="R24" s="278" t="s">
        <v>67</v>
      </c>
      <c r="S24" s="278" t="s">
        <v>67</v>
      </c>
      <c r="T24" s="278" t="s">
        <v>67</v>
      </c>
      <c r="U24" s="278" t="s">
        <v>67</v>
      </c>
      <c r="V24" s="278" t="s">
        <v>67</v>
      </c>
      <c r="W24" s="278" t="s">
        <v>67</v>
      </c>
      <c r="X24" s="278" t="s">
        <v>67</v>
      </c>
      <c r="Y24" s="278" t="s">
        <v>67</v>
      </c>
      <c r="Z24" s="279" t="s">
        <v>67</v>
      </c>
      <c r="AA24" s="355"/>
      <c r="AB24" s="356"/>
      <c r="AC24" s="356"/>
      <c r="AD24" s="356"/>
      <c r="AE24" s="356"/>
      <c r="AF24" s="356"/>
      <c r="AG24" s="356"/>
      <c r="AH24" s="356"/>
      <c r="AI24" s="356"/>
      <c r="AJ24" s="356"/>
      <c r="AK24" s="356"/>
      <c r="AL24" s="357"/>
      <c r="AM24" s="363" t="s">
        <v>643</v>
      </c>
      <c r="AN24" s="262" t="s">
        <v>643</v>
      </c>
      <c r="AO24" s="262" t="s">
        <v>643</v>
      </c>
      <c r="AP24" s="307" t="s">
        <v>643</v>
      </c>
      <c r="AQ24" s="73"/>
      <c r="CG24" s="485" t="str">
        <f t="shared" si="96"/>
        <v/>
      </c>
      <c r="CI24" s="534" t="str">
        <f t="shared" si="54"/>
        <v>grey</v>
      </c>
      <c r="CJ24" s="1121"/>
      <c r="CK24" s="535" t="str">
        <f t="shared" si="55"/>
        <v/>
      </c>
      <c r="CL24" s="525" t="str">
        <f t="shared" si="56"/>
        <v/>
      </c>
      <c r="CM24" s="525" t="str">
        <f t="shared" si="57"/>
        <v/>
      </c>
      <c r="CN24" s="525" t="str">
        <f t="shared" si="58"/>
        <v/>
      </c>
      <c r="CO24" s="525" t="str">
        <f t="shared" si="59"/>
        <v/>
      </c>
      <c r="CP24" s="525" t="str">
        <f t="shared" si="60"/>
        <v/>
      </c>
      <c r="CQ24" s="525" t="str">
        <f t="shared" si="61"/>
        <v/>
      </c>
      <c r="CR24" s="525" t="str">
        <f t="shared" si="62"/>
        <v/>
      </c>
      <c r="CS24" s="525" t="str">
        <f t="shared" si="63"/>
        <v/>
      </c>
      <c r="CT24" s="525" t="str">
        <f t="shared" si="64"/>
        <v/>
      </c>
      <c r="CU24" s="525" t="str">
        <f t="shared" si="65"/>
        <v/>
      </c>
      <c r="CV24" s="515" t="str">
        <f t="shared" si="66"/>
        <v/>
      </c>
      <c r="CW24" s="525" t="str">
        <f t="shared" si="67"/>
        <v/>
      </c>
      <c r="CX24" s="525" t="str">
        <f t="shared" si="68"/>
        <v/>
      </c>
      <c r="CY24" s="525" t="str">
        <f t="shared" si="69"/>
        <v/>
      </c>
      <c r="CZ24" s="525" t="str">
        <f t="shared" si="70"/>
        <v/>
      </c>
      <c r="DA24" s="525" t="str">
        <f t="shared" si="71"/>
        <v/>
      </c>
      <c r="DB24" s="525" t="str">
        <f t="shared" si="72"/>
        <v/>
      </c>
      <c r="DC24" s="525" t="str">
        <f t="shared" si="73"/>
        <v/>
      </c>
      <c r="DD24" s="525" t="str">
        <f t="shared" si="74"/>
        <v/>
      </c>
      <c r="DE24" s="525" t="str">
        <f t="shared" si="75"/>
        <v/>
      </c>
      <c r="DF24" s="525" t="str">
        <f t="shared" si="76"/>
        <v/>
      </c>
      <c r="DG24" s="525" t="str">
        <f t="shared" si="77"/>
        <v/>
      </c>
      <c r="DH24" s="515" t="str">
        <f t="shared" si="78"/>
        <v/>
      </c>
      <c r="DI24" s="186" t="b">
        <f t="shared" si="4"/>
        <v>0</v>
      </c>
      <c r="DJ24" s="159" t="b">
        <f t="shared" si="5"/>
        <v>0</v>
      </c>
      <c r="DK24" s="159" t="b">
        <f t="shared" si="6"/>
        <v>0</v>
      </c>
      <c r="DL24" s="187" t="b">
        <f t="shared" si="7"/>
        <v>0</v>
      </c>
      <c r="DM24" s="478" t="str">
        <f t="shared" si="79"/>
        <v/>
      </c>
      <c r="DN24" s="186" t="b">
        <f t="shared" si="8"/>
        <v>0</v>
      </c>
      <c r="DO24" s="159" t="b">
        <f t="shared" si="9"/>
        <v>0</v>
      </c>
      <c r="DP24" s="159" t="b">
        <f t="shared" si="10"/>
        <v>0</v>
      </c>
      <c r="DQ24" s="187" t="b">
        <f t="shared" si="11"/>
        <v>0</v>
      </c>
      <c r="DR24" s="478" t="str">
        <f t="shared" si="80"/>
        <v/>
      </c>
      <c r="DS24" s="186" t="b">
        <f t="shared" si="12"/>
        <v>0</v>
      </c>
      <c r="DT24" s="159" t="b">
        <f t="shared" si="13"/>
        <v>0</v>
      </c>
      <c r="DU24" s="159" t="b">
        <f t="shared" si="14"/>
        <v>0</v>
      </c>
      <c r="DV24" s="187" t="b">
        <f t="shared" si="15"/>
        <v>0</v>
      </c>
      <c r="DW24" s="478" t="str">
        <f t="shared" si="81"/>
        <v/>
      </c>
      <c r="DX24" s="186" t="b">
        <f t="shared" si="16"/>
        <v>0</v>
      </c>
      <c r="DY24" s="159" t="b">
        <f t="shared" si="17"/>
        <v>0</v>
      </c>
      <c r="DZ24" s="159" t="b">
        <f t="shared" si="18"/>
        <v>0</v>
      </c>
      <c r="EA24" s="187" t="b">
        <f t="shared" si="19"/>
        <v>0</v>
      </c>
      <c r="EB24" s="478" t="str">
        <f t="shared" si="82"/>
        <v/>
      </c>
      <c r="EC24" s="186" t="b">
        <f t="shared" si="20"/>
        <v>0</v>
      </c>
      <c r="ED24" s="159" t="b">
        <f t="shared" si="21"/>
        <v>0</v>
      </c>
      <c r="EE24" s="159" t="b">
        <f t="shared" si="22"/>
        <v>0</v>
      </c>
      <c r="EF24" s="187" t="b">
        <f t="shared" si="23"/>
        <v>0</v>
      </c>
      <c r="EG24" s="478" t="str">
        <f t="shared" si="83"/>
        <v/>
      </c>
      <c r="EH24" s="186" t="b">
        <f t="shared" si="24"/>
        <v>0</v>
      </c>
      <c r="EI24" s="159" t="b">
        <f t="shared" si="25"/>
        <v>0</v>
      </c>
      <c r="EJ24" s="159" t="b">
        <f t="shared" si="26"/>
        <v>0</v>
      </c>
      <c r="EK24" s="187" t="b">
        <f t="shared" si="27"/>
        <v>0</v>
      </c>
      <c r="EL24" s="478" t="str">
        <f t="shared" si="84"/>
        <v/>
      </c>
      <c r="EM24" s="186" t="b">
        <f t="shared" si="28"/>
        <v>0</v>
      </c>
      <c r="EN24" s="159" t="b">
        <f t="shared" si="29"/>
        <v>0</v>
      </c>
      <c r="EO24" s="159" t="b">
        <f t="shared" si="30"/>
        <v>0</v>
      </c>
      <c r="EP24" s="187" t="b">
        <f t="shared" si="31"/>
        <v>0</v>
      </c>
      <c r="EQ24" s="478" t="str">
        <f t="shared" si="85"/>
        <v/>
      </c>
      <c r="ER24" s="186" t="b">
        <f t="shared" si="32"/>
        <v>0</v>
      </c>
      <c r="ES24" s="159" t="b">
        <f t="shared" si="33"/>
        <v>0</v>
      </c>
      <c r="ET24" s="159" t="b">
        <f t="shared" si="34"/>
        <v>0</v>
      </c>
      <c r="EU24" s="187" t="b">
        <f t="shared" si="35"/>
        <v>0</v>
      </c>
      <c r="EV24" s="478" t="str">
        <f t="shared" si="86"/>
        <v/>
      </c>
      <c r="EW24" s="186" t="b">
        <f t="shared" si="36"/>
        <v>0</v>
      </c>
      <c r="EX24" s="159" t="b">
        <f t="shared" si="37"/>
        <v>0</v>
      </c>
      <c r="EY24" s="159" t="b">
        <f t="shared" si="38"/>
        <v>0</v>
      </c>
      <c r="EZ24" s="187" t="b">
        <f t="shared" si="39"/>
        <v>0</v>
      </c>
      <c r="FA24" s="478" t="str">
        <f t="shared" si="87"/>
        <v/>
      </c>
      <c r="FB24" s="186" t="b">
        <f t="shared" si="40"/>
        <v>0</v>
      </c>
      <c r="FC24" s="159" t="b">
        <f t="shared" si="41"/>
        <v>0</v>
      </c>
      <c r="FD24" s="159" t="b">
        <f t="shared" si="42"/>
        <v>0</v>
      </c>
      <c r="FE24" s="187" t="b">
        <f t="shared" si="43"/>
        <v>0</v>
      </c>
      <c r="FF24" s="478" t="str">
        <f t="shared" si="88"/>
        <v/>
      </c>
      <c r="FG24" s="186" t="b">
        <f t="shared" si="44"/>
        <v>0</v>
      </c>
      <c r="FH24" s="159" t="b">
        <f t="shared" si="45"/>
        <v>0</v>
      </c>
      <c r="FI24" s="159" t="b">
        <f t="shared" si="46"/>
        <v>0</v>
      </c>
      <c r="FJ24" s="187" t="b">
        <f t="shared" si="47"/>
        <v>0</v>
      </c>
      <c r="FK24" s="478" t="str">
        <f t="shared" si="89"/>
        <v/>
      </c>
      <c r="FL24" s="186" t="b">
        <f t="shared" si="48"/>
        <v>0</v>
      </c>
      <c r="FM24" s="159" t="b">
        <f t="shared" si="49"/>
        <v>0</v>
      </c>
      <c r="FN24" s="159" t="b">
        <f t="shared" si="50"/>
        <v>0</v>
      </c>
      <c r="FO24" s="187" t="b">
        <f t="shared" si="51"/>
        <v>0</v>
      </c>
      <c r="FP24" s="478" t="str">
        <f t="shared" si="90"/>
        <v/>
      </c>
      <c r="FQ24" s="478" t="str">
        <f t="shared" si="91"/>
        <v/>
      </c>
      <c r="FR24" s="478" t="str">
        <f t="shared" si="92"/>
        <v/>
      </c>
      <c r="FS24" s="478" t="str">
        <f t="shared" si="93"/>
        <v/>
      </c>
      <c r="FT24" s="478" t="str">
        <f t="shared" si="94"/>
        <v/>
      </c>
      <c r="FV24" s="79">
        <f t="shared" si="95"/>
        <v>0</v>
      </c>
      <c r="FW24" s="79">
        <f t="shared" si="97"/>
        <v>0</v>
      </c>
      <c r="FX24" s="79">
        <f t="shared" si="98"/>
        <v>0</v>
      </c>
      <c r="FY24" s="79">
        <f t="shared" si="99"/>
        <v>0</v>
      </c>
      <c r="FZ24" s="79">
        <f t="shared" si="100"/>
        <v>0</v>
      </c>
      <c r="GA24" s="79">
        <f t="shared" si="101"/>
        <v>0</v>
      </c>
      <c r="GB24" s="79">
        <f t="shared" si="102"/>
        <v>0</v>
      </c>
      <c r="GC24" s="79">
        <f t="shared" si="103"/>
        <v>0</v>
      </c>
      <c r="GD24" s="79">
        <f t="shared" si="104"/>
        <v>0</v>
      </c>
      <c r="GE24" s="79">
        <f t="shared" si="105"/>
        <v>0</v>
      </c>
      <c r="GF24" s="79">
        <f t="shared" si="106"/>
        <v>0</v>
      </c>
      <c r="GG24" s="79">
        <f t="shared" si="107"/>
        <v>0</v>
      </c>
    </row>
    <row r="25" spans="1:189">
      <c r="A25" s="55"/>
      <c r="B25" s="74">
        <v>21</v>
      </c>
      <c r="C25" s="261" t="s">
        <v>643</v>
      </c>
      <c r="D25" s="262" t="s">
        <v>643</v>
      </c>
      <c r="E25" s="262" t="s">
        <v>643</v>
      </c>
      <c r="F25" s="262" t="s">
        <v>643</v>
      </c>
      <c r="G25" s="262" t="s">
        <v>643</v>
      </c>
      <c r="H25" s="262" t="s">
        <v>643</v>
      </c>
      <c r="I25" s="262" t="s">
        <v>643</v>
      </c>
      <c r="J25" s="262" t="s">
        <v>643</v>
      </c>
      <c r="K25" s="262" t="s">
        <v>643</v>
      </c>
      <c r="L25" s="262" t="s">
        <v>643</v>
      </c>
      <c r="M25" s="262" t="s">
        <v>643</v>
      </c>
      <c r="N25" s="309" t="s">
        <v>643</v>
      </c>
      <c r="O25" s="277" t="s">
        <v>67</v>
      </c>
      <c r="P25" s="278" t="s">
        <v>67</v>
      </c>
      <c r="Q25" s="278" t="s">
        <v>67</v>
      </c>
      <c r="R25" s="278" t="s">
        <v>67</v>
      </c>
      <c r="S25" s="278" t="s">
        <v>67</v>
      </c>
      <c r="T25" s="278" t="s">
        <v>67</v>
      </c>
      <c r="U25" s="278" t="s">
        <v>67</v>
      </c>
      <c r="V25" s="278" t="s">
        <v>67</v>
      </c>
      <c r="W25" s="278" t="s">
        <v>67</v>
      </c>
      <c r="X25" s="278" t="s">
        <v>67</v>
      </c>
      <c r="Y25" s="278" t="s">
        <v>67</v>
      </c>
      <c r="Z25" s="279" t="s">
        <v>67</v>
      </c>
      <c r="AA25" s="355"/>
      <c r="AB25" s="356"/>
      <c r="AC25" s="356"/>
      <c r="AD25" s="356"/>
      <c r="AE25" s="356"/>
      <c r="AF25" s="356"/>
      <c r="AG25" s="356"/>
      <c r="AH25" s="356"/>
      <c r="AI25" s="356"/>
      <c r="AJ25" s="356"/>
      <c r="AK25" s="356"/>
      <c r="AL25" s="357"/>
      <c r="AM25" s="363" t="s">
        <v>643</v>
      </c>
      <c r="AN25" s="262" t="s">
        <v>643</v>
      </c>
      <c r="AO25" s="262" t="s">
        <v>643</v>
      </c>
      <c r="AP25" s="307" t="s">
        <v>643</v>
      </c>
      <c r="AQ25" s="73"/>
      <c r="CG25" s="485" t="str">
        <f t="shared" si="96"/>
        <v/>
      </c>
      <c r="CI25" s="534" t="str">
        <f t="shared" si="54"/>
        <v>grey</v>
      </c>
      <c r="CJ25" s="1121"/>
      <c r="CK25" s="535" t="str">
        <f t="shared" si="55"/>
        <v/>
      </c>
      <c r="CL25" s="525" t="str">
        <f t="shared" si="56"/>
        <v/>
      </c>
      <c r="CM25" s="525" t="str">
        <f t="shared" si="57"/>
        <v/>
      </c>
      <c r="CN25" s="525" t="str">
        <f t="shared" si="58"/>
        <v/>
      </c>
      <c r="CO25" s="525" t="str">
        <f t="shared" si="59"/>
        <v/>
      </c>
      <c r="CP25" s="525" t="str">
        <f t="shared" si="60"/>
        <v/>
      </c>
      <c r="CQ25" s="525" t="str">
        <f t="shared" si="61"/>
        <v/>
      </c>
      <c r="CR25" s="525" t="str">
        <f t="shared" si="62"/>
        <v/>
      </c>
      <c r="CS25" s="525" t="str">
        <f t="shared" si="63"/>
        <v/>
      </c>
      <c r="CT25" s="525" t="str">
        <f t="shared" si="64"/>
        <v/>
      </c>
      <c r="CU25" s="525" t="str">
        <f t="shared" si="65"/>
        <v/>
      </c>
      <c r="CV25" s="515" t="str">
        <f t="shared" si="66"/>
        <v/>
      </c>
      <c r="CW25" s="525" t="str">
        <f t="shared" si="67"/>
        <v/>
      </c>
      <c r="CX25" s="525" t="str">
        <f t="shared" si="68"/>
        <v/>
      </c>
      <c r="CY25" s="525" t="str">
        <f t="shared" si="69"/>
        <v/>
      </c>
      <c r="CZ25" s="525" t="str">
        <f t="shared" si="70"/>
        <v/>
      </c>
      <c r="DA25" s="525" t="str">
        <f t="shared" si="71"/>
        <v/>
      </c>
      <c r="DB25" s="525" t="str">
        <f t="shared" si="72"/>
        <v/>
      </c>
      <c r="DC25" s="525" t="str">
        <f t="shared" si="73"/>
        <v/>
      </c>
      <c r="DD25" s="525" t="str">
        <f t="shared" si="74"/>
        <v/>
      </c>
      <c r="DE25" s="525" t="str">
        <f t="shared" si="75"/>
        <v/>
      </c>
      <c r="DF25" s="525" t="str">
        <f t="shared" si="76"/>
        <v/>
      </c>
      <c r="DG25" s="525" t="str">
        <f t="shared" si="77"/>
        <v/>
      </c>
      <c r="DH25" s="515" t="str">
        <f t="shared" si="78"/>
        <v/>
      </c>
      <c r="DI25" s="186" t="b">
        <f t="shared" si="4"/>
        <v>0</v>
      </c>
      <c r="DJ25" s="159" t="b">
        <f t="shared" si="5"/>
        <v>0</v>
      </c>
      <c r="DK25" s="159" t="b">
        <f t="shared" si="6"/>
        <v>0</v>
      </c>
      <c r="DL25" s="187" t="b">
        <f t="shared" si="7"/>
        <v>0</v>
      </c>
      <c r="DM25" s="478" t="str">
        <f t="shared" si="79"/>
        <v/>
      </c>
      <c r="DN25" s="186" t="b">
        <f t="shared" si="8"/>
        <v>0</v>
      </c>
      <c r="DO25" s="159" t="b">
        <f t="shared" si="9"/>
        <v>0</v>
      </c>
      <c r="DP25" s="159" t="b">
        <f t="shared" si="10"/>
        <v>0</v>
      </c>
      <c r="DQ25" s="187" t="b">
        <f t="shared" si="11"/>
        <v>0</v>
      </c>
      <c r="DR25" s="478" t="str">
        <f t="shared" si="80"/>
        <v/>
      </c>
      <c r="DS25" s="186" t="b">
        <f t="shared" si="12"/>
        <v>0</v>
      </c>
      <c r="DT25" s="159" t="b">
        <f t="shared" si="13"/>
        <v>0</v>
      </c>
      <c r="DU25" s="159" t="b">
        <f t="shared" si="14"/>
        <v>0</v>
      </c>
      <c r="DV25" s="187" t="b">
        <f t="shared" si="15"/>
        <v>0</v>
      </c>
      <c r="DW25" s="478" t="str">
        <f t="shared" si="81"/>
        <v/>
      </c>
      <c r="DX25" s="186" t="b">
        <f t="shared" si="16"/>
        <v>0</v>
      </c>
      <c r="DY25" s="159" t="b">
        <f t="shared" si="17"/>
        <v>0</v>
      </c>
      <c r="DZ25" s="159" t="b">
        <f t="shared" si="18"/>
        <v>0</v>
      </c>
      <c r="EA25" s="187" t="b">
        <f t="shared" si="19"/>
        <v>0</v>
      </c>
      <c r="EB25" s="478" t="str">
        <f t="shared" si="82"/>
        <v/>
      </c>
      <c r="EC25" s="186" t="b">
        <f t="shared" si="20"/>
        <v>0</v>
      </c>
      <c r="ED25" s="159" t="b">
        <f t="shared" si="21"/>
        <v>0</v>
      </c>
      <c r="EE25" s="159" t="b">
        <f t="shared" si="22"/>
        <v>0</v>
      </c>
      <c r="EF25" s="187" t="b">
        <f t="shared" si="23"/>
        <v>0</v>
      </c>
      <c r="EG25" s="478" t="str">
        <f t="shared" si="83"/>
        <v/>
      </c>
      <c r="EH25" s="186" t="b">
        <f t="shared" si="24"/>
        <v>0</v>
      </c>
      <c r="EI25" s="159" t="b">
        <f t="shared" si="25"/>
        <v>0</v>
      </c>
      <c r="EJ25" s="159" t="b">
        <f t="shared" si="26"/>
        <v>0</v>
      </c>
      <c r="EK25" s="187" t="b">
        <f t="shared" si="27"/>
        <v>0</v>
      </c>
      <c r="EL25" s="478" t="str">
        <f t="shared" si="84"/>
        <v/>
      </c>
      <c r="EM25" s="186" t="b">
        <f t="shared" si="28"/>
        <v>0</v>
      </c>
      <c r="EN25" s="159" t="b">
        <f t="shared" si="29"/>
        <v>0</v>
      </c>
      <c r="EO25" s="159" t="b">
        <f t="shared" si="30"/>
        <v>0</v>
      </c>
      <c r="EP25" s="187" t="b">
        <f t="shared" si="31"/>
        <v>0</v>
      </c>
      <c r="EQ25" s="478" t="str">
        <f t="shared" si="85"/>
        <v/>
      </c>
      <c r="ER25" s="186" t="b">
        <f t="shared" si="32"/>
        <v>0</v>
      </c>
      <c r="ES25" s="159" t="b">
        <f t="shared" si="33"/>
        <v>0</v>
      </c>
      <c r="ET25" s="159" t="b">
        <f t="shared" si="34"/>
        <v>0</v>
      </c>
      <c r="EU25" s="187" t="b">
        <f t="shared" si="35"/>
        <v>0</v>
      </c>
      <c r="EV25" s="478" t="str">
        <f t="shared" si="86"/>
        <v/>
      </c>
      <c r="EW25" s="186" t="b">
        <f t="shared" si="36"/>
        <v>0</v>
      </c>
      <c r="EX25" s="159" t="b">
        <f t="shared" si="37"/>
        <v>0</v>
      </c>
      <c r="EY25" s="159" t="b">
        <f t="shared" si="38"/>
        <v>0</v>
      </c>
      <c r="EZ25" s="187" t="b">
        <f t="shared" si="39"/>
        <v>0</v>
      </c>
      <c r="FA25" s="478" t="str">
        <f t="shared" si="87"/>
        <v/>
      </c>
      <c r="FB25" s="186" t="b">
        <f t="shared" si="40"/>
        <v>0</v>
      </c>
      <c r="FC25" s="159" t="b">
        <f t="shared" si="41"/>
        <v>0</v>
      </c>
      <c r="FD25" s="159" t="b">
        <f t="shared" si="42"/>
        <v>0</v>
      </c>
      <c r="FE25" s="187" t="b">
        <f t="shared" si="43"/>
        <v>0</v>
      </c>
      <c r="FF25" s="478" t="str">
        <f t="shared" si="88"/>
        <v/>
      </c>
      <c r="FG25" s="186" t="b">
        <f t="shared" si="44"/>
        <v>0</v>
      </c>
      <c r="FH25" s="159" t="b">
        <f t="shared" si="45"/>
        <v>0</v>
      </c>
      <c r="FI25" s="159" t="b">
        <f t="shared" si="46"/>
        <v>0</v>
      </c>
      <c r="FJ25" s="187" t="b">
        <f t="shared" si="47"/>
        <v>0</v>
      </c>
      <c r="FK25" s="478" t="str">
        <f t="shared" si="89"/>
        <v/>
      </c>
      <c r="FL25" s="186" t="b">
        <f t="shared" si="48"/>
        <v>0</v>
      </c>
      <c r="FM25" s="159" t="b">
        <f t="shared" si="49"/>
        <v>0</v>
      </c>
      <c r="FN25" s="159" t="b">
        <f t="shared" si="50"/>
        <v>0</v>
      </c>
      <c r="FO25" s="187" t="b">
        <f t="shared" si="51"/>
        <v>0</v>
      </c>
      <c r="FP25" s="478" t="str">
        <f t="shared" si="90"/>
        <v/>
      </c>
      <c r="FQ25" s="478" t="str">
        <f t="shared" si="91"/>
        <v/>
      </c>
      <c r="FR25" s="478" t="str">
        <f t="shared" si="92"/>
        <v/>
      </c>
      <c r="FS25" s="478" t="str">
        <f t="shared" si="93"/>
        <v/>
      </c>
      <c r="FT25" s="478" t="str">
        <f t="shared" si="94"/>
        <v/>
      </c>
      <c r="FV25" s="79">
        <f t="shared" si="95"/>
        <v>0</v>
      </c>
      <c r="FW25" s="79">
        <f t="shared" si="97"/>
        <v>0</v>
      </c>
      <c r="FX25" s="79">
        <f t="shared" si="98"/>
        <v>0</v>
      </c>
      <c r="FY25" s="79">
        <f t="shared" si="99"/>
        <v>0</v>
      </c>
      <c r="FZ25" s="79">
        <f t="shared" si="100"/>
        <v>0</v>
      </c>
      <c r="GA25" s="79">
        <f t="shared" si="101"/>
        <v>0</v>
      </c>
      <c r="GB25" s="79">
        <f t="shared" si="102"/>
        <v>0</v>
      </c>
      <c r="GC25" s="79">
        <f t="shared" si="103"/>
        <v>0</v>
      </c>
      <c r="GD25" s="79">
        <f t="shared" si="104"/>
        <v>0</v>
      </c>
      <c r="GE25" s="79">
        <f t="shared" si="105"/>
        <v>0</v>
      </c>
      <c r="GF25" s="79">
        <f t="shared" si="106"/>
        <v>0</v>
      </c>
      <c r="GG25" s="79">
        <f t="shared" si="107"/>
        <v>0</v>
      </c>
    </row>
    <row r="26" spans="1:189">
      <c r="A26" s="55"/>
      <c r="B26" s="74">
        <v>22</v>
      </c>
      <c r="C26" s="261" t="s">
        <v>643</v>
      </c>
      <c r="D26" s="262" t="s">
        <v>643</v>
      </c>
      <c r="E26" s="262" t="s">
        <v>643</v>
      </c>
      <c r="F26" s="262" t="s">
        <v>643</v>
      </c>
      <c r="G26" s="262" t="s">
        <v>643</v>
      </c>
      <c r="H26" s="262" t="s">
        <v>643</v>
      </c>
      <c r="I26" s="262" t="s">
        <v>643</v>
      </c>
      <c r="J26" s="262" t="s">
        <v>643</v>
      </c>
      <c r="K26" s="262" t="s">
        <v>643</v>
      </c>
      <c r="L26" s="262" t="s">
        <v>643</v>
      </c>
      <c r="M26" s="262" t="s">
        <v>643</v>
      </c>
      <c r="N26" s="309" t="s">
        <v>643</v>
      </c>
      <c r="O26" s="277" t="s">
        <v>67</v>
      </c>
      <c r="P26" s="278" t="s">
        <v>67</v>
      </c>
      <c r="Q26" s="278" t="s">
        <v>67</v>
      </c>
      <c r="R26" s="278" t="s">
        <v>67</v>
      </c>
      <c r="S26" s="278" t="s">
        <v>67</v>
      </c>
      <c r="T26" s="278" t="s">
        <v>67</v>
      </c>
      <c r="U26" s="278" t="s">
        <v>67</v>
      </c>
      <c r="V26" s="278" t="s">
        <v>67</v>
      </c>
      <c r="W26" s="278" t="s">
        <v>67</v>
      </c>
      <c r="X26" s="278" t="s">
        <v>67</v>
      </c>
      <c r="Y26" s="278" t="s">
        <v>67</v>
      </c>
      <c r="Z26" s="279" t="s">
        <v>67</v>
      </c>
      <c r="AA26" s="355"/>
      <c r="AB26" s="356"/>
      <c r="AC26" s="356"/>
      <c r="AD26" s="356"/>
      <c r="AE26" s="356"/>
      <c r="AF26" s="356"/>
      <c r="AG26" s="356"/>
      <c r="AH26" s="356"/>
      <c r="AI26" s="356"/>
      <c r="AJ26" s="356"/>
      <c r="AK26" s="356"/>
      <c r="AL26" s="357"/>
      <c r="AM26" s="363" t="s">
        <v>643</v>
      </c>
      <c r="AN26" s="262" t="s">
        <v>643</v>
      </c>
      <c r="AO26" s="262" t="s">
        <v>643</v>
      </c>
      <c r="AP26" s="307" t="s">
        <v>643</v>
      </c>
      <c r="AQ26" s="73"/>
      <c r="CG26" s="485" t="str">
        <f t="shared" si="96"/>
        <v/>
      </c>
      <c r="CI26" s="534" t="str">
        <f t="shared" si="54"/>
        <v>grey</v>
      </c>
      <c r="CJ26" s="1121"/>
      <c r="CK26" s="535" t="str">
        <f t="shared" si="55"/>
        <v/>
      </c>
      <c r="CL26" s="525" t="str">
        <f t="shared" si="56"/>
        <v/>
      </c>
      <c r="CM26" s="525" t="str">
        <f t="shared" si="57"/>
        <v/>
      </c>
      <c r="CN26" s="525" t="str">
        <f t="shared" si="58"/>
        <v/>
      </c>
      <c r="CO26" s="525" t="str">
        <f t="shared" si="59"/>
        <v/>
      </c>
      <c r="CP26" s="525" t="str">
        <f t="shared" si="60"/>
        <v/>
      </c>
      <c r="CQ26" s="525" t="str">
        <f t="shared" si="61"/>
        <v/>
      </c>
      <c r="CR26" s="525" t="str">
        <f t="shared" si="62"/>
        <v/>
      </c>
      <c r="CS26" s="525" t="str">
        <f t="shared" si="63"/>
        <v/>
      </c>
      <c r="CT26" s="525" t="str">
        <f t="shared" si="64"/>
        <v/>
      </c>
      <c r="CU26" s="525" t="str">
        <f t="shared" si="65"/>
        <v/>
      </c>
      <c r="CV26" s="515" t="str">
        <f t="shared" si="66"/>
        <v/>
      </c>
      <c r="CW26" s="525" t="str">
        <f t="shared" si="67"/>
        <v/>
      </c>
      <c r="CX26" s="525" t="str">
        <f t="shared" si="68"/>
        <v/>
      </c>
      <c r="CY26" s="525" t="str">
        <f t="shared" si="69"/>
        <v/>
      </c>
      <c r="CZ26" s="525" t="str">
        <f t="shared" si="70"/>
        <v/>
      </c>
      <c r="DA26" s="525" t="str">
        <f t="shared" si="71"/>
        <v/>
      </c>
      <c r="DB26" s="525" t="str">
        <f t="shared" si="72"/>
        <v/>
      </c>
      <c r="DC26" s="525" t="str">
        <f t="shared" si="73"/>
        <v/>
      </c>
      <c r="DD26" s="525" t="str">
        <f t="shared" si="74"/>
        <v/>
      </c>
      <c r="DE26" s="525" t="str">
        <f t="shared" si="75"/>
        <v/>
      </c>
      <c r="DF26" s="525" t="str">
        <f t="shared" si="76"/>
        <v/>
      </c>
      <c r="DG26" s="525" t="str">
        <f t="shared" si="77"/>
        <v/>
      </c>
      <c r="DH26" s="515" t="str">
        <f t="shared" si="78"/>
        <v/>
      </c>
      <c r="DI26" s="186" t="b">
        <f t="shared" si="4"/>
        <v>0</v>
      </c>
      <c r="DJ26" s="159" t="b">
        <f t="shared" si="5"/>
        <v>0</v>
      </c>
      <c r="DK26" s="159" t="b">
        <f t="shared" si="6"/>
        <v>0</v>
      </c>
      <c r="DL26" s="187" t="b">
        <f t="shared" si="7"/>
        <v>0</v>
      </c>
      <c r="DM26" s="478" t="str">
        <f t="shared" si="79"/>
        <v/>
      </c>
      <c r="DN26" s="186" t="b">
        <f t="shared" si="8"/>
        <v>0</v>
      </c>
      <c r="DO26" s="159" t="b">
        <f t="shared" si="9"/>
        <v>0</v>
      </c>
      <c r="DP26" s="159" t="b">
        <f t="shared" si="10"/>
        <v>0</v>
      </c>
      <c r="DQ26" s="187" t="b">
        <f t="shared" si="11"/>
        <v>0</v>
      </c>
      <c r="DR26" s="478" t="str">
        <f t="shared" si="80"/>
        <v/>
      </c>
      <c r="DS26" s="186" t="b">
        <f t="shared" si="12"/>
        <v>0</v>
      </c>
      <c r="DT26" s="159" t="b">
        <f t="shared" si="13"/>
        <v>0</v>
      </c>
      <c r="DU26" s="159" t="b">
        <f t="shared" si="14"/>
        <v>0</v>
      </c>
      <c r="DV26" s="187" t="b">
        <f t="shared" si="15"/>
        <v>0</v>
      </c>
      <c r="DW26" s="478" t="str">
        <f t="shared" si="81"/>
        <v/>
      </c>
      <c r="DX26" s="186" t="b">
        <f t="shared" si="16"/>
        <v>0</v>
      </c>
      <c r="DY26" s="159" t="b">
        <f t="shared" si="17"/>
        <v>0</v>
      </c>
      <c r="DZ26" s="159" t="b">
        <f t="shared" si="18"/>
        <v>0</v>
      </c>
      <c r="EA26" s="187" t="b">
        <f t="shared" si="19"/>
        <v>0</v>
      </c>
      <c r="EB26" s="478" t="str">
        <f t="shared" si="82"/>
        <v/>
      </c>
      <c r="EC26" s="186" t="b">
        <f t="shared" si="20"/>
        <v>0</v>
      </c>
      <c r="ED26" s="159" t="b">
        <f t="shared" si="21"/>
        <v>0</v>
      </c>
      <c r="EE26" s="159" t="b">
        <f t="shared" si="22"/>
        <v>0</v>
      </c>
      <c r="EF26" s="187" t="b">
        <f t="shared" si="23"/>
        <v>0</v>
      </c>
      <c r="EG26" s="478" t="str">
        <f t="shared" si="83"/>
        <v/>
      </c>
      <c r="EH26" s="186" t="b">
        <f t="shared" si="24"/>
        <v>0</v>
      </c>
      <c r="EI26" s="159" t="b">
        <f t="shared" si="25"/>
        <v>0</v>
      </c>
      <c r="EJ26" s="159" t="b">
        <f t="shared" si="26"/>
        <v>0</v>
      </c>
      <c r="EK26" s="187" t="b">
        <f t="shared" si="27"/>
        <v>0</v>
      </c>
      <c r="EL26" s="478" t="str">
        <f t="shared" si="84"/>
        <v/>
      </c>
      <c r="EM26" s="186" t="b">
        <f t="shared" si="28"/>
        <v>0</v>
      </c>
      <c r="EN26" s="159" t="b">
        <f t="shared" si="29"/>
        <v>0</v>
      </c>
      <c r="EO26" s="159" t="b">
        <f t="shared" si="30"/>
        <v>0</v>
      </c>
      <c r="EP26" s="187" t="b">
        <f t="shared" si="31"/>
        <v>0</v>
      </c>
      <c r="EQ26" s="478" t="str">
        <f t="shared" si="85"/>
        <v/>
      </c>
      <c r="ER26" s="186" t="b">
        <f t="shared" si="32"/>
        <v>0</v>
      </c>
      <c r="ES26" s="159" t="b">
        <f t="shared" si="33"/>
        <v>0</v>
      </c>
      <c r="ET26" s="159" t="b">
        <f t="shared" si="34"/>
        <v>0</v>
      </c>
      <c r="EU26" s="187" t="b">
        <f t="shared" si="35"/>
        <v>0</v>
      </c>
      <c r="EV26" s="478" t="str">
        <f t="shared" si="86"/>
        <v/>
      </c>
      <c r="EW26" s="186" t="b">
        <f t="shared" si="36"/>
        <v>0</v>
      </c>
      <c r="EX26" s="159" t="b">
        <f t="shared" si="37"/>
        <v>0</v>
      </c>
      <c r="EY26" s="159" t="b">
        <f t="shared" si="38"/>
        <v>0</v>
      </c>
      <c r="EZ26" s="187" t="b">
        <f t="shared" si="39"/>
        <v>0</v>
      </c>
      <c r="FA26" s="478" t="str">
        <f t="shared" si="87"/>
        <v/>
      </c>
      <c r="FB26" s="186" t="b">
        <f t="shared" si="40"/>
        <v>0</v>
      </c>
      <c r="FC26" s="159" t="b">
        <f t="shared" si="41"/>
        <v>0</v>
      </c>
      <c r="FD26" s="159" t="b">
        <f t="shared" si="42"/>
        <v>0</v>
      </c>
      <c r="FE26" s="187" t="b">
        <f t="shared" si="43"/>
        <v>0</v>
      </c>
      <c r="FF26" s="478" t="str">
        <f t="shared" si="88"/>
        <v/>
      </c>
      <c r="FG26" s="186" t="b">
        <f t="shared" si="44"/>
        <v>0</v>
      </c>
      <c r="FH26" s="159" t="b">
        <f t="shared" si="45"/>
        <v>0</v>
      </c>
      <c r="FI26" s="159" t="b">
        <f t="shared" si="46"/>
        <v>0</v>
      </c>
      <c r="FJ26" s="187" t="b">
        <f t="shared" si="47"/>
        <v>0</v>
      </c>
      <c r="FK26" s="478" t="str">
        <f t="shared" si="89"/>
        <v/>
      </c>
      <c r="FL26" s="186" t="b">
        <f t="shared" si="48"/>
        <v>0</v>
      </c>
      <c r="FM26" s="159" t="b">
        <f t="shared" si="49"/>
        <v>0</v>
      </c>
      <c r="FN26" s="159" t="b">
        <f t="shared" si="50"/>
        <v>0</v>
      </c>
      <c r="FO26" s="187" t="b">
        <f t="shared" si="51"/>
        <v>0</v>
      </c>
      <c r="FP26" s="478" t="str">
        <f t="shared" si="90"/>
        <v/>
      </c>
      <c r="FQ26" s="478" t="str">
        <f t="shared" si="91"/>
        <v/>
      </c>
      <c r="FR26" s="478" t="str">
        <f t="shared" si="92"/>
        <v/>
      </c>
      <c r="FS26" s="478" t="str">
        <f t="shared" si="93"/>
        <v/>
      </c>
      <c r="FT26" s="478" t="str">
        <f t="shared" si="94"/>
        <v/>
      </c>
      <c r="FV26" s="79">
        <f t="shared" si="95"/>
        <v>0</v>
      </c>
      <c r="FW26" s="79">
        <f t="shared" si="97"/>
        <v>0</v>
      </c>
      <c r="FX26" s="79">
        <f t="shared" si="98"/>
        <v>0</v>
      </c>
      <c r="FY26" s="79">
        <f t="shared" si="99"/>
        <v>0</v>
      </c>
      <c r="FZ26" s="79">
        <f t="shared" si="100"/>
        <v>0</v>
      </c>
      <c r="GA26" s="79">
        <f t="shared" si="101"/>
        <v>0</v>
      </c>
      <c r="GB26" s="79">
        <f t="shared" si="102"/>
        <v>0</v>
      </c>
      <c r="GC26" s="79">
        <f t="shared" si="103"/>
        <v>0</v>
      </c>
      <c r="GD26" s="79">
        <f t="shared" si="104"/>
        <v>0</v>
      </c>
      <c r="GE26" s="79">
        <f t="shared" si="105"/>
        <v>0</v>
      </c>
      <c r="GF26" s="79">
        <f t="shared" si="106"/>
        <v>0</v>
      </c>
      <c r="GG26" s="79">
        <f t="shared" si="107"/>
        <v>0</v>
      </c>
    </row>
    <row r="27" spans="1:189">
      <c r="A27" s="55"/>
      <c r="B27" s="74">
        <v>23</v>
      </c>
      <c r="C27" s="261" t="s">
        <v>643</v>
      </c>
      <c r="D27" s="262" t="s">
        <v>643</v>
      </c>
      <c r="E27" s="262" t="s">
        <v>643</v>
      </c>
      <c r="F27" s="262" t="s">
        <v>643</v>
      </c>
      <c r="G27" s="262" t="s">
        <v>643</v>
      </c>
      <c r="H27" s="262" t="s">
        <v>643</v>
      </c>
      <c r="I27" s="262" t="s">
        <v>643</v>
      </c>
      <c r="J27" s="262" t="s">
        <v>643</v>
      </c>
      <c r="K27" s="262" t="s">
        <v>643</v>
      </c>
      <c r="L27" s="262" t="s">
        <v>643</v>
      </c>
      <c r="M27" s="262" t="s">
        <v>643</v>
      </c>
      <c r="N27" s="309" t="s">
        <v>643</v>
      </c>
      <c r="O27" s="277" t="s">
        <v>67</v>
      </c>
      <c r="P27" s="278" t="s">
        <v>67</v>
      </c>
      <c r="Q27" s="278" t="s">
        <v>67</v>
      </c>
      <c r="R27" s="278" t="s">
        <v>67</v>
      </c>
      <c r="S27" s="278" t="s">
        <v>67</v>
      </c>
      <c r="T27" s="278" t="s">
        <v>67</v>
      </c>
      <c r="U27" s="278" t="s">
        <v>67</v>
      </c>
      <c r="V27" s="278" t="s">
        <v>67</v>
      </c>
      <c r="W27" s="278" t="s">
        <v>67</v>
      </c>
      <c r="X27" s="278" t="s">
        <v>67</v>
      </c>
      <c r="Y27" s="278" t="s">
        <v>67</v>
      </c>
      <c r="Z27" s="279" t="s">
        <v>67</v>
      </c>
      <c r="AA27" s="355"/>
      <c r="AB27" s="356"/>
      <c r="AC27" s="356"/>
      <c r="AD27" s="356"/>
      <c r="AE27" s="356"/>
      <c r="AF27" s="356"/>
      <c r="AG27" s="356"/>
      <c r="AH27" s="356"/>
      <c r="AI27" s="356"/>
      <c r="AJ27" s="356"/>
      <c r="AK27" s="356"/>
      <c r="AL27" s="357"/>
      <c r="AM27" s="363" t="s">
        <v>643</v>
      </c>
      <c r="AN27" s="262" t="s">
        <v>643</v>
      </c>
      <c r="AO27" s="262" t="s">
        <v>643</v>
      </c>
      <c r="AP27" s="307" t="s">
        <v>643</v>
      </c>
      <c r="AQ27" s="73"/>
      <c r="CG27" s="485" t="str">
        <f t="shared" si="96"/>
        <v/>
      </c>
      <c r="CI27" s="534" t="str">
        <f t="shared" si="54"/>
        <v>grey</v>
      </c>
      <c r="CJ27" s="1121"/>
      <c r="CK27" s="535" t="str">
        <f t="shared" si="55"/>
        <v/>
      </c>
      <c r="CL27" s="525" t="str">
        <f t="shared" si="56"/>
        <v/>
      </c>
      <c r="CM27" s="525" t="str">
        <f t="shared" si="57"/>
        <v/>
      </c>
      <c r="CN27" s="525" t="str">
        <f t="shared" si="58"/>
        <v/>
      </c>
      <c r="CO27" s="525" t="str">
        <f t="shared" si="59"/>
        <v/>
      </c>
      <c r="CP27" s="525" t="str">
        <f t="shared" si="60"/>
        <v/>
      </c>
      <c r="CQ27" s="525" t="str">
        <f t="shared" si="61"/>
        <v/>
      </c>
      <c r="CR27" s="525" t="str">
        <f t="shared" si="62"/>
        <v/>
      </c>
      <c r="CS27" s="525" t="str">
        <f t="shared" si="63"/>
        <v/>
      </c>
      <c r="CT27" s="525" t="str">
        <f t="shared" si="64"/>
        <v/>
      </c>
      <c r="CU27" s="525" t="str">
        <f t="shared" si="65"/>
        <v/>
      </c>
      <c r="CV27" s="515" t="str">
        <f t="shared" si="66"/>
        <v/>
      </c>
      <c r="CW27" s="525" t="str">
        <f t="shared" si="67"/>
        <v/>
      </c>
      <c r="CX27" s="525" t="str">
        <f t="shared" si="68"/>
        <v/>
      </c>
      <c r="CY27" s="525" t="str">
        <f t="shared" si="69"/>
        <v/>
      </c>
      <c r="CZ27" s="525" t="str">
        <f t="shared" si="70"/>
        <v/>
      </c>
      <c r="DA27" s="525" t="str">
        <f t="shared" si="71"/>
        <v/>
      </c>
      <c r="DB27" s="525" t="str">
        <f t="shared" si="72"/>
        <v/>
      </c>
      <c r="DC27" s="525" t="str">
        <f t="shared" si="73"/>
        <v/>
      </c>
      <c r="DD27" s="525" t="str">
        <f t="shared" si="74"/>
        <v/>
      </c>
      <c r="DE27" s="525" t="str">
        <f t="shared" si="75"/>
        <v/>
      </c>
      <c r="DF27" s="525" t="str">
        <f t="shared" si="76"/>
        <v/>
      </c>
      <c r="DG27" s="525" t="str">
        <f t="shared" si="77"/>
        <v/>
      </c>
      <c r="DH27" s="515" t="str">
        <f t="shared" si="78"/>
        <v/>
      </c>
      <c r="DI27" s="186" t="b">
        <f t="shared" si="4"/>
        <v>0</v>
      </c>
      <c r="DJ27" s="159" t="b">
        <f t="shared" si="5"/>
        <v>0</v>
      </c>
      <c r="DK27" s="159" t="b">
        <f t="shared" si="6"/>
        <v>0</v>
      </c>
      <c r="DL27" s="187" t="b">
        <f t="shared" si="7"/>
        <v>0</v>
      </c>
      <c r="DM27" s="478" t="str">
        <f t="shared" si="79"/>
        <v/>
      </c>
      <c r="DN27" s="186" t="b">
        <f t="shared" si="8"/>
        <v>0</v>
      </c>
      <c r="DO27" s="159" t="b">
        <f t="shared" si="9"/>
        <v>0</v>
      </c>
      <c r="DP27" s="159" t="b">
        <f t="shared" si="10"/>
        <v>0</v>
      </c>
      <c r="DQ27" s="187" t="b">
        <f t="shared" si="11"/>
        <v>0</v>
      </c>
      <c r="DR27" s="478" t="str">
        <f t="shared" si="80"/>
        <v/>
      </c>
      <c r="DS27" s="186" t="b">
        <f t="shared" si="12"/>
        <v>0</v>
      </c>
      <c r="DT27" s="159" t="b">
        <f t="shared" si="13"/>
        <v>0</v>
      </c>
      <c r="DU27" s="159" t="b">
        <f t="shared" si="14"/>
        <v>0</v>
      </c>
      <c r="DV27" s="187" t="b">
        <f t="shared" si="15"/>
        <v>0</v>
      </c>
      <c r="DW27" s="478" t="str">
        <f t="shared" si="81"/>
        <v/>
      </c>
      <c r="DX27" s="186" t="b">
        <f t="shared" si="16"/>
        <v>0</v>
      </c>
      <c r="DY27" s="159" t="b">
        <f t="shared" si="17"/>
        <v>0</v>
      </c>
      <c r="DZ27" s="159" t="b">
        <f t="shared" si="18"/>
        <v>0</v>
      </c>
      <c r="EA27" s="187" t="b">
        <f t="shared" si="19"/>
        <v>0</v>
      </c>
      <c r="EB27" s="478" t="str">
        <f t="shared" si="82"/>
        <v/>
      </c>
      <c r="EC27" s="186" t="b">
        <f t="shared" si="20"/>
        <v>0</v>
      </c>
      <c r="ED27" s="159" t="b">
        <f t="shared" si="21"/>
        <v>0</v>
      </c>
      <c r="EE27" s="159" t="b">
        <f t="shared" si="22"/>
        <v>0</v>
      </c>
      <c r="EF27" s="187" t="b">
        <f t="shared" si="23"/>
        <v>0</v>
      </c>
      <c r="EG27" s="478" t="str">
        <f t="shared" si="83"/>
        <v/>
      </c>
      <c r="EH27" s="186" t="b">
        <f t="shared" si="24"/>
        <v>0</v>
      </c>
      <c r="EI27" s="159" t="b">
        <f t="shared" si="25"/>
        <v>0</v>
      </c>
      <c r="EJ27" s="159" t="b">
        <f t="shared" si="26"/>
        <v>0</v>
      </c>
      <c r="EK27" s="187" t="b">
        <f t="shared" si="27"/>
        <v>0</v>
      </c>
      <c r="EL27" s="478" t="str">
        <f t="shared" si="84"/>
        <v/>
      </c>
      <c r="EM27" s="186" t="b">
        <f t="shared" si="28"/>
        <v>0</v>
      </c>
      <c r="EN27" s="159" t="b">
        <f t="shared" si="29"/>
        <v>0</v>
      </c>
      <c r="EO27" s="159" t="b">
        <f t="shared" si="30"/>
        <v>0</v>
      </c>
      <c r="EP27" s="187" t="b">
        <f t="shared" si="31"/>
        <v>0</v>
      </c>
      <c r="EQ27" s="478" t="str">
        <f t="shared" si="85"/>
        <v/>
      </c>
      <c r="ER27" s="186" t="b">
        <f t="shared" si="32"/>
        <v>0</v>
      </c>
      <c r="ES27" s="159" t="b">
        <f t="shared" si="33"/>
        <v>0</v>
      </c>
      <c r="ET27" s="159" t="b">
        <f t="shared" si="34"/>
        <v>0</v>
      </c>
      <c r="EU27" s="187" t="b">
        <f t="shared" si="35"/>
        <v>0</v>
      </c>
      <c r="EV27" s="478" t="str">
        <f t="shared" si="86"/>
        <v/>
      </c>
      <c r="EW27" s="186" t="b">
        <f t="shared" si="36"/>
        <v>0</v>
      </c>
      <c r="EX27" s="159" t="b">
        <f t="shared" si="37"/>
        <v>0</v>
      </c>
      <c r="EY27" s="159" t="b">
        <f t="shared" si="38"/>
        <v>0</v>
      </c>
      <c r="EZ27" s="187" t="b">
        <f t="shared" si="39"/>
        <v>0</v>
      </c>
      <c r="FA27" s="478" t="str">
        <f t="shared" si="87"/>
        <v/>
      </c>
      <c r="FB27" s="186" t="b">
        <f t="shared" si="40"/>
        <v>0</v>
      </c>
      <c r="FC27" s="159" t="b">
        <f t="shared" si="41"/>
        <v>0</v>
      </c>
      <c r="FD27" s="159" t="b">
        <f t="shared" si="42"/>
        <v>0</v>
      </c>
      <c r="FE27" s="187" t="b">
        <f t="shared" si="43"/>
        <v>0</v>
      </c>
      <c r="FF27" s="478" t="str">
        <f t="shared" si="88"/>
        <v/>
      </c>
      <c r="FG27" s="186" t="b">
        <f t="shared" si="44"/>
        <v>0</v>
      </c>
      <c r="FH27" s="159" t="b">
        <f t="shared" si="45"/>
        <v>0</v>
      </c>
      <c r="FI27" s="159" t="b">
        <f t="shared" si="46"/>
        <v>0</v>
      </c>
      <c r="FJ27" s="187" t="b">
        <f t="shared" si="47"/>
        <v>0</v>
      </c>
      <c r="FK27" s="478" t="str">
        <f t="shared" si="89"/>
        <v/>
      </c>
      <c r="FL27" s="186" t="b">
        <f t="shared" si="48"/>
        <v>0</v>
      </c>
      <c r="FM27" s="159" t="b">
        <f t="shared" si="49"/>
        <v>0</v>
      </c>
      <c r="FN27" s="159" t="b">
        <f t="shared" si="50"/>
        <v>0</v>
      </c>
      <c r="FO27" s="187" t="b">
        <f t="shared" si="51"/>
        <v>0</v>
      </c>
      <c r="FP27" s="478" t="str">
        <f t="shared" si="90"/>
        <v/>
      </c>
      <c r="FQ27" s="478" t="str">
        <f t="shared" si="91"/>
        <v/>
      </c>
      <c r="FR27" s="478" t="str">
        <f t="shared" si="92"/>
        <v/>
      </c>
      <c r="FS27" s="478" t="str">
        <f t="shared" si="93"/>
        <v/>
      </c>
      <c r="FT27" s="478" t="str">
        <f t="shared" si="94"/>
        <v/>
      </c>
      <c r="FV27" s="79">
        <f t="shared" si="95"/>
        <v>0</v>
      </c>
      <c r="FW27" s="79">
        <f t="shared" si="97"/>
        <v>0</v>
      </c>
      <c r="FX27" s="79">
        <f t="shared" si="98"/>
        <v>0</v>
      </c>
      <c r="FY27" s="79">
        <f t="shared" si="99"/>
        <v>0</v>
      </c>
      <c r="FZ27" s="79">
        <f t="shared" si="100"/>
        <v>0</v>
      </c>
      <c r="GA27" s="79">
        <f t="shared" si="101"/>
        <v>0</v>
      </c>
      <c r="GB27" s="79">
        <f t="shared" si="102"/>
        <v>0</v>
      </c>
      <c r="GC27" s="79">
        <f t="shared" si="103"/>
        <v>0</v>
      </c>
      <c r="GD27" s="79">
        <f t="shared" si="104"/>
        <v>0</v>
      </c>
      <c r="GE27" s="79">
        <f t="shared" si="105"/>
        <v>0</v>
      </c>
      <c r="GF27" s="79">
        <f t="shared" si="106"/>
        <v>0</v>
      </c>
      <c r="GG27" s="79">
        <f t="shared" si="107"/>
        <v>0</v>
      </c>
    </row>
    <row r="28" spans="1:189">
      <c r="A28" s="55"/>
      <c r="B28" s="74">
        <v>24</v>
      </c>
      <c r="C28" s="261" t="s">
        <v>643</v>
      </c>
      <c r="D28" s="262" t="s">
        <v>643</v>
      </c>
      <c r="E28" s="262" t="s">
        <v>643</v>
      </c>
      <c r="F28" s="262" t="s">
        <v>643</v>
      </c>
      <c r="G28" s="262" t="s">
        <v>643</v>
      </c>
      <c r="H28" s="262" t="s">
        <v>643</v>
      </c>
      <c r="I28" s="262" t="s">
        <v>643</v>
      </c>
      <c r="J28" s="262" t="s">
        <v>643</v>
      </c>
      <c r="K28" s="262" t="s">
        <v>643</v>
      </c>
      <c r="L28" s="262" t="s">
        <v>643</v>
      </c>
      <c r="M28" s="262" t="s">
        <v>643</v>
      </c>
      <c r="N28" s="309" t="s">
        <v>643</v>
      </c>
      <c r="O28" s="277" t="s">
        <v>67</v>
      </c>
      <c r="P28" s="278" t="s">
        <v>67</v>
      </c>
      <c r="Q28" s="278" t="s">
        <v>67</v>
      </c>
      <c r="R28" s="278" t="s">
        <v>67</v>
      </c>
      <c r="S28" s="278" t="s">
        <v>67</v>
      </c>
      <c r="T28" s="278" t="s">
        <v>67</v>
      </c>
      <c r="U28" s="278" t="s">
        <v>67</v>
      </c>
      <c r="V28" s="278" t="s">
        <v>67</v>
      </c>
      <c r="W28" s="278" t="s">
        <v>67</v>
      </c>
      <c r="X28" s="278" t="s">
        <v>67</v>
      </c>
      <c r="Y28" s="278" t="s">
        <v>67</v>
      </c>
      <c r="Z28" s="279" t="s">
        <v>67</v>
      </c>
      <c r="AA28" s="355"/>
      <c r="AB28" s="356"/>
      <c r="AC28" s="356"/>
      <c r="AD28" s="356"/>
      <c r="AE28" s="356"/>
      <c r="AF28" s="356"/>
      <c r="AG28" s="356"/>
      <c r="AH28" s="356"/>
      <c r="AI28" s="356"/>
      <c r="AJ28" s="356"/>
      <c r="AK28" s="356"/>
      <c r="AL28" s="357"/>
      <c r="AM28" s="363" t="s">
        <v>643</v>
      </c>
      <c r="AN28" s="262" t="s">
        <v>643</v>
      </c>
      <c r="AO28" s="262" t="s">
        <v>643</v>
      </c>
      <c r="AP28" s="307" t="s">
        <v>643</v>
      </c>
      <c r="AQ28" s="73"/>
      <c r="CG28" s="485" t="str">
        <f t="shared" si="96"/>
        <v/>
      </c>
      <c r="CI28" s="534" t="str">
        <f t="shared" si="54"/>
        <v>grey</v>
      </c>
      <c r="CJ28" s="1121"/>
      <c r="CK28" s="535" t="str">
        <f t="shared" si="55"/>
        <v/>
      </c>
      <c r="CL28" s="525" t="str">
        <f t="shared" si="56"/>
        <v/>
      </c>
      <c r="CM28" s="525" t="str">
        <f t="shared" si="57"/>
        <v/>
      </c>
      <c r="CN28" s="525" t="str">
        <f t="shared" si="58"/>
        <v/>
      </c>
      <c r="CO28" s="525" t="str">
        <f t="shared" si="59"/>
        <v/>
      </c>
      <c r="CP28" s="525" t="str">
        <f t="shared" si="60"/>
        <v/>
      </c>
      <c r="CQ28" s="525" t="str">
        <f t="shared" si="61"/>
        <v/>
      </c>
      <c r="CR28" s="525" t="str">
        <f t="shared" si="62"/>
        <v/>
      </c>
      <c r="CS28" s="525" t="str">
        <f t="shared" si="63"/>
        <v/>
      </c>
      <c r="CT28" s="525" t="str">
        <f t="shared" si="64"/>
        <v/>
      </c>
      <c r="CU28" s="525" t="str">
        <f t="shared" si="65"/>
        <v/>
      </c>
      <c r="CV28" s="515" t="str">
        <f t="shared" si="66"/>
        <v/>
      </c>
      <c r="CW28" s="525" t="str">
        <f t="shared" si="67"/>
        <v/>
      </c>
      <c r="CX28" s="525" t="str">
        <f t="shared" si="68"/>
        <v/>
      </c>
      <c r="CY28" s="525" t="str">
        <f t="shared" si="69"/>
        <v/>
      </c>
      <c r="CZ28" s="525" t="str">
        <f t="shared" si="70"/>
        <v/>
      </c>
      <c r="DA28" s="525" t="str">
        <f t="shared" si="71"/>
        <v/>
      </c>
      <c r="DB28" s="525" t="str">
        <f t="shared" si="72"/>
        <v/>
      </c>
      <c r="DC28" s="525" t="str">
        <f t="shared" si="73"/>
        <v/>
      </c>
      <c r="DD28" s="525" t="str">
        <f t="shared" si="74"/>
        <v/>
      </c>
      <c r="DE28" s="525" t="str">
        <f t="shared" si="75"/>
        <v/>
      </c>
      <c r="DF28" s="525" t="str">
        <f t="shared" si="76"/>
        <v/>
      </c>
      <c r="DG28" s="525" t="str">
        <f t="shared" si="77"/>
        <v/>
      </c>
      <c r="DH28" s="515" t="str">
        <f t="shared" si="78"/>
        <v/>
      </c>
      <c r="DI28" s="186" t="b">
        <f t="shared" si="4"/>
        <v>0</v>
      </c>
      <c r="DJ28" s="159" t="b">
        <f t="shared" si="5"/>
        <v>0</v>
      </c>
      <c r="DK28" s="159" t="b">
        <f t="shared" si="6"/>
        <v>0</v>
      </c>
      <c r="DL28" s="187" t="b">
        <f t="shared" si="7"/>
        <v>0</v>
      </c>
      <c r="DM28" s="478" t="str">
        <f t="shared" si="79"/>
        <v/>
      </c>
      <c r="DN28" s="186" t="b">
        <f t="shared" si="8"/>
        <v>0</v>
      </c>
      <c r="DO28" s="159" t="b">
        <f t="shared" si="9"/>
        <v>0</v>
      </c>
      <c r="DP28" s="159" t="b">
        <f t="shared" si="10"/>
        <v>0</v>
      </c>
      <c r="DQ28" s="187" t="b">
        <f t="shared" si="11"/>
        <v>0</v>
      </c>
      <c r="DR28" s="478" t="str">
        <f t="shared" si="80"/>
        <v/>
      </c>
      <c r="DS28" s="186" t="b">
        <f t="shared" si="12"/>
        <v>0</v>
      </c>
      <c r="DT28" s="159" t="b">
        <f t="shared" si="13"/>
        <v>0</v>
      </c>
      <c r="DU28" s="159" t="b">
        <f t="shared" si="14"/>
        <v>0</v>
      </c>
      <c r="DV28" s="187" t="b">
        <f t="shared" si="15"/>
        <v>0</v>
      </c>
      <c r="DW28" s="478" t="str">
        <f t="shared" si="81"/>
        <v/>
      </c>
      <c r="DX28" s="186" t="b">
        <f t="shared" si="16"/>
        <v>0</v>
      </c>
      <c r="DY28" s="159" t="b">
        <f t="shared" si="17"/>
        <v>0</v>
      </c>
      <c r="DZ28" s="159" t="b">
        <f t="shared" si="18"/>
        <v>0</v>
      </c>
      <c r="EA28" s="187" t="b">
        <f t="shared" si="19"/>
        <v>0</v>
      </c>
      <c r="EB28" s="478" t="str">
        <f t="shared" si="82"/>
        <v/>
      </c>
      <c r="EC28" s="186" t="b">
        <f t="shared" si="20"/>
        <v>0</v>
      </c>
      <c r="ED28" s="159" t="b">
        <f t="shared" si="21"/>
        <v>0</v>
      </c>
      <c r="EE28" s="159" t="b">
        <f t="shared" si="22"/>
        <v>0</v>
      </c>
      <c r="EF28" s="187" t="b">
        <f t="shared" si="23"/>
        <v>0</v>
      </c>
      <c r="EG28" s="478" t="str">
        <f t="shared" si="83"/>
        <v/>
      </c>
      <c r="EH28" s="186" t="b">
        <f t="shared" si="24"/>
        <v>0</v>
      </c>
      <c r="EI28" s="159" t="b">
        <f t="shared" si="25"/>
        <v>0</v>
      </c>
      <c r="EJ28" s="159" t="b">
        <f t="shared" si="26"/>
        <v>0</v>
      </c>
      <c r="EK28" s="187" t="b">
        <f t="shared" si="27"/>
        <v>0</v>
      </c>
      <c r="EL28" s="478" t="str">
        <f t="shared" si="84"/>
        <v/>
      </c>
      <c r="EM28" s="186" t="b">
        <f t="shared" si="28"/>
        <v>0</v>
      </c>
      <c r="EN28" s="159" t="b">
        <f t="shared" si="29"/>
        <v>0</v>
      </c>
      <c r="EO28" s="159" t="b">
        <f t="shared" si="30"/>
        <v>0</v>
      </c>
      <c r="EP28" s="187" t="b">
        <f t="shared" si="31"/>
        <v>0</v>
      </c>
      <c r="EQ28" s="478" t="str">
        <f t="shared" si="85"/>
        <v/>
      </c>
      <c r="ER28" s="186" t="b">
        <f t="shared" si="32"/>
        <v>0</v>
      </c>
      <c r="ES28" s="159" t="b">
        <f t="shared" si="33"/>
        <v>0</v>
      </c>
      <c r="ET28" s="159" t="b">
        <f t="shared" si="34"/>
        <v>0</v>
      </c>
      <c r="EU28" s="187" t="b">
        <f t="shared" si="35"/>
        <v>0</v>
      </c>
      <c r="EV28" s="478" t="str">
        <f t="shared" si="86"/>
        <v/>
      </c>
      <c r="EW28" s="186" t="b">
        <f t="shared" si="36"/>
        <v>0</v>
      </c>
      <c r="EX28" s="159" t="b">
        <f t="shared" si="37"/>
        <v>0</v>
      </c>
      <c r="EY28" s="159" t="b">
        <f t="shared" si="38"/>
        <v>0</v>
      </c>
      <c r="EZ28" s="187" t="b">
        <f t="shared" si="39"/>
        <v>0</v>
      </c>
      <c r="FA28" s="478" t="str">
        <f t="shared" si="87"/>
        <v/>
      </c>
      <c r="FB28" s="186" t="b">
        <f t="shared" si="40"/>
        <v>0</v>
      </c>
      <c r="FC28" s="159" t="b">
        <f t="shared" si="41"/>
        <v>0</v>
      </c>
      <c r="FD28" s="159" t="b">
        <f t="shared" si="42"/>
        <v>0</v>
      </c>
      <c r="FE28" s="187" t="b">
        <f t="shared" si="43"/>
        <v>0</v>
      </c>
      <c r="FF28" s="478" t="str">
        <f t="shared" si="88"/>
        <v/>
      </c>
      <c r="FG28" s="186" t="b">
        <f t="shared" si="44"/>
        <v>0</v>
      </c>
      <c r="FH28" s="159" t="b">
        <f t="shared" si="45"/>
        <v>0</v>
      </c>
      <c r="FI28" s="159" t="b">
        <f t="shared" si="46"/>
        <v>0</v>
      </c>
      <c r="FJ28" s="187" t="b">
        <f t="shared" si="47"/>
        <v>0</v>
      </c>
      <c r="FK28" s="478" t="str">
        <f t="shared" si="89"/>
        <v/>
      </c>
      <c r="FL28" s="186" t="b">
        <f t="shared" si="48"/>
        <v>0</v>
      </c>
      <c r="FM28" s="159" t="b">
        <f t="shared" si="49"/>
        <v>0</v>
      </c>
      <c r="FN28" s="159" t="b">
        <f t="shared" si="50"/>
        <v>0</v>
      </c>
      <c r="FO28" s="187" t="b">
        <f t="shared" si="51"/>
        <v>0</v>
      </c>
      <c r="FP28" s="478" t="str">
        <f t="shared" si="90"/>
        <v/>
      </c>
      <c r="FQ28" s="478" t="str">
        <f t="shared" si="91"/>
        <v/>
      </c>
      <c r="FR28" s="478" t="str">
        <f t="shared" si="92"/>
        <v/>
      </c>
      <c r="FS28" s="478" t="str">
        <f t="shared" si="93"/>
        <v/>
      </c>
      <c r="FT28" s="478" t="str">
        <f t="shared" si="94"/>
        <v/>
      </c>
      <c r="FV28" s="79">
        <f t="shared" si="95"/>
        <v>0</v>
      </c>
      <c r="FW28" s="79">
        <f t="shared" si="97"/>
        <v>0</v>
      </c>
      <c r="FX28" s="79">
        <f t="shared" si="98"/>
        <v>0</v>
      </c>
      <c r="FY28" s="79">
        <f t="shared" si="99"/>
        <v>0</v>
      </c>
      <c r="FZ28" s="79">
        <f t="shared" si="100"/>
        <v>0</v>
      </c>
      <c r="GA28" s="79">
        <f t="shared" si="101"/>
        <v>0</v>
      </c>
      <c r="GB28" s="79">
        <f t="shared" si="102"/>
        <v>0</v>
      </c>
      <c r="GC28" s="79">
        <f t="shared" si="103"/>
        <v>0</v>
      </c>
      <c r="GD28" s="79">
        <f t="shared" si="104"/>
        <v>0</v>
      </c>
      <c r="GE28" s="79">
        <f t="shared" si="105"/>
        <v>0</v>
      </c>
      <c r="GF28" s="79">
        <f t="shared" si="106"/>
        <v>0</v>
      </c>
      <c r="GG28" s="79">
        <f t="shared" si="107"/>
        <v>0</v>
      </c>
    </row>
    <row r="29" spans="1:189">
      <c r="A29" s="55"/>
      <c r="B29" s="74">
        <v>25</v>
      </c>
      <c r="C29" s="261" t="s">
        <v>643</v>
      </c>
      <c r="D29" s="262" t="s">
        <v>643</v>
      </c>
      <c r="E29" s="262" t="s">
        <v>643</v>
      </c>
      <c r="F29" s="262" t="s">
        <v>643</v>
      </c>
      <c r="G29" s="262" t="s">
        <v>643</v>
      </c>
      <c r="H29" s="262" t="s">
        <v>643</v>
      </c>
      <c r="I29" s="262" t="s">
        <v>643</v>
      </c>
      <c r="J29" s="262" t="s">
        <v>643</v>
      </c>
      <c r="K29" s="262" t="s">
        <v>643</v>
      </c>
      <c r="L29" s="262" t="s">
        <v>643</v>
      </c>
      <c r="M29" s="262" t="s">
        <v>643</v>
      </c>
      <c r="N29" s="309" t="s">
        <v>643</v>
      </c>
      <c r="O29" s="277" t="s">
        <v>67</v>
      </c>
      <c r="P29" s="278" t="s">
        <v>67</v>
      </c>
      <c r="Q29" s="278" t="s">
        <v>67</v>
      </c>
      <c r="R29" s="278" t="s">
        <v>67</v>
      </c>
      <c r="S29" s="278" t="s">
        <v>67</v>
      </c>
      <c r="T29" s="278" t="s">
        <v>67</v>
      </c>
      <c r="U29" s="278" t="s">
        <v>67</v>
      </c>
      <c r="V29" s="278" t="s">
        <v>67</v>
      </c>
      <c r="W29" s="278" t="s">
        <v>67</v>
      </c>
      <c r="X29" s="278" t="s">
        <v>67</v>
      </c>
      <c r="Y29" s="278" t="s">
        <v>67</v>
      </c>
      <c r="Z29" s="279" t="s">
        <v>67</v>
      </c>
      <c r="AA29" s="355"/>
      <c r="AB29" s="356"/>
      <c r="AC29" s="356"/>
      <c r="AD29" s="356"/>
      <c r="AE29" s="356"/>
      <c r="AF29" s="356"/>
      <c r="AG29" s="356"/>
      <c r="AH29" s="356"/>
      <c r="AI29" s="356"/>
      <c r="AJ29" s="356"/>
      <c r="AK29" s="356"/>
      <c r="AL29" s="357"/>
      <c r="AM29" s="363" t="s">
        <v>643</v>
      </c>
      <c r="AN29" s="262" t="s">
        <v>643</v>
      </c>
      <c r="AO29" s="262" t="s">
        <v>643</v>
      </c>
      <c r="AP29" s="307" t="s">
        <v>643</v>
      </c>
      <c r="AQ29" s="73"/>
      <c r="CG29" s="485" t="str">
        <f t="shared" si="96"/>
        <v/>
      </c>
      <c r="CI29" s="534" t="str">
        <f t="shared" si="54"/>
        <v>grey</v>
      </c>
      <c r="CJ29" s="1121"/>
      <c r="CK29" s="535" t="str">
        <f t="shared" si="55"/>
        <v/>
      </c>
      <c r="CL29" s="525" t="str">
        <f t="shared" si="56"/>
        <v/>
      </c>
      <c r="CM29" s="525" t="str">
        <f t="shared" si="57"/>
        <v/>
      </c>
      <c r="CN29" s="525" t="str">
        <f t="shared" si="58"/>
        <v/>
      </c>
      <c r="CO29" s="525" t="str">
        <f t="shared" si="59"/>
        <v/>
      </c>
      <c r="CP29" s="525" t="str">
        <f t="shared" si="60"/>
        <v/>
      </c>
      <c r="CQ29" s="525" t="str">
        <f t="shared" si="61"/>
        <v/>
      </c>
      <c r="CR29" s="525" t="str">
        <f t="shared" si="62"/>
        <v/>
      </c>
      <c r="CS29" s="525" t="str">
        <f t="shared" si="63"/>
        <v/>
      </c>
      <c r="CT29" s="525" t="str">
        <f t="shared" si="64"/>
        <v/>
      </c>
      <c r="CU29" s="525" t="str">
        <f t="shared" si="65"/>
        <v/>
      </c>
      <c r="CV29" s="515" t="str">
        <f t="shared" si="66"/>
        <v/>
      </c>
      <c r="CW29" s="525" t="str">
        <f t="shared" si="67"/>
        <v/>
      </c>
      <c r="CX29" s="525" t="str">
        <f t="shared" si="68"/>
        <v/>
      </c>
      <c r="CY29" s="525" t="str">
        <f t="shared" si="69"/>
        <v/>
      </c>
      <c r="CZ29" s="525" t="str">
        <f t="shared" si="70"/>
        <v/>
      </c>
      <c r="DA29" s="525" t="str">
        <f t="shared" si="71"/>
        <v/>
      </c>
      <c r="DB29" s="525" t="str">
        <f t="shared" si="72"/>
        <v/>
      </c>
      <c r="DC29" s="525" t="str">
        <f t="shared" si="73"/>
        <v/>
      </c>
      <c r="DD29" s="525" t="str">
        <f t="shared" si="74"/>
        <v/>
      </c>
      <c r="DE29" s="525" t="str">
        <f t="shared" si="75"/>
        <v/>
      </c>
      <c r="DF29" s="525" t="str">
        <f t="shared" si="76"/>
        <v/>
      </c>
      <c r="DG29" s="525" t="str">
        <f t="shared" si="77"/>
        <v/>
      </c>
      <c r="DH29" s="515" t="str">
        <f t="shared" si="78"/>
        <v/>
      </c>
      <c r="DI29" s="186" t="b">
        <f t="shared" si="4"/>
        <v>0</v>
      </c>
      <c r="DJ29" s="159" t="b">
        <f t="shared" si="5"/>
        <v>0</v>
      </c>
      <c r="DK29" s="159" t="b">
        <f t="shared" si="6"/>
        <v>0</v>
      </c>
      <c r="DL29" s="187" t="b">
        <f t="shared" si="7"/>
        <v>0</v>
      </c>
      <c r="DM29" s="478" t="str">
        <f t="shared" si="79"/>
        <v/>
      </c>
      <c r="DN29" s="186" t="b">
        <f t="shared" si="8"/>
        <v>0</v>
      </c>
      <c r="DO29" s="159" t="b">
        <f t="shared" si="9"/>
        <v>0</v>
      </c>
      <c r="DP29" s="159" t="b">
        <f t="shared" si="10"/>
        <v>0</v>
      </c>
      <c r="DQ29" s="187" t="b">
        <f t="shared" si="11"/>
        <v>0</v>
      </c>
      <c r="DR29" s="478" t="str">
        <f t="shared" si="80"/>
        <v/>
      </c>
      <c r="DS29" s="186" t="b">
        <f t="shared" si="12"/>
        <v>0</v>
      </c>
      <c r="DT29" s="159" t="b">
        <f t="shared" si="13"/>
        <v>0</v>
      </c>
      <c r="DU29" s="159" t="b">
        <f t="shared" si="14"/>
        <v>0</v>
      </c>
      <c r="DV29" s="187" t="b">
        <f t="shared" si="15"/>
        <v>0</v>
      </c>
      <c r="DW29" s="478" t="str">
        <f t="shared" si="81"/>
        <v/>
      </c>
      <c r="DX29" s="186" t="b">
        <f t="shared" si="16"/>
        <v>0</v>
      </c>
      <c r="DY29" s="159" t="b">
        <f t="shared" si="17"/>
        <v>0</v>
      </c>
      <c r="DZ29" s="159" t="b">
        <f t="shared" si="18"/>
        <v>0</v>
      </c>
      <c r="EA29" s="187" t="b">
        <f t="shared" si="19"/>
        <v>0</v>
      </c>
      <c r="EB29" s="478" t="str">
        <f t="shared" si="82"/>
        <v/>
      </c>
      <c r="EC29" s="186" t="b">
        <f t="shared" si="20"/>
        <v>0</v>
      </c>
      <c r="ED29" s="159" t="b">
        <f t="shared" si="21"/>
        <v>0</v>
      </c>
      <c r="EE29" s="159" t="b">
        <f t="shared" si="22"/>
        <v>0</v>
      </c>
      <c r="EF29" s="187" t="b">
        <f t="shared" si="23"/>
        <v>0</v>
      </c>
      <c r="EG29" s="478" t="str">
        <f t="shared" si="83"/>
        <v/>
      </c>
      <c r="EH29" s="186" t="b">
        <f t="shared" si="24"/>
        <v>0</v>
      </c>
      <c r="EI29" s="159" t="b">
        <f t="shared" si="25"/>
        <v>0</v>
      </c>
      <c r="EJ29" s="159" t="b">
        <f t="shared" si="26"/>
        <v>0</v>
      </c>
      <c r="EK29" s="187" t="b">
        <f t="shared" si="27"/>
        <v>0</v>
      </c>
      <c r="EL29" s="478" t="str">
        <f t="shared" si="84"/>
        <v/>
      </c>
      <c r="EM29" s="186" t="b">
        <f t="shared" si="28"/>
        <v>0</v>
      </c>
      <c r="EN29" s="159" t="b">
        <f t="shared" si="29"/>
        <v>0</v>
      </c>
      <c r="EO29" s="159" t="b">
        <f t="shared" si="30"/>
        <v>0</v>
      </c>
      <c r="EP29" s="187" t="b">
        <f t="shared" si="31"/>
        <v>0</v>
      </c>
      <c r="EQ29" s="478" t="str">
        <f t="shared" si="85"/>
        <v/>
      </c>
      <c r="ER29" s="186" t="b">
        <f t="shared" si="32"/>
        <v>0</v>
      </c>
      <c r="ES29" s="159" t="b">
        <f t="shared" si="33"/>
        <v>0</v>
      </c>
      <c r="ET29" s="159" t="b">
        <f t="shared" si="34"/>
        <v>0</v>
      </c>
      <c r="EU29" s="187" t="b">
        <f t="shared" si="35"/>
        <v>0</v>
      </c>
      <c r="EV29" s="478" t="str">
        <f t="shared" si="86"/>
        <v/>
      </c>
      <c r="EW29" s="186" t="b">
        <f t="shared" si="36"/>
        <v>0</v>
      </c>
      <c r="EX29" s="159" t="b">
        <f t="shared" si="37"/>
        <v>0</v>
      </c>
      <c r="EY29" s="159" t="b">
        <f t="shared" si="38"/>
        <v>0</v>
      </c>
      <c r="EZ29" s="187" t="b">
        <f t="shared" si="39"/>
        <v>0</v>
      </c>
      <c r="FA29" s="478" t="str">
        <f t="shared" si="87"/>
        <v/>
      </c>
      <c r="FB29" s="186" t="b">
        <f t="shared" si="40"/>
        <v>0</v>
      </c>
      <c r="FC29" s="159" t="b">
        <f t="shared" si="41"/>
        <v>0</v>
      </c>
      <c r="FD29" s="159" t="b">
        <f t="shared" si="42"/>
        <v>0</v>
      </c>
      <c r="FE29" s="187" t="b">
        <f t="shared" si="43"/>
        <v>0</v>
      </c>
      <c r="FF29" s="478" t="str">
        <f t="shared" si="88"/>
        <v/>
      </c>
      <c r="FG29" s="186" t="b">
        <f t="shared" si="44"/>
        <v>0</v>
      </c>
      <c r="FH29" s="159" t="b">
        <f t="shared" si="45"/>
        <v>0</v>
      </c>
      <c r="FI29" s="159" t="b">
        <f t="shared" si="46"/>
        <v>0</v>
      </c>
      <c r="FJ29" s="187" t="b">
        <f t="shared" si="47"/>
        <v>0</v>
      </c>
      <c r="FK29" s="478" t="str">
        <f t="shared" si="89"/>
        <v/>
      </c>
      <c r="FL29" s="186" t="b">
        <f t="shared" si="48"/>
        <v>0</v>
      </c>
      <c r="FM29" s="159" t="b">
        <f t="shared" si="49"/>
        <v>0</v>
      </c>
      <c r="FN29" s="159" t="b">
        <f t="shared" si="50"/>
        <v>0</v>
      </c>
      <c r="FO29" s="187" t="b">
        <f t="shared" si="51"/>
        <v>0</v>
      </c>
      <c r="FP29" s="478" t="str">
        <f t="shared" si="90"/>
        <v/>
      </c>
      <c r="FQ29" s="478" t="str">
        <f t="shared" si="91"/>
        <v/>
      </c>
      <c r="FR29" s="478" t="str">
        <f t="shared" si="92"/>
        <v/>
      </c>
      <c r="FS29" s="478" t="str">
        <f t="shared" si="93"/>
        <v/>
      </c>
      <c r="FT29" s="478" t="str">
        <f t="shared" si="94"/>
        <v/>
      </c>
      <c r="FV29" s="79">
        <f t="shared" si="95"/>
        <v>0</v>
      </c>
      <c r="FW29" s="79">
        <f t="shared" si="97"/>
        <v>0</v>
      </c>
      <c r="FX29" s="79">
        <f t="shared" si="98"/>
        <v>0</v>
      </c>
      <c r="FY29" s="79">
        <f t="shared" si="99"/>
        <v>0</v>
      </c>
      <c r="FZ29" s="79">
        <f t="shared" si="100"/>
        <v>0</v>
      </c>
      <c r="GA29" s="79">
        <f t="shared" si="101"/>
        <v>0</v>
      </c>
      <c r="GB29" s="79">
        <f t="shared" si="102"/>
        <v>0</v>
      </c>
      <c r="GC29" s="79">
        <f t="shared" si="103"/>
        <v>0</v>
      </c>
      <c r="GD29" s="79">
        <f t="shared" si="104"/>
        <v>0</v>
      </c>
      <c r="GE29" s="79">
        <f t="shared" si="105"/>
        <v>0</v>
      </c>
      <c r="GF29" s="79">
        <f t="shared" si="106"/>
        <v>0</v>
      </c>
      <c r="GG29" s="79">
        <f t="shared" si="107"/>
        <v>0</v>
      </c>
    </row>
    <row r="30" spans="1:189">
      <c r="A30" s="55"/>
      <c r="B30" s="74">
        <v>26</v>
      </c>
      <c r="C30" s="261" t="s">
        <v>643</v>
      </c>
      <c r="D30" s="262" t="s">
        <v>643</v>
      </c>
      <c r="E30" s="262" t="s">
        <v>643</v>
      </c>
      <c r="F30" s="262" t="s">
        <v>643</v>
      </c>
      <c r="G30" s="262" t="s">
        <v>643</v>
      </c>
      <c r="H30" s="262" t="s">
        <v>643</v>
      </c>
      <c r="I30" s="262" t="s">
        <v>643</v>
      </c>
      <c r="J30" s="262" t="s">
        <v>643</v>
      </c>
      <c r="K30" s="262" t="s">
        <v>643</v>
      </c>
      <c r="L30" s="262" t="s">
        <v>643</v>
      </c>
      <c r="M30" s="262" t="s">
        <v>643</v>
      </c>
      <c r="N30" s="309" t="s">
        <v>643</v>
      </c>
      <c r="O30" s="277" t="s">
        <v>67</v>
      </c>
      <c r="P30" s="278" t="s">
        <v>67</v>
      </c>
      <c r="Q30" s="278" t="s">
        <v>67</v>
      </c>
      <c r="R30" s="278" t="s">
        <v>67</v>
      </c>
      <c r="S30" s="278" t="s">
        <v>67</v>
      </c>
      <c r="T30" s="278" t="s">
        <v>67</v>
      </c>
      <c r="U30" s="278" t="s">
        <v>67</v>
      </c>
      <c r="V30" s="278" t="s">
        <v>67</v>
      </c>
      <c r="W30" s="278" t="s">
        <v>67</v>
      </c>
      <c r="X30" s="278" t="s">
        <v>67</v>
      </c>
      <c r="Y30" s="278" t="s">
        <v>67</v>
      </c>
      <c r="Z30" s="279" t="s">
        <v>67</v>
      </c>
      <c r="AA30" s="355"/>
      <c r="AB30" s="356"/>
      <c r="AC30" s="356"/>
      <c r="AD30" s="356"/>
      <c r="AE30" s="356"/>
      <c r="AF30" s="356"/>
      <c r="AG30" s="356"/>
      <c r="AH30" s="356"/>
      <c r="AI30" s="356"/>
      <c r="AJ30" s="356"/>
      <c r="AK30" s="356"/>
      <c r="AL30" s="357"/>
      <c r="AM30" s="363" t="s">
        <v>643</v>
      </c>
      <c r="AN30" s="262" t="s">
        <v>643</v>
      </c>
      <c r="AO30" s="262" t="s">
        <v>643</v>
      </c>
      <c r="AP30" s="307" t="s">
        <v>643</v>
      </c>
      <c r="AQ30" s="73"/>
      <c r="CG30" s="485" t="str">
        <f t="shared" si="96"/>
        <v/>
      </c>
      <c r="CI30" s="534" t="str">
        <f t="shared" si="54"/>
        <v>grey</v>
      </c>
      <c r="CJ30" s="1121"/>
      <c r="CK30" s="535" t="str">
        <f t="shared" si="55"/>
        <v/>
      </c>
      <c r="CL30" s="525" t="str">
        <f t="shared" si="56"/>
        <v/>
      </c>
      <c r="CM30" s="525" t="str">
        <f t="shared" si="57"/>
        <v/>
      </c>
      <c r="CN30" s="525" t="str">
        <f t="shared" si="58"/>
        <v/>
      </c>
      <c r="CO30" s="525" t="str">
        <f t="shared" si="59"/>
        <v/>
      </c>
      <c r="CP30" s="525" t="str">
        <f t="shared" si="60"/>
        <v/>
      </c>
      <c r="CQ30" s="525" t="str">
        <f t="shared" si="61"/>
        <v/>
      </c>
      <c r="CR30" s="525" t="str">
        <f t="shared" si="62"/>
        <v/>
      </c>
      <c r="CS30" s="525" t="str">
        <f t="shared" si="63"/>
        <v/>
      </c>
      <c r="CT30" s="525" t="str">
        <f t="shared" si="64"/>
        <v/>
      </c>
      <c r="CU30" s="525" t="str">
        <f t="shared" si="65"/>
        <v/>
      </c>
      <c r="CV30" s="515" t="str">
        <f t="shared" si="66"/>
        <v/>
      </c>
      <c r="CW30" s="525" t="str">
        <f t="shared" si="67"/>
        <v/>
      </c>
      <c r="CX30" s="525" t="str">
        <f t="shared" si="68"/>
        <v/>
      </c>
      <c r="CY30" s="525" t="str">
        <f t="shared" si="69"/>
        <v/>
      </c>
      <c r="CZ30" s="525" t="str">
        <f t="shared" si="70"/>
        <v/>
      </c>
      <c r="DA30" s="525" t="str">
        <f t="shared" si="71"/>
        <v/>
      </c>
      <c r="DB30" s="525" t="str">
        <f t="shared" si="72"/>
        <v/>
      </c>
      <c r="DC30" s="525" t="str">
        <f t="shared" si="73"/>
        <v/>
      </c>
      <c r="DD30" s="525" t="str">
        <f t="shared" si="74"/>
        <v/>
      </c>
      <c r="DE30" s="525" t="str">
        <f t="shared" si="75"/>
        <v/>
      </c>
      <c r="DF30" s="525" t="str">
        <f t="shared" si="76"/>
        <v/>
      </c>
      <c r="DG30" s="525" t="str">
        <f t="shared" si="77"/>
        <v/>
      </c>
      <c r="DH30" s="515" t="str">
        <f t="shared" si="78"/>
        <v/>
      </c>
      <c r="DI30" s="186" t="b">
        <f t="shared" si="4"/>
        <v>0</v>
      </c>
      <c r="DJ30" s="159" t="b">
        <f t="shared" si="5"/>
        <v>0</v>
      </c>
      <c r="DK30" s="159" t="b">
        <f t="shared" si="6"/>
        <v>0</v>
      </c>
      <c r="DL30" s="187" t="b">
        <f t="shared" si="7"/>
        <v>0</v>
      </c>
      <c r="DM30" s="478" t="str">
        <f t="shared" si="79"/>
        <v/>
      </c>
      <c r="DN30" s="186" t="b">
        <f t="shared" si="8"/>
        <v>0</v>
      </c>
      <c r="DO30" s="159" t="b">
        <f t="shared" si="9"/>
        <v>0</v>
      </c>
      <c r="DP30" s="159" t="b">
        <f t="shared" si="10"/>
        <v>0</v>
      </c>
      <c r="DQ30" s="187" t="b">
        <f t="shared" si="11"/>
        <v>0</v>
      </c>
      <c r="DR30" s="478" t="str">
        <f t="shared" si="80"/>
        <v/>
      </c>
      <c r="DS30" s="186" t="b">
        <f t="shared" si="12"/>
        <v>0</v>
      </c>
      <c r="DT30" s="159" t="b">
        <f t="shared" si="13"/>
        <v>0</v>
      </c>
      <c r="DU30" s="159" t="b">
        <f t="shared" si="14"/>
        <v>0</v>
      </c>
      <c r="DV30" s="187" t="b">
        <f t="shared" si="15"/>
        <v>0</v>
      </c>
      <c r="DW30" s="478" t="str">
        <f t="shared" si="81"/>
        <v/>
      </c>
      <c r="DX30" s="186" t="b">
        <f t="shared" si="16"/>
        <v>0</v>
      </c>
      <c r="DY30" s="159" t="b">
        <f t="shared" si="17"/>
        <v>0</v>
      </c>
      <c r="DZ30" s="159" t="b">
        <f t="shared" si="18"/>
        <v>0</v>
      </c>
      <c r="EA30" s="187" t="b">
        <f t="shared" si="19"/>
        <v>0</v>
      </c>
      <c r="EB30" s="478" t="str">
        <f t="shared" si="82"/>
        <v/>
      </c>
      <c r="EC30" s="186" t="b">
        <f t="shared" si="20"/>
        <v>0</v>
      </c>
      <c r="ED30" s="159" t="b">
        <f t="shared" si="21"/>
        <v>0</v>
      </c>
      <c r="EE30" s="159" t="b">
        <f t="shared" si="22"/>
        <v>0</v>
      </c>
      <c r="EF30" s="187" t="b">
        <f t="shared" si="23"/>
        <v>0</v>
      </c>
      <c r="EG30" s="478" t="str">
        <f t="shared" si="83"/>
        <v/>
      </c>
      <c r="EH30" s="186" t="b">
        <f t="shared" si="24"/>
        <v>0</v>
      </c>
      <c r="EI30" s="159" t="b">
        <f t="shared" si="25"/>
        <v>0</v>
      </c>
      <c r="EJ30" s="159" t="b">
        <f t="shared" si="26"/>
        <v>0</v>
      </c>
      <c r="EK30" s="187" t="b">
        <f t="shared" si="27"/>
        <v>0</v>
      </c>
      <c r="EL30" s="478" t="str">
        <f t="shared" si="84"/>
        <v/>
      </c>
      <c r="EM30" s="186" t="b">
        <f t="shared" si="28"/>
        <v>0</v>
      </c>
      <c r="EN30" s="159" t="b">
        <f t="shared" si="29"/>
        <v>0</v>
      </c>
      <c r="EO30" s="159" t="b">
        <f t="shared" si="30"/>
        <v>0</v>
      </c>
      <c r="EP30" s="187" t="b">
        <f t="shared" si="31"/>
        <v>0</v>
      </c>
      <c r="EQ30" s="478" t="str">
        <f t="shared" si="85"/>
        <v/>
      </c>
      <c r="ER30" s="186" t="b">
        <f t="shared" si="32"/>
        <v>0</v>
      </c>
      <c r="ES30" s="159" t="b">
        <f t="shared" si="33"/>
        <v>0</v>
      </c>
      <c r="ET30" s="159" t="b">
        <f t="shared" si="34"/>
        <v>0</v>
      </c>
      <c r="EU30" s="187" t="b">
        <f t="shared" si="35"/>
        <v>0</v>
      </c>
      <c r="EV30" s="478" t="str">
        <f t="shared" si="86"/>
        <v/>
      </c>
      <c r="EW30" s="186" t="b">
        <f t="shared" si="36"/>
        <v>0</v>
      </c>
      <c r="EX30" s="159" t="b">
        <f t="shared" si="37"/>
        <v>0</v>
      </c>
      <c r="EY30" s="159" t="b">
        <f t="shared" si="38"/>
        <v>0</v>
      </c>
      <c r="EZ30" s="187" t="b">
        <f t="shared" si="39"/>
        <v>0</v>
      </c>
      <c r="FA30" s="478" t="str">
        <f t="shared" si="87"/>
        <v/>
      </c>
      <c r="FB30" s="186" t="b">
        <f t="shared" si="40"/>
        <v>0</v>
      </c>
      <c r="FC30" s="159" t="b">
        <f t="shared" si="41"/>
        <v>0</v>
      </c>
      <c r="FD30" s="159" t="b">
        <f t="shared" si="42"/>
        <v>0</v>
      </c>
      <c r="FE30" s="187" t="b">
        <f t="shared" si="43"/>
        <v>0</v>
      </c>
      <c r="FF30" s="478" t="str">
        <f t="shared" si="88"/>
        <v/>
      </c>
      <c r="FG30" s="186" t="b">
        <f t="shared" si="44"/>
        <v>0</v>
      </c>
      <c r="FH30" s="159" t="b">
        <f t="shared" si="45"/>
        <v>0</v>
      </c>
      <c r="FI30" s="159" t="b">
        <f t="shared" si="46"/>
        <v>0</v>
      </c>
      <c r="FJ30" s="187" t="b">
        <f t="shared" si="47"/>
        <v>0</v>
      </c>
      <c r="FK30" s="478" t="str">
        <f t="shared" si="89"/>
        <v/>
      </c>
      <c r="FL30" s="186" t="b">
        <f t="shared" si="48"/>
        <v>0</v>
      </c>
      <c r="FM30" s="159" t="b">
        <f t="shared" si="49"/>
        <v>0</v>
      </c>
      <c r="FN30" s="159" t="b">
        <f t="shared" si="50"/>
        <v>0</v>
      </c>
      <c r="FO30" s="187" t="b">
        <f t="shared" si="51"/>
        <v>0</v>
      </c>
      <c r="FP30" s="478" t="str">
        <f t="shared" si="90"/>
        <v/>
      </c>
      <c r="FQ30" s="478" t="str">
        <f t="shared" si="91"/>
        <v/>
      </c>
      <c r="FR30" s="478" t="str">
        <f t="shared" si="92"/>
        <v/>
      </c>
      <c r="FS30" s="478" t="str">
        <f t="shared" si="93"/>
        <v/>
      </c>
      <c r="FT30" s="478" t="str">
        <f t="shared" si="94"/>
        <v/>
      </c>
      <c r="FV30" s="79">
        <f t="shared" si="95"/>
        <v>0</v>
      </c>
      <c r="FW30" s="79">
        <f t="shared" si="97"/>
        <v>0</v>
      </c>
      <c r="FX30" s="79">
        <f t="shared" si="98"/>
        <v>0</v>
      </c>
      <c r="FY30" s="79">
        <f t="shared" si="99"/>
        <v>0</v>
      </c>
      <c r="FZ30" s="79">
        <f t="shared" si="100"/>
        <v>0</v>
      </c>
      <c r="GA30" s="79">
        <f t="shared" si="101"/>
        <v>0</v>
      </c>
      <c r="GB30" s="79">
        <f t="shared" si="102"/>
        <v>0</v>
      </c>
      <c r="GC30" s="79">
        <f t="shared" si="103"/>
        <v>0</v>
      </c>
      <c r="GD30" s="79">
        <f t="shared" si="104"/>
        <v>0</v>
      </c>
      <c r="GE30" s="79">
        <f t="shared" si="105"/>
        <v>0</v>
      </c>
      <c r="GF30" s="79">
        <f t="shared" si="106"/>
        <v>0</v>
      </c>
      <c r="GG30" s="79">
        <f t="shared" si="107"/>
        <v>0</v>
      </c>
    </row>
    <row r="31" spans="1:189">
      <c r="A31" s="55"/>
      <c r="B31" s="74">
        <v>27</v>
      </c>
      <c r="C31" s="261" t="s">
        <v>643</v>
      </c>
      <c r="D31" s="262" t="s">
        <v>643</v>
      </c>
      <c r="E31" s="262" t="s">
        <v>643</v>
      </c>
      <c r="F31" s="262" t="s">
        <v>643</v>
      </c>
      <c r="G31" s="262" t="s">
        <v>643</v>
      </c>
      <c r="H31" s="262" t="s">
        <v>643</v>
      </c>
      <c r="I31" s="262" t="s">
        <v>643</v>
      </c>
      <c r="J31" s="262" t="s">
        <v>643</v>
      </c>
      <c r="K31" s="262" t="s">
        <v>643</v>
      </c>
      <c r="L31" s="262" t="s">
        <v>643</v>
      </c>
      <c r="M31" s="262" t="s">
        <v>643</v>
      </c>
      <c r="N31" s="309" t="s">
        <v>643</v>
      </c>
      <c r="O31" s="277" t="s">
        <v>67</v>
      </c>
      <c r="P31" s="278" t="s">
        <v>67</v>
      </c>
      <c r="Q31" s="278" t="s">
        <v>67</v>
      </c>
      <c r="R31" s="278" t="s">
        <v>67</v>
      </c>
      <c r="S31" s="278" t="s">
        <v>67</v>
      </c>
      <c r="T31" s="278" t="s">
        <v>67</v>
      </c>
      <c r="U31" s="278" t="s">
        <v>67</v>
      </c>
      <c r="V31" s="278" t="s">
        <v>67</v>
      </c>
      <c r="W31" s="278" t="s">
        <v>67</v>
      </c>
      <c r="X31" s="278" t="s">
        <v>67</v>
      </c>
      <c r="Y31" s="278" t="s">
        <v>67</v>
      </c>
      <c r="Z31" s="279" t="s">
        <v>67</v>
      </c>
      <c r="AA31" s="355"/>
      <c r="AB31" s="356"/>
      <c r="AC31" s="356"/>
      <c r="AD31" s="356"/>
      <c r="AE31" s="356"/>
      <c r="AF31" s="356"/>
      <c r="AG31" s="356"/>
      <c r="AH31" s="356"/>
      <c r="AI31" s="356"/>
      <c r="AJ31" s="356"/>
      <c r="AK31" s="356"/>
      <c r="AL31" s="357"/>
      <c r="AM31" s="363" t="s">
        <v>643</v>
      </c>
      <c r="AN31" s="262" t="s">
        <v>643</v>
      </c>
      <c r="AO31" s="262" t="s">
        <v>643</v>
      </c>
      <c r="AP31" s="307" t="s">
        <v>643</v>
      </c>
      <c r="AQ31" s="73"/>
      <c r="CG31" s="485" t="str">
        <f t="shared" si="96"/>
        <v/>
      </c>
      <c r="CI31" s="534" t="str">
        <f t="shared" si="54"/>
        <v>grey</v>
      </c>
      <c r="CJ31" s="1121"/>
      <c r="CK31" s="535" t="str">
        <f t="shared" si="55"/>
        <v/>
      </c>
      <c r="CL31" s="525" t="str">
        <f t="shared" si="56"/>
        <v/>
      </c>
      <c r="CM31" s="525" t="str">
        <f t="shared" si="57"/>
        <v/>
      </c>
      <c r="CN31" s="525" t="str">
        <f t="shared" si="58"/>
        <v/>
      </c>
      <c r="CO31" s="525" t="str">
        <f t="shared" si="59"/>
        <v/>
      </c>
      <c r="CP31" s="525" t="str">
        <f t="shared" si="60"/>
        <v/>
      </c>
      <c r="CQ31" s="525" t="str">
        <f t="shared" si="61"/>
        <v/>
      </c>
      <c r="CR31" s="525" t="str">
        <f t="shared" si="62"/>
        <v/>
      </c>
      <c r="CS31" s="525" t="str">
        <f t="shared" si="63"/>
        <v/>
      </c>
      <c r="CT31" s="525" t="str">
        <f t="shared" si="64"/>
        <v/>
      </c>
      <c r="CU31" s="525" t="str">
        <f t="shared" si="65"/>
        <v/>
      </c>
      <c r="CV31" s="515" t="str">
        <f t="shared" si="66"/>
        <v/>
      </c>
      <c r="CW31" s="525" t="str">
        <f t="shared" si="67"/>
        <v/>
      </c>
      <c r="CX31" s="525" t="str">
        <f t="shared" si="68"/>
        <v/>
      </c>
      <c r="CY31" s="525" t="str">
        <f t="shared" si="69"/>
        <v/>
      </c>
      <c r="CZ31" s="525" t="str">
        <f t="shared" si="70"/>
        <v/>
      </c>
      <c r="DA31" s="525" t="str">
        <f t="shared" si="71"/>
        <v/>
      </c>
      <c r="DB31" s="525" t="str">
        <f t="shared" si="72"/>
        <v/>
      </c>
      <c r="DC31" s="525" t="str">
        <f t="shared" si="73"/>
        <v/>
      </c>
      <c r="DD31" s="525" t="str">
        <f t="shared" si="74"/>
        <v/>
      </c>
      <c r="DE31" s="525" t="str">
        <f t="shared" si="75"/>
        <v/>
      </c>
      <c r="DF31" s="525" t="str">
        <f t="shared" si="76"/>
        <v/>
      </c>
      <c r="DG31" s="525" t="str">
        <f t="shared" si="77"/>
        <v/>
      </c>
      <c r="DH31" s="515" t="str">
        <f t="shared" si="78"/>
        <v/>
      </c>
      <c r="DI31" s="186" t="b">
        <f t="shared" si="4"/>
        <v>0</v>
      </c>
      <c r="DJ31" s="159" t="b">
        <f t="shared" si="5"/>
        <v>0</v>
      </c>
      <c r="DK31" s="159" t="b">
        <f t="shared" si="6"/>
        <v>0</v>
      </c>
      <c r="DL31" s="187" t="b">
        <f t="shared" si="7"/>
        <v>0</v>
      </c>
      <c r="DM31" s="478" t="str">
        <f t="shared" si="79"/>
        <v/>
      </c>
      <c r="DN31" s="186" t="b">
        <f t="shared" si="8"/>
        <v>0</v>
      </c>
      <c r="DO31" s="159" t="b">
        <f t="shared" si="9"/>
        <v>0</v>
      </c>
      <c r="DP31" s="159" t="b">
        <f t="shared" si="10"/>
        <v>0</v>
      </c>
      <c r="DQ31" s="187" t="b">
        <f t="shared" si="11"/>
        <v>0</v>
      </c>
      <c r="DR31" s="478" t="str">
        <f t="shared" si="80"/>
        <v/>
      </c>
      <c r="DS31" s="186" t="b">
        <f t="shared" si="12"/>
        <v>0</v>
      </c>
      <c r="DT31" s="159" t="b">
        <f t="shared" si="13"/>
        <v>0</v>
      </c>
      <c r="DU31" s="159" t="b">
        <f t="shared" si="14"/>
        <v>0</v>
      </c>
      <c r="DV31" s="187" t="b">
        <f t="shared" si="15"/>
        <v>0</v>
      </c>
      <c r="DW31" s="478" t="str">
        <f t="shared" si="81"/>
        <v/>
      </c>
      <c r="DX31" s="186" t="b">
        <f t="shared" si="16"/>
        <v>0</v>
      </c>
      <c r="DY31" s="159" t="b">
        <f t="shared" si="17"/>
        <v>0</v>
      </c>
      <c r="DZ31" s="159" t="b">
        <f t="shared" si="18"/>
        <v>0</v>
      </c>
      <c r="EA31" s="187" t="b">
        <f t="shared" si="19"/>
        <v>0</v>
      </c>
      <c r="EB31" s="478" t="str">
        <f t="shared" si="82"/>
        <v/>
      </c>
      <c r="EC31" s="186" t="b">
        <f t="shared" si="20"/>
        <v>0</v>
      </c>
      <c r="ED31" s="159" t="b">
        <f t="shared" si="21"/>
        <v>0</v>
      </c>
      <c r="EE31" s="159" t="b">
        <f t="shared" si="22"/>
        <v>0</v>
      </c>
      <c r="EF31" s="187" t="b">
        <f t="shared" si="23"/>
        <v>0</v>
      </c>
      <c r="EG31" s="478" t="str">
        <f t="shared" si="83"/>
        <v/>
      </c>
      <c r="EH31" s="186" t="b">
        <f t="shared" si="24"/>
        <v>0</v>
      </c>
      <c r="EI31" s="159" t="b">
        <f t="shared" si="25"/>
        <v>0</v>
      </c>
      <c r="EJ31" s="159" t="b">
        <f t="shared" si="26"/>
        <v>0</v>
      </c>
      <c r="EK31" s="187" t="b">
        <f t="shared" si="27"/>
        <v>0</v>
      </c>
      <c r="EL31" s="478" t="str">
        <f t="shared" si="84"/>
        <v/>
      </c>
      <c r="EM31" s="186" t="b">
        <f t="shared" si="28"/>
        <v>0</v>
      </c>
      <c r="EN31" s="159" t="b">
        <f t="shared" si="29"/>
        <v>0</v>
      </c>
      <c r="EO31" s="159" t="b">
        <f t="shared" si="30"/>
        <v>0</v>
      </c>
      <c r="EP31" s="187" t="b">
        <f t="shared" si="31"/>
        <v>0</v>
      </c>
      <c r="EQ31" s="478" t="str">
        <f t="shared" si="85"/>
        <v/>
      </c>
      <c r="ER31" s="186" t="b">
        <f t="shared" si="32"/>
        <v>0</v>
      </c>
      <c r="ES31" s="159" t="b">
        <f t="shared" si="33"/>
        <v>0</v>
      </c>
      <c r="ET31" s="159" t="b">
        <f t="shared" si="34"/>
        <v>0</v>
      </c>
      <c r="EU31" s="187" t="b">
        <f t="shared" si="35"/>
        <v>0</v>
      </c>
      <c r="EV31" s="478" t="str">
        <f t="shared" si="86"/>
        <v/>
      </c>
      <c r="EW31" s="186" t="b">
        <f t="shared" si="36"/>
        <v>0</v>
      </c>
      <c r="EX31" s="159" t="b">
        <f t="shared" si="37"/>
        <v>0</v>
      </c>
      <c r="EY31" s="159" t="b">
        <f t="shared" si="38"/>
        <v>0</v>
      </c>
      <c r="EZ31" s="187" t="b">
        <f t="shared" si="39"/>
        <v>0</v>
      </c>
      <c r="FA31" s="478" t="str">
        <f t="shared" si="87"/>
        <v/>
      </c>
      <c r="FB31" s="186" t="b">
        <f t="shared" si="40"/>
        <v>0</v>
      </c>
      <c r="FC31" s="159" t="b">
        <f t="shared" si="41"/>
        <v>0</v>
      </c>
      <c r="FD31" s="159" t="b">
        <f t="shared" si="42"/>
        <v>0</v>
      </c>
      <c r="FE31" s="187" t="b">
        <f t="shared" si="43"/>
        <v>0</v>
      </c>
      <c r="FF31" s="478" t="str">
        <f t="shared" si="88"/>
        <v/>
      </c>
      <c r="FG31" s="186" t="b">
        <f t="shared" si="44"/>
        <v>0</v>
      </c>
      <c r="FH31" s="159" t="b">
        <f t="shared" si="45"/>
        <v>0</v>
      </c>
      <c r="FI31" s="159" t="b">
        <f t="shared" si="46"/>
        <v>0</v>
      </c>
      <c r="FJ31" s="187" t="b">
        <f t="shared" si="47"/>
        <v>0</v>
      </c>
      <c r="FK31" s="478" t="str">
        <f t="shared" si="89"/>
        <v/>
      </c>
      <c r="FL31" s="186" t="b">
        <f t="shared" si="48"/>
        <v>0</v>
      </c>
      <c r="FM31" s="159" t="b">
        <f t="shared" si="49"/>
        <v>0</v>
      </c>
      <c r="FN31" s="159" t="b">
        <f t="shared" si="50"/>
        <v>0</v>
      </c>
      <c r="FO31" s="187" t="b">
        <f t="shared" si="51"/>
        <v>0</v>
      </c>
      <c r="FP31" s="478" t="str">
        <f t="shared" si="90"/>
        <v/>
      </c>
      <c r="FQ31" s="478" t="str">
        <f t="shared" si="91"/>
        <v/>
      </c>
      <c r="FR31" s="478" t="str">
        <f t="shared" si="92"/>
        <v/>
      </c>
      <c r="FS31" s="478" t="str">
        <f t="shared" si="93"/>
        <v/>
      </c>
      <c r="FT31" s="478" t="str">
        <f t="shared" si="94"/>
        <v/>
      </c>
      <c r="FV31" s="79">
        <f t="shared" si="95"/>
        <v>0</v>
      </c>
      <c r="FW31" s="79">
        <f t="shared" si="97"/>
        <v>0</v>
      </c>
      <c r="FX31" s="79">
        <f t="shared" si="98"/>
        <v>0</v>
      </c>
      <c r="FY31" s="79">
        <f t="shared" si="99"/>
        <v>0</v>
      </c>
      <c r="FZ31" s="79">
        <f t="shared" si="100"/>
        <v>0</v>
      </c>
      <c r="GA31" s="79">
        <f t="shared" si="101"/>
        <v>0</v>
      </c>
      <c r="GB31" s="79">
        <f t="shared" si="102"/>
        <v>0</v>
      </c>
      <c r="GC31" s="79">
        <f t="shared" si="103"/>
        <v>0</v>
      </c>
      <c r="GD31" s="79">
        <f t="shared" si="104"/>
        <v>0</v>
      </c>
      <c r="GE31" s="79">
        <f t="shared" si="105"/>
        <v>0</v>
      </c>
      <c r="GF31" s="79">
        <f t="shared" si="106"/>
        <v>0</v>
      </c>
      <c r="GG31" s="79">
        <f t="shared" si="107"/>
        <v>0</v>
      </c>
    </row>
    <row r="32" spans="1:189">
      <c r="A32" s="55"/>
      <c r="B32" s="74">
        <v>28</v>
      </c>
      <c r="C32" s="261" t="s">
        <v>643</v>
      </c>
      <c r="D32" s="262" t="s">
        <v>643</v>
      </c>
      <c r="E32" s="262" t="s">
        <v>643</v>
      </c>
      <c r="F32" s="262" t="s">
        <v>643</v>
      </c>
      <c r="G32" s="262" t="s">
        <v>643</v>
      </c>
      <c r="H32" s="262" t="s">
        <v>643</v>
      </c>
      <c r="I32" s="262" t="s">
        <v>643</v>
      </c>
      <c r="J32" s="262" t="s">
        <v>643</v>
      </c>
      <c r="K32" s="262" t="s">
        <v>643</v>
      </c>
      <c r="L32" s="262" t="s">
        <v>643</v>
      </c>
      <c r="M32" s="262" t="s">
        <v>643</v>
      </c>
      <c r="N32" s="309" t="s">
        <v>643</v>
      </c>
      <c r="O32" s="277" t="s">
        <v>67</v>
      </c>
      <c r="P32" s="278" t="s">
        <v>67</v>
      </c>
      <c r="Q32" s="278" t="s">
        <v>67</v>
      </c>
      <c r="R32" s="278" t="s">
        <v>67</v>
      </c>
      <c r="S32" s="278" t="s">
        <v>67</v>
      </c>
      <c r="T32" s="278" t="s">
        <v>67</v>
      </c>
      <c r="U32" s="278" t="s">
        <v>67</v>
      </c>
      <c r="V32" s="278" t="s">
        <v>67</v>
      </c>
      <c r="W32" s="278" t="s">
        <v>67</v>
      </c>
      <c r="X32" s="278" t="s">
        <v>67</v>
      </c>
      <c r="Y32" s="278" t="s">
        <v>67</v>
      </c>
      <c r="Z32" s="279" t="s">
        <v>67</v>
      </c>
      <c r="AA32" s="355"/>
      <c r="AB32" s="356"/>
      <c r="AC32" s="356"/>
      <c r="AD32" s="356"/>
      <c r="AE32" s="356"/>
      <c r="AF32" s="356"/>
      <c r="AG32" s="356"/>
      <c r="AH32" s="356"/>
      <c r="AI32" s="356"/>
      <c r="AJ32" s="356"/>
      <c r="AK32" s="356"/>
      <c r="AL32" s="357"/>
      <c r="AM32" s="363" t="s">
        <v>643</v>
      </c>
      <c r="AN32" s="262" t="s">
        <v>643</v>
      </c>
      <c r="AO32" s="262" t="s">
        <v>643</v>
      </c>
      <c r="AP32" s="307" t="s">
        <v>643</v>
      </c>
      <c r="AQ32" s="73"/>
      <c r="CG32" s="485" t="str">
        <f t="shared" si="96"/>
        <v/>
      </c>
      <c r="CI32" s="534" t="str">
        <f t="shared" si="54"/>
        <v>grey</v>
      </c>
      <c r="CJ32" s="1121"/>
      <c r="CK32" s="535" t="str">
        <f t="shared" si="55"/>
        <v/>
      </c>
      <c r="CL32" s="525" t="str">
        <f t="shared" si="56"/>
        <v/>
      </c>
      <c r="CM32" s="525" t="str">
        <f t="shared" si="57"/>
        <v/>
      </c>
      <c r="CN32" s="525" t="str">
        <f t="shared" si="58"/>
        <v/>
      </c>
      <c r="CO32" s="525" t="str">
        <f t="shared" si="59"/>
        <v/>
      </c>
      <c r="CP32" s="525" t="str">
        <f t="shared" si="60"/>
        <v/>
      </c>
      <c r="CQ32" s="525" t="str">
        <f t="shared" si="61"/>
        <v/>
      </c>
      <c r="CR32" s="525" t="str">
        <f t="shared" si="62"/>
        <v/>
      </c>
      <c r="CS32" s="525" t="str">
        <f t="shared" si="63"/>
        <v/>
      </c>
      <c r="CT32" s="525" t="str">
        <f t="shared" si="64"/>
        <v/>
      </c>
      <c r="CU32" s="525" t="str">
        <f t="shared" si="65"/>
        <v/>
      </c>
      <c r="CV32" s="515" t="str">
        <f t="shared" si="66"/>
        <v/>
      </c>
      <c r="CW32" s="525" t="str">
        <f t="shared" si="67"/>
        <v/>
      </c>
      <c r="CX32" s="525" t="str">
        <f t="shared" si="68"/>
        <v/>
      </c>
      <c r="CY32" s="525" t="str">
        <f t="shared" si="69"/>
        <v/>
      </c>
      <c r="CZ32" s="525" t="str">
        <f t="shared" si="70"/>
        <v/>
      </c>
      <c r="DA32" s="525" t="str">
        <f t="shared" si="71"/>
        <v/>
      </c>
      <c r="DB32" s="525" t="str">
        <f t="shared" si="72"/>
        <v/>
      </c>
      <c r="DC32" s="525" t="str">
        <f t="shared" si="73"/>
        <v/>
      </c>
      <c r="DD32" s="525" t="str">
        <f t="shared" si="74"/>
        <v/>
      </c>
      <c r="DE32" s="525" t="str">
        <f t="shared" si="75"/>
        <v/>
      </c>
      <c r="DF32" s="525" t="str">
        <f t="shared" si="76"/>
        <v/>
      </c>
      <c r="DG32" s="525" t="str">
        <f t="shared" si="77"/>
        <v/>
      </c>
      <c r="DH32" s="515" t="str">
        <f t="shared" si="78"/>
        <v/>
      </c>
      <c r="DI32" s="186" t="b">
        <f t="shared" si="4"/>
        <v>0</v>
      </c>
      <c r="DJ32" s="159" t="b">
        <f t="shared" si="5"/>
        <v>0</v>
      </c>
      <c r="DK32" s="159" t="b">
        <f t="shared" si="6"/>
        <v>0</v>
      </c>
      <c r="DL32" s="187" t="b">
        <f t="shared" si="7"/>
        <v>0</v>
      </c>
      <c r="DM32" s="478" t="str">
        <f t="shared" si="79"/>
        <v/>
      </c>
      <c r="DN32" s="186" t="b">
        <f t="shared" si="8"/>
        <v>0</v>
      </c>
      <c r="DO32" s="159" t="b">
        <f t="shared" si="9"/>
        <v>0</v>
      </c>
      <c r="DP32" s="159" t="b">
        <f t="shared" si="10"/>
        <v>0</v>
      </c>
      <c r="DQ32" s="187" t="b">
        <f t="shared" si="11"/>
        <v>0</v>
      </c>
      <c r="DR32" s="478" t="str">
        <f t="shared" si="80"/>
        <v/>
      </c>
      <c r="DS32" s="186" t="b">
        <f t="shared" si="12"/>
        <v>0</v>
      </c>
      <c r="DT32" s="159" t="b">
        <f t="shared" si="13"/>
        <v>0</v>
      </c>
      <c r="DU32" s="159" t="b">
        <f t="shared" si="14"/>
        <v>0</v>
      </c>
      <c r="DV32" s="187" t="b">
        <f t="shared" si="15"/>
        <v>0</v>
      </c>
      <c r="DW32" s="478" t="str">
        <f t="shared" si="81"/>
        <v/>
      </c>
      <c r="DX32" s="186" t="b">
        <f t="shared" si="16"/>
        <v>0</v>
      </c>
      <c r="DY32" s="159" t="b">
        <f t="shared" si="17"/>
        <v>0</v>
      </c>
      <c r="DZ32" s="159" t="b">
        <f t="shared" si="18"/>
        <v>0</v>
      </c>
      <c r="EA32" s="187" t="b">
        <f t="shared" si="19"/>
        <v>0</v>
      </c>
      <c r="EB32" s="478" t="str">
        <f t="shared" si="82"/>
        <v/>
      </c>
      <c r="EC32" s="186" t="b">
        <f t="shared" si="20"/>
        <v>0</v>
      </c>
      <c r="ED32" s="159" t="b">
        <f t="shared" si="21"/>
        <v>0</v>
      </c>
      <c r="EE32" s="159" t="b">
        <f t="shared" si="22"/>
        <v>0</v>
      </c>
      <c r="EF32" s="187" t="b">
        <f t="shared" si="23"/>
        <v>0</v>
      </c>
      <c r="EG32" s="478" t="str">
        <f t="shared" si="83"/>
        <v/>
      </c>
      <c r="EH32" s="186" t="b">
        <f t="shared" si="24"/>
        <v>0</v>
      </c>
      <c r="EI32" s="159" t="b">
        <f t="shared" si="25"/>
        <v>0</v>
      </c>
      <c r="EJ32" s="159" t="b">
        <f t="shared" si="26"/>
        <v>0</v>
      </c>
      <c r="EK32" s="187" t="b">
        <f t="shared" si="27"/>
        <v>0</v>
      </c>
      <c r="EL32" s="478" t="str">
        <f t="shared" si="84"/>
        <v/>
      </c>
      <c r="EM32" s="186" t="b">
        <f t="shared" si="28"/>
        <v>0</v>
      </c>
      <c r="EN32" s="159" t="b">
        <f t="shared" si="29"/>
        <v>0</v>
      </c>
      <c r="EO32" s="159" t="b">
        <f t="shared" si="30"/>
        <v>0</v>
      </c>
      <c r="EP32" s="187" t="b">
        <f t="shared" si="31"/>
        <v>0</v>
      </c>
      <c r="EQ32" s="478" t="str">
        <f t="shared" si="85"/>
        <v/>
      </c>
      <c r="ER32" s="186" t="b">
        <f t="shared" si="32"/>
        <v>0</v>
      </c>
      <c r="ES32" s="159" t="b">
        <f t="shared" si="33"/>
        <v>0</v>
      </c>
      <c r="ET32" s="159" t="b">
        <f t="shared" si="34"/>
        <v>0</v>
      </c>
      <c r="EU32" s="187" t="b">
        <f t="shared" si="35"/>
        <v>0</v>
      </c>
      <c r="EV32" s="478" t="str">
        <f t="shared" si="86"/>
        <v/>
      </c>
      <c r="EW32" s="186" t="b">
        <f t="shared" si="36"/>
        <v>0</v>
      </c>
      <c r="EX32" s="159" t="b">
        <f t="shared" si="37"/>
        <v>0</v>
      </c>
      <c r="EY32" s="159" t="b">
        <f t="shared" si="38"/>
        <v>0</v>
      </c>
      <c r="EZ32" s="187" t="b">
        <f t="shared" si="39"/>
        <v>0</v>
      </c>
      <c r="FA32" s="478" t="str">
        <f t="shared" si="87"/>
        <v/>
      </c>
      <c r="FB32" s="186" t="b">
        <f t="shared" si="40"/>
        <v>0</v>
      </c>
      <c r="FC32" s="159" t="b">
        <f t="shared" si="41"/>
        <v>0</v>
      </c>
      <c r="FD32" s="159" t="b">
        <f t="shared" si="42"/>
        <v>0</v>
      </c>
      <c r="FE32" s="187" t="b">
        <f t="shared" si="43"/>
        <v>0</v>
      </c>
      <c r="FF32" s="478" t="str">
        <f t="shared" si="88"/>
        <v/>
      </c>
      <c r="FG32" s="186" t="b">
        <f t="shared" si="44"/>
        <v>0</v>
      </c>
      <c r="FH32" s="159" t="b">
        <f t="shared" si="45"/>
        <v>0</v>
      </c>
      <c r="FI32" s="159" t="b">
        <f t="shared" si="46"/>
        <v>0</v>
      </c>
      <c r="FJ32" s="187" t="b">
        <f t="shared" si="47"/>
        <v>0</v>
      </c>
      <c r="FK32" s="478" t="str">
        <f t="shared" si="89"/>
        <v/>
      </c>
      <c r="FL32" s="186" t="b">
        <f t="shared" si="48"/>
        <v>0</v>
      </c>
      <c r="FM32" s="159" t="b">
        <f t="shared" si="49"/>
        <v>0</v>
      </c>
      <c r="FN32" s="159" t="b">
        <f t="shared" si="50"/>
        <v>0</v>
      </c>
      <c r="FO32" s="187" t="b">
        <f t="shared" si="51"/>
        <v>0</v>
      </c>
      <c r="FP32" s="478" t="str">
        <f t="shared" si="90"/>
        <v/>
      </c>
      <c r="FQ32" s="478" t="str">
        <f t="shared" si="91"/>
        <v/>
      </c>
      <c r="FR32" s="478" t="str">
        <f t="shared" si="92"/>
        <v/>
      </c>
      <c r="FS32" s="478" t="str">
        <f t="shared" si="93"/>
        <v/>
      </c>
      <c r="FT32" s="478" t="str">
        <f t="shared" si="94"/>
        <v/>
      </c>
      <c r="FV32" s="79">
        <f t="shared" si="95"/>
        <v>0</v>
      </c>
      <c r="FW32" s="79">
        <f t="shared" si="97"/>
        <v>0</v>
      </c>
      <c r="FX32" s="79">
        <f t="shared" si="98"/>
        <v>0</v>
      </c>
      <c r="FY32" s="79">
        <f t="shared" si="99"/>
        <v>0</v>
      </c>
      <c r="FZ32" s="79">
        <f t="shared" si="100"/>
        <v>0</v>
      </c>
      <c r="GA32" s="79">
        <f t="shared" si="101"/>
        <v>0</v>
      </c>
      <c r="GB32" s="79">
        <f t="shared" si="102"/>
        <v>0</v>
      </c>
      <c r="GC32" s="79">
        <f t="shared" si="103"/>
        <v>0</v>
      </c>
      <c r="GD32" s="79">
        <f t="shared" si="104"/>
        <v>0</v>
      </c>
      <c r="GE32" s="79">
        <f t="shared" si="105"/>
        <v>0</v>
      </c>
      <c r="GF32" s="79">
        <f t="shared" si="106"/>
        <v>0</v>
      </c>
      <c r="GG32" s="79">
        <f t="shared" si="107"/>
        <v>0</v>
      </c>
    </row>
    <row r="33" spans="1:189">
      <c r="A33" s="55"/>
      <c r="B33" s="74">
        <v>29</v>
      </c>
      <c r="C33" s="261" t="s">
        <v>643</v>
      </c>
      <c r="D33" s="262" t="s">
        <v>643</v>
      </c>
      <c r="E33" s="262" t="s">
        <v>643</v>
      </c>
      <c r="F33" s="262" t="s">
        <v>643</v>
      </c>
      <c r="G33" s="262" t="s">
        <v>643</v>
      </c>
      <c r="H33" s="262" t="s">
        <v>643</v>
      </c>
      <c r="I33" s="262" t="s">
        <v>643</v>
      </c>
      <c r="J33" s="262" t="s">
        <v>643</v>
      </c>
      <c r="K33" s="262" t="s">
        <v>643</v>
      </c>
      <c r="L33" s="262" t="s">
        <v>643</v>
      </c>
      <c r="M33" s="262" t="s">
        <v>643</v>
      </c>
      <c r="N33" s="309" t="s">
        <v>643</v>
      </c>
      <c r="O33" s="277" t="s">
        <v>67</v>
      </c>
      <c r="P33" s="278" t="s">
        <v>67</v>
      </c>
      <c r="Q33" s="278" t="s">
        <v>67</v>
      </c>
      <c r="R33" s="278" t="s">
        <v>67</v>
      </c>
      <c r="S33" s="278" t="s">
        <v>67</v>
      </c>
      <c r="T33" s="278" t="s">
        <v>67</v>
      </c>
      <c r="U33" s="278" t="s">
        <v>67</v>
      </c>
      <c r="V33" s="278" t="s">
        <v>67</v>
      </c>
      <c r="W33" s="278" t="s">
        <v>67</v>
      </c>
      <c r="X33" s="278" t="s">
        <v>67</v>
      </c>
      <c r="Y33" s="278" t="s">
        <v>67</v>
      </c>
      <c r="Z33" s="279" t="s">
        <v>67</v>
      </c>
      <c r="AA33" s="355"/>
      <c r="AB33" s="356"/>
      <c r="AC33" s="356"/>
      <c r="AD33" s="356"/>
      <c r="AE33" s="356"/>
      <c r="AF33" s="356"/>
      <c r="AG33" s="356"/>
      <c r="AH33" s="356"/>
      <c r="AI33" s="356"/>
      <c r="AJ33" s="356"/>
      <c r="AK33" s="356"/>
      <c r="AL33" s="357"/>
      <c r="AM33" s="363" t="s">
        <v>643</v>
      </c>
      <c r="AN33" s="262" t="s">
        <v>643</v>
      </c>
      <c r="AO33" s="262" t="s">
        <v>643</v>
      </c>
      <c r="AP33" s="307" t="s">
        <v>643</v>
      </c>
      <c r="AQ33" s="73"/>
      <c r="CG33" s="485" t="str">
        <f t="shared" si="96"/>
        <v/>
      </c>
      <c r="CI33" s="534" t="str">
        <f t="shared" si="54"/>
        <v>grey</v>
      </c>
      <c r="CJ33" s="1121"/>
      <c r="CK33" s="535" t="str">
        <f t="shared" si="55"/>
        <v/>
      </c>
      <c r="CL33" s="525" t="str">
        <f t="shared" si="56"/>
        <v/>
      </c>
      <c r="CM33" s="525" t="str">
        <f t="shared" si="57"/>
        <v/>
      </c>
      <c r="CN33" s="525" t="str">
        <f t="shared" si="58"/>
        <v/>
      </c>
      <c r="CO33" s="525" t="str">
        <f t="shared" si="59"/>
        <v/>
      </c>
      <c r="CP33" s="525" t="str">
        <f t="shared" si="60"/>
        <v/>
      </c>
      <c r="CQ33" s="525" t="str">
        <f t="shared" si="61"/>
        <v/>
      </c>
      <c r="CR33" s="525" t="str">
        <f t="shared" si="62"/>
        <v/>
      </c>
      <c r="CS33" s="525" t="str">
        <f t="shared" si="63"/>
        <v/>
      </c>
      <c r="CT33" s="525" t="str">
        <f t="shared" si="64"/>
        <v/>
      </c>
      <c r="CU33" s="525" t="str">
        <f t="shared" si="65"/>
        <v/>
      </c>
      <c r="CV33" s="515" t="str">
        <f t="shared" si="66"/>
        <v/>
      </c>
      <c r="CW33" s="525" t="str">
        <f t="shared" si="67"/>
        <v/>
      </c>
      <c r="CX33" s="525" t="str">
        <f t="shared" si="68"/>
        <v/>
      </c>
      <c r="CY33" s="525" t="str">
        <f t="shared" si="69"/>
        <v/>
      </c>
      <c r="CZ33" s="525" t="str">
        <f t="shared" si="70"/>
        <v/>
      </c>
      <c r="DA33" s="525" t="str">
        <f t="shared" si="71"/>
        <v/>
      </c>
      <c r="DB33" s="525" t="str">
        <f t="shared" si="72"/>
        <v/>
      </c>
      <c r="DC33" s="525" t="str">
        <f t="shared" si="73"/>
        <v/>
      </c>
      <c r="DD33" s="525" t="str">
        <f t="shared" si="74"/>
        <v/>
      </c>
      <c r="DE33" s="525" t="str">
        <f t="shared" si="75"/>
        <v/>
      </c>
      <c r="DF33" s="525" t="str">
        <f t="shared" si="76"/>
        <v/>
      </c>
      <c r="DG33" s="525" t="str">
        <f t="shared" si="77"/>
        <v/>
      </c>
      <c r="DH33" s="515" t="str">
        <f t="shared" si="78"/>
        <v/>
      </c>
      <c r="DI33" s="186" t="b">
        <f t="shared" si="4"/>
        <v>0</v>
      </c>
      <c r="DJ33" s="159" t="b">
        <f t="shared" si="5"/>
        <v>0</v>
      </c>
      <c r="DK33" s="159" t="b">
        <f t="shared" si="6"/>
        <v>0</v>
      </c>
      <c r="DL33" s="187" t="b">
        <f t="shared" si="7"/>
        <v>0</v>
      </c>
      <c r="DM33" s="478" t="str">
        <f t="shared" si="79"/>
        <v/>
      </c>
      <c r="DN33" s="186" t="b">
        <f t="shared" si="8"/>
        <v>0</v>
      </c>
      <c r="DO33" s="159" t="b">
        <f t="shared" si="9"/>
        <v>0</v>
      </c>
      <c r="DP33" s="159" t="b">
        <f t="shared" si="10"/>
        <v>0</v>
      </c>
      <c r="DQ33" s="187" t="b">
        <f t="shared" si="11"/>
        <v>0</v>
      </c>
      <c r="DR33" s="478" t="str">
        <f t="shared" si="80"/>
        <v/>
      </c>
      <c r="DS33" s="186" t="b">
        <f t="shared" si="12"/>
        <v>0</v>
      </c>
      <c r="DT33" s="159" t="b">
        <f t="shared" si="13"/>
        <v>0</v>
      </c>
      <c r="DU33" s="159" t="b">
        <f t="shared" si="14"/>
        <v>0</v>
      </c>
      <c r="DV33" s="187" t="b">
        <f t="shared" si="15"/>
        <v>0</v>
      </c>
      <c r="DW33" s="478" t="str">
        <f t="shared" si="81"/>
        <v/>
      </c>
      <c r="DX33" s="186" t="b">
        <f t="shared" si="16"/>
        <v>0</v>
      </c>
      <c r="DY33" s="159" t="b">
        <f t="shared" si="17"/>
        <v>0</v>
      </c>
      <c r="DZ33" s="159" t="b">
        <f t="shared" si="18"/>
        <v>0</v>
      </c>
      <c r="EA33" s="187" t="b">
        <f t="shared" si="19"/>
        <v>0</v>
      </c>
      <c r="EB33" s="478" t="str">
        <f t="shared" si="82"/>
        <v/>
      </c>
      <c r="EC33" s="186" t="b">
        <f t="shared" si="20"/>
        <v>0</v>
      </c>
      <c r="ED33" s="159" t="b">
        <f t="shared" si="21"/>
        <v>0</v>
      </c>
      <c r="EE33" s="159" t="b">
        <f t="shared" si="22"/>
        <v>0</v>
      </c>
      <c r="EF33" s="187" t="b">
        <f t="shared" si="23"/>
        <v>0</v>
      </c>
      <c r="EG33" s="478" t="str">
        <f t="shared" si="83"/>
        <v/>
      </c>
      <c r="EH33" s="186" t="b">
        <f t="shared" si="24"/>
        <v>0</v>
      </c>
      <c r="EI33" s="159" t="b">
        <f t="shared" si="25"/>
        <v>0</v>
      </c>
      <c r="EJ33" s="159" t="b">
        <f t="shared" si="26"/>
        <v>0</v>
      </c>
      <c r="EK33" s="187" t="b">
        <f t="shared" si="27"/>
        <v>0</v>
      </c>
      <c r="EL33" s="478" t="str">
        <f t="shared" si="84"/>
        <v/>
      </c>
      <c r="EM33" s="186" t="b">
        <f t="shared" si="28"/>
        <v>0</v>
      </c>
      <c r="EN33" s="159" t="b">
        <f t="shared" si="29"/>
        <v>0</v>
      </c>
      <c r="EO33" s="159" t="b">
        <f t="shared" si="30"/>
        <v>0</v>
      </c>
      <c r="EP33" s="187" t="b">
        <f t="shared" si="31"/>
        <v>0</v>
      </c>
      <c r="EQ33" s="478" t="str">
        <f t="shared" si="85"/>
        <v/>
      </c>
      <c r="ER33" s="186" t="b">
        <f t="shared" si="32"/>
        <v>0</v>
      </c>
      <c r="ES33" s="159" t="b">
        <f t="shared" si="33"/>
        <v>0</v>
      </c>
      <c r="ET33" s="159" t="b">
        <f t="shared" si="34"/>
        <v>0</v>
      </c>
      <c r="EU33" s="187" t="b">
        <f t="shared" si="35"/>
        <v>0</v>
      </c>
      <c r="EV33" s="478" t="str">
        <f t="shared" si="86"/>
        <v/>
      </c>
      <c r="EW33" s="186" t="b">
        <f t="shared" si="36"/>
        <v>0</v>
      </c>
      <c r="EX33" s="159" t="b">
        <f t="shared" si="37"/>
        <v>0</v>
      </c>
      <c r="EY33" s="159" t="b">
        <f t="shared" si="38"/>
        <v>0</v>
      </c>
      <c r="EZ33" s="187" t="b">
        <f t="shared" si="39"/>
        <v>0</v>
      </c>
      <c r="FA33" s="478" t="str">
        <f t="shared" si="87"/>
        <v/>
      </c>
      <c r="FB33" s="186" t="b">
        <f t="shared" si="40"/>
        <v>0</v>
      </c>
      <c r="FC33" s="159" t="b">
        <f t="shared" si="41"/>
        <v>0</v>
      </c>
      <c r="FD33" s="159" t="b">
        <f t="shared" si="42"/>
        <v>0</v>
      </c>
      <c r="FE33" s="187" t="b">
        <f t="shared" si="43"/>
        <v>0</v>
      </c>
      <c r="FF33" s="478" t="str">
        <f t="shared" si="88"/>
        <v/>
      </c>
      <c r="FG33" s="186" t="b">
        <f t="shared" si="44"/>
        <v>0</v>
      </c>
      <c r="FH33" s="159" t="b">
        <f t="shared" si="45"/>
        <v>0</v>
      </c>
      <c r="FI33" s="159" t="b">
        <f t="shared" si="46"/>
        <v>0</v>
      </c>
      <c r="FJ33" s="187" t="b">
        <f t="shared" si="47"/>
        <v>0</v>
      </c>
      <c r="FK33" s="478" t="str">
        <f t="shared" si="89"/>
        <v/>
      </c>
      <c r="FL33" s="186" t="b">
        <f t="shared" si="48"/>
        <v>0</v>
      </c>
      <c r="FM33" s="159" t="b">
        <f t="shared" si="49"/>
        <v>0</v>
      </c>
      <c r="FN33" s="159" t="b">
        <f t="shared" si="50"/>
        <v>0</v>
      </c>
      <c r="FO33" s="187" t="b">
        <f t="shared" si="51"/>
        <v>0</v>
      </c>
      <c r="FP33" s="478" t="str">
        <f t="shared" si="90"/>
        <v/>
      </c>
      <c r="FQ33" s="478" t="str">
        <f t="shared" si="91"/>
        <v/>
      </c>
      <c r="FR33" s="478" t="str">
        <f t="shared" si="92"/>
        <v/>
      </c>
      <c r="FS33" s="478" t="str">
        <f t="shared" si="93"/>
        <v/>
      </c>
      <c r="FT33" s="478" t="str">
        <f t="shared" si="94"/>
        <v/>
      </c>
      <c r="FV33" s="79">
        <f t="shared" si="95"/>
        <v>0</v>
      </c>
      <c r="FW33" s="79">
        <f t="shared" si="97"/>
        <v>0</v>
      </c>
      <c r="FX33" s="79">
        <f t="shared" si="98"/>
        <v>0</v>
      </c>
      <c r="FY33" s="79">
        <f t="shared" si="99"/>
        <v>0</v>
      </c>
      <c r="FZ33" s="79">
        <f t="shared" si="100"/>
        <v>0</v>
      </c>
      <c r="GA33" s="79">
        <f t="shared" si="101"/>
        <v>0</v>
      </c>
      <c r="GB33" s="79">
        <f t="shared" si="102"/>
        <v>0</v>
      </c>
      <c r="GC33" s="79">
        <f t="shared" si="103"/>
        <v>0</v>
      </c>
      <c r="GD33" s="79">
        <f t="shared" si="104"/>
        <v>0</v>
      </c>
      <c r="GE33" s="79">
        <f t="shared" si="105"/>
        <v>0</v>
      </c>
      <c r="GF33" s="79">
        <f t="shared" si="106"/>
        <v>0</v>
      </c>
      <c r="GG33" s="79">
        <f t="shared" si="107"/>
        <v>0</v>
      </c>
    </row>
    <row r="34" spans="1:189">
      <c r="A34" s="55"/>
      <c r="B34" s="74">
        <v>30</v>
      </c>
      <c r="C34" s="261" t="s">
        <v>643</v>
      </c>
      <c r="D34" s="262" t="s">
        <v>643</v>
      </c>
      <c r="E34" s="262" t="s">
        <v>643</v>
      </c>
      <c r="F34" s="262" t="s">
        <v>643</v>
      </c>
      <c r="G34" s="262" t="s">
        <v>643</v>
      </c>
      <c r="H34" s="262" t="s">
        <v>643</v>
      </c>
      <c r="I34" s="262" t="s">
        <v>643</v>
      </c>
      <c r="J34" s="262" t="s">
        <v>643</v>
      </c>
      <c r="K34" s="262" t="s">
        <v>643</v>
      </c>
      <c r="L34" s="262" t="s">
        <v>643</v>
      </c>
      <c r="M34" s="262" t="s">
        <v>643</v>
      </c>
      <c r="N34" s="309" t="s">
        <v>643</v>
      </c>
      <c r="O34" s="277" t="s">
        <v>67</v>
      </c>
      <c r="P34" s="278" t="s">
        <v>67</v>
      </c>
      <c r="Q34" s="278" t="s">
        <v>67</v>
      </c>
      <c r="R34" s="278" t="s">
        <v>67</v>
      </c>
      <c r="S34" s="278" t="s">
        <v>67</v>
      </c>
      <c r="T34" s="278" t="s">
        <v>67</v>
      </c>
      <c r="U34" s="278" t="s">
        <v>67</v>
      </c>
      <c r="V34" s="278" t="s">
        <v>67</v>
      </c>
      <c r="W34" s="278" t="s">
        <v>67</v>
      </c>
      <c r="X34" s="278" t="s">
        <v>67</v>
      </c>
      <c r="Y34" s="278" t="s">
        <v>67</v>
      </c>
      <c r="Z34" s="279" t="s">
        <v>67</v>
      </c>
      <c r="AA34" s="355"/>
      <c r="AB34" s="356"/>
      <c r="AC34" s="356"/>
      <c r="AD34" s="356"/>
      <c r="AE34" s="356"/>
      <c r="AF34" s="356"/>
      <c r="AG34" s="356"/>
      <c r="AH34" s="356"/>
      <c r="AI34" s="356"/>
      <c r="AJ34" s="356"/>
      <c r="AK34" s="356"/>
      <c r="AL34" s="357"/>
      <c r="AM34" s="363" t="s">
        <v>643</v>
      </c>
      <c r="AN34" s="262" t="s">
        <v>643</v>
      </c>
      <c r="AO34" s="262" t="s">
        <v>643</v>
      </c>
      <c r="AP34" s="307" t="s">
        <v>643</v>
      </c>
      <c r="AQ34" s="73"/>
      <c r="CG34" s="485" t="str">
        <f t="shared" si="96"/>
        <v/>
      </c>
      <c r="CI34" s="534" t="str">
        <f t="shared" si="54"/>
        <v>grey</v>
      </c>
      <c r="CJ34" s="1121"/>
      <c r="CK34" s="535" t="str">
        <f t="shared" si="55"/>
        <v/>
      </c>
      <c r="CL34" s="525" t="str">
        <f t="shared" si="56"/>
        <v/>
      </c>
      <c r="CM34" s="525" t="str">
        <f t="shared" si="57"/>
        <v/>
      </c>
      <c r="CN34" s="525" t="str">
        <f t="shared" si="58"/>
        <v/>
      </c>
      <c r="CO34" s="525" t="str">
        <f t="shared" si="59"/>
        <v/>
      </c>
      <c r="CP34" s="525" t="str">
        <f t="shared" si="60"/>
        <v/>
      </c>
      <c r="CQ34" s="525" t="str">
        <f t="shared" si="61"/>
        <v/>
      </c>
      <c r="CR34" s="525" t="str">
        <f t="shared" si="62"/>
        <v/>
      </c>
      <c r="CS34" s="525" t="str">
        <f t="shared" si="63"/>
        <v/>
      </c>
      <c r="CT34" s="525" t="str">
        <f t="shared" si="64"/>
        <v/>
      </c>
      <c r="CU34" s="525" t="str">
        <f t="shared" si="65"/>
        <v/>
      </c>
      <c r="CV34" s="515" t="str">
        <f t="shared" si="66"/>
        <v/>
      </c>
      <c r="CW34" s="525" t="str">
        <f t="shared" si="67"/>
        <v/>
      </c>
      <c r="CX34" s="525" t="str">
        <f t="shared" si="68"/>
        <v/>
      </c>
      <c r="CY34" s="525" t="str">
        <f t="shared" si="69"/>
        <v/>
      </c>
      <c r="CZ34" s="525" t="str">
        <f t="shared" si="70"/>
        <v/>
      </c>
      <c r="DA34" s="525" t="str">
        <f t="shared" si="71"/>
        <v/>
      </c>
      <c r="DB34" s="525" t="str">
        <f t="shared" si="72"/>
        <v/>
      </c>
      <c r="DC34" s="525" t="str">
        <f t="shared" si="73"/>
        <v/>
      </c>
      <c r="DD34" s="525" t="str">
        <f t="shared" si="74"/>
        <v/>
      </c>
      <c r="DE34" s="525" t="str">
        <f t="shared" si="75"/>
        <v/>
      </c>
      <c r="DF34" s="525" t="str">
        <f t="shared" si="76"/>
        <v/>
      </c>
      <c r="DG34" s="525" t="str">
        <f t="shared" si="77"/>
        <v/>
      </c>
      <c r="DH34" s="515" t="str">
        <f t="shared" si="78"/>
        <v/>
      </c>
      <c r="DI34" s="186" t="b">
        <f t="shared" si="4"/>
        <v>0</v>
      </c>
      <c r="DJ34" s="159" t="b">
        <f t="shared" si="5"/>
        <v>0</v>
      </c>
      <c r="DK34" s="159" t="b">
        <f t="shared" si="6"/>
        <v>0</v>
      </c>
      <c r="DL34" s="187" t="b">
        <f t="shared" si="7"/>
        <v>0</v>
      </c>
      <c r="DM34" s="478" t="str">
        <f t="shared" si="79"/>
        <v/>
      </c>
      <c r="DN34" s="186" t="b">
        <f t="shared" si="8"/>
        <v>0</v>
      </c>
      <c r="DO34" s="159" t="b">
        <f t="shared" si="9"/>
        <v>0</v>
      </c>
      <c r="DP34" s="159" t="b">
        <f t="shared" si="10"/>
        <v>0</v>
      </c>
      <c r="DQ34" s="187" t="b">
        <f t="shared" si="11"/>
        <v>0</v>
      </c>
      <c r="DR34" s="478" t="str">
        <f t="shared" si="80"/>
        <v/>
      </c>
      <c r="DS34" s="186" t="b">
        <f t="shared" si="12"/>
        <v>0</v>
      </c>
      <c r="DT34" s="159" t="b">
        <f t="shared" si="13"/>
        <v>0</v>
      </c>
      <c r="DU34" s="159" t="b">
        <f t="shared" si="14"/>
        <v>0</v>
      </c>
      <c r="DV34" s="187" t="b">
        <f t="shared" si="15"/>
        <v>0</v>
      </c>
      <c r="DW34" s="478" t="str">
        <f t="shared" si="81"/>
        <v/>
      </c>
      <c r="DX34" s="186" t="b">
        <f t="shared" si="16"/>
        <v>0</v>
      </c>
      <c r="DY34" s="159" t="b">
        <f t="shared" si="17"/>
        <v>0</v>
      </c>
      <c r="DZ34" s="159" t="b">
        <f t="shared" si="18"/>
        <v>0</v>
      </c>
      <c r="EA34" s="187" t="b">
        <f t="shared" si="19"/>
        <v>0</v>
      </c>
      <c r="EB34" s="478" t="str">
        <f t="shared" si="82"/>
        <v/>
      </c>
      <c r="EC34" s="186" t="b">
        <f t="shared" si="20"/>
        <v>0</v>
      </c>
      <c r="ED34" s="159" t="b">
        <f t="shared" si="21"/>
        <v>0</v>
      </c>
      <c r="EE34" s="159" t="b">
        <f t="shared" si="22"/>
        <v>0</v>
      </c>
      <c r="EF34" s="187" t="b">
        <f t="shared" si="23"/>
        <v>0</v>
      </c>
      <c r="EG34" s="478" t="str">
        <f t="shared" si="83"/>
        <v/>
      </c>
      <c r="EH34" s="186" t="b">
        <f t="shared" si="24"/>
        <v>0</v>
      </c>
      <c r="EI34" s="159" t="b">
        <f t="shared" si="25"/>
        <v>0</v>
      </c>
      <c r="EJ34" s="159" t="b">
        <f t="shared" si="26"/>
        <v>0</v>
      </c>
      <c r="EK34" s="187" t="b">
        <f t="shared" si="27"/>
        <v>0</v>
      </c>
      <c r="EL34" s="478" t="str">
        <f t="shared" si="84"/>
        <v/>
      </c>
      <c r="EM34" s="186" t="b">
        <f t="shared" si="28"/>
        <v>0</v>
      </c>
      <c r="EN34" s="159" t="b">
        <f t="shared" si="29"/>
        <v>0</v>
      </c>
      <c r="EO34" s="159" t="b">
        <f t="shared" si="30"/>
        <v>0</v>
      </c>
      <c r="EP34" s="187" t="b">
        <f t="shared" si="31"/>
        <v>0</v>
      </c>
      <c r="EQ34" s="478" t="str">
        <f t="shared" si="85"/>
        <v/>
      </c>
      <c r="ER34" s="186" t="b">
        <f t="shared" si="32"/>
        <v>0</v>
      </c>
      <c r="ES34" s="159" t="b">
        <f t="shared" si="33"/>
        <v>0</v>
      </c>
      <c r="ET34" s="159" t="b">
        <f t="shared" si="34"/>
        <v>0</v>
      </c>
      <c r="EU34" s="187" t="b">
        <f t="shared" si="35"/>
        <v>0</v>
      </c>
      <c r="EV34" s="478" t="str">
        <f t="shared" si="86"/>
        <v/>
      </c>
      <c r="EW34" s="186" t="b">
        <f t="shared" si="36"/>
        <v>0</v>
      </c>
      <c r="EX34" s="159" t="b">
        <f t="shared" si="37"/>
        <v>0</v>
      </c>
      <c r="EY34" s="159" t="b">
        <f t="shared" si="38"/>
        <v>0</v>
      </c>
      <c r="EZ34" s="187" t="b">
        <f t="shared" si="39"/>
        <v>0</v>
      </c>
      <c r="FA34" s="478" t="str">
        <f t="shared" si="87"/>
        <v/>
      </c>
      <c r="FB34" s="186" t="b">
        <f t="shared" si="40"/>
        <v>0</v>
      </c>
      <c r="FC34" s="159" t="b">
        <f t="shared" si="41"/>
        <v>0</v>
      </c>
      <c r="FD34" s="159" t="b">
        <f t="shared" si="42"/>
        <v>0</v>
      </c>
      <c r="FE34" s="187" t="b">
        <f t="shared" si="43"/>
        <v>0</v>
      </c>
      <c r="FF34" s="478" t="str">
        <f t="shared" si="88"/>
        <v/>
      </c>
      <c r="FG34" s="186" t="b">
        <f t="shared" si="44"/>
        <v>0</v>
      </c>
      <c r="FH34" s="159" t="b">
        <f t="shared" si="45"/>
        <v>0</v>
      </c>
      <c r="FI34" s="159" t="b">
        <f t="shared" si="46"/>
        <v>0</v>
      </c>
      <c r="FJ34" s="187" t="b">
        <f t="shared" si="47"/>
        <v>0</v>
      </c>
      <c r="FK34" s="478" t="str">
        <f t="shared" si="89"/>
        <v/>
      </c>
      <c r="FL34" s="186" t="b">
        <f t="shared" si="48"/>
        <v>0</v>
      </c>
      <c r="FM34" s="159" t="b">
        <f t="shared" si="49"/>
        <v>0</v>
      </c>
      <c r="FN34" s="159" t="b">
        <f t="shared" si="50"/>
        <v>0</v>
      </c>
      <c r="FO34" s="187" t="b">
        <f t="shared" si="51"/>
        <v>0</v>
      </c>
      <c r="FP34" s="478" t="str">
        <f t="shared" si="90"/>
        <v/>
      </c>
      <c r="FQ34" s="478" t="str">
        <f t="shared" si="91"/>
        <v/>
      </c>
      <c r="FR34" s="478" t="str">
        <f t="shared" si="92"/>
        <v/>
      </c>
      <c r="FS34" s="478" t="str">
        <f t="shared" si="93"/>
        <v/>
      </c>
      <c r="FT34" s="478" t="str">
        <f t="shared" si="94"/>
        <v/>
      </c>
      <c r="FV34" s="79">
        <f t="shared" si="95"/>
        <v>0</v>
      </c>
      <c r="FW34" s="79">
        <f t="shared" si="97"/>
        <v>0</v>
      </c>
      <c r="FX34" s="79">
        <f t="shared" si="98"/>
        <v>0</v>
      </c>
      <c r="FY34" s="79">
        <f t="shared" si="99"/>
        <v>0</v>
      </c>
      <c r="FZ34" s="79">
        <f t="shared" si="100"/>
        <v>0</v>
      </c>
      <c r="GA34" s="79">
        <f t="shared" si="101"/>
        <v>0</v>
      </c>
      <c r="GB34" s="79">
        <f t="shared" si="102"/>
        <v>0</v>
      </c>
      <c r="GC34" s="79">
        <f t="shared" si="103"/>
        <v>0</v>
      </c>
      <c r="GD34" s="79">
        <f t="shared" si="104"/>
        <v>0</v>
      </c>
      <c r="GE34" s="79">
        <f t="shared" si="105"/>
        <v>0</v>
      </c>
      <c r="GF34" s="79">
        <f t="shared" si="106"/>
        <v>0</v>
      </c>
      <c r="GG34" s="79">
        <f t="shared" si="107"/>
        <v>0</v>
      </c>
    </row>
    <row r="35" spans="1:189">
      <c r="A35" s="55"/>
      <c r="B35" s="74">
        <v>31</v>
      </c>
      <c r="C35" s="261" t="s">
        <v>643</v>
      </c>
      <c r="D35" s="262" t="s">
        <v>643</v>
      </c>
      <c r="E35" s="262" t="s">
        <v>643</v>
      </c>
      <c r="F35" s="262" t="s">
        <v>643</v>
      </c>
      <c r="G35" s="262" t="s">
        <v>643</v>
      </c>
      <c r="H35" s="262" t="s">
        <v>643</v>
      </c>
      <c r="I35" s="262" t="s">
        <v>643</v>
      </c>
      <c r="J35" s="262" t="s">
        <v>643</v>
      </c>
      <c r="K35" s="262" t="s">
        <v>643</v>
      </c>
      <c r="L35" s="262" t="s">
        <v>643</v>
      </c>
      <c r="M35" s="262" t="s">
        <v>643</v>
      </c>
      <c r="N35" s="309" t="s">
        <v>643</v>
      </c>
      <c r="O35" s="277" t="s">
        <v>67</v>
      </c>
      <c r="P35" s="278" t="s">
        <v>67</v>
      </c>
      <c r="Q35" s="278" t="s">
        <v>67</v>
      </c>
      <c r="R35" s="278" t="s">
        <v>67</v>
      </c>
      <c r="S35" s="278" t="s">
        <v>67</v>
      </c>
      <c r="T35" s="278" t="s">
        <v>67</v>
      </c>
      <c r="U35" s="278" t="s">
        <v>67</v>
      </c>
      <c r="V35" s="278" t="s">
        <v>67</v>
      </c>
      <c r="W35" s="278" t="s">
        <v>67</v>
      </c>
      <c r="X35" s="278" t="s">
        <v>67</v>
      </c>
      <c r="Y35" s="278" t="s">
        <v>67</v>
      </c>
      <c r="Z35" s="279" t="s">
        <v>67</v>
      </c>
      <c r="AA35" s="355"/>
      <c r="AB35" s="356"/>
      <c r="AC35" s="356"/>
      <c r="AD35" s="356"/>
      <c r="AE35" s="356"/>
      <c r="AF35" s="356"/>
      <c r="AG35" s="356"/>
      <c r="AH35" s="356"/>
      <c r="AI35" s="356"/>
      <c r="AJ35" s="356"/>
      <c r="AK35" s="356"/>
      <c r="AL35" s="357"/>
      <c r="AM35" s="363" t="s">
        <v>643</v>
      </c>
      <c r="AN35" s="262" t="s">
        <v>643</v>
      </c>
      <c r="AO35" s="262" t="s">
        <v>643</v>
      </c>
      <c r="AP35" s="307" t="s">
        <v>643</v>
      </c>
      <c r="AQ35" s="73"/>
      <c r="CG35" s="485" t="str">
        <f t="shared" si="96"/>
        <v/>
      </c>
      <c r="CI35" s="534" t="str">
        <f t="shared" si="54"/>
        <v>grey</v>
      </c>
      <c r="CJ35" s="1121"/>
      <c r="CK35" s="535" t="str">
        <f t="shared" si="55"/>
        <v/>
      </c>
      <c r="CL35" s="525" t="str">
        <f t="shared" si="56"/>
        <v/>
      </c>
      <c r="CM35" s="525" t="str">
        <f t="shared" si="57"/>
        <v/>
      </c>
      <c r="CN35" s="525" t="str">
        <f t="shared" si="58"/>
        <v/>
      </c>
      <c r="CO35" s="525" t="str">
        <f t="shared" si="59"/>
        <v/>
      </c>
      <c r="CP35" s="525" t="str">
        <f t="shared" si="60"/>
        <v/>
      </c>
      <c r="CQ35" s="525" t="str">
        <f t="shared" si="61"/>
        <v/>
      </c>
      <c r="CR35" s="525" t="str">
        <f t="shared" si="62"/>
        <v/>
      </c>
      <c r="CS35" s="525" t="str">
        <f t="shared" si="63"/>
        <v/>
      </c>
      <c r="CT35" s="525" t="str">
        <f t="shared" si="64"/>
        <v/>
      </c>
      <c r="CU35" s="525" t="str">
        <f t="shared" si="65"/>
        <v/>
      </c>
      <c r="CV35" s="515" t="str">
        <f t="shared" si="66"/>
        <v/>
      </c>
      <c r="CW35" s="525" t="str">
        <f t="shared" si="67"/>
        <v/>
      </c>
      <c r="CX35" s="525" t="str">
        <f t="shared" si="68"/>
        <v/>
      </c>
      <c r="CY35" s="525" t="str">
        <f t="shared" si="69"/>
        <v/>
      </c>
      <c r="CZ35" s="525" t="str">
        <f t="shared" si="70"/>
        <v/>
      </c>
      <c r="DA35" s="525" t="str">
        <f t="shared" si="71"/>
        <v/>
      </c>
      <c r="DB35" s="525" t="str">
        <f t="shared" si="72"/>
        <v/>
      </c>
      <c r="DC35" s="525" t="str">
        <f t="shared" si="73"/>
        <v/>
      </c>
      <c r="DD35" s="525" t="str">
        <f t="shared" si="74"/>
        <v/>
      </c>
      <c r="DE35" s="525" t="str">
        <f t="shared" si="75"/>
        <v/>
      </c>
      <c r="DF35" s="525" t="str">
        <f t="shared" si="76"/>
        <v/>
      </c>
      <c r="DG35" s="525" t="str">
        <f t="shared" si="77"/>
        <v/>
      </c>
      <c r="DH35" s="515" t="str">
        <f t="shared" si="78"/>
        <v/>
      </c>
      <c r="DI35" s="186" t="b">
        <f t="shared" si="4"/>
        <v>0</v>
      </c>
      <c r="DJ35" s="159" t="b">
        <f t="shared" si="5"/>
        <v>0</v>
      </c>
      <c r="DK35" s="159" t="b">
        <f t="shared" si="6"/>
        <v>0</v>
      </c>
      <c r="DL35" s="187" t="b">
        <f t="shared" si="7"/>
        <v>0</v>
      </c>
      <c r="DM35" s="478" t="str">
        <f t="shared" si="79"/>
        <v/>
      </c>
      <c r="DN35" s="186" t="b">
        <f t="shared" si="8"/>
        <v>0</v>
      </c>
      <c r="DO35" s="159" t="b">
        <f t="shared" si="9"/>
        <v>0</v>
      </c>
      <c r="DP35" s="159" t="b">
        <f t="shared" si="10"/>
        <v>0</v>
      </c>
      <c r="DQ35" s="187" t="b">
        <f t="shared" si="11"/>
        <v>0</v>
      </c>
      <c r="DR35" s="478" t="str">
        <f t="shared" si="80"/>
        <v/>
      </c>
      <c r="DS35" s="186" t="b">
        <f t="shared" si="12"/>
        <v>0</v>
      </c>
      <c r="DT35" s="159" t="b">
        <f t="shared" si="13"/>
        <v>0</v>
      </c>
      <c r="DU35" s="159" t="b">
        <f t="shared" si="14"/>
        <v>0</v>
      </c>
      <c r="DV35" s="187" t="b">
        <f t="shared" si="15"/>
        <v>0</v>
      </c>
      <c r="DW35" s="478" t="str">
        <f t="shared" si="81"/>
        <v/>
      </c>
      <c r="DX35" s="186" t="b">
        <f t="shared" si="16"/>
        <v>0</v>
      </c>
      <c r="DY35" s="159" t="b">
        <f t="shared" si="17"/>
        <v>0</v>
      </c>
      <c r="DZ35" s="159" t="b">
        <f t="shared" si="18"/>
        <v>0</v>
      </c>
      <c r="EA35" s="187" t="b">
        <f t="shared" si="19"/>
        <v>0</v>
      </c>
      <c r="EB35" s="478" t="str">
        <f t="shared" si="82"/>
        <v/>
      </c>
      <c r="EC35" s="186" t="b">
        <f t="shared" si="20"/>
        <v>0</v>
      </c>
      <c r="ED35" s="159" t="b">
        <f t="shared" si="21"/>
        <v>0</v>
      </c>
      <c r="EE35" s="159" t="b">
        <f t="shared" si="22"/>
        <v>0</v>
      </c>
      <c r="EF35" s="187" t="b">
        <f t="shared" si="23"/>
        <v>0</v>
      </c>
      <c r="EG35" s="478" t="str">
        <f t="shared" si="83"/>
        <v/>
      </c>
      <c r="EH35" s="186" t="b">
        <f t="shared" si="24"/>
        <v>0</v>
      </c>
      <c r="EI35" s="159" t="b">
        <f t="shared" si="25"/>
        <v>0</v>
      </c>
      <c r="EJ35" s="159" t="b">
        <f t="shared" si="26"/>
        <v>0</v>
      </c>
      <c r="EK35" s="187" t="b">
        <f t="shared" si="27"/>
        <v>0</v>
      </c>
      <c r="EL35" s="478" t="str">
        <f t="shared" si="84"/>
        <v/>
      </c>
      <c r="EM35" s="186" t="b">
        <f t="shared" si="28"/>
        <v>0</v>
      </c>
      <c r="EN35" s="159" t="b">
        <f t="shared" si="29"/>
        <v>0</v>
      </c>
      <c r="EO35" s="159" t="b">
        <f t="shared" si="30"/>
        <v>0</v>
      </c>
      <c r="EP35" s="187" t="b">
        <f t="shared" si="31"/>
        <v>0</v>
      </c>
      <c r="EQ35" s="478" t="str">
        <f t="shared" si="85"/>
        <v/>
      </c>
      <c r="ER35" s="186" t="b">
        <f t="shared" si="32"/>
        <v>0</v>
      </c>
      <c r="ES35" s="159" t="b">
        <f t="shared" si="33"/>
        <v>0</v>
      </c>
      <c r="ET35" s="159" t="b">
        <f t="shared" si="34"/>
        <v>0</v>
      </c>
      <c r="EU35" s="187" t="b">
        <f t="shared" si="35"/>
        <v>0</v>
      </c>
      <c r="EV35" s="478" t="str">
        <f t="shared" si="86"/>
        <v/>
      </c>
      <c r="EW35" s="186" t="b">
        <f t="shared" si="36"/>
        <v>0</v>
      </c>
      <c r="EX35" s="159" t="b">
        <f t="shared" si="37"/>
        <v>0</v>
      </c>
      <c r="EY35" s="159" t="b">
        <f t="shared" si="38"/>
        <v>0</v>
      </c>
      <c r="EZ35" s="187" t="b">
        <f t="shared" si="39"/>
        <v>0</v>
      </c>
      <c r="FA35" s="478" t="str">
        <f t="shared" si="87"/>
        <v/>
      </c>
      <c r="FB35" s="186" t="b">
        <f t="shared" si="40"/>
        <v>0</v>
      </c>
      <c r="FC35" s="159" t="b">
        <f t="shared" si="41"/>
        <v>0</v>
      </c>
      <c r="FD35" s="159" t="b">
        <f t="shared" si="42"/>
        <v>0</v>
      </c>
      <c r="FE35" s="187" t="b">
        <f t="shared" si="43"/>
        <v>0</v>
      </c>
      <c r="FF35" s="478" t="str">
        <f t="shared" si="88"/>
        <v/>
      </c>
      <c r="FG35" s="186" t="b">
        <f t="shared" si="44"/>
        <v>0</v>
      </c>
      <c r="FH35" s="159" t="b">
        <f t="shared" si="45"/>
        <v>0</v>
      </c>
      <c r="FI35" s="159" t="b">
        <f t="shared" si="46"/>
        <v>0</v>
      </c>
      <c r="FJ35" s="187" t="b">
        <f t="shared" si="47"/>
        <v>0</v>
      </c>
      <c r="FK35" s="478" t="str">
        <f t="shared" si="89"/>
        <v/>
      </c>
      <c r="FL35" s="186" t="b">
        <f t="shared" si="48"/>
        <v>0</v>
      </c>
      <c r="FM35" s="159" t="b">
        <f t="shared" si="49"/>
        <v>0</v>
      </c>
      <c r="FN35" s="159" t="b">
        <f t="shared" si="50"/>
        <v>0</v>
      </c>
      <c r="FO35" s="187" t="b">
        <f t="shared" si="51"/>
        <v>0</v>
      </c>
      <c r="FP35" s="478" t="str">
        <f t="shared" si="90"/>
        <v/>
      </c>
      <c r="FQ35" s="478" t="str">
        <f t="shared" si="91"/>
        <v/>
      </c>
      <c r="FR35" s="478" t="str">
        <f t="shared" si="92"/>
        <v/>
      </c>
      <c r="FS35" s="478" t="str">
        <f t="shared" si="93"/>
        <v/>
      </c>
      <c r="FT35" s="478" t="str">
        <f t="shared" si="94"/>
        <v/>
      </c>
      <c r="FV35" s="79">
        <f t="shared" si="95"/>
        <v>0</v>
      </c>
      <c r="FW35" s="79">
        <f t="shared" si="97"/>
        <v>0</v>
      </c>
      <c r="FX35" s="79">
        <f t="shared" si="98"/>
        <v>0</v>
      </c>
      <c r="FY35" s="79">
        <f t="shared" si="99"/>
        <v>0</v>
      </c>
      <c r="FZ35" s="79">
        <f t="shared" si="100"/>
        <v>0</v>
      </c>
      <c r="GA35" s="79">
        <f t="shared" si="101"/>
        <v>0</v>
      </c>
      <c r="GB35" s="79">
        <f t="shared" si="102"/>
        <v>0</v>
      </c>
      <c r="GC35" s="79">
        <f t="shared" si="103"/>
        <v>0</v>
      </c>
      <c r="GD35" s="79">
        <f t="shared" si="104"/>
        <v>0</v>
      </c>
      <c r="GE35" s="79">
        <f t="shared" si="105"/>
        <v>0</v>
      </c>
      <c r="GF35" s="79">
        <f t="shared" si="106"/>
        <v>0</v>
      </c>
      <c r="GG35" s="79">
        <f t="shared" si="107"/>
        <v>0</v>
      </c>
    </row>
    <row r="36" spans="1:189">
      <c r="A36" s="55"/>
      <c r="B36" s="74">
        <v>32</v>
      </c>
      <c r="C36" s="261" t="s">
        <v>643</v>
      </c>
      <c r="D36" s="262" t="s">
        <v>643</v>
      </c>
      <c r="E36" s="262" t="s">
        <v>643</v>
      </c>
      <c r="F36" s="262" t="s">
        <v>643</v>
      </c>
      <c r="G36" s="262" t="s">
        <v>643</v>
      </c>
      <c r="H36" s="262" t="s">
        <v>643</v>
      </c>
      <c r="I36" s="262" t="s">
        <v>643</v>
      </c>
      <c r="J36" s="262" t="s">
        <v>643</v>
      </c>
      <c r="K36" s="262" t="s">
        <v>643</v>
      </c>
      <c r="L36" s="262" t="s">
        <v>643</v>
      </c>
      <c r="M36" s="262" t="s">
        <v>643</v>
      </c>
      <c r="N36" s="309" t="s">
        <v>643</v>
      </c>
      <c r="O36" s="277" t="s">
        <v>67</v>
      </c>
      <c r="P36" s="278" t="s">
        <v>67</v>
      </c>
      <c r="Q36" s="278" t="s">
        <v>67</v>
      </c>
      <c r="R36" s="278" t="s">
        <v>67</v>
      </c>
      <c r="S36" s="278" t="s">
        <v>67</v>
      </c>
      <c r="T36" s="278" t="s">
        <v>67</v>
      </c>
      <c r="U36" s="278" t="s">
        <v>67</v>
      </c>
      <c r="V36" s="278" t="s">
        <v>67</v>
      </c>
      <c r="W36" s="278" t="s">
        <v>67</v>
      </c>
      <c r="X36" s="278" t="s">
        <v>67</v>
      </c>
      <c r="Y36" s="278" t="s">
        <v>67</v>
      </c>
      <c r="Z36" s="279" t="s">
        <v>67</v>
      </c>
      <c r="AA36" s="355"/>
      <c r="AB36" s="356"/>
      <c r="AC36" s="356"/>
      <c r="AD36" s="356"/>
      <c r="AE36" s="356"/>
      <c r="AF36" s="356"/>
      <c r="AG36" s="356"/>
      <c r="AH36" s="356"/>
      <c r="AI36" s="356"/>
      <c r="AJ36" s="356"/>
      <c r="AK36" s="356"/>
      <c r="AL36" s="357"/>
      <c r="AM36" s="363" t="s">
        <v>643</v>
      </c>
      <c r="AN36" s="262" t="s">
        <v>643</v>
      </c>
      <c r="AO36" s="262" t="s">
        <v>643</v>
      </c>
      <c r="AP36" s="307" t="s">
        <v>643</v>
      </c>
      <c r="AQ36" s="73"/>
      <c r="CG36" s="485" t="str">
        <f t="shared" si="96"/>
        <v/>
      </c>
      <c r="CI36" s="534" t="str">
        <f t="shared" si="54"/>
        <v>grey</v>
      </c>
      <c r="CJ36" s="1121"/>
      <c r="CK36" s="535" t="str">
        <f t="shared" si="55"/>
        <v/>
      </c>
      <c r="CL36" s="525" t="str">
        <f t="shared" si="56"/>
        <v/>
      </c>
      <c r="CM36" s="525" t="str">
        <f t="shared" si="57"/>
        <v/>
      </c>
      <c r="CN36" s="525" t="str">
        <f t="shared" si="58"/>
        <v/>
      </c>
      <c r="CO36" s="525" t="str">
        <f t="shared" si="59"/>
        <v/>
      </c>
      <c r="CP36" s="525" t="str">
        <f t="shared" si="60"/>
        <v/>
      </c>
      <c r="CQ36" s="525" t="str">
        <f t="shared" si="61"/>
        <v/>
      </c>
      <c r="CR36" s="525" t="str">
        <f t="shared" si="62"/>
        <v/>
      </c>
      <c r="CS36" s="525" t="str">
        <f t="shared" si="63"/>
        <v/>
      </c>
      <c r="CT36" s="525" t="str">
        <f t="shared" si="64"/>
        <v/>
      </c>
      <c r="CU36" s="525" t="str">
        <f t="shared" si="65"/>
        <v/>
      </c>
      <c r="CV36" s="515" t="str">
        <f t="shared" si="66"/>
        <v/>
      </c>
      <c r="CW36" s="525" t="str">
        <f t="shared" si="67"/>
        <v/>
      </c>
      <c r="CX36" s="525" t="str">
        <f t="shared" si="68"/>
        <v/>
      </c>
      <c r="CY36" s="525" t="str">
        <f t="shared" si="69"/>
        <v/>
      </c>
      <c r="CZ36" s="525" t="str">
        <f t="shared" si="70"/>
        <v/>
      </c>
      <c r="DA36" s="525" t="str">
        <f t="shared" si="71"/>
        <v/>
      </c>
      <c r="DB36" s="525" t="str">
        <f t="shared" si="72"/>
        <v/>
      </c>
      <c r="DC36" s="525" t="str">
        <f t="shared" si="73"/>
        <v/>
      </c>
      <c r="DD36" s="525" t="str">
        <f t="shared" si="74"/>
        <v/>
      </c>
      <c r="DE36" s="525" t="str">
        <f t="shared" si="75"/>
        <v/>
      </c>
      <c r="DF36" s="525" t="str">
        <f t="shared" si="76"/>
        <v/>
      </c>
      <c r="DG36" s="525" t="str">
        <f t="shared" si="77"/>
        <v/>
      </c>
      <c r="DH36" s="515" t="str">
        <f t="shared" si="78"/>
        <v/>
      </c>
      <c r="DI36" s="186" t="b">
        <f t="shared" si="4"/>
        <v>0</v>
      </c>
      <c r="DJ36" s="159" t="b">
        <f t="shared" si="5"/>
        <v>0</v>
      </c>
      <c r="DK36" s="159" t="b">
        <f t="shared" si="6"/>
        <v>0</v>
      </c>
      <c r="DL36" s="187" t="b">
        <f t="shared" si="7"/>
        <v>0</v>
      </c>
      <c r="DM36" s="478" t="str">
        <f t="shared" si="79"/>
        <v/>
      </c>
      <c r="DN36" s="186" t="b">
        <f t="shared" si="8"/>
        <v>0</v>
      </c>
      <c r="DO36" s="159" t="b">
        <f t="shared" si="9"/>
        <v>0</v>
      </c>
      <c r="DP36" s="159" t="b">
        <f t="shared" si="10"/>
        <v>0</v>
      </c>
      <c r="DQ36" s="187" t="b">
        <f t="shared" si="11"/>
        <v>0</v>
      </c>
      <c r="DR36" s="478" t="str">
        <f t="shared" si="80"/>
        <v/>
      </c>
      <c r="DS36" s="186" t="b">
        <f t="shared" si="12"/>
        <v>0</v>
      </c>
      <c r="DT36" s="159" t="b">
        <f t="shared" si="13"/>
        <v>0</v>
      </c>
      <c r="DU36" s="159" t="b">
        <f t="shared" si="14"/>
        <v>0</v>
      </c>
      <c r="DV36" s="187" t="b">
        <f t="shared" si="15"/>
        <v>0</v>
      </c>
      <c r="DW36" s="478" t="str">
        <f t="shared" si="81"/>
        <v/>
      </c>
      <c r="DX36" s="186" t="b">
        <f t="shared" si="16"/>
        <v>0</v>
      </c>
      <c r="DY36" s="159" t="b">
        <f t="shared" si="17"/>
        <v>0</v>
      </c>
      <c r="DZ36" s="159" t="b">
        <f t="shared" si="18"/>
        <v>0</v>
      </c>
      <c r="EA36" s="187" t="b">
        <f t="shared" si="19"/>
        <v>0</v>
      </c>
      <c r="EB36" s="478" t="str">
        <f t="shared" si="82"/>
        <v/>
      </c>
      <c r="EC36" s="186" t="b">
        <f t="shared" si="20"/>
        <v>0</v>
      </c>
      <c r="ED36" s="159" t="b">
        <f t="shared" si="21"/>
        <v>0</v>
      </c>
      <c r="EE36" s="159" t="b">
        <f t="shared" si="22"/>
        <v>0</v>
      </c>
      <c r="EF36" s="187" t="b">
        <f t="shared" si="23"/>
        <v>0</v>
      </c>
      <c r="EG36" s="478" t="str">
        <f t="shared" si="83"/>
        <v/>
      </c>
      <c r="EH36" s="186" t="b">
        <f t="shared" si="24"/>
        <v>0</v>
      </c>
      <c r="EI36" s="159" t="b">
        <f t="shared" si="25"/>
        <v>0</v>
      </c>
      <c r="EJ36" s="159" t="b">
        <f t="shared" si="26"/>
        <v>0</v>
      </c>
      <c r="EK36" s="187" t="b">
        <f t="shared" si="27"/>
        <v>0</v>
      </c>
      <c r="EL36" s="478" t="str">
        <f t="shared" si="84"/>
        <v/>
      </c>
      <c r="EM36" s="186" t="b">
        <f t="shared" si="28"/>
        <v>0</v>
      </c>
      <c r="EN36" s="159" t="b">
        <f t="shared" si="29"/>
        <v>0</v>
      </c>
      <c r="EO36" s="159" t="b">
        <f t="shared" si="30"/>
        <v>0</v>
      </c>
      <c r="EP36" s="187" t="b">
        <f t="shared" si="31"/>
        <v>0</v>
      </c>
      <c r="EQ36" s="478" t="str">
        <f t="shared" si="85"/>
        <v/>
      </c>
      <c r="ER36" s="186" t="b">
        <f t="shared" si="32"/>
        <v>0</v>
      </c>
      <c r="ES36" s="159" t="b">
        <f t="shared" si="33"/>
        <v>0</v>
      </c>
      <c r="ET36" s="159" t="b">
        <f t="shared" si="34"/>
        <v>0</v>
      </c>
      <c r="EU36" s="187" t="b">
        <f t="shared" si="35"/>
        <v>0</v>
      </c>
      <c r="EV36" s="478" t="str">
        <f t="shared" si="86"/>
        <v/>
      </c>
      <c r="EW36" s="186" t="b">
        <f t="shared" si="36"/>
        <v>0</v>
      </c>
      <c r="EX36" s="159" t="b">
        <f t="shared" si="37"/>
        <v>0</v>
      </c>
      <c r="EY36" s="159" t="b">
        <f t="shared" si="38"/>
        <v>0</v>
      </c>
      <c r="EZ36" s="187" t="b">
        <f t="shared" si="39"/>
        <v>0</v>
      </c>
      <c r="FA36" s="478" t="str">
        <f t="shared" si="87"/>
        <v/>
      </c>
      <c r="FB36" s="186" t="b">
        <f t="shared" si="40"/>
        <v>0</v>
      </c>
      <c r="FC36" s="159" t="b">
        <f t="shared" si="41"/>
        <v>0</v>
      </c>
      <c r="FD36" s="159" t="b">
        <f t="shared" si="42"/>
        <v>0</v>
      </c>
      <c r="FE36" s="187" t="b">
        <f t="shared" si="43"/>
        <v>0</v>
      </c>
      <c r="FF36" s="478" t="str">
        <f t="shared" si="88"/>
        <v/>
      </c>
      <c r="FG36" s="186" t="b">
        <f t="shared" si="44"/>
        <v>0</v>
      </c>
      <c r="FH36" s="159" t="b">
        <f t="shared" si="45"/>
        <v>0</v>
      </c>
      <c r="FI36" s="159" t="b">
        <f t="shared" si="46"/>
        <v>0</v>
      </c>
      <c r="FJ36" s="187" t="b">
        <f t="shared" si="47"/>
        <v>0</v>
      </c>
      <c r="FK36" s="478" t="str">
        <f t="shared" si="89"/>
        <v/>
      </c>
      <c r="FL36" s="186" t="b">
        <f t="shared" si="48"/>
        <v>0</v>
      </c>
      <c r="FM36" s="159" t="b">
        <f t="shared" si="49"/>
        <v>0</v>
      </c>
      <c r="FN36" s="159" t="b">
        <f t="shared" si="50"/>
        <v>0</v>
      </c>
      <c r="FO36" s="187" t="b">
        <f t="shared" si="51"/>
        <v>0</v>
      </c>
      <c r="FP36" s="478" t="str">
        <f t="shared" si="90"/>
        <v/>
      </c>
      <c r="FQ36" s="478" t="str">
        <f t="shared" si="91"/>
        <v/>
      </c>
      <c r="FR36" s="478" t="str">
        <f t="shared" si="92"/>
        <v/>
      </c>
      <c r="FS36" s="478" t="str">
        <f t="shared" si="93"/>
        <v/>
      </c>
      <c r="FT36" s="478" t="str">
        <f t="shared" si="94"/>
        <v/>
      </c>
      <c r="FV36" s="79">
        <f t="shared" si="95"/>
        <v>0</v>
      </c>
      <c r="FW36" s="79">
        <f t="shared" si="97"/>
        <v>0</v>
      </c>
      <c r="FX36" s="79">
        <f t="shared" si="98"/>
        <v>0</v>
      </c>
      <c r="FY36" s="79">
        <f t="shared" si="99"/>
        <v>0</v>
      </c>
      <c r="FZ36" s="79">
        <f t="shared" si="100"/>
        <v>0</v>
      </c>
      <c r="GA36" s="79">
        <f t="shared" si="101"/>
        <v>0</v>
      </c>
      <c r="GB36" s="79">
        <f t="shared" si="102"/>
        <v>0</v>
      </c>
      <c r="GC36" s="79">
        <f t="shared" si="103"/>
        <v>0</v>
      </c>
      <c r="GD36" s="79">
        <f t="shared" si="104"/>
        <v>0</v>
      </c>
      <c r="GE36" s="79">
        <f t="shared" si="105"/>
        <v>0</v>
      </c>
      <c r="GF36" s="79">
        <f t="shared" si="106"/>
        <v>0</v>
      </c>
      <c r="GG36" s="79">
        <f t="shared" si="107"/>
        <v>0</v>
      </c>
    </row>
    <row r="37" spans="1:189">
      <c r="A37" s="55"/>
      <c r="B37" s="74">
        <v>33</v>
      </c>
      <c r="C37" s="261" t="s">
        <v>643</v>
      </c>
      <c r="D37" s="262" t="s">
        <v>643</v>
      </c>
      <c r="E37" s="262" t="s">
        <v>643</v>
      </c>
      <c r="F37" s="262" t="s">
        <v>643</v>
      </c>
      <c r="G37" s="262" t="s">
        <v>643</v>
      </c>
      <c r="H37" s="262" t="s">
        <v>643</v>
      </c>
      <c r="I37" s="262" t="s">
        <v>643</v>
      </c>
      <c r="J37" s="262" t="s">
        <v>643</v>
      </c>
      <c r="K37" s="262" t="s">
        <v>643</v>
      </c>
      <c r="L37" s="262" t="s">
        <v>643</v>
      </c>
      <c r="M37" s="262" t="s">
        <v>643</v>
      </c>
      <c r="N37" s="309" t="s">
        <v>643</v>
      </c>
      <c r="O37" s="277" t="s">
        <v>67</v>
      </c>
      <c r="P37" s="278" t="s">
        <v>67</v>
      </c>
      <c r="Q37" s="278" t="s">
        <v>67</v>
      </c>
      <c r="R37" s="278" t="s">
        <v>67</v>
      </c>
      <c r="S37" s="278" t="s">
        <v>67</v>
      </c>
      <c r="T37" s="278" t="s">
        <v>67</v>
      </c>
      <c r="U37" s="278" t="s">
        <v>67</v>
      </c>
      <c r="V37" s="278" t="s">
        <v>67</v>
      </c>
      <c r="W37" s="278" t="s">
        <v>67</v>
      </c>
      <c r="X37" s="278" t="s">
        <v>67</v>
      </c>
      <c r="Y37" s="278" t="s">
        <v>67</v>
      </c>
      <c r="Z37" s="279" t="s">
        <v>67</v>
      </c>
      <c r="AA37" s="355"/>
      <c r="AB37" s="356"/>
      <c r="AC37" s="356"/>
      <c r="AD37" s="356"/>
      <c r="AE37" s="356"/>
      <c r="AF37" s="356"/>
      <c r="AG37" s="356"/>
      <c r="AH37" s="356"/>
      <c r="AI37" s="356"/>
      <c r="AJ37" s="356"/>
      <c r="AK37" s="356"/>
      <c r="AL37" s="357"/>
      <c r="AM37" s="363" t="s">
        <v>643</v>
      </c>
      <c r="AN37" s="262" t="s">
        <v>643</v>
      </c>
      <c r="AO37" s="262" t="s">
        <v>643</v>
      </c>
      <c r="AP37" s="307" t="s">
        <v>643</v>
      </c>
      <c r="AQ37" s="73"/>
      <c r="CG37" s="485" t="str">
        <f t="shared" si="96"/>
        <v/>
      </c>
      <c r="CI37" s="534" t="str">
        <f t="shared" si="54"/>
        <v>grey</v>
      </c>
      <c r="CJ37" s="1121"/>
      <c r="CK37" s="535" t="str">
        <f t="shared" si="55"/>
        <v/>
      </c>
      <c r="CL37" s="525" t="str">
        <f t="shared" si="56"/>
        <v/>
      </c>
      <c r="CM37" s="525" t="str">
        <f t="shared" si="57"/>
        <v/>
      </c>
      <c r="CN37" s="525" t="str">
        <f t="shared" si="58"/>
        <v/>
      </c>
      <c r="CO37" s="525" t="str">
        <f t="shared" si="59"/>
        <v/>
      </c>
      <c r="CP37" s="525" t="str">
        <f t="shared" si="60"/>
        <v/>
      </c>
      <c r="CQ37" s="525" t="str">
        <f t="shared" si="61"/>
        <v/>
      </c>
      <c r="CR37" s="525" t="str">
        <f t="shared" si="62"/>
        <v/>
      </c>
      <c r="CS37" s="525" t="str">
        <f t="shared" si="63"/>
        <v/>
      </c>
      <c r="CT37" s="525" t="str">
        <f t="shared" si="64"/>
        <v/>
      </c>
      <c r="CU37" s="525" t="str">
        <f t="shared" si="65"/>
        <v/>
      </c>
      <c r="CV37" s="515" t="str">
        <f t="shared" si="66"/>
        <v/>
      </c>
      <c r="CW37" s="525" t="str">
        <f t="shared" si="67"/>
        <v/>
      </c>
      <c r="CX37" s="525" t="str">
        <f t="shared" si="68"/>
        <v/>
      </c>
      <c r="CY37" s="525" t="str">
        <f t="shared" si="69"/>
        <v/>
      </c>
      <c r="CZ37" s="525" t="str">
        <f t="shared" si="70"/>
        <v/>
      </c>
      <c r="DA37" s="525" t="str">
        <f t="shared" si="71"/>
        <v/>
      </c>
      <c r="DB37" s="525" t="str">
        <f t="shared" si="72"/>
        <v/>
      </c>
      <c r="DC37" s="525" t="str">
        <f t="shared" si="73"/>
        <v/>
      </c>
      <c r="DD37" s="525" t="str">
        <f t="shared" si="74"/>
        <v/>
      </c>
      <c r="DE37" s="525" t="str">
        <f t="shared" si="75"/>
        <v/>
      </c>
      <c r="DF37" s="525" t="str">
        <f t="shared" si="76"/>
        <v/>
      </c>
      <c r="DG37" s="525" t="str">
        <f t="shared" si="77"/>
        <v/>
      </c>
      <c r="DH37" s="515" t="str">
        <f t="shared" si="78"/>
        <v/>
      </c>
      <c r="DI37" s="186" t="b">
        <f t="shared" si="4"/>
        <v>0</v>
      </c>
      <c r="DJ37" s="159" t="b">
        <f t="shared" si="5"/>
        <v>0</v>
      </c>
      <c r="DK37" s="159" t="b">
        <f t="shared" si="6"/>
        <v>0</v>
      </c>
      <c r="DL37" s="187" t="b">
        <f t="shared" si="7"/>
        <v>0</v>
      </c>
      <c r="DM37" s="478" t="str">
        <f t="shared" si="79"/>
        <v/>
      </c>
      <c r="DN37" s="186" t="b">
        <f t="shared" si="8"/>
        <v>0</v>
      </c>
      <c r="DO37" s="159" t="b">
        <f t="shared" si="9"/>
        <v>0</v>
      </c>
      <c r="DP37" s="159" t="b">
        <f t="shared" si="10"/>
        <v>0</v>
      </c>
      <c r="DQ37" s="187" t="b">
        <f t="shared" si="11"/>
        <v>0</v>
      </c>
      <c r="DR37" s="478" t="str">
        <f t="shared" si="80"/>
        <v/>
      </c>
      <c r="DS37" s="186" t="b">
        <f t="shared" si="12"/>
        <v>0</v>
      </c>
      <c r="DT37" s="159" t="b">
        <f t="shared" si="13"/>
        <v>0</v>
      </c>
      <c r="DU37" s="159" t="b">
        <f t="shared" si="14"/>
        <v>0</v>
      </c>
      <c r="DV37" s="187" t="b">
        <f t="shared" si="15"/>
        <v>0</v>
      </c>
      <c r="DW37" s="478" t="str">
        <f t="shared" si="81"/>
        <v/>
      </c>
      <c r="DX37" s="186" t="b">
        <f t="shared" si="16"/>
        <v>0</v>
      </c>
      <c r="DY37" s="159" t="b">
        <f t="shared" si="17"/>
        <v>0</v>
      </c>
      <c r="DZ37" s="159" t="b">
        <f t="shared" si="18"/>
        <v>0</v>
      </c>
      <c r="EA37" s="187" t="b">
        <f t="shared" si="19"/>
        <v>0</v>
      </c>
      <c r="EB37" s="478" t="str">
        <f t="shared" si="82"/>
        <v/>
      </c>
      <c r="EC37" s="186" t="b">
        <f t="shared" si="20"/>
        <v>0</v>
      </c>
      <c r="ED37" s="159" t="b">
        <f t="shared" si="21"/>
        <v>0</v>
      </c>
      <c r="EE37" s="159" t="b">
        <f t="shared" si="22"/>
        <v>0</v>
      </c>
      <c r="EF37" s="187" t="b">
        <f t="shared" si="23"/>
        <v>0</v>
      </c>
      <c r="EG37" s="478" t="str">
        <f t="shared" si="83"/>
        <v/>
      </c>
      <c r="EH37" s="186" t="b">
        <f t="shared" si="24"/>
        <v>0</v>
      </c>
      <c r="EI37" s="159" t="b">
        <f t="shared" si="25"/>
        <v>0</v>
      </c>
      <c r="EJ37" s="159" t="b">
        <f t="shared" si="26"/>
        <v>0</v>
      </c>
      <c r="EK37" s="187" t="b">
        <f t="shared" si="27"/>
        <v>0</v>
      </c>
      <c r="EL37" s="478" t="str">
        <f t="shared" si="84"/>
        <v/>
      </c>
      <c r="EM37" s="186" t="b">
        <f t="shared" si="28"/>
        <v>0</v>
      </c>
      <c r="EN37" s="159" t="b">
        <f t="shared" si="29"/>
        <v>0</v>
      </c>
      <c r="EO37" s="159" t="b">
        <f t="shared" si="30"/>
        <v>0</v>
      </c>
      <c r="EP37" s="187" t="b">
        <f t="shared" si="31"/>
        <v>0</v>
      </c>
      <c r="EQ37" s="478" t="str">
        <f t="shared" si="85"/>
        <v/>
      </c>
      <c r="ER37" s="186" t="b">
        <f t="shared" si="32"/>
        <v>0</v>
      </c>
      <c r="ES37" s="159" t="b">
        <f t="shared" si="33"/>
        <v>0</v>
      </c>
      <c r="ET37" s="159" t="b">
        <f t="shared" si="34"/>
        <v>0</v>
      </c>
      <c r="EU37" s="187" t="b">
        <f t="shared" si="35"/>
        <v>0</v>
      </c>
      <c r="EV37" s="478" t="str">
        <f t="shared" si="86"/>
        <v/>
      </c>
      <c r="EW37" s="186" t="b">
        <f t="shared" si="36"/>
        <v>0</v>
      </c>
      <c r="EX37" s="159" t="b">
        <f t="shared" si="37"/>
        <v>0</v>
      </c>
      <c r="EY37" s="159" t="b">
        <f t="shared" si="38"/>
        <v>0</v>
      </c>
      <c r="EZ37" s="187" t="b">
        <f t="shared" si="39"/>
        <v>0</v>
      </c>
      <c r="FA37" s="478" t="str">
        <f t="shared" si="87"/>
        <v/>
      </c>
      <c r="FB37" s="186" t="b">
        <f t="shared" si="40"/>
        <v>0</v>
      </c>
      <c r="FC37" s="159" t="b">
        <f t="shared" si="41"/>
        <v>0</v>
      </c>
      <c r="FD37" s="159" t="b">
        <f t="shared" si="42"/>
        <v>0</v>
      </c>
      <c r="FE37" s="187" t="b">
        <f t="shared" si="43"/>
        <v>0</v>
      </c>
      <c r="FF37" s="478" t="str">
        <f t="shared" si="88"/>
        <v/>
      </c>
      <c r="FG37" s="186" t="b">
        <f t="shared" si="44"/>
        <v>0</v>
      </c>
      <c r="FH37" s="159" t="b">
        <f t="shared" si="45"/>
        <v>0</v>
      </c>
      <c r="FI37" s="159" t="b">
        <f t="shared" si="46"/>
        <v>0</v>
      </c>
      <c r="FJ37" s="187" t="b">
        <f t="shared" si="47"/>
        <v>0</v>
      </c>
      <c r="FK37" s="478" t="str">
        <f t="shared" si="89"/>
        <v/>
      </c>
      <c r="FL37" s="186" t="b">
        <f t="shared" si="48"/>
        <v>0</v>
      </c>
      <c r="FM37" s="159" t="b">
        <f t="shared" si="49"/>
        <v>0</v>
      </c>
      <c r="FN37" s="159" t="b">
        <f t="shared" si="50"/>
        <v>0</v>
      </c>
      <c r="FO37" s="187" t="b">
        <f t="shared" si="51"/>
        <v>0</v>
      </c>
      <c r="FP37" s="478" t="str">
        <f t="shared" si="90"/>
        <v/>
      </c>
      <c r="FQ37" s="478" t="str">
        <f t="shared" si="91"/>
        <v/>
      </c>
      <c r="FR37" s="478" t="str">
        <f t="shared" si="92"/>
        <v/>
      </c>
      <c r="FS37" s="478" t="str">
        <f t="shared" si="93"/>
        <v/>
      </c>
      <c r="FT37" s="478" t="str">
        <f t="shared" si="94"/>
        <v/>
      </c>
      <c r="FV37" s="79">
        <f t="shared" si="95"/>
        <v>0</v>
      </c>
      <c r="FW37" s="79">
        <f t="shared" si="97"/>
        <v>0</v>
      </c>
      <c r="FX37" s="79">
        <f t="shared" si="98"/>
        <v>0</v>
      </c>
      <c r="FY37" s="79">
        <f t="shared" si="99"/>
        <v>0</v>
      </c>
      <c r="FZ37" s="79">
        <f t="shared" si="100"/>
        <v>0</v>
      </c>
      <c r="GA37" s="79">
        <f t="shared" si="101"/>
        <v>0</v>
      </c>
      <c r="GB37" s="79">
        <f t="shared" si="102"/>
        <v>0</v>
      </c>
      <c r="GC37" s="79">
        <f t="shared" si="103"/>
        <v>0</v>
      </c>
      <c r="GD37" s="79">
        <f t="shared" si="104"/>
        <v>0</v>
      </c>
      <c r="GE37" s="79">
        <f t="shared" si="105"/>
        <v>0</v>
      </c>
      <c r="GF37" s="79">
        <f t="shared" si="106"/>
        <v>0</v>
      </c>
      <c r="GG37" s="79">
        <f t="shared" si="107"/>
        <v>0</v>
      </c>
    </row>
    <row r="38" spans="1:189">
      <c r="A38" s="55"/>
      <c r="B38" s="74">
        <v>34</v>
      </c>
      <c r="C38" s="261" t="s">
        <v>643</v>
      </c>
      <c r="D38" s="262" t="s">
        <v>643</v>
      </c>
      <c r="E38" s="262" t="s">
        <v>643</v>
      </c>
      <c r="F38" s="262" t="s">
        <v>643</v>
      </c>
      <c r="G38" s="262" t="s">
        <v>643</v>
      </c>
      <c r="H38" s="262" t="s">
        <v>643</v>
      </c>
      <c r="I38" s="262" t="s">
        <v>643</v>
      </c>
      <c r="J38" s="262" t="s">
        <v>643</v>
      </c>
      <c r="K38" s="262" t="s">
        <v>643</v>
      </c>
      <c r="L38" s="262" t="s">
        <v>643</v>
      </c>
      <c r="M38" s="262" t="s">
        <v>643</v>
      </c>
      <c r="N38" s="309" t="s">
        <v>643</v>
      </c>
      <c r="O38" s="277" t="s">
        <v>67</v>
      </c>
      <c r="P38" s="278" t="s">
        <v>67</v>
      </c>
      <c r="Q38" s="278" t="s">
        <v>67</v>
      </c>
      <c r="R38" s="278" t="s">
        <v>67</v>
      </c>
      <c r="S38" s="278" t="s">
        <v>67</v>
      </c>
      <c r="T38" s="278" t="s">
        <v>67</v>
      </c>
      <c r="U38" s="278" t="s">
        <v>67</v>
      </c>
      <c r="V38" s="278" t="s">
        <v>67</v>
      </c>
      <c r="W38" s="278" t="s">
        <v>67</v>
      </c>
      <c r="X38" s="278" t="s">
        <v>67</v>
      </c>
      <c r="Y38" s="278" t="s">
        <v>67</v>
      </c>
      <c r="Z38" s="279" t="s">
        <v>67</v>
      </c>
      <c r="AA38" s="355"/>
      <c r="AB38" s="356"/>
      <c r="AC38" s="356"/>
      <c r="AD38" s="356"/>
      <c r="AE38" s="356"/>
      <c r="AF38" s="356"/>
      <c r="AG38" s="356"/>
      <c r="AH38" s="356"/>
      <c r="AI38" s="356"/>
      <c r="AJ38" s="356"/>
      <c r="AK38" s="356"/>
      <c r="AL38" s="357"/>
      <c r="AM38" s="363" t="s">
        <v>643</v>
      </c>
      <c r="AN38" s="262" t="s">
        <v>643</v>
      </c>
      <c r="AO38" s="262" t="s">
        <v>643</v>
      </c>
      <c r="AP38" s="307" t="s">
        <v>643</v>
      </c>
      <c r="AQ38" s="73"/>
      <c r="CG38" s="485" t="str">
        <f t="shared" si="96"/>
        <v/>
      </c>
      <c r="CI38" s="534" t="str">
        <f t="shared" si="54"/>
        <v>grey</v>
      </c>
      <c r="CJ38" s="1121"/>
      <c r="CK38" s="535" t="str">
        <f t="shared" si="55"/>
        <v/>
      </c>
      <c r="CL38" s="525" t="str">
        <f t="shared" si="56"/>
        <v/>
      </c>
      <c r="CM38" s="525" t="str">
        <f t="shared" si="57"/>
        <v/>
      </c>
      <c r="CN38" s="525" t="str">
        <f t="shared" si="58"/>
        <v/>
      </c>
      <c r="CO38" s="525" t="str">
        <f t="shared" si="59"/>
        <v/>
      </c>
      <c r="CP38" s="525" t="str">
        <f t="shared" si="60"/>
        <v/>
      </c>
      <c r="CQ38" s="525" t="str">
        <f t="shared" si="61"/>
        <v/>
      </c>
      <c r="CR38" s="525" t="str">
        <f t="shared" si="62"/>
        <v/>
      </c>
      <c r="CS38" s="525" t="str">
        <f t="shared" si="63"/>
        <v/>
      </c>
      <c r="CT38" s="525" t="str">
        <f t="shared" si="64"/>
        <v/>
      </c>
      <c r="CU38" s="525" t="str">
        <f t="shared" si="65"/>
        <v/>
      </c>
      <c r="CV38" s="515" t="str">
        <f t="shared" si="66"/>
        <v/>
      </c>
      <c r="CW38" s="525" t="str">
        <f t="shared" si="67"/>
        <v/>
      </c>
      <c r="CX38" s="525" t="str">
        <f t="shared" si="68"/>
        <v/>
      </c>
      <c r="CY38" s="525" t="str">
        <f t="shared" si="69"/>
        <v/>
      </c>
      <c r="CZ38" s="525" t="str">
        <f t="shared" si="70"/>
        <v/>
      </c>
      <c r="DA38" s="525" t="str">
        <f t="shared" si="71"/>
        <v/>
      </c>
      <c r="DB38" s="525" t="str">
        <f t="shared" si="72"/>
        <v/>
      </c>
      <c r="DC38" s="525" t="str">
        <f t="shared" si="73"/>
        <v/>
      </c>
      <c r="DD38" s="525" t="str">
        <f t="shared" si="74"/>
        <v/>
      </c>
      <c r="DE38" s="525" t="str">
        <f t="shared" si="75"/>
        <v/>
      </c>
      <c r="DF38" s="525" t="str">
        <f t="shared" si="76"/>
        <v/>
      </c>
      <c r="DG38" s="525" t="str">
        <f t="shared" si="77"/>
        <v/>
      </c>
      <c r="DH38" s="515" t="str">
        <f t="shared" si="78"/>
        <v/>
      </c>
      <c r="DI38" s="186" t="b">
        <f t="shared" si="4"/>
        <v>0</v>
      </c>
      <c r="DJ38" s="159" t="b">
        <f t="shared" si="5"/>
        <v>0</v>
      </c>
      <c r="DK38" s="159" t="b">
        <f t="shared" si="6"/>
        <v>0</v>
      </c>
      <c r="DL38" s="187" t="b">
        <f t="shared" si="7"/>
        <v>0</v>
      </c>
      <c r="DM38" s="478" t="str">
        <f t="shared" si="79"/>
        <v/>
      </c>
      <c r="DN38" s="186" t="b">
        <f t="shared" si="8"/>
        <v>0</v>
      </c>
      <c r="DO38" s="159" t="b">
        <f t="shared" si="9"/>
        <v>0</v>
      </c>
      <c r="DP38" s="159" t="b">
        <f t="shared" si="10"/>
        <v>0</v>
      </c>
      <c r="DQ38" s="187" t="b">
        <f t="shared" si="11"/>
        <v>0</v>
      </c>
      <c r="DR38" s="478" t="str">
        <f t="shared" si="80"/>
        <v/>
      </c>
      <c r="DS38" s="186" t="b">
        <f t="shared" si="12"/>
        <v>0</v>
      </c>
      <c r="DT38" s="159" t="b">
        <f t="shared" si="13"/>
        <v>0</v>
      </c>
      <c r="DU38" s="159" t="b">
        <f t="shared" si="14"/>
        <v>0</v>
      </c>
      <c r="DV38" s="187" t="b">
        <f t="shared" si="15"/>
        <v>0</v>
      </c>
      <c r="DW38" s="478" t="str">
        <f t="shared" si="81"/>
        <v/>
      </c>
      <c r="DX38" s="186" t="b">
        <f t="shared" si="16"/>
        <v>0</v>
      </c>
      <c r="DY38" s="159" t="b">
        <f t="shared" si="17"/>
        <v>0</v>
      </c>
      <c r="DZ38" s="159" t="b">
        <f t="shared" si="18"/>
        <v>0</v>
      </c>
      <c r="EA38" s="187" t="b">
        <f t="shared" si="19"/>
        <v>0</v>
      </c>
      <c r="EB38" s="478" t="str">
        <f t="shared" si="82"/>
        <v/>
      </c>
      <c r="EC38" s="186" t="b">
        <f t="shared" si="20"/>
        <v>0</v>
      </c>
      <c r="ED38" s="159" t="b">
        <f t="shared" si="21"/>
        <v>0</v>
      </c>
      <c r="EE38" s="159" t="b">
        <f t="shared" si="22"/>
        <v>0</v>
      </c>
      <c r="EF38" s="187" t="b">
        <f t="shared" si="23"/>
        <v>0</v>
      </c>
      <c r="EG38" s="478" t="str">
        <f t="shared" si="83"/>
        <v/>
      </c>
      <c r="EH38" s="186" t="b">
        <f t="shared" si="24"/>
        <v>0</v>
      </c>
      <c r="EI38" s="159" t="b">
        <f t="shared" si="25"/>
        <v>0</v>
      </c>
      <c r="EJ38" s="159" t="b">
        <f t="shared" si="26"/>
        <v>0</v>
      </c>
      <c r="EK38" s="187" t="b">
        <f t="shared" si="27"/>
        <v>0</v>
      </c>
      <c r="EL38" s="478" t="str">
        <f t="shared" si="84"/>
        <v/>
      </c>
      <c r="EM38" s="186" t="b">
        <f t="shared" si="28"/>
        <v>0</v>
      </c>
      <c r="EN38" s="159" t="b">
        <f t="shared" si="29"/>
        <v>0</v>
      </c>
      <c r="EO38" s="159" t="b">
        <f t="shared" si="30"/>
        <v>0</v>
      </c>
      <c r="EP38" s="187" t="b">
        <f t="shared" si="31"/>
        <v>0</v>
      </c>
      <c r="EQ38" s="478" t="str">
        <f t="shared" si="85"/>
        <v/>
      </c>
      <c r="ER38" s="186" t="b">
        <f t="shared" si="32"/>
        <v>0</v>
      </c>
      <c r="ES38" s="159" t="b">
        <f t="shared" si="33"/>
        <v>0</v>
      </c>
      <c r="ET38" s="159" t="b">
        <f t="shared" si="34"/>
        <v>0</v>
      </c>
      <c r="EU38" s="187" t="b">
        <f t="shared" si="35"/>
        <v>0</v>
      </c>
      <c r="EV38" s="478" t="str">
        <f t="shared" si="86"/>
        <v/>
      </c>
      <c r="EW38" s="186" t="b">
        <f t="shared" si="36"/>
        <v>0</v>
      </c>
      <c r="EX38" s="159" t="b">
        <f t="shared" si="37"/>
        <v>0</v>
      </c>
      <c r="EY38" s="159" t="b">
        <f t="shared" si="38"/>
        <v>0</v>
      </c>
      <c r="EZ38" s="187" t="b">
        <f t="shared" si="39"/>
        <v>0</v>
      </c>
      <c r="FA38" s="478" t="str">
        <f t="shared" si="87"/>
        <v/>
      </c>
      <c r="FB38" s="186" t="b">
        <f t="shared" si="40"/>
        <v>0</v>
      </c>
      <c r="FC38" s="159" t="b">
        <f t="shared" si="41"/>
        <v>0</v>
      </c>
      <c r="FD38" s="159" t="b">
        <f t="shared" si="42"/>
        <v>0</v>
      </c>
      <c r="FE38" s="187" t="b">
        <f t="shared" si="43"/>
        <v>0</v>
      </c>
      <c r="FF38" s="478" t="str">
        <f t="shared" si="88"/>
        <v/>
      </c>
      <c r="FG38" s="186" t="b">
        <f t="shared" si="44"/>
        <v>0</v>
      </c>
      <c r="FH38" s="159" t="b">
        <f t="shared" si="45"/>
        <v>0</v>
      </c>
      <c r="FI38" s="159" t="b">
        <f t="shared" si="46"/>
        <v>0</v>
      </c>
      <c r="FJ38" s="187" t="b">
        <f t="shared" si="47"/>
        <v>0</v>
      </c>
      <c r="FK38" s="478" t="str">
        <f t="shared" si="89"/>
        <v/>
      </c>
      <c r="FL38" s="186" t="b">
        <f t="shared" si="48"/>
        <v>0</v>
      </c>
      <c r="FM38" s="159" t="b">
        <f t="shared" si="49"/>
        <v>0</v>
      </c>
      <c r="FN38" s="159" t="b">
        <f t="shared" si="50"/>
        <v>0</v>
      </c>
      <c r="FO38" s="187" t="b">
        <f t="shared" si="51"/>
        <v>0</v>
      </c>
      <c r="FP38" s="478" t="str">
        <f t="shared" si="90"/>
        <v/>
      </c>
      <c r="FQ38" s="478" t="str">
        <f t="shared" si="91"/>
        <v/>
      </c>
      <c r="FR38" s="478" t="str">
        <f t="shared" si="92"/>
        <v/>
      </c>
      <c r="FS38" s="478" t="str">
        <f t="shared" si="93"/>
        <v/>
      </c>
      <c r="FT38" s="478" t="str">
        <f t="shared" si="94"/>
        <v/>
      </c>
      <c r="FV38" s="79">
        <f t="shared" si="95"/>
        <v>0</v>
      </c>
      <c r="FW38" s="79">
        <f t="shared" si="97"/>
        <v>0</v>
      </c>
      <c r="FX38" s="79">
        <f t="shared" si="98"/>
        <v>0</v>
      </c>
      <c r="FY38" s="79">
        <f t="shared" si="99"/>
        <v>0</v>
      </c>
      <c r="FZ38" s="79">
        <f t="shared" si="100"/>
        <v>0</v>
      </c>
      <c r="GA38" s="79">
        <f t="shared" si="101"/>
        <v>0</v>
      </c>
      <c r="GB38" s="79">
        <f t="shared" si="102"/>
        <v>0</v>
      </c>
      <c r="GC38" s="79">
        <f t="shared" si="103"/>
        <v>0</v>
      </c>
      <c r="GD38" s="79">
        <f t="shared" si="104"/>
        <v>0</v>
      </c>
      <c r="GE38" s="79">
        <f t="shared" si="105"/>
        <v>0</v>
      </c>
      <c r="GF38" s="79">
        <f t="shared" si="106"/>
        <v>0</v>
      </c>
      <c r="GG38" s="79">
        <f t="shared" si="107"/>
        <v>0</v>
      </c>
    </row>
    <row r="39" spans="1:189">
      <c r="A39" s="55"/>
      <c r="B39" s="74">
        <v>35</v>
      </c>
      <c r="C39" s="261" t="s">
        <v>643</v>
      </c>
      <c r="D39" s="262" t="s">
        <v>643</v>
      </c>
      <c r="E39" s="262" t="s">
        <v>643</v>
      </c>
      <c r="F39" s="262" t="s">
        <v>643</v>
      </c>
      <c r="G39" s="262" t="s">
        <v>643</v>
      </c>
      <c r="H39" s="262" t="s">
        <v>643</v>
      </c>
      <c r="I39" s="262" t="s">
        <v>643</v>
      </c>
      <c r="J39" s="262" t="s">
        <v>643</v>
      </c>
      <c r="K39" s="262" t="s">
        <v>643</v>
      </c>
      <c r="L39" s="262" t="s">
        <v>643</v>
      </c>
      <c r="M39" s="262" t="s">
        <v>643</v>
      </c>
      <c r="N39" s="309" t="s">
        <v>643</v>
      </c>
      <c r="O39" s="277" t="s">
        <v>67</v>
      </c>
      <c r="P39" s="278" t="s">
        <v>67</v>
      </c>
      <c r="Q39" s="278" t="s">
        <v>67</v>
      </c>
      <c r="R39" s="278" t="s">
        <v>67</v>
      </c>
      <c r="S39" s="278" t="s">
        <v>67</v>
      </c>
      <c r="T39" s="278" t="s">
        <v>67</v>
      </c>
      <c r="U39" s="278" t="s">
        <v>67</v>
      </c>
      <c r="V39" s="278" t="s">
        <v>67</v>
      </c>
      <c r="W39" s="278" t="s">
        <v>67</v>
      </c>
      <c r="X39" s="278" t="s">
        <v>67</v>
      </c>
      <c r="Y39" s="278" t="s">
        <v>67</v>
      </c>
      <c r="Z39" s="279" t="s">
        <v>67</v>
      </c>
      <c r="AA39" s="355"/>
      <c r="AB39" s="356"/>
      <c r="AC39" s="356"/>
      <c r="AD39" s="356"/>
      <c r="AE39" s="356"/>
      <c r="AF39" s="356"/>
      <c r="AG39" s="356"/>
      <c r="AH39" s="356"/>
      <c r="AI39" s="356"/>
      <c r="AJ39" s="356"/>
      <c r="AK39" s="356"/>
      <c r="AL39" s="357"/>
      <c r="AM39" s="363" t="s">
        <v>643</v>
      </c>
      <c r="AN39" s="262" t="s">
        <v>643</v>
      </c>
      <c r="AO39" s="262" t="s">
        <v>643</v>
      </c>
      <c r="AP39" s="307" t="s">
        <v>643</v>
      </c>
      <c r="AQ39" s="73"/>
      <c r="CG39" s="485" t="str">
        <f t="shared" si="96"/>
        <v/>
      </c>
      <c r="CI39" s="534" t="str">
        <f t="shared" si="54"/>
        <v>grey</v>
      </c>
      <c r="CJ39" s="1121"/>
      <c r="CK39" s="535" t="str">
        <f t="shared" si="55"/>
        <v/>
      </c>
      <c r="CL39" s="525" t="str">
        <f t="shared" si="56"/>
        <v/>
      </c>
      <c r="CM39" s="525" t="str">
        <f t="shared" si="57"/>
        <v/>
      </c>
      <c r="CN39" s="525" t="str">
        <f t="shared" si="58"/>
        <v/>
      </c>
      <c r="CO39" s="525" t="str">
        <f t="shared" si="59"/>
        <v/>
      </c>
      <c r="CP39" s="525" t="str">
        <f t="shared" si="60"/>
        <v/>
      </c>
      <c r="CQ39" s="525" t="str">
        <f t="shared" si="61"/>
        <v/>
      </c>
      <c r="CR39" s="525" t="str">
        <f t="shared" si="62"/>
        <v/>
      </c>
      <c r="CS39" s="525" t="str">
        <f t="shared" si="63"/>
        <v/>
      </c>
      <c r="CT39" s="525" t="str">
        <f t="shared" si="64"/>
        <v/>
      </c>
      <c r="CU39" s="525" t="str">
        <f t="shared" si="65"/>
        <v/>
      </c>
      <c r="CV39" s="515" t="str">
        <f t="shared" si="66"/>
        <v/>
      </c>
      <c r="CW39" s="525" t="str">
        <f t="shared" si="67"/>
        <v/>
      </c>
      <c r="CX39" s="525" t="str">
        <f t="shared" si="68"/>
        <v/>
      </c>
      <c r="CY39" s="525" t="str">
        <f t="shared" si="69"/>
        <v/>
      </c>
      <c r="CZ39" s="525" t="str">
        <f t="shared" si="70"/>
        <v/>
      </c>
      <c r="DA39" s="525" t="str">
        <f t="shared" si="71"/>
        <v/>
      </c>
      <c r="DB39" s="525" t="str">
        <f t="shared" si="72"/>
        <v/>
      </c>
      <c r="DC39" s="525" t="str">
        <f t="shared" si="73"/>
        <v/>
      </c>
      <c r="DD39" s="525" t="str">
        <f t="shared" si="74"/>
        <v/>
      </c>
      <c r="DE39" s="525" t="str">
        <f t="shared" si="75"/>
        <v/>
      </c>
      <c r="DF39" s="525" t="str">
        <f t="shared" si="76"/>
        <v/>
      </c>
      <c r="DG39" s="525" t="str">
        <f t="shared" si="77"/>
        <v/>
      </c>
      <c r="DH39" s="515" t="str">
        <f t="shared" si="78"/>
        <v/>
      </c>
      <c r="DI39" s="186" t="b">
        <f t="shared" si="4"/>
        <v>0</v>
      </c>
      <c r="DJ39" s="159" t="b">
        <f t="shared" si="5"/>
        <v>0</v>
      </c>
      <c r="DK39" s="159" t="b">
        <f t="shared" si="6"/>
        <v>0</v>
      </c>
      <c r="DL39" s="187" t="b">
        <f t="shared" si="7"/>
        <v>0</v>
      </c>
      <c r="DM39" s="478" t="str">
        <f t="shared" si="79"/>
        <v/>
      </c>
      <c r="DN39" s="186" t="b">
        <f t="shared" si="8"/>
        <v>0</v>
      </c>
      <c r="DO39" s="159" t="b">
        <f t="shared" si="9"/>
        <v>0</v>
      </c>
      <c r="DP39" s="159" t="b">
        <f t="shared" si="10"/>
        <v>0</v>
      </c>
      <c r="DQ39" s="187" t="b">
        <f t="shared" si="11"/>
        <v>0</v>
      </c>
      <c r="DR39" s="478" t="str">
        <f t="shared" si="80"/>
        <v/>
      </c>
      <c r="DS39" s="186" t="b">
        <f t="shared" si="12"/>
        <v>0</v>
      </c>
      <c r="DT39" s="159" t="b">
        <f t="shared" si="13"/>
        <v>0</v>
      </c>
      <c r="DU39" s="159" t="b">
        <f t="shared" si="14"/>
        <v>0</v>
      </c>
      <c r="DV39" s="187" t="b">
        <f t="shared" si="15"/>
        <v>0</v>
      </c>
      <c r="DW39" s="478" t="str">
        <f t="shared" si="81"/>
        <v/>
      </c>
      <c r="DX39" s="186" t="b">
        <f t="shared" si="16"/>
        <v>0</v>
      </c>
      <c r="DY39" s="159" t="b">
        <f t="shared" si="17"/>
        <v>0</v>
      </c>
      <c r="DZ39" s="159" t="b">
        <f t="shared" si="18"/>
        <v>0</v>
      </c>
      <c r="EA39" s="187" t="b">
        <f t="shared" si="19"/>
        <v>0</v>
      </c>
      <c r="EB39" s="478" t="str">
        <f t="shared" si="82"/>
        <v/>
      </c>
      <c r="EC39" s="186" t="b">
        <f t="shared" si="20"/>
        <v>0</v>
      </c>
      <c r="ED39" s="159" t="b">
        <f t="shared" si="21"/>
        <v>0</v>
      </c>
      <c r="EE39" s="159" t="b">
        <f t="shared" si="22"/>
        <v>0</v>
      </c>
      <c r="EF39" s="187" t="b">
        <f t="shared" si="23"/>
        <v>0</v>
      </c>
      <c r="EG39" s="478" t="str">
        <f t="shared" si="83"/>
        <v/>
      </c>
      <c r="EH39" s="186" t="b">
        <f t="shared" si="24"/>
        <v>0</v>
      </c>
      <c r="EI39" s="159" t="b">
        <f t="shared" si="25"/>
        <v>0</v>
      </c>
      <c r="EJ39" s="159" t="b">
        <f t="shared" si="26"/>
        <v>0</v>
      </c>
      <c r="EK39" s="187" t="b">
        <f t="shared" si="27"/>
        <v>0</v>
      </c>
      <c r="EL39" s="478" t="str">
        <f t="shared" si="84"/>
        <v/>
      </c>
      <c r="EM39" s="186" t="b">
        <f t="shared" si="28"/>
        <v>0</v>
      </c>
      <c r="EN39" s="159" t="b">
        <f t="shared" si="29"/>
        <v>0</v>
      </c>
      <c r="EO39" s="159" t="b">
        <f t="shared" si="30"/>
        <v>0</v>
      </c>
      <c r="EP39" s="187" t="b">
        <f t="shared" si="31"/>
        <v>0</v>
      </c>
      <c r="EQ39" s="478" t="str">
        <f t="shared" si="85"/>
        <v/>
      </c>
      <c r="ER39" s="186" t="b">
        <f t="shared" si="32"/>
        <v>0</v>
      </c>
      <c r="ES39" s="159" t="b">
        <f t="shared" si="33"/>
        <v>0</v>
      </c>
      <c r="ET39" s="159" t="b">
        <f t="shared" si="34"/>
        <v>0</v>
      </c>
      <c r="EU39" s="187" t="b">
        <f t="shared" si="35"/>
        <v>0</v>
      </c>
      <c r="EV39" s="478" t="str">
        <f t="shared" si="86"/>
        <v/>
      </c>
      <c r="EW39" s="186" t="b">
        <f t="shared" si="36"/>
        <v>0</v>
      </c>
      <c r="EX39" s="159" t="b">
        <f t="shared" si="37"/>
        <v>0</v>
      </c>
      <c r="EY39" s="159" t="b">
        <f t="shared" si="38"/>
        <v>0</v>
      </c>
      <c r="EZ39" s="187" t="b">
        <f t="shared" si="39"/>
        <v>0</v>
      </c>
      <c r="FA39" s="478" t="str">
        <f t="shared" si="87"/>
        <v/>
      </c>
      <c r="FB39" s="186" t="b">
        <f t="shared" si="40"/>
        <v>0</v>
      </c>
      <c r="FC39" s="159" t="b">
        <f t="shared" si="41"/>
        <v>0</v>
      </c>
      <c r="FD39" s="159" t="b">
        <f t="shared" si="42"/>
        <v>0</v>
      </c>
      <c r="FE39" s="187" t="b">
        <f t="shared" si="43"/>
        <v>0</v>
      </c>
      <c r="FF39" s="478" t="str">
        <f t="shared" si="88"/>
        <v/>
      </c>
      <c r="FG39" s="186" t="b">
        <f t="shared" si="44"/>
        <v>0</v>
      </c>
      <c r="FH39" s="159" t="b">
        <f t="shared" si="45"/>
        <v>0</v>
      </c>
      <c r="FI39" s="159" t="b">
        <f t="shared" si="46"/>
        <v>0</v>
      </c>
      <c r="FJ39" s="187" t="b">
        <f t="shared" si="47"/>
        <v>0</v>
      </c>
      <c r="FK39" s="478" t="str">
        <f t="shared" si="89"/>
        <v/>
      </c>
      <c r="FL39" s="186" t="b">
        <f t="shared" si="48"/>
        <v>0</v>
      </c>
      <c r="FM39" s="159" t="b">
        <f t="shared" si="49"/>
        <v>0</v>
      </c>
      <c r="FN39" s="159" t="b">
        <f t="shared" si="50"/>
        <v>0</v>
      </c>
      <c r="FO39" s="187" t="b">
        <f t="shared" si="51"/>
        <v>0</v>
      </c>
      <c r="FP39" s="478" t="str">
        <f t="shared" si="90"/>
        <v/>
      </c>
      <c r="FQ39" s="478" t="str">
        <f t="shared" si="91"/>
        <v/>
      </c>
      <c r="FR39" s="478" t="str">
        <f t="shared" si="92"/>
        <v/>
      </c>
      <c r="FS39" s="478" t="str">
        <f t="shared" si="93"/>
        <v/>
      </c>
      <c r="FT39" s="478" t="str">
        <f t="shared" si="94"/>
        <v/>
      </c>
      <c r="FV39" s="79">
        <f t="shared" si="95"/>
        <v>0</v>
      </c>
      <c r="FW39" s="79">
        <f t="shared" si="97"/>
        <v>0</v>
      </c>
      <c r="FX39" s="79">
        <f t="shared" si="98"/>
        <v>0</v>
      </c>
      <c r="FY39" s="79">
        <f t="shared" si="99"/>
        <v>0</v>
      </c>
      <c r="FZ39" s="79">
        <f t="shared" si="100"/>
        <v>0</v>
      </c>
      <c r="GA39" s="79">
        <f t="shared" si="101"/>
        <v>0</v>
      </c>
      <c r="GB39" s="79">
        <f t="shared" si="102"/>
        <v>0</v>
      </c>
      <c r="GC39" s="79">
        <f t="shared" si="103"/>
        <v>0</v>
      </c>
      <c r="GD39" s="79">
        <f t="shared" si="104"/>
        <v>0</v>
      </c>
      <c r="GE39" s="79">
        <f t="shared" si="105"/>
        <v>0</v>
      </c>
      <c r="GF39" s="79">
        <f t="shared" si="106"/>
        <v>0</v>
      </c>
      <c r="GG39" s="79">
        <f t="shared" si="107"/>
        <v>0</v>
      </c>
    </row>
    <row r="40" spans="1:189">
      <c r="A40" s="55"/>
      <c r="B40" s="74">
        <v>36</v>
      </c>
      <c r="C40" s="261" t="s">
        <v>643</v>
      </c>
      <c r="D40" s="262" t="s">
        <v>643</v>
      </c>
      <c r="E40" s="262" t="s">
        <v>643</v>
      </c>
      <c r="F40" s="262" t="s">
        <v>643</v>
      </c>
      <c r="G40" s="262" t="s">
        <v>643</v>
      </c>
      <c r="H40" s="262" t="s">
        <v>643</v>
      </c>
      <c r="I40" s="262" t="s">
        <v>643</v>
      </c>
      <c r="J40" s="262" t="s">
        <v>643</v>
      </c>
      <c r="K40" s="262" t="s">
        <v>643</v>
      </c>
      <c r="L40" s="262" t="s">
        <v>643</v>
      </c>
      <c r="M40" s="262" t="s">
        <v>643</v>
      </c>
      <c r="N40" s="309" t="s">
        <v>643</v>
      </c>
      <c r="O40" s="277" t="s">
        <v>67</v>
      </c>
      <c r="P40" s="278" t="s">
        <v>67</v>
      </c>
      <c r="Q40" s="278" t="s">
        <v>67</v>
      </c>
      <c r="R40" s="278" t="s">
        <v>67</v>
      </c>
      <c r="S40" s="278" t="s">
        <v>67</v>
      </c>
      <c r="T40" s="278" t="s">
        <v>67</v>
      </c>
      <c r="U40" s="278" t="s">
        <v>67</v>
      </c>
      <c r="V40" s="278" t="s">
        <v>67</v>
      </c>
      <c r="W40" s="278" t="s">
        <v>67</v>
      </c>
      <c r="X40" s="278" t="s">
        <v>67</v>
      </c>
      <c r="Y40" s="278" t="s">
        <v>67</v>
      </c>
      <c r="Z40" s="279" t="s">
        <v>67</v>
      </c>
      <c r="AA40" s="355"/>
      <c r="AB40" s="356"/>
      <c r="AC40" s="356"/>
      <c r="AD40" s="356"/>
      <c r="AE40" s="356"/>
      <c r="AF40" s="356"/>
      <c r="AG40" s="356"/>
      <c r="AH40" s="356"/>
      <c r="AI40" s="356"/>
      <c r="AJ40" s="356"/>
      <c r="AK40" s="356"/>
      <c r="AL40" s="357"/>
      <c r="AM40" s="363" t="s">
        <v>643</v>
      </c>
      <c r="AN40" s="262" t="s">
        <v>643</v>
      </c>
      <c r="AO40" s="262" t="s">
        <v>643</v>
      </c>
      <c r="AP40" s="307" t="s">
        <v>643</v>
      </c>
      <c r="AQ40" s="73"/>
      <c r="CG40" s="485" t="str">
        <f t="shared" si="96"/>
        <v/>
      </c>
      <c r="CI40" s="534" t="str">
        <f t="shared" si="54"/>
        <v>grey</v>
      </c>
      <c r="CJ40" s="1121"/>
      <c r="CK40" s="535" t="str">
        <f t="shared" si="55"/>
        <v/>
      </c>
      <c r="CL40" s="525" t="str">
        <f t="shared" si="56"/>
        <v/>
      </c>
      <c r="CM40" s="525" t="str">
        <f t="shared" si="57"/>
        <v/>
      </c>
      <c r="CN40" s="525" t="str">
        <f t="shared" si="58"/>
        <v/>
      </c>
      <c r="CO40" s="525" t="str">
        <f t="shared" si="59"/>
        <v/>
      </c>
      <c r="CP40" s="525" t="str">
        <f t="shared" si="60"/>
        <v/>
      </c>
      <c r="CQ40" s="525" t="str">
        <f t="shared" si="61"/>
        <v/>
      </c>
      <c r="CR40" s="525" t="str">
        <f t="shared" si="62"/>
        <v/>
      </c>
      <c r="CS40" s="525" t="str">
        <f t="shared" si="63"/>
        <v/>
      </c>
      <c r="CT40" s="525" t="str">
        <f t="shared" si="64"/>
        <v/>
      </c>
      <c r="CU40" s="525" t="str">
        <f t="shared" si="65"/>
        <v/>
      </c>
      <c r="CV40" s="515" t="str">
        <f t="shared" si="66"/>
        <v/>
      </c>
      <c r="CW40" s="525" t="str">
        <f t="shared" si="67"/>
        <v/>
      </c>
      <c r="CX40" s="525" t="str">
        <f t="shared" si="68"/>
        <v/>
      </c>
      <c r="CY40" s="525" t="str">
        <f t="shared" si="69"/>
        <v/>
      </c>
      <c r="CZ40" s="525" t="str">
        <f t="shared" si="70"/>
        <v/>
      </c>
      <c r="DA40" s="525" t="str">
        <f t="shared" si="71"/>
        <v/>
      </c>
      <c r="DB40" s="525" t="str">
        <f t="shared" si="72"/>
        <v/>
      </c>
      <c r="DC40" s="525" t="str">
        <f t="shared" si="73"/>
        <v/>
      </c>
      <c r="DD40" s="525" t="str">
        <f t="shared" si="74"/>
        <v/>
      </c>
      <c r="DE40" s="525" t="str">
        <f t="shared" si="75"/>
        <v/>
      </c>
      <c r="DF40" s="525" t="str">
        <f t="shared" si="76"/>
        <v/>
      </c>
      <c r="DG40" s="525" t="str">
        <f t="shared" si="77"/>
        <v/>
      </c>
      <c r="DH40" s="515" t="str">
        <f t="shared" si="78"/>
        <v/>
      </c>
      <c r="DI40" s="186" t="b">
        <f t="shared" si="4"/>
        <v>0</v>
      </c>
      <c r="DJ40" s="159" t="b">
        <f t="shared" si="5"/>
        <v>0</v>
      </c>
      <c r="DK40" s="159" t="b">
        <f t="shared" si="6"/>
        <v>0</v>
      </c>
      <c r="DL40" s="187" t="b">
        <f t="shared" si="7"/>
        <v>0</v>
      </c>
      <c r="DM40" s="478" t="str">
        <f t="shared" si="79"/>
        <v/>
      </c>
      <c r="DN40" s="186" t="b">
        <f t="shared" si="8"/>
        <v>0</v>
      </c>
      <c r="DO40" s="159" t="b">
        <f t="shared" si="9"/>
        <v>0</v>
      </c>
      <c r="DP40" s="159" t="b">
        <f t="shared" si="10"/>
        <v>0</v>
      </c>
      <c r="DQ40" s="187" t="b">
        <f t="shared" si="11"/>
        <v>0</v>
      </c>
      <c r="DR40" s="478" t="str">
        <f t="shared" si="80"/>
        <v/>
      </c>
      <c r="DS40" s="186" t="b">
        <f t="shared" si="12"/>
        <v>0</v>
      </c>
      <c r="DT40" s="159" t="b">
        <f t="shared" si="13"/>
        <v>0</v>
      </c>
      <c r="DU40" s="159" t="b">
        <f t="shared" si="14"/>
        <v>0</v>
      </c>
      <c r="DV40" s="187" t="b">
        <f t="shared" si="15"/>
        <v>0</v>
      </c>
      <c r="DW40" s="478" t="str">
        <f t="shared" si="81"/>
        <v/>
      </c>
      <c r="DX40" s="186" t="b">
        <f t="shared" si="16"/>
        <v>0</v>
      </c>
      <c r="DY40" s="159" t="b">
        <f t="shared" si="17"/>
        <v>0</v>
      </c>
      <c r="DZ40" s="159" t="b">
        <f t="shared" si="18"/>
        <v>0</v>
      </c>
      <c r="EA40" s="187" t="b">
        <f t="shared" si="19"/>
        <v>0</v>
      </c>
      <c r="EB40" s="478" t="str">
        <f t="shared" si="82"/>
        <v/>
      </c>
      <c r="EC40" s="186" t="b">
        <f t="shared" si="20"/>
        <v>0</v>
      </c>
      <c r="ED40" s="159" t="b">
        <f t="shared" si="21"/>
        <v>0</v>
      </c>
      <c r="EE40" s="159" t="b">
        <f t="shared" si="22"/>
        <v>0</v>
      </c>
      <c r="EF40" s="187" t="b">
        <f t="shared" si="23"/>
        <v>0</v>
      </c>
      <c r="EG40" s="478" t="str">
        <f t="shared" si="83"/>
        <v/>
      </c>
      <c r="EH40" s="186" t="b">
        <f t="shared" si="24"/>
        <v>0</v>
      </c>
      <c r="EI40" s="159" t="b">
        <f t="shared" si="25"/>
        <v>0</v>
      </c>
      <c r="EJ40" s="159" t="b">
        <f t="shared" si="26"/>
        <v>0</v>
      </c>
      <c r="EK40" s="187" t="b">
        <f t="shared" si="27"/>
        <v>0</v>
      </c>
      <c r="EL40" s="478" t="str">
        <f t="shared" si="84"/>
        <v/>
      </c>
      <c r="EM40" s="186" t="b">
        <f t="shared" si="28"/>
        <v>0</v>
      </c>
      <c r="EN40" s="159" t="b">
        <f t="shared" si="29"/>
        <v>0</v>
      </c>
      <c r="EO40" s="159" t="b">
        <f t="shared" si="30"/>
        <v>0</v>
      </c>
      <c r="EP40" s="187" t="b">
        <f t="shared" si="31"/>
        <v>0</v>
      </c>
      <c r="EQ40" s="478" t="str">
        <f t="shared" si="85"/>
        <v/>
      </c>
      <c r="ER40" s="186" t="b">
        <f t="shared" si="32"/>
        <v>0</v>
      </c>
      <c r="ES40" s="159" t="b">
        <f t="shared" si="33"/>
        <v>0</v>
      </c>
      <c r="ET40" s="159" t="b">
        <f t="shared" si="34"/>
        <v>0</v>
      </c>
      <c r="EU40" s="187" t="b">
        <f t="shared" si="35"/>
        <v>0</v>
      </c>
      <c r="EV40" s="478" t="str">
        <f t="shared" si="86"/>
        <v/>
      </c>
      <c r="EW40" s="186" t="b">
        <f t="shared" si="36"/>
        <v>0</v>
      </c>
      <c r="EX40" s="159" t="b">
        <f t="shared" si="37"/>
        <v>0</v>
      </c>
      <c r="EY40" s="159" t="b">
        <f t="shared" si="38"/>
        <v>0</v>
      </c>
      <c r="EZ40" s="187" t="b">
        <f t="shared" si="39"/>
        <v>0</v>
      </c>
      <c r="FA40" s="478" t="str">
        <f t="shared" si="87"/>
        <v/>
      </c>
      <c r="FB40" s="186" t="b">
        <f t="shared" si="40"/>
        <v>0</v>
      </c>
      <c r="FC40" s="159" t="b">
        <f t="shared" si="41"/>
        <v>0</v>
      </c>
      <c r="FD40" s="159" t="b">
        <f t="shared" si="42"/>
        <v>0</v>
      </c>
      <c r="FE40" s="187" t="b">
        <f t="shared" si="43"/>
        <v>0</v>
      </c>
      <c r="FF40" s="478" t="str">
        <f t="shared" si="88"/>
        <v/>
      </c>
      <c r="FG40" s="186" t="b">
        <f t="shared" si="44"/>
        <v>0</v>
      </c>
      <c r="FH40" s="159" t="b">
        <f t="shared" si="45"/>
        <v>0</v>
      </c>
      <c r="FI40" s="159" t="b">
        <f t="shared" si="46"/>
        <v>0</v>
      </c>
      <c r="FJ40" s="187" t="b">
        <f t="shared" si="47"/>
        <v>0</v>
      </c>
      <c r="FK40" s="478" t="str">
        <f t="shared" si="89"/>
        <v/>
      </c>
      <c r="FL40" s="186" t="b">
        <f t="shared" si="48"/>
        <v>0</v>
      </c>
      <c r="FM40" s="159" t="b">
        <f t="shared" si="49"/>
        <v>0</v>
      </c>
      <c r="FN40" s="159" t="b">
        <f t="shared" si="50"/>
        <v>0</v>
      </c>
      <c r="FO40" s="187" t="b">
        <f t="shared" si="51"/>
        <v>0</v>
      </c>
      <c r="FP40" s="478" t="str">
        <f t="shared" si="90"/>
        <v/>
      </c>
      <c r="FQ40" s="478" t="str">
        <f t="shared" si="91"/>
        <v/>
      </c>
      <c r="FR40" s="478" t="str">
        <f t="shared" si="92"/>
        <v/>
      </c>
      <c r="FS40" s="478" t="str">
        <f t="shared" si="93"/>
        <v/>
      </c>
      <c r="FT40" s="478" t="str">
        <f t="shared" si="94"/>
        <v/>
      </c>
      <c r="FV40" s="79">
        <f t="shared" si="95"/>
        <v>0</v>
      </c>
      <c r="FW40" s="79">
        <f t="shared" si="97"/>
        <v>0</v>
      </c>
      <c r="FX40" s="79">
        <f t="shared" si="98"/>
        <v>0</v>
      </c>
      <c r="FY40" s="79">
        <f t="shared" si="99"/>
        <v>0</v>
      </c>
      <c r="FZ40" s="79">
        <f t="shared" si="100"/>
        <v>0</v>
      </c>
      <c r="GA40" s="79">
        <f t="shared" si="101"/>
        <v>0</v>
      </c>
      <c r="GB40" s="79">
        <f t="shared" si="102"/>
        <v>0</v>
      </c>
      <c r="GC40" s="79">
        <f t="shared" si="103"/>
        <v>0</v>
      </c>
      <c r="GD40" s="79">
        <f t="shared" si="104"/>
        <v>0</v>
      </c>
      <c r="GE40" s="79">
        <f t="shared" si="105"/>
        <v>0</v>
      </c>
      <c r="GF40" s="79">
        <f t="shared" si="106"/>
        <v>0</v>
      </c>
      <c r="GG40" s="79">
        <f t="shared" si="107"/>
        <v>0</v>
      </c>
    </row>
    <row r="41" spans="1:189">
      <c r="A41" s="55"/>
      <c r="B41" s="74">
        <v>37</v>
      </c>
      <c r="C41" s="261" t="s">
        <v>643</v>
      </c>
      <c r="D41" s="262" t="s">
        <v>643</v>
      </c>
      <c r="E41" s="262" t="s">
        <v>643</v>
      </c>
      <c r="F41" s="262" t="s">
        <v>643</v>
      </c>
      <c r="G41" s="262" t="s">
        <v>643</v>
      </c>
      <c r="H41" s="262" t="s">
        <v>643</v>
      </c>
      <c r="I41" s="262" t="s">
        <v>643</v>
      </c>
      <c r="J41" s="262" t="s">
        <v>643</v>
      </c>
      <c r="K41" s="262" t="s">
        <v>643</v>
      </c>
      <c r="L41" s="262" t="s">
        <v>643</v>
      </c>
      <c r="M41" s="262" t="s">
        <v>643</v>
      </c>
      <c r="N41" s="309" t="s">
        <v>643</v>
      </c>
      <c r="O41" s="277" t="s">
        <v>67</v>
      </c>
      <c r="P41" s="278" t="s">
        <v>67</v>
      </c>
      <c r="Q41" s="278" t="s">
        <v>67</v>
      </c>
      <c r="R41" s="278" t="s">
        <v>67</v>
      </c>
      <c r="S41" s="278" t="s">
        <v>67</v>
      </c>
      <c r="T41" s="278" t="s">
        <v>67</v>
      </c>
      <c r="U41" s="278" t="s">
        <v>67</v>
      </c>
      <c r="V41" s="278" t="s">
        <v>67</v>
      </c>
      <c r="W41" s="278" t="s">
        <v>67</v>
      </c>
      <c r="X41" s="278" t="s">
        <v>67</v>
      </c>
      <c r="Y41" s="278" t="s">
        <v>67</v>
      </c>
      <c r="Z41" s="279" t="s">
        <v>67</v>
      </c>
      <c r="AA41" s="355"/>
      <c r="AB41" s="356"/>
      <c r="AC41" s="356"/>
      <c r="AD41" s="356"/>
      <c r="AE41" s="356"/>
      <c r="AF41" s="356"/>
      <c r="AG41" s="356"/>
      <c r="AH41" s="356"/>
      <c r="AI41" s="356"/>
      <c r="AJ41" s="356"/>
      <c r="AK41" s="356"/>
      <c r="AL41" s="357"/>
      <c r="AM41" s="363" t="s">
        <v>643</v>
      </c>
      <c r="AN41" s="262" t="s">
        <v>643</v>
      </c>
      <c r="AO41" s="262" t="s">
        <v>643</v>
      </c>
      <c r="AP41" s="307" t="s">
        <v>643</v>
      </c>
      <c r="AQ41" s="73"/>
      <c r="CG41" s="485" t="str">
        <f t="shared" si="96"/>
        <v/>
      </c>
      <c r="CI41" s="534" t="str">
        <f t="shared" si="54"/>
        <v>grey</v>
      </c>
      <c r="CJ41" s="1121"/>
      <c r="CK41" s="535" t="str">
        <f t="shared" si="55"/>
        <v/>
      </c>
      <c r="CL41" s="525" t="str">
        <f t="shared" si="56"/>
        <v/>
      </c>
      <c r="CM41" s="525" t="str">
        <f t="shared" si="57"/>
        <v/>
      </c>
      <c r="CN41" s="525" t="str">
        <f t="shared" si="58"/>
        <v/>
      </c>
      <c r="CO41" s="525" t="str">
        <f t="shared" si="59"/>
        <v/>
      </c>
      <c r="CP41" s="525" t="str">
        <f t="shared" si="60"/>
        <v/>
      </c>
      <c r="CQ41" s="525" t="str">
        <f t="shared" si="61"/>
        <v/>
      </c>
      <c r="CR41" s="525" t="str">
        <f t="shared" si="62"/>
        <v/>
      </c>
      <c r="CS41" s="525" t="str">
        <f t="shared" si="63"/>
        <v/>
      </c>
      <c r="CT41" s="525" t="str">
        <f t="shared" si="64"/>
        <v/>
      </c>
      <c r="CU41" s="525" t="str">
        <f t="shared" si="65"/>
        <v/>
      </c>
      <c r="CV41" s="515" t="str">
        <f t="shared" si="66"/>
        <v/>
      </c>
      <c r="CW41" s="525" t="str">
        <f t="shared" si="67"/>
        <v/>
      </c>
      <c r="CX41" s="525" t="str">
        <f t="shared" si="68"/>
        <v/>
      </c>
      <c r="CY41" s="525" t="str">
        <f t="shared" si="69"/>
        <v/>
      </c>
      <c r="CZ41" s="525" t="str">
        <f t="shared" si="70"/>
        <v/>
      </c>
      <c r="DA41" s="525" t="str">
        <f t="shared" si="71"/>
        <v/>
      </c>
      <c r="DB41" s="525" t="str">
        <f t="shared" si="72"/>
        <v/>
      </c>
      <c r="DC41" s="525" t="str">
        <f t="shared" si="73"/>
        <v/>
      </c>
      <c r="DD41" s="525" t="str">
        <f t="shared" si="74"/>
        <v/>
      </c>
      <c r="DE41" s="525" t="str">
        <f t="shared" si="75"/>
        <v/>
      </c>
      <c r="DF41" s="525" t="str">
        <f t="shared" si="76"/>
        <v/>
      </c>
      <c r="DG41" s="525" t="str">
        <f t="shared" si="77"/>
        <v/>
      </c>
      <c r="DH41" s="515" t="str">
        <f t="shared" si="78"/>
        <v/>
      </c>
      <c r="DI41" s="186" t="b">
        <f t="shared" si="4"/>
        <v>0</v>
      </c>
      <c r="DJ41" s="159" t="b">
        <f t="shared" si="5"/>
        <v>0</v>
      </c>
      <c r="DK41" s="159" t="b">
        <f t="shared" si="6"/>
        <v>0</v>
      </c>
      <c r="DL41" s="187" t="b">
        <f t="shared" si="7"/>
        <v>0</v>
      </c>
      <c r="DM41" s="478" t="str">
        <f t="shared" si="79"/>
        <v/>
      </c>
      <c r="DN41" s="186" t="b">
        <f t="shared" si="8"/>
        <v>0</v>
      </c>
      <c r="DO41" s="159" t="b">
        <f t="shared" si="9"/>
        <v>0</v>
      </c>
      <c r="DP41" s="159" t="b">
        <f t="shared" si="10"/>
        <v>0</v>
      </c>
      <c r="DQ41" s="187" t="b">
        <f t="shared" si="11"/>
        <v>0</v>
      </c>
      <c r="DR41" s="478" t="str">
        <f t="shared" si="80"/>
        <v/>
      </c>
      <c r="DS41" s="186" t="b">
        <f t="shared" si="12"/>
        <v>0</v>
      </c>
      <c r="DT41" s="159" t="b">
        <f t="shared" si="13"/>
        <v>0</v>
      </c>
      <c r="DU41" s="159" t="b">
        <f t="shared" si="14"/>
        <v>0</v>
      </c>
      <c r="DV41" s="187" t="b">
        <f t="shared" si="15"/>
        <v>0</v>
      </c>
      <c r="DW41" s="478" t="str">
        <f t="shared" si="81"/>
        <v/>
      </c>
      <c r="DX41" s="186" t="b">
        <f t="shared" si="16"/>
        <v>0</v>
      </c>
      <c r="DY41" s="159" t="b">
        <f t="shared" si="17"/>
        <v>0</v>
      </c>
      <c r="DZ41" s="159" t="b">
        <f t="shared" si="18"/>
        <v>0</v>
      </c>
      <c r="EA41" s="187" t="b">
        <f t="shared" si="19"/>
        <v>0</v>
      </c>
      <c r="EB41" s="478" t="str">
        <f t="shared" si="82"/>
        <v/>
      </c>
      <c r="EC41" s="186" t="b">
        <f t="shared" si="20"/>
        <v>0</v>
      </c>
      <c r="ED41" s="159" t="b">
        <f t="shared" si="21"/>
        <v>0</v>
      </c>
      <c r="EE41" s="159" t="b">
        <f t="shared" si="22"/>
        <v>0</v>
      </c>
      <c r="EF41" s="187" t="b">
        <f t="shared" si="23"/>
        <v>0</v>
      </c>
      <c r="EG41" s="478" t="str">
        <f t="shared" si="83"/>
        <v/>
      </c>
      <c r="EH41" s="186" t="b">
        <f t="shared" si="24"/>
        <v>0</v>
      </c>
      <c r="EI41" s="159" t="b">
        <f t="shared" si="25"/>
        <v>0</v>
      </c>
      <c r="EJ41" s="159" t="b">
        <f t="shared" si="26"/>
        <v>0</v>
      </c>
      <c r="EK41" s="187" t="b">
        <f t="shared" si="27"/>
        <v>0</v>
      </c>
      <c r="EL41" s="478" t="str">
        <f t="shared" si="84"/>
        <v/>
      </c>
      <c r="EM41" s="186" t="b">
        <f t="shared" si="28"/>
        <v>0</v>
      </c>
      <c r="EN41" s="159" t="b">
        <f t="shared" si="29"/>
        <v>0</v>
      </c>
      <c r="EO41" s="159" t="b">
        <f t="shared" si="30"/>
        <v>0</v>
      </c>
      <c r="EP41" s="187" t="b">
        <f t="shared" si="31"/>
        <v>0</v>
      </c>
      <c r="EQ41" s="478" t="str">
        <f t="shared" si="85"/>
        <v/>
      </c>
      <c r="ER41" s="186" t="b">
        <f t="shared" si="32"/>
        <v>0</v>
      </c>
      <c r="ES41" s="159" t="b">
        <f t="shared" si="33"/>
        <v>0</v>
      </c>
      <c r="ET41" s="159" t="b">
        <f t="shared" si="34"/>
        <v>0</v>
      </c>
      <c r="EU41" s="187" t="b">
        <f t="shared" si="35"/>
        <v>0</v>
      </c>
      <c r="EV41" s="478" t="str">
        <f t="shared" si="86"/>
        <v/>
      </c>
      <c r="EW41" s="186" t="b">
        <f t="shared" si="36"/>
        <v>0</v>
      </c>
      <c r="EX41" s="159" t="b">
        <f t="shared" si="37"/>
        <v>0</v>
      </c>
      <c r="EY41" s="159" t="b">
        <f t="shared" si="38"/>
        <v>0</v>
      </c>
      <c r="EZ41" s="187" t="b">
        <f t="shared" si="39"/>
        <v>0</v>
      </c>
      <c r="FA41" s="478" t="str">
        <f t="shared" si="87"/>
        <v/>
      </c>
      <c r="FB41" s="186" t="b">
        <f t="shared" si="40"/>
        <v>0</v>
      </c>
      <c r="FC41" s="159" t="b">
        <f t="shared" si="41"/>
        <v>0</v>
      </c>
      <c r="FD41" s="159" t="b">
        <f t="shared" si="42"/>
        <v>0</v>
      </c>
      <c r="FE41" s="187" t="b">
        <f t="shared" si="43"/>
        <v>0</v>
      </c>
      <c r="FF41" s="478" t="str">
        <f t="shared" si="88"/>
        <v/>
      </c>
      <c r="FG41" s="186" t="b">
        <f t="shared" si="44"/>
        <v>0</v>
      </c>
      <c r="FH41" s="159" t="b">
        <f t="shared" si="45"/>
        <v>0</v>
      </c>
      <c r="FI41" s="159" t="b">
        <f t="shared" si="46"/>
        <v>0</v>
      </c>
      <c r="FJ41" s="187" t="b">
        <f t="shared" si="47"/>
        <v>0</v>
      </c>
      <c r="FK41" s="478" t="str">
        <f t="shared" si="89"/>
        <v/>
      </c>
      <c r="FL41" s="186" t="b">
        <f t="shared" si="48"/>
        <v>0</v>
      </c>
      <c r="FM41" s="159" t="b">
        <f t="shared" si="49"/>
        <v>0</v>
      </c>
      <c r="FN41" s="159" t="b">
        <f t="shared" si="50"/>
        <v>0</v>
      </c>
      <c r="FO41" s="187" t="b">
        <f t="shared" si="51"/>
        <v>0</v>
      </c>
      <c r="FP41" s="478" t="str">
        <f t="shared" si="90"/>
        <v/>
      </c>
      <c r="FQ41" s="478" t="str">
        <f t="shared" si="91"/>
        <v/>
      </c>
      <c r="FR41" s="478" t="str">
        <f t="shared" si="92"/>
        <v/>
      </c>
      <c r="FS41" s="478" t="str">
        <f t="shared" si="93"/>
        <v/>
      </c>
      <c r="FT41" s="478" t="str">
        <f t="shared" si="94"/>
        <v/>
      </c>
      <c r="FV41" s="79">
        <f t="shared" si="95"/>
        <v>0</v>
      </c>
      <c r="FW41" s="79">
        <f t="shared" si="97"/>
        <v>0</v>
      </c>
      <c r="FX41" s="79">
        <f t="shared" si="98"/>
        <v>0</v>
      </c>
      <c r="FY41" s="79">
        <f t="shared" si="99"/>
        <v>0</v>
      </c>
      <c r="FZ41" s="79">
        <f t="shared" si="100"/>
        <v>0</v>
      </c>
      <c r="GA41" s="79">
        <f t="shared" si="101"/>
        <v>0</v>
      </c>
      <c r="GB41" s="79">
        <f t="shared" si="102"/>
        <v>0</v>
      </c>
      <c r="GC41" s="79">
        <f t="shared" si="103"/>
        <v>0</v>
      </c>
      <c r="GD41" s="79">
        <f t="shared" si="104"/>
        <v>0</v>
      </c>
      <c r="GE41" s="79">
        <f t="shared" si="105"/>
        <v>0</v>
      </c>
      <c r="GF41" s="79">
        <f t="shared" si="106"/>
        <v>0</v>
      </c>
      <c r="GG41" s="79">
        <f t="shared" si="107"/>
        <v>0</v>
      </c>
    </row>
    <row r="42" spans="1:189">
      <c r="A42" s="55"/>
      <c r="B42" s="74">
        <v>38</v>
      </c>
      <c r="C42" s="261" t="s">
        <v>643</v>
      </c>
      <c r="D42" s="262" t="s">
        <v>643</v>
      </c>
      <c r="E42" s="262" t="s">
        <v>643</v>
      </c>
      <c r="F42" s="262" t="s">
        <v>643</v>
      </c>
      <c r="G42" s="262" t="s">
        <v>643</v>
      </c>
      <c r="H42" s="262" t="s">
        <v>643</v>
      </c>
      <c r="I42" s="262" t="s">
        <v>643</v>
      </c>
      <c r="J42" s="262" t="s">
        <v>643</v>
      </c>
      <c r="K42" s="262" t="s">
        <v>643</v>
      </c>
      <c r="L42" s="262" t="s">
        <v>643</v>
      </c>
      <c r="M42" s="262" t="s">
        <v>643</v>
      </c>
      <c r="N42" s="309" t="s">
        <v>643</v>
      </c>
      <c r="O42" s="277" t="s">
        <v>67</v>
      </c>
      <c r="P42" s="278" t="s">
        <v>67</v>
      </c>
      <c r="Q42" s="278" t="s">
        <v>67</v>
      </c>
      <c r="R42" s="278" t="s">
        <v>67</v>
      </c>
      <c r="S42" s="278" t="s">
        <v>67</v>
      </c>
      <c r="T42" s="278" t="s">
        <v>67</v>
      </c>
      <c r="U42" s="278" t="s">
        <v>67</v>
      </c>
      <c r="V42" s="278" t="s">
        <v>67</v>
      </c>
      <c r="W42" s="278" t="s">
        <v>67</v>
      </c>
      <c r="X42" s="278" t="s">
        <v>67</v>
      </c>
      <c r="Y42" s="278" t="s">
        <v>67</v>
      </c>
      <c r="Z42" s="279" t="s">
        <v>67</v>
      </c>
      <c r="AA42" s="355"/>
      <c r="AB42" s="356"/>
      <c r="AC42" s="356"/>
      <c r="AD42" s="356"/>
      <c r="AE42" s="356"/>
      <c r="AF42" s="356"/>
      <c r="AG42" s="356"/>
      <c r="AH42" s="356"/>
      <c r="AI42" s="356"/>
      <c r="AJ42" s="356"/>
      <c r="AK42" s="356"/>
      <c r="AL42" s="357"/>
      <c r="AM42" s="363" t="s">
        <v>643</v>
      </c>
      <c r="AN42" s="262" t="s">
        <v>643</v>
      </c>
      <c r="AO42" s="262" t="s">
        <v>643</v>
      </c>
      <c r="AP42" s="307" t="s">
        <v>643</v>
      </c>
      <c r="AQ42" s="73"/>
      <c r="CG42" s="485" t="str">
        <f t="shared" si="96"/>
        <v/>
      </c>
      <c r="CI42" s="534" t="str">
        <f t="shared" si="54"/>
        <v>grey</v>
      </c>
      <c r="CJ42" s="1121"/>
      <c r="CK42" s="535" t="str">
        <f t="shared" si="55"/>
        <v/>
      </c>
      <c r="CL42" s="525" t="str">
        <f t="shared" si="56"/>
        <v/>
      </c>
      <c r="CM42" s="525" t="str">
        <f t="shared" si="57"/>
        <v/>
      </c>
      <c r="CN42" s="525" t="str">
        <f t="shared" si="58"/>
        <v/>
      </c>
      <c r="CO42" s="525" t="str">
        <f t="shared" si="59"/>
        <v/>
      </c>
      <c r="CP42" s="525" t="str">
        <f t="shared" si="60"/>
        <v/>
      </c>
      <c r="CQ42" s="525" t="str">
        <f t="shared" si="61"/>
        <v/>
      </c>
      <c r="CR42" s="525" t="str">
        <f t="shared" si="62"/>
        <v/>
      </c>
      <c r="CS42" s="525" t="str">
        <f t="shared" si="63"/>
        <v/>
      </c>
      <c r="CT42" s="525" t="str">
        <f t="shared" si="64"/>
        <v/>
      </c>
      <c r="CU42" s="525" t="str">
        <f t="shared" si="65"/>
        <v/>
      </c>
      <c r="CV42" s="515" t="str">
        <f t="shared" si="66"/>
        <v/>
      </c>
      <c r="CW42" s="525" t="str">
        <f t="shared" si="67"/>
        <v/>
      </c>
      <c r="CX42" s="525" t="str">
        <f t="shared" si="68"/>
        <v/>
      </c>
      <c r="CY42" s="525" t="str">
        <f t="shared" si="69"/>
        <v/>
      </c>
      <c r="CZ42" s="525" t="str">
        <f t="shared" si="70"/>
        <v/>
      </c>
      <c r="DA42" s="525" t="str">
        <f t="shared" si="71"/>
        <v/>
      </c>
      <c r="DB42" s="525" t="str">
        <f t="shared" si="72"/>
        <v/>
      </c>
      <c r="DC42" s="525" t="str">
        <f t="shared" si="73"/>
        <v/>
      </c>
      <c r="DD42" s="525" t="str">
        <f t="shared" si="74"/>
        <v/>
      </c>
      <c r="DE42" s="525" t="str">
        <f t="shared" si="75"/>
        <v/>
      </c>
      <c r="DF42" s="525" t="str">
        <f t="shared" si="76"/>
        <v/>
      </c>
      <c r="DG42" s="525" t="str">
        <f t="shared" si="77"/>
        <v/>
      </c>
      <c r="DH42" s="515" t="str">
        <f t="shared" si="78"/>
        <v/>
      </c>
      <c r="DI42" s="186" t="b">
        <f t="shared" si="4"/>
        <v>0</v>
      </c>
      <c r="DJ42" s="159" t="b">
        <f t="shared" si="5"/>
        <v>0</v>
      </c>
      <c r="DK42" s="159" t="b">
        <f t="shared" si="6"/>
        <v>0</v>
      </c>
      <c r="DL42" s="187" t="b">
        <f t="shared" si="7"/>
        <v>0</v>
      </c>
      <c r="DM42" s="478" t="str">
        <f t="shared" si="79"/>
        <v/>
      </c>
      <c r="DN42" s="186" t="b">
        <f t="shared" si="8"/>
        <v>0</v>
      </c>
      <c r="DO42" s="159" t="b">
        <f t="shared" si="9"/>
        <v>0</v>
      </c>
      <c r="DP42" s="159" t="b">
        <f t="shared" si="10"/>
        <v>0</v>
      </c>
      <c r="DQ42" s="187" t="b">
        <f t="shared" si="11"/>
        <v>0</v>
      </c>
      <c r="DR42" s="478" t="str">
        <f t="shared" si="80"/>
        <v/>
      </c>
      <c r="DS42" s="186" t="b">
        <f t="shared" si="12"/>
        <v>0</v>
      </c>
      <c r="DT42" s="159" t="b">
        <f t="shared" si="13"/>
        <v>0</v>
      </c>
      <c r="DU42" s="159" t="b">
        <f t="shared" si="14"/>
        <v>0</v>
      </c>
      <c r="DV42" s="187" t="b">
        <f t="shared" si="15"/>
        <v>0</v>
      </c>
      <c r="DW42" s="478" t="str">
        <f t="shared" si="81"/>
        <v/>
      </c>
      <c r="DX42" s="186" t="b">
        <f t="shared" si="16"/>
        <v>0</v>
      </c>
      <c r="DY42" s="159" t="b">
        <f t="shared" si="17"/>
        <v>0</v>
      </c>
      <c r="DZ42" s="159" t="b">
        <f t="shared" si="18"/>
        <v>0</v>
      </c>
      <c r="EA42" s="187" t="b">
        <f t="shared" si="19"/>
        <v>0</v>
      </c>
      <c r="EB42" s="478" t="str">
        <f t="shared" si="82"/>
        <v/>
      </c>
      <c r="EC42" s="186" t="b">
        <f t="shared" si="20"/>
        <v>0</v>
      </c>
      <c r="ED42" s="159" t="b">
        <f t="shared" si="21"/>
        <v>0</v>
      </c>
      <c r="EE42" s="159" t="b">
        <f t="shared" si="22"/>
        <v>0</v>
      </c>
      <c r="EF42" s="187" t="b">
        <f t="shared" si="23"/>
        <v>0</v>
      </c>
      <c r="EG42" s="478" t="str">
        <f t="shared" si="83"/>
        <v/>
      </c>
      <c r="EH42" s="186" t="b">
        <f t="shared" si="24"/>
        <v>0</v>
      </c>
      <c r="EI42" s="159" t="b">
        <f t="shared" si="25"/>
        <v>0</v>
      </c>
      <c r="EJ42" s="159" t="b">
        <f t="shared" si="26"/>
        <v>0</v>
      </c>
      <c r="EK42" s="187" t="b">
        <f t="shared" si="27"/>
        <v>0</v>
      </c>
      <c r="EL42" s="478" t="str">
        <f t="shared" si="84"/>
        <v/>
      </c>
      <c r="EM42" s="186" t="b">
        <f t="shared" si="28"/>
        <v>0</v>
      </c>
      <c r="EN42" s="159" t="b">
        <f t="shared" si="29"/>
        <v>0</v>
      </c>
      <c r="EO42" s="159" t="b">
        <f t="shared" si="30"/>
        <v>0</v>
      </c>
      <c r="EP42" s="187" t="b">
        <f t="shared" si="31"/>
        <v>0</v>
      </c>
      <c r="EQ42" s="478" t="str">
        <f t="shared" si="85"/>
        <v/>
      </c>
      <c r="ER42" s="186" t="b">
        <f t="shared" si="32"/>
        <v>0</v>
      </c>
      <c r="ES42" s="159" t="b">
        <f t="shared" si="33"/>
        <v>0</v>
      </c>
      <c r="ET42" s="159" t="b">
        <f t="shared" si="34"/>
        <v>0</v>
      </c>
      <c r="EU42" s="187" t="b">
        <f t="shared" si="35"/>
        <v>0</v>
      </c>
      <c r="EV42" s="478" t="str">
        <f t="shared" si="86"/>
        <v/>
      </c>
      <c r="EW42" s="186" t="b">
        <f t="shared" si="36"/>
        <v>0</v>
      </c>
      <c r="EX42" s="159" t="b">
        <f t="shared" si="37"/>
        <v>0</v>
      </c>
      <c r="EY42" s="159" t="b">
        <f t="shared" si="38"/>
        <v>0</v>
      </c>
      <c r="EZ42" s="187" t="b">
        <f t="shared" si="39"/>
        <v>0</v>
      </c>
      <c r="FA42" s="478" t="str">
        <f t="shared" si="87"/>
        <v/>
      </c>
      <c r="FB42" s="186" t="b">
        <f t="shared" si="40"/>
        <v>0</v>
      </c>
      <c r="FC42" s="159" t="b">
        <f t="shared" si="41"/>
        <v>0</v>
      </c>
      <c r="FD42" s="159" t="b">
        <f t="shared" si="42"/>
        <v>0</v>
      </c>
      <c r="FE42" s="187" t="b">
        <f t="shared" si="43"/>
        <v>0</v>
      </c>
      <c r="FF42" s="478" t="str">
        <f t="shared" si="88"/>
        <v/>
      </c>
      <c r="FG42" s="186" t="b">
        <f t="shared" si="44"/>
        <v>0</v>
      </c>
      <c r="FH42" s="159" t="b">
        <f t="shared" si="45"/>
        <v>0</v>
      </c>
      <c r="FI42" s="159" t="b">
        <f t="shared" si="46"/>
        <v>0</v>
      </c>
      <c r="FJ42" s="187" t="b">
        <f t="shared" si="47"/>
        <v>0</v>
      </c>
      <c r="FK42" s="478" t="str">
        <f t="shared" si="89"/>
        <v/>
      </c>
      <c r="FL42" s="186" t="b">
        <f t="shared" si="48"/>
        <v>0</v>
      </c>
      <c r="FM42" s="159" t="b">
        <f t="shared" si="49"/>
        <v>0</v>
      </c>
      <c r="FN42" s="159" t="b">
        <f t="shared" si="50"/>
        <v>0</v>
      </c>
      <c r="FO42" s="187" t="b">
        <f t="shared" si="51"/>
        <v>0</v>
      </c>
      <c r="FP42" s="478" t="str">
        <f t="shared" si="90"/>
        <v/>
      </c>
      <c r="FQ42" s="478" t="str">
        <f t="shared" si="91"/>
        <v/>
      </c>
      <c r="FR42" s="478" t="str">
        <f t="shared" si="92"/>
        <v/>
      </c>
      <c r="FS42" s="478" t="str">
        <f t="shared" si="93"/>
        <v/>
      </c>
      <c r="FT42" s="478" t="str">
        <f t="shared" si="94"/>
        <v/>
      </c>
      <c r="FV42" s="79">
        <f t="shared" si="95"/>
        <v>0</v>
      </c>
      <c r="FW42" s="79">
        <f t="shared" si="97"/>
        <v>0</v>
      </c>
      <c r="FX42" s="79">
        <f t="shared" si="98"/>
        <v>0</v>
      </c>
      <c r="FY42" s="79">
        <f t="shared" si="99"/>
        <v>0</v>
      </c>
      <c r="FZ42" s="79">
        <f t="shared" si="100"/>
        <v>0</v>
      </c>
      <c r="GA42" s="79">
        <f t="shared" si="101"/>
        <v>0</v>
      </c>
      <c r="GB42" s="79">
        <f t="shared" si="102"/>
        <v>0</v>
      </c>
      <c r="GC42" s="79">
        <f t="shared" si="103"/>
        <v>0</v>
      </c>
      <c r="GD42" s="79">
        <f t="shared" si="104"/>
        <v>0</v>
      </c>
      <c r="GE42" s="79">
        <f t="shared" si="105"/>
        <v>0</v>
      </c>
      <c r="GF42" s="79">
        <f t="shared" si="106"/>
        <v>0</v>
      </c>
      <c r="GG42" s="79">
        <f t="shared" si="107"/>
        <v>0</v>
      </c>
    </row>
    <row r="43" spans="1:189">
      <c r="A43" s="55"/>
      <c r="B43" s="74">
        <v>39</v>
      </c>
      <c r="C43" s="261" t="s">
        <v>643</v>
      </c>
      <c r="D43" s="262" t="s">
        <v>643</v>
      </c>
      <c r="E43" s="262" t="s">
        <v>643</v>
      </c>
      <c r="F43" s="262" t="s">
        <v>643</v>
      </c>
      <c r="G43" s="262" t="s">
        <v>643</v>
      </c>
      <c r="H43" s="262" t="s">
        <v>643</v>
      </c>
      <c r="I43" s="262" t="s">
        <v>643</v>
      </c>
      <c r="J43" s="262" t="s">
        <v>643</v>
      </c>
      <c r="K43" s="262" t="s">
        <v>643</v>
      </c>
      <c r="L43" s="262" t="s">
        <v>643</v>
      </c>
      <c r="M43" s="262" t="s">
        <v>643</v>
      </c>
      <c r="N43" s="309" t="s">
        <v>643</v>
      </c>
      <c r="O43" s="277" t="s">
        <v>67</v>
      </c>
      <c r="P43" s="278" t="s">
        <v>67</v>
      </c>
      <c r="Q43" s="278" t="s">
        <v>67</v>
      </c>
      <c r="R43" s="278" t="s">
        <v>67</v>
      </c>
      <c r="S43" s="278" t="s">
        <v>67</v>
      </c>
      <c r="T43" s="278" t="s">
        <v>67</v>
      </c>
      <c r="U43" s="278" t="s">
        <v>67</v>
      </c>
      <c r="V43" s="278" t="s">
        <v>67</v>
      </c>
      <c r="W43" s="278" t="s">
        <v>67</v>
      </c>
      <c r="X43" s="278" t="s">
        <v>67</v>
      </c>
      <c r="Y43" s="278" t="s">
        <v>67</v>
      </c>
      <c r="Z43" s="279" t="s">
        <v>67</v>
      </c>
      <c r="AA43" s="355"/>
      <c r="AB43" s="356"/>
      <c r="AC43" s="356"/>
      <c r="AD43" s="356"/>
      <c r="AE43" s="356"/>
      <c r="AF43" s="356"/>
      <c r="AG43" s="356"/>
      <c r="AH43" s="356"/>
      <c r="AI43" s="356"/>
      <c r="AJ43" s="356"/>
      <c r="AK43" s="356"/>
      <c r="AL43" s="357"/>
      <c r="AM43" s="363" t="s">
        <v>643</v>
      </c>
      <c r="AN43" s="262" t="s">
        <v>643</v>
      </c>
      <c r="AO43" s="262" t="s">
        <v>643</v>
      </c>
      <c r="AP43" s="307" t="s">
        <v>643</v>
      </c>
      <c r="AQ43" s="73"/>
      <c r="CG43" s="485" t="str">
        <f t="shared" si="96"/>
        <v/>
      </c>
      <c r="CI43" s="534" t="str">
        <f t="shared" si="54"/>
        <v>grey</v>
      </c>
      <c r="CJ43" s="1121"/>
      <c r="CK43" s="535" t="str">
        <f t="shared" si="55"/>
        <v/>
      </c>
      <c r="CL43" s="525" t="str">
        <f t="shared" si="56"/>
        <v/>
      </c>
      <c r="CM43" s="525" t="str">
        <f t="shared" si="57"/>
        <v/>
      </c>
      <c r="CN43" s="525" t="str">
        <f t="shared" si="58"/>
        <v/>
      </c>
      <c r="CO43" s="525" t="str">
        <f t="shared" si="59"/>
        <v/>
      </c>
      <c r="CP43" s="525" t="str">
        <f t="shared" si="60"/>
        <v/>
      </c>
      <c r="CQ43" s="525" t="str">
        <f t="shared" si="61"/>
        <v/>
      </c>
      <c r="CR43" s="525" t="str">
        <f t="shared" si="62"/>
        <v/>
      </c>
      <c r="CS43" s="525" t="str">
        <f t="shared" si="63"/>
        <v/>
      </c>
      <c r="CT43" s="525" t="str">
        <f t="shared" si="64"/>
        <v/>
      </c>
      <c r="CU43" s="525" t="str">
        <f t="shared" si="65"/>
        <v/>
      </c>
      <c r="CV43" s="515" t="str">
        <f t="shared" si="66"/>
        <v/>
      </c>
      <c r="CW43" s="525" t="str">
        <f t="shared" si="67"/>
        <v/>
      </c>
      <c r="CX43" s="525" t="str">
        <f t="shared" si="68"/>
        <v/>
      </c>
      <c r="CY43" s="525" t="str">
        <f t="shared" si="69"/>
        <v/>
      </c>
      <c r="CZ43" s="525" t="str">
        <f t="shared" si="70"/>
        <v/>
      </c>
      <c r="DA43" s="525" t="str">
        <f t="shared" si="71"/>
        <v/>
      </c>
      <c r="DB43" s="525" t="str">
        <f t="shared" si="72"/>
        <v/>
      </c>
      <c r="DC43" s="525" t="str">
        <f t="shared" si="73"/>
        <v/>
      </c>
      <c r="DD43" s="525" t="str">
        <f t="shared" si="74"/>
        <v/>
      </c>
      <c r="DE43" s="525" t="str">
        <f t="shared" si="75"/>
        <v/>
      </c>
      <c r="DF43" s="525" t="str">
        <f t="shared" si="76"/>
        <v/>
      </c>
      <c r="DG43" s="525" t="str">
        <f t="shared" si="77"/>
        <v/>
      </c>
      <c r="DH43" s="515" t="str">
        <f t="shared" si="78"/>
        <v/>
      </c>
      <c r="DI43" s="186" t="b">
        <f t="shared" si="4"/>
        <v>0</v>
      </c>
      <c r="DJ43" s="159" t="b">
        <f t="shared" si="5"/>
        <v>0</v>
      </c>
      <c r="DK43" s="159" t="b">
        <f t="shared" si="6"/>
        <v>0</v>
      </c>
      <c r="DL43" s="187" t="b">
        <f t="shared" si="7"/>
        <v>0</v>
      </c>
      <c r="DM43" s="478" t="str">
        <f t="shared" si="79"/>
        <v/>
      </c>
      <c r="DN43" s="186" t="b">
        <f t="shared" si="8"/>
        <v>0</v>
      </c>
      <c r="DO43" s="159" t="b">
        <f t="shared" si="9"/>
        <v>0</v>
      </c>
      <c r="DP43" s="159" t="b">
        <f t="shared" si="10"/>
        <v>0</v>
      </c>
      <c r="DQ43" s="187" t="b">
        <f t="shared" si="11"/>
        <v>0</v>
      </c>
      <c r="DR43" s="478" t="str">
        <f t="shared" si="80"/>
        <v/>
      </c>
      <c r="DS43" s="186" t="b">
        <f t="shared" si="12"/>
        <v>0</v>
      </c>
      <c r="DT43" s="159" t="b">
        <f t="shared" si="13"/>
        <v>0</v>
      </c>
      <c r="DU43" s="159" t="b">
        <f t="shared" si="14"/>
        <v>0</v>
      </c>
      <c r="DV43" s="187" t="b">
        <f t="shared" si="15"/>
        <v>0</v>
      </c>
      <c r="DW43" s="478" t="str">
        <f t="shared" si="81"/>
        <v/>
      </c>
      <c r="DX43" s="186" t="b">
        <f t="shared" si="16"/>
        <v>0</v>
      </c>
      <c r="DY43" s="159" t="b">
        <f t="shared" si="17"/>
        <v>0</v>
      </c>
      <c r="DZ43" s="159" t="b">
        <f t="shared" si="18"/>
        <v>0</v>
      </c>
      <c r="EA43" s="187" t="b">
        <f t="shared" si="19"/>
        <v>0</v>
      </c>
      <c r="EB43" s="478" t="str">
        <f t="shared" si="82"/>
        <v/>
      </c>
      <c r="EC43" s="186" t="b">
        <f t="shared" si="20"/>
        <v>0</v>
      </c>
      <c r="ED43" s="159" t="b">
        <f t="shared" si="21"/>
        <v>0</v>
      </c>
      <c r="EE43" s="159" t="b">
        <f t="shared" si="22"/>
        <v>0</v>
      </c>
      <c r="EF43" s="187" t="b">
        <f t="shared" si="23"/>
        <v>0</v>
      </c>
      <c r="EG43" s="478" t="str">
        <f t="shared" si="83"/>
        <v/>
      </c>
      <c r="EH43" s="186" t="b">
        <f t="shared" si="24"/>
        <v>0</v>
      </c>
      <c r="EI43" s="159" t="b">
        <f t="shared" si="25"/>
        <v>0</v>
      </c>
      <c r="EJ43" s="159" t="b">
        <f t="shared" si="26"/>
        <v>0</v>
      </c>
      <c r="EK43" s="187" t="b">
        <f t="shared" si="27"/>
        <v>0</v>
      </c>
      <c r="EL43" s="478" t="str">
        <f t="shared" si="84"/>
        <v/>
      </c>
      <c r="EM43" s="186" t="b">
        <f t="shared" si="28"/>
        <v>0</v>
      </c>
      <c r="EN43" s="159" t="b">
        <f t="shared" si="29"/>
        <v>0</v>
      </c>
      <c r="EO43" s="159" t="b">
        <f t="shared" si="30"/>
        <v>0</v>
      </c>
      <c r="EP43" s="187" t="b">
        <f t="shared" si="31"/>
        <v>0</v>
      </c>
      <c r="EQ43" s="478" t="str">
        <f t="shared" si="85"/>
        <v/>
      </c>
      <c r="ER43" s="186" t="b">
        <f t="shared" si="32"/>
        <v>0</v>
      </c>
      <c r="ES43" s="159" t="b">
        <f t="shared" si="33"/>
        <v>0</v>
      </c>
      <c r="ET43" s="159" t="b">
        <f t="shared" si="34"/>
        <v>0</v>
      </c>
      <c r="EU43" s="187" t="b">
        <f t="shared" si="35"/>
        <v>0</v>
      </c>
      <c r="EV43" s="478" t="str">
        <f t="shared" si="86"/>
        <v/>
      </c>
      <c r="EW43" s="186" t="b">
        <f t="shared" si="36"/>
        <v>0</v>
      </c>
      <c r="EX43" s="159" t="b">
        <f t="shared" si="37"/>
        <v>0</v>
      </c>
      <c r="EY43" s="159" t="b">
        <f t="shared" si="38"/>
        <v>0</v>
      </c>
      <c r="EZ43" s="187" t="b">
        <f t="shared" si="39"/>
        <v>0</v>
      </c>
      <c r="FA43" s="478" t="str">
        <f t="shared" si="87"/>
        <v/>
      </c>
      <c r="FB43" s="186" t="b">
        <f t="shared" si="40"/>
        <v>0</v>
      </c>
      <c r="FC43" s="159" t="b">
        <f t="shared" si="41"/>
        <v>0</v>
      </c>
      <c r="FD43" s="159" t="b">
        <f t="shared" si="42"/>
        <v>0</v>
      </c>
      <c r="FE43" s="187" t="b">
        <f t="shared" si="43"/>
        <v>0</v>
      </c>
      <c r="FF43" s="478" t="str">
        <f t="shared" si="88"/>
        <v/>
      </c>
      <c r="FG43" s="186" t="b">
        <f t="shared" si="44"/>
        <v>0</v>
      </c>
      <c r="FH43" s="159" t="b">
        <f t="shared" si="45"/>
        <v>0</v>
      </c>
      <c r="FI43" s="159" t="b">
        <f t="shared" si="46"/>
        <v>0</v>
      </c>
      <c r="FJ43" s="187" t="b">
        <f t="shared" si="47"/>
        <v>0</v>
      </c>
      <c r="FK43" s="478" t="str">
        <f t="shared" si="89"/>
        <v/>
      </c>
      <c r="FL43" s="186" t="b">
        <f t="shared" si="48"/>
        <v>0</v>
      </c>
      <c r="FM43" s="159" t="b">
        <f t="shared" si="49"/>
        <v>0</v>
      </c>
      <c r="FN43" s="159" t="b">
        <f t="shared" si="50"/>
        <v>0</v>
      </c>
      <c r="FO43" s="187" t="b">
        <f t="shared" si="51"/>
        <v>0</v>
      </c>
      <c r="FP43" s="478" t="str">
        <f t="shared" si="90"/>
        <v/>
      </c>
      <c r="FQ43" s="478" t="str">
        <f t="shared" si="91"/>
        <v/>
      </c>
      <c r="FR43" s="478" t="str">
        <f t="shared" si="92"/>
        <v/>
      </c>
      <c r="FS43" s="478" t="str">
        <f t="shared" si="93"/>
        <v/>
      </c>
      <c r="FT43" s="478" t="str">
        <f t="shared" si="94"/>
        <v/>
      </c>
      <c r="FV43" s="79">
        <f t="shared" si="95"/>
        <v>0</v>
      </c>
      <c r="FW43" s="79">
        <f t="shared" si="97"/>
        <v>0</v>
      </c>
      <c r="FX43" s="79">
        <f t="shared" si="98"/>
        <v>0</v>
      </c>
      <c r="FY43" s="79">
        <f t="shared" si="99"/>
        <v>0</v>
      </c>
      <c r="FZ43" s="79">
        <f t="shared" si="100"/>
        <v>0</v>
      </c>
      <c r="GA43" s="79">
        <f t="shared" si="101"/>
        <v>0</v>
      </c>
      <c r="GB43" s="79">
        <f t="shared" si="102"/>
        <v>0</v>
      </c>
      <c r="GC43" s="79">
        <f t="shared" si="103"/>
        <v>0</v>
      </c>
      <c r="GD43" s="79">
        <f t="shared" si="104"/>
        <v>0</v>
      </c>
      <c r="GE43" s="79">
        <f t="shared" si="105"/>
        <v>0</v>
      </c>
      <c r="GF43" s="79">
        <f t="shared" si="106"/>
        <v>0</v>
      </c>
      <c r="GG43" s="79">
        <f t="shared" si="107"/>
        <v>0</v>
      </c>
    </row>
    <row r="44" spans="1:189">
      <c r="A44" s="55"/>
      <c r="B44" s="74">
        <v>40</v>
      </c>
      <c r="C44" s="261" t="s">
        <v>643</v>
      </c>
      <c r="D44" s="262" t="s">
        <v>643</v>
      </c>
      <c r="E44" s="262" t="s">
        <v>643</v>
      </c>
      <c r="F44" s="262" t="s">
        <v>643</v>
      </c>
      <c r="G44" s="262" t="s">
        <v>643</v>
      </c>
      <c r="H44" s="262" t="s">
        <v>643</v>
      </c>
      <c r="I44" s="262" t="s">
        <v>643</v>
      </c>
      <c r="J44" s="262" t="s">
        <v>643</v>
      </c>
      <c r="K44" s="262" t="s">
        <v>643</v>
      </c>
      <c r="L44" s="262" t="s">
        <v>643</v>
      </c>
      <c r="M44" s="262" t="s">
        <v>643</v>
      </c>
      <c r="N44" s="309" t="s">
        <v>643</v>
      </c>
      <c r="O44" s="277" t="s">
        <v>67</v>
      </c>
      <c r="P44" s="278" t="s">
        <v>67</v>
      </c>
      <c r="Q44" s="278" t="s">
        <v>67</v>
      </c>
      <c r="R44" s="278" t="s">
        <v>67</v>
      </c>
      <c r="S44" s="278" t="s">
        <v>67</v>
      </c>
      <c r="T44" s="278" t="s">
        <v>67</v>
      </c>
      <c r="U44" s="278" t="s">
        <v>67</v>
      </c>
      <c r="V44" s="278" t="s">
        <v>67</v>
      </c>
      <c r="W44" s="278" t="s">
        <v>67</v>
      </c>
      <c r="X44" s="278" t="s">
        <v>67</v>
      </c>
      <c r="Y44" s="278" t="s">
        <v>67</v>
      </c>
      <c r="Z44" s="279" t="s">
        <v>67</v>
      </c>
      <c r="AA44" s="355"/>
      <c r="AB44" s="356"/>
      <c r="AC44" s="356"/>
      <c r="AD44" s="356"/>
      <c r="AE44" s="356"/>
      <c r="AF44" s="356"/>
      <c r="AG44" s="356"/>
      <c r="AH44" s="356"/>
      <c r="AI44" s="356"/>
      <c r="AJ44" s="356"/>
      <c r="AK44" s="356"/>
      <c r="AL44" s="357"/>
      <c r="AM44" s="363" t="s">
        <v>643</v>
      </c>
      <c r="AN44" s="262" t="s">
        <v>643</v>
      </c>
      <c r="AO44" s="262" t="s">
        <v>643</v>
      </c>
      <c r="AP44" s="307" t="s">
        <v>643</v>
      </c>
      <c r="AQ44" s="73"/>
      <c r="CG44" s="485" t="str">
        <f t="shared" si="96"/>
        <v/>
      </c>
      <c r="CI44" s="534" t="str">
        <f t="shared" si="54"/>
        <v>grey</v>
      </c>
      <c r="CJ44" s="1121"/>
      <c r="CK44" s="535" t="str">
        <f t="shared" si="55"/>
        <v/>
      </c>
      <c r="CL44" s="525" t="str">
        <f t="shared" si="56"/>
        <v/>
      </c>
      <c r="CM44" s="525" t="str">
        <f t="shared" si="57"/>
        <v/>
      </c>
      <c r="CN44" s="525" t="str">
        <f t="shared" si="58"/>
        <v/>
      </c>
      <c r="CO44" s="525" t="str">
        <f t="shared" si="59"/>
        <v/>
      </c>
      <c r="CP44" s="525" t="str">
        <f t="shared" si="60"/>
        <v/>
      </c>
      <c r="CQ44" s="525" t="str">
        <f t="shared" si="61"/>
        <v/>
      </c>
      <c r="CR44" s="525" t="str">
        <f t="shared" si="62"/>
        <v/>
      </c>
      <c r="CS44" s="525" t="str">
        <f t="shared" si="63"/>
        <v/>
      </c>
      <c r="CT44" s="525" t="str">
        <f t="shared" si="64"/>
        <v/>
      </c>
      <c r="CU44" s="525" t="str">
        <f t="shared" si="65"/>
        <v/>
      </c>
      <c r="CV44" s="515" t="str">
        <f t="shared" si="66"/>
        <v/>
      </c>
      <c r="CW44" s="525" t="str">
        <f t="shared" si="67"/>
        <v/>
      </c>
      <c r="CX44" s="525" t="str">
        <f t="shared" si="68"/>
        <v/>
      </c>
      <c r="CY44" s="525" t="str">
        <f t="shared" si="69"/>
        <v/>
      </c>
      <c r="CZ44" s="525" t="str">
        <f t="shared" si="70"/>
        <v/>
      </c>
      <c r="DA44" s="525" t="str">
        <f t="shared" si="71"/>
        <v/>
      </c>
      <c r="DB44" s="525" t="str">
        <f t="shared" si="72"/>
        <v/>
      </c>
      <c r="DC44" s="525" t="str">
        <f t="shared" si="73"/>
        <v/>
      </c>
      <c r="DD44" s="525" t="str">
        <f t="shared" si="74"/>
        <v/>
      </c>
      <c r="DE44" s="525" t="str">
        <f t="shared" si="75"/>
        <v/>
      </c>
      <c r="DF44" s="525" t="str">
        <f t="shared" si="76"/>
        <v/>
      </c>
      <c r="DG44" s="525" t="str">
        <f t="shared" si="77"/>
        <v/>
      </c>
      <c r="DH44" s="515" t="str">
        <f t="shared" si="78"/>
        <v/>
      </c>
      <c r="DI44" s="186" t="b">
        <f t="shared" si="4"/>
        <v>0</v>
      </c>
      <c r="DJ44" s="159" t="b">
        <f t="shared" si="5"/>
        <v>0</v>
      </c>
      <c r="DK44" s="159" t="b">
        <f t="shared" si="6"/>
        <v>0</v>
      </c>
      <c r="DL44" s="187" t="b">
        <f t="shared" si="7"/>
        <v>0</v>
      </c>
      <c r="DM44" s="478" t="str">
        <f t="shared" si="79"/>
        <v/>
      </c>
      <c r="DN44" s="186" t="b">
        <f t="shared" si="8"/>
        <v>0</v>
      </c>
      <c r="DO44" s="159" t="b">
        <f t="shared" si="9"/>
        <v>0</v>
      </c>
      <c r="DP44" s="159" t="b">
        <f t="shared" si="10"/>
        <v>0</v>
      </c>
      <c r="DQ44" s="187" t="b">
        <f t="shared" si="11"/>
        <v>0</v>
      </c>
      <c r="DR44" s="478" t="str">
        <f t="shared" si="80"/>
        <v/>
      </c>
      <c r="DS44" s="186" t="b">
        <f t="shared" si="12"/>
        <v>0</v>
      </c>
      <c r="DT44" s="159" t="b">
        <f t="shared" si="13"/>
        <v>0</v>
      </c>
      <c r="DU44" s="159" t="b">
        <f t="shared" si="14"/>
        <v>0</v>
      </c>
      <c r="DV44" s="187" t="b">
        <f t="shared" si="15"/>
        <v>0</v>
      </c>
      <c r="DW44" s="478" t="str">
        <f t="shared" si="81"/>
        <v/>
      </c>
      <c r="DX44" s="186" t="b">
        <f t="shared" si="16"/>
        <v>0</v>
      </c>
      <c r="DY44" s="159" t="b">
        <f t="shared" si="17"/>
        <v>0</v>
      </c>
      <c r="DZ44" s="159" t="b">
        <f t="shared" si="18"/>
        <v>0</v>
      </c>
      <c r="EA44" s="187" t="b">
        <f t="shared" si="19"/>
        <v>0</v>
      </c>
      <c r="EB44" s="478" t="str">
        <f t="shared" si="82"/>
        <v/>
      </c>
      <c r="EC44" s="186" t="b">
        <f t="shared" si="20"/>
        <v>0</v>
      </c>
      <c r="ED44" s="159" t="b">
        <f t="shared" si="21"/>
        <v>0</v>
      </c>
      <c r="EE44" s="159" t="b">
        <f t="shared" si="22"/>
        <v>0</v>
      </c>
      <c r="EF44" s="187" t="b">
        <f t="shared" si="23"/>
        <v>0</v>
      </c>
      <c r="EG44" s="478" t="str">
        <f t="shared" si="83"/>
        <v/>
      </c>
      <c r="EH44" s="186" t="b">
        <f t="shared" si="24"/>
        <v>0</v>
      </c>
      <c r="EI44" s="159" t="b">
        <f t="shared" si="25"/>
        <v>0</v>
      </c>
      <c r="EJ44" s="159" t="b">
        <f t="shared" si="26"/>
        <v>0</v>
      </c>
      <c r="EK44" s="187" t="b">
        <f t="shared" si="27"/>
        <v>0</v>
      </c>
      <c r="EL44" s="478" t="str">
        <f t="shared" si="84"/>
        <v/>
      </c>
      <c r="EM44" s="186" t="b">
        <f t="shared" si="28"/>
        <v>0</v>
      </c>
      <c r="EN44" s="159" t="b">
        <f t="shared" si="29"/>
        <v>0</v>
      </c>
      <c r="EO44" s="159" t="b">
        <f t="shared" si="30"/>
        <v>0</v>
      </c>
      <c r="EP44" s="187" t="b">
        <f t="shared" si="31"/>
        <v>0</v>
      </c>
      <c r="EQ44" s="478" t="str">
        <f t="shared" si="85"/>
        <v/>
      </c>
      <c r="ER44" s="186" t="b">
        <f t="shared" si="32"/>
        <v>0</v>
      </c>
      <c r="ES44" s="159" t="b">
        <f t="shared" si="33"/>
        <v>0</v>
      </c>
      <c r="ET44" s="159" t="b">
        <f t="shared" si="34"/>
        <v>0</v>
      </c>
      <c r="EU44" s="187" t="b">
        <f t="shared" si="35"/>
        <v>0</v>
      </c>
      <c r="EV44" s="478" t="str">
        <f t="shared" si="86"/>
        <v/>
      </c>
      <c r="EW44" s="186" t="b">
        <f t="shared" si="36"/>
        <v>0</v>
      </c>
      <c r="EX44" s="159" t="b">
        <f t="shared" si="37"/>
        <v>0</v>
      </c>
      <c r="EY44" s="159" t="b">
        <f t="shared" si="38"/>
        <v>0</v>
      </c>
      <c r="EZ44" s="187" t="b">
        <f t="shared" si="39"/>
        <v>0</v>
      </c>
      <c r="FA44" s="478" t="str">
        <f t="shared" si="87"/>
        <v/>
      </c>
      <c r="FB44" s="186" t="b">
        <f t="shared" si="40"/>
        <v>0</v>
      </c>
      <c r="FC44" s="159" t="b">
        <f t="shared" si="41"/>
        <v>0</v>
      </c>
      <c r="FD44" s="159" t="b">
        <f t="shared" si="42"/>
        <v>0</v>
      </c>
      <c r="FE44" s="187" t="b">
        <f t="shared" si="43"/>
        <v>0</v>
      </c>
      <c r="FF44" s="478" t="str">
        <f t="shared" si="88"/>
        <v/>
      </c>
      <c r="FG44" s="186" t="b">
        <f t="shared" si="44"/>
        <v>0</v>
      </c>
      <c r="FH44" s="159" t="b">
        <f t="shared" si="45"/>
        <v>0</v>
      </c>
      <c r="FI44" s="159" t="b">
        <f t="shared" si="46"/>
        <v>0</v>
      </c>
      <c r="FJ44" s="187" t="b">
        <f t="shared" si="47"/>
        <v>0</v>
      </c>
      <c r="FK44" s="478" t="str">
        <f t="shared" si="89"/>
        <v/>
      </c>
      <c r="FL44" s="186" t="b">
        <f t="shared" si="48"/>
        <v>0</v>
      </c>
      <c r="FM44" s="159" t="b">
        <f t="shared" si="49"/>
        <v>0</v>
      </c>
      <c r="FN44" s="159" t="b">
        <f t="shared" si="50"/>
        <v>0</v>
      </c>
      <c r="FO44" s="187" t="b">
        <f t="shared" si="51"/>
        <v>0</v>
      </c>
      <c r="FP44" s="478" t="str">
        <f t="shared" si="90"/>
        <v/>
      </c>
      <c r="FQ44" s="478" t="str">
        <f t="shared" si="91"/>
        <v/>
      </c>
      <c r="FR44" s="478" t="str">
        <f t="shared" si="92"/>
        <v/>
      </c>
      <c r="FS44" s="478" t="str">
        <f t="shared" si="93"/>
        <v/>
      </c>
      <c r="FT44" s="478" t="str">
        <f t="shared" si="94"/>
        <v/>
      </c>
      <c r="FV44" s="79">
        <f t="shared" si="95"/>
        <v>0</v>
      </c>
      <c r="FW44" s="79">
        <f t="shared" si="97"/>
        <v>0</v>
      </c>
      <c r="FX44" s="79">
        <f t="shared" si="98"/>
        <v>0</v>
      </c>
      <c r="FY44" s="79">
        <f t="shared" si="99"/>
        <v>0</v>
      </c>
      <c r="FZ44" s="79">
        <f t="shared" si="100"/>
        <v>0</v>
      </c>
      <c r="GA44" s="79">
        <f t="shared" si="101"/>
        <v>0</v>
      </c>
      <c r="GB44" s="79">
        <f t="shared" si="102"/>
        <v>0</v>
      </c>
      <c r="GC44" s="79">
        <f t="shared" si="103"/>
        <v>0</v>
      </c>
      <c r="GD44" s="79">
        <f t="shared" si="104"/>
        <v>0</v>
      </c>
      <c r="GE44" s="79">
        <f t="shared" si="105"/>
        <v>0</v>
      </c>
      <c r="GF44" s="79">
        <f t="shared" si="106"/>
        <v>0</v>
      </c>
      <c r="GG44" s="79">
        <f t="shared" si="107"/>
        <v>0</v>
      </c>
    </row>
    <row r="45" spans="1:189">
      <c r="A45" s="55"/>
      <c r="B45" s="74">
        <v>41</v>
      </c>
      <c r="C45" s="261" t="s">
        <v>643</v>
      </c>
      <c r="D45" s="262" t="s">
        <v>643</v>
      </c>
      <c r="E45" s="262" t="s">
        <v>643</v>
      </c>
      <c r="F45" s="262" t="s">
        <v>643</v>
      </c>
      <c r="G45" s="262" t="s">
        <v>643</v>
      </c>
      <c r="H45" s="262" t="s">
        <v>643</v>
      </c>
      <c r="I45" s="262" t="s">
        <v>643</v>
      </c>
      <c r="J45" s="262" t="s">
        <v>643</v>
      </c>
      <c r="K45" s="262" t="s">
        <v>643</v>
      </c>
      <c r="L45" s="262" t="s">
        <v>643</v>
      </c>
      <c r="M45" s="262" t="s">
        <v>643</v>
      </c>
      <c r="N45" s="309" t="s">
        <v>643</v>
      </c>
      <c r="O45" s="277" t="s">
        <v>67</v>
      </c>
      <c r="P45" s="278" t="s">
        <v>67</v>
      </c>
      <c r="Q45" s="278" t="s">
        <v>67</v>
      </c>
      <c r="R45" s="278" t="s">
        <v>67</v>
      </c>
      <c r="S45" s="278" t="s">
        <v>67</v>
      </c>
      <c r="T45" s="278" t="s">
        <v>67</v>
      </c>
      <c r="U45" s="278" t="s">
        <v>67</v>
      </c>
      <c r="V45" s="278" t="s">
        <v>67</v>
      </c>
      <c r="W45" s="278" t="s">
        <v>67</v>
      </c>
      <c r="X45" s="278" t="s">
        <v>67</v>
      </c>
      <c r="Y45" s="278" t="s">
        <v>67</v>
      </c>
      <c r="Z45" s="279" t="s">
        <v>67</v>
      </c>
      <c r="AA45" s="355"/>
      <c r="AB45" s="356"/>
      <c r="AC45" s="356"/>
      <c r="AD45" s="356"/>
      <c r="AE45" s="356"/>
      <c r="AF45" s="356"/>
      <c r="AG45" s="356"/>
      <c r="AH45" s="356"/>
      <c r="AI45" s="356"/>
      <c r="AJ45" s="356"/>
      <c r="AK45" s="356"/>
      <c r="AL45" s="357"/>
      <c r="AM45" s="363" t="s">
        <v>643</v>
      </c>
      <c r="AN45" s="262" t="s">
        <v>643</v>
      </c>
      <c r="AO45" s="262" t="s">
        <v>643</v>
      </c>
      <c r="AP45" s="307" t="s">
        <v>643</v>
      </c>
      <c r="AQ45" s="73"/>
      <c r="CG45" s="485" t="str">
        <f t="shared" si="96"/>
        <v/>
      </c>
      <c r="CI45" s="534" t="str">
        <f t="shared" si="54"/>
        <v>grey</v>
      </c>
      <c r="CJ45" s="1121"/>
      <c r="CK45" s="535" t="str">
        <f t="shared" si="55"/>
        <v/>
      </c>
      <c r="CL45" s="525" t="str">
        <f t="shared" si="56"/>
        <v/>
      </c>
      <c r="CM45" s="525" t="str">
        <f t="shared" si="57"/>
        <v/>
      </c>
      <c r="CN45" s="525" t="str">
        <f t="shared" si="58"/>
        <v/>
      </c>
      <c r="CO45" s="525" t="str">
        <f t="shared" si="59"/>
        <v/>
      </c>
      <c r="CP45" s="525" t="str">
        <f t="shared" si="60"/>
        <v/>
      </c>
      <c r="CQ45" s="525" t="str">
        <f t="shared" si="61"/>
        <v/>
      </c>
      <c r="CR45" s="525" t="str">
        <f t="shared" si="62"/>
        <v/>
      </c>
      <c r="CS45" s="525" t="str">
        <f t="shared" si="63"/>
        <v/>
      </c>
      <c r="CT45" s="525" t="str">
        <f t="shared" si="64"/>
        <v/>
      </c>
      <c r="CU45" s="525" t="str">
        <f t="shared" si="65"/>
        <v/>
      </c>
      <c r="CV45" s="515" t="str">
        <f t="shared" si="66"/>
        <v/>
      </c>
      <c r="CW45" s="525" t="str">
        <f t="shared" si="67"/>
        <v/>
      </c>
      <c r="CX45" s="525" t="str">
        <f t="shared" si="68"/>
        <v/>
      </c>
      <c r="CY45" s="525" t="str">
        <f t="shared" si="69"/>
        <v/>
      </c>
      <c r="CZ45" s="525" t="str">
        <f t="shared" si="70"/>
        <v/>
      </c>
      <c r="DA45" s="525" t="str">
        <f t="shared" si="71"/>
        <v/>
      </c>
      <c r="DB45" s="525" t="str">
        <f t="shared" si="72"/>
        <v/>
      </c>
      <c r="DC45" s="525" t="str">
        <f t="shared" si="73"/>
        <v/>
      </c>
      <c r="DD45" s="525" t="str">
        <f t="shared" si="74"/>
        <v/>
      </c>
      <c r="DE45" s="525" t="str">
        <f t="shared" si="75"/>
        <v/>
      </c>
      <c r="DF45" s="525" t="str">
        <f t="shared" si="76"/>
        <v/>
      </c>
      <c r="DG45" s="525" t="str">
        <f t="shared" si="77"/>
        <v/>
      </c>
      <c r="DH45" s="515" t="str">
        <f t="shared" si="78"/>
        <v/>
      </c>
      <c r="DI45" s="186" t="b">
        <f t="shared" ref="DI45:DI52" si="108">LEN($AA45)&lt;&gt;LENB($AA45)</f>
        <v>0</v>
      </c>
      <c r="DJ45" s="159" t="b">
        <f t="shared" ref="DJ45:DJ52" si="109">IFERROR(VALUE($AA45)&lt;0,TRUE)</f>
        <v>0</v>
      </c>
      <c r="DK45" s="159" t="b">
        <f t="shared" ref="DK45:DK52" si="110">IFERROR(VALUE($AA45)&gt;999999999999,TRUE)</f>
        <v>0</v>
      </c>
      <c r="DL45" s="187" t="b">
        <f t="shared" ref="DL45:DL52" si="111">LENB($AA45)&gt;12</f>
        <v>0</v>
      </c>
      <c r="DM45" s="478" t="str">
        <f t="shared" ref="DM45:DM52" si="112">IF(OR(DI45:DL45),"red","")</f>
        <v/>
      </c>
      <c r="DN45" s="186" t="b">
        <f t="shared" ref="DN45:DN52" si="113">LEN($AB45)&lt;&gt;LENB($AB45)</f>
        <v>0</v>
      </c>
      <c r="DO45" s="159" t="b">
        <f t="shared" ref="DO45:DO52" si="114">IFERROR(VALUE($AB45)&lt;0,TRUE)</f>
        <v>0</v>
      </c>
      <c r="DP45" s="159" t="b">
        <f t="shared" ref="DP45:DP52" si="115">IFERROR(VALUE($AB45)&gt;999999999999,TRUE)</f>
        <v>0</v>
      </c>
      <c r="DQ45" s="187" t="b">
        <f t="shared" ref="DQ45:DQ52" si="116">LENB($AB45)&gt;12</f>
        <v>0</v>
      </c>
      <c r="DR45" s="478" t="str">
        <f t="shared" ref="DR45:DR52" si="117">IF(OR(DN45:DQ45),"red","")</f>
        <v/>
      </c>
      <c r="DS45" s="186" t="b">
        <f t="shared" ref="DS45:DS52" si="118">LEN($AC45)&lt;&gt;LENB($AC45)</f>
        <v>0</v>
      </c>
      <c r="DT45" s="159" t="b">
        <f t="shared" ref="DT45:DT52" si="119">IFERROR(VALUE($AC45)&lt;0,TRUE)</f>
        <v>0</v>
      </c>
      <c r="DU45" s="159" t="b">
        <f t="shared" ref="DU45:DU52" si="120">IFERROR(VALUE($AC45)&gt;999999999999,TRUE)</f>
        <v>0</v>
      </c>
      <c r="DV45" s="187" t="b">
        <f t="shared" ref="DV45:DV52" si="121">LENB($AC45)&gt;12</f>
        <v>0</v>
      </c>
      <c r="DW45" s="478" t="str">
        <f t="shared" ref="DW45:DW52" si="122">IF(OR(DS45:DV45),"red","")</f>
        <v/>
      </c>
      <c r="DX45" s="186" t="b">
        <f t="shared" ref="DX45:DX52" si="123">LEN($AD45)&lt;&gt;LENB($AD45)</f>
        <v>0</v>
      </c>
      <c r="DY45" s="159" t="b">
        <f t="shared" ref="DY45:DY52" si="124">IFERROR(VALUE($AD45)&lt;0,TRUE)</f>
        <v>0</v>
      </c>
      <c r="DZ45" s="159" t="b">
        <f t="shared" ref="DZ45:DZ52" si="125">IFERROR(VALUE($AD45)&gt;999999999999,TRUE)</f>
        <v>0</v>
      </c>
      <c r="EA45" s="187" t="b">
        <f t="shared" ref="EA45:EA52" si="126">LENB($AD45)&gt;12</f>
        <v>0</v>
      </c>
      <c r="EB45" s="478" t="str">
        <f t="shared" ref="EB45:EB52" si="127">IF(OR(DX45:EA45),"red","")</f>
        <v/>
      </c>
      <c r="EC45" s="186" t="b">
        <f t="shared" ref="EC45:EC52" si="128">LEN($AE45)&lt;&gt;LENB($AE45)</f>
        <v>0</v>
      </c>
      <c r="ED45" s="159" t="b">
        <f t="shared" ref="ED45:ED52" si="129">IFERROR(VALUE($AE45)&lt;0,TRUE)</f>
        <v>0</v>
      </c>
      <c r="EE45" s="159" t="b">
        <f t="shared" ref="EE45:EE52" si="130">IFERROR(VALUE($AE45)&gt;999999999999,TRUE)</f>
        <v>0</v>
      </c>
      <c r="EF45" s="187" t="b">
        <f t="shared" ref="EF45:EF52" si="131">LENB($AE45)&gt;12</f>
        <v>0</v>
      </c>
      <c r="EG45" s="478" t="str">
        <f t="shared" ref="EG45:EG52" si="132">IF(OR(EC45:EF45),"red","")</f>
        <v/>
      </c>
      <c r="EH45" s="186" t="b">
        <f t="shared" ref="EH45:EH52" si="133">LEN($AF45)&lt;&gt;LENB($AF45)</f>
        <v>0</v>
      </c>
      <c r="EI45" s="159" t="b">
        <f t="shared" ref="EI45:EI52" si="134">IFERROR(VALUE($AF45)&lt;0,TRUE)</f>
        <v>0</v>
      </c>
      <c r="EJ45" s="159" t="b">
        <f t="shared" ref="EJ45:EJ52" si="135">IFERROR(VALUE($AF45)&gt;999999999999,TRUE)</f>
        <v>0</v>
      </c>
      <c r="EK45" s="187" t="b">
        <f t="shared" ref="EK45:EK52" si="136">LENB($AF45)&gt;12</f>
        <v>0</v>
      </c>
      <c r="EL45" s="478" t="str">
        <f t="shared" ref="EL45:EL52" si="137">IF(OR(EH45:EK45),"red","")</f>
        <v/>
      </c>
      <c r="EM45" s="186" t="b">
        <f t="shared" ref="EM45:EM52" si="138">LEN($AG45)&lt;&gt;LENB($AG45)</f>
        <v>0</v>
      </c>
      <c r="EN45" s="159" t="b">
        <f t="shared" ref="EN45:EN52" si="139">IFERROR(VALUE($AG45)&lt;0,TRUE)</f>
        <v>0</v>
      </c>
      <c r="EO45" s="159" t="b">
        <f t="shared" ref="EO45:EO52" si="140">IFERROR(VALUE($AG45)&gt;999999999999,TRUE)</f>
        <v>0</v>
      </c>
      <c r="EP45" s="187" t="b">
        <f t="shared" ref="EP45:EP52" si="141">LENB($AG45)&gt;12</f>
        <v>0</v>
      </c>
      <c r="EQ45" s="478" t="str">
        <f t="shared" ref="EQ45:EQ52" si="142">IF(OR(EM45:EP45),"red","")</f>
        <v/>
      </c>
      <c r="ER45" s="186" t="b">
        <f t="shared" ref="ER45:ER52" si="143">LEN($AH45)&lt;&gt;LENB($AH45)</f>
        <v>0</v>
      </c>
      <c r="ES45" s="159" t="b">
        <f t="shared" ref="ES45:ES52" si="144">IFERROR(VALUE($AH45)&lt;0,TRUE)</f>
        <v>0</v>
      </c>
      <c r="ET45" s="159" t="b">
        <f t="shared" ref="ET45:ET52" si="145">IFERROR(VALUE($AH45)&gt;999999999999,TRUE)</f>
        <v>0</v>
      </c>
      <c r="EU45" s="187" t="b">
        <f t="shared" ref="EU45:EU52" si="146">LENB($AH45)&gt;12</f>
        <v>0</v>
      </c>
      <c r="EV45" s="478" t="str">
        <f t="shared" ref="EV45:EV52" si="147">IF(OR(ER45:EU45),"red","")</f>
        <v/>
      </c>
      <c r="EW45" s="186" t="b">
        <f t="shared" ref="EW45:EW52" si="148">LEN($AI45)&lt;&gt;LENB($AI45)</f>
        <v>0</v>
      </c>
      <c r="EX45" s="159" t="b">
        <f t="shared" ref="EX45:EX52" si="149">IFERROR(VALUE($AI45)&lt;0,TRUE)</f>
        <v>0</v>
      </c>
      <c r="EY45" s="159" t="b">
        <f t="shared" ref="EY45:EY52" si="150">IFERROR(VALUE($AI45)&gt;999999999999,TRUE)</f>
        <v>0</v>
      </c>
      <c r="EZ45" s="187" t="b">
        <f t="shared" ref="EZ45:EZ52" si="151">LENB($AI45)&gt;12</f>
        <v>0</v>
      </c>
      <c r="FA45" s="478" t="str">
        <f t="shared" ref="FA45:FA52" si="152">IF(OR(EW45:EZ45),"red","")</f>
        <v/>
      </c>
      <c r="FB45" s="186" t="b">
        <f t="shared" ref="FB45:FB52" si="153">LEN($AJ45)&lt;&gt;LENB($AJ45)</f>
        <v>0</v>
      </c>
      <c r="FC45" s="159" t="b">
        <f t="shared" ref="FC45:FC52" si="154">IFERROR(VALUE($AJ45)&lt;0,TRUE)</f>
        <v>0</v>
      </c>
      <c r="FD45" s="159" t="b">
        <f t="shared" ref="FD45:FD52" si="155">IFERROR(VALUE($AJ45)&gt;999999999999,TRUE)</f>
        <v>0</v>
      </c>
      <c r="FE45" s="187" t="b">
        <f t="shared" ref="FE45:FE52" si="156">LENB($AJ45)&gt;12</f>
        <v>0</v>
      </c>
      <c r="FF45" s="478" t="str">
        <f t="shared" ref="FF45:FF52" si="157">IF(OR(FB45:FE45),"red","")</f>
        <v/>
      </c>
      <c r="FG45" s="186" t="b">
        <f t="shared" ref="FG45:FG52" si="158">LEN($AK45)&lt;&gt;LENB($AK45)</f>
        <v>0</v>
      </c>
      <c r="FH45" s="159" t="b">
        <f t="shared" ref="FH45:FH52" si="159">IFERROR(VALUE($AK45)&lt;0,TRUE)</f>
        <v>0</v>
      </c>
      <c r="FI45" s="159" t="b">
        <f t="shared" ref="FI45:FI52" si="160">IFERROR(VALUE($AK45)&gt;999999999999,TRUE)</f>
        <v>0</v>
      </c>
      <c r="FJ45" s="187" t="b">
        <f t="shared" ref="FJ45:FJ52" si="161">LENB($AK45)&gt;12</f>
        <v>0</v>
      </c>
      <c r="FK45" s="478" t="str">
        <f t="shared" ref="FK45:FK52" si="162">IF(OR(FG45:FJ45),"red","")</f>
        <v/>
      </c>
      <c r="FL45" s="186" t="b">
        <f t="shared" ref="FL45:FL52" si="163">LEN($AL45)&lt;&gt;LENB($AL45)</f>
        <v>0</v>
      </c>
      <c r="FM45" s="159" t="b">
        <f t="shared" ref="FM45:FM52" si="164">IFERROR(VALUE($AL45)&lt;0,TRUE)</f>
        <v>0</v>
      </c>
      <c r="FN45" s="159" t="b">
        <f t="shared" ref="FN45:FN52" si="165">IFERROR(VALUE($AL45)&gt;999999999999,TRUE)</f>
        <v>0</v>
      </c>
      <c r="FO45" s="187" t="b">
        <f t="shared" ref="FO45:FO52" si="166">LENB($AL45)&gt;12</f>
        <v>0</v>
      </c>
      <c r="FP45" s="478" t="str">
        <f t="shared" ref="FP45:FP52" si="167">IF(OR(FL45:FO45),"red","")</f>
        <v/>
      </c>
      <c r="FQ45" s="478" t="str">
        <f t="shared" si="91"/>
        <v/>
      </c>
      <c r="FR45" s="478" t="str">
        <f t="shared" si="92"/>
        <v/>
      </c>
      <c r="FS45" s="478" t="str">
        <f t="shared" si="93"/>
        <v/>
      </c>
      <c r="FT45" s="478" t="str">
        <f t="shared" si="94"/>
        <v/>
      </c>
      <c r="FV45" s="79">
        <f t="shared" si="95"/>
        <v>0</v>
      </c>
      <c r="FW45" s="79">
        <f t="shared" si="97"/>
        <v>0</v>
      </c>
      <c r="FX45" s="79">
        <f t="shared" si="98"/>
        <v>0</v>
      </c>
      <c r="FY45" s="79">
        <f t="shared" si="99"/>
        <v>0</v>
      </c>
      <c r="FZ45" s="79">
        <f t="shared" si="100"/>
        <v>0</v>
      </c>
      <c r="GA45" s="79">
        <f t="shared" si="101"/>
        <v>0</v>
      </c>
      <c r="GB45" s="79">
        <f t="shared" si="102"/>
        <v>0</v>
      </c>
      <c r="GC45" s="79">
        <f t="shared" si="103"/>
        <v>0</v>
      </c>
      <c r="GD45" s="79">
        <f t="shared" si="104"/>
        <v>0</v>
      </c>
      <c r="GE45" s="79">
        <f t="shared" si="105"/>
        <v>0</v>
      </c>
      <c r="GF45" s="79">
        <f t="shared" si="106"/>
        <v>0</v>
      </c>
      <c r="GG45" s="79">
        <f t="shared" si="107"/>
        <v>0</v>
      </c>
    </row>
    <row r="46" spans="1:189">
      <c r="A46" s="55"/>
      <c r="B46" s="74">
        <v>42</v>
      </c>
      <c r="C46" s="261" t="s">
        <v>643</v>
      </c>
      <c r="D46" s="262" t="s">
        <v>643</v>
      </c>
      <c r="E46" s="262" t="s">
        <v>643</v>
      </c>
      <c r="F46" s="262" t="s">
        <v>643</v>
      </c>
      <c r="G46" s="262" t="s">
        <v>643</v>
      </c>
      <c r="H46" s="262" t="s">
        <v>643</v>
      </c>
      <c r="I46" s="262" t="s">
        <v>643</v>
      </c>
      <c r="J46" s="262" t="s">
        <v>643</v>
      </c>
      <c r="K46" s="262" t="s">
        <v>643</v>
      </c>
      <c r="L46" s="262" t="s">
        <v>643</v>
      </c>
      <c r="M46" s="262" t="s">
        <v>643</v>
      </c>
      <c r="N46" s="309" t="s">
        <v>643</v>
      </c>
      <c r="O46" s="277" t="s">
        <v>67</v>
      </c>
      <c r="P46" s="278" t="s">
        <v>67</v>
      </c>
      <c r="Q46" s="278" t="s">
        <v>67</v>
      </c>
      <c r="R46" s="278" t="s">
        <v>67</v>
      </c>
      <c r="S46" s="278" t="s">
        <v>67</v>
      </c>
      <c r="T46" s="278" t="s">
        <v>67</v>
      </c>
      <c r="U46" s="278" t="s">
        <v>67</v>
      </c>
      <c r="V46" s="278" t="s">
        <v>67</v>
      </c>
      <c r="W46" s="278" t="s">
        <v>67</v>
      </c>
      <c r="X46" s="278" t="s">
        <v>67</v>
      </c>
      <c r="Y46" s="278" t="s">
        <v>67</v>
      </c>
      <c r="Z46" s="279" t="s">
        <v>67</v>
      </c>
      <c r="AA46" s="355"/>
      <c r="AB46" s="356"/>
      <c r="AC46" s="356"/>
      <c r="AD46" s="356"/>
      <c r="AE46" s="356"/>
      <c r="AF46" s="356"/>
      <c r="AG46" s="356"/>
      <c r="AH46" s="356"/>
      <c r="AI46" s="356"/>
      <c r="AJ46" s="356"/>
      <c r="AK46" s="356"/>
      <c r="AL46" s="357"/>
      <c r="AM46" s="363" t="s">
        <v>643</v>
      </c>
      <c r="AN46" s="262" t="s">
        <v>643</v>
      </c>
      <c r="AO46" s="262" t="s">
        <v>643</v>
      </c>
      <c r="AP46" s="307" t="s">
        <v>643</v>
      </c>
      <c r="AQ46" s="73"/>
      <c r="CG46" s="485" t="str">
        <f t="shared" si="96"/>
        <v/>
      </c>
      <c r="CI46" s="534" t="str">
        <f t="shared" si="54"/>
        <v>grey</v>
      </c>
      <c r="CJ46" s="1121"/>
      <c r="CK46" s="535" t="str">
        <f t="shared" si="55"/>
        <v/>
      </c>
      <c r="CL46" s="525" t="str">
        <f t="shared" si="56"/>
        <v/>
      </c>
      <c r="CM46" s="525" t="str">
        <f t="shared" si="57"/>
        <v/>
      </c>
      <c r="CN46" s="525" t="str">
        <f t="shared" si="58"/>
        <v/>
      </c>
      <c r="CO46" s="525" t="str">
        <f t="shared" si="59"/>
        <v/>
      </c>
      <c r="CP46" s="525" t="str">
        <f t="shared" si="60"/>
        <v/>
      </c>
      <c r="CQ46" s="525" t="str">
        <f t="shared" si="61"/>
        <v/>
      </c>
      <c r="CR46" s="525" t="str">
        <f t="shared" si="62"/>
        <v/>
      </c>
      <c r="CS46" s="525" t="str">
        <f t="shared" si="63"/>
        <v/>
      </c>
      <c r="CT46" s="525" t="str">
        <f t="shared" si="64"/>
        <v/>
      </c>
      <c r="CU46" s="525" t="str">
        <f t="shared" si="65"/>
        <v/>
      </c>
      <c r="CV46" s="515" t="str">
        <f t="shared" si="66"/>
        <v/>
      </c>
      <c r="CW46" s="525" t="str">
        <f t="shared" si="67"/>
        <v/>
      </c>
      <c r="CX46" s="525" t="str">
        <f t="shared" si="68"/>
        <v/>
      </c>
      <c r="CY46" s="525" t="str">
        <f t="shared" si="69"/>
        <v/>
      </c>
      <c r="CZ46" s="525" t="str">
        <f t="shared" si="70"/>
        <v/>
      </c>
      <c r="DA46" s="525" t="str">
        <f t="shared" si="71"/>
        <v/>
      </c>
      <c r="DB46" s="525" t="str">
        <f t="shared" si="72"/>
        <v/>
      </c>
      <c r="DC46" s="525" t="str">
        <f t="shared" si="73"/>
        <v/>
      </c>
      <c r="DD46" s="525" t="str">
        <f t="shared" si="74"/>
        <v/>
      </c>
      <c r="DE46" s="525" t="str">
        <f t="shared" si="75"/>
        <v/>
      </c>
      <c r="DF46" s="525" t="str">
        <f t="shared" si="76"/>
        <v/>
      </c>
      <c r="DG46" s="525" t="str">
        <f t="shared" si="77"/>
        <v/>
      </c>
      <c r="DH46" s="515" t="str">
        <f t="shared" si="78"/>
        <v/>
      </c>
      <c r="DI46" s="186" t="b">
        <f t="shared" si="108"/>
        <v>0</v>
      </c>
      <c r="DJ46" s="159" t="b">
        <f t="shared" si="109"/>
        <v>0</v>
      </c>
      <c r="DK46" s="159" t="b">
        <f t="shared" si="110"/>
        <v>0</v>
      </c>
      <c r="DL46" s="187" t="b">
        <f t="shared" si="111"/>
        <v>0</v>
      </c>
      <c r="DM46" s="478" t="str">
        <f t="shared" si="112"/>
        <v/>
      </c>
      <c r="DN46" s="186" t="b">
        <f t="shared" si="113"/>
        <v>0</v>
      </c>
      <c r="DO46" s="159" t="b">
        <f t="shared" si="114"/>
        <v>0</v>
      </c>
      <c r="DP46" s="159" t="b">
        <f t="shared" si="115"/>
        <v>0</v>
      </c>
      <c r="DQ46" s="187" t="b">
        <f t="shared" si="116"/>
        <v>0</v>
      </c>
      <c r="DR46" s="478" t="str">
        <f t="shared" si="117"/>
        <v/>
      </c>
      <c r="DS46" s="186" t="b">
        <f t="shared" si="118"/>
        <v>0</v>
      </c>
      <c r="DT46" s="159" t="b">
        <f t="shared" si="119"/>
        <v>0</v>
      </c>
      <c r="DU46" s="159" t="b">
        <f t="shared" si="120"/>
        <v>0</v>
      </c>
      <c r="DV46" s="187" t="b">
        <f t="shared" si="121"/>
        <v>0</v>
      </c>
      <c r="DW46" s="478" t="str">
        <f t="shared" si="122"/>
        <v/>
      </c>
      <c r="DX46" s="186" t="b">
        <f t="shared" si="123"/>
        <v>0</v>
      </c>
      <c r="DY46" s="159" t="b">
        <f t="shared" si="124"/>
        <v>0</v>
      </c>
      <c r="DZ46" s="159" t="b">
        <f t="shared" si="125"/>
        <v>0</v>
      </c>
      <c r="EA46" s="187" t="b">
        <f t="shared" si="126"/>
        <v>0</v>
      </c>
      <c r="EB46" s="478" t="str">
        <f t="shared" si="127"/>
        <v/>
      </c>
      <c r="EC46" s="186" t="b">
        <f t="shared" si="128"/>
        <v>0</v>
      </c>
      <c r="ED46" s="159" t="b">
        <f t="shared" si="129"/>
        <v>0</v>
      </c>
      <c r="EE46" s="159" t="b">
        <f t="shared" si="130"/>
        <v>0</v>
      </c>
      <c r="EF46" s="187" t="b">
        <f t="shared" si="131"/>
        <v>0</v>
      </c>
      <c r="EG46" s="478" t="str">
        <f t="shared" si="132"/>
        <v/>
      </c>
      <c r="EH46" s="186" t="b">
        <f t="shared" si="133"/>
        <v>0</v>
      </c>
      <c r="EI46" s="159" t="b">
        <f t="shared" si="134"/>
        <v>0</v>
      </c>
      <c r="EJ46" s="159" t="b">
        <f t="shared" si="135"/>
        <v>0</v>
      </c>
      <c r="EK46" s="187" t="b">
        <f t="shared" si="136"/>
        <v>0</v>
      </c>
      <c r="EL46" s="478" t="str">
        <f t="shared" si="137"/>
        <v/>
      </c>
      <c r="EM46" s="186" t="b">
        <f t="shared" si="138"/>
        <v>0</v>
      </c>
      <c r="EN46" s="159" t="b">
        <f t="shared" si="139"/>
        <v>0</v>
      </c>
      <c r="EO46" s="159" t="b">
        <f t="shared" si="140"/>
        <v>0</v>
      </c>
      <c r="EP46" s="187" t="b">
        <f t="shared" si="141"/>
        <v>0</v>
      </c>
      <c r="EQ46" s="478" t="str">
        <f t="shared" si="142"/>
        <v/>
      </c>
      <c r="ER46" s="186" t="b">
        <f t="shared" si="143"/>
        <v>0</v>
      </c>
      <c r="ES46" s="159" t="b">
        <f t="shared" si="144"/>
        <v>0</v>
      </c>
      <c r="ET46" s="159" t="b">
        <f t="shared" si="145"/>
        <v>0</v>
      </c>
      <c r="EU46" s="187" t="b">
        <f t="shared" si="146"/>
        <v>0</v>
      </c>
      <c r="EV46" s="478" t="str">
        <f t="shared" si="147"/>
        <v/>
      </c>
      <c r="EW46" s="186" t="b">
        <f t="shared" si="148"/>
        <v>0</v>
      </c>
      <c r="EX46" s="159" t="b">
        <f t="shared" si="149"/>
        <v>0</v>
      </c>
      <c r="EY46" s="159" t="b">
        <f t="shared" si="150"/>
        <v>0</v>
      </c>
      <c r="EZ46" s="187" t="b">
        <f t="shared" si="151"/>
        <v>0</v>
      </c>
      <c r="FA46" s="478" t="str">
        <f t="shared" si="152"/>
        <v/>
      </c>
      <c r="FB46" s="186" t="b">
        <f t="shared" si="153"/>
        <v>0</v>
      </c>
      <c r="FC46" s="159" t="b">
        <f t="shared" si="154"/>
        <v>0</v>
      </c>
      <c r="FD46" s="159" t="b">
        <f t="shared" si="155"/>
        <v>0</v>
      </c>
      <c r="FE46" s="187" t="b">
        <f t="shared" si="156"/>
        <v>0</v>
      </c>
      <c r="FF46" s="478" t="str">
        <f t="shared" si="157"/>
        <v/>
      </c>
      <c r="FG46" s="186" t="b">
        <f t="shared" si="158"/>
        <v>0</v>
      </c>
      <c r="FH46" s="159" t="b">
        <f t="shared" si="159"/>
        <v>0</v>
      </c>
      <c r="FI46" s="159" t="b">
        <f t="shared" si="160"/>
        <v>0</v>
      </c>
      <c r="FJ46" s="187" t="b">
        <f t="shared" si="161"/>
        <v>0</v>
      </c>
      <c r="FK46" s="478" t="str">
        <f t="shared" si="162"/>
        <v/>
      </c>
      <c r="FL46" s="186" t="b">
        <f t="shared" si="163"/>
        <v>0</v>
      </c>
      <c r="FM46" s="159" t="b">
        <f t="shared" si="164"/>
        <v>0</v>
      </c>
      <c r="FN46" s="159" t="b">
        <f t="shared" si="165"/>
        <v>0</v>
      </c>
      <c r="FO46" s="187" t="b">
        <f t="shared" si="166"/>
        <v>0</v>
      </c>
      <c r="FP46" s="478" t="str">
        <f t="shared" si="167"/>
        <v/>
      </c>
      <c r="FQ46" s="478" t="str">
        <f t="shared" si="91"/>
        <v/>
      </c>
      <c r="FR46" s="478" t="str">
        <f t="shared" si="92"/>
        <v/>
      </c>
      <c r="FS46" s="478" t="str">
        <f t="shared" si="93"/>
        <v/>
      </c>
      <c r="FT46" s="478" t="str">
        <f t="shared" si="94"/>
        <v/>
      </c>
      <c r="FV46" s="79">
        <f t="shared" si="95"/>
        <v>0</v>
      </c>
      <c r="FW46" s="79">
        <f t="shared" si="97"/>
        <v>0</v>
      </c>
      <c r="FX46" s="79">
        <f t="shared" si="98"/>
        <v>0</v>
      </c>
      <c r="FY46" s="79">
        <f t="shared" si="99"/>
        <v>0</v>
      </c>
      <c r="FZ46" s="79">
        <f t="shared" si="100"/>
        <v>0</v>
      </c>
      <c r="GA46" s="79">
        <f t="shared" si="101"/>
        <v>0</v>
      </c>
      <c r="GB46" s="79">
        <f t="shared" si="102"/>
        <v>0</v>
      </c>
      <c r="GC46" s="79">
        <f t="shared" si="103"/>
        <v>0</v>
      </c>
      <c r="GD46" s="79">
        <f t="shared" si="104"/>
        <v>0</v>
      </c>
      <c r="GE46" s="79">
        <f t="shared" si="105"/>
        <v>0</v>
      </c>
      <c r="GF46" s="79">
        <f t="shared" si="106"/>
        <v>0</v>
      </c>
      <c r="GG46" s="79">
        <f t="shared" si="107"/>
        <v>0</v>
      </c>
    </row>
    <row r="47" spans="1:189">
      <c r="A47" s="55"/>
      <c r="B47" s="74">
        <v>43</v>
      </c>
      <c r="C47" s="261" t="s">
        <v>643</v>
      </c>
      <c r="D47" s="262" t="s">
        <v>643</v>
      </c>
      <c r="E47" s="262" t="s">
        <v>643</v>
      </c>
      <c r="F47" s="262" t="s">
        <v>643</v>
      </c>
      <c r="G47" s="262" t="s">
        <v>643</v>
      </c>
      <c r="H47" s="262" t="s">
        <v>643</v>
      </c>
      <c r="I47" s="262" t="s">
        <v>643</v>
      </c>
      <c r="J47" s="262" t="s">
        <v>643</v>
      </c>
      <c r="K47" s="262" t="s">
        <v>643</v>
      </c>
      <c r="L47" s="262" t="s">
        <v>643</v>
      </c>
      <c r="M47" s="262" t="s">
        <v>643</v>
      </c>
      <c r="N47" s="309" t="s">
        <v>643</v>
      </c>
      <c r="O47" s="277" t="s">
        <v>67</v>
      </c>
      <c r="P47" s="278" t="s">
        <v>67</v>
      </c>
      <c r="Q47" s="278" t="s">
        <v>67</v>
      </c>
      <c r="R47" s="278" t="s">
        <v>67</v>
      </c>
      <c r="S47" s="278" t="s">
        <v>67</v>
      </c>
      <c r="T47" s="278" t="s">
        <v>67</v>
      </c>
      <c r="U47" s="278" t="s">
        <v>67</v>
      </c>
      <c r="V47" s="278" t="s">
        <v>67</v>
      </c>
      <c r="W47" s="278" t="s">
        <v>67</v>
      </c>
      <c r="X47" s="278" t="s">
        <v>67</v>
      </c>
      <c r="Y47" s="278" t="s">
        <v>67</v>
      </c>
      <c r="Z47" s="279" t="s">
        <v>67</v>
      </c>
      <c r="AA47" s="355"/>
      <c r="AB47" s="356"/>
      <c r="AC47" s="356"/>
      <c r="AD47" s="356"/>
      <c r="AE47" s="356"/>
      <c r="AF47" s="356"/>
      <c r="AG47" s="356"/>
      <c r="AH47" s="356"/>
      <c r="AI47" s="356"/>
      <c r="AJ47" s="356"/>
      <c r="AK47" s="356"/>
      <c r="AL47" s="357"/>
      <c r="AM47" s="363" t="s">
        <v>643</v>
      </c>
      <c r="AN47" s="262" t="s">
        <v>643</v>
      </c>
      <c r="AO47" s="262" t="s">
        <v>643</v>
      </c>
      <c r="AP47" s="307" t="s">
        <v>643</v>
      </c>
      <c r="AQ47" s="73"/>
      <c r="CG47" s="485" t="str">
        <f t="shared" si="96"/>
        <v/>
      </c>
      <c r="CI47" s="534" t="str">
        <f t="shared" si="54"/>
        <v>grey</v>
      </c>
      <c r="CJ47" s="1121"/>
      <c r="CK47" s="535" t="str">
        <f t="shared" si="55"/>
        <v/>
      </c>
      <c r="CL47" s="525" t="str">
        <f t="shared" si="56"/>
        <v/>
      </c>
      <c r="CM47" s="525" t="str">
        <f t="shared" si="57"/>
        <v/>
      </c>
      <c r="CN47" s="525" t="str">
        <f t="shared" si="58"/>
        <v/>
      </c>
      <c r="CO47" s="525" t="str">
        <f t="shared" si="59"/>
        <v/>
      </c>
      <c r="CP47" s="525" t="str">
        <f t="shared" si="60"/>
        <v/>
      </c>
      <c r="CQ47" s="525" t="str">
        <f t="shared" si="61"/>
        <v/>
      </c>
      <c r="CR47" s="525" t="str">
        <f t="shared" si="62"/>
        <v/>
      </c>
      <c r="CS47" s="525" t="str">
        <f t="shared" si="63"/>
        <v/>
      </c>
      <c r="CT47" s="525" t="str">
        <f t="shared" si="64"/>
        <v/>
      </c>
      <c r="CU47" s="525" t="str">
        <f t="shared" si="65"/>
        <v/>
      </c>
      <c r="CV47" s="515" t="str">
        <f t="shared" si="66"/>
        <v/>
      </c>
      <c r="CW47" s="525" t="str">
        <f t="shared" si="67"/>
        <v/>
      </c>
      <c r="CX47" s="525" t="str">
        <f t="shared" si="68"/>
        <v/>
      </c>
      <c r="CY47" s="525" t="str">
        <f t="shared" si="69"/>
        <v/>
      </c>
      <c r="CZ47" s="525" t="str">
        <f t="shared" si="70"/>
        <v/>
      </c>
      <c r="DA47" s="525" t="str">
        <f t="shared" si="71"/>
        <v/>
      </c>
      <c r="DB47" s="525" t="str">
        <f t="shared" si="72"/>
        <v/>
      </c>
      <c r="DC47" s="525" t="str">
        <f t="shared" si="73"/>
        <v/>
      </c>
      <c r="DD47" s="525" t="str">
        <f t="shared" si="74"/>
        <v/>
      </c>
      <c r="DE47" s="525" t="str">
        <f t="shared" si="75"/>
        <v/>
      </c>
      <c r="DF47" s="525" t="str">
        <f t="shared" si="76"/>
        <v/>
      </c>
      <c r="DG47" s="525" t="str">
        <f t="shared" si="77"/>
        <v/>
      </c>
      <c r="DH47" s="515" t="str">
        <f t="shared" si="78"/>
        <v/>
      </c>
      <c r="DI47" s="186" t="b">
        <f t="shared" si="108"/>
        <v>0</v>
      </c>
      <c r="DJ47" s="159" t="b">
        <f t="shared" si="109"/>
        <v>0</v>
      </c>
      <c r="DK47" s="159" t="b">
        <f t="shared" si="110"/>
        <v>0</v>
      </c>
      <c r="DL47" s="187" t="b">
        <f t="shared" si="111"/>
        <v>0</v>
      </c>
      <c r="DM47" s="478" t="str">
        <f t="shared" si="112"/>
        <v/>
      </c>
      <c r="DN47" s="186" t="b">
        <f t="shared" si="113"/>
        <v>0</v>
      </c>
      <c r="DO47" s="159" t="b">
        <f t="shared" si="114"/>
        <v>0</v>
      </c>
      <c r="DP47" s="159" t="b">
        <f t="shared" si="115"/>
        <v>0</v>
      </c>
      <c r="DQ47" s="187" t="b">
        <f t="shared" si="116"/>
        <v>0</v>
      </c>
      <c r="DR47" s="478" t="str">
        <f t="shared" si="117"/>
        <v/>
      </c>
      <c r="DS47" s="186" t="b">
        <f t="shared" si="118"/>
        <v>0</v>
      </c>
      <c r="DT47" s="159" t="b">
        <f t="shared" si="119"/>
        <v>0</v>
      </c>
      <c r="DU47" s="159" t="b">
        <f t="shared" si="120"/>
        <v>0</v>
      </c>
      <c r="DV47" s="187" t="b">
        <f t="shared" si="121"/>
        <v>0</v>
      </c>
      <c r="DW47" s="478" t="str">
        <f t="shared" si="122"/>
        <v/>
      </c>
      <c r="DX47" s="186" t="b">
        <f t="shared" si="123"/>
        <v>0</v>
      </c>
      <c r="DY47" s="159" t="b">
        <f t="shared" si="124"/>
        <v>0</v>
      </c>
      <c r="DZ47" s="159" t="b">
        <f t="shared" si="125"/>
        <v>0</v>
      </c>
      <c r="EA47" s="187" t="b">
        <f t="shared" si="126"/>
        <v>0</v>
      </c>
      <c r="EB47" s="478" t="str">
        <f t="shared" si="127"/>
        <v/>
      </c>
      <c r="EC47" s="186" t="b">
        <f t="shared" si="128"/>
        <v>0</v>
      </c>
      <c r="ED47" s="159" t="b">
        <f t="shared" si="129"/>
        <v>0</v>
      </c>
      <c r="EE47" s="159" t="b">
        <f t="shared" si="130"/>
        <v>0</v>
      </c>
      <c r="EF47" s="187" t="b">
        <f t="shared" si="131"/>
        <v>0</v>
      </c>
      <c r="EG47" s="478" t="str">
        <f t="shared" si="132"/>
        <v/>
      </c>
      <c r="EH47" s="186" t="b">
        <f t="shared" si="133"/>
        <v>0</v>
      </c>
      <c r="EI47" s="159" t="b">
        <f t="shared" si="134"/>
        <v>0</v>
      </c>
      <c r="EJ47" s="159" t="b">
        <f t="shared" si="135"/>
        <v>0</v>
      </c>
      <c r="EK47" s="187" t="b">
        <f t="shared" si="136"/>
        <v>0</v>
      </c>
      <c r="EL47" s="478" t="str">
        <f t="shared" si="137"/>
        <v/>
      </c>
      <c r="EM47" s="186" t="b">
        <f t="shared" si="138"/>
        <v>0</v>
      </c>
      <c r="EN47" s="159" t="b">
        <f t="shared" si="139"/>
        <v>0</v>
      </c>
      <c r="EO47" s="159" t="b">
        <f t="shared" si="140"/>
        <v>0</v>
      </c>
      <c r="EP47" s="187" t="b">
        <f t="shared" si="141"/>
        <v>0</v>
      </c>
      <c r="EQ47" s="478" t="str">
        <f t="shared" si="142"/>
        <v/>
      </c>
      <c r="ER47" s="186" t="b">
        <f t="shared" si="143"/>
        <v>0</v>
      </c>
      <c r="ES47" s="159" t="b">
        <f t="shared" si="144"/>
        <v>0</v>
      </c>
      <c r="ET47" s="159" t="b">
        <f t="shared" si="145"/>
        <v>0</v>
      </c>
      <c r="EU47" s="187" t="b">
        <f t="shared" si="146"/>
        <v>0</v>
      </c>
      <c r="EV47" s="478" t="str">
        <f t="shared" si="147"/>
        <v/>
      </c>
      <c r="EW47" s="186" t="b">
        <f t="shared" si="148"/>
        <v>0</v>
      </c>
      <c r="EX47" s="159" t="b">
        <f t="shared" si="149"/>
        <v>0</v>
      </c>
      <c r="EY47" s="159" t="b">
        <f t="shared" si="150"/>
        <v>0</v>
      </c>
      <c r="EZ47" s="187" t="b">
        <f t="shared" si="151"/>
        <v>0</v>
      </c>
      <c r="FA47" s="478" t="str">
        <f t="shared" si="152"/>
        <v/>
      </c>
      <c r="FB47" s="186" t="b">
        <f t="shared" si="153"/>
        <v>0</v>
      </c>
      <c r="FC47" s="159" t="b">
        <f t="shared" si="154"/>
        <v>0</v>
      </c>
      <c r="FD47" s="159" t="b">
        <f t="shared" si="155"/>
        <v>0</v>
      </c>
      <c r="FE47" s="187" t="b">
        <f t="shared" si="156"/>
        <v>0</v>
      </c>
      <c r="FF47" s="478" t="str">
        <f t="shared" si="157"/>
        <v/>
      </c>
      <c r="FG47" s="186" t="b">
        <f t="shared" si="158"/>
        <v>0</v>
      </c>
      <c r="FH47" s="159" t="b">
        <f t="shared" si="159"/>
        <v>0</v>
      </c>
      <c r="FI47" s="159" t="b">
        <f t="shared" si="160"/>
        <v>0</v>
      </c>
      <c r="FJ47" s="187" t="b">
        <f t="shared" si="161"/>
        <v>0</v>
      </c>
      <c r="FK47" s="478" t="str">
        <f t="shared" si="162"/>
        <v/>
      </c>
      <c r="FL47" s="186" t="b">
        <f t="shared" si="163"/>
        <v>0</v>
      </c>
      <c r="FM47" s="159" t="b">
        <f t="shared" si="164"/>
        <v>0</v>
      </c>
      <c r="FN47" s="159" t="b">
        <f t="shared" si="165"/>
        <v>0</v>
      </c>
      <c r="FO47" s="187" t="b">
        <f t="shared" si="166"/>
        <v>0</v>
      </c>
      <c r="FP47" s="478" t="str">
        <f t="shared" si="167"/>
        <v/>
      </c>
      <c r="FQ47" s="478" t="str">
        <f t="shared" si="91"/>
        <v/>
      </c>
      <c r="FR47" s="478" t="str">
        <f t="shared" si="92"/>
        <v/>
      </c>
      <c r="FS47" s="478" t="str">
        <f t="shared" si="93"/>
        <v/>
      </c>
      <c r="FT47" s="478" t="str">
        <f t="shared" si="94"/>
        <v/>
      </c>
      <c r="FV47" s="79">
        <f t="shared" si="95"/>
        <v>0</v>
      </c>
      <c r="FW47" s="79">
        <f t="shared" si="97"/>
        <v>0</v>
      </c>
      <c r="FX47" s="79">
        <f t="shared" si="98"/>
        <v>0</v>
      </c>
      <c r="FY47" s="79">
        <f t="shared" si="99"/>
        <v>0</v>
      </c>
      <c r="FZ47" s="79">
        <f t="shared" si="100"/>
        <v>0</v>
      </c>
      <c r="GA47" s="79">
        <f t="shared" si="101"/>
        <v>0</v>
      </c>
      <c r="GB47" s="79">
        <f t="shared" si="102"/>
        <v>0</v>
      </c>
      <c r="GC47" s="79">
        <f t="shared" si="103"/>
        <v>0</v>
      </c>
      <c r="GD47" s="79">
        <f t="shared" si="104"/>
        <v>0</v>
      </c>
      <c r="GE47" s="79">
        <f t="shared" si="105"/>
        <v>0</v>
      </c>
      <c r="GF47" s="79">
        <f t="shared" si="106"/>
        <v>0</v>
      </c>
      <c r="GG47" s="79">
        <f t="shared" si="107"/>
        <v>0</v>
      </c>
    </row>
    <row r="48" spans="1:189">
      <c r="A48" s="55"/>
      <c r="B48" s="74">
        <v>44</v>
      </c>
      <c r="C48" s="261" t="s">
        <v>643</v>
      </c>
      <c r="D48" s="262" t="s">
        <v>643</v>
      </c>
      <c r="E48" s="262" t="s">
        <v>643</v>
      </c>
      <c r="F48" s="262" t="s">
        <v>643</v>
      </c>
      <c r="G48" s="262" t="s">
        <v>643</v>
      </c>
      <c r="H48" s="262" t="s">
        <v>643</v>
      </c>
      <c r="I48" s="262" t="s">
        <v>643</v>
      </c>
      <c r="J48" s="262" t="s">
        <v>643</v>
      </c>
      <c r="K48" s="262" t="s">
        <v>643</v>
      </c>
      <c r="L48" s="262" t="s">
        <v>643</v>
      </c>
      <c r="M48" s="262" t="s">
        <v>643</v>
      </c>
      <c r="N48" s="309" t="s">
        <v>643</v>
      </c>
      <c r="O48" s="277" t="s">
        <v>67</v>
      </c>
      <c r="P48" s="278" t="s">
        <v>67</v>
      </c>
      <c r="Q48" s="278" t="s">
        <v>67</v>
      </c>
      <c r="R48" s="278" t="s">
        <v>67</v>
      </c>
      <c r="S48" s="278" t="s">
        <v>67</v>
      </c>
      <c r="T48" s="278" t="s">
        <v>67</v>
      </c>
      <c r="U48" s="278" t="s">
        <v>67</v>
      </c>
      <c r="V48" s="278" t="s">
        <v>67</v>
      </c>
      <c r="W48" s="278" t="s">
        <v>67</v>
      </c>
      <c r="X48" s="278" t="s">
        <v>67</v>
      </c>
      <c r="Y48" s="278" t="s">
        <v>67</v>
      </c>
      <c r="Z48" s="279" t="s">
        <v>67</v>
      </c>
      <c r="AA48" s="355"/>
      <c r="AB48" s="356"/>
      <c r="AC48" s="356"/>
      <c r="AD48" s="356"/>
      <c r="AE48" s="356"/>
      <c r="AF48" s="356"/>
      <c r="AG48" s="356"/>
      <c r="AH48" s="356"/>
      <c r="AI48" s="356"/>
      <c r="AJ48" s="356"/>
      <c r="AK48" s="356"/>
      <c r="AL48" s="357"/>
      <c r="AM48" s="363" t="s">
        <v>643</v>
      </c>
      <c r="AN48" s="262" t="s">
        <v>643</v>
      </c>
      <c r="AO48" s="262" t="s">
        <v>643</v>
      </c>
      <c r="AP48" s="307" t="s">
        <v>643</v>
      </c>
      <c r="AQ48" s="73"/>
      <c r="CG48" s="485" t="str">
        <f t="shared" si="96"/>
        <v/>
      </c>
      <c r="CI48" s="534" t="str">
        <f t="shared" si="54"/>
        <v>grey</v>
      </c>
      <c r="CJ48" s="1121"/>
      <c r="CK48" s="535" t="str">
        <f t="shared" si="55"/>
        <v/>
      </c>
      <c r="CL48" s="525" t="str">
        <f t="shared" si="56"/>
        <v/>
      </c>
      <c r="CM48" s="525" t="str">
        <f t="shared" si="57"/>
        <v/>
      </c>
      <c r="CN48" s="525" t="str">
        <f t="shared" si="58"/>
        <v/>
      </c>
      <c r="CO48" s="525" t="str">
        <f t="shared" si="59"/>
        <v/>
      </c>
      <c r="CP48" s="525" t="str">
        <f t="shared" si="60"/>
        <v/>
      </c>
      <c r="CQ48" s="525" t="str">
        <f t="shared" si="61"/>
        <v/>
      </c>
      <c r="CR48" s="525" t="str">
        <f t="shared" si="62"/>
        <v/>
      </c>
      <c r="CS48" s="525" t="str">
        <f t="shared" si="63"/>
        <v/>
      </c>
      <c r="CT48" s="525" t="str">
        <f t="shared" si="64"/>
        <v/>
      </c>
      <c r="CU48" s="525" t="str">
        <f t="shared" si="65"/>
        <v/>
      </c>
      <c r="CV48" s="515" t="str">
        <f t="shared" si="66"/>
        <v/>
      </c>
      <c r="CW48" s="525" t="str">
        <f t="shared" si="67"/>
        <v/>
      </c>
      <c r="CX48" s="525" t="str">
        <f t="shared" si="68"/>
        <v/>
      </c>
      <c r="CY48" s="525" t="str">
        <f t="shared" si="69"/>
        <v/>
      </c>
      <c r="CZ48" s="525" t="str">
        <f t="shared" si="70"/>
        <v/>
      </c>
      <c r="DA48" s="525" t="str">
        <f t="shared" si="71"/>
        <v/>
      </c>
      <c r="DB48" s="525" t="str">
        <f t="shared" si="72"/>
        <v/>
      </c>
      <c r="DC48" s="525" t="str">
        <f t="shared" si="73"/>
        <v/>
      </c>
      <c r="DD48" s="525" t="str">
        <f t="shared" si="74"/>
        <v/>
      </c>
      <c r="DE48" s="525" t="str">
        <f t="shared" si="75"/>
        <v/>
      </c>
      <c r="DF48" s="525" t="str">
        <f t="shared" si="76"/>
        <v/>
      </c>
      <c r="DG48" s="525" t="str">
        <f t="shared" si="77"/>
        <v/>
      </c>
      <c r="DH48" s="515" t="str">
        <f t="shared" si="78"/>
        <v/>
      </c>
      <c r="DI48" s="186" t="b">
        <f t="shared" si="108"/>
        <v>0</v>
      </c>
      <c r="DJ48" s="159" t="b">
        <f t="shared" si="109"/>
        <v>0</v>
      </c>
      <c r="DK48" s="159" t="b">
        <f t="shared" si="110"/>
        <v>0</v>
      </c>
      <c r="DL48" s="187" t="b">
        <f t="shared" si="111"/>
        <v>0</v>
      </c>
      <c r="DM48" s="478" t="str">
        <f t="shared" si="112"/>
        <v/>
      </c>
      <c r="DN48" s="186" t="b">
        <f t="shared" si="113"/>
        <v>0</v>
      </c>
      <c r="DO48" s="159" t="b">
        <f t="shared" si="114"/>
        <v>0</v>
      </c>
      <c r="DP48" s="159" t="b">
        <f t="shared" si="115"/>
        <v>0</v>
      </c>
      <c r="DQ48" s="187" t="b">
        <f t="shared" si="116"/>
        <v>0</v>
      </c>
      <c r="DR48" s="478" t="str">
        <f t="shared" si="117"/>
        <v/>
      </c>
      <c r="DS48" s="186" t="b">
        <f t="shared" si="118"/>
        <v>0</v>
      </c>
      <c r="DT48" s="159" t="b">
        <f t="shared" si="119"/>
        <v>0</v>
      </c>
      <c r="DU48" s="159" t="b">
        <f t="shared" si="120"/>
        <v>0</v>
      </c>
      <c r="DV48" s="187" t="b">
        <f t="shared" si="121"/>
        <v>0</v>
      </c>
      <c r="DW48" s="478" t="str">
        <f t="shared" si="122"/>
        <v/>
      </c>
      <c r="DX48" s="186" t="b">
        <f t="shared" si="123"/>
        <v>0</v>
      </c>
      <c r="DY48" s="159" t="b">
        <f t="shared" si="124"/>
        <v>0</v>
      </c>
      <c r="DZ48" s="159" t="b">
        <f t="shared" si="125"/>
        <v>0</v>
      </c>
      <c r="EA48" s="187" t="b">
        <f t="shared" si="126"/>
        <v>0</v>
      </c>
      <c r="EB48" s="478" t="str">
        <f t="shared" si="127"/>
        <v/>
      </c>
      <c r="EC48" s="186" t="b">
        <f t="shared" si="128"/>
        <v>0</v>
      </c>
      <c r="ED48" s="159" t="b">
        <f t="shared" si="129"/>
        <v>0</v>
      </c>
      <c r="EE48" s="159" t="b">
        <f t="shared" si="130"/>
        <v>0</v>
      </c>
      <c r="EF48" s="187" t="b">
        <f t="shared" si="131"/>
        <v>0</v>
      </c>
      <c r="EG48" s="478" t="str">
        <f t="shared" si="132"/>
        <v/>
      </c>
      <c r="EH48" s="186" t="b">
        <f t="shared" si="133"/>
        <v>0</v>
      </c>
      <c r="EI48" s="159" t="b">
        <f t="shared" si="134"/>
        <v>0</v>
      </c>
      <c r="EJ48" s="159" t="b">
        <f t="shared" si="135"/>
        <v>0</v>
      </c>
      <c r="EK48" s="187" t="b">
        <f t="shared" si="136"/>
        <v>0</v>
      </c>
      <c r="EL48" s="478" t="str">
        <f t="shared" si="137"/>
        <v/>
      </c>
      <c r="EM48" s="186" t="b">
        <f t="shared" si="138"/>
        <v>0</v>
      </c>
      <c r="EN48" s="159" t="b">
        <f t="shared" si="139"/>
        <v>0</v>
      </c>
      <c r="EO48" s="159" t="b">
        <f t="shared" si="140"/>
        <v>0</v>
      </c>
      <c r="EP48" s="187" t="b">
        <f t="shared" si="141"/>
        <v>0</v>
      </c>
      <c r="EQ48" s="478" t="str">
        <f t="shared" si="142"/>
        <v/>
      </c>
      <c r="ER48" s="186" t="b">
        <f t="shared" si="143"/>
        <v>0</v>
      </c>
      <c r="ES48" s="159" t="b">
        <f t="shared" si="144"/>
        <v>0</v>
      </c>
      <c r="ET48" s="159" t="b">
        <f t="shared" si="145"/>
        <v>0</v>
      </c>
      <c r="EU48" s="187" t="b">
        <f t="shared" si="146"/>
        <v>0</v>
      </c>
      <c r="EV48" s="478" t="str">
        <f t="shared" si="147"/>
        <v/>
      </c>
      <c r="EW48" s="186" t="b">
        <f t="shared" si="148"/>
        <v>0</v>
      </c>
      <c r="EX48" s="159" t="b">
        <f t="shared" si="149"/>
        <v>0</v>
      </c>
      <c r="EY48" s="159" t="b">
        <f t="shared" si="150"/>
        <v>0</v>
      </c>
      <c r="EZ48" s="187" t="b">
        <f t="shared" si="151"/>
        <v>0</v>
      </c>
      <c r="FA48" s="478" t="str">
        <f t="shared" si="152"/>
        <v/>
      </c>
      <c r="FB48" s="186" t="b">
        <f t="shared" si="153"/>
        <v>0</v>
      </c>
      <c r="FC48" s="159" t="b">
        <f t="shared" si="154"/>
        <v>0</v>
      </c>
      <c r="FD48" s="159" t="b">
        <f t="shared" si="155"/>
        <v>0</v>
      </c>
      <c r="FE48" s="187" t="b">
        <f t="shared" si="156"/>
        <v>0</v>
      </c>
      <c r="FF48" s="478" t="str">
        <f t="shared" si="157"/>
        <v/>
      </c>
      <c r="FG48" s="186" t="b">
        <f t="shared" si="158"/>
        <v>0</v>
      </c>
      <c r="FH48" s="159" t="b">
        <f t="shared" si="159"/>
        <v>0</v>
      </c>
      <c r="FI48" s="159" t="b">
        <f t="shared" si="160"/>
        <v>0</v>
      </c>
      <c r="FJ48" s="187" t="b">
        <f t="shared" si="161"/>
        <v>0</v>
      </c>
      <c r="FK48" s="478" t="str">
        <f t="shared" si="162"/>
        <v/>
      </c>
      <c r="FL48" s="186" t="b">
        <f t="shared" si="163"/>
        <v>0</v>
      </c>
      <c r="FM48" s="159" t="b">
        <f t="shared" si="164"/>
        <v>0</v>
      </c>
      <c r="FN48" s="159" t="b">
        <f t="shared" si="165"/>
        <v>0</v>
      </c>
      <c r="FO48" s="187" t="b">
        <f t="shared" si="166"/>
        <v>0</v>
      </c>
      <c r="FP48" s="478" t="str">
        <f t="shared" si="167"/>
        <v/>
      </c>
      <c r="FQ48" s="478" t="str">
        <f t="shared" si="91"/>
        <v/>
      </c>
      <c r="FR48" s="478" t="str">
        <f t="shared" si="92"/>
        <v/>
      </c>
      <c r="FS48" s="478" t="str">
        <f t="shared" si="93"/>
        <v/>
      </c>
      <c r="FT48" s="478" t="str">
        <f t="shared" si="94"/>
        <v/>
      </c>
      <c r="FV48" s="79">
        <f t="shared" si="95"/>
        <v>0</v>
      </c>
      <c r="FW48" s="79">
        <f t="shared" si="97"/>
        <v>0</v>
      </c>
      <c r="FX48" s="79">
        <f t="shared" si="98"/>
        <v>0</v>
      </c>
      <c r="FY48" s="79">
        <f t="shared" si="99"/>
        <v>0</v>
      </c>
      <c r="FZ48" s="79">
        <f t="shared" si="100"/>
        <v>0</v>
      </c>
      <c r="GA48" s="79">
        <f t="shared" si="101"/>
        <v>0</v>
      </c>
      <c r="GB48" s="79">
        <f t="shared" si="102"/>
        <v>0</v>
      </c>
      <c r="GC48" s="79">
        <f t="shared" si="103"/>
        <v>0</v>
      </c>
      <c r="GD48" s="79">
        <f t="shared" si="104"/>
        <v>0</v>
      </c>
      <c r="GE48" s="79">
        <f t="shared" si="105"/>
        <v>0</v>
      </c>
      <c r="GF48" s="79">
        <f t="shared" si="106"/>
        <v>0</v>
      </c>
      <c r="GG48" s="79">
        <f t="shared" si="107"/>
        <v>0</v>
      </c>
    </row>
    <row r="49" spans="1:189">
      <c r="A49" s="55"/>
      <c r="B49" s="74">
        <v>45</v>
      </c>
      <c r="C49" s="261" t="s">
        <v>643</v>
      </c>
      <c r="D49" s="262" t="s">
        <v>643</v>
      </c>
      <c r="E49" s="262" t="s">
        <v>643</v>
      </c>
      <c r="F49" s="262" t="s">
        <v>643</v>
      </c>
      <c r="G49" s="262" t="s">
        <v>643</v>
      </c>
      <c r="H49" s="262" t="s">
        <v>643</v>
      </c>
      <c r="I49" s="262" t="s">
        <v>643</v>
      </c>
      <c r="J49" s="262" t="s">
        <v>643</v>
      </c>
      <c r="K49" s="262" t="s">
        <v>643</v>
      </c>
      <c r="L49" s="262" t="s">
        <v>643</v>
      </c>
      <c r="M49" s="262" t="s">
        <v>643</v>
      </c>
      <c r="N49" s="309" t="s">
        <v>643</v>
      </c>
      <c r="O49" s="277" t="s">
        <v>67</v>
      </c>
      <c r="P49" s="278" t="s">
        <v>67</v>
      </c>
      <c r="Q49" s="278" t="s">
        <v>67</v>
      </c>
      <c r="R49" s="278" t="s">
        <v>67</v>
      </c>
      <c r="S49" s="278" t="s">
        <v>67</v>
      </c>
      <c r="T49" s="278" t="s">
        <v>67</v>
      </c>
      <c r="U49" s="278" t="s">
        <v>67</v>
      </c>
      <c r="V49" s="278" t="s">
        <v>67</v>
      </c>
      <c r="W49" s="278" t="s">
        <v>67</v>
      </c>
      <c r="X49" s="278" t="s">
        <v>67</v>
      </c>
      <c r="Y49" s="278" t="s">
        <v>67</v>
      </c>
      <c r="Z49" s="279" t="s">
        <v>67</v>
      </c>
      <c r="AA49" s="355"/>
      <c r="AB49" s="356"/>
      <c r="AC49" s="356"/>
      <c r="AD49" s="356"/>
      <c r="AE49" s="356"/>
      <c r="AF49" s="356"/>
      <c r="AG49" s="356"/>
      <c r="AH49" s="356"/>
      <c r="AI49" s="356"/>
      <c r="AJ49" s="356"/>
      <c r="AK49" s="356"/>
      <c r="AL49" s="357"/>
      <c r="AM49" s="363" t="s">
        <v>643</v>
      </c>
      <c r="AN49" s="262" t="s">
        <v>643</v>
      </c>
      <c r="AO49" s="262" t="s">
        <v>643</v>
      </c>
      <c r="AP49" s="307" t="s">
        <v>643</v>
      </c>
      <c r="AQ49" s="73"/>
      <c r="CG49" s="485" t="str">
        <f t="shared" si="96"/>
        <v/>
      </c>
      <c r="CI49" s="534" t="str">
        <f t="shared" si="54"/>
        <v>grey</v>
      </c>
      <c r="CJ49" s="1121"/>
      <c r="CK49" s="535" t="str">
        <f t="shared" si="55"/>
        <v/>
      </c>
      <c r="CL49" s="525" t="str">
        <f t="shared" si="56"/>
        <v/>
      </c>
      <c r="CM49" s="525" t="str">
        <f t="shared" si="57"/>
        <v/>
      </c>
      <c r="CN49" s="525" t="str">
        <f t="shared" si="58"/>
        <v/>
      </c>
      <c r="CO49" s="525" t="str">
        <f t="shared" si="59"/>
        <v/>
      </c>
      <c r="CP49" s="525" t="str">
        <f t="shared" si="60"/>
        <v/>
      </c>
      <c r="CQ49" s="525" t="str">
        <f t="shared" si="61"/>
        <v/>
      </c>
      <c r="CR49" s="525" t="str">
        <f t="shared" si="62"/>
        <v/>
      </c>
      <c r="CS49" s="525" t="str">
        <f t="shared" si="63"/>
        <v/>
      </c>
      <c r="CT49" s="525" t="str">
        <f t="shared" si="64"/>
        <v/>
      </c>
      <c r="CU49" s="525" t="str">
        <f t="shared" si="65"/>
        <v/>
      </c>
      <c r="CV49" s="515" t="str">
        <f t="shared" si="66"/>
        <v/>
      </c>
      <c r="CW49" s="525" t="str">
        <f t="shared" si="67"/>
        <v/>
      </c>
      <c r="CX49" s="525" t="str">
        <f t="shared" si="68"/>
        <v/>
      </c>
      <c r="CY49" s="525" t="str">
        <f t="shared" si="69"/>
        <v/>
      </c>
      <c r="CZ49" s="525" t="str">
        <f t="shared" si="70"/>
        <v/>
      </c>
      <c r="DA49" s="525" t="str">
        <f t="shared" si="71"/>
        <v/>
      </c>
      <c r="DB49" s="525" t="str">
        <f t="shared" si="72"/>
        <v/>
      </c>
      <c r="DC49" s="525" t="str">
        <f t="shared" si="73"/>
        <v/>
      </c>
      <c r="DD49" s="525" t="str">
        <f t="shared" si="74"/>
        <v/>
      </c>
      <c r="DE49" s="525" t="str">
        <f t="shared" si="75"/>
        <v/>
      </c>
      <c r="DF49" s="525" t="str">
        <f t="shared" si="76"/>
        <v/>
      </c>
      <c r="DG49" s="525" t="str">
        <f t="shared" si="77"/>
        <v/>
      </c>
      <c r="DH49" s="515" t="str">
        <f t="shared" si="78"/>
        <v/>
      </c>
      <c r="DI49" s="186" t="b">
        <f t="shared" si="108"/>
        <v>0</v>
      </c>
      <c r="DJ49" s="159" t="b">
        <f t="shared" si="109"/>
        <v>0</v>
      </c>
      <c r="DK49" s="159" t="b">
        <f t="shared" si="110"/>
        <v>0</v>
      </c>
      <c r="DL49" s="187" t="b">
        <f t="shared" si="111"/>
        <v>0</v>
      </c>
      <c r="DM49" s="478" t="str">
        <f t="shared" si="112"/>
        <v/>
      </c>
      <c r="DN49" s="186" t="b">
        <f t="shared" si="113"/>
        <v>0</v>
      </c>
      <c r="DO49" s="159" t="b">
        <f t="shared" si="114"/>
        <v>0</v>
      </c>
      <c r="DP49" s="159" t="b">
        <f t="shared" si="115"/>
        <v>0</v>
      </c>
      <c r="DQ49" s="187" t="b">
        <f t="shared" si="116"/>
        <v>0</v>
      </c>
      <c r="DR49" s="478" t="str">
        <f t="shared" si="117"/>
        <v/>
      </c>
      <c r="DS49" s="186" t="b">
        <f t="shared" si="118"/>
        <v>0</v>
      </c>
      <c r="DT49" s="159" t="b">
        <f t="shared" si="119"/>
        <v>0</v>
      </c>
      <c r="DU49" s="159" t="b">
        <f t="shared" si="120"/>
        <v>0</v>
      </c>
      <c r="DV49" s="187" t="b">
        <f t="shared" si="121"/>
        <v>0</v>
      </c>
      <c r="DW49" s="478" t="str">
        <f t="shared" si="122"/>
        <v/>
      </c>
      <c r="DX49" s="186" t="b">
        <f t="shared" si="123"/>
        <v>0</v>
      </c>
      <c r="DY49" s="159" t="b">
        <f t="shared" si="124"/>
        <v>0</v>
      </c>
      <c r="DZ49" s="159" t="b">
        <f t="shared" si="125"/>
        <v>0</v>
      </c>
      <c r="EA49" s="187" t="b">
        <f t="shared" si="126"/>
        <v>0</v>
      </c>
      <c r="EB49" s="478" t="str">
        <f t="shared" si="127"/>
        <v/>
      </c>
      <c r="EC49" s="186" t="b">
        <f t="shared" si="128"/>
        <v>0</v>
      </c>
      <c r="ED49" s="159" t="b">
        <f t="shared" si="129"/>
        <v>0</v>
      </c>
      <c r="EE49" s="159" t="b">
        <f t="shared" si="130"/>
        <v>0</v>
      </c>
      <c r="EF49" s="187" t="b">
        <f t="shared" si="131"/>
        <v>0</v>
      </c>
      <c r="EG49" s="478" t="str">
        <f t="shared" si="132"/>
        <v/>
      </c>
      <c r="EH49" s="186" t="b">
        <f t="shared" si="133"/>
        <v>0</v>
      </c>
      <c r="EI49" s="159" t="b">
        <f t="shared" si="134"/>
        <v>0</v>
      </c>
      <c r="EJ49" s="159" t="b">
        <f t="shared" si="135"/>
        <v>0</v>
      </c>
      <c r="EK49" s="187" t="b">
        <f t="shared" si="136"/>
        <v>0</v>
      </c>
      <c r="EL49" s="478" t="str">
        <f t="shared" si="137"/>
        <v/>
      </c>
      <c r="EM49" s="186" t="b">
        <f t="shared" si="138"/>
        <v>0</v>
      </c>
      <c r="EN49" s="159" t="b">
        <f t="shared" si="139"/>
        <v>0</v>
      </c>
      <c r="EO49" s="159" t="b">
        <f t="shared" si="140"/>
        <v>0</v>
      </c>
      <c r="EP49" s="187" t="b">
        <f t="shared" si="141"/>
        <v>0</v>
      </c>
      <c r="EQ49" s="478" t="str">
        <f t="shared" si="142"/>
        <v/>
      </c>
      <c r="ER49" s="186" t="b">
        <f t="shared" si="143"/>
        <v>0</v>
      </c>
      <c r="ES49" s="159" t="b">
        <f t="shared" si="144"/>
        <v>0</v>
      </c>
      <c r="ET49" s="159" t="b">
        <f t="shared" si="145"/>
        <v>0</v>
      </c>
      <c r="EU49" s="187" t="b">
        <f t="shared" si="146"/>
        <v>0</v>
      </c>
      <c r="EV49" s="478" t="str">
        <f t="shared" si="147"/>
        <v/>
      </c>
      <c r="EW49" s="186" t="b">
        <f t="shared" si="148"/>
        <v>0</v>
      </c>
      <c r="EX49" s="159" t="b">
        <f t="shared" si="149"/>
        <v>0</v>
      </c>
      <c r="EY49" s="159" t="b">
        <f t="shared" si="150"/>
        <v>0</v>
      </c>
      <c r="EZ49" s="187" t="b">
        <f t="shared" si="151"/>
        <v>0</v>
      </c>
      <c r="FA49" s="478" t="str">
        <f t="shared" si="152"/>
        <v/>
      </c>
      <c r="FB49" s="186" t="b">
        <f t="shared" si="153"/>
        <v>0</v>
      </c>
      <c r="FC49" s="159" t="b">
        <f t="shared" si="154"/>
        <v>0</v>
      </c>
      <c r="FD49" s="159" t="b">
        <f t="shared" si="155"/>
        <v>0</v>
      </c>
      <c r="FE49" s="187" t="b">
        <f t="shared" si="156"/>
        <v>0</v>
      </c>
      <c r="FF49" s="478" t="str">
        <f t="shared" si="157"/>
        <v/>
      </c>
      <c r="FG49" s="186" t="b">
        <f t="shared" si="158"/>
        <v>0</v>
      </c>
      <c r="FH49" s="159" t="b">
        <f t="shared" si="159"/>
        <v>0</v>
      </c>
      <c r="FI49" s="159" t="b">
        <f t="shared" si="160"/>
        <v>0</v>
      </c>
      <c r="FJ49" s="187" t="b">
        <f t="shared" si="161"/>
        <v>0</v>
      </c>
      <c r="FK49" s="478" t="str">
        <f t="shared" si="162"/>
        <v/>
      </c>
      <c r="FL49" s="186" t="b">
        <f t="shared" si="163"/>
        <v>0</v>
      </c>
      <c r="FM49" s="159" t="b">
        <f t="shared" si="164"/>
        <v>0</v>
      </c>
      <c r="FN49" s="159" t="b">
        <f t="shared" si="165"/>
        <v>0</v>
      </c>
      <c r="FO49" s="187" t="b">
        <f t="shared" si="166"/>
        <v>0</v>
      </c>
      <c r="FP49" s="478" t="str">
        <f t="shared" si="167"/>
        <v/>
      </c>
      <c r="FQ49" s="478" t="str">
        <f t="shared" si="91"/>
        <v/>
      </c>
      <c r="FR49" s="478" t="str">
        <f t="shared" si="92"/>
        <v/>
      </c>
      <c r="FS49" s="478" t="str">
        <f t="shared" si="93"/>
        <v/>
      </c>
      <c r="FT49" s="478" t="str">
        <f t="shared" si="94"/>
        <v/>
      </c>
      <c r="FV49" s="79">
        <f t="shared" si="95"/>
        <v>0</v>
      </c>
      <c r="FW49" s="79">
        <f t="shared" si="97"/>
        <v>0</v>
      </c>
      <c r="FX49" s="79">
        <f t="shared" si="98"/>
        <v>0</v>
      </c>
      <c r="FY49" s="79">
        <f t="shared" si="99"/>
        <v>0</v>
      </c>
      <c r="FZ49" s="79">
        <f t="shared" si="100"/>
        <v>0</v>
      </c>
      <c r="GA49" s="79">
        <f t="shared" si="101"/>
        <v>0</v>
      </c>
      <c r="GB49" s="79">
        <f t="shared" si="102"/>
        <v>0</v>
      </c>
      <c r="GC49" s="79">
        <f t="shared" si="103"/>
        <v>0</v>
      </c>
      <c r="GD49" s="79">
        <f t="shared" si="104"/>
        <v>0</v>
      </c>
      <c r="GE49" s="79">
        <f t="shared" si="105"/>
        <v>0</v>
      </c>
      <c r="GF49" s="79">
        <f t="shared" si="106"/>
        <v>0</v>
      </c>
      <c r="GG49" s="79">
        <f t="shared" si="107"/>
        <v>0</v>
      </c>
    </row>
    <row r="50" spans="1:189">
      <c r="A50" s="55"/>
      <c r="B50" s="74">
        <v>46</v>
      </c>
      <c r="C50" s="261" t="s">
        <v>643</v>
      </c>
      <c r="D50" s="262" t="s">
        <v>643</v>
      </c>
      <c r="E50" s="262" t="s">
        <v>643</v>
      </c>
      <c r="F50" s="262" t="s">
        <v>643</v>
      </c>
      <c r="G50" s="262" t="s">
        <v>643</v>
      </c>
      <c r="H50" s="262" t="s">
        <v>643</v>
      </c>
      <c r="I50" s="262" t="s">
        <v>643</v>
      </c>
      <c r="J50" s="262" t="s">
        <v>643</v>
      </c>
      <c r="K50" s="262" t="s">
        <v>643</v>
      </c>
      <c r="L50" s="262" t="s">
        <v>643</v>
      </c>
      <c r="M50" s="262" t="s">
        <v>643</v>
      </c>
      <c r="N50" s="309" t="s">
        <v>643</v>
      </c>
      <c r="O50" s="277" t="s">
        <v>67</v>
      </c>
      <c r="P50" s="278" t="s">
        <v>67</v>
      </c>
      <c r="Q50" s="278" t="s">
        <v>67</v>
      </c>
      <c r="R50" s="278" t="s">
        <v>67</v>
      </c>
      <c r="S50" s="278" t="s">
        <v>67</v>
      </c>
      <c r="T50" s="278" t="s">
        <v>67</v>
      </c>
      <c r="U50" s="278" t="s">
        <v>67</v>
      </c>
      <c r="V50" s="278" t="s">
        <v>67</v>
      </c>
      <c r="W50" s="278" t="s">
        <v>67</v>
      </c>
      <c r="X50" s="278" t="s">
        <v>67</v>
      </c>
      <c r="Y50" s="278" t="s">
        <v>67</v>
      </c>
      <c r="Z50" s="279" t="s">
        <v>67</v>
      </c>
      <c r="AA50" s="355"/>
      <c r="AB50" s="356"/>
      <c r="AC50" s="356"/>
      <c r="AD50" s="356"/>
      <c r="AE50" s="356"/>
      <c r="AF50" s="356"/>
      <c r="AG50" s="356"/>
      <c r="AH50" s="356"/>
      <c r="AI50" s="356"/>
      <c r="AJ50" s="356"/>
      <c r="AK50" s="356"/>
      <c r="AL50" s="357"/>
      <c r="AM50" s="363" t="s">
        <v>643</v>
      </c>
      <c r="AN50" s="262" t="s">
        <v>643</v>
      </c>
      <c r="AO50" s="262" t="s">
        <v>643</v>
      </c>
      <c r="AP50" s="307" t="s">
        <v>643</v>
      </c>
      <c r="AQ50" s="73"/>
      <c r="CG50" s="485" t="str">
        <f t="shared" si="96"/>
        <v/>
      </c>
      <c r="CI50" s="534" t="str">
        <f t="shared" si="54"/>
        <v>grey</v>
      </c>
      <c r="CJ50" s="1121"/>
      <c r="CK50" s="535" t="str">
        <f t="shared" si="55"/>
        <v/>
      </c>
      <c r="CL50" s="525" t="str">
        <f t="shared" si="56"/>
        <v/>
      </c>
      <c r="CM50" s="525" t="str">
        <f t="shared" si="57"/>
        <v/>
      </c>
      <c r="CN50" s="525" t="str">
        <f t="shared" si="58"/>
        <v/>
      </c>
      <c r="CO50" s="525" t="str">
        <f t="shared" si="59"/>
        <v/>
      </c>
      <c r="CP50" s="525" t="str">
        <f t="shared" si="60"/>
        <v/>
      </c>
      <c r="CQ50" s="525" t="str">
        <f t="shared" si="61"/>
        <v/>
      </c>
      <c r="CR50" s="525" t="str">
        <f t="shared" si="62"/>
        <v/>
      </c>
      <c r="CS50" s="525" t="str">
        <f t="shared" si="63"/>
        <v/>
      </c>
      <c r="CT50" s="525" t="str">
        <f t="shared" si="64"/>
        <v/>
      </c>
      <c r="CU50" s="525" t="str">
        <f t="shared" si="65"/>
        <v/>
      </c>
      <c r="CV50" s="515" t="str">
        <f t="shared" si="66"/>
        <v/>
      </c>
      <c r="CW50" s="525" t="str">
        <f t="shared" si="67"/>
        <v/>
      </c>
      <c r="CX50" s="525" t="str">
        <f t="shared" si="68"/>
        <v/>
      </c>
      <c r="CY50" s="525" t="str">
        <f t="shared" si="69"/>
        <v/>
      </c>
      <c r="CZ50" s="525" t="str">
        <f t="shared" si="70"/>
        <v/>
      </c>
      <c r="DA50" s="525" t="str">
        <f t="shared" si="71"/>
        <v/>
      </c>
      <c r="DB50" s="525" t="str">
        <f t="shared" si="72"/>
        <v/>
      </c>
      <c r="DC50" s="525" t="str">
        <f t="shared" si="73"/>
        <v/>
      </c>
      <c r="DD50" s="525" t="str">
        <f t="shared" si="74"/>
        <v/>
      </c>
      <c r="DE50" s="525" t="str">
        <f t="shared" si="75"/>
        <v/>
      </c>
      <c r="DF50" s="525" t="str">
        <f t="shared" si="76"/>
        <v/>
      </c>
      <c r="DG50" s="525" t="str">
        <f t="shared" si="77"/>
        <v/>
      </c>
      <c r="DH50" s="515" t="str">
        <f t="shared" si="78"/>
        <v/>
      </c>
      <c r="DI50" s="186" t="b">
        <f t="shared" si="108"/>
        <v>0</v>
      </c>
      <c r="DJ50" s="159" t="b">
        <f t="shared" si="109"/>
        <v>0</v>
      </c>
      <c r="DK50" s="159" t="b">
        <f t="shared" si="110"/>
        <v>0</v>
      </c>
      <c r="DL50" s="187" t="b">
        <f t="shared" si="111"/>
        <v>0</v>
      </c>
      <c r="DM50" s="478" t="str">
        <f t="shared" si="112"/>
        <v/>
      </c>
      <c r="DN50" s="186" t="b">
        <f t="shared" si="113"/>
        <v>0</v>
      </c>
      <c r="DO50" s="159" t="b">
        <f t="shared" si="114"/>
        <v>0</v>
      </c>
      <c r="DP50" s="159" t="b">
        <f t="shared" si="115"/>
        <v>0</v>
      </c>
      <c r="DQ50" s="187" t="b">
        <f t="shared" si="116"/>
        <v>0</v>
      </c>
      <c r="DR50" s="478" t="str">
        <f t="shared" si="117"/>
        <v/>
      </c>
      <c r="DS50" s="186" t="b">
        <f t="shared" si="118"/>
        <v>0</v>
      </c>
      <c r="DT50" s="159" t="b">
        <f t="shared" si="119"/>
        <v>0</v>
      </c>
      <c r="DU50" s="159" t="b">
        <f t="shared" si="120"/>
        <v>0</v>
      </c>
      <c r="DV50" s="187" t="b">
        <f t="shared" si="121"/>
        <v>0</v>
      </c>
      <c r="DW50" s="478" t="str">
        <f t="shared" si="122"/>
        <v/>
      </c>
      <c r="DX50" s="186" t="b">
        <f t="shared" si="123"/>
        <v>0</v>
      </c>
      <c r="DY50" s="159" t="b">
        <f t="shared" si="124"/>
        <v>0</v>
      </c>
      <c r="DZ50" s="159" t="b">
        <f t="shared" si="125"/>
        <v>0</v>
      </c>
      <c r="EA50" s="187" t="b">
        <f t="shared" si="126"/>
        <v>0</v>
      </c>
      <c r="EB50" s="478" t="str">
        <f t="shared" si="127"/>
        <v/>
      </c>
      <c r="EC50" s="186" t="b">
        <f t="shared" si="128"/>
        <v>0</v>
      </c>
      <c r="ED50" s="159" t="b">
        <f t="shared" si="129"/>
        <v>0</v>
      </c>
      <c r="EE50" s="159" t="b">
        <f t="shared" si="130"/>
        <v>0</v>
      </c>
      <c r="EF50" s="187" t="b">
        <f t="shared" si="131"/>
        <v>0</v>
      </c>
      <c r="EG50" s="478" t="str">
        <f t="shared" si="132"/>
        <v/>
      </c>
      <c r="EH50" s="186" t="b">
        <f t="shared" si="133"/>
        <v>0</v>
      </c>
      <c r="EI50" s="159" t="b">
        <f t="shared" si="134"/>
        <v>0</v>
      </c>
      <c r="EJ50" s="159" t="b">
        <f t="shared" si="135"/>
        <v>0</v>
      </c>
      <c r="EK50" s="187" t="b">
        <f t="shared" si="136"/>
        <v>0</v>
      </c>
      <c r="EL50" s="478" t="str">
        <f t="shared" si="137"/>
        <v/>
      </c>
      <c r="EM50" s="186" t="b">
        <f t="shared" si="138"/>
        <v>0</v>
      </c>
      <c r="EN50" s="159" t="b">
        <f t="shared" si="139"/>
        <v>0</v>
      </c>
      <c r="EO50" s="159" t="b">
        <f t="shared" si="140"/>
        <v>0</v>
      </c>
      <c r="EP50" s="187" t="b">
        <f t="shared" si="141"/>
        <v>0</v>
      </c>
      <c r="EQ50" s="478" t="str">
        <f t="shared" si="142"/>
        <v/>
      </c>
      <c r="ER50" s="186" t="b">
        <f t="shared" si="143"/>
        <v>0</v>
      </c>
      <c r="ES50" s="159" t="b">
        <f t="shared" si="144"/>
        <v>0</v>
      </c>
      <c r="ET50" s="159" t="b">
        <f t="shared" si="145"/>
        <v>0</v>
      </c>
      <c r="EU50" s="187" t="b">
        <f t="shared" si="146"/>
        <v>0</v>
      </c>
      <c r="EV50" s="478" t="str">
        <f t="shared" si="147"/>
        <v/>
      </c>
      <c r="EW50" s="186" t="b">
        <f t="shared" si="148"/>
        <v>0</v>
      </c>
      <c r="EX50" s="159" t="b">
        <f t="shared" si="149"/>
        <v>0</v>
      </c>
      <c r="EY50" s="159" t="b">
        <f t="shared" si="150"/>
        <v>0</v>
      </c>
      <c r="EZ50" s="187" t="b">
        <f t="shared" si="151"/>
        <v>0</v>
      </c>
      <c r="FA50" s="478" t="str">
        <f t="shared" si="152"/>
        <v/>
      </c>
      <c r="FB50" s="186" t="b">
        <f t="shared" si="153"/>
        <v>0</v>
      </c>
      <c r="FC50" s="159" t="b">
        <f t="shared" si="154"/>
        <v>0</v>
      </c>
      <c r="FD50" s="159" t="b">
        <f t="shared" si="155"/>
        <v>0</v>
      </c>
      <c r="FE50" s="187" t="b">
        <f t="shared" si="156"/>
        <v>0</v>
      </c>
      <c r="FF50" s="478" t="str">
        <f t="shared" si="157"/>
        <v/>
      </c>
      <c r="FG50" s="186" t="b">
        <f t="shared" si="158"/>
        <v>0</v>
      </c>
      <c r="FH50" s="159" t="b">
        <f t="shared" si="159"/>
        <v>0</v>
      </c>
      <c r="FI50" s="159" t="b">
        <f t="shared" si="160"/>
        <v>0</v>
      </c>
      <c r="FJ50" s="187" t="b">
        <f t="shared" si="161"/>
        <v>0</v>
      </c>
      <c r="FK50" s="478" t="str">
        <f t="shared" si="162"/>
        <v/>
      </c>
      <c r="FL50" s="186" t="b">
        <f t="shared" si="163"/>
        <v>0</v>
      </c>
      <c r="FM50" s="159" t="b">
        <f t="shared" si="164"/>
        <v>0</v>
      </c>
      <c r="FN50" s="159" t="b">
        <f t="shared" si="165"/>
        <v>0</v>
      </c>
      <c r="FO50" s="187" t="b">
        <f t="shared" si="166"/>
        <v>0</v>
      </c>
      <c r="FP50" s="478" t="str">
        <f t="shared" si="167"/>
        <v/>
      </c>
      <c r="FQ50" s="478" t="str">
        <f t="shared" si="91"/>
        <v/>
      </c>
      <c r="FR50" s="478" t="str">
        <f t="shared" si="92"/>
        <v/>
      </c>
      <c r="FS50" s="478" t="str">
        <f t="shared" si="93"/>
        <v/>
      </c>
      <c r="FT50" s="478" t="str">
        <f t="shared" si="94"/>
        <v/>
      </c>
      <c r="FV50" s="79">
        <f t="shared" si="95"/>
        <v>0</v>
      </c>
      <c r="FW50" s="79">
        <f t="shared" si="97"/>
        <v>0</v>
      </c>
      <c r="FX50" s="79">
        <f t="shared" si="98"/>
        <v>0</v>
      </c>
      <c r="FY50" s="79">
        <f t="shared" si="99"/>
        <v>0</v>
      </c>
      <c r="FZ50" s="79">
        <f t="shared" si="100"/>
        <v>0</v>
      </c>
      <c r="GA50" s="79">
        <f t="shared" si="101"/>
        <v>0</v>
      </c>
      <c r="GB50" s="79">
        <f t="shared" si="102"/>
        <v>0</v>
      </c>
      <c r="GC50" s="79">
        <f t="shared" si="103"/>
        <v>0</v>
      </c>
      <c r="GD50" s="79">
        <f t="shared" si="104"/>
        <v>0</v>
      </c>
      <c r="GE50" s="79">
        <f t="shared" si="105"/>
        <v>0</v>
      </c>
      <c r="GF50" s="79">
        <f t="shared" si="106"/>
        <v>0</v>
      </c>
      <c r="GG50" s="79">
        <f t="shared" si="107"/>
        <v>0</v>
      </c>
    </row>
    <row r="51" spans="1:189">
      <c r="A51" s="55"/>
      <c r="B51" s="74">
        <v>47</v>
      </c>
      <c r="C51" s="261" t="s">
        <v>643</v>
      </c>
      <c r="D51" s="262" t="s">
        <v>643</v>
      </c>
      <c r="E51" s="262" t="s">
        <v>643</v>
      </c>
      <c r="F51" s="262" t="s">
        <v>643</v>
      </c>
      <c r="G51" s="262" t="s">
        <v>643</v>
      </c>
      <c r="H51" s="262" t="s">
        <v>643</v>
      </c>
      <c r="I51" s="262" t="s">
        <v>643</v>
      </c>
      <c r="J51" s="262" t="s">
        <v>643</v>
      </c>
      <c r="K51" s="262" t="s">
        <v>643</v>
      </c>
      <c r="L51" s="262" t="s">
        <v>643</v>
      </c>
      <c r="M51" s="262" t="s">
        <v>643</v>
      </c>
      <c r="N51" s="309" t="s">
        <v>643</v>
      </c>
      <c r="O51" s="277" t="s">
        <v>67</v>
      </c>
      <c r="P51" s="278" t="s">
        <v>67</v>
      </c>
      <c r="Q51" s="278" t="s">
        <v>67</v>
      </c>
      <c r="R51" s="278" t="s">
        <v>67</v>
      </c>
      <c r="S51" s="278" t="s">
        <v>67</v>
      </c>
      <c r="T51" s="278" t="s">
        <v>67</v>
      </c>
      <c r="U51" s="278" t="s">
        <v>67</v>
      </c>
      <c r="V51" s="278" t="s">
        <v>67</v>
      </c>
      <c r="W51" s="278" t="s">
        <v>67</v>
      </c>
      <c r="X51" s="278" t="s">
        <v>67</v>
      </c>
      <c r="Y51" s="278" t="s">
        <v>67</v>
      </c>
      <c r="Z51" s="279" t="s">
        <v>67</v>
      </c>
      <c r="AA51" s="355"/>
      <c r="AB51" s="356"/>
      <c r="AC51" s="356"/>
      <c r="AD51" s="356"/>
      <c r="AE51" s="356"/>
      <c r="AF51" s="356"/>
      <c r="AG51" s="356"/>
      <c r="AH51" s="356"/>
      <c r="AI51" s="356"/>
      <c r="AJ51" s="356"/>
      <c r="AK51" s="356"/>
      <c r="AL51" s="357"/>
      <c r="AM51" s="363" t="s">
        <v>643</v>
      </c>
      <c r="AN51" s="262" t="s">
        <v>643</v>
      </c>
      <c r="AO51" s="262" t="s">
        <v>643</v>
      </c>
      <c r="AP51" s="307" t="s">
        <v>643</v>
      </c>
      <c r="AQ51" s="73"/>
      <c r="CG51" s="485" t="str">
        <f t="shared" si="96"/>
        <v/>
      </c>
      <c r="CI51" s="534" t="str">
        <f t="shared" si="54"/>
        <v>grey</v>
      </c>
      <c r="CJ51" s="1121"/>
      <c r="CK51" s="535" t="str">
        <f t="shared" si="55"/>
        <v/>
      </c>
      <c r="CL51" s="525" t="str">
        <f t="shared" si="56"/>
        <v/>
      </c>
      <c r="CM51" s="525" t="str">
        <f t="shared" si="57"/>
        <v/>
      </c>
      <c r="CN51" s="525" t="str">
        <f t="shared" si="58"/>
        <v/>
      </c>
      <c r="CO51" s="525" t="str">
        <f t="shared" si="59"/>
        <v/>
      </c>
      <c r="CP51" s="525" t="str">
        <f t="shared" si="60"/>
        <v/>
      </c>
      <c r="CQ51" s="525" t="str">
        <f t="shared" si="61"/>
        <v/>
      </c>
      <c r="CR51" s="525" t="str">
        <f t="shared" si="62"/>
        <v/>
      </c>
      <c r="CS51" s="525" t="str">
        <f t="shared" si="63"/>
        <v/>
      </c>
      <c r="CT51" s="525" t="str">
        <f t="shared" si="64"/>
        <v/>
      </c>
      <c r="CU51" s="525" t="str">
        <f t="shared" si="65"/>
        <v/>
      </c>
      <c r="CV51" s="515" t="str">
        <f t="shared" si="66"/>
        <v/>
      </c>
      <c r="CW51" s="525" t="str">
        <f t="shared" si="67"/>
        <v/>
      </c>
      <c r="CX51" s="525" t="str">
        <f t="shared" si="68"/>
        <v/>
      </c>
      <c r="CY51" s="525" t="str">
        <f t="shared" si="69"/>
        <v/>
      </c>
      <c r="CZ51" s="525" t="str">
        <f t="shared" si="70"/>
        <v/>
      </c>
      <c r="DA51" s="525" t="str">
        <f t="shared" si="71"/>
        <v/>
      </c>
      <c r="DB51" s="525" t="str">
        <f t="shared" si="72"/>
        <v/>
      </c>
      <c r="DC51" s="525" t="str">
        <f t="shared" si="73"/>
        <v/>
      </c>
      <c r="DD51" s="525" t="str">
        <f t="shared" si="74"/>
        <v/>
      </c>
      <c r="DE51" s="525" t="str">
        <f t="shared" si="75"/>
        <v/>
      </c>
      <c r="DF51" s="525" t="str">
        <f t="shared" si="76"/>
        <v/>
      </c>
      <c r="DG51" s="525" t="str">
        <f t="shared" si="77"/>
        <v/>
      </c>
      <c r="DH51" s="515" t="str">
        <f t="shared" si="78"/>
        <v/>
      </c>
      <c r="DI51" s="186" t="b">
        <f t="shared" si="108"/>
        <v>0</v>
      </c>
      <c r="DJ51" s="159" t="b">
        <f t="shared" si="109"/>
        <v>0</v>
      </c>
      <c r="DK51" s="159" t="b">
        <f t="shared" si="110"/>
        <v>0</v>
      </c>
      <c r="DL51" s="187" t="b">
        <f t="shared" si="111"/>
        <v>0</v>
      </c>
      <c r="DM51" s="478" t="str">
        <f t="shared" si="112"/>
        <v/>
      </c>
      <c r="DN51" s="186" t="b">
        <f t="shared" si="113"/>
        <v>0</v>
      </c>
      <c r="DO51" s="159" t="b">
        <f t="shared" si="114"/>
        <v>0</v>
      </c>
      <c r="DP51" s="159" t="b">
        <f t="shared" si="115"/>
        <v>0</v>
      </c>
      <c r="DQ51" s="187" t="b">
        <f t="shared" si="116"/>
        <v>0</v>
      </c>
      <c r="DR51" s="478" t="str">
        <f t="shared" si="117"/>
        <v/>
      </c>
      <c r="DS51" s="186" t="b">
        <f t="shared" si="118"/>
        <v>0</v>
      </c>
      <c r="DT51" s="159" t="b">
        <f t="shared" si="119"/>
        <v>0</v>
      </c>
      <c r="DU51" s="159" t="b">
        <f t="shared" si="120"/>
        <v>0</v>
      </c>
      <c r="DV51" s="187" t="b">
        <f t="shared" si="121"/>
        <v>0</v>
      </c>
      <c r="DW51" s="478" t="str">
        <f t="shared" si="122"/>
        <v/>
      </c>
      <c r="DX51" s="186" t="b">
        <f t="shared" si="123"/>
        <v>0</v>
      </c>
      <c r="DY51" s="159" t="b">
        <f t="shared" si="124"/>
        <v>0</v>
      </c>
      <c r="DZ51" s="159" t="b">
        <f t="shared" si="125"/>
        <v>0</v>
      </c>
      <c r="EA51" s="187" t="b">
        <f t="shared" si="126"/>
        <v>0</v>
      </c>
      <c r="EB51" s="478" t="str">
        <f t="shared" si="127"/>
        <v/>
      </c>
      <c r="EC51" s="186" t="b">
        <f t="shared" si="128"/>
        <v>0</v>
      </c>
      <c r="ED51" s="159" t="b">
        <f t="shared" si="129"/>
        <v>0</v>
      </c>
      <c r="EE51" s="159" t="b">
        <f t="shared" si="130"/>
        <v>0</v>
      </c>
      <c r="EF51" s="187" t="b">
        <f t="shared" si="131"/>
        <v>0</v>
      </c>
      <c r="EG51" s="478" t="str">
        <f t="shared" si="132"/>
        <v/>
      </c>
      <c r="EH51" s="186" t="b">
        <f t="shared" si="133"/>
        <v>0</v>
      </c>
      <c r="EI51" s="159" t="b">
        <f t="shared" si="134"/>
        <v>0</v>
      </c>
      <c r="EJ51" s="159" t="b">
        <f t="shared" si="135"/>
        <v>0</v>
      </c>
      <c r="EK51" s="187" t="b">
        <f t="shared" si="136"/>
        <v>0</v>
      </c>
      <c r="EL51" s="478" t="str">
        <f t="shared" si="137"/>
        <v/>
      </c>
      <c r="EM51" s="186" t="b">
        <f t="shared" si="138"/>
        <v>0</v>
      </c>
      <c r="EN51" s="159" t="b">
        <f t="shared" si="139"/>
        <v>0</v>
      </c>
      <c r="EO51" s="159" t="b">
        <f t="shared" si="140"/>
        <v>0</v>
      </c>
      <c r="EP51" s="187" t="b">
        <f t="shared" si="141"/>
        <v>0</v>
      </c>
      <c r="EQ51" s="478" t="str">
        <f t="shared" si="142"/>
        <v/>
      </c>
      <c r="ER51" s="186" t="b">
        <f t="shared" si="143"/>
        <v>0</v>
      </c>
      <c r="ES51" s="159" t="b">
        <f t="shared" si="144"/>
        <v>0</v>
      </c>
      <c r="ET51" s="159" t="b">
        <f t="shared" si="145"/>
        <v>0</v>
      </c>
      <c r="EU51" s="187" t="b">
        <f t="shared" si="146"/>
        <v>0</v>
      </c>
      <c r="EV51" s="478" t="str">
        <f t="shared" si="147"/>
        <v/>
      </c>
      <c r="EW51" s="186" t="b">
        <f t="shared" si="148"/>
        <v>0</v>
      </c>
      <c r="EX51" s="159" t="b">
        <f t="shared" si="149"/>
        <v>0</v>
      </c>
      <c r="EY51" s="159" t="b">
        <f t="shared" si="150"/>
        <v>0</v>
      </c>
      <c r="EZ51" s="187" t="b">
        <f t="shared" si="151"/>
        <v>0</v>
      </c>
      <c r="FA51" s="478" t="str">
        <f t="shared" si="152"/>
        <v/>
      </c>
      <c r="FB51" s="186" t="b">
        <f t="shared" si="153"/>
        <v>0</v>
      </c>
      <c r="FC51" s="159" t="b">
        <f t="shared" si="154"/>
        <v>0</v>
      </c>
      <c r="FD51" s="159" t="b">
        <f t="shared" si="155"/>
        <v>0</v>
      </c>
      <c r="FE51" s="187" t="b">
        <f t="shared" si="156"/>
        <v>0</v>
      </c>
      <c r="FF51" s="478" t="str">
        <f t="shared" si="157"/>
        <v/>
      </c>
      <c r="FG51" s="186" t="b">
        <f t="shared" si="158"/>
        <v>0</v>
      </c>
      <c r="FH51" s="159" t="b">
        <f t="shared" si="159"/>
        <v>0</v>
      </c>
      <c r="FI51" s="159" t="b">
        <f t="shared" si="160"/>
        <v>0</v>
      </c>
      <c r="FJ51" s="187" t="b">
        <f t="shared" si="161"/>
        <v>0</v>
      </c>
      <c r="FK51" s="478" t="str">
        <f t="shared" si="162"/>
        <v/>
      </c>
      <c r="FL51" s="186" t="b">
        <f t="shared" si="163"/>
        <v>0</v>
      </c>
      <c r="FM51" s="159" t="b">
        <f t="shared" si="164"/>
        <v>0</v>
      </c>
      <c r="FN51" s="159" t="b">
        <f t="shared" si="165"/>
        <v>0</v>
      </c>
      <c r="FO51" s="187" t="b">
        <f t="shared" si="166"/>
        <v>0</v>
      </c>
      <c r="FP51" s="478" t="str">
        <f t="shared" si="167"/>
        <v/>
      </c>
      <c r="FQ51" s="478" t="str">
        <f t="shared" si="91"/>
        <v/>
      </c>
      <c r="FR51" s="478" t="str">
        <f t="shared" si="92"/>
        <v/>
      </c>
      <c r="FS51" s="478" t="str">
        <f t="shared" si="93"/>
        <v/>
      </c>
      <c r="FT51" s="478" t="str">
        <f t="shared" si="94"/>
        <v/>
      </c>
      <c r="FV51" s="79">
        <f t="shared" si="95"/>
        <v>0</v>
      </c>
      <c r="FW51" s="79">
        <f t="shared" si="97"/>
        <v>0</v>
      </c>
      <c r="FX51" s="79">
        <f t="shared" si="98"/>
        <v>0</v>
      </c>
      <c r="FY51" s="79">
        <f t="shared" si="99"/>
        <v>0</v>
      </c>
      <c r="FZ51" s="79">
        <f t="shared" si="100"/>
        <v>0</v>
      </c>
      <c r="GA51" s="79">
        <f t="shared" si="101"/>
        <v>0</v>
      </c>
      <c r="GB51" s="79">
        <f t="shared" si="102"/>
        <v>0</v>
      </c>
      <c r="GC51" s="79">
        <f t="shared" si="103"/>
        <v>0</v>
      </c>
      <c r="GD51" s="79">
        <f t="shared" si="104"/>
        <v>0</v>
      </c>
      <c r="GE51" s="79">
        <f t="shared" si="105"/>
        <v>0</v>
      </c>
      <c r="GF51" s="79">
        <f t="shared" si="106"/>
        <v>0</v>
      </c>
      <c r="GG51" s="79">
        <f t="shared" si="107"/>
        <v>0</v>
      </c>
    </row>
    <row r="52" spans="1:189" ht="15.6" thickBot="1">
      <c r="A52" s="55"/>
      <c r="B52" s="74">
        <v>48</v>
      </c>
      <c r="C52" s="260" t="s">
        <v>643</v>
      </c>
      <c r="D52" s="259" t="s">
        <v>643</v>
      </c>
      <c r="E52" s="259" t="s">
        <v>643</v>
      </c>
      <c r="F52" s="259" t="s">
        <v>643</v>
      </c>
      <c r="G52" s="259" t="s">
        <v>643</v>
      </c>
      <c r="H52" s="259" t="s">
        <v>643</v>
      </c>
      <c r="I52" s="259" t="s">
        <v>643</v>
      </c>
      <c r="J52" s="259" t="s">
        <v>643</v>
      </c>
      <c r="K52" s="259" t="s">
        <v>643</v>
      </c>
      <c r="L52" s="259" t="s">
        <v>643</v>
      </c>
      <c r="M52" s="259" t="s">
        <v>643</v>
      </c>
      <c r="N52" s="310" t="s">
        <v>643</v>
      </c>
      <c r="O52" s="283" t="s">
        <v>67</v>
      </c>
      <c r="P52" s="284" t="s">
        <v>67</v>
      </c>
      <c r="Q52" s="284" t="s">
        <v>67</v>
      </c>
      <c r="R52" s="284" t="s">
        <v>67</v>
      </c>
      <c r="S52" s="284" t="s">
        <v>67</v>
      </c>
      <c r="T52" s="284" t="s">
        <v>67</v>
      </c>
      <c r="U52" s="284" t="s">
        <v>67</v>
      </c>
      <c r="V52" s="284" t="s">
        <v>67</v>
      </c>
      <c r="W52" s="284" t="s">
        <v>67</v>
      </c>
      <c r="X52" s="284" t="s">
        <v>67</v>
      </c>
      <c r="Y52" s="284" t="s">
        <v>67</v>
      </c>
      <c r="Z52" s="285" t="s">
        <v>67</v>
      </c>
      <c r="AA52" s="358"/>
      <c r="AB52" s="359"/>
      <c r="AC52" s="359"/>
      <c r="AD52" s="359"/>
      <c r="AE52" s="359"/>
      <c r="AF52" s="359"/>
      <c r="AG52" s="359"/>
      <c r="AH52" s="359"/>
      <c r="AI52" s="359"/>
      <c r="AJ52" s="359"/>
      <c r="AK52" s="359"/>
      <c r="AL52" s="360"/>
      <c r="AM52" s="364" t="s">
        <v>643</v>
      </c>
      <c r="AN52" s="259" t="s">
        <v>643</v>
      </c>
      <c r="AO52" s="259" t="s">
        <v>643</v>
      </c>
      <c r="AP52" s="308" t="s">
        <v>643</v>
      </c>
      <c r="AQ52" s="73"/>
      <c r="CG52" s="485" t="str">
        <f t="shared" si="96"/>
        <v/>
      </c>
      <c r="CI52" s="536" t="str">
        <f t="shared" si="54"/>
        <v>grey</v>
      </c>
      <c r="CJ52" s="1122"/>
      <c r="CK52" s="537" t="str">
        <f t="shared" si="55"/>
        <v/>
      </c>
      <c r="CL52" s="538" t="str">
        <f t="shared" si="56"/>
        <v/>
      </c>
      <c r="CM52" s="538" t="str">
        <f t="shared" si="57"/>
        <v/>
      </c>
      <c r="CN52" s="538" t="str">
        <f t="shared" si="58"/>
        <v/>
      </c>
      <c r="CO52" s="538" t="str">
        <f t="shared" si="59"/>
        <v/>
      </c>
      <c r="CP52" s="538" t="str">
        <f t="shared" si="60"/>
        <v/>
      </c>
      <c r="CQ52" s="538" t="str">
        <f t="shared" si="61"/>
        <v/>
      </c>
      <c r="CR52" s="538" t="str">
        <f t="shared" si="62"/>
        <v/>
      </c>
      <c r="CS52" s="538" t="str">
        <f t="shared" si="63"/>
        <v/>
      </c>
      <c r="CT52" s="538" t="str">
        <f t="shared" si="64"/>
        <v/>
      </c>
      <c r="CU52" s="538" t="str">
        <f t="shared" si="65"/>
        <v/>
      </c>
      <c r="CV52" s="539" t="str">
        <f t="shared" si="66"/>
        <v/>
      </c>
      <c r="CW52" s="538" t="str">
        <f t="shared" si="67"/>
        <v/>
      </c>
      <c r="CX52" s="538" t="str">
        <f t="shared" si="68"/>
        <v/>
      </c>
      <c r="CY52" s="538" t="str">
        <f t="shared" si="69"/>
        <v/>
      </c>
      <c r="CZ52" s="538" t="str">
        <f t="shared" si="70"/>
        <v/>
      </c>
      <c r="DA52" s="538" t="str">
        <f t="shared" si="71"/>
        <v/>
      </c>
      <c r="DB52" s="538" t="str">
        <f t="shared" si="72"/>
        <v/>
      </c>
      <c r="DC52" s="538" t="str">
        <f t="shared" si="73"/>
        <v/>
      </c>
      <c r="DD52" s="538" t="str">
        <f t="shared" si="74"/>
        <v/>
      </c>
      <c r="DE52" s="538" t="str">
        <f t="shared" si="75"/>
        <v/>
      </c>
      <c r="DF52" s="538" t="str">
        <f t="shared" si="76"/>
        <v/>
      </c>
      <c r="DG52" s="538" t="str">
        <f t="shared" si="77"/>
        <v/>
      </c>
      <c r="DH52" s="539" t="str">
        <f t="shared" si="78"/>
        <v/>
      </c>
      <c r="DI52" s="186" t="b">
        <f t="shared" si="108"/>
        <v>0</v>
      </c>
      <c r="DJ52" s="159" t="b">
        <f t="shared" si="109"/>
        <v>0</v>
      </c>
      <c r="DK52" s="159" t="b">
        <f t="shared" si="110"/>
        <v>0</v>
      </c>
      <c r="DL52" s="187" t="b">
        <f t="shared" si="111"/>
        <v>0</v>
      </c>
      <c r="DM52" s="478" t="str">
        <f t="shared" si="112"/>
        <v/>
      </c>
      <c r="DN52" s="186" t="b">
        <f t="shared" si="113"/>
        <v>0</v>
      </c>
      <c r="DO52" s="159" t="b">
        <f t="shared" si="114"/>
        <v>0</v>
      </c>
      <c r="DP52" s="159" t="b">
        <f t="shared" si="115"/>
        <v>0</v>
      </c>
      <c r="DQ52" s="187" t="b">
        <f t="shared" si="116"/>
        <v>0</v>
      </c>
      <c r="DR52" s="478" t="str">
        <f t="shared" si="117"/>
        <v/>
      </c>
      <c r="DS52" s="186" t="b">
        <f t="shared" si="118"/>
        <v>0</v>
      </c>
      <c r="DT52" s="159" t="b">
        <f t="shared" si="119"/>
        <v>0</v>
      </c>
      <c r="DU52" s="159" t="b">
        <f t="shared" si="120"/>
        <v>0</v>
      </c>
      <c r="DV52" s="187" t="b">
        <f t="shared" si="121"/>
        <v>0</v>
      </c>
      <c r="DW52" s="478" t="str">
        <f t="shared" si="122"/>
        <v/>
      </c>
      <c r="DX52" s="186" t="b">
        <f t="shared" si="123"/>
        <v>0</v>
      </c>
      <c r="DY52" s="159" t="b">
        <f t="shared" si="124"/>
        <v>0</v>
      </c>
      <c r="DZ52" s="159" t="b">
        <f t="shared" si="125"/>
        <v>0</v>
      </c>
      <c r="EA52" s="187" t="b">
        <f t="shared" si="126"/>
        <v>0</v>
      </c>
      <c r="EB52" s="478" t="str">
        <f t="shared" si="127"/>
        <v/>
      </c>
      <c r="EC52" s="186" t="b">
        <f t="shared" si="128"/>
        <v>0</v>
      </c>
      <c r="ED52" s="159" t="b">
        <f t="shared" si="129"/>
        <v>0</v>
      </c>
      <c r="EE52" s="159" t="b">
        <f t="shared" si="130"/>
        <v>0</v>
      </c>
      <c r="EF52" s="187" t="b">
        <f t="shared" si="131"/>
        <v>0</v>
      </c>
      <c r="EG52" s="478" t="str">
        <f t="shared" si="132"/>
        <v/>
      </c>
      <c r="EH52" s="186" t="b">
        <f t="shared" si="133"/>
        <v>0</v>
      </c>
      <c r="EI52" s="159" t="b">
        <f t="shared" si="134"/>
        <v>0</v>
      </c>
      <c r="EJ52" s="159" t="b">
        <f t="shared" si="135"/>
        <v>0</v>
      </c>
      <c r="EK52" s="187" t="b">
        <f t="shared" si="136"/>
        <v>0</v>
      </c>
      <c r="EL52" s="478" t="str">
        <f t="shared" si="137"/>
        <v/>
      </c>
      <c r="EM52" s="186" t="b">
        <f t="shared" si="138"/>
        <v>0</v>
      </c>
      <c r="EN52" s="159" t="b">
        <f t="shared" si="139"/>
        <v>0</v>
      </c>
      <c r="EO52" s="159" t="b">
        <f t="shared" si="140"/>
        <v>0</v>
      </c>
      <c r="EP52" s="187" t="b">
        <f t="shared" si="141"/>
        <v>0</v>
      </c>
      <c r="EQ52" s="478" t="str">
        <f t="shared" si="142"/>
        <v/>
      </c>
      <c r="ER52" s="186" t="b">
        <f t="shared" si="143"/>
        <v>0</v>
      </c>
      <c r="ES52" s="159" t="b">
        <f t="shared" si="144"/>
        <v>0</v>
      </c>
      <c r="ET52" s="159" t="b">
        <f t="shared" si="145"/>
        <v>0</v>
      </c>
      <c r="EU52" s="187" t="b">
        <f t="shared" si="146"/>
        <v>0</v>
      </c>
      <c r="EV52" s="478" t="str">
        <f t="shared" si="147"/>
        <v/>
      </c>
      <c r="EW52" s="186" t="b">
        <f t="shared" si="148"/>
        <v>0</v>
      </c>
      <c r="EX52" s="159" t="b">
        <f t="shared" si="149"/>
        <v>0</v>
      </c>
      <c r="EY52" s="159" t="b">
        <f t="shared" si="150"/>
        <v>0</v>
      </c>
      <c r="EZ52" s="187" t="b">
        <f t="shared" si="151"/>
        <v>0</v>
      </c>
      <c r="FA52" s="478" t="str">
        <f t="shared" si="152"/>
        <v/>
      </c>
      <c r="FB52" s="186" t="b">
        <f t="shared" si="153"/>
        <v>0</v>
      </c>
      <c r="FC52" s="159" t="b">
        <f t="shared" si="154"/>
        <v>0</v>
      </c>
      <c r="FD52" s="159" t="b">
        <f t="shared" si="155"/>
        <v>0</v>
      </c>
      <c r="FE52" s="187" t="b">
        <f t="shared" si="156"/>
        <v>0</v>
      </c>
      <c r="FF52" s="478" t="str">
        <f t="shared" si="157"/>
        <v/>
      </c>
      <c r="FG52" s="186" t="b">
        <f t="shared" si="158"/>
        <v>0</v>
      </c>
      <c r="FH52" s="159" t="b">
        <f t="shared" si="159"/>
        <v>0</v>
      </c>
      <c r="FI52" s="159" t="b">
        <f t="shared" si="160"/>
        <v>0</v>
      </c>
      <c r="FJ52" s="187" t="b">
        <f t="shared" si="161"/>
        <v>0</v>
      </c>
      <c r="FK52" s="478" t="str">
        <f t="shared" si="162"/>
        <v/>
      </c>
      <c r="FL52" s="186" t="b">
        <f t="shared" si="163"/>
        <v>0</v>
      </c>
      <c r="FM52" s="159" t="b">
        <f t="shared" si="164"/>
        <v>0</v>
      </c>
      <c r="FN52" s="159" t="b">
        <f t="shared" si="165"/>
        <v>0</v>
      </c>
      <c r="FO52" s="187" t="b">
        <f t="shared" si="166"/>
        <v>0</v>
      </c>
      <c r="FP52" s="478" t="str">
        <f t="shared" si="167"/>
        <v/>
      </c>
      <c r="FQ52" s="478" t="str">
        <f t="shared" si="91"/>
        <v/>
      </c>
      <c r="FR52" s="478" t="str">
        <f t="shared" si="92"/>
        <v/>
      </c>
      <c r="FS52" s="478" t="str">
        <f t="shared" si="93"/>
        <v/>
      </c>
      <c r="FT52" s="478" t="str">
        <f t="shared" si="94"/>
        <v/>
      </c>
      <c r="FV52" s="79">
        <f t="shared" si="95"/>
        <v>0</v>
      </c>
      <c r="FW52" s="79">
        <f t="shared" si="97"/>
        <v>0</v>
      </c>
      <c r="FX52" s="79">
        <f t="shared" si="98"/>
        <v>0</v>
      </c>
      <c r="FY52" s="79">
        <f t="shared" si="99"/>
        <v>0</v>
      </c>
      <c r="FZ52" s="79">
        <f t="shared" si="100"/>
        <v>0</v>
      </c>
      <c r="GA52" s="79">
        <f t="shared" si="101"/>
        <v>0</v>
      </c>
      <c r="GB52" s="79">
        <f t="shared" si="102"/>
        <v>0</v>
      </c>
      <c r="GC52" s="79">
        <f t="shared" si="103"/>
        <v>0</v>
      </c>
      <c r="GD52" s="79">
        <f t="shared" si="104"/>
        <v>0</v>
      </c>
      <c r="GE52" s="79">
        <f t="shared" si="105"/>
        <v>0</v>
      </c>
      <c r="GF52" s="79">
        <f t="shared" si="106"/>
        <v>0</v>
      </c>
      <c r="GG52" s="79">
        <f t="shared" si="107"/>
        <v>0</v>
      </c>
    </row>
    <row r="53" spans="1:189">
      <c r="A53" s="55"/>
      <c r="B53" s="75"/>
      <c r="C53" s="76"/>
      <c r="D53" s="76"/>
      <c r="E53" s="76"/>
      <c r="F53" s="76"/>
      <c r="G53" s="76"/>
      <c r="H53" s="76"/>
      <c r="I53" s="76"/>
      <c r="J53" s="76"/>
      <c r="K53" s="76"/>
      <c r="L53" s="76"/>
      <c r="M53" s="76"/>
      <c r="N53" s="76"/>
      <c r="O53" s="77"/>
      <c r="P53" s="77"/>
      <c r="Q53" s="77"/>
      <c r="R53" s="77"/>
      <c r="S53" s="77"/>
      <c r="T53" s="77"/>
      <c r="U53" s="77"/>
      <c r="V53" s="77"/>
      <c r="W53" s="77"/>
      <c r="X53" s="77"/>
      <c r="Y53" s="77"/>
      <c r="Z53" s="77"/>
      <c r="AA53" s="78"/>
      <c r="AB53" s="78"/>
      <c r="AC53" s="78"/>
      <c r="AD53" s="78"/>
      <c r="AE53" s="78"/>
      <c r="AF53" s="78"/>
      <c r="AG53" s="78"/>
      <c r="AH53" s="78"/>
      <c r="AI53" s="78"/>
      <c r="AJ53" s="78"/>
      <c r="AK53" s="78"/>
      <c r="AL53" s="78"/>
      <c r="AQ53" s="55"/>
    </row>
  </sheetData>
  <sheetProtection sheet="1" objects="1" scenarios="1" selectLockedCells="1"/>
  <mergeCells count="34">
    <mergeCell ref="FV1:GH1"/>
    <mergeCell ref="DX3:EB3"/>
    <mergeCell ref="EC3:EG3"/>
    <mergeCell ref="EH3:EL3"/>
    <mergeCell ref="EM3:EQ3"/>
    <mergeCell ref="ER3:EV3"/>
    <mergeCell ref="FV2:GH2"/>
    <mergeCell ref="CJ5:CJ52"/>
    <mergeCell ref="CI1:FT1"/>
    <mergeCell ref="FQ2:FT2"/>
    <mergeCell ref="FQ3:FT3"/>
    <mergeCell ref="CK2:CV2"/>
    <mergeCell ref="CK3:CV3"/>
    <mergeCell ref="CW2:DH2"/>
    <mergeCell ref="CW3:DH3"/>
    <mergeCell ref="DI2:FP2"/>
    <mergeCell ref="DI3:DM3"/>
    <mergeCell ref="DN3:DR3"/>
    <mergeCell ref="DS3:DW3"/>
    <mergeCell ref="EW3:FA3"/>
    <mergeCell ref="FB3:FF3"/>
    <mergeCell ref="FG3:FK3"/>
    <mergeCell ref="FL3:FP3"/>
    <mergeCell ref="CB3:CE3"/>
    <mergeCell ref="B1:AP1"/>
    <mergeCell ref="AR1:CE1"/>
    <mergeCell ref="B3:B4"/>
    <mergeCell ref="C3:N3"/>
    <mergeCell ref="O3:Z3"/>
    <mergeCell ref="AA3:AL3"/>
    <mergeCell ref="AM3:AP3"/>
    <mergeCell ref="AR3:BC3"/>
    <mergeCell ref="BD3:BO3"/>
    <mergeCell ref="BP3:CA3"/>
  </mergeCells>
  <phoneticPr fontId="2"/>
  <conditionalFormatting sqref="AM5:AM52">
    <cfRule type="expression" dxfId="124" priority="50">
      <formula>FQ5:FT5="red"</formula>
    </cfRule>
  </conditionalFormatting>
  <conditionalFormatting sqref="O5:O52">
    <cfRule type="expression" dxfId="123" priority="25">
      <formula>CW5:DH5="red"</formula>
    </cfRule>
  </conditionalFormatting>
  <conditionalFormatting sqref="AM5:AP52 C5:Z52">
    <cfRule type="containsBlanks" dxfId="122" priority="19">
      <formula>LEN(TRIM(C5))=0</formula>
    </cfRule>
  </conditionalFormatting>
  <conditionalFormatting sqref="C5:C52">
    <cfRule type="expression" dxfId="121" priority="24">
      <formula>CK5:DH5="red"</formula>
    </cfRule>
  </conditionalFormatting>
  <conditionalFormatting sqref="P5:Y52 U5:Z10">
    <cfRule type="expression" dxfId="120" priority="55">
      <formula>CX5:FP5="red"</formula>
    </cfRule>
  </conditionalFormatting>
  <conditionalFormatting sqref="E52:M52 F6:M7 F9:M9 G10:M10 D5:H52">
    <cfRule type="expression" dxfId="119" priority="56">
      <formula>CL5:FP5="red"</formula>
    </cfRule>
  </conditionalFormatting>
  <conditionalFormatting sqref="AA5:AA52 AB5:AF10">
    <cfRule type="expression" dxfId="118" priority="18">
      <formula>$DM5="red"</formula>
    </cfRule>
  </conditionalFormatting>
  <conditionalFormatting sqref="AB11:AB52">
    <cfRule type="expression" dxfId="117" priority="17">
      <formula>$DR11="red"</formula>
    </cfRule>
  </conditionalFormatting>
  <conditionalFormatting sqref="AC11:AC52">
    <cfRule type="expression" dxfId="116" priority="16">
      <formula>$DW11="red"</formula>
    </cfRule>
  </conditionalFormatting>
  <conditionalFormatting sqref="AD11:AD52">
    <cfRule type="expression" dxfId="115" priority="15">
      <formula>$EB11="red"</formula>
    </cfRule>
  </conditionalFormatting>
  <conditionalFormatting sqref="AE11:AE52">
    <cfRule type="expression" dxfId="114" priority="14">
      <formula>$EG11="red"</formula>
    </cfRule>
  </conditionalFormatting>
  <conditionalFormatting sqref="AF11:AF52">
    <cfRule type="expression" dxfId="113" priority="13">
      <formula>$EL11="red"</formula>
    </cfRule>
  </conditionalFormatting>
  <conditionalFormatting sqref="AG5:AG52">
    <cfRule type="expression" dxfId="112" priority="12">
      <formula>$EQ5="red"</formula>
    </cfRule>
  </conditionalFormatting>
  <conditionalFormatting sqref="AH5:AH52">
    <cfRule type="expression" dxfId="111" priority="11">
      <formula>$EV5="red"</formula>
    </cfRule>
  </conditionalFormatting>
  <conditionalFormatting sqref="AI5:AI52">
    <cfRule type="expression" dxfId="110" priority="10">
      <formula>$FA5="red"</formula>
    </cfRule>
  </conditionalFormatting>
  <conditionalFormatting sqref="AJ5:AJ52">
    <cfRule type="expression" dxfId="109" priority="9">
      <formula>$FF5="red"</formula>
    </cfRule>
  </conditionalFormatting>
  <conditionalFormatting sqref="AK5:AK52">
    <cfRule type="expression" dxfId="108" priority="8">
      <formula>$FK5="red"</formula>
    </cfRule>
  </conditionalFormatting>
  <conditionalFormatting sqref="AL5:AL52">
    <cfRule type="expression" dxfId="107" priority="7">
      <formula>$FP5="red"</formula>
    </cfRule>
  </conditionalFormatting>
  <conditionalFormatting sqref="AN5:AP52">
    <cfRule type="expression" dxfId="106" priority="58">
      <formula>FR5:FT5="red"</formula>
    </cfRule>
  </conditionalFormatting>
  <conditionalFormatting sqref="U5:Z52">
    <cfRule type="expression" dxfId="105" priority="60">
      <formula>DC5:FT5="red"</formula>
    </cfRule>
  </conditionalFormatting>
  <conditionalFormatting sqref="I5:N52 C5:J10">
    <cfRule type="expression" dxfId="104" priority="62">
      <formula>CK5:FN5="red"</formula>
    </cfRule>
  </conditionalFormatting>
  <conditionalFormatting sqref="D6">
    <cfRule type="expression" dxfId="103" priority="5">
      <formula>CL6:DI6="red"</formula>
    </cfRule>
  </conditionalFormatting>
  <conditionalFormatting sqref="E7">
    <cfRule type="expression" dxfId="102" priority="4">
      <formula>CM7:DJ7="red"</formula>
    </cfRule>
  </conditionalFormatting>
  <conditionalFormatting sqref="F8">
    <cfRule type="expression" dxfId="101" priority="3">
      <formula>CN8:DK8="red"</formula>
    </cfRule>
  </conditionalFormatting>
  <conditionalFormatting sqref="G9">
    <cfRule type="expression" dxfId="100" priority="2">
      <formula>CO9:DL9="red"</formula>
    </cfRule>
  </conditionalFormatting>
  <conditionalFormatting sqref="H10">
    <cfRule type="expression" dxfId="99" priority="1">
      <formula>CP10:DM10="red"</formula>
    </cfRule>
  </conditionalFormatting>
  <dataValidations count="5">
    <dataValidation type="list" allowBlank="1" showInputMessage="1" showErrorMessage="1" sqref="AM5:AP52" xr:uid="{00000000-0002-0000-0500-000000000000}">
      <formula1>$CB$5:$CB$8</formula1>
    </dataValidation>
    <dataValidation type="textLength" operator="lessThanOrEqual" allowBlank="1" showInputMessage="1" showErrorMessage="1" sqref="AA5:AL52" xr:uid="{00000000-0002-0000-0500-000001000000}">
      <formula1>12</formula1>
    </dataValidation>
    <dataValidation type="list" allowBlank="1" showInputMessage="1" showErrorMessage="1" sqref="O5:Z52" xr:uid="{00000000-0002-0000-0500-000002000000}">
      <formula1>$BD$5:$BD$6</formula1>
    </dataValidation>
    <dataValidation type="list" allowBlank="1" showInputMessage="1" showErrorMessage="1" sqref="C5:N52" xr:uid="{00000000-0002-0000-0500-000003000000}">
      <formula1>$AR$5:$AR$6</formula1>
    </dataValidation>
    <dataValidation type="textLength" allowBlank="1" showInputMessage="1" showErrorMessage="1" sqref="DI5:DL52 DN5:DQ52 DS5:DV52 DX5:EA52 EC5:EF52 EH5:EK52 EM5:EP52 ER5:EU52 EW5:EZ52 FB5:FE52 FG5:FJ52 FL5:FO52" xr:uid="{00000000-0002-0000-0500-000004000000}">
      <formula1>0</formula1>
      <formula2>12</formula2>
    </dataValidation>
  </dataValidations>
  <pageMargins left="0.23622047244094491" right="0.23622047244094491" top="0.74803149606299213" bottom="0.74803149606299213" header="0.31496062992125984" footer="0.31496062992125984"/>
  <pageSetup paperSize="8" scale="75" pageOrder="overThenDown" orientation="landscape" horizontalDpi="300" verticalDpi="300" r:id="rId1"/>
  <headerFooter>
    <oddHeader>&amp;L&amp;"Meiryo UI,太字"&amp;22αZXMデータ設定Sheet NK・NKG関連</oddHeader>
    <oddFooter>&amp;P / &amp;N ページ</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K224"/>
  <sheetViews>
    <sheetView zoomScaleNormal="100" zoomScaleSheetLayoutView="100" workbookViewId="0">
      <pane ySplit="4" topLeftCell="A5" activePane="bottomLeft" state="frozen"/>
      <selection pane="bottomLeft" activeCell="H5" sqref="H5"/>
    </sheetView>
  </sheetViews>
  <sheetFormatPr defaultColWidth="9" defaultRowHeight="15"/>
  <cols>
    <col min="1" max="1" width="2.59765625" style="79" customWidth="1"/>
    <col min="2" max="2" width="4.69921875" style="79" bestFit="1" customWidth="1"/>
    <col min="3" max="3" width="25" style="79" customWidth="1"/>
    <col min="4" max="4" width="5.5" style="524" customWidth="1"/>
    <col min="5" max="5" width="2.59765625" style="79" customWidth="1"/>
    <col min="6" max="6" width="4.69921875" style="79" bestFit="1" customWidth="1"/>
    <col min="7" max="7" width="25" style="79" customWidth="1"/>
    <col min="8" max="8" width="5.5" style="524" customWidth="1"/>
    <col min="9" max="9" width="2.59765625" style="79" customWidth="1"/>
    <col min="10" max="10" width="4.69921875" style="79" bestFit="1" customWidth="1"/>
    <col min="11" max="11" width="25" style="79" customWidth="1"/>
    <col min="12" max="12" width="5.5" style="524" customWidth="1"/>
    <col min="13" max="13" width="2.59765625" style="79" customWidth="1"/>
    <col min="14" max="14" width="4.69921875" style="79" bestFit="1" customWidth="1"/>
    <col min="15" max="15" width="25" style="79" customWidth="1"/>
    <col min="16" max="16" width="5.5" style="524" customWidth="1"/>
    <col min="17" max="17" width="2.59765625" style="79" customWidth="1"/>
    <col min="18" max="18" width="4.69921875" style="79" bestFit="1" customWidth="1"/>
    <col min="19" max="19" width="25" style="79" customWidth="1"/>
    <col min="20" max="20" width="5.5" style="524" customWidth="1"/>
    <col min="21" max="21" width="2.59765625" style="79" customWidth="1"/>
    <col min="22" max="22" width="4.19921875" style="79" hidden="1" customWidth="1"/>
    <col min="23" max="23" width="5.5" style="79" hidden="1" customWidth="1"/>
    <col min="24" max="29" width="7.5" style="105" hidden="1" customWidth="1"/>
    <col min="30" max="30" width="4.5" style="79" hidden="1" customWidth="1"/>
    <col min="31" max="31" width="4.19921875" style="79" hidden="1" customWidth="1"/>
    <col min="32" max="32" width="5.5" style="79" hidden="1" customWidth="1"/>
    <col min="33" max="38" width="7.5" style="105" hidden="1" customWidth="1"/>
    <col min="39" max="39" width="4.5" style="79" hidden="1" customWidth="1"/>
    <col min="40" max="40" width="4.19921875" style="79" hidden="1" customWidth="1"/>
    <col min="41" max="41" width="5.5" style="79" hidden="1" customWidth="1"/>
    <col min="42" max="47" width="7.5" style="105" hidden="1" customWidth="1"/>
    <col min="48" max="48" width="4.5" style="79" hidden="1" customWidth="1"/>
    <col min="49" max="49" width="4.19921875" style="79" hidden="1" customWidth="1"/>
    <col min="50" max="50" width="5.5" style="79" hidden="1" customWidth="1"/>
    <col min="51" max="56" width="7.5" style="105" hidden="1" customWidth="1"/>
    <col min="57" max="57" width="4.5" style="79" hidden="1" customWidth="1"/>
    <col min="58" max="58" width="4.19921875" style="79" hidden="1" customWidth="1"/>
    <col min="59" max="59" width="5.5" style="79" hidden="1" customWidth="1"/>
    <col min="60" max="65" width="7.5" style="105" hidden="1" customWidth="1"/>
    <col min="66" max="66" width="4.5" style="79" hidden="1" customWidth="1"/>
    <col min="67" max="67" width="9" style="79" hidden="1" customWidth="1"/>
    <col min="68" max="68" width="9.19921875" style="79" hidden="1" customWidth="1"/>
    <col min="69" max="72" width="2.8984375" style="79" hidden="1" customWidth="1"/>
    <col min="73" max="73" width="7.5" style="79" hidden="1" customWidth="1"/>
    <col min="74" max="74" width="6.59765625" style="79" hidden="1" customWidth="1"/>
    <col min="75" max="75" width="7" style="79" hidden="1" customWidth="1"/>
    <col min="76" max="76" width="7.5" style="79" hidden="1" customWidth="1"/>
    <col min="77" max="77" width="6.59765625" style="79" hidden="1" customWidth="1"/>
    <col min="78" max="78" width="2.59765625" style="79" hidden="1" customWidth="1"/>
    <col min="79" max="79" width="13.19921875" style="79" hidden="1" customWidth="1"/>
    <col min="80" max="80" width="4" style="79" hidden="1" customWidth="1"/>
    <col min="81" max="81" width="16.19921875" style="79" hidden="1" customWidth="1"/>
    <col min="82" max="82" width="7.3984375" style="79" hidden="1" customWidth="1"/>
    <col min="83" max="83" width="6.19921875" style="79" hidden="1" customWidth="1"/>
    <col min="84" max="84" width="17.69921875" style="79" hidden="1" customWidth="1"/>
    <col min="85" max="85" width="7.3984375" style="79" hidden="1" customWidth="1"/>
    <col min="86" max="86" width="6.19921875" style="79" hidden="1" customWidth="1"/>
    <col min="87" max="87" width="5.59765625" style="79" hidden="1" customWidth="1"/>
    <col min="88" max="88" width="4" style="79" hidden="1" customWidth="1"/>
    <col min="89" max="89" width="6.59765625" style="79" hidden="1" customWidth="1"/>
    <col min="90" max="90" width="9" style="79" customWidth="1"/>
    <col min="91" max="16384" width="9" style="79"/>
  </cols>
  <sheetData>
    <row r="1" spans="1:89" s="125" customFormat="1">
      <c r="B1" s="938" t="s">
        <v>631</v>
      </c>
      <c r="C1" s="938"/>
      <c r="D1" s="938"/>
      <c r="E1" s="938"/>
      <c r="F1" s="938"/>
      <c r="G1" s="938"/>
      <c r="H1" s="938"/>
      <c r="I1" s="938"/>
      <c r="J1" s="938"/>
      <c r="K1" s="938"/>
      <c r="L1" s="938"/>
      <c r="M1" s="938"/>
      <c r="N1" s="938"/>
      <c r="O1" s="938"/>
      <c r="P1" s="938"/>
      <c r="Q1" s="938"/>
      <c r="R1" s="938"/>
      <c r="S1" s="938"/>
      <c r="T1" s="938"/>
      <c r="W1" s="938" t="s">
        <v>823</v>
      </c>
      <c r="X1" s="938"/>
      <c r="Y1" s="938"/>
      <c r="Z1" s="938"/>
      <c r="AA1" s="938"/>
      <c r="AB1" s="938"/>
      <c r="AC1" s="938"/>
      <c r="AD1" s="938"/>
      <c r="AE1" s="938"/>
      <c r="AF1" s="938"/>
      <c r="AG1" s="938"/>
      <c r="AH1" s="938"/>
      <c r="AI1" s="938"/>
      <c r="AJ1" s="938"/>
      <c r="AK1" s="938"/>
      <c r="AL1" s="938"/>
      <c r="AM1" s="938"/>
      <c r="AN1" s="938"/>
      <c r="AO1" s="938"/>
      <c r="AP1" s="938"/>
      <c r="AQ1" s="938"/>
      <c r="AR1" s="938"/>
      <c r="AS1" s="938"/>
      <c r="AT1" s="938"/>
      <c r="AU1" s="938"/>
      <c r="AV1" s="938"/>
      <c r="AW1" s="938"/>
      <c r="AX1" s="938"/>
      <c r="AY1" s="938"/>
      <c r="AZ1" s="938"/>
      <c r="BA1" s="938"/>
      <c r="BB1" s="938"/>
      <c r="BC1" s="938"/>
      <c r="BD1" s="938"/>
      <c r="BE1" s="938"/>
      <c r="BF1" s="938"/>
      <c r="BG1" s="938"/>
      <c r="BH1" s="938"/>
      <c r="BI1" s="938"/>
      <c r="BJ1" s="938"/>
      <c r="BK1" s="938"/>
      <c r="BL1" s="938"/>
      <c r="BM1" s="938"/>
      <c r="BN1" s="938"/>
      <c r="BO1" s="938"/>
      <c r="BP1" s="938"/>
      <c r="BQ1" s="938"/>
      <c r="BR1" s="938"/>
      <c r="BS1" s="938"/>
      <c r="BT1" s="938"/>
      <c r="BU1" s="938"/>
      <c r="BV1" s="938"/>
      <c r="BW1" s="938"/>
      <c r="BX1" s="938"/>
      <c r="BY1" s="938"/>
      <c r="CA1" s="1123" t="s">
        <v>1272</v>
      </c>
      <c r="CB1" s="1140"/>
      <c r="CC1" s="1140"/>
      <c r="CD1" s="1140"/>
      <c r="CE1" s="1140"/>
      <c r="CF1" s="1140"/>
      <c r="CG1" s="1140"/>
      <c r="CH1" s="1140"/>
      <c r="CJ1" s="503" t="s">
        <v>1274</v>
      </c>
      <c r="CK1" s="503"/>
    </row>
    <row r="2" spans="1:89" s="125" customFormat="1" ht="15.6" thickBot="1">
      <c r="A2" s="433"/>
      <c r="B2" s="151"/>
      <c r="C2" s="232"/>
      <c r="D2" s="116"/>
      <c r="E2" s="433"/>
      <c r="F2" s="151"/>
      <c r="G2" s="433"/>
      <c r="H2" s="237"/>
      <c r="I2" s="433"/>
      <c r="J2" s="151"/>
      <c r="K2" s="433"/>
      <c r="L2" s="237"/>
      <c r="M2" s="433"/>
      <c r="N2" s="151"/>
      <c r="O2" s="433"/>
      <c r="P2" s="237"/>
      <c r="Q2" s="433"/>
      <c r="R2" s="151"/>
      <c r="S2" s="433"/>
      <c r="T2" s="237"/>
      <c r="U2" s="433"/>
      <c r="X2" s="1008" t="s">
        <v>776</v>
      </c>
      <c r="Y2" s="1009"/>
      <c r="Z2" s="1009"/>
      <c r="AA2" s="1009"/>
      <c r="AB2" s="1009"/>
      <c r="AC2" s="1009"/>
      <c r="AD2" s="1010"/>
      <c r="AG2" s="1008" t="s">
        <v>776</v>
      </c>
      <c r="AH2" s="1009"/>
      <c r="AI2" s="1009"/>
      <c r="AJ2" s="1009"/>
      <c r="AK2" s="1009"/>
      <c r="AL2" s="1009"/>
      <c r="AM2" s="1010"/>
      <c r="AP2" s="1008" t="s">
        <v>776</v>
      </c>
      <c r="AQ2" s="1009"/>
      <c r="AR2" s="1009"/>
      <c r="AS2" s="1009"/>
      <c r="AT2" s="1009"/>
      <c r="AU2" s="1009"/>
      <c r="AV2" s="1010"/>
      <c r="AY2" s="1008" t="s">
        <v>776</v>
      </c>
      <c r="AZ2" s="1009"/>
      <c r="BA2" s="1009"/>
      <c r="BB2" s="1009"/>
      <c r="BC2" s="1009"/>
      <c r="BD2" s="1009"/>
      <c r="BE2" s="1010"/>
      <c r="BH2" s="1008" t="s">
        <v>776</v>
      </c>
      <c r="BI2" s="1009"/>
      <c r="BJ2" s="1009"/>
      <c r="BK2" s="1009"/>
      <c r="BL2" s="1009"/>
      <c r="BM2" s="1009"/>
      <c r="BN2" s="1010"/>
    </row>
    <row r="3" spans="1:89" ht="15" customHeight="1">
      <c r="A3" s="117"/>
      <c r="B3" s="1133" t="s">
        <v>531</v>
      </c>
      <c r="C3" s="1131" t="s">
        <v>70</v>
      </c>
      <c r="D3" s="1138" t="s">
        <v>532</v>
      </c>
      <c r="E3" s="117"/>
      <c r="F3" s="1133" t="s">
        <v>531</v>
      </c>
      <c r="G3" s="1131" t="s">
        <v>70</v>
      </c>
      <c r="H3" s="1138" t="s">
        <v>532</v>
      </c>
      <c r="I3" s="117"/>
      <c r="J3" s="1133" t="s">
        <v>531</v>
      </c>
      <c r="K3" s="1131" t="s">
        <v>70</v>
      </c>
      <c r="L3" s="1138" t="s">
        <v>532</v>
      </c>
      <c r="M3" s="117"/>
      <c r="N3" s="1133" t="s">
        <v>531</v>
      </c>
      <c r="O3" s="1131" t="s">
        <v>70</v>
      </c>
      <c r="P3" s="1138" t="s">
        <v>532</v>
      </c>
      <c r="Q3" s="117"/>
      <c r="R3" s="1133" t="s">
        <v>531</v>
      </c>
      <c r="S3" s="1131" t="s">
        <v>70</v>
      </c>
      <c r="T3" s="1138" t="s">
        <v>532</v>
      </c>
      <c r="U3" s="117"/>
      <c r="X3" s="200" t="s">
        <v>356</v>
      </c>
      <c r="Y3" s="480">
        <v>4</v>
      </c>
      <c r="Z3" s="1041" t="s">
        <v>806</v>
      </c>
      <c r="AA3" s="1042"/>
      <c r="AB3" s="1042"/>
      <c r="AC3" s="1043"/>
      <c r="AD3" s="435"/>
      <c r="AG3" s="200" t="s">
        <v>356</v>
      </c>
      <c r="AH3" s="480">
        <v>4</v>
      </c>
      <c r="AI3" s="1041" t="s">
        <v>806</v>
      </c>
      <c r="AJ3" s="1042"/>
      <c r="AK3" s="1042"/>
      <c r="AL3" s="1043"/>
      <c r="AM3" s="435"/>
      <c r="AP3" s="200" t="s">
        <v>356</v>
      </c>
      <c r="AQ3" s="480">
        <v>4</v>
      </c>
      <c r="AR3" s="1041" t="s">
        <v>806</v>
      </c>
      <c r="AS3" s="1042"/>
      <c r="AT3" s="1042"/>
      <c r="AU3" s="1043"/>
      <c r="AV3" s="435"/>
      <c r="AY3" s="200" t="s">
        <v>356</v>
      </c>
      <c r="AZ3" s="480">
        <v>4</v>
      </c>
      <c r="BA3" s="1041" t="s">
        <v>806</v>
      </c>
      <c r="BB3" s="1042"/>
      <c r="BC3" s="1042"/>
      <c r="BD3" s="1043"/>
      <c r="BE3" s="435"/>
      <c r="BH3" s="200" t="s">
        <v>356</v>
      </c>
      <c r="BI3" s="480">
        <v>4</v>
      </c>
      <c r="BJ3" s="1041" t="s">
        <v>806</v>
      </c>
      <c r="BK3" s="1042"/>
      <c r="BL3" s="1042"/>
      <c r="BM3" s="1043"/>
      <c r="BN3" s="435"/>
      <c r="CA3" s="941" t="s">
        <v>1197</v>
      </c>
      <c r="CB3" s="941"/>
      <c r="CC3" s="941" t="s">
        <v>1198</v>
      </c>
      <c r="CD3" s="941"/>
      <c r="CE3" s="941"/>
      <c r="CF3" s="941" t="s">
        <v>1200</v>
      </c>
      <c r="CG3" s="941"/>
      <c r="CH3" s="941"/>
      <c r="CJ3" s="944" t="s">
        <v>1273</v>
      </c>
      <c r="CK3" s="946"/>
    </row>
    <row r="4" spans="1:89" ht="15" customHeight="1" thickBot="1">
      <c r="A4" s="117"/>
      <c r="B4" s="1134"/>
      <c r="C4" s="1132"/>
      <c r="D4" s="1139"/>
      <c r="E4" s="117"/>
      <c r="F4" s="1134"/>
      <c r="G4" s="1132"/>
      <c r="H4" s="1139"/>
      <c r="I4" s="117"/>
      <c r="J4" s="1134"/>
      <c r="K4" s="1132"/>
      <c r="L4" s="1139"/>
      <c r="M4" s="117"/>
      <c r="N4" s="1134"/>
      <c r="O4" s="1132"/>
      <c r="P4" s="1139"/>
      <c r="Q4" s="117"/>
      <c r="R4" s="1134"/>
      <c r="S4" s="1132"/>
      <c r="T4" s="1139"/>
      <c r="U4" s="117"/>
      <c r="W4" s="79" t="str">
        <f>B3</f>
        <v>要素</v>
      </c>
      <c r="X4" s="450" t="s">
        <v>358</v>
      </c>
      <c r="Y4" s="481" t="s">
        <v>357</v>
      </c>
      <c r="Z4" s="482">
        <v>1</v>
      </c>
      <c r="AA4" s="483">
        <v>2</v>
      </c>
      <c r="AB4" s="483">
        <v>3</v>
      </c>
      <c r="AC4" s="483">
        <v>4</v>
      </c>
      <c r="AD4" s="435" t="s">
        <v>761</v>
      </c>
      <c r="AF4" s="79" t="str">
        <f>F3</f>
        <v>要素</v>
      </c>
      <c r="AG4" s="450" t="s">
        <v>358</v>
      </c>
      <c r="AH4" s="481" t="s">
        <v>357</v>
      </c>
      <c r="AI4" s="482">
        <v>1</v>
      </c>
      <c r="AJ4" s="483">
        <v>2</v>
      </c>
      <c r="AK4" s="483">
        <v>3</v>
      </c>
      <c r="AL4" s="483">
        <v>4</v>
      </c>
      <c r="AM4" s="435" t="s">
        <v>761</v>
      </c>
      <c r="AO4" s="79" t="str">
        <f>J3</f>
        <v>要素</v>
      </c>
      <c r="AP4" s="450" t="s">
        <v>358</v>
      </c>
      <c r="AQ4" s="481" t="s">
        <v>357</v>
      </c>
      <c r="AR4" s="482">
        <v>1</v>
      </c>
      <c r="AS4" s="483">
        <v>2</v>
      </c>
      <c r="AT4" s="483">
        <v>3</v>
      </c>
      <c r="AU4" s="483">
        <v>4</v>
      </c>
      <c r="AV4" s="435" t="s">
        <v>761</v>
      </c>
      <c r="AX4" s="79" t="str">
        <f>N3</f>
        <v>要素</v>
      </c>
      <c r="AY4" s="450" t="s">
        <v>358</v>
      </c>
      <c r="AZ4" s="481" t="s">
        <v>357</v>
      </c>
      <c r="BA4" s="482">
        <v>1</v>
      </c>
      <c r="BB4" s="483">
        <v>2</v>
      </c>
      <c r="BC4" s="483">
        <v>3</v>
      </c>
      <c r="BD4" s="483">
        <v>4</v>
      </c>
      <c r="BE4" s="435" t="s">
        <v>761</v>
      </c>
      <c r="BG4" s="79" t="str">
        <f>R3</f>
        <v>要素</v>
      </c>
      <c r="BH4" s="450" t="s">
        <v>358</v>
      </c>
      <c r="BI4" s="481" t="s">
        <v>357</v>
      </c>
      <c r="BJ4" s="482">
        <v>1</v>
      </c>
      <c r="BK4" s="483">
        <v>2</v>
      </c>
      <c r="BL4" s="483">
        <v>3</v>
      </c>
      <c r="BM4" s="483">
        <v>4</v>
      </c>
      <c r="BN4" s="435" t="s">
        <v>761</v>
      </c>
      <c r="BP4" s="79" t="s">
        <v>1162</v>
      </c>
      <c r="BQ4" s="1135" t="s">
        <v>1161</v>
      </c>
      <c r="BR4" s="1136"/>
      <c r="BS4" s="1136"/>
      <c r="BT4" s="1136"/>
      <c r="BU4" s="1136"/>
      <c r="BV4" s="1136"/>
      <c r="BW4" s="1136"/>
      <c r="BX4" s="1137"/>
      <c r="BY4" s="504" t="s">
        <v>1163</v>
      </c>
      <c r="CA4" s="505"/>
      <c r="CB4" s="506"/>
      <c r="CC4" s="505"/>
      <c r="CD4" s="507" t="s">
        <v>1199</v>
      </c>
      <c r="CE4" s="506"/>
      <c r="CF4" s="505"/>
      <c r="CG4" s="507" t="s">
        <v>1199</v>
      </c>
      <c r="CH4" s="506"/>
      <c r="CJ4" s="125"/>
      <c r="CK4" s="508" t="s">
        <v>1275</v>
      </c>
    </row>
    <row r="5" spans="1:89">
      <c r="A5" s="118"/>
      <c r="B5" s="509">
        <v>1</v>
      </c>
      <c r="C5" s="451" t="s">
        <v>71</v>
      </c>
      <c r="D5" s="510" t="str">
        <f>IF(内線情報!$C5="",ROW()+5,内線情報!$C5)</f>
        <v>10</v>
      </c>
      <c r="E5" s="118"/>
      <c r="F5" s="511">
        <v>47</v>
      </c>
      <c r="G5" s="447" t="s">
        <v>1342</v>
      </c>
      <c r="H5" s="905">
        <v>66</v>
      </c>
      <c r="I5" s="118"/>
      <c r="J5" s="511">
        <v>93</v>
      </c>
      <c r="K5" s="447" t="s">
        <v>519</v>
      </c>
      <c r="L5" s="905">
        <v>6041</v>
      </c>
      <c r="M5" s="118"/>
      <c r="N5" s="512">
        <v>133</v>
      </c>
      <c r="O5" s="513" t="s">
        <v>126</v>
      </c>
      <c r="P5" s="908" t="s">
        <v>1164</v>
      </c>
      <c r="Q5" s="118"/>
      <c r="R5" s="512">
        <v>173</v>
      </c>
      <c r="S5" s="513" t="s">
        <v>215</v>
      </c>
      <c r="T5" s="908" t="s">
        <v>1170</v>
      </c>
      <c r="U5" s="118"/>
      <c r="W5" s="79">
        <f t="shared" ref="W5:W50" si="0">B5</f>
        <v>1</v>
      </c>
      <c r="X5" s="201" t="b">
        <f t="shared" ref="X5:X50" si="1">LEN($D5)&lt;&gt;LENB($D5)</f>
        <v>0</v>
      </c>
      <c r="Y5" s="196" t="b">
        <f t="shared" ref="Y5:Y50" si="2">LENB($D5)&gt;Y$4</f>
        <v>0</v>
      </c>
      <c r="Z5" s="196" t="b">
        <f t="shared" ref="Z5:AC24" si="3">ISERROR(FIND(MID($D5,Z$4,1),"0123456789*#"))</f>
        <v>0</v>
      </c>
      <c r="AA5" s="196" t="b">
        <f t="shared" si="3"/>
        <v>0</v>
      </c>
      <c r="AB5" s="196" t="b">
        <f t="shared" si="3"/>
        <v>0</v>
      </c>
      <c r="AC5" s="197" t="b">
        <f t="shared" si="3"/>
        <v>0</v>
      </c>
      <c r="AD5" s="485" t="str">
        <f>IF(OR(X5:AC5),"red","")</f>
        <v/>
      </c>
      <c r="AF5" s="79">
        <f t="shared" ref="AF5:AF50" si="4">F5</f>
        <v>47</v>
      </c>
      <c r="AG5" s="201" t="b">
        <f t="shared" ref="AG5:AG36" si="5">LEN($H5)&lt;&gt;LENB($H5)</f>
        <v>0</v>
      </c>
      <c r="AH5" s="196" t="b">
        <f t="shared" ref="AH5:AH36" si="6">LENB($H5)&gt;AH$4</f>
        <v>0</v>
      </c>
      <c r="AI5" s="196" t="b">
        <f t="shared" ref="AI5:AL24" si="7">ISERROR(FIND(MID($H5,AI$4,1),"0123456789*#"))</f>
        <v>0</v>
      </c>
      <c r="AJ5" s="196" t="b">
        <f t="shared" si="7"/>
        <v>0</v>
      </c>
      <c r="AK5" s="196" t="b">
        <f t="shared" si="7"/>
        <v>0</v>
      </c>
      <c r="AL5" s="197" t="b">
        <f t="shared" si="7"/>
        <v>0</v>
      </c>
      <c r="AM5" s="485" t="str">
        <f>IF(OR(AG5:AL5),"red","")</f>
        <v/>
      </c>
      <c r="AO5" s="79">
        <f t="shared" ref="AO5:AO44" si="8">J5</f>
        <v>93</v>
      </c>
      <c r="AP5" s="201" t="b">
        <f t="shared" ref="AP5:AP44" si="9">LEN($L5)&lt;&gt;LENB($L5)</f>
        <v>0</v>
      </c>
      <c r="AQ5" s="196" t="b">
        <f t="shared" ref="AQ5:AQ44" si="10">LENB($L5)&gt;AQ$4</f>
        <v>0</v>
      </c>
      <c r="AR5" s="196" t="b">
        <f t="shared" ref="AR5:AU24" si="11">ISERROR(FIND(MID($L5,AR$4,1),"0123456789*#"))</f>
        <v>0</v>
      </c>
      <c r="AS5" s="196" t="b">
        <f t="shared" si="11"/>
        <v>0</v>
      </c>
      <c r="AT5" s="196" t="b">
        <f t="shared" si="11"/>
        <v>0</v>
      </c>
      <c r="AU5" s="197" t="b">
        <f t="shared" si="11"/>
        <v>0</v>
      </c>
      <c r="AV5" s="485" t="str">
        <f>IF(OR(AP5:AU5),"red","")</f>
        <v/>
      </c>
      <c r="AX5" s="79">
        <f t="shared" ref="AX5:AX44" si="12">N5</f>
        <v>133</v>
      </c>
      <c r="AY5" s="201" t="b">
        <f>LEN($P5)&lt;&gt;LENB($P5)</f>
        <v>0</v>
      </c>
      <c r="AZ5" s="196" t="b">
        <f>LENB($P5)&gt;AZ$3</f>
        <v>0</v>
      </c>
      <c r="BA5" s="196" t="b">
        <f t="shared" ref="BA5:BD6" si="13">ISERROR(FIND(MID($P5,BA$4,1),"0123456789*#"))</f>
        <v>0</v>
      </c>
      <c r="BB5" s="196" t="b">
        <f t="shared" si="13"/>
        <v>0</v>
      </c>
      <c r="BC5" s="196" t="b">
        <f t="shared" si="13"/>
        <v>0</v>
      </c>
      <c r="BD5" s="197" t="b">
        <f t="shared" si="13"/>
        <v>0</v>
      </c>
      <c r="BE5" s="485" t="str">
        <f>IF(OR(AY5:BD5),"red","")</f>
        <v/>
      </c>
      <c r="BG5" s="79">
        <f t="shared" ref="BG5:BG52" si="14">R5</f>
        <v>173</v>
      </c>
      <c r="BH5" s="201" t="b">
        <f>LEN($T5)&lt;&gt;LENB($T5)</f>
        <v>0</v>
      </c>
      <c r="BI5" s="196" t="b">
        <f>LENB($T5)&gt;BI$3</f>
        <v>0</v>
      </c>
      <c r="BJ5" s="196" t="b">
        <f t="shared" ref="BJ5:BM6" si="15">ISERROR(FIND(MID($T5,BJ$4,1),"0123456789*#"))</f>
        <v>0</v>
      </c>
      <c r="BK5" s="196" t="b">
        <f t="shared" si="15"/>
        <v>0</v>
      </c>
      <c r="BL5" s="196" t="b">
        <f t="shared" si="15"/>
        <v>0</v>
      </c>
      <c r="BM5" s="197" t="b">
        <f t="shared" si="15"/>
        <v>0</v>
      </c>
      <c r="BN5" s="485" t="str">
        <f>IF(OR(BH5:BM5),"red","")</f>
        <v/>
      </c>
      <c r="BP5" s="514" t="str">
        <f>DBCS(IF(LEFT(D5,1)="0","☆"&amp;MID(D5,2,3),D5))</f>
        <v>１０</v>
      </c>
      <c r="BQ5" s="167"/>
      <c r="BR5" s="167"/>
      <c r="BS5" s="167"/>
      <c r="BT5" s="167"/>
      <c r="BU5" s="515" t="b">
        <f>IF(BP5="",FALSE,SUM(BQ5:BT5)&gt;0)</f>
        <v>0</v>
      </c>
      <c r="BV5" s="167" t="str">
        <f t="shared" ref="BV5:BV50" si="16">SUBSTITUTE($D5,"*","~*")</f>
        <v>10</v>
      </c>
      <c r="BW5" s="167" t="str">
        <f t="shared" ref="BW5:BW50" si="17">IF(LEN(D5)&gt;=1,IF(LEN(D5)&lt;=3,BV5&amp;"*",BV5),BV5)</f>
        <v>10*</v>
      </c>
      <c r="BX5" s="515" t="b">
        <f>IF(D5="",FALSE,COUNTIF($D$5:$D5,$BW5)&gt;1)</f>
        <v>0</v>
      </c>
      <c r="BY5" s="516" t="str">
        <f>IF(OR(BU5,BX5),"red","")</f>
        <v/>
      </c>
      <c r="CA5" s="514" t="str">
        <f>C5</f>
        <v>内線番号 -1</v>
      </c>
      <c r="CB5" s="167" t="str">
        <f>D5</f>
        <v>10</v>
      </c>
      <c r="CC5" s="514" t="str">
        <f>G11</f>
        <v>NK内線番号 -1</v>
      </c>
      <c r="CD5" s="517">
        <v>6001</v>
      </c>
      <c r="CE5" s="493">
        <f t="shared" ref="CE5:CE39" si="18">H11</f>
        <v>6001</v>
      </c>
      <c r="CF5" s="167" t="str">
        <f>K13</f>
        <v>NKG内線番号 -1</v>
      </c>
      <c r="CG5" s="518">
        <v>6051</v>
      </c>
      <c r="CH5" s="493">
        <f t="shared" ref="CH5:CH16" si="19">L13</f>
        <v>6051</v>
      </c>
      <c r="CJ5" s="519" t="str">
        <f>IF(内線情報!C5="","",内線情報!C5)</f>
        <v>10</v>
      </c>
      <c r="CK5" s="516" t="str">
        <f>IF(CJ5="","yellow","")</f>
        <v/>
      </c>
    </row>
    <row r="6" spans="1:89">
      <c r="A6" s="118"/>
      <c r="B6" s="511">
        <v>2</v>
      </c>
      <c r="C6" s="447" t="s">
        <v>73</v>
      </c>
      <c r="D6" s="510" t="str">
        <f>IF(内線情報!$C6="",ROW()+5,内線情報!$C6)</f>
        <v>11</v>
      </c>
      <c r="E6" s="118"/>
      <c r="F6" s="511">
        <v>48</v>
      </c>
      <c r="G6" s="447" t="s">
        <v>1343</v>
      </c>
      <c r="H6" s="905">
        <v>65</v>
      </c>
      <c r="I6" s="118"/>
      <c r="J6" s="511">
        <v>94</v>
      </c>
      <c r="K6" s="447" t="s">
        <v>520</v>
      </c>
      <c r="L6" s="905">
        <v>6042</v>
      </c>
      <c r="M6" s="118"/>
      <c r="N6" s="511">
        <v>134</v>
      </c>
      <c r="O6" s="447" t="s">
        <v>128</v>
      </c>
      <c r="P6" s="905" t="s">
        <v>1165</v>
      </c>
      <c r="Q6" s="118"/>
      <c r="R6" s="511">
        <v>174</v>
      </c>
      <c r="S6" s="447" t="s">
        <v>72</v>
      </c>
      <c r="T6" s="905" t="s">
        <v>1171</v>
      </c>
      <c r="U6" s="118"/>
      <c r="W6" s="79">
        <f t="shared" si="0"/>
        <v>2</v>
      </c>
      <c r="X6" s="202" t="b">
        <f t="shared" si="1"/>
        <v>0</v>
      </c>
      <c r="Y6" s="198" t="b">
        <f t="shared" si="2"/>
        <v>0</v>
      </c>
      <c r="Z6" s="198" t="b">
        <f t="shared" si="3"/>
        <v>0</v>
      </c>
      <c r="AA6" s="198" t="b">
        <f t="shared" si="3"/>
        <v>0</v>
      </c>
      <c r="AB6" s="198" t="b">
        <f t="shared" si="3"/>
        <v>0</v>
      </c>
      <c r="AC6" s="199" t="b">
        <f t="shared" si="3"/>
        <v>0</v>
      </c>
      <c r="AD6" s="485" t="str">
        <f t="shared" ref="AD6:AD44" si="20">IF(OR(X6:AC6),"red","")</f>
        <v/>
      </c>
      <c r="AF6" s="79">
        <f t="shared" si="4"/>
        <v>48</v>
      </c>
      <c r="AG6" s="202" t="b">
        <f t="shared" si="5"/>
        <v>0</v>
      </c>
      <c r="AH6" s="198" t="b">
        <f t="shared" si="6"/>
        <v>0</v>
      </c>
      <c r="AI6" s="198" t="b">
        <f t="shared" si="7"/>
        <v>0</v>
      </c>
      <c r="AJ6" s="198" t="b">
        <f t="shared" si="7"/>
        <v>0</v>
      </c>
      <c r="AK6" s="198" t="b">
        <f t="shared" si="7"/>
        <v>0</v>
      </c>
      <c r="AL6" s="199" t="b">
        <f t="shared" si="7"/>
        <v>0</v>
      </c>
      <c r="AM6" s="485" t="str">
        <f t="shared" ref="AM6:AM44" si="21">IF(OR(AG6:AL6),"red","")</f>
        <v/>
      </c>
      <c r="AO6" s="79">
        <f t="shared" si="8"/>
        <v>94</v>
      </c>
      <c r="AP6" s="202" t="b">
        <f t="shared" si="9"/>
        <v>0</v>
      </c>
      <c r="AQ6" s="198" t="b">
        <f t="shared" si="10"/>
        <v>0</v>
      </c>
      <c r="AR6" s="198" t="b">
        <f t="shared" si="11"/>
        <v>0</v>
      </c>
      <c r="AS6" s="198" t="b">
        <f t="shared" si="11"/>
        <v>0</v>
      </c>
      <c r="AT6" s="198" t="b">
        <f t="shared" si="11"/>
        <v>0</v>
      </c>
      <c r="AU6" s="199" t="b">
        <f t="shared" si="11"/>
        <v>0</v>
      </c>
      <c r="AV6" s="485" t="str">
        <f t="shared" ref="AV6:AV44" si="22">IF(OR(AP6:AU6),"red","")</f>
        <v/>
      </c>
      <c r="AX6" s="79">
        <f t="shared" si="12"/>
        <v>134</v>
      </c>
      <c r="AY6" s="202" t="b">
        <f>LEN($P6)&lt;&gt;LENB($P6)</f>
        <v>0</v>
      </c>
      <c r="AZ6" s="198" t="b">
        <f>LENB($P6)&gt;AZ$3</f>
        <v>0</v>
      </c>
      <c r="BA6" s="198" t="b">
        <f t="shared" si="13"/>
        <v>0</v>
      </c>
      <c r="BB6" s="198" t="b">
        <f t="shared" si="13"/>
        <v>0</v>
      </c>
      <c r="BC6" s="198" t="b">
        <f t="shared" si="13"/>
        <v>0</v>
      </c>
      <c r="BD6" s="199" t="b">
        <f t="shared" si="13"/>
        <v>0</v>
      </c>
      <c r="BE6" s="485" t="str">
        <f t="shared" ref="BE6:BE44" si="23">IF(OR(AY6:BD6),"red","")</f>
        <v/>
      </c>
      <c r="BG6" s="79">
        <f t="shared" si="14"/>
        <v>174</v>
      </c>
      <c r="BH6" s="202" t="b">
        <f>LEN($T6)&lt;&gt;LENB($T6)</f>
        <v>0</v>
      </c>
      <c r="BI6" s="198" t="b">
        <f>LENB($T6)&gt;BI$3</f>
        <v>0</v>
      </c>
      <c r="BJ6" s="198" t="b">
        <f t="shared" si="15"/>
        <v>0</v>
      </c>
      <c r="BK6" s="198" t="b">
        <f t="shared" si="15"/>
        <v>0</v>
      </c>
      <c r="BL6" s="198" t="b">
        <f t="shared" si="15"/>
        <v>0</v>
      </c>
      <c r="BM6" s="199" t="b">
        <f t="shared" si="15"/>
        <v>0</v>
      </c>
      <c r="BN6" s="485" t="str">
        <f t="shared" ref="BN6:BN52" si="24">IF(OR(BH6:BM6),"red","")</f>
        <v/>
      </c>
      <c r="BP6" s="514" t="str">
        <f t="shared" ref="BP6:BP50" si="25">DBCS(IF(LEFT(D6,1)="0","☆"&amp;MID(D6,2,3),D6))</f>
        <v>１１</v>
      </c>
      <c r="BQ6" s="167">
        <f>COUNTIF(BP$5:BP5,BP6)</f>
        <v>0</v>
      </c>
      <c r="BR6" s="167">
        <f>COUNTIF(BP$5:BP5,LEFT(BP6,3))</f>
        <v>0</v>
      </c>
      <c r="BS6" s="167">
        <f>COUNTIF(BP$5:BP5,LEFT(BP6,2))</f>
        <v>0</v>
      </c>
      <c r="BT6" s="167">
        <f>COUNTIF(BP$5:BP5,LEFT(BP6,1))</f>
        <v>0</v>
      </c>
      <c r="BU6" s="515" t="b">
        <f>IF(BP6="",FALSE,SUM(BQ6:BT6)&gt;0)</f>
        <v>0</v>
      </c>
      <c r="BV6" s="167" t="str">
        <f t="shared" si="16"/>
        <v>11</v>
      </c>
      <c r="BW6" s="167" t="str">
        <f t="shared" si="17"/>
        <v>11*</v>
      </c>
      <c r="BX6" s="515" t="b">
        <f>IF(D6="",FALSE,COUNTIF($D$5:$D6,$BW6)&gt;1)</f>
        <v>0</v>
      </c>
      <c r="BY6" s="485" t="str">
        <f t="shared" ref="BY6:BY69" si="26">IF(OR(BU6,BX6),"red","")</f>
        <v/>
      </c>
      <c r="CA6" s="514" t="str">
        <f t="shared" ref="CA6:CA44" si="27">C6</f>
        <v>内線番号 -2</v>
      </c>
      <c r="CB6" s="167" t="str">
        <f t="shared" ref="CB6:CB44" si="28">D6</f>
        <v>11</v>
      </c>
      <c r="CC6" s="514" t="str">
        <f t="shared" ref="CC6" si="29">G12</f>
        <v>NK内線番号 -2</v>
      </c>
      <c r="CD6" s="518">
        <v>6002</v>
      </c>
      <c r="CE6" s="493">
        <f t="shared" si="18"/>
        <v>6002</v>
      </c>
      <c r="CF6" s="167" t="str">
        <f>K14</f>
        <v>NKG内線番号 -2</v>
      </c>
      <c r="CG6" s="518">
        <v>6052</v>
      </c>
      <c r="CH6" s="493">
        <f t="shared" si="19"/>
        <v>6052</v>
      </c>
      <c r="CJ6" s="519" t="str">
        <f>IF(内線情報!C6="","",内線情報!C6)</f>
        <v>11</v>
      </c>
      <c r="CK6" s="485" t="str">
        <f t="shared" ref="CK6:CK43" si="30">IF(CJ6="","yellow","")</f>
        <v/>
      </c>
    </row>
    <row r="7" spans="1:89">
      <c r="A7" s="118"/>
      <c r="B7" s="511">
        <v>3</v>
      </c>
      <c r="C7" s="447" t="s">
        <v>75</v>
      </c>
      <c r="D7" s="510" t="str">
        <f>IF(内線情報!$C7="",ROW()+5,内線情報!$C7)</f>
        <v>12</v>
      </c>
      <c r="E7" s="118"/>
      <c r="F7" s="511">
        <v>49</v>
      </c>
      <c r="G7" s="447" t="s">
        <v>1344</v>
      </c>
      <c r="H7" s="905">
        <v>64</v>
      </c>
      <c r="I7" s="118"/>
      <c r="J7" s="511">
        <v>95</v>
      </c>
      <c r="K7" s="447" t="s">
        <v>521</v>
      </c>
      <c r="L7" s="905">
        <v>6043</v>
      </c>
      <c r="M7" s="118"/>
      <c r="N7" s="511">
        <v>135</v>
      </c>
      <c r="O7" s="447" t="s">
        <v>130</v>
      </c>
      <c r="P7" s="905" t="s">
        <v>533</v>
      </c>
      <c r="Q7" s="118"/>
      <c r="R7" s="511">
        <v>175</v>
      </c>
      <c r="S7" s="447" t="s">
        <v>74</v>
      </c>
      <c r="T7" s="905" t="s">
        <v>1172</v>
      </c>
      <c r="U7" s="118"/>
      <c r="W7" s="79">
        <f t="shared" si="0"/>
        <v>3</v>
      </c>
      <c r="X7" s="202" t="b">
        <f t="shared" si="1"/>
        <v>0</v>
      </c>
      <c r="Y7" s="198" t="b">
        <f t="shared" si="2"/>
        <v>0</v>
      </c>
      <c r="Z7" s="198" t="b">
        <f t="shared" si="3"/>
        <v>0</v>
      </c>
      <c r="AA7" s="198" t="b">
        <f t="shared" si="3"/>
        <v>0</v>
      </c>
      <c r="AB7" s="198" t="b">
        <f t="shared" si="3"/>
        <v>0</v>
      </c>
      <c r="AC7" s="199" t="b">
        <f t="shared" si="3"/>
        <v>0</v>
      </c>
      <c r="AD7" s="485" t="str">
        <f t="shared" si="20"/>
        <v/>
      </c>
      <c r="AF7" s="79">
        <f t="shared" si="4"/>
        <v>49</v>
      </c>
      <c r="AG7" s="202" t="b">
        <f t="shared" si="5"/>
        <v>0</v>
      </c>
      <c r="AH7" s="198" t="b">
        <f t="shared" si="6"/>
        <v>0</v>
      </c>
      <c r="AI7" s="198" t="b">
        <f t="shared" si="7"/>
        <v>0</v>
      </c>
      <c r="AJ7" s="198" t="b">
        <f t="shared" si="7"/>
        <v>0</v>
      </c>
      <c r="AK7" s="198" t="b">
        <f t="shared" si="7"/>
        <v>0</v>
      </c>
      <c r="AL7" s="199" t="b">
        <f t="shared" si="7"/>
        <v>0</v>
      </c>
      <c r="AM7" s="485" t="str">
        <f t="shared" si="21"/>
        <v/>
      </c>
      <c r="AO7" s="79">
        <f t="shared" si="8"/>
        <v>95</v>
      </c>
      <c r="AP7" s="202" t="b">
        <f t="shared" si="9"/>
        <v>0</v>
      </c>
      <c r="AQ7" s="198" t="b">
        <f t="shared" si="10"/>
        <v>0</v>
      </c>
      <c r="AR7" s="198" t="b">
        <f t="shared" si="11"/>
        <v>0</v>
      </c>
      <c r="AS7" s="198" t="b">
        <f t="shared" si="11"/>
        <v>0</v>
      </c>
      <c r="AT7" s="198" t="b">
        <f t="shared" si="11"/>
        <v>0</v>
      </c>
      <c r="AU7" s="199" t="b">
        <f t="shared" si="11"/>
        <v>0</v>
      </c>
      <c r="AV7" s="485" t="str">
        <f t="shared" si="22"/>
        <v/>
      </c>
      <c r="AX7" s="79">
        <f t="shared" si="12"/>
        <v>135</v>
      </c>
      <c r="AY7" s="202" t="b">
        <f t="shared" ref="AY7:AY44" si="31">LEN($P7)&lt;&gt;LENB($P7)</f>
        <v>0</v>
      </c>
      <c r="AZ7" s="198" t="b">
        <f t="shared" ref="AZ7:AZ44" si="32">LENB($P7)&gt;AZ$3</f>
        <v>0</v>
      </c>
      <c r="BA7" s="198" t="b">
        <f t="shared" ref="BA7:BD44" si="33">ISERROR(FIND(MID($P7,BA$4,1),"0123456789*#"))</f>
        <v>0</v>
      </c>
      <c r="BB7" s="198" t="b">
        <f t="shared" si="33"/>
        <v>0</v>
      </c>
      <c r="BC7" s="198" t="b">
        <f t="shared" si="33"/>
        <v>0</v>
      </c>
      <c r="BD7" s="199" t="b">
        <f t="shared" si="33"/>
        <v>0</v>
      </c>
      <c r="BE7" s="485" t="str">
        <f t="shared" si="23"/>
        <v/>
      </c>
      <c r="BG7" s="79">
        <f t="shared" si="14"/>
        <v>175</v>
      </c>
      <c r="BH7" s="202" t="b">
        <f t="shared" ref="BH7:BH52" si="34">LEN($T7)&lt;&gt;LENB($T7)</f>
        <v>0</v>
      </c>
      <c r="BI7" s="198" t="b">
        <f t="shared" ref="BI7:BI52" si="35">LENB($T7)&gt;BI$3</f>
        <v>0</v>
      </c>
      <c r="BJ7" s="198" t="b">
        <f t="shared" ref="BJ7:BM52" si="36">ISERROR(FIND(MID($T7,BJ$4,1),"0123456789*#"))</f>
        <v>0</v>
      </c>
      <c r="BK7" s="198" t="b">
        <f t="shared" si="36"/>
        <v>0</v>
      </c>
      <c r="BL7" s="198" t="b">
        <f t="shared" si="36"/>
        <v>0</v>
      </c>
      <c r="BM7" s="199" t="b">
        <f t="shared" si="36"/>
        <v>0</v>
      </c>
      <c r="BN7" s="485" t="str">
        <f t="shared" si="24"/>
        <v/>
      </c>
      <c r="BP7" s="514" t="str">
        <f t="shared" si="25"/>
        <v>１２</v>
      </c>
      <c r="BQ7" s="167">
        <f>COUNTIF(BP$5:BP6,BP7)</f>
        <v>0</v>
      </c>
      <c r="BR7" s="167">
        <f>COUNTIF(BP$5:BP6,LEFT(BP7,3))</f>
        <v>0</v>
      </c>
      <c r="BS7" s="167">
        <f>COUNTIF(BP$5:BP6,LEFT(BP7,2))</f>
        <v>0</v>
      </c>
      <c r="BT7" s="167">
        <f>COUNTIF(BP$5:BP6,LEFT(BP7,1))</f>
        <v>0</v>
      </c>
      <c r="BU7" s="515" t="b">
        <f>IF(BP7="",FALSE,SUM(BQ7:BT7)&gt;0)</f>
        <v>0</v>
      </c>
      <c r="BV7" s="167" t="str">
        <f t="shared" si="16"/>
        <v>12</v>
      </c>
      <c r="BW7" s="167" t="str">
        <f t="shared" si="17"/>
        <v>12*</v>
      </c>
      <c r="BX7" s="515" t="b">
        <f>IF(D7="",FALSE,COUNTIF($D$5:$D7,$BW7)&gt;1)</f>
        <v>0</v>
      </c>
      <c r="BY7" s="485" t="str">
        <f t="shared" si="26"/>
        <v/>
      </c>
      <c r="CA7" s="514" t="str">
        <f t="shared" si="27"/>
        <v>内線番号 -3</v>
      </c>
      <c r="CB7" s="167" t="str">
        <f t="shared" si="28"/>
        <v>12</v>
      </c>
      <c r="CC7" s="514" t="str">
        <f t="shared" ref="CC7" si="37">G13</f>
        <v>NK内線番号 -3</v>
      </c>
      <c r="CD7" s="518">
        <v>6003</v>
      </c>
      <c r="CE7" s="493">
        <f t="shared" si="18"/>
        <v>6003</v>
      </c>
      <c r="CF7" s="167" t="str">
        <f>K15</f>
        <v>NKG内線番号 -3</v>
      </c>
      <c r="CG7" s="518">
        <v>6053</v>
      </c>
      <c r="CH7" s="493">
        <f t="shared" si="19"/>
        <v>6053</v>
      </c>
      <c r="CJ7" s="519" t="str">
        <f>IF(内線情報!C7="","",内線情報!C7)</f>
        <v>12</v>
      </c>
      <c r="CK7" s="485" t="str">
        <f t="shared" si="30"/>
        <v/>
      </c>
    </row>
    <row r="8" spans="1:89">
      <c r="A8" s="118"/>
      <c r="B8" s="511">
        <v>4</v>
      </c>
      <c r="C8" s="447" t="s">
        <v>78</v>
      </c>
      <c r="D8" s="510" t="str">
        <f>IF(内線情報!$C8="",ROW()+5,内線情報!$C8)</f>
        <v>13</v>
      </c>
      <c r="E8" s="118"/>
      <c r="F8" s="511">
        <v>50</v>
      </c>
      <c r="G8" s="447" t="s">
        <v>1345</v>
      </c>
      <c r="H8" s="905">
        <v>63</v>
      </c>
      <c r="I8" s="118"/>
      <c r="J8" s="511">
        <v>96</v>
      </c>
      <c r="K8" s="447" t="s">
        <v>522</v>
      </c>
      <c r="L8" s="905">
        <v>6044</v>
      </c>
      <c r="M8" s="118"/>
      <c r="N8" s="511">
        <v>136</v>
      </c>
      <c r="O8" s="447" t="s">
        <v>132</v>
      </c>
      <c r="P8" s="905" t="s">
        <v>534</v>
      </c>
      <c r="Q8" s="118"/>
      <c r="R8" s="511">
        <v>176</v>
      </c>
      <c r="S8" s="447" t="s">
        <v>77</v>
      </c>
      <c r="T8" s="905" t="s">
        <v>1173</v>
      </c>
      <c r="U8" s="118"/>
      <c r="W8" s="79">
        <f t="shared" si="0"/>
        <v>4</v>
      </c>
      <c r="X8" s="202" t="b">
        <f t="shared" si="1"/>
        <v>0</v>
      </c>
      <c r="Y8" s="198" t="b">
        <f t="shared" si="2"/>
        <v>0</v>
      </c>
      <c r="Z8" s="198" t="b">
        <f t="shared" si="3"/>
        <v>0</v>
      </c>
      <c r="AA8" s="198" t="b">
        <f t="shared" si="3"/>
        <v>0</v>
      </c>
      <c r="AB8" s="198" t="b">
        <f t="shared" si="3"/>
        <v>0</v>
      </c>
      <c r="AC8" s="199" t="b">
        <f t="shared" si="3"/>
        <v>0</v>
      </c>
      <c r="AD8" s="485" t="str">
        <f t="shared" si="20"/>
        <v/>
      </c>
      <c r="AF8" s="79">
        <f t="shared" si="4"/>
        <v>50</v>
      </c>
      <c r="AG8" s="202" t="b">
        <f t="shared" si="5"/>
        <v>0</v>
      </c>
      <c r="AH8" s="198" t="b">
        <f t="shared" si="6"/>
        <v>0</v>
      </c>
      <c r="AI8" s="198" t="b">
        <f t="shared" si="7"/>
        <v>0</v>
      </c>
      <c r="AJ8" s="198" t="b">
        <f t="shared" si="7"/>
        <v>0</v>
      </c>
      <c r="AK8" s="198" t="b">
        <f t="shared" si="7"/>
        <v>0</v>
      </c>
      <c r="AL8" s="199" t="b">
        <f t="shared" si="7"/>
        <v>0</v>
      </c>
      <c r="AM8" s="485" t="str">
        <f t="shared" si="21"/>
        <v/>
      </c>
      <c r="AO8" s="79">
        <f t="shared" si="8"/>
        <v>96</v>
      </c>
      <c r="AP8" s="202" t="b">
        <f t="shared" si="9"/>
        <v>0</v>
      </c>
      <c r="AQ8" s="198" t="b">
        <f t="shared" si="10"/>
        <v>0</v>
      </c>
      <c r="AR8" s="198" t="b">
        <f t="shared" si="11"/>
        <v>0</v>
      </c>
      <c r="AS8" s="198" t="b">
        <f t="shared" si="11"/>
        <v>0</v>
      </c>
      <c r="AT8" s="198" t="b">
        <f t="shared" si="11"/>
        <v>0</v>
      </c>
      <c r="AU8" s="199" t="b">
        <f t="shared" si="11"/>
        <v>0</v>
      </c>
      <c r="AV8" s="485" t="str">
        <f t="shared" si="22"/>
        <v/>
      </c>
      <c r="AX8" s="79">
        <f t="shared" si="12"/>
        <v>136</v>
      </c>
      <c r="AY8" s="202" t="b">
        <f t="shared" si="31"/>
        <v>0</v>
      </c>
      <c r="AZ8" s="198" t="b">
        <f t="shared" si="32"/>
        <v>0</v>
      </c>
      <c r="BA8" s="198" t="b">
        <f t="shared" si="33"/>
        <v>0</v>
      </c>
      <c r="BB8" s="198" t="b">
        <f t="shared" si="33"/>
        <v>0</v>
      </c>
      <c r="BC8" s="198" t="b">
        <f t="shared" si="33"/>
        <v>0</v>
      </c>
      <c r="BD8" s="199" t="b">
        <f t="shared" si="33"/>
        <v>0</v>
      </c>
      <c r="BE8" s="485" t="str">
        <f t="shared" si="23"/>
        <v/>
      </c>
      <c r="BG8" s="79">
        <f t="shared" si="14"/>
        <v>176</v>
      </c>
      <c r="BH8" s="202" t="b">
        <f t="shared" si="34"/>
        <v>0</v>
      </c>
      <c r="BI8" s="198" t="b">
        <f t="shared" si="35"/>
        <v>0</v>
      </c>
      <c r="BJ8" s="198" t="b">
        <f t="shared" si="36"/>
        <v>0</v>
      </c>
      <c r="BK8" s="198" t="b">
        <f t="shared" si="36"/>
        <v>0</v>
      </c>
      <c r="BL8" s="198" t="b">
        <f t="shared" si="36"/>
        <v>0</v>
      </c>
      <c r="BM8" s="199" t="b">
        <f t="shared" si="36"/>
        <v>0</v>
      </c>
      <c r="BN8" s="485" t="str">
        <f t="shared" si="24"/>
        <v/>
      </c>
      <c r="BP8" s="514" t="str">
        <f t="shared" si="25"/>
        <v>１３</v>
      </c>
      <c r="BQ8" s="167">
        <f>COUNTIF(BP$5:BP7,BP8)</f>
        <v>0</v>
      </c>
      <c r="BR8" s="167">
        <f>COUNTIF(BP$5:BP7,LEFT(BP8,3))</f>
        <v>0</v>
      </c>
      <c r="BS8" s="167">
        <f>COUNTIF(BP$5:BP7,LEFT(BP8,2))</f>
        <v>0</v>
      </c>
      <c r="BT8" s="167">
        <f>COUNTIF(BP$5:BP7,LEFT(BP8,1))</f>
        <v>0</v>
      </c>
      <c r="BU8" s="515" t="b">
        <f t="shared" ref="BU8:BU49" si="38">IF(BP8="",FALSE,SUM(BQ8:BT8)&gt;0)</f>
        <v>0</v>
      </c>
      <c r="BV8" s="167" t="str">
        <f t="shared" si="16"/>
        <v>13</v>
      </c>
      <c r="BW8" s="167" t="str">
        <f t="shared" si="17"/>
        <v>13*</v>
      </c>
      <c r="BX8" s="515" t="b">
        <f>IF(D8="",FALSE,COUNTIF($D$5:$D8,$BW8)&gt;1)</f>
        <v>0</v>
      </c>
      <c r="BY8" s="485" t="str">
        <f t="shared" si="26"/>
        <v/>
      </c>
      <c r="CA8" s="514" t="str">
        <f t="shared" si="27"/>
        <v>内線番号 -4</v>
      </c>
      <c r="CB8" s="167" t="str">
        <f t="shared" si="28"/>
        <v>13</v>
      </c>
      <c r="CC8" s="514" t="str">
        <f t="shared" ref="CC8" si="39">G14</f>
        <v>NK内線番号 -4</v>
      </c>
      <c r="CD8" s="518">
        <v>6004</v>
      </c>
      <c r="CE8" s="493">
        <f t="shared" si="18"/>
        <v>6004</v>
      </c>
      <c r="CF8" s="167" t="str">
        <f>K16</f>
        <v>NKG内線番号 -4</v>
      </c>
      <c r="CG8" s="518">
        <v>6054</v>
      </c>
      <c r="CH8" s="493">
        <f t="shared" si="19"/>
        <v>6054</v>
      </c>
      <c r="CJ8" s="519" t="str">
        <f>IF(内線情報!C8="","",内線情報!C8)</f>
        <v>13</v>
      </c>
      <c r="CK8" s="485" t="str">
        <f t="shared" si="30"/>
        <v/>
      </c>
    </row>
    <row r="9" spans="1:89">
      <c r="A9" s="118"/>
      <c r="B9" s="511">
        <v>5</v>
      </c>
      <c r="C9" s="447" t="s">
        <v>81</v>
      </c>
      <c r="D9" s="510" t="str">
        <f>IF(内線情報!$C9="",ROW()+5,内線情報!$C9)</f>
        <v>14</v>
      </c>
      <c r="E9" s="118"/>
      <c r="F9" s="511">
        <v>51</v>
      </c>
      <c r="G9" s="447" t="s">
        <v>1346</v>
      </c>
      <c r="H9" s="905">
        <v>62</v>
      </c>
      <c r="I9" s="118"/>
      <c r="J9" s="511">
        <v>97</v>
      </c>
      <c r="K9" s="447" t="s">
        <v>523</v>
      </c>
      <c r="L9" s="905">
        <v>6045</v>
      </c>
      <c r="M9" s="118"/>
      <c r="N9" s="511">
        <v>137</v>
      </c>
      <c r="O9" s="447" t="s">
        <v>134</v>
      </c>
      <c r="P9" s="905" t="s">
        <v>535</v>
      </c>
      <c r="Q9" s="118"/>
      <c r="R9" s="511">
        <v>177</v>
      </c>
      <c r="S9" s="447" t="s">
        <v>80</v>
      </c>
      <c r="T9" s="905" t="s">
        <v>557</v>
      </c>
      <c r="U9" s="118"/>
      <c r="W9" s="79">
        <f t="shared" si="0"/>
        <v>5</v>
      </c>
      <c r="X9" s="202" t="b">
        <f t="shared" si="1"/>
        <v>0</v>
      </c>
      <c r="Y9" s="198" t="b">
        <f t="shared" si="2"/>
        <v>0</v>
      </c>
      <c r="Z9" s="198" t="b">
        <f t="shared" si="3"/>
        <v>0</v>
      </c>
      <c r="AA9" s="198" t="b">
        <f t="shared" si="3"/>
        <v>0</v>
      </c>
      <c r="AB9" s="198" t="b">
        <f t="shared" si="3"/>
        <v>0</v>
      </c>
      <c r="AC9" s="199" t="b">
        <f t="shared" si="3"/>
        <v>0</v>
      </c>
      <c r="AD9" s="485" t="str">
        <f t="shared" si="20"/>
        <v/>
      </c>
      <c r="AF9" s="79">
        <f t="shared" si="4"/>
        <v>51</v>
      </c>
      <c r="AG9" s="202" t="b">
        <f t="shared" si="5"/>
        <v>0</v>
      </c>
      <c r="AH9" s="198" t="b">
        <f t="shared" si="6"/>
        <v>0</v>
      </c>
      <c r="AI9" s="198" t="b">
        <f t="shared" si="7"/>
        <v>0</v>
      </c>
      <c r="AJ9" s="198" t="b">
        <f t="shared" si="7"/>
        <v>0</v>
      </c>
      <c r="AK9" s="198" t="b">
        <f t="shared" si="7"/>
        <v>0</v>
      </c>
      <c r="AL9" s="199" t="b">
        <f t="shared" si="7"/>
        <v>0</v>
      </c>
      <c r="AM9" s="485" t="str">
        <f t="shared" si="21"/>
        <v/>
      </c>
      <c r="AO9" s="79">
        <f t="shared" si="8"/>
        <v>97</v>
      </c>
      <c r="AP9" s="202" t="b">
        <f t="shared" si="9"/>
        <v>0</v>
      </c>
      <c r="AQ9" s="198" t="b">
        <f t="shared" si="10"/>
        <v>0</v>
      </c>
      <c r="AR9" s="198" t="b">
        <f t="shared" si="11"/>
        <v>0</v>
      </c>
      <c r="AS9" s="198" t="b">
        <f t="shared" si="11"/>
        <v>0</v>
      </c>
      <c r="AT9" s="198" t="b">
        <f t="shared" si="11"/>
        <v>0</v>
      </c>
      <c r="AU9" s="199" t="b">
        <f t="shared" si="11"/>
        <v>0</v>
      </c>
      <c r="AV9" s="485" t="str">
        <f t="shared" si="22"/>
        <v/>
      </c>
      <c r="AX9" s="79">
        <f t="shared" si="12"/>
        <v>137</v>
      </c>
      <c r="AY9" s="202" t="b">
        <f t="shared" si="31"/>
        <v>0</v>
      </c>
      <c r="AZ9" s="198" t="b">
        <f t="shared" si="32"/>
        <v>0</v>
      </c>
      <c r="BA9" s="198" t="b">
        <f t="shared" si="33"/>
        <v>0</v>
      </c>
      <c r="BB9" s="198" t="b">
        <f t="shared" si="33"/>
        <v>0</v>
      </c>
      <c r="BC9" s="198" t="b">
        <f t="shared" si="33"/>
        <v>0</v>
      </c>
      <c r="BD9" s="199" t="b">
        <f t="shared" si="33"/>
        <v>0</v>
      </c>
      <c r="BE9" s="485" t="str">
        <f t="shared" si="23"/>
        <v/>
      </c>
      <c r="BG9" s="79">
        <f t="shared" si="14"/>
        <v>177</v>
      </c>
      <c r="BH9" s="202" t="b">
        <f t="shared" si="34"/>
        <v>0</v>
      </c>
      <c r="BI9" s="198" t="b">
        <f t="shared" si="35"/>
        <v>0</v>
      </c>
      <c r="BJ9" s="198" t="b">
        <f t="shared" si="36"/>
        <v>0</v>
      </c>
      <c r="BK9" s="198" t="b">
        <f t="shared" si="36"/>
        <v>0</v>
      </c>
      <c r="BL9" s="198" t="b">
        <f t="shared" si="36"/>
        <v>0</v>
      </c>
      <c r="BM9" s="199" t="b">
        <f t="shared" si="36"/>
        <v>0</v>
      </c>
      <c r="BN9" s="485" t="str">
        <f t="shared" si="24"/>
        <v/>
      </c>
      <c r="BP9" s="514" t="str">
        <f t="shared" si="25"/>
        <v>１４</v>
      </c>
      <c r="BQ9" s="167">
        <f>COUNTIF(BP$5:BP8,BP9)</f>
        <v>0</v>
      </c>
      <c r="BR9" s="167">
        <f>COUNTIF(BP$5:BP8,LEFT(BP9,3))</f>
        <v>0</v>
      </c>
      <c r="BS9" s="167">
        <f>COUNTIF(BP$5:BP8,LEFT(BP9,2))</f>
        <v>0</v>
      </c>
      <c r="BT9" s="167">
        <f>COUNTIF(BP$5:BP8,LEFT(BP9,1))</f>
        <v>0</v>
      </c>
      <c r="BU9" s="515" t="b">
        <f>IF(BP9="",FALSE,SUM(BQ9:BT9)&gt;0)</f>
        <v>0</v>
      </c>
      <c r="BV9" s="167" t="str">
        <f t="shared" si="16"/>
        <v>14</v>
      </c>
      <c r="BW9" s="167" t="str">
        <f t="shared" si="17"/>
        <v>14*</v>
      </c>
      <c r="BX9" s="515" t="b">
        <f>IF(D9="",FALSE,COUNTIF($D$5:$D9,$BW9)&gt;1)</f>
        <v>0</v>
      </c>
      <c r="BY9" s="485" t="str">
        <f t="shared" si="26"/>
        <v/>
      </c>
      <c r="CA9" s="514" t="str">
        <f t="shared" si="27"/>
        <v>内線番号 -5</v>
      </c>
      <c r="CB9" s="167" t="str">
        <f t="shared" si="28"/>
        <v>14</v>
      </c>
      <c r="CC9" s="514" t="str">
        <f t="shared" ref="CC9" si="40">G15</f>
        <v>NK内線番号 -5</v>
      </c>
      <c r="CD9" s="518">
        <v>6005</v>
      </c>
      <c r="CE9" s="493">
        <f t="shared" si="18"/>
        <v>6005</v>
      </c>
      <c r="CF9" s="167" t="str">
        <f t="shared" ref="CF9" si="41">K17</f>
        <v>NKG内線番号 -5</v>
      </c>
      <c r="CG9" s="518">
        <v>6055</v>
      </c>
      <c r="CH9" s="493">
        <f t="shared" si="19"/>
        <v>6055</v>
      </c>
      <c r="CJ9" s="519" t="str">
        <f>IF(内線情報!C9="","",内線情報!C9)</f>
        <v>14</v>
      </c>
      <c r="CK9" s="485" t="str">
        <f t="shared" si="30"/>
        <v/>
      </c>
    </row>
    <row r="10" spans="1:89">
      <c r="A10" s="118"/>
      <c r="B10" s="511">
        <v>6</v>
      </c>
      <c r="C10" s="447" t="s">
        <v>84</v>
      </c>
      <c r="D10" s="510" t="str">
        <f>IF(内線情報!$C10="",ROW()+5,内線情報!$C10)</f>
        <v>15</v>
      </c>
      <c r="E10" s="118"/>
      <c r="F10" s="511">
        <v>52</v>
      </c>
      <c r="G10" s="447" t="s">
        <v>1347</v>
      </c>
      <c r="H10" s="905">
        <v>61</v>
      </c>
      <c r="I10" s="118"/>
      <c r="J10" s="511">
        <v>98</v>
      </c>
      <c r="K10" s="447" t="s">
        <v>1341</v>
      </c>
      <c r="L10" s="905">
        <v>6046</v>
      </c>
      <c r="M10" s="118"/>
      <c r="N10" s="511">
        <v>138</v>
      </c>
      <c r="O10" s="447" t="s">
        <v>137</v>
      </c>
      <c r="P10" s="905" t="s">
        <v>536</v>
      </c>
      <c r="Q10" s="118"/>
      <c r="R10" s="511">
        <v>178</v>
      </c>
      <c r="S10" s="447" t="s">
        <v>83</v>
      </c>
      <c r="T10" s="905" t="s">
        <v>558</v>
      </c>
      <c r="U10" s="118"/>
      <c r="W10" s="79">
        <f t="shared" si="0"/>
        <v>6</v>
      </c>
      <c r="X10" s="202" t="b">
        <f t="shared" si="1"/>
        <v>0</v>
      </c>
      <c r="Y10" s="198" t="b">
        <f t="shared" si="2"/>
        <v>0</v>
      </c>
      <c r="Z10" s="198" t="b">
        <f t="shared" si="3"/>
        <v>0</v>
      </c>
      <c r="AA10" s="198" t="b">
        <f t="shared" si="3"/>
        <v>0</v>
      </c>
      <c r="AB10" s="198" t="b">
        <f t="shared" si="3"/>
        <v>0</v>
      </c>
      <c r="AC10" s="199" t="b">
        <f t="shared" si="3"/>
        <v>0</v>
      </c>
      <c r="AD10" s="485" t="str">
        <f t="shared" si="20"/>
        <v/>
      </c>
      <c r="AF10" s="79">
        <f t="shared" si="4"/>
        <v>52</v>
      </c>
      <c r="AG10" s="202" t="b">
        <f t="shared" si="5"/>
        <v>0</v>
      </c>
      <c r="AH10" s="198" t="b">
        <f t="shared" si="6"/>
        <v>0</v>
      </c>
      <c r="AI10" s="198" t="b">
        <f t="shared" si="7"/>
        <v>0</v>
      </c>
      <c r="AJ10" s="198" t="b">
        <f t="shared" si="7"/>
        <v>0</v>
      </c>
      <c r="AK10" s="198" t="b">
        <f t="shared" si="7"/>
        <v>0</v>
      </c>
      <c r="AL10" s="199" t="b">
        <f t="shared" si="7"/>
        <v>0</v>
      </c>
      <c r="AM10" s="485" t="str">
        <f t="shared" si="21"/>
        <v/>
      </c>
      <c r="AO10" s="79">
        <f t="shared" si="8"/>
        <v>98</v>
      </c>
      <c r="AP10" s="202" t="b">
        <f t="shared" si="9"/>
        <v>0</v>
      </c>
      <c r="AQ10" s="198" t="b">
        <f t="shared" si="10"/>
        <v>0</v>
      </c>
      <c r="AR10" s="198" t="b">
        <f t="shared" si="11"/>
        <v>0</v>
      </c>
      <c r="AS10" s="198" t="b">
        <f t="shared" si="11"/>
        <v>0</v>
      </c>
      <c r="AT10" s="198" t="b">
        <f t="shared" si="11"/>
        <v>0</v>
      </c>
      <c r="AU10" s="199" t="b">
        <f t="shared" si="11"/>
        <v>0</v>
      </c>
      <c r="AV10" s="485" t="str">
        <f t="shared" si="22"/>
        <v/>
      </c>
      <c r="AX10" s="79">
        <f t="shared" si="12"/>
        <v>138</v>
      </c>
      <c r="AY10" s="202" t="b">
        <f t="shared" si="31"/>
        <v>0</v>
      </c>
      <c r="AZ10" s="198" t="b">
        <f t="shared" si="32"/>
        <v>0</v>
      </c>
      <c r="BA10" s="198" t="b">
        <f t="shared" si="33"/>
        <v>0</v>
      </c>
      <c r="BB10" s="198" t="b">
        <f t="shared" si="33"/>
        <v>0</v>
      </c>
      <c r="BC10" s="198" t="b">
        <f t="shared" si="33"/>
        <v>0</v>
      </c>
      <c r="BD10" s="199" t="b">
        <f t="shared" si="33"/>
        <v>0</v>
      </c>
      <c r="BE10" s="485" t="str">
        <f t="shared" si="23"/>
        <v/>
      </c>
      <c r="BG10" s="79">
        <f t="shared" si="14"/>
        <v>178</v>
      </c>
      <c r="BH10" s="202" t="b">
        <f t="shared" si="34"/>
        <v>0</v>
      </c>
      <c r="BI10" s="198" t="b">
        <f t="shared" si="35"/>
        <v>0</v>
      </c>
      <c r="BJ10" s="198" t="b">
        <f t="shared" si="36"/>
        <v>0</v>
      </c>
      <c r="BK10" s="198" t="b">
        <f t="shared" si="36"/>
        <v>0</v>
      </c>
      <c r="BL10" s="198" t="b">
        <f t="shared" si="36"/>
        <v>0</v>
      </c>
      <c r="BM10" s="199" t="b">
        <f t="shared" si="36"/>
        <v>0</v>
      </c>
      <c r="BN10" s="485" t="str">
        <f t="shared" si="24"/>
        <v/>
      </c>
      <c r="BP10" s="514" t="str">
        <f t="shared" si="25"/>
        <v>１５</v>
      </c>
      <c r="BQ10" s="167">
        <f>COUNTIF(BP$5:BP9,BP10)</f>
        <v>0</v>
      </c>
      <c r="BR10" s="167">
        <f>COUNTIF(BP$5:BP9,LEFT(BP10,3))</f>
        <v>0</v>
      </c>
      <c r="BS10" s="167">
        <f>COUNTIF(BP$5:BP9,LEFT(BP10,2))</f>
        <v>0</v>
      </c>
      <c r="BT10" s="167">
        <f>COUNTIF(BP$5:BP9,LEFT(BP10,1))</f>
        <v>0</v>
      </c>
      <c r="BU10" s="515" t="b">
        <f t="shared" si="38"/>
        <v>0</v>
      </c>
      <c r="BV10" s="167" t="str">
        <f t="shared" si="16"/>
        <v>15</v>
      </c>
      <c r="BW10" s="167" t="str">
        <f t="shared" si="17"/>
        <v>15*</v>
      </c>
      <c r="BX10" s="515" t="b">
        <f>IF(D10="",FALSE,COUNTIF($D$5:$D10,$BW10)&gt;1)</f>
        <v>0</v>
      </c>
      <c r="BY10" s="485" t="str">
        <f t="shared" si="26"/>
        <v/>
      </c>
      <c r="CA10" s="514" t="str">
        <f t="shared" si="27"/>
        <v>内線番号 -6</v>
      </c>
      <c r="CB10" s="167" t="str">
        <f t="shared" si="28"/>
        <v>15</v>
      </c>
      <c r="CC10" s="514" t="str">
        <f t="shared" ref="CC10" si="42">G16</f>
        <v>NK内線番号 -6</v>
      </c>
      <c r="CD10" s="518">
        <v>6006</v>
      </c>
      <c r="CE10" s="493">
        <f t="shared" si="18"/>
        <v>6006</v>
      </c>
      <c r="CF10" s="167" t="str">
        <f t="shared" ref="CF10" si="43">K18</f>
        <v>NKG内線番号 -6</v>
      </c>
      <c r="CG10" s="518">
        <v>6056</v>
      </c>
      <c r="CH10" s="493">
        <f t="shared" si="19"/>
        <v>6056</v>
      </c>
      <c r="CJ10" s="519" t="str">
        <f>IF(内線情報!C10="","",内線情報!C10)</f>
        <v>15</v>
      </c>
      <c r="CK10" s="485" t="str">
        <f t="shared" si="30"/>
        <v/>
      </c>
    </row>
    <row r="11" spans="1:89">
      <c r="A11" s="118"/>
      <c r="B11" s="511">
        <v>7</v>
      </c>
      <c r="C11" s="447" t="s">
        <v>87</v>
      </c>
      <c r="D11" s="510" t="str">
        <f>IF(内線情報!$C11="",ROW()+5,内線情報!$C11)</f>
        <v>16</v>
      </c>
      <c r="E11" s="118"/>
      <c r="F11" s="511">
        <v>53</v>
      </c>
      <c r="G11" s="447" t="s">
        <v>161</v>
      </c>
      <c r="H11" s="905">
        <v>6001</v>
      </c>
      <c r="I11" s="118"/>
      <c r="J11" s="511">
        <v>99</v>
      </c>
      <c r="K11" s="447" t="s">
        <v>524</v>
      </c>
      <c r="L11" s="905">
        <v>6047</v>
      </c>
      <c r="M11" s="118"/>
      <c r="N11" s="511">
        <v>139</v>
      </c>
      <c r="O11" s="447" t="s">
        <v>140</v>
      </c>
      <c r="P11" s="905" t="s">
        <v>1166</v>
      </c>
      <c r="Q11" s="118"/>
      <c r="R11" s="511">
        <v>179</v>
      </c>
      <c r="S11" s="447" t="s">
        <v>86</v>
      </c>
      <c r="T11" s="905" t="s">
        <v>559</v>
      </c>
      <c r="U11" s="118"/>
      <c r="W11" s="79">
        <f t="shared" si="0"/>
        <v>7</v>
      </c>
      <c r="X11" s="202" t="b">
        <f t="shared" si="1"/>
        <v>0</v>
      </c>
      <c r="Y11" s="198" t="b">
        <f t="shared" si="2"/>
        <v>0</v>
      </c>
      <c r="Z11" s="198" t="b">
        <f t="shared" si="3"/>
        <v>0</v>
      </c>
      <c r="AA11" s="198" t="b">
        <f t="shared" si="3"/>
        <v>0</v>
      </c>
      <c r="AB11" s="198" t="b">
        <f t="shared" si="3"/>
        <v>0</v>
      </c>
      <c r="AC11" s="199" t="b">
        <f t="shared" si="3"/>
        <v>0</v>
      </c>
      <c r="AD11" s="485" t="str">
        <f t="shared" si="20"/>
        <v/>
      </c>
      <c r="AF11" s="79">
        <f t="shared" si="4"/>
        <v>53</v>
      </c>
      <c r="AG11" s="202" t="b">
        <f t="shared" si="5"/>
        <v>0</v>
      </c>
      <c r="AH11" s="198" t="b">
        <f t="shared" si="6"/>
        <v>0</v>
      </c>
      <c r="AI11" s="198" t="b">
        <f t="shared" si="7"/>
        <v>0</v>
      </c>
      <c r="AJ11" s="198" t="b">
        <f t="shared" si="7"/>
        <v>0</v>
      </c>
      <c r="AK11" s="198" t="b">
        <f t="shared" si="7"/>
        <v>0</v>
      </c>
      <c r="AL11" s="199" t="b">
        <f t="shared" si="7"/>
        <v>0</v>
      </c>
      <c r="AM11" s="485" t="str">
        <f t="shared" si="21"/>
        <v/>
      </c>
      <c r="AO11" s="79">
        <f t="shared" si="8"/>
        <v>99</v>
      </c>
      <c r="AP11" s="202" t="b">
        <f t="shared" si="9"/>
        <v>0</v>
      </c>
      <c r="AQ11" s="198" t="b">
        <f t="shared" si="10"/>
        <v>0</v>
      </c>
      <c r="AR11" s="198" t="b">
        <f t="shared" si="11"/>
        <v>0</v>
      </c>
      <c r="AS11" s="198" t="b">
        <f t="shared" si="11"/>
        <v>0</v>
      </c>
      <c r="AT11" s="198" t="b">
        <f t="shared" si="11"/>
        <v>0</v>
      </c>
      <c r="AU11" s="199" t="b">
        <f t="shared" si="11"/>
        <v>0</v>
      </c>
      <c r="AV11" s="485" t="str">
        <f t="shared" si="22"/>
        <v/>
      </c>
      <c r="AX11" s="79">
        <f t="shared" si="12"/>
        <v>139</v>
      </c>
      <c r="AY11" s="202" t="b">
        <f t="shared" si="31"/>
        <v>0</v>
      </c>
      <c r="AZ11" s="198" t="b">
        <f t="shared" si="32"/>
        <v>0</v>
      </c>
      <c r="BA11" s="198" t="b">
        <f t="shared" si="33"/>
        <v>0</v>
      </c>
      <c r="BB11" s="198" t="b">
        <f t="shared" si="33"/>
        <v>0</v>
      </c>
      <c r="BC11" s="198" t="b">
        <f t="shared" si="33"/>
        <v>0</v>
      </c>
      <c r="BD11" s="199" t="b">
        <f t="shared" si="33"/>
        <v>0</v>
      </c>
      <c r="BE11" s="485" t="str">
        <f t="shared" si="23"/>
        <v/>
      </c>
      <c r="BG11" s="79">
        <f t="shared" si="14"/>
        <v>179</v>
      </c>
      <c r="BH11" s="202" t="b">
        <f t="shared" si="34"/>
        <v>0</v>
      </c>
      <c r="BI11" s="198" t="b">
        <f t="shared" si="35"/>
        <v>0</v>
      </c>
      <c r="BJ11" s="198" t="b">
        <f t="shared" si="36"/>
        <v>0</v>
      </c>
      <c r="BK11" s="198" t="b">
        <f t="shared" si="36"/>
        <v>0</v>
      </c>
      <c r="BL11" s="198" t="b">
        <f t="shared" si="36"/>
        <v>0</v>
      </c>
      <c r="BM11" s="199" t="b">
        <f t="shared" si="36"/>
        <v>0</v>
      </c>
      <c r="BN11" s="485" t="str">
        <f t="shared" si="24"/>
        <v/>
      </c>
      <c r="BP11" s="514" t="str">
        <f t="shared" si="25"/>
        <v>１６</v>
      </c>
      <c r="BQ11" s="167">
        <f>COUNTIF(BP$5:BP10,BP11)</f>
        <v>0</v>
      </c>
      <c r="BR11" s="167">
        <f>COUNTIF(BP$5:BP10,LEFT(BP11,3))</f>
        <v>0</v>
      </c>
      <c r="BS11" s="167">
        <f>COUNTIF(BP$5:BP10,LEFT(BP11,2))</f>
        <v>0</v>
      </c>
      <c r="BT11" s="167">
        <f>COUNTIF(BP$5:BP10,LEFT(BP11,1))</f>
        <v>0</v>
      </c>
      <c r="BU11" s="515" t="b">
        <f t="shared" si="38"/>
        <v>0</v>
      </c>
      <c r="BV11" s="167" t="str">
        <f t="shared" si="16"/>
        <v>16</v>
      </c>
      <c r="BW11" s="167" t="str">
        <f t="shared" si="17"/>
        <v>16*</v>
      </c>
      <c r="BX11" s="515" t="b">
        <f>IF(D11="",FALSE,COUNTIF($D$5:$D11,$BW11)&gt;1)</f>
        <v>0</v>
      </c>
      <c r="BY11" s="485" t="str">
        <f t="shared" si="26"/>
        <v/>
      </c>
      <c r="CA11" s="514" t="str">
        <f t="shared" si="27"/>
        <v>内線番号 -7</v>
      </c>
      <c r="CB11" s="167" t="str">
        <f t="shared" si="28"/>
        <v>16</v>
      </c>
      <c r="CC11" s="514" t="str">
        <f t="shared" ref="CC11" si="44">G17</f>
        <v>NK内線番号 -7</v>
      </c>
      <c r="CD11" s="518">
        <v>6007</v>
      </c>
      <c r="CE11" s="493">
        <f t="shared" si="18"/>
        <v>6007</v>
      </c>
      <c r="CF11" s="167" t="str">
        <f t="shared" ref="CF11" si="45">K19</f>
        <v>NKG内線番号 -7</v>
      </c>
      <c r="CG11" s="518">
        <v>6057</v>
      </c>
      <c r="CH11" s="493">
        <f t="shared" si="19"/>
        <v>6057</v>
      </c>
      <c r="CJ11" s="519" t="str">
        <f>IF(内線情報!C11="","",内線情報!C11)</f>
        <v>16</v>
      </c>
      <c r="CK11" s="485" t="str">
        <f t="shared" si="30"/>
        <v/>
      </c>
    </row>
    <row r="12" spans="1:89">
      <c r="A12" s="118"/>
      <c r="B12" s="511">
        <v>8</v>
      </c>
      <c r="C12" s="447" t="s">
        <v>90</v>
      </c>
      <c r="D12" s="510" t="str">
        <f>IF(内線情報!$C12="",ROW()+5,内線情報!$C12)</f>
        <v>17</v>
      </c>
      <c r="E12" s="118"/>
      <c r="F12" s="511">
        <v>54</v>
      </c>
      <c r="G12" s="447" t="s">
        <v>164</v>
      </c>
      <c r="H12" s="905">
        <v>6002</v>
      </c>
      <c r="I12" s="118"/>
      <c r="J12" s="511">
        <v>100</v>
      </c>
      <c r="K12" s="447" t="s">
        <v>525</v>
      </c>
      <c r="L12" s="905">
        <v>6048</v>
      </c>
      <c r="M12" s="118"/>
      <c r="N12" s="511">
        <v>140</v>
      </c>
      <c r="O12" s="447" t="s">
        <v>143</v>
      </c>
      <c r="P12" s="905" t="s">
        <v>537</v>
      </c>
      <c r="Q12" s="118"/>
      <c r="R12" s="511">
        <v>180</v>
      </c>
      <c r="S12" s="447" t="s">
        <v>89</v>
      </c>
      <c r="T12" s="905" t="s">
        <v>560</v>
      </c>
      <c r="U12" s="118"/>
      <c r="W12" s="79">
        <f t="shared" si="0"/>
        <v>8</v>
      </c>
      <c r="X12" s="202" t="b">
        <f t="shared" si="1"/>
        <v>0</v>
      </c>
      <c r="Y12" s="198" t="b">
        <f t="shared" si="2"/>
        <v>0</v>
      </c>
      <c r="Z12" s="198" t="b">
        <f t="shared" si="3"/>
        <v>0</v>
      </c>
      <c r="AA12" s="198" t="b">
        <f t="shared" si="3"/>
        <v>0</v>
      </c>
      <c r="AB12" s="198" t="b">
        <f t="shared" si="3"/>
        <v>0</v>
      </c>
      <c r="AC12" s="199" t="b">
        <f t="shared" si="3"/>
        <v>0</v>
      </c>
      <c r="AD12" s="485" t="str">
        <f t="shared" si="20"/>
        <v/>
      </c>
      <c r="AF12" s="79">
        <f t="shared" si="4"/>
        <v>54</v>
      </c>
      <c r="AG12" s="202" t="b">
        <f t="shared" si="5"/>
        <v>0</v>
      </c>
      <c r="AH12" s="198" t="b">
        <f t="shared" si="6"/>
        <v>0</v>
      </c>
      <c r="AI12" s="198" t="b">
        <f t="shared" si="7"/>
        <v>0</v>
      </c>
      <c r="AJ12" s="198" t="b">
        <f t="shared" si="7"/>
        <v>0</v>
      </c>
      <c r="AK12" s="198" t="b">
        <f t="shared" si="7"/>
        <v>0</v>
      </c>
      <c r="AL12" s="199" t="b">
        <f t="shared" si="7"/>
        <v>0</v>
      </c>
      <c r="AM12" s="485" t="str">
        <f t="shared" si="21"/>
        <v/>
      </c>
      <c r="AO12" s="79">
        <f t="shared" si="8"/>
        <v>100</v>
      </c>
      <c r="AP12" s="202" t="b">
        <f t="shared" si="9"/>
        <v>0</v>
      </c>
      <c r="AQ12" s="198" t="b">
        <f t="shared" si="10"/>
        <v>0</v>
      </c>
      <c r="AR12" s="198" t="b">
        <f t="shared" si="11"/>
        <v>0</v>
      </c>
      <c r="AS12" s="198" t="b">
        <f t="shared" si="11"/>
        <v>0</v>
      </c>
      <c r="AT12" s="198" t="b">
        <f t="shared" si="11"/>
        <v>0</v>
      </c>
      <c r="AU12" s="199" t="b">
        <f t="shared" si="11"/>
        <v>0</v>
      </c>
      <c r="AV12" s="485" t="str">
        <f t="shared" si="22"/>
        <v/>
      </c>
      <c r="AX12" s="79">
        <f t="shared" si="12"/>
        <v>140</v>
      </c>
      <c r="AY12" s="202" t="b">
        <f t="shared" si="31"/>
        <v>0</v>
      </c>
      <c r="AZ12" s="198" t="b">
        <f t="shared" si="32"/>
        <v>0</v>
      </c>
      <c r="BA12" s="198" t="b">
        <f t="shared" si="33"/>
        <v>0</v>
      </c>
      <c r="BB12" s="198" t="b">
        <f t="shared" si="33"/>
        <v>0</v>
      </c>
      <c r="BC12" s="198" t="b">
        <f t="shared" si="33"/>
        <v>0</v>
      </c>
      <c r="BD12" s="199" t="b">
        <f t="shared" si="33"/>
        <v>0</v>
      </c>
      <c r="BE12" s="485" t="str">
        <f t="shared" si="23"/>
        <v/>
      </c>
      <c r="BG12" s="79">
        <f t="shared" si="14"/>
        <v>180</v>
      </c>
      <c r="BH12" s="202" t="b">
        <f t="shared" si="34"/>
        <v>0</v>
      </c>
      <c r="BI12" s="198" t="b">
        <f t="shared" si="35"/>
        <v>0</v>
      </c>
      <c r="BJ12" s="198" t="b">
        <f t="shared" si="36"/>
        <v>0</v>
      </c>
      <c r="BK12" s="198" t="b">
        <f t="shared" si="36"/>
        <v>0</v>
      </c>
      <c r="BL12" s="198" t="b">
        <f t="shared" si="36"/>
        <v>0</v>
      </c>
      <c r="BM12" s="199" t="b">
        <f t="shared" si="36"/>
        <v>0</v>
      </c>
      <c r="BN12" s="485" t="str">
        <f t="shared" si="24"/>
        <v/>
      </c>
      <c r="BP12" s="514" t="str">
        <f t="shared" si="25"/>
        <v>１７</v>
      </c>
      <c r="BQ12" s="167">
        <f>COUNTIF(BP$5:BP11,BP12)</f>
        <v>0</v>
      </c>
      <c r="BR12" s="167">
        <f>COUNTIF(BP$5:BP11,LEFT(BP12,3))</f>
        <v>0</v>
      </c>
      <c r="BS12" s="167">
        <f>COUNTIF(BP$5:BP11,LEFT(BP12,2))</f>
        <v>0</v>
      </c>
      <c r="BT12" s="167">
        <f>COUNTIF(BP$5:BP11,LEFT(BP12,1))</f>
        <v>0</v>
      </c>
      <c r="BU12" s="515" t="b">
        <f t="shared" si="38"/>
        <v>0</v>
      </c>
      <c r="BV12" s="167" t="str">
        <f t="shared" si="16"/>
        <v>17</v>
      </c>
      <c r="BW12" s="167" t="str">
        <f t="shared" si="17"/>
        <v>17*</v>
      </c>
      <c r="BX12" s="515" t="b">
        <f>IF(D12="",FALSE,COUNTIF($D$5:$D12,$BW12)&gt;1)</f>
        <v>0</v>
      </c>
      <c r="BY12" s="485" t="str">
        <f t="shared" si="26"/>
        <v/>
      </c>
      <c r="CA12" s="514" t="str">
        <f t="shared" si="27"/>
        <v>内線番号 -8</v>
      </c>
      <c r="CB12" s="167" t="str">
        <f t="shared" si="28"/>
        <v>17</v>
      </c>
      <c r="CC12" s="514" t="str">
        <f t="shared" ref="CC12" si="46">G18</f>
        <v>NK内線番号 -8</v>
      </c>
      <c r="CD12" s="518">
        <v>6008</v>
      </c>
      <c r="CE12" s="493">
        <f t="shared" si="18"/>
        <v>6008</v>
      </c>
      <c r="CF12" s="167" t="str">
        <f t="shared" ref="CF12" si="47">K20</f>
        <v>NKG内線番号 -8</v>
      </c>
      <c r="CG12" s="518">
        <v>6058</v>
      </c>
      <c r="CH12" s="493">
        <f t="shared" si="19"/>
        <v>6058</v>
      </c>
      <c r="CJ12" s="519" t="str">
        <f>IF(内線情報!C12="","",内線情報!C12)</f>
        <v>17</v>
      </c>
      <c r="CK12" s="485" t="str">
        <f t="shared" si="30"/>
        <v/>
      </c>
    </row>
    <row r="13" spans="1:89">
      <c r="A13" s="118"/>
      <c r="B13" s="511">
        <v>9</v>
      </c>
      <c r="C13" s="447" t="s">
        <v>93</v>
      </c>
      <c r="D13" s="510" t="str">
        <f>IF(内線情報!$C13="",ROW()+5,内線情報!$C13)</f>
        <v>18</v>
      </c>
      <c r="E13" s="118"/>
      <c r="F13" s="511">
        <v>55</v>
      </c>
      <c r="G13" s="447" t="s">
        <v>167</v>
      </c>
      <c r="H13" s="905">
        <v>6003</v>
      </c>
      <c r="I13" s="118"/>
      <c r="J13" s="511">
        <v>101</v>
      </c>
      <c r="K13" s="447" t="s">
        <v>208</v>
      </c>
      <c r="L13" s="905">
        <v>6051</v>
      </c>
      <c r="M13" s="118"/>
      <c r="N13" s="511">
        <v>141</v>
      </c>
      <c r="O13" s="447" t="s">
        <v>146</v>
      </c>
      <c r="P13" s="905" t="s">
        <v>538</v>
      </c>
      <c r="Q13" s="118"/>
      <c r="R13" s="511">
        <v>181</v>
      </c>
      <c r="S13" s="447" t="s">
        <v>92</v>
      </c>
      <c r="T13" s="905" t="s">
        <v>561</v>
      </c>
      <c r="U13" s="118"/>
      <c r="W13" s="79">
        <f t="shared" si="0"/>
        <v>9</v>
      </c>
      <c r="X13" s="202" t="b">
        <f t="shared" si="1"/>
        <v>0</v>
      </c>
      <c r="Y13" s="198" t="b">
        <f t="shared" si="2"/>
        <v>0</v>
      </c>
      <c r="Z13" s="198" t="b">
        <f t="shared" si="3"/>
        <v>0</v>
      </c>
      <c r="AA13" s="198" t="b">
        <f t="shared" si="3"/>
        <v>0</v>
      </c>
      <c r="AB13" s="198" t="b">
        <f t="shared" si="3"/>
        <v>0</v>
      </c>
      <c r="AC13" s="199" t="b">
        <f t="shared" si="3"/>
        <v>0</v>
      </c>
      <c r="AD13" s="485" t="str">
        <f t="shared" si="20"/>
        <v/>
      </c>
      <c r="AF13" s="79">
        <f t="shared" si="4"/>
        <v>55</v>
      </c>
      <c r="AG13" s="202" t="b">
        <f t="shared" si="5"/>
        <v>0</v>
      </c>
      <c r="AH13" s="198" t="b">
        <f t="shared" si="6"/>
        <v>0</v>
      </c>
      <c r="AI13" s="198" t="b">
        <f t="shared" si="7"/>
        <v>0</v>
      </c>
      <c r="AJ13" s="198" t="b">
        <f t="shared" si="7"/>
        <v>0</v>
      </c>
      <c r="AK13" s="198" t="b">
        <f t="shared" si="7"/>
        <v>0</v>
      </c>
      <c r="AL13" s="199" t="b">
        <f t="shared" si="7"/>
        <v>0</v>
      </c>
      <c r="AM13" s="485" t="str">
        <f t="shared" si="21"/>
        <v/>
      </c>
      <c r="AO13" s="79">
        <f t="shared" si="8"/>
        <v>101</v>
      </c>
      <c r="AP13" s="202" t="b">
        <f t="shared" si="9"/>
        <v>0</v>
      </c>
      <c r="AQ13" s="198" t="b">
        <f t="shared" si="10"/>
        <v>0</v>
      </c>
      <c r="AR13" s="198" t="b">
        <f t="shared" si="11"/>
        <v>0</v>
      </c>
      <c r="AS13" s="198" t="b">
        <f t="shared" si="11"/>
        <v>0</v>
      </c>
      <c r="AT13" s="198" t="b">
        <f t="shared" si="11"/>
        <v>0</v>
      </c>
      <c r="AU13" s="199" t="b">
        <f t="shared" si="11"/>
        <v>0</v>
      </c>
      <c r="AV13" s="485" t="str">
        <f t="shared" si="22"/>
        <v/>
      </c>
      <c r="AX13" s="79">
        <f t="shared" si="12"/>
        <v>141</v>
      </c>
      <c r="AY13" s="202" t="b">
        <f t="shared" si="31"/>
        <v>0</v>
      </c>
      <c r="AZ13" s="198" t="b">
        <f t="shared" si="32"/>
        <v>0</v>
      </c>
      <c r="BA13" s="198" t="b">
        <f t="shared" si="33"/>
        <v>0</v>
      </c>
      <c r="BB13" s="198" t="b">
        <f t="shared" si="33"/>
        <v>0</v>
      </c>
      <c r="BC13" s="198" t="b">
        <f t="shared" si="33"/>
        <v>0</v>
      </c>
      <c r="BD13" s="199" t="b">
        <f t="shared" si="33"/>
        <v>0</v>
      </c>
      <c r="BE13" s="485" t="str">
        <f t="shared" si="23"/>
        <v/>
      </c>
      <c r="BG13" s="79">
        <f t="shared" si="14"/>
        <v>181</v>
      </c>
      <c r="BH13" s="202" t="b">
        <f t="shared" si="34"/>
        <v>0</v>
      </c>
      <c r="BI13" s="198" t="b">
        <f t="shared" si="35"/>
        <v>0</v>
      </c>
      <c r="BJ13" s="198" t="b">
        <f t="shared" si="36"/>
        <v>0</v>
      </c>
      <c r="BK13" s="198" t="b">
        <f t="shared" si="36"/>
        <v>0</v>
      </c>
      <c r="BL13" s="198" t="b">
        <f t="shared" si="36"/>
        <v>0</v>
      </c>
      <c r="BM13" s="199" t="b">
        <f t="shared" si="36"/>
        <v>0</v>
      </c>
      <c r="BN13" s="485" t="str">
        <f t="shared" si="24"/>
        <v/>
      </c>
      <c r="BP13" s="514" t="str">
        <f t="shared" si="25"/>
        <v>１８</v>
      </c>
      <c r="BQ13" s="167">
        <f>COUNTIF(BP$5:BP12,BP13)</f>
        <v>0</v>
      </c>
      <c r="BR13" s="167">
        <f>COUNTIF(BP$5:BP12,LEFT(BP13,3))</f>
        <v>0</v>
      </c>
      <c r="BS13" s="167">
        <f>COUNTIF(BP$5:BP12,LEFT(BP13,2))</f>
        <v>0</v>
      </c>
      <c r="BT13" s="167">
        <f>COUNTIF(BP$5:BP12,LEFT(BP13,1))</f>
        <v>0</v>
      </c>
      <c r="BU13" s="515" t="b">
        <f t="shared" si="38"/>
        <v>0</v>
      </c>
      <c r="BV13" s="167" t="str">
        <f t="shared" si="16"/>
        <v>18</v>
      </c>
      <c r="BW13" s="167" t="str">
        <f t="shared" si="17"/>
        <v>18*</v>
      </c>
      <c r="BX13" s="515" t="b">
        <f>IF(D13="",FALSE,COUNTIF($D$5:$D13,$BW13)&gt;1)</f>
        <v>0</v>
      </c>
      <c r="BY13" s="485" t="str">
        <f t="shared" si="26"/>
        <v/>
      </c>
      <c r="CA13" s="514" t="str">
        <f t="shared" si="27"/>
        <v>内線番号 -9</v>
      </c>
      <c r="CB13" s="167" t="str">
        <f t="shared" si="28"/>
        <v>18</v>
      </c>
      <c r="CC13" s="514" t="str">
        <f t="shared" ref="CC13" si="48">G19</f>
        <v>NK内線番号 -9</v>
      </c>
      <c r="CD13" s="518">
        <v>6009</v>
      </c>
      <c r="CE13" s="493">
        <f t="shared" si="18"/>
        <v>6009</v>
      </c>
      <c r="CF13" s="167" t="str">
        <f t="shared" ref="CF13" si="49">K21</f>
        <v>NKG内線番号 -9</v>
      </c>
      <c r="CG13" s="518">
        <v>6059</v>
      </c>
      <c r="CH13" s="493">
        <f t="shared" si="19"/>
        <v>6059</v>
      </c>
      <c r="CJ13" s="519" t="str">
        <f>IF(内線情報!C13="","",内線情報!C13)</f>
        <v>18</v>
      </c>
      <c r="CK13" s="485" t="str">
        <f t="shared" si="30"/>
        <v/>
      </c>
    </row>
    <row r="14" spans="1:89">
      <c r="A14" s="118"/>
      <c r="B14" s="511">
        <v>10</v>
      </c>
      <c r="C14" s="447" t="s">
        <v>96</v>
      </c>
      <c r="D14" s="510" t="str">
        <f>IF(内線情報!$C14="",ROW()+5,内線情報!$C14)</f>
        <v>19</v>
      </c>
      <c r="E14" s="118"/>
      <c r="F14" s="511">
        <v>56</v>
      </c>
      <c r="G14" s="447" t="s">
        <v>170</v>
      </c>
      <c r="H14" s="905">
        <v>6004</v>
      </c>
      <c r="I14" s="118"/>
      <c r="J14" s="511">
        <v>102</v>
      </c>
      <c r="K14" s="447" t="s">
        <v>210</v>
      </c>
      <c r="L14" s="905">
        <v>6052</v>
      </c>
      <c r="M14" s="118"/>
      <c r="N14" s="511">
        <v>142</v>
      </c>
      <c r="O14" s="447" t="s">
        <v>149</v>
      </c>
      <c r="P14" s="905" t="s">
        <v>539</v>
      </c>
      <c r="Q14" s="118"/>
      <c r="R14" s="511">
        <v>182</v>
      </c>
      <c r="S14" s="447" t="s">
        <v>95</v>
      </c>
      <c r="T14" s="905" t="s">
        <v>562</v>
      </c>
      <c r="U14" s="118"/>
      <c r="W14" s="79">
        <f t="shared" si="0"/>
        <v>10</v>
      </c>
      <c r="X14" s="202" t="b">
        <f t="shared" si="1"/>
        <v>0</v>
      </c>
      <c r="Y14" s="198" t="b">
        <f t="shared" si="2"/>
        <v>0</v>
      </c>
      <c r="Z14" s="198" t="b">
        <f t="shared" si="3"/>
        <v>0</v>
      </c>
      <c r="AA14" s="198" t="b">
        <f t="shared" si="3"/>
        <v>0</v>
      </c>
      <c r="AB14" s="198" t="b">
        <f t="shared" si="3"/>
        <v>0</v>
      </c>
      <c r="AC14" s="199" t="b">
        <f t="shared" si="3"/>
        <v>0</v>
      </c>
      <c r="AD14" s="485" t="str">
        <f t="shared" si="20"/>
        <v/>
      </c>
      <c r="AF14" s="79">
        <f t="shared" si="4"/>
        <v>56</v>
      </c>
      <c r="AG14" s="202" t="b">
        <f t="shared" si="5"/>
        <v>0</v>
      </c>
      <c r="AH14" s="198" t="b">
        <f t="shared" si="6"/>
        <v>0</v>
      </c>
      <c r="AI14" s="198" t="b">
        <f t="shared" si="7"/>
        <v>0</v>
      </c>
      <c r="AJ14" s="198" t="b">
        <f t="shared" si="7"/>
        <v>0</v>
      </c>
      <c r="AK14" s="198" t="b">
        <f t="shared" si="7"/>
        <v>0</v>
      </c>
      <c r="AL14" s="199" t="b">
        <f t="shared" si="7"/>
        <v>0</v>
      </c>
      <c r="AM14" s="485" t="str">
        <f t="shared" si="21"/>
        <v/>
      </c>
      <c r="AO14" s="79">
        <f t="shared" si="8"/>
        <v>102</v>
      </c>
      <c r="AP14" s="202" t="b">
        <f t="shared" si="9"/>
        <v>0</v>
      </c>
      <c r="AQ14" s="198" t="b">
        <f t="shared" si="10"/>
        <v>0</v>
      </c>
      <c r="AR14" s="198" t="b">
        <f t="shared" si="11"/>
        <v>0</v>
      </c>
      <c r="AS14" s="198" t="b">
        <f t="shared" si="11"/>
        <v>0</v>
      </c>
      <c r="AT14" s="198" t="b">
        <f t="shared" si="11"/>
        <v>0</v>
      </c>
      <c r="AU14" s="199" t="b">
        <f t="shared" si="11"/>
        <v>0</v>
      </c>
      <c r="AV14" s="485" t="str">
        <f t="shared" si="22"/>
        <v/>
      </c>
      <c r="AX14" s="79">
        <f t="shared" si="12"/>
        <v>142</v>
      </c>
      <c r="AY14" s="202" t="b">
        <f t="shared" si="31"/>
        <v>0</v>
      </c>
      <c r="AZ14" s="198" t="b">
        <f t="shared" si="32"/>
        <v>0</v>
      </c>
      <c r="BA14" s="198" t="b">
        <f t="shared" si="33"/>
        <v>0</v>
      </c>
      <c r="BB14" s="198" t="b">
        <f t="shared" si="33"/>
        <v>0</v>
      </c>
      <c r="BC14" s="198" t="b">
        <f t="shared" si="33"/>
        <v>0</v>
      </c>
      <c r="BD14" s="199" t="b">
        <f t="shared" si="33"/>
        <v>0</v>
      </c>
      <c r="BE14" s="485" t="str">
        <f t="shared" si="23"/>
        <v/>
      </c>
      <c r="BG14" s="79">
        <f t="shared" si="14"/>
        <v>182</v>
      </c>
      <c r="BH14" s="202" t="b">
        <f t="shared" si="34"/>
        <v>0</v>
      </c>
      <c r="BI14" s="198" t="b">
        <f t="shared" si="35"/>
        <v>0</v>
      </c>
      <c r="BJ14" s="198" t="b">
        <f t="shared" si="36"/>
        <v>0</v>
      </c>
      <c r="BK14" s="198" t="b">
        <f t="shared" si="36"/>
        <v>0</v>
      </c>
      <c r="BL14" s="198" t="b">
        <f t="shared" si="36"/>
        <v>0</v>
      </c>
      <c r="BM14" s="199" t="b">
        <f t="shared" si="36"/>
        <v>0</v>
      </c>
      <c r="BN14" s="485" t="str">
        <f t="shared" si="24"/>
        <v/>
      </c>
      <c r="BP14" s="514" t="str">
        <f t="shared" si="25"/>
        <v>１９</v>
      </c>
      <c r="BQ14" s="167">
        <f>COUNTIF(BP$5:BP13,BP14)</f>
        <v>0</v>
      </c>
      <c r="BR14" s="167">
        <f>COUNTIF(BP$5:BP13,LEFT(BP14,3))</f>
        <v>0</v>
      </c>
      <c r="BS14" s="167">
        <f>COUNTIF(BP$5:BP13,LEFT(BP14,2))</f>
        <v>0</v>
      </c>
      <c r="BT14" s="167">
        <f>COUNTIF(BP$5:BP13,LEFT(BP14,1))</f>
        <v>0</v>
      </c>
      <c r="BU14" s="515" t="b">
        <f t="shared" si="38"/>
        <v>0</v>
      </c>
      <c r="BV14" s="167" t="str">
        <f t="shared" si="16"/>
        <v>19</v>
      </c>
      <c r="BW14" s="167" t="str">
        <f t="shared" si="17"/>
        <v>19*</v>
      </c>
      <c r="BX14" s="515" t="b">
        <f>IF(D14="",FALSE,COUNTIF($D$5:$D14,$BW14)&gt;1)</f>
        <v>0</v>
      </c>
      <c r="BY14" s="485" t="str">
        <f t="shared" si="26"/>
        <v/>
      </c>
      <c r="CA14" s="514" t="str">
        <f t="shared" si="27"/>
        <v>内線番号 -10</v>
      </c>
      <c r="CB14" s="167" t="str">
        <f t="shared" si="28"/>
        <v>19</v>
      </c>
      <c r="CC14" s="514" t="str">
        <f t="shared" ref="CC14" si="50">G20</f>
        <v>NK内線番号 -10</v>
      </c>
      <c r="CD14" s="518">
        <v>6010</v>
      </c>
      <c r="CE14" s="493">
        <f t="shared" si="18"/>
        <v>6010</v>
      </c>
      <c r="CF14" s="167" t="str">
        <f t="shared" ref="CF14" si="51">K22</f>
        <v>NKG内線番号 -10</v>
      </c>
      <c r="CG14" s="518">
        <v>6060</v>
      </c>
      <c r="CH14" s="493">
        <f t="shared" si="19"/>
        <v>6060</v>
      </c>
      <c r="CJ14" s="519" t="str">
        <f>IF(内線情報!C14="","",内線情報!C14)</f>
        <v>19</v>
      </c>
      <c r="CK14" s="485" t="str">
        <f t="shared" si="30"/>
        <v/>
      </c>
    </row>
    <row r="15" spans="1:89">
      <c r="A15" s="118"/>
      <c r="B15" s="511">
        <v>11</v>
      </c>
      <c r="C15" s="447" t="s">
        <v>99</v>
      </c>
      <c r="D15" s="510" t="str">
        <f>IF(内線情報!$C15="",ROW()+5,内線情報!$C15)</f>
        <v>20</v>
      </c>
      <c r="E15" s="118"/>
      <c r="F15" s="511">
        <v>57</v>
      </c>
      <c r="G15" s="447" t="s">
        <v>173</v>
      </c>
      <c r="H15" s="905">
        <v>6005</v>
      </c>
      <c r="I15" s="118"/>
      <c r="J15" s="511">
        <v>103</v>
      </c>
      <c r="K15" s="447" t="s">
        <v>211</v>
      </c>
      <c r="L15" s="905">
        <v>6053</v>
      </c>
      <c r="M15" s="118"/>
      <c r="N15" s="511">
        <v>143</v>
      </c>
      <c r="O15" s="447" t="s">
        <v>151</v>
      </c>
      <c r="P15" s="905">
        <v>90</v>
      </c>
      <c r="Q15" s="118"/>
      <c r="R15" s="511">
        <v>183</v>
      </c>
      <c r="S15" s="447" t="s">
        <v>98</v>
      </c>
      <c r="T15" s="905" t="s">
        <v>563</v>
      </c>
      <c r="U15" s="118"/>
      <c r="W15" s="79">
        <f t="shared" si="0"/>
        <v>11</v>
      </c>
      <c r="X15" s="202" t="b">
        <f t="shared" si="1"/>
        <v>0</v>
      </c>
      <c r="Y15" s="198" t="b">
        <f t="shared" si="2"/>
        <v>0</v>
      </c>
      <c r="Z15" s="198" t="b">
        <f t="shared" si="3"/>
        <v>0</v>
      </c>
      <c r="AA15" s="198" t="b">
        <f t="shared" si="3"/>
        <v>0</v>
      </c>
      <c r="AB15" s="198" t="b">
        <f t="shared" si="3"/>
        <v>0</v>
      </c>
      <c r="AC15" s="199" t="b">
        <f t="shared" si="3"/>
        <v>0</v>
      </c>
      <c r="AD15" s="485" t="str">
        <f t="shared" si="20"/>
        <v/>
      </c>
      <c r="AF15" s="79">
        <f t="shared" si="4"/>
        <v>57</v>
      </c>
      <c r="AG15" s="202" t="b">
        <f t="shared" si="5"/>
        <v>0</v>
      </c>
      <c r="AH15" s="198" t="b">
        <f t="shared" si="6"/>
        <v>0</v>
      </c>
      <c r="AI15" s="198" t="b">
        <f t="shared" si="7"/>
        <v>0</v>
      </c>
      <c r="AJ15" s="198" t="b">
        <f t="shared" si="7"/>
        <v>0</v>
      </c>
      <c r="AK15" s="198" t="b">
        <f t="shared" si="7"/>
        <v>0</v>
      </c>
      <c r="AL15" s="199" t="b">
        <f t="shared" si="7"/>
        <v>0</v>
      </c>
      <c r="AM15" s="485" t="str">
        <f t="shared" si="21"/>
        <v/>
      </c>
      <c r="AO15" s="79">
        <f t="shared" si="8"/>
        <v>103</v>
      </c>
      <c r="AP15" s="202" t="b">
        <f t="shared" si="9"/>
        <v>0</v>
      </c>
      <c r="AQ15" s="198" t="b">
        <f t="shared" si="10"/>
        <v>0</v>
      </c>
      <c r="AR15" s="198" t="b">
        <f t="shared" si="11"/>
        <v>0</v>
      </c>
      <c r="AS15" s="198" t="b">
        <f t="shared" si="11"/>
        <v>0</v>
      </c>
      <c r="AT15" s="198" t="b">
        <f t="shared" si="11"/>
        <v>0</v>
      </c>
      <c r="AU15" s="199" t="b">
        <f t="shared" si="11"/>
        <v>0</v>
      </c>
      <c r="AV15" s="485" t="str">
        <f t="shared" si="22"/>
        <v/>
      </c>
      <c r="AX15" s="79">
        <f t="shared" si="12"/>
        <v>143</v>
      </c>
      <c r="AY15" s="202" t="b">
        <f t="shared" si="31"/>
        <v>0</v>
      </c>
      <c r="AZ15" s="198" t="b">
        <f t="shared" si="32"/>
        <v>0</v>
      </c>
      <c r="BA15" s="198" t="b">
        <f t="shared" si="33"/>
        <v>0</v>
      </c>
      <c r="BB15" s="198" t="b">
        <f t="shared" si="33"/>
        <v>0</v>
      </c>
      <c r="BC15" s="198" t="b">
        <f t="shared" si="33"/>
        <v>0</v>
      </c>
      <c r="BD15" s="199" t="b">
        <f t="shared" si="33"/>
        <v>0</v>
      </c>
      <c r="BE15" s="485" t="str">
        <f t="shared" si="23"/>
        <v/>
      </c>
      <c r="BG15" s="79">
        <f t="shared" si="14"/>
        <v>183</v>
      </c>
      <c r="BH15" s="202" t="b">
        <f t="shared" si="34"/>
        <v>0</v>
      </c>
      <c r="BI15" s="198" t="b">
        <f t="shared" si="35"/>
        <v>0</v>
      </c>
      <c r="BJ15" s="198" t="b">
        <f t="shared" si="36"/>
        <v>0</v>
      </c>
      <c r="BK15" s="198" t="b">
        <f t="shared" si="36"/>
        <v>0</v>
      </c>
      <c r="BL15" s="198" t="b">
        <f t="shared" si="36"/>
        <v>0</v>
      </c>
      <c r="BM15" s="199" t="b">
        <f t="shared" si="36"/>
        <v>0</v>
      </c>
      <c r="BN15" s="485" t="str">
        <f t="shared" si="24"/>
        <v/>
      </c>
      <c r="BP15" s="514" t="str">
        <f t="shared" si="25"/>
        <v>２０</v>
      </c>
      <c r="BQ15" s="167">
        <f>COUNTIF(BP$5:BP14,BP15)</f>
        <v>0</v>
      </c>
      <c r="BR15" s="167">
        <f>COUNTIF(BP$5:BP14,LEFT(BP15,3))</f>
        <v>0</v>
      </c>
      <c r="BS15" s="167">
        <f>COUNTIF(BP$5:BP14,LEFT(BP15,2))</f>
        <v>0</v>
      </c>
      <c r="BT15" s="167">
        <f>COUNTIF(BP$5:BP14,LEFT(BP15,1))</f>
        <v>0</v>
      </c>
      <c r="BU15" s="515" t="b">
        <f t="shared" si="38"/>
        <v>0</v>
      </c>
      <c r="BV15" s="167" t="str">
        <f t="shared" si="16"/>
        <v>20</v>
      </c>
      <c r="BW15" s="167" t="str">
        <f t="shared" si="17"/>
        <v>20*</v>
      </c>
      <c r="BX15" s="515" t="b">
        <f>IF(D15="",FALSE,COUNTIF($D$5:$D15,$BW15)&gt;1)</f>
        <v>0</v>
      </c>
      <c r="BY15" s="485" t="str">
        <f t="shared" si="26"/>
        <v/>
      </c>
      <c r="CA15" s="514" t="str">
        <f t="shared" si="27"/>
        <v>内線番号 -11</v>
      </c>
      <c r="CB15" s="167" t="str">
        <f t="shared" si="28"/>
        <v>20</v>
      </c>
      <c r="CC15" s="514" t="str">
        <f t="shared" ref="CC15" si="52">G21</f>
        <v>NK内線番号 -11</v>
      </c>
      <c r="CD15" s="518">
        <v>6011</v>
      </c>
      <c r="CE15" s="493">
        <f t="shared" si="18"/>
        <v>6011</v>
      </c>
      <c r="CF15" s="167" t="str">
        <f t="shared" ref="CF15" si="53">K23</f>
        <v>NKG内線番号 -11</v>
      </c>
      <c r="CG15" s="518">
        <v>6061</v>
      </c>
      <c r="CH15" s="493">
        <f t="shared" si="19"/>
        <v>6061</v>
      </c>
      <c r="CJ15" s="519" t="str">
        <f>IF(内線情報!C15="","",内線情報!C15)</f>
        <v>20</v>
      </c>
      <c r="CK15" s="485" t="str">
        <f t="shared" si="30"/>
        <v/>
      </c>
    </row>
    <row r="16" spans="1:89">
      <c r="A16" s="118"/>
      <c r="B16" s="511">
        <v>12</v>
      </c>
      <c r="C16" s="447" t="s">
        <v>101</v>
      </c>
      <c r="D16" s="510" t="str">
        <f>IF(内線情報!$C16="",ROW()+5,内線情報!$C16)</f>
        <v>21</v>
      </c>
      <c r="E16" s="118"/>
      <c r="F16" s="511">
        <v>58</v>
      </c>
      <c r="G16" s="447" t="s">
        <v>176</v>
      </c>
      <c r="H16" s="905">
        <v>6006</v>
      </c>
      <c r="I16" s="118"/>
      <c r="J16" s="511">
        <v>104</v>
      </c>
      <c r="K16" s="447" t="s">
        <v>212</v>
      </c>
      <c r="L16" s="905">
        <v>6054</v>
      </c>
      <c r="M16" s="118"/>
      <c r="N16" s="511">
        <v>144</v>
      </c>
      <c r="O16" s="447" t="s">
        <v>153</v>
      </c>
      <c r="P16" s="905">
        <v>91</v>
      </c>
      <c r="Q16" s="118"/>
      <c r="R16" s="511">
        <v>184</v>
      </c>
      <c r="S16" s="447" t="s">
        <v>98</v>
      </c>
      <c r="T16" s="905" t="s">
        <v>564</v>
      </c>
      <c r="U16" s="118"/>
      <c r="W16" s="79">
        <f t="shared" si="0"/>
        <v>12</v>
      </c>
      <c r="X16" s="202" t="b">
        <f t="shared" si="1"/>
        <v>0</v>
      </c>
      <c r="Y16" s="198" t="b">
        <f t="shared" si="2"/>
        <v>0</v>
      </c>
      <c r="Z16" s="198" t="b">
        <f t="shared" si="3"/>
        <v>0</v>
      </c>
      <c r="AA16" s="198" t="b">
        <f t="shared" si="3"/>
        <v>0</v>
      </c>
      <c r="AB16" s="198" t="b">
        <f t="shared" si="3"/>
        <v>0</v>
      </c>
      <c r="AC16" s="199" t="b">
        <f t="shared" si="3"/>
        <v>0</v>
      </c>
      <c r="AD16" s="485" t="str">
        <f t="shared" si="20"/>
        <v/>
      </c>
      <c r="AF16" s="79">
        <f t="shared" si="4"/>
        <v>58</v>
      </c>
      <c r="AG16" s="202" t="b">
        <f t="shared" si="5"/>
        <v>0</v>
      </c>
      <c r="AH16" s="198" t="b">
        <f t="shared" si="6"/>
        <v>0</v>
      </c>
      <c r="AI16" s="198" t="b">
        <f t="shared" si="7"/>
        <v>0</v>
      </c>
      <c r="AJ16" s="198" t="b">
        <f t="shared" si="7"/>
        <v>0</v>
      </c>
      <c r="AK16" s="198" t="b">
        <f t="shared" si="7"/>
        <v>0</v>
      </c>
      <c r="AL16" s="199" t="b">
        <f t="shared" si="7"/>
        <v>0</v>
      </c>
      <c r="AM16" s="485" t="str">
        <f t="shared" si="21"/>
        <v/>
      </c>
      <c r="AO16" s="79">
        <f t="shared" si="8"/>
        <v>104</v>
      </c>
      <c r="AP16" s="202" t="b">
        <f t="shared" si="9"/>
        <v>0</v>
      </c>
      <c r="AQ16" s="198" t="b">
        <f t="shared" si="10"/>
        <v>0</v>
      </c>
      <c r="AR16" s="198" t="b">
        <f t="shared" si="11"/>
        <v>0</v>
      </c>
      <c r="AS16" s="198" t="b">
        <f t="shared" si="11"/>
        <v>0</v>
      </c>
      <c r="AT16" s="198" t="b">
        <f t="shared" si="11"/>
        <v>0</v>
      </c>
      <c r="AU16" s="199" t="b">
        <f t="shared" si="11"/>
        <v>0</v>
      </c>
      <c r="AV16" s="485" t="str">
        <f t="shared" si="22"/>
        <v/>
      </c>
      <c r="AX16" s="79">
        <f t="shared" si="12"/>
        <v>144</v>
      </c>
      <c r="AY16" s="202" t="b">
        <f t="shared" si="31"/>
        <v>0</v>
      </c>
      <c r="AZ16" s="198" t="b">
        <f t="shared" si="32"/>
        <v>0</v>
      </c>
      <c r="BA16" s="198" t="b">
        <f t="shared" si="33"/>
        <v>0</v>
      </c>
      <c r="BB16" s="198" t="b">
        <f t="shared" si="33"/>
        <v>0</v>
      </c>
      <c r="BC16" s="198" t="b">
        <f t="shared" si="33"/>
        <v>0</v>
      </c>
      <c r="BD16" s="199" t="b">
        <f t="shared" si="33"/>
        <v>0</v>
      </c>
      <c r="BE16" s="485" t="str">
        <f t="shared" si="23"/>
        <v/>
      </c>
      <c r="BG16" s="79">
        <f t="shared" si="14"/>
        <v>184</v>
      </c>
      <c r="BH16" s="202" t="b">
        <f t="shared" si="34"/>
        <v>0</v>
      </c>
      <c r="BI16" s="198" t="b">
        <f t="shared" si="35"/>
        <v>0</v>
      </c>
      <c r="BJ16" s="198" t="b">
        <f t="shared" si="36"/>
        <v>0</v>
      </c>
      <c r="BK16" s="198" t="b">
        <f t="shared" si="36"/>
        <v>0</v>
      </c>
      <c r="BL16" s="198" t="b">
        <f t="shared" si="36"/>
        <v>0</v>
      </c>
      <c r="BM16" s="199" t="b">
        <f t="shared" si="36"/>
        <v>0</v>
      </c>
      <c r="BN16" s="485" t="str">
        <f t="shared" si="24"/>
        <v/>
      </c>
      <c r="BP16" s="514" t="str">
        <f t="shared" si="25"/>
        <v>２１</v>
      </c>
      <c r="BQ16" s="167">
        <f>COUNTIF(BP$5:BP15,BP16)</f>
        <v>0</v>
      </c>
      <c r="BR16" s="167">
        <f>COUNTIF(BP$5:BP15,LEFT(BP16,3))</f>
        <v>0</v>
      </c>
      <c r="BS16" s="167">
        <f>COUNTIF(BP$5:BP15,LEFT(BP16,2))</f>
        <v>0</v>
      </c>
      <c r="BT16" s="167">
        <f>COUNTIF(BP$5:BP15,LEFT(BP16,1))</f>
        <v>0</v>
      </c>
      <c r="BU16" s="515" t="b">
        <f t="shared" si="38"/>
        <v>0</v>
      </c>
      <c r="BV16" s="167" t="str">
        <f t="shared" si="16"/>
        <v>21</v>
      </c>
      <c r="BW16" s="167" t="str">
        <f t="shared" si="17"/>
        <v>21*</v>
      </c>
      <c r="BX16" s="515" t="b">
        <f>IF(D16="",FALSE,COUNTIF($D$5:$D16,$BW16)&gt;1)</f>
        <v>0</v>
      </c>
      <c r="BY16" s="485" t="str">
        <f t="shared" si="26"/>
        <v/>
      </c>
      <c r="CA16" s="514" t="str">
        <f t="shared" si="27"/>
        <v>内線番号 -12</v>
      </c>
      <c r="CB16" s="167" t="str">
        <f t="shared" si="28"/>
        <v>21</v>
      </c>
      <c r="CC16" s="514" t="str">
        <f t="shared" ref="CC16" si="54">G22</f>
        <v>NK内線番号 -12</v>
      </c>
      <c r="CD16" s="518">
        <v>6012</v>
      </c>
      <c r="CE16" s="493">
        <f t="shared" si="18"/>
        <v>6012</v>
      </c>
      <c r="CF16" s="167" t="str">
        <f t="shared" ref="CF16" si="55">K24</f>
        <v>NKG内線番号 -12</v>
      </c>
      <c r="CG16" s="518">
        <v>6062</v>
      </c>
      <c r="CH16" s="493">
        <f t="shared" si="19"/>
        <v>6062</v>
      </c>
      <c r="CJ16" s="519" t="str">
        <f>IF(内線情報!C16="","",内線情報!C16)</f>
        <v>21</v>
      </c>
      <c r="CK16" s="485" t="str">
        <f t="shared" si="30"/>
        <v/>
      </c>
    </row>
    <row r="17" spans="1:89">
      <c r="A17" s="118"/>
      <c r="B17" s="511">
        <v>13</v>
      </c>
      <c r="C17" s="447" t="s">
        <v>103</v>
      </c>
      <c r="D17" s="510" t="str">
        <f>IF(内線情報!$C17="",ROW()+5,内線情報!$C17)</f>
        <v>22</v>
      </c>
      <c r="E17" s="118"/>
      <c r="F17" s="511">
        <v>59</v>
      </c>
      <c r="G17" s="447" t="s">
        <v>179</v>
      </c>
      <c r="H17" s="905">
        <v>6007</v>
      </c>
      <c r="I17" s="118"/>
      <c r="J17" s="511">
        <v>105</v>
      </c>
      <c r="K17" s="447" t="s">
        <v>213</v>
      </c>
      <c r="L17" s="905">
        <v>6055</v>
      </c>
      <c r="M17" s="118"/>
      <c r="N17" s="511">
        <v>145</v>
      </c>
      <c r="O17" s="447" t="s">
        <v>155</v>
      </c>
      <c r="P17" s="905">
        <v>92</v>
      </c>
      <c r="Q17" s="118"/>
      <c r="R17" s="511">
        <v>185</v>
      </c>
      <c r="S17" s="447" t="s">
        <v>98</v>
      </c>
      <c r="T17" s="905" t="s">
        <v>565</v>
      </c>
      <c r="U17" s="118"/>
      <c r="W17" s="79">
        <f t="shared" si="0"/>
        <v>13</v>
      </c>
      <c r="X17" s="202" t="b">
        <f t="shared" si="1"/>
        <v>0</v>
      </c>
      <c r="Y17" s="198" t="b">
        <f t="shared" si="2"/>
        <v>0</v>
      </c>
      <c r="Z17" s="198" t="b">
        <f t="shared" si="3"/>
        <v>0</v>
      </c>
      <c r="AA17" s="198" t="b">
        <f t="shared" si="3"/>
        <v>0</v>
      </c>
      <c r="AB17" s="198" t="b">
        <f t="shared" si="3"/>
        <v>0</v>
      </c>
      <c r="AC17" s="199" t="b">
        <f t="shared" si="3"/>
        <v>0</v>
      </c>
      <c r="AD17" s="485" t="str">
        <f t="shared" si="20"/>
        <v/>
      </c>
      <c r="AF17" s="79">
        <f t="shared" si="4"/>
        <v>59</v>
      </c>
      <c r="AG17" s="202" t="b">
        <f t="shared" si="5"/>
        <v>0</v>
      </c>
      <c r="AH17" s="198" t="b">
        <f t="shared" si="6"/>
        <v>0</v>
      </c>
      <c r="AI17" s="198" t="b">
        <f t="shared" si="7"/>
        <v>0</v>
      </c>
      <c r="AJ17" s="198" t="b">
        <f t="shared" si="7"/>
        <v>0</v>
      </c>
      <c r="AK17" s="198" t="b">
        <f t="shared" si="7"/>
        <v>0</v>
      </c>
      <c r="AL17" s="199" t="b">
        <f t="shared" si="7"/>
        <v>0</v>
      </c>
      <c r="AM17" s="485" t="str">
        <f t="shared" si="21"/>
        <v/>
      </c>
      <c r="AO17" s="79">
        <f t="shared" si="8"/>
        <v>105</v>
      </c>
      <c r="AP17" s="202" t="b">
        <f t="shared" si="9"/>
        <v>0</v>
      </c>
      <c r="AQ17" s="198" t="b">
        <f t="shared" si="10"/>
        <v>0</v>
      </c>
      <c r="AR17" s="198" t="b">
        <f t="shared" si="11"/>
        <v>0</v>
      </c>
      <c r="AS17" s="198" t="b">
        <f t="shared" si="11"/>
        <v>0</v>
      </c>
      <c r="AT17" s="198" t="b">
        <f t="shared" si="11"/>
        <v>0</v>
      </c>
      <c r="AU17" s="199" t="b">
        <f t="shared" si="11"/>
        <v>0</v>
      </c>
      <c r="AV17" s="485" t="str">
        <f t="shared" si="22"/>
        <v/>
      </c>
      <c r="AX17" s="79">
        <f t="shared" si="12"/>
        <v>145</v>
      </c>
      <c r="AY17" s="202" t="b">
        <f t="shared" si="31"/>
        <v>0</v>
      </c>
      <c r="AZ17" s="198" t="b">
        <f t="shared" si="32"/>
        <v>0</v>
      </c>
      <c r="BA17" s="198" t="b">
        <f t="shared" si="33"/>
        <v>0</v>
      </c>
      <c r="BB17" s="198" t="b">
        <f t="shared" si="33"/>
        <v>0</v>
      </c>
      <c r="BC17" s="198" t="b">
        <f t="shared" si="33"/>
        <v>0</v>
      </c>
      <c r="BD17" s="199" t="b">
        <f t="shared" si="33"/>
        <v>0</v>
      </c>
      <c r="BE17" s="485" t="str">
        <f t="shared" si="23"/>
        <v/>
      </c>
      <c r="BG17" s="79">
        <f t="shared" si="14"/>
        <v>185</v>
      </c>
      <c r="BH17" s="202" t="b">
        <f t="shared" si="34"/>
        <v>0</v>
      </c>
      <c r="BI17" s="198" t="b">
        <f t="shared" si="35"/>
        <v>0</v>
      </c>
      <c r="BJ17" s="198" t="b">
        <f t="shared" si="36"/>
        <v>0</v>
      </c>
      <c r="BK17" s="198" t="b">
        <f t="shared" si="36"/>
        <v>0</v>
      </c>
      <c r="BL17" s="198" t="b">
        <f t="shared" si="36"/>
        <v>0</v>
      </c>
      <c r="BM17" s="199" t="b">
        <f t="shared" si="36"/>
        <v>0</v>
      </c>
      <c r="BN17" s="485" t="str">
        <f t="shared" si="24"/>
        <v/>
      </c>
      <c r="BP17" s="514" t="str">
        <f t="shared" si="25"/>
        <v>２２</v>
      </c>
      <c r="BQ17" s="167">
        <f>COUNTIF(BP$5:BP16,BP17)</f>
        <v>0</v>
      </c>
      <c r="BR17" s="167">
        <f>COUNTIF(BP$5:BP16,LEFT(BP17,3))</f>
        <v>0</v>
      </c>
      <c r="BS17" s="167">
        <f>COUNTIF(BP$5:BP16,LEFT(BP17,2))</f>
        <v>0</v>
      </c>
      <c r="BT17" s="167">
        <f>COUNTIF(BP$5:BP16,LEFT(BP17,1))</f>
        <v>0</v>
      </c>
      <c r="BU17" s="515" t="b">
        <f t="shared" si="38"/>
        <v>0</v>
      </c>
      <c r="BV17" s="167" t="str">
        <f t="shared" si="16"/>
        <v>22</v>
      </c>
      <c r="BW17" s="167" t="str">
        <f t="shared" si="17"/>
        <v>22*</v>
      </c>
      <c r="BX17" s="515" t="b">
        <f>IF(D17="",FALSE,COUNTIF($D$5:$D17,$BW17)&gt;1)</f>
        <v>0</v>
      </c>
      <c r="BY17" s="485" t="str">
        <f t="shared" si="26"/>
        <v/>
      </c>
      <c r="CA17" s="514" t="str">
        <f t="shared" si="27"/>
        <v>内線番号 -13</v>
      </c>
      <c r="CB17" s="167" t="str">
        <f t="shared" si="28"/>
        <v>22</v>
      </c>
      <c r="CC17" s="514" t="str">
        <f t="shared" ref="CC17" si="56">G23</f>
        <v>NK内線番号 -13</v>
      </c>
      <c r="CD17" s="518">
        <v>6013</v>
      </c>
      <c r="CE17" s="493">
        <f t="shared" si="18"/>
        <v>6013</v>
      </c>
      <c r="CJ17" s="519" t="str">
        <f>IF(内線情報!C17="","",内線情報!C17)</f>
        <v>22</v>
      </c>
      <c r="CK17" s="485" t="str">
        <f t="shared" si="30"/>
        <v/>
      </c>
    </row>
    <row r="18" spans="1:89">
      <c r="A18" s="118"/>
      <c r="B18" s="511">
        <v>14</v>
      </c>
      <c r="C18" s="447" t="s">
        <v>105</v>
      </c>
      <c r="D18" s="510" t="str">
        <f>IF(内線情報!$C18="",ROW()+5,内線情報!$C18)</f>
        <v>23</v>
      </c>
      <c r="E18" s="118"/>
      <c r="F18" s="511">
        <v>60</v>
      </c>
      <c r="G18" s="447" t="s">
        <v>182</v>
      </c>
      <c r="H18" s="905">
        <v>6008</v>
      </c>
      <c r="I18" s="118"/>
      <c r="J18" s="511">
        <v>106</v>
      </c>
      <c r="K18" s="447" t="s">
        <v>214</v>
      </c>
      <c r="L18" s="905">
        <v>6056</v>
      </c>
      <c r="M18" s="118"/>
      <c r="N18" s="511">
        <v>146</v>
      </c>
      <c r="O18" s="447" t="s">
        <v>157</v>
      </c>
      <c r="P18" s="905">
        <v>93</v>
      </c>
      <c r="Q18" s="118"/>
      <c r="R18" s="511">
        <v>186</v>
      </c>
      <c r="S18" s="447" t="s">
        <v>98</v>
      </c>
      <c r="T18" s="905" t="s">
        <v>566</v>
      </c>
      <c r="U18" s="118"/>
      <c r="W18" s="79">
        <f t="shared" si="0"/>
        <v>14</v>
      </c>
      <c r="X18" s="202" t="b">
        <f t="shared" si="1"/>
        <v>0</v>
      </c>
      <c r="Y18" s="198" t="b">
        <f t="shared" si="2"/>
        <v>0</v>
      </c>
      <c r="Z18" s="198" t="b">
        <f t="shared" si="3"/>
        <v>0</v>
      </c>
      <c r="AA18" s="198" t="b">
        <f t="shared" si="3"/>
        <v>0</v>
      </c>
      <c r="AB18" s="198" t="b">
        <f t="shared" si="3"/>
        <v>0</v>
      </c>
      <c r="AC18" s="199" t="b">
        <f t="shared" si="3"/>
        <v>0</v>
      </c>
      <c r="AD18" s="485" t="str">
        <f t="shared" si="20"/>
        <v/>
      </c>
      <c r="AF18" s="79">
        <f t="shared" si="4"/>
        <v>60</v>
      </c>
      <c r="AG18" s="202" t="b">
        <f t="shared" si="5"/>
        <v>0</v>
      </c>
      <c r="AH18" s="198" t="b">
        <f t="shared" si="6"/>
        <v>0</v>
      </c>
      <c r="AI18" s="198" t="b">
        <f t="shared" si="7"/>
        <v>0</v>
      </c>
      <c r="AJ18" s="198" t="b">
        <f t="shared" si="7"/>
        <v>0</v>
      </c>
      <c r="AK18" s="198" t="b">
        <f t="shared" si="7"/>
        <v>0</v>
      </c>
      <c r="AL18" s="199" t="b">
        <f t="shared" si="7"/>
        <v>0</v>
      </c>
      <c r="AM18" s="485" t="str">
        <f t="shared" si="21"/>
        <v/>
      </c>
      <c r="AO18" s="79">
        <f t="shared" si="8"/>
        <v>106</v>
      </c>
      <c r="AP18" s="202" t="b">
        <f t="shared" si="9"/>
        <v>0</v>
      </c>
      <c r="AQ18" s="198" t="b">
        <f t="shared" si="10"/>
        <v>0</v>
      </c>
      <c r="AR18" s="198" t="b">
        <f t="shared" si="11"/>
        <v>0</v>
      </c>
      <c r="AS18" s="198" t="b">
        <f t="shared" si="11"/>
        <v>0</v>
      </c>
      <c r="AT18" s="198" t="b">
        <f t="shared" si="11"/>
        <v>0</v>
      </c>
      <c r="AU18" s="199" t="b">
        <f t="shared" si="11"/>
        <v>0</v>
      </c>
      <c r="AV18" s="485" t="str">
        <f t="shared" si="22"/>
        <v/>
      </c>
      <c r="AX18" s="79">
        <f t="shared" si="12"/>
        <v>146</v>
      </c>
      <c r="AY18" s="202" t="b">
        <f t="shared" si="31"/>
        <v>0</v>
      </c>
      <c r="AZ18" s="198" t="b">
        <f t="shared" si="32"/>
        <v>0</v>
      </c>
      <c r="BA18" s="198" t="b">
        <f t="shared" si="33"/>
        <v>0</v>
      </c>
      <c r="BB18" s="198" t="b">
        <f t="shared" si="33"/>
        <v>0</v>
      </c>
      <c r="BC18" s="198" t="b">
        <f t="shared" si="33"/>
        <v>0</v>
      </c>
      <c r="BD18" s="199" t="b">
        <f t="shared" si="33"/>
        <v>0</v>
      </c>
      <c r="BE18" s="485" t="str">
        <f t="shared" si="23"/>
        <v/>
      </c>
      <c r="BG18" s="79">
        <f t="shared" si="14"/>
        <v>186</v>
      </c>
      <c r="BH18" s="202" t="b">
        <f t="shared" si="34"/>
        <v>0</v>
      </c>
      <c r="BI18" s="198" t="b">
        <f t="shared" si="35"/>
        <v>0</v>
      </c>
      <c r="BJ18" s="198" t="b">
        <f t="shared" si="36"/>
        <v>0</v>
      </c>
      <c r="BK18" s="198" t="b">
        <f t="shared" si="36"/>
        <v>0</v>
      </c>
      <c r="BL18" s="198" t="b">
        <f t="shared" si="36"/>
        <v>0</v>
      </c>
      <c r="BM18" s="199" t="b">
        <f t="shared" si="36"/>
        <v>0</v>
      </c>
      <c r="BN18" s="485" t="str">
        <f t="shared" si="24"/>
        <v/>
      </c>
      <c r="BP18" s="514" t="str">
        <f t="shared" si="25"/>
        <v>２３</v>
      </c>
      <c r="BQ18" s="167">
        <f>COUNTIF(BP$5:BP17,BP18)</f>
        <v>0</v>
      </c>
      <c r="BR18" s="167">
        <f>COUNTIF(BP$5:BP17,LEFT(BP18,3))</f>
        <v>0</v>
      </c>
      <c r="BS18" s="167">
        <f>COUNTIF(BP$5:BP17,LEFT(BP18,2))</f>
        <v>0</v>
      </c>
      <c r="BT18" s="167">
        <f>COUNTIF(BP$5:BP17,LEFT(BP18,1))</f>
        <v>0</v>
      </c>
      <c r="BU18" s="515" t="b">
        <f t="shared" si="38"/>
        <v>0</v>
      </c>
      <c r="BV18" s="167" t="str">
        <f t="shared" si="16"/>
        <v>23</v>
      </c>
      <c r="BW18" s="167" t="str">
        <f t="shared" si="17"/>
        <v>23*</v>
      </c>
      <c r="BX18" s="515" t="b">
        <f>IF(D18="",FALSE,COUNTIF($D$5:$D18,$BW18)&gt;1)</f>
        <v>0</v>
      </c>
      <c r="BY18" s="485" t="str">
        <f t="shared" si="26"/>
        <v/>
      </c>
      <c r="CA18" s="514" t="str">
        <f t="shared" si="27"/>
        <v>内線番号 -14</v>
      </c>
      <c r="CB18" s="167" t="str">
        <f t="shared" si="28"/>
        <v>23</v>
      </c>
      <c r="CC18" s="514" t="str">
        <f t="shared" ref="CC18" si="57">G24</f>
        <v>NK内線番号 -14</v>
      </c>
      <c r="CD18" s="518">
        <v>6014</v>
      </c>
      <c r="CE18" s="493">
        <f t="shared" si="18"/>
        <v>6014</v>
      </c>
      <c r="CJ18" s="519" t="str">
        <f>IF(内線情報!C18="","",内線情報!C18)</f>
        <v>23</v>
      </c>
      <c r="CK18" s="485" t="str">
        <f t="shared" si="30"/>
        <v/>
      </c>
    </row>
    <row r="19" spans="1:89">
      <c r="A19" s="118"/>
      <c r="B19" s="511">
        <v>15</v>
      </c>
      <c r="C19" s="447" t="s">
        <v>108</v>
      </c>
      <c r="D19" s="510" t="str">
        <f>IF(内線情報!$C19="",ROW()+5,内線情報!$C19)</f>
        <v>24</v>
      </c>
      <c r="E19" s="118"/>
      <c r="F19" s="511">
        <v>61</v>
      </c>
      <c r="G19" s="447" t="s">
        <v>185</v>
      </c>
      <c r="H19" s="905">
        <v>6009</v>
      </c>
      <c r="I19" s="118"/>
      <c r="J19" s="511">
        <v>107</v>
      </c>
      <c r="K19" s="447" t="s">
        <v>526</v>
      </c>
      <c r="L19" s="905">
        <v>6057</v>
      </c>
      <c r="M19" s="118"/>
      <c r="N19" s="511">
        <v>147</v>
      </c>
      <c r="O19" s="447" t="s">
        <v>159</v>
      </c>
      <c r="P19" s="905">
        <v>701</v>
      </c>
      <c r="Q19" s="118"/>
      <c r="R19" s="511">
        <v>187</v>
      </c>
      <c r="S19" s="447" t="s">
        <v>107</v>
      </c>
      <c r="T19" s="905" t="s">
        <v>1174</v>
      </c>
      <c r="U19" s="118"/>
      <c r="W19" s="79">
        <f t="shared" si="0"/>
        <v>15</v>
      </c>
      <c r="X19" s="202" t="b">
        <f t="shared" si="1"/>
        <v>0</v>
      </c>
      <c r="Y19" s="198" t="b">
        <f t="shared" si="2"/>
        <v>0</v>
      </c>
      <c r="Z19" s="198" t="b">
        <f t="shared" si="3"/>
        <v>0</v>
      </c>
      <c r="AA19" s="198" t="b">
        <f t="shared" si="3"/>
        <v>0</v>
      </c>
      <c r="AB19" s="198" t="b">
        <f t="shared" si="3"/>
        <v>0</v>
      </c>
      <c r="AC19" s="199" t="b">
        <f t="shared" si="3"/>
        <v>0</v>
      </c>
      <c r="AD19" s="485" t="str">
        <f t="shared" si="20"/>
        <v/>
      </c>
      <c r="AF19" s="79">
        <f t="shared" si="4"/>
        <v>61</v>
      </c>
      <c r="AG19" s="202" t="b">
        <f t="shared" si="5"/>
        <v>0</v>
      </c>
      <c r="AH19" s="198" t="b">
        <f t="shared" si="6"/>
        <v>0</v>
      </c>
      <c r="AI19" s="198" t="b">
        <f t="shared" si="7"/>
        <v>0</v>
      </c>
      <c r="AJ19" s="198" t="b">
        <f t="shared" si="7"/>
        <v>0</v>
      </c>
      <c r="AK19" s="198" t="b">
        <f t="shared" si="7"/>
        <v>0</v>
      </c>
      <c r="AL19" s="199" t="b">
        <f t="shared" si="7"/>
        <v>0</v>
      </c>
      <c r="AM19" s="485" t="str">
        <f t="shared" si="21"/>
        <v/>
      </c>
      <c r="AO19" s="79">
        <f t="shared" si="8"/>
        <v>107</v>
      </c>
      <c r="AP19" s="202" t="b">
        <f t="shared" si="9"/>
        <v>0</v>
      </c>
      <c r="AQ19" s="198" t="b">
        <f t="shared" si="10"/>
        <v>0</v>
      </c>
      <c r="AR19" s="198" t="b">
        <f t="shared" si="11"/>
        <v>0</v>
      </c>
      <c r="AS19" s="198" t="b">
        <f t="shared" si="11"/>
        <v>0</v>
      </c>
      <c r="AT19" s="198" t="b">
        <f t="shared" si="11"/>
        <v>0</v>
      </c>
      <c r="AU19" s="199" t="b">
        <f t="shared" si="11"/>
        <v>0</v>
      </c>
      <c r="AV19" s="485" t="str">
        <f t="shared" si="22"/>
        <v/>
      </c>
      <c r="AX19" s="79">
        <f t="shared" si="12"/>
        <v>147</v>
      </c>
      <c r="AY19" s="202" t="b">
        <f t="shared" si="31"/>
        <v>0</v>
      </c>
      <c r="AZ19" s="198" t="b">
        <f t="shared" si="32"/>
        <v>0</v>
      </c>
      <c r="BA19" s="198" t="b">
        <f t="shared" si="33"/>
        <v>0</v>
      </c>
      <c r="BB19" s="198" t="b">
        <f t="shared" si="33"/>
        <v>0</v>
      </c>
      <c r="BC19" s="198" t="b">
        <f t="shared" si="33"/>
        <v>0</v>
      </c>
      <c r="BD19" s="199" t="b">
        <f t="shared" si="33"/>
        <v>0</v>
      </c>
      <c r="BE19" s="485" t="str">
        <f t="shared" si="23"/>
        <v/>
      </c>
      <c r="BG19" s="79">
        <f t="shared" si="14"/>
        <v>187</v>
      </c>
      <c r="BH19" s="202" t="b">
        <f t="shared" si="34"/>
        <v>0</v>
      </c>
      <c r="BI19" s="198" t="b">
        <f t="shared" si="35"/>
        <v>0</v>
      </c>
      <c r="BJ19" s="198" t="b">
        <f t="shared" si="36"/>
        <v>0</v>
      </c>
      <c r="BK19" s="198" t="b">
        <f t="shared" si="36"/>
        <v>0</v>
      </c>
      <c r="BL19" s="198" t="b">
        <f t="shared" si="36"/>
        <v>0</v>
      </c>
      <c r="BM19" s="199" t="b">
        <f t="shared" si="36"/>
        <v>0</v>
      </c>
      <c r="BN19" s="485" t="str">
        <f t="shared" si="24"/>
        <v/>
      </c>
      <c r="BP19" s="514" t="str">
        <f t="shared" si="25"/>
        <v>２４</v>
      </c>
      <c r="BQ19" s="167">
        <f>COUNTIF(BP$5:BP18,BP19)</f>
        <v>0</v>
      </c>
      <c r="BR19" s="167">
        <f>COUNTIF(BP$5:BP18,LEFT(BP19,3))</f>
        <v>0</v>
      </c>
      <c r="BS19" s="167">
        <f>COUNTIF(BP$5:BP18,LEFT(BP19,2))</f>
        <v>0</v>
      </c>
      <c r="BT19" s="167">
        <f>COUNTIF(BP$5:BP18,LEFT(BP19,1))</f>
        <v>0</v>
      </c>
      <c r="BU19" s="515" t="b">
        <f t="shared" si="38"/>
        <v>0</v>
      </c>
      <c r="BV19" s="167" t="str">
        <f t="shared" si="16"/>
        <v>24</v>
      </c>
      <c r="BW19" s="167" t="str">
        <f t="shared" si="17"/>
        <v>24*</v>
      </c>
      <c r="BX19" s="515" t="b">
        <f>IF(D19="",FALSE,COUNTIF($D$5:$D19,$BW19)&gt;1)</f>
        <v>0</v>
      </c>
      <c r="BY19" s="485" t="str">
        <f t="shared" si="26"/>
        <v/>
      </c>
      <c r="CA19" s="514" t="str">
        <f t="shared" si="27"/>
        <v>内線番号 -15</v>
      </c>
      <c r="CB19" s="167" t="str">
        <f t="shared" si="28"/>
        <v>24</v>
      </c>
      <c r="CC19" s="514" t="str">
        <f t="shared" ref="CC19" si="58">G25</f>
        <v>NK内線番号 -15</v>
      </c>
      <c r="CD19" s="518">
        <v>6015</v>
      </c>
      <c r="CE19" s="493">
        <f t="shared" si="18"/>
        <v>6015</v>
      </c>
      <c r="CJ19" s="519" t="str">
        <f>IF(内線情報!C19="","",内線情報!C19)</f>
        <v>24</v>
      </c>
      <c r="CK19" s="485" t="str">
        <f t="shared" si="30"/>
        <v/>
      </c>
    </row>
    <row r="20" spans="1:89">
      <c r="A20" s="118"/>
      <c r="B20" s="511">
        <v>16</v>
      </c>
      <c r="C20" s="447" t="s">
        <v>111</v>
      </c>
      <c r="D20" s="510" t="str">
        <f>IF(内線情報!$C20="",ROW()+5,内線情報!$C20)</f>
        <v>25</v>
      </c>
      <c r="E20" s="118"/>
      <c r="F20" s="511">
        <v>62</v>
      </c>
      <c r="G20" s="447" t="s">
        <v>188</v>
      </c>
      <c r="H20" s="905">
        <v>6010</v>
      </c>
      <c r="I20" s="118"/>
      <c r="J20" s="511">
        <v>108</v>
      </c>
      <c r="K20" s="447" t="s">
        <v>527</v>
      </c>
      <c r="L20" s="905">
        <v>6058</v>
      </c>
      <c r="M20" s="118"/>
      <c r="N20" s="511">
        <v>148</v>
      </c>
      <c r="O20" s="447" t="s">
        <v>162</v>
      </c>
      <c r="P20" s="905">
        <v>951</v>
      </c>
      <c r="Q20" s="118"/>
      <c r="R20" s="511">
        <v>188</v>
      </c>
      <c r="S20" s="447" t="s">
        <v>110</v>
      </c>
      <c r="T20" s="905" t="s">
        <v>1175</v>
      </c>
      <c r="U20" s="118"/>
      <c r="W20" s="79">
        <f t="shared" si="0"/>
        <v>16</v>
      </c>
      <c r="X20" s="202" t="b">
        <f t="shared" si="1"/>
        <v>0</v>
      </c>
      <c r="Y20" s="198" t="b">
        <f t="shared" si="2"/>
        <v>0</v>
      </c>
      <c r="Z20" s="198" t="b">
        <f t="shared" si="3"/>
        <v>0</v>
      </c>
      <c r="AA20" s="198" t="b">
        <f t="shared" si="3"/>
        <v>0</v>
      </c>
      <c r="AB20" s="198" t="b">
        <f t="shared" si="3"/>
        <v>0</v>
      </c>
      <c r="AC20" s="199" t="b">
        <f t="shared" si="3"/>
        <v>0</v>
      </c>
      <c r="AD20" s="485" t="str">
        <f t="shared" si="20"/>
        <v/>
      </c>
      <c r="AF20" s="79">
        <f t="shared" si="4"/>
        <v>62</v>
      </c>
      <c r="AG20" s="202" t="b">
        <f t="shared" si="5"/>
        <v>0</v>
      </c>
      <c r="AH20" s="198" t="b">
        <f t="shared" si="6"/>
        <v>0</v>
      </c>
      <c r="AI20" s="198" t="b">
        <f t="shared" si="7"/>
        <v>0</v>
      </c>
      <c r="AJ20" s="198" t="b">
        <f t="shared" si="7"/>
        <v>0</v>
      </c>
      <c r="AK20" s="198" t="b">
        <f t="shared" si="7"/>
        <v>0</v>
      </c>
      <c r="AL20" s="199" t="b">
        <f t="shared" si="7"/>
        <v>0</v>
      </c>
      <c r="AM20" s="485" t="str">
        <f t="shared" si="21"/>
        <v/>
      </c>
      <c r="AO20" s="79">
        <f t="shared" si="8"/>
        <v>108</v>
      </c>
      <c r="AP20" s="202" t="b">
        <f t="shared" si="9"/>
        <v>0</v>
      </c>
      <c r="AQ20" s="198" t="b">
        <f t="shared" si="10"/>
        <v>0</v>
      </c>
      <c r="AR20" s="198" t="b">
        <f t="shared" si="11"/>
        <v>0</v>
      </c>
      <c r="AS20" s="198" t="b">
        <f t="shared" si="11"/>
        <v>0</v>
      </c>
      <c r="AT20" s="198" t="b">
        <f t="shared" si="11"/>
        <v>0</v>
      </c>
      <c r="AU20" s="199" t="b">
        <f t="shared" si="11"/>
        <v>0</v>
      </c>
      <c r="AV20" s="485" t="str">
        <f t="shared" si="22"/>
        <v/>
      </c>
      <c r="AX20" s="79">
        <f t="shared" si="12"/>
        <v>148</v>
      </c>
      <c r="AY20" s="202" t="b">
        <f t="shared" si="31"/>
        <v>0</v>
      </c>
      <c r="AZ20" s="198" t="b">
        <f t="shared" si="32"/>
        <v>0</v>
      </c>
      <c r="BA20" s="198" t="b">
        <f t="shared" si="33"/>
        <v>0</v>
      </c>
      <c r="BB20" s="198" t="b">
        <f t="shared" si="33"/>
        <v>0</v>
      </c>
      <c r="BC20" s="198" t="b">
        <f t="shared" si="33"/>
        <v>0</v>
      </c>
      <c r="BD20" s="199" t="b">
        <f t="shared" si="33"/>
        <v>0</v>
      </c>
      <c r="BE20" s="485" t="str">
        <f t="shared" si="23"/>
        <v/>
      </c>
      <c r="BG20" s="79">
        <f t="shared" si="14"/>
        <v>188</v>
      </c>
      <c r="BH20" s="202" t="b">
        <f t="shared" si="34"/>
        <v>0</v>
      </c>
      <c r="BI20" s="198" t="b">
        <f t="shared" si="35"/>
        <v>0</v>
      </c>
      <c r="BJ20" s="198" t="b">
        <f t="shared" si="36"/>
        <v>0</v>
      </c>
      <c r="BK20" s="198" t="b">
        <f t="shared" si="36"/>
        <v>0</v>
      </c>
      <c r="BL20" s="198" t="b">
        <f t="shared" si="36"/>
        <v>0</v>
      </c>
      <c r="BM20" s="199" t="b">
        <f t="shared" si="36"/>
        <v>0</v>
      </c>
      <c r="BN20" s="485" t="str">
        <f t="shared" si="24"/>
        <v/>
      </c>
      <c r="BP20" s="514" t="str">
        <f t="shared" si="25"/>
        <v>２５</v>
      </c>
      <c r="BQ20" s="167">
        <f>COUNTIF(BP$5:BP19,BP20)</f>
        <v>0</v>
      </c>
      <c r="BR20" s="167">
        <f>COUNTIF(BP$5:BP19,LEFT(BP20,3))</f>
        <v>0</v>
      </c>
      <c r="BS20" s="167">
        <f>COUNTIF(BP$5:BP19,LEFT(BP20,2))</f>
        <v>0</v>
      </c>
      <c r="BT20" s="167">
        <f>COUNTIF(BP$5:BP19,LEFT(BP20,1))</f>
        <v>0</v>
      </c>
      <c r="BU20" s="515" t="b">
        <f t="shared" si="38"/>
        <v>0</v>
      </c>
      <c r="BV20" s="167" t="str">
        <f t="shared" si="16"/>
        <v>25</v>
      </c>
      <c r="BW20" s="167" t="str">
        <f t="shared" si="17"/>
        <v>25*</v>
      </c>
      <c r="BX20" s="515" t="b">
        <f>IF(D20="",FALSE,COUNTIF($D$5:$D20,$BW20)&gt;1)</f>
        <v>0</v>
      </c>
      <c r="BY20" s="485" t="str">
        <f t="shared" si="26"/>
        <v/>
      </c>
      <c r="CA20" s="514" t="str">
        <f t="shared" si="27"/>
        <v>内線番号 -16</v>
      </c>
      <c r="CB20" s="167" t="str">
        <f t="shared" si="28"/>
        <v>25</v>
      </c>
      <c r="CC20" s="514" t="str">
        <f t="shared" ref="CC20" si="59">G26</f>
        <v>NK内線番号 -16</v>
      </c>
      <c r="CD20" s="518">
        <v>6016</v>
      </c>
      <c r="CE20" s="493">
        <f t="shared" si="18"/>
        <v>6016</v>
      </c>
      <c r="CJ20" s="519" t="str">
        <f>IF(内線情報!C20="","",内線情報!C20)</f>
        <v>25</v>
      </c>
      <c r="CK20" s="485" t="str">
        <f t="shared" si="30"/>
        <v/>
      </c>
    </row>
    <row r="21" spans="1:89">
      <c r="A21" s="118"/>
      <c r="B21" s="511">
        <v>17</v>
      </c>
      <c r="C21" s="447" t="s">
        <v>114</v>
      </c>
      <c r="D21" s="510" t="str">
        <f>IF(内線情報!$C21="",ROW()+5,内線情報!$C21)</f>
        <v>26</v>
      </c>
      <c r="E21" s="118"/>
      <c r="F21" s="511">
        <v>63</v>
      </c>
      <c r="G21" s="447" t="s">
        <v>191</v>
      </c>
      <c r="H21" s="905">
        <v>6011</v>
      </c>
      <c r="I21" s="118"/>
      <c r="J21" s="511">
        <v>109</v>
      </c>
      <c r="K21" s="447" t="s">
        <v>528</v>
      </c>
      <c r="L21" s="905">
        <v>6059</v>
      </c>
      <c r="M21" s="118"/>
      <c r="N21" s="511">
        <v>149</v>
      </c>
      <c r="O21" s="447" t="s">
        <v>165</v>
      </c>
      <c r="P21" s="905">
        <v>952</v>
      </c>
      <c r="Q21" s="118"/>
      <c r="R21" s="511">
        <v>189</v>
      </c>
      <c r="S21" s="447" t="s">
        <v>113</v>
      </c>
      <c r="T21" s="905" t="s">
        <v>567</v>
      </c>
      <c r="U21" s="118"/>
      <c r="W21" s="79">
        <f t="shared" si="0"/>
        <v>17</v>
      </c>
      <c r="X21" s="202" t="b">
        <f t="shared" si="1"/>
        <v>0</v>
      </c>
      <c r="Y21" s="198" t="b">
        <f t="shared" si="2"/>
        <v>0</v>
      </c>
      <c r="Z21" s="198" t="b">
        <f t="shared" si="3"/>
        <v>0</v>
      </c>
      <c r="AA21" s="198" t="b">
        <f t="shared" si="3"/>
        <v>0</v>
      </c>
      <c r="AB21" s="198" t="b">
        <f t="shared" si="3"/>
        <v>0</v>
      </c>
      <c r="AC21" s="199" t="b">
        <f t="shared" si="3"/>
        <v>0</v>
      </c>
      <c r="AD21" s="485" t="str">
        <f t="shared" si="20"/>
        <v/>
      </c>
      <c r="AF21" s="79">
        <f t="shared" si="4"/>
        <v>63</v>
      </c>
      <c r="AG21" s="202" t="b">
        <f t="shared" si="5"/>
        <v>0</v>
      </c>
      <c r="AH21" s="198" t="b">
        <f t="shared" si="6"/>
        <v>0</v>
      </c>
      <c r="AI21" s="198" t="b">
        <f t="shared" si="7"/>
        <v>0</v>
      </c>
      <c r="AJ21" s="198" t="b">
        <f t="shared" si="7"/>
        <v>0</v>
      </c>
      <c r="AK21" s="198" t="b">
        <f t="shared" si="7"/>
        <v>0</v>
      </c>
      <c r="AL21" s="199" t="b">
        <f t="shared" si="7"/>
        <v>0</v>
      </c>
      <c r="AM21" s="485" t="str">
        <f t="shared" si="21"/>
        <v/>
      </c>
      <c r="AO21" s="79">
        <f t="shared" si="8"/>
        <v>109</v>
      </c>
      <c r="AP21" s="202" t="b">
        <f t="shared" si="9"/>
        <v>0</v>
      </c>
      <c r="AQ21" s="198" t="b">
        <f t="shared" si="10"/>
        <v>0</v>
      </c>
      <c r="AR21" s="198" t="b">
        <f t="shared" si="11"/>
        <v>0</v>
      </c>
      <c r="AS21" s="198" t="b">
        <f t="shared" si="11"/>
        <v>0</v>
      </c>
      <c r="AT21" s="198" t="b">
        <f t="shared" si="11"/>
        <v>0</v>
      </c>
      <c r="AU21" s="199" t="b">
        <f t="shared" si="11"/>
        <v>0</v>
      </c>
      <c r="AV21" s="485" t="str">
        <f t="shared" si="22"/>
        <v/>
      </c>
      <c r="AX21" s="79">
        <f t="shared" si="12"/>
        <v>149</v>
      </c>
      <c r="AY21" s="202" t="b">
        <f t="shared" si="31"/>
        <v>0</v>
      </c>
      <c r="AZ21" s="198" t="b">
        <f t="shared" si="32"/>
        <v>0</v>
      </c>
      <c r="BA21" s="198" t="b">
        <f t="shared" si="33"/>
        <v>0</v>
      </c>
      <c r="BB21" s="198" t="b">
        <f t="shared" si="33"/>
        <v>0</v>
      </c>
      <c r="BC21" s="198" t="b">
        <f t="shared" si="33"/>
        <v>0</v>
      </c>
      <c r="BD21" s="199" t="b">
        <f t="shared" si="33"/>
        <v>0</v>
      </c>
      <c r="BE21" s="485" t="str">
        <f t="shared" si="23"/>
        <v/>
      </c>
      <c r="BG21" s="79">
        <f t="shared" si="14"/>
        <v>189</v>
      </c>
      <c r="BH21" s="202" t="b">
        <f t="shared" si="34"/>
        <v>0</v>
      </c>
      <c r="BI21" s="198" t="b">
        <f t="shared" si="35"/>
        <v>0</v>
      </c>
      <c r="BJ21" s="198" t="b">
        <f t="shared" si="36"/>
        <v>0</v>
      </c>
      <c r="BK21" s="198" t="b">
        <f t="shared" si="36"/>
        <v>0</v>
      </c>
      <c r="BL21" s="198" t="b">
        <f t="shared" si="36"/>
        <v>0</v>
      </c>
      <c r="BM21" s="199" t="b">
        <f t="shared" si="36"/>
        <v>0</v>
      </c>
      <c r="BN21" s="485" t="str">
        <f t="shared" si="24"/>
        <v/>
      </c>
      <c r="BP21" s="514" t="str">
        <f t="shared" si="25"/>
        <v>２６</v>
      </c>
      <c r="BQ21" s="167">
        <f>COUNTIF(BP$5:BP20,BP21)</f>
        <v>0</v>
      </c>
      <c r="BR21" s="167">
        <f>COUNTIF(BP$5:BP20,LEFT(BP21,3))</f>
        <v>0</v>
      </c>
      <c r="BS21" s="167">
        <f>COUNTIF(BP$5:BP20,LEFT(BP21,2))</f>
        <v>0</v>
      </c>
      <c r="BT21" s="167">
        <f>COUNTIF(BP$5:BP20,LEFT(BP21,1))</f>
        <v>0</v>
      </c>
      <c r="BU21" s="515" t="b">
        <f t="shared" si="38"/>
        <v>0</v>
      </c>
      <c r="BV21" s="167" t="str">
        <f t="shared" si="16"/>
        <v>26</v>
      </c>
      <c r="BW21" s="167" t="str">
        <f t="shared" si="17"/>
        <v>26*</v>
      </c>
      <c r="BX21" s="515" t="b">
        <f>IF(D21="",FALSE,COUNTIF($D$5:$D21,$BW21)&gt;1)</f>
        <v>0</v>
      </c>
      <c r="BY21" s="485" t="str">
        <f t="shared" si="26"/>
        <v/>
      </c>
      <c r="CA21" s="514" t="str">
        <f t="shared" si="27"/>
        <v>内線番号 -17</v>
      </c>
      <c r="CB21" s="167" t="str">
        <f t="shared" si="28"/>
        <v>26</v>
      </c>
      <c r="CC21" s="514" t="str">
        <f t="shared" ref="CC21" si="60">G27</f>
        <v>NK内線番号 -17</v>
      </c>
      <c r="CD21" s="518">
        <v>6017</v>
      </c>
      <c r="CE21" s="493">
        <f t="shared" si="18"/>
        <v>6017</v>
      </c>
      <c r="CJ21" s="519" t="str">
        <f>IF(内線情報!C21="","",内線情報!C21)</f>
        <v>26</v>
      </c>
      <c r="CK21" s="485" t="str">
        <f t="shared" si="30"/>
        <v/>
      </c>
    </row>
    <row r="22" spans="1:89">
      <c r="A22" s="118"/>
      <c r="B22" s="511">
        <v>18</v>
      </c>
      <c r="C22" s="447" t="s">
        <v>117</v>
      </c>
      <c r="D22" s="510" t="str">
        <f>IF(内線情報!$C22="",ROW()+5,内線情報!$C22)</f>
        <v>27</v>
      </c>
      <c r="E22" s="118"/>
      <c r="F22" s="511">
        <v>64</v>
      </c>
      <c r="G22" s="447" t="s">
        <v>193</v>
      </c>
      <c r="H22" s="905">
        <v>6012</v>
      </c>
      <c r="I22" s="118"/>
      <c r="J22" s="511">
        <v>110</v>
      </c>
      <c r="K22" s="447" t="s">
        <v>529</v>
      </c>
      <c r="L22" s="905">
        <v>6060</v>
      </c>
      <c r="M22" s="118"/>
      <c r="N22" s="511">
        <v>150</v>
      </c>
      <c r="O22" s="447" t="s">
        <v>168</v>
      </c>
      <c r="P22" s="905">
        <v>953</v>
      </c>
      <c r="Q22" s="118"/>
      <c r="R22" s="511">
        <v>190</v>
      </c>
      <c r="S22" s="447" t="s">
        <v>116</v>
      </c>
      <c r="T22" s="905" t="s">
        <v>1353</v>
      </c>
      <c r="U22" s="118"/>
      <c r="W22" s="79">
        <f t="shared" si="0"/>
        <v>18</v>
      </c>
      <c r="X22" s="202" t="b">
        <f t="shared" si="1"/>
        <v>0</v>
      </c>
      <c r="Y22" s="198" t="b">
        <f t="shared" si="2"/>
        <v>0</v>
      </c>
      <c r="Z22" s="198" t="b">
        <f t="shared" si="3"/>
        <v>0</v>
      </c>
      <c r="AA22" s="198" t="b">
        <f t="shared" si="3"/>
        <v>0</v>
      </c>
      <c r="AB22" s="198" t="b">
        <f t="shared" si="3"/>
        <v>0</v>
      </c>
      <c r="AC22" s="199" t="b">
        <f t="shared" si="3"/>
        <v>0</v>
      </c>
      <c r="AD22" s="485" t="str">
        <f t="shared" si="20"/>
        <v/>
      </c>
      <c r="AF22" s="79">
        <f t="shared" si="4"/>
        <v>64</v>
      </c>
      <c r="AG22" s="202" t="b">
        <f t="shared" si="5"/>
        <v>0</v>
      </c>
      <c r="AH22" s="198" t="b">
        <f t="shared" si="6"/>
        <v>0</v>
      </c>
      <c r="AI22" s="198" t="b">
        <f t="shared" si="7"/>
        <v>0</v>
      </c>
      <c r="AJ22" s="198" t="b">
        <f t="shared" si="7"/>
        <v>0</v>
      </c>
      <c r="AK22" s="198" t="b">
        <f t="shared" si="7"/>
        <v>0</v>
      </c>
      <c r="AL22" s="199" t="b">
        <f t="shared" si="7"/>
        <v>0</v>
      </c>
      <c r="AM22" s="485" t="str">
        <f t="shared" si="21"/>
        <v/>
      </c>
      <c r="AO22" s="79">
        <f t="shared" si="8"/>
        <v>110</v>
      </c>
      <c r="AP22" s="202" t="b">
        <f t="shared" si="9"/>
        <v>0</v>
      </c>
      <c r="AQ22" s="198" t="b">
        <f t="shared" si="10"/>
        <v>0</v>
      </c>
      <c r="AR22" s="198" t="b">
        <f t="shared" si="11"/>
        <v>0</v>
      </c>
      <c r="AS22" s="198" t="b">
        <f t="shared" si="11"/>
        <v>0</v>
      </c>
      <c r="AT22" s="198" t="b">
        <f t="shared" si="11"/>
        <v>0</v>
      </c>
      <c r="AU22" s="199" t="b">
        <f t="shared" si="11"/>
        <v>0</v>
      </c>
      <c r="AV22" s="485" t="str">
        <f t="shared" si="22"/>
        <v/>
      </c>
      <c r="AX22" s="79">
        <f t="shared" si="12"/>
        <v>150</v>
      </c>
      <c r="AY22" s="202" t="b">
        <f t="shared" si="31"/>
        <v>0</v>
      </c>
      <c r="AZ22" s="198" t="b">
        <f t="shared" si="32"/>
        <v>0</v>
      </c>
      <c r="BA22" s="198" t="b">
        <f t="shared" si="33"/>
        <v>0</v>
      </c>
      <c r="BB22" s="198" t="b">
        <f t="shared" si="33"/>
        <v>0</v>
      </c>
      <c r="BC22" s="198" t="b">
        <f t="shared" si="33"/>
        <v>0</v>
      </c>
      <c r="BD22" s="199" t="b">
        <f t="shared" si="33"/>
        <v>0</v>
      </c>
      <c r="BE22" s="485" t="str">
        <f t="shared" si="23"/>
        <v/>
      </c>
      <c r="BG22" s="79">
        <f t="shared" si="14"/>
        <v>190</v>
      </c>
      <c r="BH22" s="202" t="b">
        <f t="shared" si="34"/>
        <v>0</v>
      </c>
      <c r="BI22" s="198" t="b">
        <f t="shared" si="35"/>
        <v>0</v>
      </c>
      <c r="BJ22" s="198" t="b">
        <f t="shared" si="36"/>
        <v>0</v>
      </c>
      <c r="BK22" s="198" t="b">
        <f t="shared" si="36"/>
        <v>0</v>
      </c>
      <c r="BL22" s="198" t="b">
        <f t="shared" si="36"/>
        <v>0</v>
      </c>
      <c r="BM22" s="199" t="b">
        <f t="shared" si="36"/>
        <v>0</v>
      </c>
      <c r="BN22" s="485" t="str">
        <f t="shared" si="24"/>
        <v/>
      </c>
      <c r="BP22" s="514" t="str">
        <f t="shared" si="25"/>
        <v>２７</v>
      </c>
      <c r="BQ22" s="167">
        <f>COUNTIF(BP$5:BP21,BP22)</f>
        <v>0</v>
      </c>
      <c r="BR22" s="167">
        <f>COUNTIF(BP$5:BP21,LEFT(BP22,3))</f>
        <v>0</v>
      </c>
      <c r="BS22" s="167">
        <f>COUNTIF(BP$5:BP21,LEFT(BP22,2))</f>
        <v>0</v>
      </c>
      <c r="BT22" s="167">
        <f>COUNTIF(BP$5:BP21,LEFT(BP22,1))</f>
        <v>0</v>
      </c>
      <c r="BU22" s="515" t="b">
        <f t="shared" si="38"/>
        <v>0</v>
      </c>
      <c r="BV22" s="167" t="str">
        <f t="shared" si="16"/>
        <v>27</v>
      </c>
      <c r="BW22" s="167" t="str">
        <f t="shared" si="17"/>
        <v>27*</v>
      </c>
      <c r="BX22" s="515" t="b">
        <f>IF(D22="",FALSE,COUNTIF($D$5:$D22,$BW22)&gt;1)</f>
        <v>0</v>
      </c>
      <c r="BY22" s="485" t="str">
        <f t="shared" si="26"/>
        <v/>
      </c>
      <c r="CA22" s="514" t="str">
        <f t="shared" si="27"/>
        <v>内線番号 -18</v>
      </c>
      <c r="CB22" s="167" t="str">
        <f t="shared" si="28"/>
        <v>27</v>
      </c>
      <c r="CC22" s="514" t="str">
        <f t="shared" ref="CC22" si="61">G28</f>
        <v>NK内線番号 -18</v>
      </c>
      <c r="CD22" s="518">
        <v>6018</v>
      </c>
      <c r="CE22" s="493">
        <f t="shared" si="18"/>
        <v>6018</v>
      </c>
      <c r="CJ22" s="519" t="str">
        <f>IF(内線情報!C22="","",内線情報!C22)</f>
        <v>27</v>
      </c>
      <c r="CK22" s="485" t="str">
        <f t="shared" si="30"/>
        <v/>
      </c>
    </row>
    <row r="23" spans="1:89">
      <c r="A23" s="118"/>
      <c r="B23" s="511">
        <v>19</v>
      </c>
      <c r="C23" s="447" t="s">
        <v>119</v>
      </c>
      <c r="D23" s="510" t="str">
        <f>IF(内線情報!$C23="",ROW()+5,内線情報!$C23)</f>
        <v>28</v>
      </c>
      <c r="E23" s="118"/>
      <c r="F23" s="511">
        <v>65</v>
      </c>
      <c r="G23" s="447" t="s">
        <v>195</v>
      </c>
      <c r="H23" s="905">
        <v>6013</v>
      </c>
      <c r="I23" s="118"/>
      <c r="J23" s="511">
        <v>111</v>
      </c>
      <c r="K23" s="447" t="s">
        <v>530</v>
      </c>
      <c r="L23" s="905">
        <v>6061</v>
      </c>
      <c r="M23" s="118"/>
      <c r="N23" s="511">
        <v>151</v>
      </c>
      <c r="O23" s="447" t="s">
        <v>171</v>
      </c>
      <c r="P23" s="905">
        <v>954</v>
      </c>
      <c r="Q23" s="118"/>
      <c r="R23" s="511">
        <v>191</v>
      </c>
      <c r="S23" s="447" t="s">
        <v>1354</v>
      </c>
      <c r="T23" s="905">
        <v>81</v>
      </c>
      <c r="U23" s="118"/>
      <c r="W23" s="79">
        <f t="shared" si="0"/>
        <v>19</v>
      </c>
      <c r="X23" s="202" t="b">
        <f t="shared" si="1"/>
        <v>0</v>
      </c>
      <c r="Y23" s="198" t="b">
        <f t="shared" si="2"/>
        <v>0</v>
      </c>
      <c r="Z23" s="198" t="b">
        <f t="shared" si="3"/>
        <v>0</v>
      </c>
      <c r="AA23" s="198" t="b">
        <f t="shared" si="3"/>
        <v>0</v>
      </c>
      <c r="AB23" s="198" t="b">
        <f t="shared" si="3"/>
        <v>0</v>
      </c>
      <c r="AC23" s="199" t="b">
        <f t="shared" si="3"/>
        <v>0</v>
      </c>
      <c r="AD23" s="485" t="str">
        <f t="shared" si="20"/>
        <v/>
      </c>
      <c r="AF23" s="79">
        <f t="shared" si="4"/>
        <v>65</v>
      </c>
      <c r="AG23" s="202" t="b">
        <f t="shared" si="5"/>
        <v>0</v>
      </c>
      <c r="AH23" s="198" t="b">
        <f t="shared" si="6"/>
        <v>0</v>
      </c>
      <c r="AI23" s="198" t="b">
        <f t="shared" si="7"/>
        <v>0</v>
      </c>
      <c r="AJ23" s="198" t="b">
        <f t="shared" si="7"/>
        <v>0</v>
      </c>
      <c r="AK23" s="198" t="b">
        <f t="shared" si="7"/>
        <v>0</v>
      </c>
      <c r="AL23" s="199" t="b">
        <f t="shared" si="7"/>
        <v>0</v>
      </c>
      <c r="AM23" s="485" t="str">
        <f t="shared" si="21"/>
        <v/>
      </c>
      <c r="AO23" s="79">
        <f t="shared" si="8"/>
        <v>111</v>
      </c>
      <c r="AP23" s="202" t="b">
        <f t="shared" si="9"/>
        <v>0</v>
      </c>
      <c r="AQ23" s="198" t="b">
        <f t="shared" si="10"/>
        <v>0</v>
      </c>
      <c r="AR23" s="198" t="b">
        <f t="shared" si="11"/>
        <v>0</v>
      </c>
      <c r="AS23" s="198" t="b">
        <f t="shared" si="11"/>
        <v>0</v>
      </c>
      <c r="AT23" s="198" t="b">
        <f t="shared" si="11"/>
        <v>0</v>
      </c>
      <c r="AU23" s="199" t="b">
        <f t="shared" si="11"/>
        <v>0</v>
      </c>
      <c r="AV23" s="485" t="str">
        <f t="shared" si="22"/>
        <v/>
      </c>
      <c r="AX23" s="79">
        <f t="shared" si="12"/>
        <v>151</v>
      </c>
      <c r="AY23" s="202" t="b">
        <f t="shared" si="31"/>
        <v>0</v>
      </c>
      <c r="AZ23" s="198" t="b">
        <f t="shared" si="32"/>
        <v>0</v>
      </c>
      <c r="BA23" s="198" t="b">
        <f t="shared" si="33"/>
        <v>0</v>
      </c>
      <c r="BB23" s="198" t="b">
        <f t="shared" si="33"/>
        <v>0</v>
      </c>
      <c r="BC23" s="198" t="b">
        <f t="shared" si="33"/>
        <v>0</v>
      </c>
      <c r="BD23" s="199" t="b">
        <f t="shared" si="33"/>
        <v>0</v>
      </c>
      <c r="BE23" s="485" t="str">
        <f t="shared" si="23"/>
        <v/>
      </c>
      <c r="BG23" s="79">
        <f t="shared" si="14"/>
        <v>191</v>
      </c>
      <c r="BH23" s="202" t="b">
        <f t="shared" si="34"/>
        <v>0</v>
      </c>
      <c r="BI23" s="198" t="b">
        <f t="shared" si="35"/>
        <v>0</v>
      </c>
      <c r="BJ23" s="198" t="b">
        <f t="shared" si="36"/>
        <v>0</v>
      </c>
      <c r="BK23" s="198" t="b">
        <f t="shared" si="36"/>
        <v>0</v>
      </c>
      <c r="BL23" s="198" t="b">
        <f t="shared" si="36"/>
        <v>0</v>
      </c>
      <c r="BM23" s="199" t="b">
        <f t="shared" si="36"/>
        <v>0</v>
      </c>
      <c r="BN23" s="485" t="str">
        <f t="shared" si="24"/>
        <v/>
      </c>
      <c r="BP23" s="514" t="str">
        <f t="shared" si="25"/>
        <v>２８</v>
      </c>
      <c r="BQ23" s="167">
        <f>COUNTIF(BP$5:BP22,BP23)</f>
        <v>0</v>
      </c>
      <c r="BR23" s="167">
        <f>COUNTIF(BP$5:BP22,LEFT(BP23,3))</f>
        <v>0</v>
      </c>
      <c r="BS23" s="167">
        <f>COUNTIF(BP$5:BP22,LEFT(BP23,2))</f>
        <v>0</v>
      </c>
      <c r="BT23" s="167">
        <f>COUNTIF(BP$5:BP22,LEFT(BP23,1))</f>
        <v>0</v>
      </c>
      <c r="BU23" s="515" t="b">
        <f t="shared" si="38"/>
        <v>0</v>
      </c>
      <c r="BV23" s="167" t="str">
        <f t="shared" si="16"/>
        <v>28</v>
      </c>
      <c r="BW23" s="167" t="str">
        <f t="shared" si="17"/>
        <v>28*</v>
      </c>
      <c r="BX23" s="515" t="b">
        <f>IF(D23="",FALSE,COUNTIF($D$5:$D23,$BW23)&gt;1)</f>
        <v>0</v>
      </c>
      <c r="BY23" s="485" t="str">
        <f t="shared" si="26"/>
        <v/>
      </c>
      <c r="CA23" s="514" t="str">
        <f t="shared" si="27"/>
        <v>内線番号 -19</v>
      </c>
      <c r="CB23" s="167" t="str">
        <f t="shared" si="28"/>
        <v>28</v>
      </c>
      <c r="CC23" s="514" t="str">
        <f t="shared" ref="CC23" si="62">G29</f>
        <v>NK内線番号 -19</v>
      </c>
      <c r="CD23" s="518">
        <v>6019</v>
      </c>
      <c r="CE23" s="493">
        <f t="shared" si="18"/>
        <v>6019</v>
      </c>
      <c r="CJ23" s="519" t="str">
        <f>IF(内線情報!C23="","",内線情報!C23)</f>
        <v>28</v>
      </c>
      <c r="CK23" s="485" t="str">
        <f t="shared" si="30"/>
        <v/>
      </c>
    </row>
    <row r="24" spans="1:89">
      <c r="A24" s="118"/>
      <c r="B24" s="511">
        <v>20</v>
      </c>
      <c r="C24" s="447" t="s">
        <v>121</v>
      </c>
      <c r="D24" s="510" t="str">
        <f>IF(内線情報!$C24="",ROW()+5,内線情報!$C24)</f>
        <v>29</v>
      </c>
      <c r="E24" s="118"/>
      <c r="F24" s="511">
        <v>66</v>
      </c>
      <c r="G24" s="447" t="s">
        <v>197</v>
      </c>
      <c r="H24" s="905">
        <v>6014</v>
      </c>
      <c r="I24" s="118"/>
      <c r="J24" s="511">
        <v>112</v>
      </c>
      <c r="K24" s="447" t="s">
        <v>1072</v>
      </c>
      <c r="L24" s="905">
        <v>6062</v>
      </c>
      <c r="M24" s="118"/>
      <c r="N24" s="511">
        <v>152</v>
      </c>
      <c r="O24" s="447" t="s">
        <v>174</v>
      </c>
      <c r="P24" s="905">
        <v>99</v>
      </c>
      <c r="Q24" s="118"/>
      <c r="R24" s="511">
        <v>192</v>
      </c>
      <c r="S24" s="447" t="s">
        <v>1355</v>
      </c>
      <c r="T24" s="905" t="s">
        <v>1176</v>
      </c>
      <c r="U24" s="118"/>
      <c r="W24" s="79">
        <f t="shared" si="0"/>
        <v>20</v>
      </c>
      <c r="X24" s="202" t="b">
        <f t="shared" si="1"/>
        <v>0</v>
      </c>
      <c r="Y24" s="198" t="b">
        <f t="shared" si="2"/>
        <v>0</v>
      </c>
      <c r="Z24" s="198" t="b">
        <f t="shared" si="3"/>
        <v>0</v>
      </c>
      <c r="AA24" s="198" t="b">
        <f t="shared" si="3"/>
        <v>0</v>
      </c>
      <c r="AB24" s="198" t="b">
        <f t="shared" si="3"/>
        <v>0</v>
      </c>
      <c r="AC24" s="199" t="b">
        <f t="shared" si="3"/>
        <v>0</v>
      </c>
      <c r="AD24" s="485" t="str">
        <f t="shared" si="20"/>
        <v/>
      </c>
      <c r="AF24" s="79">
        <f t="shared" si="4"/>
        <v>66</v>
      </c>
      <c r="AG24" s="202" t="b">
        <f t="shared" si="5"/>
        <v>0</v>
      </c>
      <c r="AH24" s="198" t="b">
        <f t="shared" si="6"/>
        <v>0</v>
      </c>
      <c r="AI24" s="198" t="b">
        <f t="shared" si="7"/>
        <v>0</v>
      </c>
      <c r="AJ24" s="198" t="b">
        <f t="shared" si="7"/>
        <v>0</v>
      </c>
      <c r="AK24" s="198" t="b">
        <f t="shared" si="7"/>
        <v>0</v>
      </c>
      <c r="AL24" s="199" t="b">
        <f t="shared" si="7"/>
        <v>0</v>
      </c>
      <c r="AM24" s="485" t="str">
        <f t="shared" si="21"/>
        <v/>
      </c>
      <c r="AO24" s="79">
        <f t="shared" si="8"/>
        <v>112</v>
      </c>
      <c r="AP24" s="202" t="b">
        <f t="shared" si="9"/>
        <v>0</v>
      </c>
      <c r="AQ24" s="198" t="b">
        <f t="shared" si="10"/>
        <v>0</v>
      </c>
      <c r="AR24" s="198" t="b">
        <f t="shared" si="11"/>
        <v>0</v>
      </c>
      <c r="AS24" s="198" t="b">
        <f t="shared" si="11"/>
        <v>0</v>
      </c>
      <c r="AT24" s="198" t="b">
        <f t="shared" si="11"/>
        <v>0</v>
      </c>
      <c r="AU24" s="199" t="b">
        <f t="shared" si="11"/>
        <v>0</v>
      </c>
      <c r="AV24" s="485" t="str">
        <f t="shared" si="22"/>
        <v/>
      </c>
      <c r="AX24" s="79">
        <f t="shared" si="12"/>
        <v>152</v>
      </c>
      <c r="AY24" s="202" t="b">
        <f t="shared" si="31"/>
        <v>0</v>
      </c>
      <c r="AZ24" s="198" t="b">
        <f t="shared" si="32"/>
        <v>0</v>
      </c>
      <c r="BA24" s="198" t="b">
        <f t="shared" si="33"/>
        <v>0</v>
      </c>
      <c r="BB24" s="198" t="b">
        <f t="shared" si="33"/>
        <v>0</v>
      </c>
      <c r="BC24" s="198" t="b">
        <f t="shared" si="33"/>
        <v>0</v>
      </c>
      <c r="BD24" s="199" t="b">
        <f t="shared" si="33"/>
        <v>0</v>
      </c>
      <c r="BE24" s="485" t="str">
        <f t="shared" si="23"/>
        <v/>
      </c>
      <c r="BG24" s="79">
        <f t="shared" si="14"/>
        <v>192</v>
      </c>
      <c r="BH24" s="202" t="b">
        <f t="shared" si="34"/>
        <v>0</v>
      </c>
      <c r="BI24" s="198" t="b">
        <f t="shared" si="35"/>
        <v>0</v>
      </c>
      <c r="BJ24" s="198" t="b">
        <f t="shared" si="36"/>
        <v>0</v>
      </c>
      <c r="BK24" s="198" t="b">
        <f t="shared" si="36"/>
        <v>0</v>
      </c>
      <c r="BL24" s="198" t="b">
        <f t="shared" si="36"/>
        <v>0</v>
      </c>
      <c r="BM24" s="199" t="b">
        <f t="shared" si="36"/>
        <v>0</v>
      </c>
      <c r="BN24" s="485" t="str">
        <f t="shared" si="24"/>
        <v/>
      </c>
      <c r="BP24" s="514" t="str">
        <f t="shared" si="25"/>
        <v>２９</v>
      </c>
      <c r="BQ24" s="167">
        <f>COUNTIF(BP$5:BP23,BP24)</f>
        <v>0</v>
      </c>
      <c r="BR24" s="167">
        <f>COUNTIF(BP$5:BP23,LEFT(BP24,3))</f>
        <v>0</v>
      </c>
      <c r="BS24" s="167">
        <f>COUNTIF(BP$5:BP23,LEFT(BP24,2))</f>
        <v>0</v>
      </c>
      <c r="BT24" s="167">
        <f>COUNTIF(BP$5:BP23,LEFT(BP24,1))</f>
        <v>0</v>
      </c>
      <c r="BU24" s="515" t="b">
        <f t="shared" si="38"/>
        <v>0</v>
      </c>
      <c r="BV24" s="167" t="str">
        <f t="shared" si="16"/>
        <v>29</v>
      </c>
      <c r="BW24" s="167" t="str">
        <f t="shared" si="17"/>
        <v>29*</v>
      </c>
      <c r="BX24" s="515" t="b">
        <f>IF(D24="",FALSE,COUNTIF($D$5:$D24,$BW24)&gt;1)</f>
        <v>0</v>
      </c>
      <c r="BY24" s="485" t="str">
        <f t="shared" si="26"/>
        <v/>
      </c>
      <c r="CA24" s="514" t="str">
        <f t="shared" si="27"/>
        <v>内線番号 -20</v>
      </c>
      <c r="CB24" s="167" t="str">
        <f t="shared" si="28"/>
        <v>29</v>
      </c>
      <c r="CC24" s="514" t="str">
        <f t="shared" ref="CC24" si="63">G30</f>
        <v>NK内線番号 -20</v>
      </c>
      <c r="CD24" s="518">
        <v>6020</v>
      </c>
      <c r="CE24" s="493">
        <f t="shared" si="18"/>
        <v>6020</v>
      </c>
      <c r="CJ24" s="519" t="str">
        <f>IF(内線情報!C24="","",内線情報!C24)</f>
        <v>29</v>
      </c>
      <c r="CK24" s="485" t="str">
        <f t="shared" si="30"/>
        <v/>
      </c>
    </row>
    <row r="25" spans="1:89">
      <c r="A25" s="118"/>
      <c r="B25" s="511">
        <v>21</v>
      </c>
      <c r="C25" s="447" t="s">
        <v>123</v>
      </c>
      <c r="D25" s="510" t="str">
        <f>IF(内線情報!$C25="",ROW()+5,内線情報!$C25)</f>
        <v>30</v>
      </c>
      <c r="E25" s="118"/>
      <c r="F25" s="511">
        <v>67</v>
      </c>
      <c r="G25" s="447" t="s">
        <v>199</v>
      </c>
      <c r="H25" s="905">
        <v>6015</v>
      </c>
      <c r="I25" s="118"/>
      <c r="J25" s="511">
        <v>113</v>
      </c>
      <c r="K25" s="447" t="s">
        <v>1073</v>
      </c>
      <c r="L25" s="905">
        <v>770</v>
      </c>
      <c r="M25" s="118"/>
      <c r="N25" s="511">
        <v>153</v>
      </c>
      <c r="O25" s="447" t="s">
        <v>177</v>
      </c>
      <c r="P25" s="905">
        <v>0</v>
      </c>
      <c r="Q25" s="118"/>
      <c r="R25" s="511">
        <v>193</v>
      </c>
      <c r="S25" s="447" t="s">
        <v>1356</v>
      </c>
      <c r="T25" s="905" t="s">
        <v>568</v>
      </c>
      <c r="U25" s="118"/>
      <c r="W25" s="79">
        <f t="shared" si="0"/>
        <v>21</v>
      </c>
      <c r="X25" s="202" t="b">
        <f t="shared" si="1"/>
        <v>0</v>
      </c>
      <c r="Y25" s="198" t="b">
        <f t="shared" si="2"/>
        <v>0</v>
      </c>
      <c r="Z25" s="198" t="b">
        <f t="shared" ref="Z25:AC44" si="64">ISERROR(FIND(MID($D25,Z$4,1),"0123456789*#"))</f>
        <v>0</v>
      </c>
      <c r="AA25" s="198" t="b">
        <f t="shared" si="64"/>
        <v>0</v>
      </c>
      <c r="AB25" s="198" t="b">
        <f t="shared" si="64"/>
        <v>0</v>
      </c>
      <c r="AC25" s="199" t="b">
        <f t="shared" si="64"/>
        <v>0</v>
      </c>
      <c r="AD25" s="485" t="str">
        <f t="shared" si="20"/>
        <v/>
      </c>
      <c r="AF25" s="79">
        <f t="shared" si="4"/>
        <v>67</v>
      </c>
      <c r="AG25" s="202" t="b">
        <f t="shared" si="5"/>
        <v>0</v>
      </c>
      <c r="AH25" s="198" t="b">
        <f t="shared" si="6"/>
        <v>0</v>
      </c>
      <c r="AI25" s="198" t="b">
        <f t="shared" ref="AI25:AL44" si="65">ISERROR(FIND(MID($H25,AI$4,1),"0123456789*#"))</f>
        <v>0</v>
      </c>
      <c r="AJ25" s="198" t="b">
        <f t="shared" si="65"/>
        <v>0</v>
      </c>
      <c r="AK25" s="198" t="b">
        <f t="shared" si="65"/>
        <v>0</v>
      </c>
      <c r="AL25" s="199" t="b">
        <f t="shared" si="65"/>
        <v>0</v>
      </c>
      <c r="AM25" s="485" t="str">
        <f t="shared" si="21"/>
        <v/>
      </c>
      <c r="AO25" s="79">
        <f t="shared" si="8"/>
        <v>113</v>
      </c>
      <c r="AP25" s="202" t="b">
        <f t="shared" si="9"/>
        <v>0</v>
      </c>
      <c r="AQ25" s="198" t="b">
        <f t="shared" si="10"/>
        <v>0</v>
      </c>
      <c r="AR25" s="198" t="b">
        <f t="shared" ref="AR25:AU44" si="66">ISERROR(FIND(MID($L25,AR$4,1),"0123456789*#"))</f>
        <v>0</v>
      </c>
      <c r="AS25" s="198" t="b">
        <f t="shared" si="66"/>
        <v>0</v>
      </c>
      <c r="AT25" s="198" t="b">
        <f t="shared" si="66"/>
        <v>0</v>
      </c>
      <c r="AU25" s="199" t="b">
        <f t="shared" si="66"/>
        <v>0</v>
      </c>
      <c r="AV25" s="485" t="str">
        <f t="shared" si="22"/>
        <v/>
      </c>
      <c r="AX25" s="79">
        <f t="shared" si="12"/>
        <v>153</v>
      </c>
      <c r="AY25" s="202" t="b">
        <f t="shared" si="31"/>
        <v>0</v>
      </c>
      <c r="AZ25" s="198" t="b">
        <f t="shared" si="32"/>
        <v>0</v>
      </c>
      <c r="BA25" s="198" t="b">
        <f t="shared" si="33"/>
        <v>0</v>
      </c>
      <c r="BB25" s="198" t="b">
        <f t="shared" si="33"/>
        <v>0</v>
      </c>
      <c r="BC25" s="198" t="b">
        <f t="shared" si="33"/>
        <v>0</v>
      </c>
      <c r="BD25" s="199" t="b">
        <f t="shared" si="33"/>
        <v>0</v>
      </c>
      <c r="BE25" s="485" t="str">
        <f t="shared" si="23"/>
        <v/>
      </c>
      <c r="BG25" s="79">
        <f t="shared" si="14"/>
        <v>193</v>
      </c>
      <c r="BH25" s="202" t="b">
        <f t="shared" si="34"/>
        <v>0</v>
      </c>
      <c r="BI25" s="198" t="b">
        <f t="shared" si="35"/>
        <v>0</v>
      </c>
      <c r="BJ25" s="198" t="b">
        <f t="shared" si="36"/>
        <v>0</v>
      </c>
      <c r="BK25" s="198" t="b">
        <f t="shared" si="36"/>
        <v>0</v>
      </c>
      <c r="BL25" s="198" t="b">
        <f t="shared" si="36"/>
        <v>0</v>
      </c>
      <c r="BM25" s="199" t="b">
        <f t="shared" si="36"/>
        <v>0</v>
      </c>
      <c r="BN25" s="485" t="str">
        <f t="shared" si="24"/>
        <v/>
      </c>
      <c r="BP25" s="514" t="str">
        <f t="shared" si="25"/>
        <v>３０</v>
      </c>
      <c r="BQ25" s="167">
        <f>COUNTIF(BP$5:BP24,BP25)</f>
        <v>0</v>
      </c>
      <c r="BR25" s="167">
        <f>COUNTIF(BP$5:BP24,LEFT(BP25,3))</f>
        <v>0</v>
      </c>
      <c r="BS25" s="167">
        <f>COUNTIF(BP$5:BP24,LEFT(BP25,2))</f>
        <v>0</v>
      </c>
      <c r="BT25" s="167">
        <f>COUNTIF(BP$5:BP24,LEFT(BP25,1))</f>
        <v>0</v>
      </c>
      <c r="BU25" s="515" t="b">
        <f t="shared" si="38"/>
        <v>0</v>
      </c>
      <c r="BV25" s="167" t="str">
        <f t="shared" si="16"/>
        <v>30</v>
      </c>
      <c r="BW25" s="167" t="str">
        <f t="shared" si="17"/>
        <v>30*</v>
      </c>
      <c r="BX25" s="515" t="b">
        <f>IF(D25="",FALSE,COUNTIF($D$5:$D25,$BW25)&gt;1)</f>
        <v>0</v>
      </c>
      <c r="BY25" s="485" t="str">
        <f t="shared" si="26"/>
        <v/>
      </c>
      <c r="CA25" s="514" t="str">
        <f t="shared" si="27"/>
        <v>内線番号 -21</v>
      </c>
      <c r="CB25" s="167" t="str">
        <f t="shared" si="28"/>
        <v>30</v>
      </c>
      <c r="CC25" s="514" t="str">
        <f t="shared" ref="CC25" si="67">G31</f>
        <v>NK内線番号 -21</v>
      </c>
      <c r="CD25" s="518">
        <v>6021</v>
      </c>
      <c r="CE25" s="493">
        <f t="shared" si="18"/>
        <v>6021</v>
      </c>
      <c r="CJ25" s="519" t="str">
        <f>IF(内線情報!C25="","",内線情報!C25)</f>
        <v>30</v>
      </c>
      <c r="CK25" s="485" t="str">
        <f t="shared" si="30"/>
        <v/>
      </c>
    </row>
    <row r="26" spans="1:89">
      <c r="A26" s="118"/>
      <c r="B26" s="511">
        <v>22</v>
      </c>
      <c r="C26" s="447" t="s">
        <v>125</v>
      </c>
      <c r="D26" s="510" t="str">
        <f>IF(内線情報!$C26="",ROW()+5,内線情報!$C26)</f>
        <v>31</v>
      </c>
      <c r="E26" s="118"/>
      <c r="F26" s="511">
        <v>68</v>
      </c>
      <c r="G26" s="447" t="s">
        <v>201</v>
      </c>
      <c r="H26" s="905">
        <v>6016</v>
      </c>
      <c r="I26" s="118"/>
      <c r="J26" s="511">
        <v>114</v>
      </c>
      <c r="K26" s="447" t="s">
        <v>76</v>
      </c>
      <c r="L26" s="905">
        <v>771</v>
      </c>
      <c r="M26" s="118"/>
      <c r="N26" s="511">
        <v>154</v>
      </c>
      <c r="O26" s="447" t="s">
        <v>180</v>
      </c>
      <c r="P26" s="905">
        <v>940</v>
      </c>
      <c r="Q26" s="118"/>
      <c r="R26" s="511">
        <v>194</v>
      </c>
      <c r="S26" s="447" t="s">
        <v>1357</v>
      </c>
      <c r="T26" s="905" t="s">
        <v>569</v>
      </c>
      <c r="U26" s="118"/>
      <c r="W26" s="79">
        <f t="shared" si="0"/>
        <v>22</v>
      </c>
      <c r="X26" s="202" t="b">
        <f t="shared" si="1"/>
        <v>0</v>
      </c>
      <c r="Y26" s="198" t="b">
        <f t="shared" si="2"/>
        <v>0</v>
      </c>
      <c r="Z26" s="198" t="b">
        <f t="shared" si="64"/>
        <v>0</v>
      </c>
      <c r="AA26" s="198" t="b">
        <f t="shared" si="64"/>
        <v>0</v>
      </c>
      <c r="AB26" s="198" t="b">
        <f t="shared" si="64"/>
        <v>0</v>
      </c>
      <c r="AC26" s="199" t="b">
        <f t="shared" si="64"/>
        <v>0</v>
      </c>
      <c r="AD26" s="485" t="str">
        <f t="shared" si="20"/>
        <v/>
      </c>
      <c r="AF26" s="79">
        <f t="shared" si="4"/>
        <v>68</v>
      </c>
      <c r="AG26" s="202" t="b">
        <f t="shared" si="5"/>
        <v>0</v>
      </c>
      <c r="AH26" s="198" t="b">
        <f t="shared" si="6"/>
        <v>0</v>
      </c>
      <c r="AI26" s="198" t="b">
        <f t="shared" si="65"/>
        <v>0</v>
      </c>
      <c r="AJ26" s="198" t="b">
        <f t="shared" si="65"/>
        <v>0</v>
      </c>
      <c r="AK26" s="198" t="b">
        <f t="shared" si="65"/>
        <v>0</v>
      </c>
      <c r="AL26" s="199" t="b">
        <f t="shared" si="65"/>
        <v>0</v>
      </c>
      <c r="AM26" s="485" t="str">
        <f t="shared" si="21"/>
        <v/>
      </c>
      <c r="AO26" s="79">
        <f t="shared" si="8"/>
        <v>114</v>
      </c>
      <c r="AP26" s="202" t="b">
        <f t="shared" si="9"/>
        <v>0</v>
      </c>
      <c r="AQ26" s="198" t="b">
        <f t="shared" si="10"/>
        <v>0</v>
      </c>
      <c r="AR26" s="198" t="b">
        <f t="shared" si="66"/>
        <v>0</v>
      </c>
      <c r="AS26" s="198" t="b">
        <f t="shared" si="66"/>
        <v>0</v>
      </c>
      <c r="AT26" s="198" t="b">
        <f t="shared" si="66"/>
        <v>0</v>
      </c>
      <c r="AU26" s="199" t="b">
        <f t="shared" si="66"/>
        <v>0</v>
      </c>
      <c r="AV26" s="485" t="str">
        <f t="shared" si="22"/>
        <v/>
      </c>
      <c r="AX26" s="79">
        <f t="shared" si="12"/>
        <v>154</v>
      </c>
      <c r="AY26" s="202" t="b">
        <f t="shared" si="31"/>
        <v>0</v>
      </c>
      <c r="AZ26" s="198" t="b">
        <f t="shared" si="32"/>
        <v>0</v>
      </c>
      <c r="BA26" s="198" t="b">
        <f t="shared" si="33"/>
        <v>0</v>
      </c>
      <c r="BB26" s="198" t="b">
        <f t="shared" si="33"/>
        <v>0</v>
      </c>
      <c r="BC26" s="198" t="b">
        <f t="shared" si="33"/>
        <v>0</v>
      </c>
      <c r="BD26" s="199" t="b">
        <f t="shared" si="33"/>
        <v>0</v>
      </c>
      <c r="BE26" s="485" t="str">
        <f t="shared" si="23"/>
        <v/>
      </c>
      <c r="BG26" s="79">
        <f t="shared" si="14"/>
        <v>194</v>
      </c>
      <c r="BH26" s="202" t="b">
        <f t="shared" si="34"/>
        <v>0</v>
      </c>
      <c r="BI26" s="198" t="b">
        <f t="shared" si="35"/>
        <v>0</v>
      </c>
      <c r="BJ26" s="198" t="b">
        <f t="shared" si="36"/>
        <v>0</v>
      </c>
      <c r="BK26" s="198" t="b">
        <f t="shared" si="36"/>
        <v>0</v>
      </c>
      <c r="BL26" s="198" t="b">
        <f t="shared" si="36"/>
        <v>0</v>
      </c>
      <c r="BM26" s="199" t="b">
        <f t="shared" si="36"/>
        <v>0</v>
      </c>
      <c r="BN26" s="485" t="str">
        <f t="shared" si="24"/>
        <v/>
      </c>
      <c r="BP26" s="514" t="str">
        <f t="shared" si="25"/>
        <v>３１</v>
      </c>
      <c r="BQ26" s="167">
        <f>COUNTIF(BP$5:BP25,BP26)</f>
        <v>0</v>
      </c>
      <c r="BR26" s="167">
        <f>COUNTIF(BP$5:BP25,LEFT(BP26,3))</f>
        <v>0</v>
      </c>
      <c r="BS26" s="167">
        <f>COUNTIF(BP$5:BP25,LEFT(BP26,2))</f>
        <v>0</v>
      </c>
      <c r="BT26" s="167">
        <f>COUNTIF(BP$5:BP25,LEFT(BP26,1))</f>
        <v>0</v>
      </c>
      <c r="BU26" s="515" t="b">
        <f t="shared" si="38"/>
        <v>0</v>
      </c>
      <c r="BV26" s="167" t="str">
        <f t="shared" si="16"/>
        <v>31</v>
      </c>
      <c r="BW26" s="167" t="str">
        <f t="shared" si="17"/>
        <v>31*</v>
      </c>
      <c r="BX26" s="515" t="b">
        <f>IF(D26="",FALSE,COUNTIF($D$5:$D26,$BW26)&gt;1)</f>
        <v>0</v>
      </c>
      <c r="BY26" s="485" t="str">
        <f t="shared" si="26"/>
        <v/>
      </c>
      <c r="CA26" s="514" t="str">
        <f t="shared" si="27"/>
        <v>内線番号 -22</v>
      </c>
      <c r="CB26" s="167" t="str">
        <f t="shared" si="28"/>
        <v>31</v>
      </c>
      <c r="CC26" s="514" t="str">
        <f t="shared" ref="CC26" si="68">G32</f>
        <v>NK内線番号 -22</v>
      </c>
      <c r="CD26" s="518">
        <v>6022</v>
      </c>
      <c r="CE26" s="493">
        <f t="shared" si="18"/>
        <v>6022</v>
      </c>
      <c r="CJ26" s="519" t="str">
        <f>IF(内線情報!C26="","",内線情報!C26)</f>
        <v>31</v>
      </c>
      <c r="CK26" s="485" t="str">
        <f t="shared" si="30"/>
        <v/>
      </c>
    </row>
    <row r="27" spans="1:89">
      <c r="A27" s="118"/>
      <c r="B27" s="511">
        <v>23</v>
      </c>
      <c r="C27" s="447" t="s">
        <v>127</v>
      </c>
      <c r="D27" s="510" t="str">
        <f>IF(内線情報!$C27="",ROW()+5,内線情報!$C27)</f>
        <v>32</v>
      </c>
      <c r="E27" s="118"/>
      <c r="F27" s="511">
        <v>69</v>
      </c>
      <c r="G27" s="447" t="s">
        <v>203</v>
      </c>
      <c r="H27" s="905">
        <v>6017</v>
      </c>
      <c r="I27" s="118"/>
      <c r="J27" s="511">
        <v>115</v>
      </c>
      <c r="K27" s="447" t="s">
        <v>79</v>
      </c>
      <c r="L27" s="905">
        <v>772</v>
      </c>
      <c r="M27" s="118"/>
      <c r="N27" s="511">
        <v>155</v>
      </c>
      <c r="O27" s="447" t="s">
        <v>183</v>
      </c>
      <c r="P27" s="905">
        <v>941</v>
      </c>
      <c r="Q27" s="118"/>
      <c r="R27" s="511">
        <v>195</v>
      </c>
      <c r="S27" s="447" t="s">
        <v>1358</v>
      </c>
      <c r="T27" s="905" t="s">
        <v>570</v>
      </c>
      <c r="U27" s="118"/>
      <c r="W27" s="79">
        <f t="shared" si="0"/>
        <v>23</v>
      </c>
      <c r="X27" s="202" t="b">
        <f t="shared" si="1"/>
        <v>0</v>
      </c>
      <c r="Y27" s="198" t="b">
        <f t="shared" si="2"/>
        <v>0</v>
      </c>
      <c r="Z27" s="198" t="b">
        <f t="shared" si="64"/>
        <v>0</v>
      </c>
      <c r="AA27" s="198" t="b">
        <f t="shared" si="64"/>
        <v>0</v>
      </c>
      <c r="AB27" s="198" t="b">
        <f t="shared" si="64"/>
        <v>0</v>
      </c>
      <c r="AC27" s="199" t="b">
        <f t="shared" si="64"/>
        <v>0</v>
      </c>
      <c r="AD27" s="485" t="str">
        <f t="shared" si="20"/>
        <v/>
      </c>
      <c r="AF27" s="79">
        <f t="shared" si="4"/>
        <v>69</v>
      </c>
      <c r="AG27" s="202" t="b">
        <f t="shared" si="5"/>
        <v>0</v>
      </c>
      <c r="AH27" s="198" t="b">
        <f t="shared" si="6"/>
        <v>0</v>
      </c>
      <c r="AI27" s="198" t="b">
        <f t="shared" si="65"/>
        <v>0</v>
      </c>
      <c r="AJ27" s="198" t="b">
        <f t="shared" si="65"/>
        <v>0</v>
      </c>
      <c r="AK27" s="198" t="b">
        <f t="shared" si="65"/>
        <v>0</v>
      </c>
      <c r="AL27" s="199" t="b">
        <f t="shared" si="65"/>
        <v>0</v>
      </c>
      <c r="AM27" s="485" t="str">
        <f t="shared" si="21"/>
        <v/>
      </c>
      <c r="AO27" s="79">
        <f t="shared" si="8"/>
        <v>115</v>
      </c>
      <c r="AP27" s="202" t="b">
        <f t="shared" si="9"/>
        <v>0</v>
      </c>
      <c r="AQ27" s="198" t="b">
        <f t="shared" si="10"/>
        <v>0</v>
      </c>
      <c r="AR27" s="198" t="b">
        <f t="shared" si="66"/>
        <v>0</v>
      </c>
      <c r="AS27" s="198" t="b">
        <f t="shared" si="66"/>
        <v>0</v>
      </c>
      <c r="AT27" s="198" t="b">
        <f t="shared" si="66"/>
        <v>0</v>
      </c>
      <c r="AU27" s="199" t="b">
        <f t="shared" si="66"/>
        <v>0</v>
      </c>
      <c r="AV27" s="485" t="str">
        <f t="shared" si="22"/>
        <v/>
      </c>
      <c r="AX27" s="79">
        <f t="shared" si="12"/>
        <v>155</v>
      </c>
      <c r="AY27" s="202" t="b">
        <f t="shared" si="31"/>
        <v>0</v>
      </c>
      <c r="AZ27" s="198" t="b">
        <f t="shared" si="32"/>
        <v>0</v>
      </c>
      <c r="BA27" s="198" t="b">
        <f t="shared" si="33"/>
        <v>0</v>
      </c>
      <c r="BB27" s="198" t="b">
        <f t="shared" si="33"/>
        <v>0</v>
      </c>
      <c r="BC27" s="198" t="b">
        <f t="shared" si="33"/>
        <v>0</v>
      </c>
      <c r="BD27" s="199" t="b">
        <f t="shared" si="33"/>
        <v>0</v>
      </c>
      <c r="BE27" s="485" t="str">
        <f t="shared" si="23"/>
        <v/>
      </c>
      <c r="BG27" s="79">
        <f t="shared" si="14"/>
        <v>195</v>
      </c>
      <c r="BH27" s="202" t="b">
        <f t="shared" si="34"/>
        <v>0</v>
      </c>
      <c r="BI27" s="198" t="b">
        <f t="shared" si="35"/>
        <v>0</v>
      </c>
      <c r="BJ27" s="198" t="b">
        <f t="shared" si="36"/>
        <v>0</v>
      </c>
      <c r="BK27" s="198" t="b">
        <f t="shared" si="36"/>
        <v>0</v>
      </c>
      <c r="BL27" s="198" t="b">
        <f t="shared" si="36"/>
        <v>0</v>
      </c>
      <c r="BM27" s="199" t="b">
        <f t="shared" si="36"/>
        <v>0</v>
      </c>
      <c r="BN27" s="485" t="str">
        <f t="shared" si="24"/>
        <v/>
      </c>
      <c r="BP27" s="514" t="str">
        <f t="shared" si="25"/>
        <v>３２</v>
      </c>
      <c r="BQ27" s="167">
        <f>COUNTIF(BP$5:BP26,BP27)</f>
        <v>0</v>
      </c>
      <c r="BR27" s="167">
        <f>COUNTIF(BP$5:BP26,LEFT(BP27,3))</f>
        <v>0</v>
      </c>
      <c r="BS27" s="167">
        <f>COUNTIF(BP$5:BP26,LEFT(BP27,2))</f>
        <v>0</v>
      </c>
      <c r="BT27" s="167">
        <f>COUNTIF(BP$5:BP26,LEFT(BP27,1))</f>
        <v>0</v>
      </c>
      <c r="BU27" s="515" t="b">
        <f t="shared" si="38"/>
        <v>0</v>
      </c>
      <c r="BV27" s="167" t="str">
        <f t="shared" si="16"/>
        <v>32</v>
      </c>
      <c r="BW27" s="167" t="str">
        <f t="shared" si="17"/>
        <v>32*</v>
      </c>
      <c r="BX27" s="515" t="b">
        <f>IF(D27="",FALSE,COUNTIF($D$5:$D27,$BW27)&gt;1)</f>
        <v>0</v>
      </c>
      <c r="BY27" s="485" t="str">
        <f t="shared" si="26"/>
        <v/>
      </c>
      <c r="CA27" s="514" t="str">
        <f t="shared" si="27"/>
        <v>内線番号 -23</v>
      </c>
      <c r="CB27" s="167" t="str">
        <f t="shared" si="28"/>
        <v>32</v>
      </c>
      <c r="CC27" s="514" t="str">
        <f t="shared" ref="CC27" si="69">G33</f>
        <v>NK内線番号 -23</v>
      </c>
      <c r="CD27" s="518">
        <v>6023</v>
      </c>
      <c r="CE27" s="493">
        <f t="shared" si="18"/>
        <v>6023</v>
      </c>
      <c r="CJ27" s="519" t="str">
        <f>IF(内線情報!C27="","",内線情報!C27)</f>
        <v>32</v>
      </c>
      <c r="CK27" s="485" t="str">
        <f t="shared" si="30"/>
        <v/>
      </c>
    </row>
    <row r="28" spans="1:89">
      <c r="A28" s="118"/>
      <c r="B28" s="511">
        <v>24</v>
      </c>
      <c r="C28" s="447" t="s">
        <v>129</v>
      </c>
      <c r="D28" s="510" t="str">
        <f>IF(内線情報!$C28="",ROW()+5,内線情報!$C28)</f>
        <v>33</v>
      </c>
      <c r="E28" s="118"/>
      <c r="F28" s="511">
        <v>70</v>
      </c>
      <c r="G28" s="447" t="s">
        <v>206</v>
      </c>
      <c r="H28" s="905">
        <v>6018</v>
      </c>
      <c r="I28" s="118"/>
      <c r="J28" s="511">
        <v>116</v>
      </c>
      <c r="K28" s="447" t="s">
        <v>82</v>
      </c>
      <c r="L28" s="905">
        <v>773</v>
      </c>
      <c r="M28" s="118"/>
      <c r="N28" s="511">
        <v>156</v>
      </c>
      <c r="O28" s="447" t="s">
        <v>186</v>
      </c>
      <c r="P28" s="905">
        <v>942</v>
      </c>
      <c r="Q28" s="118"/>
      <c r="R28" s="511">
        <v>196</v>
      </c>
      <c r="S28" s="447" t="s">
        <v>1359</v>
      </c>
      <c r="T28" s="905" t="s">
        <v>571</v>
      </c>
      <c r="U28" s="118"/>
      <c r="W28" s="79">
        <f t="shared" si="0"/>
        <v>24</v>
      </c>
      <c r="X28" s="202" t="b">
        <f t="shared" si="1"/>
        <v>0</v>
      </c>
      <c r="Y28" s="198" t="b">
        <f t="shared" si="2"/>
        <v>0</v>
      </c>
      <c r="Z28" s="198" t="b">
        <f t="shared" si="64"/>
        <v>0</v>
      </c>
      <c r="AA28" s="198" t="b">
        <f t="shared" si="64"/>
        <v>0</v>
      </c>
      <c r="AB28" s="198" t="b">
        <f t="shared" si="64"/>
        <v>0</v>
      </c>
      <c r="AC28" s="199" t="b">
        <f t="shared" si="64"/>
        <v>0</v>
      </c>
      <c r="AD28" s="485" t="str">
        <f t="shared" si="20"/>
        <v/>
      </c>
      <c r="AF28" s="79">
        <f t="shared" si="4"/>
        <v>70</v>
      </c>
      <c r="AG28" s="202" t="b">
        <f t="shared" si="5"/>
        <v>0</v>
      </c>
      <c r="AH28" s="198" t="b">
        <f t="shared" si="6"/>
        <v>0</v>
      </c>
      <c r="AI28" s="198" t="b">
        <f t="shared" si="65"/>
        <v>0</v>
      </c>
      <c r="AJ28" s="198" t="b">
        <f t="shared" si="65"/>
        <v>0</v>
      </c>
      <c r="AK28" s="198" t="b">
        <f t="shared" si="65"/>
        <v>0</v>
      </c>
      <c r="AL28" s="199" t="b">
        <f t="shared" si="65"/>
        <v>0</v>
      </c>
      <c r="AM28" s="485" t="str">
        <f t="shared" si="21"/>
        <v/>
      </c>
      <c r="AO28" s="79">
        <f t="shared" si="8"/>
        <v>116</v>
      </c>
      <c r="AP28" s="202" t="b">
        <f t="shared" si="9"/>
        <v>0</v>
      </c>
      <c r="AQ28" s="198" t="b">
        <f t="shared" si="10"/>
        <v>0</v>
      </c>
      <c r="AR28" s="198" t="b">
        <f t="shared" si="66"/>
        <v>0</v>
      </c>
      <c r="AS28" s="198" t="b">
        <f t="shared" si="66"/>
        <v>0</v>
      </c>
      <c r="AT28" s="198" t="b">
        <f t="shared" si="66"/>
        <v>0</v>
      </c>
      <c r="AU28" s="199" t="b">
        <f t="shared" si="66"/>
        <v>0</v>
      </c>
      <c r="AV28" s="485" t="str">
        <f t="shared" si="22"/>
        <v/>
      </c>
      <c r="AX28" s="79">
        <f t="shared" si="12"/>
        <v>156</v>
      </c>
      <c r="AY28" s="202" t="b">
        <f t="shared" si="31"/>
        <v>0</v>
      </c>
      <c r="AZ28" s="198" t="b">
        <f t="shared" si="32"/>
        <v>0</v>
      </c>
      <c r="BA28" s="198" t="b">
        <f t="shared" si="33"/>
        <v>0</v>
      </c>
      <c r="BB28" s="198" t="b">
        <f t="shared" si="33"/>
        <v>0</v>
      </c>
      <c r="BC28" s="198" t="b">
        <f t="shared" si="33"/>
        <v>0</v>
      </c>
      <c r="BD28" s="199" t="b">
        <f t="shared" si="33"/>
        <v>0</v>
      </c>
      <c r="BE28" s="485" t="str">
        <f t="shared" si="23"/>
        <v/>
      </c>
      <c r="BG28" s="79">
        <f t="shared" si="14"/>
        <v>196</v>
      </c>
      <c r="BH28" s="202" t="b">
        <f t="shared" si="34"/>
        <v>0</v>
      </c>
      <c r="BI28" s="198" t="b">
        <f t="shared" si="35"/>
        <v>0</v>
      </c>
      <c r="BJ28" s="198" t="b">
        <f t="shared" si="36"/>
        <v>0</v>
      </c>
      <c r="BK28" s="198" t="b">
        <f t="shared" si="36"/>
        <v>0</v>
      </c>
      <c r="BL28" s="198" t="b">
        <f t="shared" si="36"/>
        <v>0</v>
      </c>
      <c r="BM28" s="199" t="b">
        <f t="shared" si="36"/>
        <v>0</v>
      </c>
      <c r="BN28" s="485" t="str">
        <f t="shared" si="24"/>
        <v/>
      </c>
      <c r="BP28" s="514" t="str">
        <f t="shared" si="25"/>
        <v>３３</v>
      </c>
      <c r="BQ28" s="167">
        <f>COUNTIF(BP$5:BP27,BP28)</f>
        <v>0</v>
      </c>
      <c r="BR28" s="167">
        <f>COUNTIF(BP$5:BP27,LEFT(BP28,3))</f>
        <v>0</v>
      </c>
      <c r="BS28" s="167">
        <f>COUNTIF(BP$5:BP27,LEFT(BP28,2))</f>
        <v>0</v>
      </c>
      <c r="BT28" s="167">
        <f>COUNTIF(BP$5:BP27,LEFT(BP28,1))</f>
        <v>0</v>
      </c>
      <c r="BU28" s="515" t="b">
        <f t="shared" si="38"/>
        <v>0</v>
      </c>
      <c r="BV28" s="167" t="str">
        <f t="shared" si="16"/>
        <v>33</v>
      </c>
      <c r="BW28" s="167" t="str">
        <f t="shared" si="17"/>
        <v>33*</v>
      </c>
      <c r="BX28" s="515" t="b">
        <f>IF(D28="",FALSE,COUNTIF($D$5:$D28,$BW28)&gt;1)</f>
        <v>0</v>
      </c>
      <c r="BY28" s="485" t="str">
        <f t="shared" si="26"/>
        <v/>
      </c>
      <c r="CA28" s="514" t="str">
        <f t="shared" si="27"/>
        <v>内線番号 -24</v>
      </c>
      <c r="CB28" s="167" t="str">
        <f t="shared" si="28"/>
        <v>33</v>
      </c>
      <c r="CC28" s="514" t="str">
        <f t="shared" ref="CC28" si="70">G34</f>
        <v>NK内線番号 -24</v>
      </c>
      <c r="CD28" s="518">
        <v>6024</v>
      </c>
      <c r="CE28" s="493">
        <f t="shared" si="18"/>
        <v>6024</v>
      </c>
      <c r="CJ28" s="519" t="str">
        <f>IF(内線情報!C28="","",内線情報!C28)</f>
        <v>33</v>
      </c>
      <c r="CK28" s="485" t="str">
        <f t="shared" si="30"/>
        <v/>
      </c>
    </row>
    <row r="29" spans="1:89">
      <c r="A29" s="118"/>
      <c r="B29" s="511">
        <v>25</v>
      </c>
      <c r="C29" s="447" t="s">
        <v>131</v>
      </c>
      <c r="D29" s="510" t="str">
        <f>IF(内線情報!$C29="",ROW()+5,内線情報!$C29)</f>
        <v>34</v>
      </c>
      <c r="E29" s="118"/>
      <c r="F29" s="511">
        <v>71</v>
      </c>
      <c r="G29" s="447" t="s">
        <v>497</v>
      </c>
      <c r="H29" s="905">
        <v>6019</v>
      </c>
      <c r="I29" s="118"/>
      <c r="J29" s="511">
        <v>117</v>
      </c>
      <c r="K29" s="447" t="s">
        <v>85</v>
      </c>
      <c r="L29" s="905">
        <v>774</v>
      </c>
      <c r="M29" s="118"/>
      <c r="N29" s="511">
        <v>157</v>
      </c>
      <c r="O29" s="447" t="s">
        <v>189</v>
      </c>
      <c r="P29" s="905">
        <v>943</v>
      </c>
      <c r="Q29" s="118"/>
      <c r="R29" s="511">
        <v>197</v>
      </c>
      <c r="S29" s="447" t="s">
        <v>1360</v>
      </c>
      <c r="T29" s="905" t="s">
        <v>572</v>
      </c>
      <c r="U29" s="118"/>
      <c r="W29" s="79">
        <f t="shared" si="0"/>
        <v>25</v>
      </c>
      <c r="X29" s="202" t="b">
        <f t="shared" si="1"/>
        <v>0</v>
      </c>
      <c r="Y29" s="198" t="b">
        <f t="shared" si="2"/>
        <v>0</v>
      </c>
      <c r="Z29" s="198" t="b">
        <f t="shared" si="64"/>
        <v>0</v>
      </c>
      <c r="AA29" s="198" t="b">
        <f t="shared" si="64"/>
        <v>0</v>
      </c>
      <c r="AB29" s="198" t="b">
        <f t="shared" si="64"/>
        <v>0</v>
      </c>
      <c r="AC29" s="199" t="b">
        <f t="shared" si="64"/>
        <v>0</v>
      </c>
      <c r="AD29" s="485" t="str">
        <f t="shared" si="20"/>
        <v/>
      </c>
      <c r="AF29" s="79">
        <f t="shared" si="4"/>
        <v>71</v>
      </c>
      <c r="AG29" s="202" t="b">
        <f t="shared" si="5"/>
        <v>0</v>
      </c>
      <c r="AH29" s="198" t="b">
        <f t="shared" si="6"/>
        <v>0</v>
      </c>
      <c r="AI29" s="198" t="b">
        <f t="shared" si="65"/>
        <v>0</v>
      </c>
      <c r="AJ29" s="198" t="b">
        <f t="shared" si="65"/>
        <v>0</v>
      </c>
      <c r="AK29" s="198" t="b">
        <f t="shared" si="65"/>
        <v>0</v>
      </c>
      <c r="AL29" s="199" t="b">
        <f t="shared" si="65"/>
        <v>0</v>
      </c>
      <c r="AM29" s="485" t="str">
        <f t="shared" si="21"/>
        <v/>
      </c>
      <c r="AO29" s="79">
        <f t="shared" si="8"/>
        <v>117</v>
      </c>
      <c r="AP29" s="202" t="b">
        <f t="shared" si="9"/>
        <v>0</v>
      </c>
      <c r="AQ29" s="198" t="b">
        <f t="shared" si="10"/>
        <v>0</v>
      </c>
      <c r="AR29" s="198" t="b">
        <f t="shared" si="66"/>
        <v>0</v>
      </c>
      <c r="AS29" s="198" t="b">
        <f t="shared" si="66"/>
        <v>0</v>
      </c>
      <c r="AT29" s="198" t="b">
        <f t="shared" si="66"/>
        <v>0</v>
      </c>
      <c r="AU29" s="199" t="b">
        <f t="shared" si="66"/>
        <v>0</v>
      </c>
      <c r="AV29" s="485" t="str">
        <f t="shared" si="22"/>
        <v/>
      </c>
      <c r="AX29" s="79">
        <f t="shared" si="12"/>
        <v>157</v>
      </c>
      <c r="AY29" s="202" t="b">
        <f t="shared" si="31"/>
        <v>0</v>
      </c>
      <c r="AZ29" s="198" t="b">
        <f t="shared" si="32"/>
        <v>0</v>
      </c>
      <c r="BA29" s="198" t="b">
        <f t="shared" si="33"/>
        <v>0</v>
      </c>
      <c r="BB29" s="198" t="b">
        <f t="shared" si="33"/>
        <v>0</v>
      </c>
      <c r="BC29" s="198" t="b">
        <f t="shared" si="33"/>
        <v>0</v>
      </c>
      <c r="BD29" s="199" t="b">
        <f t="shared" si="33"/>
        <v>0</v>
      </c>
      <c r="BE29" s="485" t="str">
        <f t="shared" si="23"/>
        <v/>
      </c>
      <c r="BG29" s="79">
        <f t="shared" si="14"/>
        <v>197</v>
      </c>
      <c r="BH29" s="202" t="b">
        <f t="shared" si="34"/>
        <v>0</v>
      </c>
      <c r="BI29" s="198" t="b">
        <f t="shared" si="35"/>
        <v>0</v>
      </c>
      <c r="BJ29" s="198" t="b">
        <f t="shared" si="36"/>
        <v>0</v>
      </c>
      <c r="BK29" s="198" t="b">
        <f t="shared" si="36"/>
        <v>0</v>
      </c>
      <c r="BL29" s="198" t="b">
        <f t="shared" si="36"/>
        <v>0</v>
      </c>
      <c r="BM29" s="199" t="b">
        <f t="shared" si="36"/>
        <v>0</v>
      </c>
      <c r="BN29" s="485" t="str">
        <f t="shared" si="24"/>
        <v/>
      </c>
      <c r="BP29" s="514" t="str">
        <f t="shared" si="25"/>
        <v>３４</v>
      </c>
      <c r="BQ29" s="167">
        <f>COUNTIF(BP$5:BP28,BP29)</f>
        <v>0</v>
      </c>
      <c r="BR29" s="167">
        <f>COUNTIF(BP$5:BP28,LEFT(BP29,3))</f>
        <v>0</v>
      </c>
      <c r="BS29" s="167">
        <f>COUNTIF(BP$5:BP28,LEFT(BP29,2))</f>
        <v>0</v>
      </c>
      <c r="BT29" s="167">
        <f>COUNTIF(BP$5:BP28,LEFT(BP29,1))</f>
        <v>0</v>
      </c>
      <c r="BU29" s="515" t="b">
        <f t="shared" si="38"/>
        <v>0</v>
      </c>
      <c r="BV29" s="167" t="str">
        <f t="shared" si="16"/>
        <v>34</v>
      </c>
      <c r="BW29" s="167" t="str">
        <f t="shared" si="17"/>
        <v>34*</v>
      </c>
      <c r="BX29" s="515" t="b">
        <f>IF(D29="",FALSE,COUNTIF($D$5:$D29,$BW29)&gt;1)</f>
        <v>0</v>
      </c>
      <c r="BY29" s="485" t="str">
        <f t="shared" si="26"/>
        <v/>
      </c>
      <c r="CA29" s="514" t="str">
        <f t="shared" si="27"/>
        <v>内線番号 -25</v>
      </c>
      <c r="CB29" s="167" t="str">
        <f t="shared" si="28"/>
        <v>34</v>
      </c>
      <c r="CC29" s="514" t="str">
        <f t="shared" ref="CC29" si="71">G35</f>
        <v>NK内線番号 -25</v>
      </c>
      <c r="CD29" s="518">
        <v>6025</v>
      </c>
      <c r="CE29" s="493">
        <f t="shared" si="18"/>
        <v>6025</v>
      </c>
      <c r="CJ29" s="519" t="str">
        <f>IF(内線情報!C29="","",内線情報!C29)</f>
        <v>34</v>
      </c>
      <c r="CK29" s="485" t="str">
        <f t="shared" si="30"/>
        <v/>
      </c>
    </row>
    <row r="30" spans="1:89">
      <c r="A30" s="118"/>
      <c r="B30" s="511">
        <v>26</v>
      </c>
      <c r="C30" s="447" t="s">
        <v>133</v>
      </c>
      <c r="D30" s="510" t="str">
        <f>IF(内線情報!$C30="",ROW()+5,内線情報!$C30)</f>
        <v>35</v>
      </c>
      <c r="E30" s="118"/>
      <c r="F30" s="511">
        <v>72</v>
      </c>
      <c r="G30" s="447" t="s">
        <v>498</v>
      </c>
      <c r="H30" s="905">
        <v>6020</v>
      </c>
      <c r="I30" s="118"/>
      <c r="J30" s="511">
        <v>118</v>
      </c>
      <c r="K30" s="447" t="s">
        <v>88</v>
      </c>
      <c r="L30" s="905">
        <v>775</v>
      </c>
      <c r="M30" s="118"/>
      <c r="N30" s="511">
        <v>158</v>
      </c>
      <c r="O30" s="447" t="s">
        <v>192</v>
      </c>
      <c r="P30" s="905">
        <v>944</v>
      </c>
      <c r="Q30" s="118"/>
      <c r="R30" s="511">
        <v>198</v>
      </c>
      <c r="S30" s="447" t="s">
        <v>1361</v>
      </c>
      <c r="T30" s="905" t="s">
        <v>573</v>
      </c>
      <c r="U30" s="118"/>
      <c r="W30" s="79">
        <f t="shared" si="0"/>
        <v>26</v>
      </c>
      <c r="X30" s="202" t="b">
        <f t="shared" si="1"/>
        <v>0</v>
      </c>
      <c r="Y30" s="198" t="b">
        <f t="shared" si="2"/>
        <v>0</v>
      </c>
      <c r="Z30" s="198" t="b">
        <f t="shared" si="64"/>
        <v>0</v>
      </c>
      <c r="AA30" s="198" t="b">
        <f t="shared" si="64"/>
        <v>0</v>
      </c>
      <c r="AB30" s="198" t="b">
        <f t="shared" si="64"/>
        <v>0</v>
      </c>
      <c r="AC30" s="199" t="b">
        <f t="shared" si="64"/>
        <v>0</v>
      </c>
      <c r="AD30" s="485" t="str">
        <f t="shared" si="20"/>
        <v/>
      </c>
      <c r="AF30" s="79">
        <f t="shared" si="4"/>
        <v>72</v>
      </c>
      <c r="AG30" s="202" t="b">
        <f t="shared" si="5"/>
        <v>0</v>
      </c>
      <c r="AH30" s="198" t="b">
        <f t="shared" si="6"/>
        <v>0</v>
      </c>
      <c r="AI30" s="198" t="b">
        <f t="shared" si="65"/>
        <v>0</v>
      </c>
      <c r="AJ30" s="198" t="b">
        <f t="shared" si="65"/>
        <v>0</v>
      </c>
      <c r="AK30" s="198" t="b">
        <f t="shared" si="65"/>
        <v>0</v>
      </c>
      <c r="AL30" s="199" t="b">
        <f t="shared" si="65"/>
        <v>0</v>
      </c>
      <c r="AM30" s="485" t="str">
        <f t="shared" si="21"/>
        <v/>
      </c>
      <c r="AO30" s="79">
        <f t="shared" si="8"/>
        <v>118</v>
      </c>
      <c r="AP30" s="202" t="b">
        <f t="shared" si="9"/>
        <v>0</v>
      </c>
      <c r="AQ30" s="198" t="b">
        <f t="shared" si="10"/>
        <v>0</v>
      </c>
      <c r="AR30" s="198" t="b">
        <f t="shared" si="66"/>
        <v>0</v>
      </c>
      <c r="AS30" s="198" t="b">
        <f t="shared" si="66"/>
        <v>0</v>
      </c>
      <c r="AT30" s="198" t="b">
        <f t="shared" si="66"/>
        <v>0</v>
      </c>
      <c r="AU30" s="199" t="b">
        <f t="shared" si="66"/>
        <v>0</v>
      </c>
      <c r="AV30" s="485" t="str">
        <f t="shared" si="22"/>
        <v/>
      </c>
      <c r="AX30" s="79">
        <f t="shared" si="12"/>
        <v>158</v>
      </c>
      <c r="AY30" s="202" t="b">
        <f t="shared" si="31"/>
        <v>0</v>
      </c>
      <c r="AZ30" s="198" t="b">
        <f t="shared" si="32"/>
        <v>0</v>
      </c>
      <c r="BA30" s="198" t="b">
        <f t="shared" si="33"/>
        <v>0</v>
      </c>
      <c r="BB30" s="198" t="b">
        <f t="shared" si="33"/>
        <v>0</v>
      </c>
      <c r="BC30" s="198" t="b">
        <f t="shared" si="33"/>
        <v>0</v>
      </c>
      <c r="BD30" s="199" t="b">
        <f t="shared" si="33"/>
        <v>0</v>
      </c>
      <c r="BE30" s="485" t="str">
        <f t="shared" si="23"/>
        <v/>
      </c>
      <c r="BG30" s="79">
        <f t="shared" si="14"/>
        <v>198</v>
      </c>
      <c r="BH30" s="202" t="b">
        <f t="shared" si="34"/>
        <v>0</v>
      </c>
      <c r="BI30" s="198" t="b">
        <f t="shared" si="35"/>
        <v>0</v>
      </c>
      <c r="BJ30" s="198" t="b">
        <f t="shared" si="36"/>
        <v>0</v>
      </c>
      <c r="BK30" s="198" t="b">
        <f t="shared" si="36"/>
        <v>0</v>
      </c>
      <c r="BL30" s="198" t="b">
        <f t="shared" si="36"/>
        <v>0</v>
      </c>
      <c r="BM30" s="199" t="b">
        <f t="shared" si="36"/>
        <v>0</v>
      </c>
      <c r="BN30" s="485" t="str">
        <f t="shared" si="24"/>
        <v/>
      </c>
      <c r="BP30" s="514" t="str">
        <f t="shared" si="25"/>
        <v>３５</v>
      </c>
      <c r="BQ30" s="167">
        <f>COUNTIF(BP$5:BP29,BP30)</f>
        <v>0</v>
      </c>
      <c r="BR30" s="167">
        <f>COUNTIF(BP$5:BP29,LEFT(BP30,3))</f>
        <v>0</v>
      </c>
      <c r="BS30" s="167">
        <f>COUNTIF(BP$5:BP29,LEFT(BP30,2))</f>
        <v>0</v>
      </c>
      <c r="BT30" s="167">
        <f>COUNTIF(BP$5:BP29,LEFT(BP30,1))</f>
        <v>0</v>
      </c>
      <c r="BU30" s="515" t="b">
        <f t="shared" si="38"/>
        <v>0</v>
      </c>
      <c r="BV30" s="167" t="str">
        <f t="shared" si="16"/>
        <v>35</v>
      </c>
      <c r="BW30" s="167" t="str">
        <f t="shared" si="17"/>
        <v>35*</v>
      </c>
      <c r="BX30" s="515" t="b">
        <f>IF(D30="",FALSE,COUNTIF($D$5:$D30,$BW30)&gt;1)</f>
        <v>0</v>
      </c>
      <c r="BY30" s="485" t="str">
        <f t="shared" si="26"/>
        <v/>
      </c>
      <c r="CA30" s="514" t="str">
        <f t="shared" si="27"/>
        <v>内線番号 -26</v>
      </c>
      <c r="CB30" s="167" t="str">
        <f t="shared" si="28"/>
        <v>35</v>
      </c>
      <c r="CC30" s="514" t="str">
        <f t="shared" ref="CC30" si="72">G36</f>
        <v>NK内線番号 -26</v>
      </c>
      <c r="CD30" s="518">
        <v>6026</v>
      </c>
      <c r="CE30" s="493">
        <f t="shared" si="18"/>
        <v>6026</v>
      </c>
      <c r="CJ30" s="519" t="str">
        <f>IF(内線情報!C30="","",内線情報!C30)</f>
        <v>35</v>
      </c>
      <c r="CK30" s="485" t="str">
        <f t="shared" si="30"/>
        <v/>
      </c>
    </row>
    <row r="31" spans="1:89">
      <c r="A31" s="118"/>
      <c r="B31" s="511">
        <v>27</v>
      </c>
      <c r="C31" s="447" t="s">
        <v>136</v>
      </c>
      <c r="D31" s="510" t="str">
        <f>IF(内線情報!$C31="",ROW()+5,内線情報!$C31)</f>
        <v>36</v>
      </c>
      <c r="E31" s="118"/>
      <c r="F31" s="511">
        <v>73</v>
      </c>
      <c r="G31" s="447" t="s">
        <v>499</v>
      </c>
      <c r="H31" s="905">
        <v>6021</v>
      </c>
      <c r="I31" s="118"/>
      <c r="J31" s="511">
        <v>119</v>
      </c>
      <c r="K31" s="447" t="s">
        <v>91</v>
      </c>
      <c r="L31" s="905">
        <v>776</v>
      </c>
      <c r="M31" s="118"/>
      <c r="N31" s="511">
        <v>159</v>
      </c>
      <c r="O31" s="447" t="s">
        <v>194</v>
      </c>
      <c r="P31" s="905" t="s">
        <v>1167</v>
      </c>
      <c r="Q31" s="118"/>
      <c r="R31" s="511">
        <v>199</v>
      </c>
      <c r="S31" s="447" t="s">
        <v>135</v>
      </c>
      <c r="T31" s="905" t="s">
        <v>1177</v>
      </c>
      <c r="U31" s="118"/>
      <c r="W31" s="79">
        <f t="shared" si="0"/>
        <v>27</v>
      </c>
      <c r="X31" s="202" t="b">
        <f t="shared" si="1"/>
        <v>0</v>
      </c>
      <c r="Y31" s="198" t="b">
        <f t="shared" si="2"/>
        <v>0</v>
      </c>
      <c r="Z31" s="198" t="b">
        <f t="shared" si="64"/>
        <v>0</v>
      </c>
      <c r="AA31" s="198" t="b">
        <f t="shared" si="64"/>
        <v>0</v>
      </c>
      <c r="AB31" s="198" t="b">
        <f t="shared" si="64"/>
        <v>0</v>
      </c>
      <c r="AC31" s="199" t="b">
        <f t="shared" si="64"/>
        <v>0</v>
      </c>
      <c r="AD31" s="485" t="str">
        <f t="shared" si="20"/>
        <v/>
      </c>
      <c r="AF31" s="79">
        <f t="shared" si="4"/>
        <v>73</v>
      </c>
      <c r="AG31" s="202" t="b">
        <f t="shared" si="5"/>
        <v>0</v>
      </c>
      <c r="AH31" s="198" t="b">
        <f t="shared" si="6"/>
        <v>0</v>
      </c>
      <c r="AI31" s="198" t="b">
        <f t="shared" si="65"/>
        <v>0</v>
      </c>
      <c r="AJ31" s="198" t="b">
        <f t="shared" si="65"/>
        <v>0</v>
      </c>
      <c r="AK31" s="198" t="b">
        <f t="shared" si="65"/>
        <v>0</v>
      </c>
      <c r="AL31" s="199" t="b">
        <f t="shared" si="65"/>
        <v>0</v>
      </c>
      <c r="AM31" s="485" t="str">
        <f t="shared" si="21"/>
        <v/>
      </c>
      <c r="AO31" s="79">
        <f t="shared" si="8"/>
        <v>119</v>
      </c>
      <c r="AP31" s="202" t="b">
        <f t="shared" si="9"/>
        <v>0</v>
      </c>
      <c r="AQ31" s="198" t="b">
        <f t="shared" si="10"/>
        <v>0</v>
      </c>
      <c r="AR31" s="198" t="b">
        <f t="shared" si="66"/>
        <v>0</v>
      </c>
      <c r="AS31" s="198" t="b">
        <f t="shared" si="66"/>
        <v>0</v>
      </c>
      <c r="AT31" s="198" t="b">
        <f t="shared" si="66"/>
        <v>0</v>
      </c>
      <c r="AU31" s="199" t="b">
        <f t="shared" si="66"/>
        <v>0</v>
      </c>
      <c r="AV31" s="485" t="str">
        <f t="shared" si="22"/>
        <v/>
      </c>
      <c r="AX31" s="79">
        <f t="shared" si="12"/>
        <v>159</v>
      </c>
      <c r="AY31" s="202" t="b">
        <f t="shared" si="31"/>
        <v>0</v>
      </c>
      <c r="AZ31" s="198" t="b">
        <f t="shared" si="32"/>
        <v>0</v>
      </c>
      <c r="BA31" s="198" t="b">
        <f t="shared" si="33"/>
        <v>0</v>
      </c>
      <c r="BB31" s="198" t="b">
        <f t="shared" si="33"/>
        <v>0</v>
      </c>
      <c r="BC31" s="198" t="b">
        <f t="shared" si="33"/>
        <v>0</v>
      </c>
      <c r="BD31" s="199" t="b">
        <f t="shared" si="33"/>
        <v>0</v>
      </c>
      <c r="BE31" s="485" t="str">
        <f t="shared" si="23"/>
        <v/>
      </c>
      <c r="BG31" s="79">
        <f t="shared" si="14"/>
        <v>199</v>
      </c>
      <c r="BH31" s="202" t="b">
        <f t="shared" si="34"/>
        <v>0</v>
      </c>
      <c r="BI31" s="198" t="b">
        <f t="shared" si="35"/>
        <v>0</v>
      </c>
      <c r="BJ31" s="198" t="b">
        <f t="shared" si="36"/>
        <v>0</v>
      </c>
      <c r="BK31" s="198" t="b">
        <f t="shared" si="36"/>
        <v>0</v>
      </c>
      <c r="BL31" s="198" t="b">
        <f t="shared" si="36"/>
        <v>0</v>
      </c>
      <c r="BM31" s="199" t="b">
        <f t="shared" si="36"/>
        <v>0</v>
      </c>
      <c r="BN31" s="485" t="str">
        <f t="shared" si="24"/>
        <v/>
      </c>
      <c r="BP31" s="514" t="str">
        <f t="shared" si="25"/>
        <v>３６</v>
      </c>
      <c r="BQ31" s="167">
        <f>COUNTIF(BP$5:BP30,BP31)</f>
        <v>0</v>
      </c>
      <c r="BR31" s="167">
        <f>COUNTIF(BP$5:BP30,LEFT(BP31,3))</f>
        <v>0</v>
      </c>
      <c r="BS31" s="167">
        <f>COUNTIF(BP$5:BP30,LEFT(BP31,2))</f>
        <v>0</v>
      </c>
      <c r="BT31" s="167">
        <f>COUNTIF(BP$5:BP30,LEFT(BP31,1))</f>
        <v>0</v>
      </c>
      <c r="BU31" s="515" t="b">
        <f t="shared" si="38"/>
        <v>0</v>
      </c>
      <c r="BV31" s="167" t="str">
        <f t="shared" si="16"/>
        <v>36</v>
      </c>
      <c r="BW31" s="167" t="str">
        <f t="shared" si="17"/>
        <v>36*</v>
      </c>
      <c r="BX31" s="515" t="b">
        <f>IF(D31="",FALSE,COUNTIF($D$5:$D31,$BW31)&gt;1)</f>
        <v>0</v>
      </c>
      <c r="BY31" s="485" t="str">
        <f t="shared" si="26"/>
        <v/>
      </c>
      <c r="CA31" s="514" t="str">
        <f t="shared" si="27"/>
        <v>内線番号 -27</v>
      </c>
      <c r="CB31" s="167" t="str">
        <f t="shared" si="28"/>
        <v>36</v>
      </c>
      <c r="CC31" s="514" t="str">
        <f t="shared" ref="CC31" si="73">G37</f>
        <v>NK内線番号 -27</v>
      </c>
      <c r="CD31" s="518">
        <v>6027</v>
      </c>
      <c r="CE31" s="493">
        <f t="shared" si="18"/>
        <v>6027</v>
      </c>
      <c r="CJ31" s="519" t="str">
        <f>IF(内線情報!C31="","",内線情報!C31)</f>
        <v>36</v>
      </c>
      <c r="CK31" s="485" t="str">
        <f t="shared" si="30"/>
        <v/>
      </c>
    </row>
    <row r="32" spans="1:89">
      <c r="A32" s="118"/>
      <c r="B32" s="511">
        <v>28</v>
      </c>
      <c r="C32" s="447" t="s">
        <v>139</v>
      </c>
      <c r="D32" s="510" t="str">
        <f>IF(内線情報!$C32="",ROW()+5,内線情報!$C32)</f>
        <v>37</v>
      </c>
      <c r="E32" s="118"/>
      <c r="F32" s="511">
        <v>74</v>
      </c>
      <c r="G32" s="447" t="s">
        <v>500</v>
      </c>
      <c r="H32" s="905">
        <v>6022</v>
      </c>
      <c r="I32" s="118"/>
      <c r="J32" s="511">
        <v>120</v>
      </c>
      <c r="K32" s="447" t="s">
        <v>94</v>
      </c>
      <c r="L32" s="905">
        <v>777</v>
      </c>
      <c r="M32" s="118"/>
      <c r="N32" s="511">
        <v>160</v>
      </c>
      <c r="O32" s="447" t="s">
        <v>196</v>
      </c>
      <c r="P32" s="905" t="s">
        <v>1168</v>
      </c>
      <c r="Q32" s="118"/>
      <c r="R32" s="511">
        <v>200</v>
      </c>
      <c r="S32" s="447" t="s">
        <v>138</v>
      </c>
      <c r="T32" s="905" t="s">
        <v>1178</v>
      </c>
      <c r="U32" s="118"/>
      <c r="W32" s="79">
        <f t="shared" si="0"/>
        <v>28</v>
      </c>
      <c r="X32" s="202" t="b">
        <f t="shared" si="1"/>
        <v>0</v>
      </c>
      <c r="Y32" s="198" t="b">
        <f t="shared" si="2"/>
        <v>0</v>
      </c>
      <c r="Z32" s="198" t="b">
        <f t="shared" si="64"/>
        <v>0</v>
      </c>
      <c r="AA32" s="198" t="b">
        <f t="shared" si="64"/>
        <v>0</v>
      </c>
      <c r="AB32" s="198" t="b">
        <f t="shared" si="64"/>
        <v>0</v>
      </c>
      <c r="AC32" s="199" t="b">
        <f t="shared" si="64"/>
        <v>0</v>
      </c>
      <c r="AD32" s="485" t="str">
        <f t="shared" si="20"/>
        <v/>
      </c>
      <c r="AF32" s="79">
        <f t="shared" si="4"/>
        <v>74</v>
      </c>
      <c r="AG32" s="202" t="b">
        <f t="shared" si="5"/>
        <v>0</v>
      </c>
      <c r="AH32" s="198" t="b">
        <f t="shared" si="6"/>
        <v>0</v>
      </c>
      <c r="AI32" s="198" t="b">
        <f t="shared" si="65"/>
        <v>0</v>
      </c>
      <c r="AJ32" s="198" t="b">
        <f t="shared" si="65"/>
        <v>0</v>
      </c>
      <c r="AK32" s="198" t="b">
        <f t="shared" si="65"/>
        <v>0</v>
      </c>
      <c r="AL32" s="199" t="b">
        <f t="shared" si="65"/>
        <v>0</v>
      </c>
      <c r="AM32" s="485" t="str">
        <f t="shared" si="21"/>
        <v/>
      </c>
      <c r="AO32" s="79">
        <f t="shared" si="8"/>
        <v>120</v>
      </c>
      <c r="AP32" s="202" t="b">
        <f t="shared" si="9"/>
        <v>0</v>
      </c>
      <c r="AQ32" s="198" t="b">
        <f t="shared" si="10"/>
        <v>0</v>
      </c>
      <c r="AR32" s="198" t="b">
        <f t="shared" si="66"/>
        <v>0</v>
      </c>
      <c r="AS32" s="198" t="b">
        <f t="shared" si="66"/>
        <v>0</v>
      </c>
      <c r="AT32" s="198" t="b">
        <f t="shared" si="66"/>
        <v>0</v>
      </c>
      <c r="AU32" s="199" t="b">
        <f t="shared" si="66"/>
        <v>0</v>
      </c>
      <c r="AV32" s="485" t="str">
        <f t="shared" si="22"/>
        <v/>
      </c>
      <c r="AX32" s="79">
        <f t="shared" si="12"/>
        <v>160</v>
      </c>
      <c r="AY32" s="202" t="b">
        <f t="shared" si="31"/>
        <v>0</v>
      </c>
      <c r="AZ32" s="198" t="b">
        <f t="shared" si="32"/>
        <v>0</v>
      </c>
      <c r="BA32" s="198" t="b">
        <f t="shared" si="33"/>
        <v>0</v>
      </c>
      <c r="BB32" s="198" t="b">
        <f t="shared" si="33"/>
        <v>0</v>
      </c>
      <c r="BC32" s="198" t="b">
        <f t="shared" si="33"/>
        <v>0</v>
      </c>
      <c r="BD32" s="199" t="b">
        <f t="shared" si="33"/>
        <v>0</v>
      </c>
      <c r="BE32" s="485" t="str">
        <f t="shared" si="23"/>
        <v/>
      </c>
      <c r="BG32" s="79">
        <f t="shared" si="14"/>
        <v>200</v>
      </c>
      <c r="BH32" s="202" t="b">
        <f t="shared" si="34"/>
        <v>0</v>
      </c>
      <c r="BI32" s="198" t="b">
        <f t="shared" si="35"/>
        <v>0</v>
      </c>
      <c r="BJ32" s="198" t="b">
        <f t="shared" si="36"/>
        <v>0</v>
      </c>
      <c r="BK32" s="198" t="b">
        <f t="shared" si="36"/>
        <v>0</v>
      </c>
      <c r="BL32" s="198" t="b">
        <f t="shared" si="36"/>
        <v>0</v>
      </c>
      <c r="BM32" s="199" t="b">
        <f t="shared" si="36"/>
        <v>0</v>
      </c>
      <c r="BN32" s="485" t="str">
        <f t="shared" si="24"/>
        <v/>
      </c>
      <c r="BP32" s="514" t="str">
        <f t="shared" si="25"/>
        <v>３７</v>
      </c>
      <c r="BQ32" s="167">
        <f>COUNTIF(BP$5:BP31,BP32)</f>
        <v>0</v>
      </c>
      <c r="BR32" s="167">
        <f>COUNTIF(BP$5:BP31,LEFT(BP32,3))</f>
        <v>0</v>
      </c>
      <c r="BS32" s="167">
        <f>COUNTIF(BP$5:BP31,LEFT(BP32,2))</f>
        <v>0</v>
      </c>
      <c r="BT32" s="167">
        <f>COUNTIF(BP$5:BP31,LEFT(BP32,1))</f>
        <v>0</v>
      </c>
      <c r="BU32" s="515" t="b">
        <f t="shared" si="38"/>
        <v>0</v>
      </c>
      <c r="BV32" s="167" t="str">
        <f t="shared" si="16"/>
        <v>37</v>
      </c>
      <c r="BW32" s="167" t="str">
        <f t="shared" si="17"/>
        <v>37*</v>
      </c>
      <c r="BX32" s="515" t="b">
        <f>IF(D32="",FALSE,COUNTIF($D$5:$D32,$BW32)&gt;1)</f>
        <v>0</v>
      </c>
      <c r="BY32" s="485" t="str">
        <f t="shared" si="26"/>
        <v/>
      </c>
      <c r="CA32" s="514" t="str">
        <f t="shared" si="27"/>
        <v>内線番号 -28</v>
      </c>
      <c r="CB32" s="167" t="str">
        <f t="shared" si="28"/>
        <v>37</v>
      </c>
      <c r="CC32" s="514" t="str">
        <f t="shared" ref="CC32" si="74">G38</f>
        <v>NK内線番号 -28</v>
      </c>
      <c r="CD32" s="518">
        <v>6028</v>
      </c>
      <c r="CE32" s="493">
        <f t="shared" si="18"/>
        <v>6028</v>
      </c>
      <c r="CJ32" s="519" t="str">
        <f>IF(内線情報!C32="","",内線情報!C32)</f>
        <v>37</v>
      </c>
      <c r="CK32" s="485" t="str">
        <f t="shared" si="30"/>
        <v/>
      </c>
    </row>
    <row r="33" spans="1:89">
      <c r="A33" s="118"/>
      <c r="B33" s="511">
        <v>29</v>
      </c>
      <c r="C33" s="447" t="s">
        <v>142</v>
      </c>
      <c r="D33" s="510" t="str">
        <f>IF(内線情報!$C33="",ROW()+5,内線情報!$C33)</f>
        <v>38</v>
      </c>
      <c r="E33" s="118"/>
      <c r="F33" s="511">
        <v>75</v>
      </c>
      <c r="G33" s="447" t="s">
        <v>501</v>
      </c>
      <c r="H33" s="905">
        <v>6023</v>
      </c>
      <c r="I33" s="118"/>
      <c r="J33" s="511">
        <v>121</v>
      </c>
      <c r="K33" s="447" t="s">
        <v>97</v>
      </c>
      <c r="L33" s="905">
        <v>778</v>
      </c>
      <c r="M33" s="118"/>
      <c r="N33" s="511">
        <v>161</v>
      </c>
      <c r="O33" s="447" t="s">
        <v>198</v>
      </c>
      <c r="P33" s="905" t="s">
        <v>1169</v>
      </c>
      <c r="Q33" s="118"/>
      <c r="R33" s="511">
        <v>201</v>
      </c>
      <c r="S33" s="447" t="s">
        <v>141</v>
      </c>
      <c r="T33" s="905" t="s">
        <v>574</v>
      </c>
      <c r="U33" s="118"/>
      <c r="W33" s="79">
        <f t="shared" si="0"/>
        <v>29</v>
      </c>
      <c r="X33" s="202" t="b">
        <f t="shared" si="1"/>
        <v>0</v>
      </c>
      <c r="Y33" s="198" t="b">
        <f t="shared" si="2"/>
        <v>0</v>
      </c>
      <c r="Z33" s="198" t="b">
        <f t="shared" si="64"/>
        <v>0</v>
      </c>
      <c r="AA33" s="198" t="b">
        <f t="shared" si="64"/>
        <v>0</v>
      </c>
      <c r="AB33" s="198" t="b">
        <f t="shared" si="64"/>
        <v>0</v>
      </c>
      <c r="AC33" s="199" t="b">
        <f t="shared" si="64"/>
        <v>0</v>
      </c>
      <c r="AD33" s="485" t="str">
        <f t="shared" si="20"/>
        <v/>
      </c>
      <c r="AF33" s="79">
        <f t="shared" si="4"/>
        <v>75</v>
      </c>
      <c r="AG33" s="202" t="b">
        <f t="shared" si="5"/>
        <v>0</v>
      </c>
      <c r="AH33" s="198" t="b">
        <f t="shared" si="6"/>
        <v>0</v>
      </c>
      <c r="AI33" s="198" t="b">
        <f t="shared" si="65"/>
        <v>0</v>
      </c>
      <c r="AJ33" s="198" t="b">
        <f t="shared" si="65"/>
        <v>0</v>
      </c>
      <c r="AK33" s="198" t="b">
        <f t="shared" si="65"/>
        <v>0</v>
      </c>
      <c r="AL33" s="199" t="b">
        <f t="shared" si="65"/>
        <v>0</v>
      </c>
      <c r="AM33" s="485" t="str">
        <f t="shared" si="21"/>
        <v/>
      </c>
      <c r="AO33" s="79">
        <f t="shared" si="8"/>
        <v>121</v>
      </c>
      <c r="AP33" s="202" t="b">
        <f t="shared" si="9"/>
        <v>0</v>
      </c>
      <c r="AQ33" s="198" t="b">
        <f t="shared" si="10"/>
        <v>0</v>
      </c>
      <c r="AR33" s="198" t="b">
        <f t="shared" si="66"/>
        <v>0</v>
      </c>
      <c r="AS33" s="198" t="b">
        <f t="shared" si="66"/>
        <v>0</v>
      </c>
      <c r="AT33" s="198" t="b">
        <f t="shared" si="66"/>
        <v>0</v>
      </c>
      <c r="AU33" s="199" t="b">
        <f t="shared" si="66"/>
        <v>0</v>
      </c>
      <c r="AV33" s="485" t="str">
        <f t="shared" si="22"/>
        <v/>
      </c>
      <c r="AX33" s="79">
        <f t="shared" si="12"/>
        <v>161</v>
      </c>
      <c r="AY33" s="202" t="b">
        <f t="shared" si="31"/>
        <v>0</v>
      </c>
      <c r="AZ33" s="198" t="b">
        <f t="shared" si="32"/>
        <v>0</v>
      </c>
      <c r="BA33" s="198" t="b">
        <f t="shared" si="33"/>
        <v>0</v>
      </c>
      <c r="BB33" s="198" t="b">
        <f t="shared" si="33"/>
        <v>0</v>
      </c>
      <c r="BC33" s="198" t="b">
        <f t="shared" si="33"/>
        <v>0</v>
      </c>
      <c r="BD33" s="199" t="b">
        <f t="shared" si="33"/>
        <v>0</v>
      </c>
      <c r="BE33" s="485" t="str">
        <f t="shared" si="23"/>
        <v/>
      </c>
      <c r="BG33" s="79">
        <f t="shared" si="14"/>
        <v>201</v>
      </c>
      <c r="BH33" s="202" t="b">
        <f t="shared" si="34"/>
        <v>0</v>
      </c>
      <c r="BI33" s="198" t="b">
        <f t="shared" si="35"/>
        <v>0</v>
      </c>
      <c r="BJ33" s="198" t="b">
        <f t="shared" si="36"/>
        <v>0</v>
      </c>
      <c r="BK33" s="198" t="b">
        <f t="shared" si="36"/>
        <v>0</v>
      </c>
      <c r="BL33" s="198" t="b">
        <f t="shared" si="36"/>
        <v>0</v>
      </c>
      <c r="BM33" s="199" t="b">
        <f t="shared" si="36"/>
        <v>0</v>
      </c>
      <c r="BN33" s="485" t="str">
        <f t="shared" si="24"/>
        <v/>
      </c>
      <c r="BP33" s="514" t="str">
        <f t="shared" si="25"/>
        <v>３８</v>
      </c>
      <c r="BQ33" s="167">
        <f>COUNTIF(BP$5:BP32,BP33)</f>
        <v>0</v>
      </c>
      <c r="BR33" s="167">
        <f>COUNTIF(BP$5:BP32,LEFT(BP33,3))</f>
        <v>0</v>
      </c>
      <c r="BS33" s="167">
        <f>COUNTIF(BP$5:BP32,LEFT(BP33,2))</f>
        <v>0</v>
      </c>
      <c r="BT33" s="167">
        <f>COUNTIF(BP$5:BP32,LEFT(BP33,1))</f>
        <v>0</v>
      </c>
      <c r="BU33" s="515" t="b">
        <f t="shared" si="38"/>
        <v>0</v>
      </c>
      <c r="BV33" s="167" t="str">
        <f t="shared" si="16"/>
        <v>38</v>
      </c>
      <c r="BW33" s="167" t="str">
        <f t="shared" si="17"/>
        <v>38*</v>
      </c>
      <c r="BX33" s="515" t="b">
        <f>IF(D33="",FALSE,COUNTIF($D$5:$D33,$BW33)&gt;1)</f>
        <v>0</v>
      </c>
      <c r="BY33" s="485" t="str">
        <f t="shared" si="26"/>
        <v/>
      </c>
      <c r="CA33" s="514" t="str">
        <f t="shared" si="27"/>
        <v>内線番号 -29</v>
      </c>
      <c r="CB33" s="167" t="str">
        <f t="shared" si="28"/>
        <v>38</v>
      </c>
      <c r="CC33" s="514" t="str">
        <f t="shared" ref="CC33" si="75">G39</f>
        <v>NK内線番号 -29</v>
      </c>
      <c r="CD33" s="518">
        <v>6029</v>
      </c>
      <c r="CE33" s="493">
        <f t="shared" si="18"/>
        <v>6029</v>
      </c>
      <c r="CJ33" s="519" t="str">
        <f>IF(内線情報!C33="","",内線情報!C33)</f>
        <v>38</v>
      </c>
      <c r="CK33" s="485" t="str">
        <f t="shared" si="30"/>
        <v/>
      </c>
    </row>
    <row r="34" spans="1:89">
      <c r="A34" s="118"/>
      <c r="B34" s="511">
        <v>30</v>
      </c>
      <c r="C34" s="447" t="s">
        <v>145</v>
      </c>
      <c r="D34" s="510" t="str">
        <f>IF(内線情報!$C34="",ROW()+5,内線情報!$C34)</f>
        <v>39</v>
      </c>
      <c r="E34" s="118"/>
      <c r="F34" s="511">
        <v>76</v>
      </c>
      <c r="G34" s="447" t="s">
        <v>502</v>
      </c>
      <c r="H34" s="905">
        <v>6024</v>
      </c>
      <c r="I34" s="118"/>
      <c r="J34" s="511">
        <v>122</v>
      </c>
      <c r="K34" s="447" t="s">
        <v>100</v>
      </c>
      <c r="L34" s="905">
        <v>779</v>
      </c>
      <c r="M34" s="118"/>
      <c r="N34" s="511">
        <v>162</v>
      </c>
      <c r="O34" s="447" t="s">
        <v>200</v>
      </c>
      <c r="P34" s="905" t="s">
        <v>540</v>
      </c>
      <c r="Q34" s="118"/>
      <c r="R34" s="511">
        <v>202</v>
      </c>
      <c r="S34" s="447" t="s">
        <v>144</v>
      </c>
      <c r="T34" s="905" t="s">
        <v>575</v>
      </c>
      <c r="U34" s="118"/>
      <c r="W34" s="79">
        <f t="shared" si="0"/>
        <v>30</v>
      </c>
      <c r="X34" s="202" t="b">
        <f t="shared" si="1"/>
        <v>0</v>
      </c>
      <c r="Y34" s="198" t="b">
        <f t="shared" si="2"/>
        <v>0</v>
      </c>
      <c r="Z34" s="198" t="b">
        <f t="shared" si="64"/>
        <v>0</v>
      </c>
      <c r="AA34" s="198" t="b">
        <f t="shared" si="64"/>
        <v>0</v>
      </c>
      <c r="AB34" s="198" t="b">
        <f t="shared" si="64"/>
        <v>0</v>
      </c>
      <c r="AC34" s="199" t="b">
        <f t="shared" si="64"/>
        <v>0</v>
      </c>
      <c r="AD34" s="485" t="str">
        <f t="shared" si="20"/>
        <v/>
      </c>
      <c r="AF34" s="79">
        <f t="shared" si="4"/>
        <v>76</v>
      </c>
      <c r="AG34" s="202" t="b">
        <f t="shared" si="5"/>
        <v>0</v>
      </c>
      <c r="AH34" s="198" t="b">
        <f t="shared" si="6"/>
        <v>0</v>
      </c>
      <c r="AI34" s="198" t="b">
        <f t="shared" si="65"/>
        <v>0</v>
      </c>
      <c r="AJ34" s="198" t="b">
        <f t="shared" si="65"/>
        <v>0</v>
      </c>
      <c r="AK34" s="198" t="b">
        <f t="shared" si="65"/>
        <v>0</v>
      </c>
      <c r="AL34" s="199" t="b">
        <f t="shared" si="65"/>
        <v>0</v>
      </c>
      <c r="AM34" s="485" t="str">
        <f t="shared" si="21"/>
        <v/>
      </c>
      <c r="AO34" s="79">
        <f t="shared" si="8"/>
        <v>122</v>
      </c>
      <c r="AP34" s="202" t="b">
        <f t="shared" si="9"/>
        <v>0</v>
      </c>
      <c r="AQ34" s="198" t="b">
        <f t="shared" si="10"/>
        <v>0</v>
      </c>
      <c r="AR34" s="198" t="b">
        <f t="shared" si="66"/>
        <v>0</v>
      </c>
      <c r="AS34" s="198" t="b">
        <f t="shared" si="66"/>
        <v>0</v>
      </c>
      <c r="AT34" s="198" t="b">
        <f t="shared" si="66"/>
        <v>0</v>
      </c>
      <c r="AU34" s="199" t="b">
        <f t="shared" si="66"/>
        <v>0</v>
      </c>
      <c r="AV34" s="485" t="str">
        <f t="shared" si="22"/>
        <v/>
      </c>
      <c r="AX34" s="79">
        <f t="shared" si="12"/>
        <v>162</v>
      </c>
      <c r="AY34" s="202" t="b">
        <f t="shared" si="31"/>
        <v>0</v>
      </c>
      <c r="AZ34" s="198" t="b">
        <f t="shared" si="32"/>
        <v>0</v>
      </c>
      <c r="BA34" s="198" t="b">
        <f t="shared" si="33"/>
        <v>0</v>
      </c>
      <c r="BB34" s="198" t="b">
        <f t="shared" si="33"/>
        <v>0</v>
      </c>
      <c r="BC34" s="198" t="b">
        <f t="shared" si="33"/>
        <v>0</v>
      </c>
      <c r="BD34" s="199" t="b">
        <f t="shared" si="33"/>
        <v>0</v>
      </c>
      <c r="BE34" s="485" t="str">
        <f t="shared" si="23"/>
        <v/>
      </c>
      <c r="BG34" s="79">
        <f t="shared" si="14"/>
        <v>202</v>
      </c>
      <c r="BH34" s="202" t="b">
        <f t="shared" si="34"/>
        <v>0</v>
      </c>
      <c r="BI34" s="198" t="b">
        <f t="shared" si="35"/>
        <v>0</v>
      </c>
      <c r="BJ34" s="198" t="b">
        <f t="shared" si="36"/>
        <v>0</v>
      </c>
      <c r="BK34" s="198" t="b">
        <f t="shared" si="36"/>
        <v>0</v>
      </c>
      <c r="BL34" s="198" t="b">
        <f t="shared" si="36"/>
        <v>0</v>
      </c>
      <c r="BM34" s="199" t="b">
        <f t="shared" si="36"/>
        <v>0</v>
      </c>
      <c r="BN34" s="485" t="str">
        <f t="shared" si="24"/>
        <v/>
      </c>
      <c r="BP34" s="514" t="str">
        <f t="shared" si="25"/>
        <v>３９</v>
      </c>
      <c r="BQ34" s="167">
        <f>COUNTIF(BP$5:BP33,BP34)</f>
        <v>0</v>
      </c>
      <c r="BR34" s="167">
        <f>COUNTIF(BP$5:BP33,LEFT(BP34,3))</f>
        <v>0</v>
      </c>
      <c r="BS34" s="167">
        <f>COUNTIF(BP$5:BP33,LEFT(BP34,2))</f>
        <v>0</v>
      </c>
      <c r="BT34" s="167">
        <f>COUNTIF(BP$5:BP33,LEFT(BP34,1))</f>
        <v>0</v>
      </c>
      <c r="BU34" s="515" t="b">
        <f t="shared" si="38"/>
        <v>0</v>
      </c>
      <c r="BV34" s="167" t="str">
        <f t="shared" si="16"/>
        <v>39</v>
      </c>
      <c r="BW34" s="167" t="str">
        <f t="shared" si="17"/>
        <v>39*</v>
      </c>
      <c r="BX34" s="515" t="b">
        <f>IF(D34="",FALSE,COUNTIF($D$5:$D34,$BW34)&gt;1)</f>
        <v>0</v>
      </c>
      <c r="BY34" s="485" t="str">
        <f t="shared" si="26"/>
        <v/>
      </c>
      <c r="CA34" s="514" t="str">
        <f t="shared" si="27"/>
        <v>内線番号 -30</v>
      </c>
      <c r="CB34" s="167" t="str">
        <f t="shared" si="28"/>
        <v>39</v>
      </c>
      <c r="CC34" s="514" t="str">
        <f t="shared" ref="CC34" si="76">G40</f>
        <v>NK内線番号 -30</v>
      </c>
      <c r="CD34" s="518">
        <v>6030</v>
      </c>
      <c r="CE34" s="493">
        <f t="shared" si="18"/>
        <v>6030</v>
      </c>
      <c r="CJ34" s="519" t="str">
        <f>IF(内線情報!C34="","",内線情報!C34)</f>
        <v>39</v>
      </c>
      <c r="CK34" s="485" t="str">
        <f t="shared" si="30"/>
        <v/>
      </c>
    </row>
    <row r="35" spans="1:89">
      <c r="A35" s="118"/>
      <c r="B35" s="511">
        <v>31</v>
      </c>
      <c r="C35" s="447" t="s">
        <v>487</v>
      </c>
      <c r="D35" s="510" t="str">
        <f>IF(内線情報!$C35="",ROW()+5,内線情報!$C35)</f>
        <v>40</v>
      </c>
      <c r="E35" s="118"/>
      <c r="F35" s="511">
        <v>77</v>
      </c>
      <c r="G35" s="447" t="s">
        <v>503</v>
      </c>
      <c r="H35" s="905">
        <v>6025</v>
      </c>
      <c r="I35" s="118"/>
      <c r="J35" s="511">
        <v>123</v>
      </c>
      <c r="K35" s="447" t="s">
        <v>102</v>
      </c>
      <c r="L35" s="905">
        <v>780</v>
      </c>
      <c r="M35" s="118"/>
      <c r="N35" s="511">
        <v>163</v>
      </c>
      <c r="O35" s="447" t="s">
        <v>202</v>
      </c>
      <c r="P35" s="905" t="s">
        <v>541</v>
      </c>
      <c r="Q35" s="118"/>
      <c r="R35" s="511">
        <v>203</v>
      </c>
      <c r="S35" s="447" t="s">
        <v>147</v>
      </c>
      <c r="T35" s="905" t="s">
        <v>576</v>
      </c>
      <c r="U35" s="118"/>
      <c r="W35" s="79">
        <f t="shared" si="0"/>
        <v>31</v>
      </c>
      <c r="X35" s="202" t="b">
        <f t="shared" si="1"/>
        <v>0</v>
      </c>
      <c r="Y35" s="198" t="b">
        <f t="shared" si="2"/>
        <v>0</v>
      </c>
      <c r="Z35" s="198" t="b">
        <f t="shared" si="64"/>
        <v>0</v>
      </c>
      <c r="AA35" s="198" t="b">
        <f t="shared" si="64"/>
        <v>0</v>
      </c>
      <c r="AB35" s="198" t="b">
        <f t="shared" si="64"/>
        <v>0</v>
      </c>
      <c r="AC35" s="199" t="b">
        <f t="shared" si="64"/>
        <v>0</v>
      </c>
      <c r="AD35" s="485" t="str">
        <f t="shared" si="20"/>
        <v/>
      </c>
      <c r="AF35" s="79">
        <f t="shared" si="4"/>
        <v>77</v>
      </c>
      <c r="AG35" s="202" t="b">
        <f t="shared" si="5"/>
        <v>0</v>
      </c>
      <c r="AH35" s="198" t="b">
        <f t="shared" si="6"/>
        <v>0</v>
      </c>
      <c r="AI35" s="198" t="b">
        <f t="shared" si="65"/>
        <v>0</v>
      </c>
      <c r="AJ35" s="198" t="b">
        <f t="shared" si="65"/>
        <v>0</v>
      </c>
      <c r="AK35" s="198" t="b">
        <f t="shared" si="65"/>
        <v>0</v>
      </c>
      <c r="AL35" s="199" t="b">
        <f t="shared" si="65"/>
        <v>0</v>
      </c>
      <c r="AM35" s="485" t="str">
        <f t="shared" si="21"/>
        <v/>
      </c>
      <c r="AO35" s="79">
        <f t="shared" si="8"/>
        <v>123</v>
      </c>
      <c r="AP35" s="202" t="b">
        <f t="shared" si="9"/>
        <v>0</v>
      </c>
      <c r="AQ35" s="198" t="b">
        <f t="shared" si="10"/>
        <v>0</v>
      </c>
      <c r="AR35" s="198" t="b">
        <f t="shared" si="66"/>
        <v>0</v>
      </c>
      <c r="AS35" s="198" t="b">
        <f t="shared" si="66"/>
        <v>0</v>
      </c>
      <c r="AT35" s="198" t="b">
        <f t="shared" si="66"/>
        <v>0</v>
      </c>
      <c r="AU35" s="199" t="b">
        <f t="shared" si="66"/>
        <v>0</v>
      </c>
      <c r="AV35" s="485" t="str">
        <f t="shared" si="22"/>
        <v/>
      </c>
      <c r="AX35" s="79">
        <f t="shared" si="12"/>
        <v>163</v>
      </c>
      <c r="AY35" s="202" t="b">
        <f t="shared" si="31"/>
        <v>0</v>
      </c>
      <c r="AZ35" s="198" t="b">
        <f t="shared" si="32"/>
        <v>0</v>
      </c>
      <c r="BA35" s="198" t="b">
        <f t="shared" si="33"/>
        <v>0</v>
      </c>
      <c r="BB35" s="198" t="b">
        <f t="shared" si="33"/>
        <v>0</v>
      </c>
      <c r="BC35" s="198" t="b">
        <f t="shared" si="33"/>
        <v>0</v>
      </c>
      <c r="BD35" s="199" t="b">
        <f t="shared" si="33"/>
        <v>0</v>
      </c>
      <c r="BE35" s="485" t="str">
        <f t="shared" si="23"/>
        <v/>
      </c>
      <c r="BG35" s="79">
        <f t="shared" si="14"/>
        <v>203</v>
      </c>
      <c r="BH35" s="202" t="b">
        <f t="shared" si="34"/>
        <v>0</v>
      </c>
      <c r="BI35" s="198" t="b">
        <f t="shared" si="35"/>
        <v>0</v>
      </c>
      <c r="BJ35" s="198" t="b">
        <f t="shared" si="36"/>
        <v>0</v>
      </c>
      <c r="BK35" s="198" t="b">
        <f t="shared" si="36"/>
        <v>0</v>
      </c>
      <c r="BL35" s="198" t="b">
        <f t="shared" si="36"/>
        <v>0</v>
      </c>
      <c r="BM35" s="199" t="b">
        <f t="shared" si="36"/>
        <v>0</v>
      </c>
      <c r="BN35" s="485" t="str">
        <f t="shared" si="24"/>
        <v/>
      </c>
      <c r="BP35" s="514" t="str">
        <f t="shared" si="25"/>
        <v>４０</v>
      </c>
      <c r="BQ35" s="167">
        <f>COUNTIF(BP$5:BP34,BP35)</f>
        <v>0</v>
      </c>
      <c r="BR35" s="167">
        <f>COUNTIF(BP$5:BP34,LEFT(BP35,3))</f>
        <v>0</v>
      </c>
      <c r="BS35" s="167">
        <f>COUNTIF(BP$5:BP34,LEFT(BP35,2))</f>
        <v>0</v>
      </c>
      <c r="BT35" s="167">
        <f>COUNTIF(BP$5:BP34,LEFT(BP35,1))</f>
        <v>0</v>
      </c>
      <c r="BU35" s="515" t="b">
        <f t="shared" si="38"/>
        <v>0</v>
      </c>
      <c r="BV35" s="167" t="str">
        <f t="shared" si="16"/>
        <v>40</v>
      </c>
      <c r="BW35" s="167" t="str">
        <f t="shared" si="17"/>
        <v>40*</v>
      </c>
      <c r="BX35" s="515" t="b">
        <f>IF(D35="",FALSE,COUNTIF($D$5:$D35,$BW35)&gt;1)</f>
        <v>0</v>
      </c>
      <c r="BY35" s="485" t="str">
        <f t="shared" si="26"/>
        <v/>
      </c>
      <c r="CA35" s="514" t="str">
        <f t="shared" si="27"/>
        <v>内線番号 -31</v>
      </c>
      <c r="CB35" s="167" t="str">
        <f t="shared" si="28"/>
        <v>40</v>
      </c>
      <c r="CC35" s="514" t="str">
        <f t="shared" ref="CC35" si="77">G41</f>
        <v>NK内線番号 -31</v>
      </c>
      <c r="CD35" s="518">
        <v>6031</v>
      </c>
      <c r="CE35" s="493">
        <f t="shared" si="18"/>
        <v>6031</v>
      </c>
      <c r="CJ35" s="519" t="str">
        <f>IF(内線情報!C35="","",内線情報!C35)</f>
        <v>40</v>
      </c>
      <c r="CK35" s="485" t="str">
        <f t="shared" si="30"/>
        <v/>
      </c>
    </row>
    <row r="36" spans="1:89">
      <c r="A36" s="118"/>
      <c r="B36" s="511">
        <v>32</v>
      </c>
      <c r="C36" s="447" t="s">
        <v>488</v>
      </c>
      <c r="D36" s="510" t="str">
        <f>IF(内線情報!$C36="",ROW()+5,内線情報!$C36)</f>
        <v>41</v>
      </c>
      <c r="E36" s="118"/>
      <c r="F36" s="511">
        <v>78</v>
      </c>
      <c r="G36" s="447" t="s">
        <v>504</v>
      </c>
      <c r="H36" s="905">
        <v>6026</v>
      </c>
      <c r="I36" s="118"/>
      <c r="J36" s="511">
        <v>124</v>
      </c>
      <c r="K36" s="447" t="s">
        <v>104</v>
      </c>
      <c r="L36" s="905">
        <v>781</v>
      </c>
      <c r="M36" s="118"/>
      <c r="N36" s="511">
        <v>164</v>
      </c>
      <c r="O36" s="447" t="s">
        <v>204</v>
      </c>
      <c r="P36" s="905" t="s">
        <v>542</v>
      </c>
      <c r="Q36" s="118"/>
      <c r="R36" s="511">
        <v>204</v>
      </c>
      <c r="S36" s="447" t="s">
        <v>150</v>
      </c>
      <c r="T36" s="905" t="s">
        <v>577</v>
      </c>
      <c r="U36" s="118"/>
      <c r="W36" s="79">
        <f t="shared" si="0"/>
        <v>32</v>
      </c>
      <c r="X36" s="202" t="b">
        <f t="shared" si="1"/>
        <v>0</v>
      </c>
      <c r="Y36" s="198" t="b">
        <f t="shared" si="2"/>
        <v>0</v>
      </c>
      <c r="Z36" s="198" t="b">
        <f t="shared" si="64"/>
        <v>0</v>
      </c>
      <c r="AA36" s="198" t="b">
        <f t="shared" si="64"/>
        <v>0</v>
      </c>
      <c r="AB36" s="198" t="b">
        <f t="shared" si="64"/>
        <v>0</v>
      </c>
      <c r="AC36" s="199" t="b">
        <f t="shared" si="64"/>
        <v>0</v>
      </c>
      <c r="AD36" s="485" t="str">
        <f t="shared" si="20"/>
        <v/>
      </c>
      <c r="AF36" s="79">
        <f t="shared" si="4"/>
        <v>78</v>
      </c>
      <c r="AG36" s="202" t="b">
        <f t="shared" si="5"/>
        <v>0</v>
      </c>
      <c r="AH36" s="198" t="b">
        <f t="shared" si="6"/>
        <v>0</v>
      </c>
      <c r="AI36" s="198" t="b">
        <f t="shared" si="65"/>
        <v>0</v>
      </c>
      <c r="AJ36" s="198" t="b">
        <f t="shared" si="65"/>
        <v>0</v>
      </c>
      <c r="AK36" s="198" t="b">
        <f t="shared" si="65"/>
        <v>0</v>
      </c>
      <c r="AL36" s="199" t="b">
        <f t="shared" si="65"/>
        <v>0</v>
      </c>
      <c r="AM36" s="485" t="str">
        <f t="shared" si="21"/>
        <v/>
      </c>
      <c r="AO36" s="79">
        <f t="shared" si="8"/>
        <v>124</v>
      </c>
      <c r="AP36" s="202" t="b">
        <f t="shared" si="9"/>
        <v>0</v>
      </c>
      <c r="AQ36" s="198" t="b">
        <f t="shared" si="10"/>
        <v>0</v>
      </c>
      <c r="AR36" s="198" t="b">
        <f t="shared" si="66"/>
        <v>0</v>
      </c>
      <c r="AS36" s="198" t="b">
        <f t="shared" si="66"/>
        <v>0</v>
      </c>
      <c r="AT36" s="198" t="b">
        <f t="shared" si="66"/>
        <v>0</v>
      </c>
      <c r="AU36" s="199" t="b">
        <f t="shared" si="66"/>
        <v>0</v>
      </c>
      <c r="AV36" s="485" t="str">
        <f t="shared" si="22"/>
        <v/>
      </c>
      <c r="AX36" s="79">
        <f t="shared" si="12"/>
        <v>164</v>
      </c>
      <c r="AY36" s="202" t="b">
        <f t="shared" si="31"/>
        <v>0</v>
      </c>
      <c r="AZ36" s="198" t="b">
        <f t="shared" si="32"/>
        <v>0</v>
      </c>
      <c r="BA36" s="198" t="b">
        <f t="shared" si="33"/>
        <v>0</v>
      </c>
      <c r="BB36" s="198" t="b">
        <f t="shared" si="33"/>
        <v>0</v>
      </c>
      <c r="BC36" s="198" t="b">
        <f t="shared" si="33"/>
        <v>0</v>
      </c>
      <c r="BD36" s="199" t="b">
        <f t="shared" si="33"/>
        <v>0</v>
      </c>
      <c r="BE36" s="485" t="str">
        <f t="shared" si="23"/>
        <v/>
      </c>
      <c r="BG36" s="79">
        <f t="shared" si="14"/>
        <v>204</v>
      </c>
      <c r="BH36" s="202" t="b">
        <f t="shared" si="34"/>
        <v>0</v>
      </c>
      <c r="BI36" s="198" t="b">
        <f t="shared" si="35"/>
        <v>0</v>
      </c>
      <c r="BJ36" s="198" t="b">
        <f t="shared" si="36"/>
        <v>0</v>
      </c>
      <c r="BK36" s="198" t="b">
        <f t="shared" si="36"/>
        <v>0</v>
      </c>
      <c r="BL36" s="198" t="b">
        <f t="shared" si="36"/>
        <v>0</v>
      </c>
      <c r="BM36" s="199" t="b">
        <f t="shared" si="36"/>
        <v>0</v>
      </c>
      <c r="BN36" s="485" t="str">
        <f t="shared" si="24"/>
        <v/>
      </c>
      <c r="BP36" s="514" t="str">
        <f t="shared" si="25"/>
        <v>４１</v>
      </c>
      <c r="BQ36" s="167">
        <f>COUNTIF(BP$5:BP35,BP36)</f>
        <v>0</v>
      </c>
      <c r="BR36" s="167">
        <f>COUNTIF(BP$5:BP35,LEFT(BP36,3))</f>
        <v>0</v>
      </c>
      <c r="BS36" s="167">
        <f>COUNTIF(BP$5:BP35,LEFT(BP36,2))</f>
        <v>0</v>
      </c>
      <c r="BT36" s="167">
        <f>COUNTIF(BP$5:BP35,LEFT(BP36,1))</f>
        <v>0</v>
      </c>
      <c r="BU36" s="515" t="b">
        <f t="shared" si="38"/>
        <v>0</v>
      </c>
      <c r="BV36" s="167" t="str">
        <f t="shared" si="16"/>
        <v>41</v>
      </c>
      <c r="BW36" s="167" t="str">
        <f t="shared" si="17"/>
        <v>41*</v>
      </c>
      <c r="BX36" s="515" t="b">
        <f>IF(D36="",FALSE,COUNTIF($D$5:$D36,$BW36)&gt;1)</f>
        <v>0</v>
      </c>
      <c r="BY36" s="485" t="str">
        <f t="shared" si="26"/>
        <v/>
      </c>
      <c r="CA36" s="514" t="str">
        <f t="shared" si="27"/>
        <v>内線番号 -32</v>
      </c>
      <c r="CB36" s="167" t="str">
        <f t="shared" si="28"/>
        <v>41</v>
      </c>
      <c r="CC36" s="514" t="str">
        <f t="shared" ref="CC36" si="78">G42</f>
        <v>NK内線番号 -32</v>
      </c>
      <c r="CD36" s="518">
        <v>6032</v>
      </c>
      <c r="CE36" s="493">
        <f t="shared" si="18"/>
        <v>6032</v>
      </c>
      <c r="CJ36" s="519" t="str">
        <f>IF(内線情報!C36="","",内線情報!C36)</f>
        <v>41</v>
      </c>
      <c r="CK36" s="485" t="str">
        <f t="shared" si="30"/>
        <v/>
      </c>
    </row>
    <row r="37" spans="1:89">
      <c r="A37" s="118"/>
      <c r="B37" s="511">
        <v>33</v>
      </c>
      <c r="C37" s="447" t="s">
        <v>489</v>
      </c>
      <c r="D37" s="510" t="str">
        <f>IF(内線情報!$C37="",ROW()+5,内線情報!$C37)</f>
        <v>42</v>
      </c>
      <c r="E37" s="118"/>
      <c r="F37" s="511">
        <v>79</v>
      </c>
      <c r="G37" s="447" t="s">
        <v>505</v>
      </c>
      <c r="H37" s="905">
        <v>6027</v>
      </c>
      <c r="I37" s="118"/>
      <c r="J37" s="511">
        <v>125</v>
      </c>
      <c r="K37" s="447" t="s">
        <v>106</v>
      </c>
      <c r="L37" s="905">
        <v>782</v>
      </c>
      <c r="M37" s="118"/>
      <c r="N37" s="511">
        <v>165</v>
      </c>
      <c r="O37" s="447" t="s">
        <v>207</v>
      </c>
      <c r="P37" s="905" t="s">
        <v>543</v>
      </c>
      <c r="Q37" s="118"/>
      <c r="R37" s="511">
        <v>205</v>
      </c>
      <c r="S37" s="447" t="s">
        <v>152</v>
      </c>
      <c r="T37" s="905" t="s">
        <v>578</v>
      </c>
      <c r="U37" s="118"/>
      <c r="W37" s="79">
        <f t="shared" si="0"/>
        <v>33</v>
      </c>
      <c r="X37" s="202" t="b">
        <f t="shared" si="1"/>
        <v>0</v>
      </c>
      <c r="Y37" s="198" t="b">
        <f t="shared" si="2"/>
        <v>0</v>
      </c>
      <c r="Z37" s="198" t="b">
        <f t="shared" si="64"/>
        <v>0</v>
      </c>
      <c r="AA37" s="198" t="b">
        <f t="shared" si="64"/>
        <v>0</v>
      </c>
      <c r="AB37" s="198" t="b">
        <f t="shared" si="64"/>
        <v>0</v>
      </c>
      <c r="AC37" s="199" t="b">
        <f t="shared" si="64"/>
        <v>0</v>
      </c>
      <c r="AD37" s="485" t="str">
        <f t="shared" si="20"/>
        <v/>
      </c>
      <c r="AF37" s="79">
        <f t="shared" si="4"/>
        <v>79</v>
      </c>
      <c r="AG37" s="202" t="b">
        <f t="shared" ref="AG37:AG50" si="79">LEN($H37)&lt;&gt;LENB($H37)</f>
        <v>0</v>
      </c>
      <c r="AH37" s="198" t="b">
        <f t="shared" ref="AH37:AH50" si="80">LENB($H37)&gt;AH$4</f>
        <v>0</v>
      </c>
      <c r="AI37" s="198" t="b">
        <f t="shared" si="65"/>
        <v>0</v>
      </c>
      <c r="AJ37" s="198" t="b">
        <f t="shared" si="65"/>
        <v>0</v>
      </c>
      <c r="AK37" s="198" t="b">
        <f t="shared" si="65"/>
        <v>0</v>
      </c>
      <c r="AL37" s="199" t="b">
        <f t="shared" si="65"/>
        <v>0</v>
      </c>
      <c r="AM37" s="485" t="str">
        <f t="shared" si="21"/>
        <v/>
      </c>
      <c r="AO37" s="79">
        <f t="shared" si="8"/>
        <v>125</v>
      </c>
      <c r="AP37" s="202" t="b">
        <f t="shared" si="9"/>
        <v>0</v>
      </c>
      <c r="AQ37" s="198" t="b">
        <f t="shared" si="10"/>
        <v>0</v>
      </c>
      <c r="AR37" s="198" t="b">
        <f t="shared" si="66"/>
        <v>0</v>
      </c>
      <c r="AS37" s="198" t="b">
        <f t="shared" si="66"/>
        <v>0</v>
      </c>
      <c r="AT37" s="198" t="b">
        <f t="shared" si="66"/>
        <v>0</v>
      </c>
      <c r="AU37" s="199" t="b">
        <f t="shared" si="66"/>
        <v>0</v>
      </c>
      <c r="AV37" s="485" t="str">
        <f t="shared" si="22"/>
        <v/>
      </c>
      <c r="AX37" s="79">
        <f t="shared" si="12"/>
        <v>165</v>
      </c>
      <c r="AY37" s="202" t="b">
        <f t="shared" si="31"/>
        <v>0</v>
      </c>
      <c r="AZ37" s="198" t="b">
        <f t="shared" si="32"/>
        <v>0</v>
      </c>
      <c r="BA37" s="198" t="b">
        <f t="shared" si="33"/>
        <v>0</v>
      </c>
      <c r="BB37" s="198" t="b">
        <f t="shared" si="33"/>
        <v>0</v>
      </c>
      <c r="BC37" s="198" t="b">
        <f t="shared" si="33"/>
        <v>0</v>
      </c>
      <c r="BD37" s="199" t="b">
        <f t="shared" si="33"/>
        <v>0</v>
      </c>
      <c r="BE37" s="485" t="str">
        <f t="shared" si="23"/>
        <v/>
      </c>
      <c r="BG37" s="79">
        <f t="shared" si="14"/>
        <v>205</v>
      </c>
      <c r="BH37" s="202" t="b">
        <f t="shared" si="34"/>
        <v>0</v>
      </c>
      <c r="BI37" s="198" t="b">
        <f t="shared" si="35"/>
        <v>0</v>
      </c>
      <c r="BJ37" s="198" t="b">
        <f t="shared" si="36"/>
        <v>0</v>
      </c>
      <c r="BK37" s="198" t="b">
        <f t="shared" si="36"/>
        <v>0</v>
      </c>
      <c r="BL37" s="198" t="b">
        <f t="shared" si="36"/>
        <v>0</v>
      </c>
      <c r="BM37" s="199" t="b">
        <f t="shared" si="36"/>
        <v>0</v>
      </c>
      <c r="BN37" s="485" t="str">
        <f t="shared" si="24"/>
        <v/>
      </c>
      <c r="BP37" s="514" t="str">
        <f t="shared" si="25"/>
        <v>４２</v>
      </c>
      <c r="BQ37" s="167">
        <f>COUNTIF(BP$5:BP36,BP37)</f>
        <v>0</v>
      </c>
      <c r="BR37" s="167">
        <f>COUNTIF(BP$5:BP36,LEFT(BP37,3))</f>
        <v>0</v>
      </c>
      <c r="BS37" s="167">
        <f>COUNTIF(BP$5:BP36,LEFT(BP37,2))</f>
        <v>0</v>
      </c>
      <c r="BT37" s="167">
        <f>COUNTIF(BP$5:BP36,LEFT(BP37,1))</f>
        <v>0</v>
      </c>
      <c r="BU37" s="515" t="b">
        <f t="shared" si="38"/>
        <v>0</v>
      </c>
      <c r="BV37" s="167" t="str">
        <f t="shared" si="16"/>
        <v>42</v>
      </c>
      <c r="BW37" s="167" t="str">
        <f t="shared" si="17"/>
        <v>42*</v>
      </c>
      <c r="BX37" s="515" t="b">
        <f>IF(D37="",FALSE,COUNTIF($D$5:$D37,$BW37)&gt;1)</f>
        <v>0</v>
      </c>
      <c r="BY37" s="485" t="str">
        <f t="shared" si="26"/>
        <v/>
      </c>
      <c r="CA37" s="514" t="str">
        <f t="shared" si="27"/>
        <v>内線番号 -33</v>
      </c>
      <c r="CB37" s="167" t="str">
        <f t="shared" si="28"/>
        <v>42</v>
      </c>
      <c r="CC37" s="514" t="str">
        <f t="shared" ref="CC37" si="81">G43</f>
        <v>NK内線番号 -33</v>
      </c>
      <c r="CD37" s="518">
        <v>6033</v>
      </c>
      <c r="CE37" s="493">
        <f t="shared" si="18"/>
        <v>6033</v>
      </c>
      <c r="CJ37" s="519" t="str">
        <f>IF(内線情報!C37="","",内線情報!C37)</f>
        <v>42</v>
      </c>
      <c r="CK37" s="485" t="str">
        <f t="shared" si="30"/>
        <v/>
      </c>
    </row>
    <row r="38" spans="1:89">
      <c r="A38" s="118"/>
      <c r="B38" s="511">
        <v>34</v>
      </c>
      <c r="C38" s="447" t="s">
        <v>490</v>
      </c>
      <c r="D38" s="510" t="str">
        <f>IF(内線情報!$C38="",ROW()+5,内線情報!$C38)</f>
        <v>43</v>
      </c>
      <c r="E38" s="118"/>
      <c r="F38" s="511">
        <v>80</v>
      </c>
      <c r="G38" s="447" t="s">
        <v>506</v>
      </c>
      <c r="H38" s="905">
        <v>6028</v>
      </c>
      <c r="I38" s="118"/>
      <c r="J38" s="511">
        <v>126</v>
      </c>
      <c r="K38" s="447" t="s">
        <v>109</v>
      </c>
      <c r="L38" s="905">
        <v>783</v>
      </c>
      <c r="M38" s="118"/>
      <c r="N38" s="511">
        <v>166</v>
      </c>
      <c r="O38" s="447" t="s">
        <v>209</v>
      </c>
      <c r="P38" s="905" t="s">
        <v>544</v>
      </c>
      <c r="Q38" s="118"/>
      <c r="R38" s="511">
        <v>206</v>
      </c>
      <c r="S38" s="447" t="s">
        <v>154</v>
      </c>
      <c r="T38" s="905" t="s">
        <v>579</v>
      </c>
      <c r="U38" s="118"/>
      <c r="W38" s="79">
        <f t="shared" si="0"/>
        <v>34</v>
      </c>
      <c r="X38" s="202" t="b">
        <f t="shared" si="1"/>
        <v>0</v>
      </c>
      <c r="Y38" s="198" t="b">
        <f t="shared" si="2"/>
        <v>0</v>
      </c>
      <c r="Z38" s="198" t="b">
        <f t="shared" si="64"/>
        <v>0</v>
      </c>
      <c r="AA38" s="198" t="b">
        <f t="shared" si="64"/>
        <v>0</v>
      </c>
      <c r="AB38" s="198" t="b">
        <f t="shared" si="64"/>
        <v>0</v>
      </c>
      <c r="AC38" s="199" t="b">
        <f t="shared" si="64"/>
        <v>0</v>
      </c>
      <c r="AD38" s="485" t="str">
        <f t="shared" si="20"/>
        <v/>
      </c>
      <c r="AF38" s="79">
        <f t="shared" si="4"/>
        <v>80</v>
      </c>
      <c r="AG38" s="202" t="b">
        <f t="shared" si="79"/>
        <v>0</v>
      </c>
      <c r="AH38" s="198" t="b">
        <f t="shared" si="80"/>
        <v>0</v>
      </c>
      <c r="AI38" s="198" t="b">
        <f t="shared" si="65"/>
        <v>0</v>
      </c>
      <c r="AJ38" s="198" t="b">
        <f t="shared" si="65"/>
        <v>0</v>
      </c>
      <c r="AK38" s="198" t="b">
        <f t="shared" si="65"/>
        <v>0</v>
      </c>
      <c r="AL38" s="199" t="b">
        <f t="shared" si="65"/>
        <v>0</v>
      </c>
      <c r="AM38" s="485" t="str">
        <f t="shared" si="21"/>
        <v/>
      </c>
      <c r="AO38" s="79">
        <f t="shared" si="8"/>
        <v>126</v>
      </c>
      <c r="AP38" s="202" t="b">
        <f t="shared" si="9"/>
        <v>0</v>
      </c>
      <c r="AQ38" s="198" t="b">
        <f t="shared" si="10"/>
        <v>0</v>
      </c>
      <c r="AR38" s="198" t="b">
        <f t="shared" si="66"/>
        <v>0</v>
      </c>
      <c r="AS38" s="198" t="b">
        <f t="shared" si="66"/>
        <v>0</v>
      </c>
      <c r="AT38" s="198" t="b">
        <f t="shared" si="66"/>
        <v>0</v>
      </c>
      <c r="AU38" s="199" t="b">
        <f t="shared" si="66"/>
        <v>0</v>
      </c>
      <c r="AV38" s="485" t="str">
        <f t="shared" si="22"/>
        <v/>
      </c>
      <c r="AX38" s="79">
        <f t="shared" si="12"/>
        <v>166</v>
      </c>
      <c r="AY38" s="202" t="b">
        <f t="shared" si="31"/>
        <v>0</v>
      </c>
      <c r="AZ38" s="198" t="b">
        <f t="shared" si="32"/>
        <v>0</v>
      </c>
      <c r="BA38" s="198" t="b">
        <f t="shared" si="33"/>
        <v>0</v>
      </c>
      <c r="BB38" s="198" t="b">
        <f t="shared" si="33"/>
        <v>0</v>
      </c>
      <c r="BC38" s="198" t="b">
        <f t="shared" si="33"/>
        <v>0</v>
      </c>
      <c r="BD38" s="199" t="b">
        <f t="shared" si="33"/>
        <v>0</v>
      </c>
      <c r="BE38" s="485" t="str">
        <f t="shared" si="23"/>
        <v/>
      </c>
      <c r="BG38" s="79">
        <f t="shared" si="14"/>
        <v>206</v>
      </c>
      <c r="BH38" s="202" t="b">
        <f t="shared" si="34"/>
        <v>0</v>
      </c>
      <c r="BI38" s="198" t="b">
        <f t="shared" si="35"/>
        <v>0</v>
      </c>
      <c r="BJ38" s="198" t="b">
        <f t="shared" si="36"/>
        <v>0</v>
      </c>
      <c r="BK38" s="198" t="b">
        <f t="shared" si="36"/>
        <v>0</v>
      </c>
      <c r="BL38" s="198" t="b">
        <f t="shared" si="36"/>
        <v>0</v>
      </c>
      <c r="BM38" s="199" t="b">
        <f t="shared" si="36"/>
        <v>0</v>
      </c>
      <c r="BN38" s="485" t="str">
        <f t="shared" si="24"/>
        <v/>
      </c>
      <c r="BP38" s="514" t="str">
        <f t="shared" si="25"/>
        <v>４３</v>
      </c>
      <c r="BQ38" s="167">
        <f>COUNTIF(BP$5:BP37,BP38)</f>
        <v>0</v>
      </c>
      <c r="BR38" s="167">
        <f>COUNTIF(BP$5:BP37,LEFT(BP38,3))</f>
        <v>0</v>
      </c>
      <c r="BS38" s="167">
        <f>COUNTIF(BP$5:BP37,LEFT(BP38,2))</f>
        <v>0</v>
      </c>
      <c r="BT38" s="167">
        <f>COUNTIF(BP$5:BP37,LEFT(BP38,1))</f>
        <v>0</v>
      </c>
      <c r="BU38" s="515" t="b">
        <f t="shared" si="38"/>
        <v>0</v>
      </c>
      <c r="BV38" s="167" t="str">
        <f t="shared" si="16"/>
        <v>43</v>
      </c>
      <c r="BW38" s="167" t="str">
        <f t="shared" si="17"/>
        <v>43*</v>
      </c>
      <c r="BX38" s="515" t="b">
        <f>IF(D38="",FALSE,COUNTIF($D$5:$D38,$BW38)&gt;1)</f>
        <v>0</v>
      </c>
      <c r="BY38" s="485" t="str">
        <f t="shared" si="26"/>
        <v/>
      </c>
      <c r="CA38" s="514" t="str">
        <f t="shared" si="27"/>
        <v>内線番号 -34</v>
      </c>
      <c r="CB38" s="167" t="str">
        <f t="shared" si="28"/>
        <v>43</v>
      </c>
      <c r="CC38" s="514" t="str">
        <f t="shared" ref="CC38" si="82">G44</f>
        <v>NK内線番号 -34</v>
      </c>
      <c r="CD38" s="518">
        <v>6034</v>
      </c>
      <c r="CE38" s="493">
        <f t="shared" si="18"/>
        <v>6034</v>
      </c>
      <c r="CJ38" s="519" t="str">
        <f>IF(内線情報!C38="","",内線情報!C38)</f>
        <v>43</v>
      </c>
      <c r="CK38" s="485" t="str">
        <f t="shared" si="30"/>
        <v/>
      </c>
    </row>
    <row r="39" spans="1:89">
      <c r="A39" s="118"/>
      <c r="B39" s="511">
        <v>35</v>
      </c>
      <c r="C39" s="447" t="s">
        <v>491</v>
      </c>
      <c r="D39" s="510" t="str">
        <f>IF(内線情報!$C39="",ROW()+5,内線情報!$C39)</f>
        <v>44</v>
      </c>
      <c r="E39" s="118"/>
      <c r="F39" s="511">
        <v>81</v>
      </c>
      <c r="G39" s="447" t="s">
        <v>507</v>
      </c>
      <c r="H39" s="905">
        <v>6029</v>
      </c>
      <c r="I39" s="118"/>
      <c r="J39" s="511">
        <v>127</v>
      </c>
      <c r="K39" s="447" t="s">
        <v>112</v>
      </c>
      <c r="L39" s="905">
        <v>784</v>
      </c>
      <c r="M39" s="118"/>
      <c r="N39" s="511">
        <v>167</v>
      </c>
      <c r="O39" s="447" t="s">
        <v>545</v>
      </c>
      <c r="P39" s="905" t="s">
        <v>546</v>
      </c>
      <c r="Q39" s="118"/>
      <c r="R39" s="511">
        <v>207</v>
      </c>
      <c r="S39" s="447" t="s">
        <v>156</v>
      </c>
      <c r="T39" s="905" t="s">
        <v>1179</v>
      </c>
      <c r="U39" s="118"/>
      <c r="W39" s="79">
        <f t="shared" si="0"/>
        <v>35</v>
      </c>
      <c r="X39" s="202" t="b">
        <f t="shared" si="1"/>
        <v>0</v>
      </c>
      <c r="Y39" s="198" t="b">
        <f t="shared" si="2"/>
        <v>0</v>
      </c>
      <c r="Z39" s="198" t="b">
        <f t="shared" si="64"/>
        <v>0</v>
      </c>
      <c r="AA39" s="198" t="b">
        <f t="shared" si="64"/>
        <v>0</v>
      </c>
      <c r="AB39" s="198" t="b">
        <f t="shared" si="64"/>
        <v>0</v>
      </c>
      <c r="AC39" s="199" t="b">
        <f t="shared" si="64"/>
        <v>0</v>
      </c>
      <c r="AD39" s="485" t="str">
        <f t="shared" si="20"/>
        <v/>
      </c>
      <c r="AF39" s="79">
        <f t="shared" si="4"/>
        <v>81</v>
      </c>
      <c r="AG39" s="202" t="b">
        <f t="shared" si="79"/>
        <v>0</v>
      </c>
      <c r="AH39" s="198" t="b">
        <f t="shared" si="80"/>
        <v>0</v>
      </c>
      <c r="AI39" s="198" t="b">
        <f t="shared" si="65"/>
        <v>0</v>
      </c>
      <c r="AJ39" s="198" t="b">
        <f t="shared" si="65"/>
        <v>0</v>
      </c>
      <c r="AK39" s="198" t="b">
        <f t="shared" si="65"/>
        <v>0</v>
      </c>
      <c r="AL39" s="199" t="b">
        <f t="shared" si="65"/>
        <v>0</v>
      </c>
      <c r="AM39" s="485" t="str">
        <f t="shared" si="21"/>
        <v/>
      </c>
      <c r="AO39" s="79">
        <f t="shared" si="8"/>
        <v>127</v>
      </c>
      <c r="AP39" s="202" t="b">
        <f t="shared" si="9"/>
        <v>0</v>
      </c>
      <c r="AQ39" s="198" t="b">
        <f t="shared" si="10"/>
        <v>0</v>
      </c>
      <c r="AR39" s="198" t="b">
        <f t="shared" si="66"/>
        <v>0</v>
      </c>
      <c r="AS39" s="198" t="b">
        <f t="shared" si="66"/>
        <v>0</v>
      </c>
      <c r="AT39" s="198" t="b">
        <f t="shared" si="66"/>
        <v>0</v>
      </c>
      <c r="AU39" s="199" t="b">
        <f t="shared" si="66"/>
        <v>0</v>
      </c>
      <c r="AV39" s="485" t="str">
        <f t="shared" si="22"/>
        <v/>
      </c>
      <c r="AX39" s="79">
        <f t="shared" si="12"/>
        <v>167</v>
      </c>
      <c r="AY39" s="202" t="b">
        <f t="shared" si="31"/>
        <v>0</v>
      </c>
      <c r="AZ39" s="198" t="b">
        <f t="shared" si="32"/>
        <v>0</v>
      </c>
      <c r="BA39" s="198" t="b">
        <f t="shared" si="33"/>
        <v>0</v>
      </c>
      <c r="BB39" s="198" t="b">
        <f t="shared" si="33"/>
        <v>0</v>
      </c>
      <c r="BC39" s="198" t="b">
        <f t="shared" si="33"/>
        <v>0</v>
      </c>
      <c r="BD39" s="199" t="b">
        <f t="shared" si="33"/>
        <v>0</v>
      </c>
      <c r="BE39" s="485" t="str">
        <f t="shared" si="23"/>
        <v/>
      </c>
      <c r="BG39" s="79">
        <f t="shared" si="14"/>
        <v>207</v>
      </c>
      <c r="BH39" s="202" t="b">
        <f t="shared" si="34"/>
        <v>0</v>
      </c>
      <c r="BI39" s="198" t="b">
        <f t="shared" si="35"/>
        <v>0</v>
      </c>
      <c r="BJ39" s="198" t="b">
        <f t="shared" si="36"/>
        <v>0</v>
      </c>
      <c r="BK39" s="198" t="b">
        <f t="shared" si="36"/>
        <v>0</v>
      </c>
      <c r="BL39" s="198" t="b">
        <f t="shared" si="36"/>
        <v>0</v>
      </c>
      <c r="BM39" s="199" t="b">
        <f t="shared" si="36"/>
        <v>0</v>
      </c>
      <c r="BN39" s="485" t="str">
        <f t="shared" si="24"/>
        <v/>
      </c>
      <c r="BP39" s="514" t="str">
        <f t="shared" si="25"/>
        <v>４４</v>
      </c>
      <c r="BQ39" s="167">
        <f>COUNTIF(BP$5:BP38,BP39)</f>
        <v>0</v>
      </c>
      <c r="BR39" s="167">
        <f>COUNTIF(BP$5:BP38,LEFT(BP39,3))</f>
        <v>0</v>
      </c>
      <c r="BS39" s="167">
        <f>COUNTIF(BP$5:BP38,LEFT(BP39,2))</f>
        <v>0</v>
      </c>
      <c r="BT39" s="167">
        <f>COUNTIF(BP$5:BP38,LEFT(BP39,1))</f>
        <v>0</v>
      </c>
      <c r="BU39" s="515" t="b">
        <f t="shared" si="38"/>
        <v>0</v>
      </c>
      <c r="BV39" s="167" t="str">
        <f t="shared" si="16"/>
        <v>44</v>
      </c>
      <c r="BW39" s="167" t="str">
        <f t="shared" si="17"/>
        <v>44*</v>
      </c>
      <c r="BX39" s="515" t="b">
        <f>IF(D39="",FALSE,COUNTIF($D$5:$D39,$BW39)&gt;1)</f>
        <v>0</v>
      </c>
      <c r="BY39" s="485" t="str">
        <f t="shared" si="26"/>
        <v/>
      </c>
      <c r="CA39" s="514" t="str">
        <f t="shared" si="27"/>
        <v>内線番号 -35</v>
      </c>
      <c r="CB39" s="167" t="str">
        <f t="shared" si="28"/>
        <v>44</v>
      </c>
      <c r="CC39" s="514" t="str">
        <f>G45</f>
        <v>NK内線番号 -35</v>
      </c>
      <c r="CD39" s="518">
        <v>6035</v>
      </c>
      <c r="CE39" s="493">
        <f t="shared" si="18"/>
        <v>6035</v>
      </c>
      <c r="CJ39" s="519" t="str">
        <f>IF(内線情報!C39="","",内線情報!C39)</f>
        <v>44</v>
      </c>
      <c r="CK39" s="485" t="str">
        <f t="shared" si="30"/>
        <v/>
      </c>
    </row>
    <row r="40" spans="1:89">
      <c r="A40" s="118"/>
      <c r="B40" s="511">
        <v>36</v>
      </c>
      <c r="C40" s="447" t="s">
        <v>492</v>
      </c>
      <c r="D40" s="510" t="str">
        <f>IF(内線情報!$C40="",ROW()+5,内線情報!$C40)</f>
        <v>45</v>
      </c>
      <c r="E40" s="118"/>
      <c r="F40" s="511">
        <v>82</v>
      </c>
      <c r="G40" s="447" t="s">
        <v>508</v>
      </c>
      <c r="H40" s="905">
        <v>6030</v>
      </c>
      <c r="I40" s="118"/>
      <c r="J40" s="511">
        <v>128</v>
      </c>
      <c r="K40" s="447" t="s">
        <v>115</v>
      </c>
      <c r="L40" s="905">
        <v>785</v>
      </c>
      <c r="M40" s="118"/>
      <c r="N40" s="511">
        <v>168</v>
      </c>
      <c r="O40" s="447" t="s">
        <v>547</v>
      </c>
      <c r="P40" s="905" t="s">
        <v>548</v>
      </c>
      <c r="Q40" s="118"/>
      <c r="R40" s="511">
        <v>208</v>
      </c>
      <c r="S40" s="447" t="s">
        <v>158</v>
      </c>
      <c r="T40" s="905" t="s">
        <v>1180</v>
      </c>
      <c r="U40" s="118"/>
      <c r="W40" s="79">
        <f t="shared" si="0"/>
        <v>36</v>
      </c>
      <c r="X40" s="202" t="b">
        <f t="shared" si="1"/>
        <v>0</v>
      </c>
      <c r="Y40" s="198" t="b">
        <f t="shared" si="2"/>
        <v>0</v>
      </c>
      <c r="Z40" s="198" t="b">
        <f t="shared" si="64"/>
        <v>0</v>
      </c>
      <c r="AA40" s="198" t="b">
        <f t="shared" si="64"/>
        <v>0</v>
      </c>
      <c r="AB40" s="198" t="b">
        <f t="shared" si="64"/>
        <v>0</v>
      </c>
      <c r="AC40" s="199" t="b">
        <f t="shared" si="64"/>
        <v>0</v>
      </c>
      <c r="AD40" s="485" t="str">
        <f t="shared" si="20"/>
        <v/>
      </c>
      <c r="AF40" s="79">
        <f t="shared" si="4"/>
        <v>82</v>
      </c>
      <c r="AG40" s="202" t="b">
        <f t="shared" si="79"/>
        <v>0</v>
      </c>
      <c r="AH40" s="198" t="b">
        <f t="shared" si="80"/>
        <v>0</v>
      </c>
      <c r="AI40" s="198" t="b">
        <f t="shared" si="65"/>
        <v>0</v>
      </c>
      <c r="AJ40" s="198" t="b">
        <f t="shared" si="65"/>
        <v>0</v>
      </c>
      <c r="AK40" s="198" t="b">
        <f t="shared" si="65"/>
        <v>0</v>
      </c>
      <c r="AL40" s="199" t="b">
        <f t="shared" si="65"/>
        <v>0</v>
      </c>
      <c r="AM40" s="485" t="str">
        <f t="shared" si="21"/>
        <v/>
      </c>
      <c r="AO40" s="79">
        <f t="shared" si="8"/>
        <v>128</v>
      </c>
      <c r="AP40" s="202" t="b">
        <f t="shared" si="9"/>
        <v>0</v>
      </c>
      <c r="AQ40" s="198" t="b">
        <f t="shared" si="10"/>
        <v>0</v>
      </c>
      <c r="AR40" s="198" t="b">
        <f t="shared" si="66"/>
        <v>0</v>
      </c>
      <c r="AS40" s="198" t="b">
        <f t="shared" si="66"/>
        <v>0</v>
      </c>
      <c r="AT40" s="198" t="b">
        <f t="shared" si="66"/>
        <v>0</v>
      </c>
      <c r="AU40" s="199" t="b">
        <f t="shared" si="66"/>
        <v>0</v>
      </c>
      <c r="AV40" s="485" t="str">
        <f t="shared" si="22"/>
        <v/>
      </c>
      <c r="AX40" s="79">
        <f t="shared" si="12"/>
        <v>168</v>
      </c>
      <c r="AY40" s="202" t="b">
        <f t="shared" si="31"/>
        <v>0</v>
      </c>
      <c r="AZ40" s="198" t="b">
        <f t="shared" si="32"/>
        <v>0</v>
      </c>
      <c r="BA40" s="198" t="b">
        <f t="shared" si="33"/>
        <v>0</v>
      </c>
      <c r="BB40" s="198" t="b">
        <f t="shared" si="33"/>
        <v>0</v>
      </c>
      <c r="BC40" s="198" t="b">
        <f t="shared" si="33"/>
        <v>0</v>
      </c>
      <c r="BD40" s="199" t="b">
        <f t="shared" si="33"/>
        <v>0</v>
      </c>
      <c r="BE40" s="485" t="str">
        <f t="shared" si="23"/>
        <v/>
      </c>
      <c r="BG40" s="79">
        <f t="shared" si="14"/>
        <v>208</v>
      </c>
      <c r="BH40" s="202" t="b">
        <f t="shared" si="34"/>
        <v>0</v>
      </c>
      <c r="BI40" s="198" t="b">
        <f t="shared" si="35"/>
        <v>0</v>
      </c>
      <c r="BJ40" s="198" t="b">
        <f t="shared" si="36"/>
        <v>0</v>
      </c>
      <c r="BK40" s="198" t="b">
        <f t="shared" si="36"/>
        <v>0</v>
      </c>
      <c r="BL40" s="198" t="b">
        <f t="shared" si="36"/>
        <v>0</v>
      </c>
      <c r="BM40" s="199" t="b">
        <f t="shared" si="36"/>
        <v>0</v>
      </c>
      <c r="BN40" s="485" t="str">
        <f t="shared" si="24"/>
        <v/>
      </c>
      <c r="BP40" s="514" t="str">
        <f t="shared" si="25"/>
        <v>４５</v>
      </c>
      <c r="BQ40" s="167">
        <f>COUNTIF(BP$5:BP39,BP40)</f>
        <v>0</v>
      </c>
      <c r="BR40" s="167">
        <f>COUNTIF(BP$5:BP39,LEFT(BP40,3))</f>
        <v>0</v>
      </c>
      <c r="BS40" s="167">
        <f>COUNTIF(BP$5:BP39,LEFT(BP40,2))</f>
        <v>0</v>
      </c>
      <c r="BT40" s="167">
        <f>COUNTIF(BP$5:BP39,LEFT(BP40,1))</f>
        <v>0</v>
      </c>
      <c r="BU40" s="515" t="b">
        <f t="shared" si="38"/>
        <v>0</v>
      </c>
      <c r="BV40" s="167" t="str">
        <f t="shared" si="16"/>
        <v>45</v>
      </c>
      <c r="BW40" s="167" t="str">
        <f t="shared" si="17"/>
        <v>45*</v>
      </c>
      <c r="BX40" s="515" t="b">
        <f>IF(D40="",FALSE,COUNTIF($D$5:$D40,$BW40)&gt;1)</f>
        <v>0</v>
      </c>
      <c r="BY40" s="485" t="str">
        <f t="shared" si="26"/>
        <v/>
      </c>
      <c r="CA40" s="514" t="str">
        <f t="shared" si="27"/>
        <v>内線番号 -36</v>
      </c>
      <c r="CB40" s="167" t="str">
        <f t="shared" si="28"/>
        <v>45</v>
      </c>
      <c r="CC40" s="514" t="str">
        <f t="shared" ref="CC40:CC43" si="83">G46</f>
        <v>NK内線番号 -36</v>
      </c>
      <c r="CD40" s="518">
        <v>6036</v>
      </c>
      <c r="CE40" s="493">
        <f t="shared" ref="CE40:CE43" si="84">H46</f>
        <v>6036</v>
      </c>
      <c r="CJ40" s="519" t="str">
        <f>IF(内線情報!C40="","",内線情報!C40)</f>
        <v>45</v>
      </c>
      <c r="CK40" s="485" t="str">
        <f t="shared" si="30"/>
        <v/>
      </c>
    </row>
    <row r="41" spans="1:89">
      <c r="A41" s="118"/>
      <c r="B41" s="511">
        <v>37</v>
      </c>
      <c r="C41" s="447" t="s">
        <v>493</v>
      </c>
      <c r="D41" s="510" t="str">
        <f>IF(内線情報!$C41="",ROW()+5,内線情報!$C41)</f>
        <v>46</v>
      </c>
      <c r="E41" s="118"/>
      <c r="F41" s="511">
        <v>83</v>
      </c>
      <c r="G41" s="447" t="s">
        <v>509</v>
      </c>
      <c r="H41" s="905">
        <v>6031</v>
      </c>
      <c r="I41" s="118"/>
      <c r="J41" s="511">
        <v>129</v>
      </c>
      <c r="K41" s="447" t="s">
        <v>118</v>
      </c>
      <c r="L41" s="905">
        <v>786</v>
      </c>
      <c r="M41" s="118"/>
      <c r="N41" s="511">
        <v>169</v>
      </c>
      <c r="O41" s="447" t="s">
        <v>549</v>
      </c>
      <c r="P41" s="905" t="s">
        <v>550</v>
      </c>
      <c r="Q41" s="118"/>
      <c r="R41" s="511">
        <v>209</v>
      </c>
      <c r="S41" s="447" t="s">
        <v>160</v>
      </c>
      <c r="T41" s="905" t="s">
        <v>580</v>
      </c>
      <c r="U41" s="118"/>
      <c r="W41" s="79">
        <f t="shared" si="0"/>
        <v>37</v>
      </c>
      <c r="X41" s="202" t="b">
        <f t="shared" si="1"/>
        <v>0</v>
      </c>
      <c r="Y41" s="198" t="b">
        <f t="shared" si="2"/>
        <v>0</v>
      </c>
      <c r="Z41" s="198" t="b">
        <f t="shared" si="64"/>
        <v>0</v>
      </c>
      <c r="AA41" s="198" t="b">
        <f t="shared" si="64"/>
        <v>0</v>
      </c>
      <c r="AB41" s="198" t="b">
        <f t="shared" si="64"/>
        <v>0</v>
      </c>
      <c r="AC41" s="199" t="b">
        <f t="shared" si="64"/>
        <v>0</v>
      </c>
      <c r="AD41" s="485" t="str">
        <f t="shared" si="20"/>
        <v/>
      </c>
      <c r="AF41" s="79">
        <f t="shared" si="4"/>
        <v>83</v>
      </c>
      <c r="AG41" s="202" t="b">
        <f t="shared" si="79"/>
        <v>0</v>
      </c>
      <c r="AH41" s="198" t="b">
        <f t="shared" si="80"/>
        <v>0</v>
      </c>
      <c r="AI41" s="198" t="b">
        <f t="shared" si="65"/>
        <v>0</v>
      </c>
      <c r="AJ41" s="198" t="b">
        <f t="shared" si="65"/>
        <v>0</v>
      </c>
      <c r="AK41" s="198" t="b">
        <f t="shared" si="65"/>
        <v>0</v>
      </c>
      <c r="AL41" s="199" t="b">
        <f t="shared" si="65"/>
        <v>0</v>
      </c>
      <c r="AM41" s="485" t="str">
        <f t="shared" si="21"/>
        <v/>
      </c>
      <c r="AO41" s="79">
        <f t="shared" si="8"/>
        <v>129</v>
      </c>
      <c r="AP41" s="202" t="b">
        <f t="shared" si="9"/>
        <v>0</v>
      </c>
      <c r="AQ41" s="198" t="b">
        <f t="shared" si="10"/>
        <v>0</v>
      </c>
      <c r="AR41" s="198" t="b">
        <f t="shared" si="66"/>
        <v>0</v>
      </c>
      <c r="AS41" s="198" t="b">
        <f t="shared" si="66"/>
        <v>0</v>
      </c>
      <c r="AT41" s="198" t="b">
        <f t="shared" si="66"/>
        <v>0</v>
      </c>
      <c r="AU41" s="199" t="b">
        <f t="shared" si="66"/>
        <v>0</v>
      </c>
      <c r="AV41" s="485" t="str">
        <f t="shared" si="22"/>
        <v/>
      </c>
      <c r="AX41" s="79">
        <f t="shared" si="12"/>
        <v>169</v>
      </c>
      <c r="AY41" s="202" t="b">
        <f t="shared" si="31"/>
        <v>0</v>
      </c>
      <c r="AZ41" s="198" t="b">
        <f t="shared" si="32"/>
        <v>0</v>
      </c>
      <c r="BA41" s="198" t="b">
        <f t="shared" si="33"/>
        <v>0</v>
      </c>
      <c r="BB41" s="198" t="b">
        <f t="shared" si="33"/>
        <v>0</v>
      </c>
      <c r="BC41" s="198" t="b">
        <f t="shared" si="33"/>
        <v>0</v>
      </c>
      <c r="BD41" s="199" t="b">
        <f t="shared" si="33"/>
        <v>0</v>
      </c>
      <c r="BE41" s="485" t="str">
        <f t="shared" si="23"/>
        <v/>
      </c>
      <c r="BG41" s="79">
        <f t="shared" si="14"/>
        <v>209</v>
      </c>
      <c r="BH41" s="202" t="b">
        <f t="shared" si="34"/>
        <v>0</v>
      </c>
      <c r="BI41" s="198" t="b">
        <f t="shared" si="35"/>
        <v>0</v>
      </c>
      <c r="BJ41" s="198" t="b">
        <f t="shared" si="36"/>
        <v>0</v>
      </c>
      <c r="BK41" s="198" t="b">
        <f t="shared" si="36"/>
        <v>0</v>
      </c>
      <c r="BL41" s="198" t="b">
        <f t="shared" si="36"/>
        <v>0</v>
      </c>
      <c r="BM41" s="199" t="b">
        <f t="shared" si="36"/>
        <v>0</v>
      </c>
      <c r="BN41" s="485" t="str">
        <f t="shared" si="24"/>
        <v/>
      </c>
      <c r="BP41" s="514" t="str">
        <f t="shared" si="25"/>
        <v>４６</v>
      </c>
      <c r="BQ41" s="167">
        <f>COUNTIF(BP$5:BP40,BP41)</f>
        <v>0</v>
      </c>
      <c r="BR41" s="167">
        <f>COUNTIF(BP$5:BP40,LEFT(BP41,3))</f>
        <v>0</v>
      </c>
      <c r="BS41" s="167">
        <f>COUNTIF(BP$5:BP40,LEFT(BP41,2))</f>
        <v>0</v>
      </c>
      <c r="BT41" s="167">
        <f>COUNTIF(BP$5:BP40,LEFT(BP41,1))</f>
        <v>0</v>
      </c>
      <c r="BU41" s="515" t="b">
        <f t="shared" si="38"/>
        <v>0</v>
      </c>
      <c r="BV41" s="167" t="str">
        <f t="shared" si="16"/>
        <v>46</v>
      </c>
      <c r="BW41" s="167" t="str">
        <f t="shared" si="17"/>
        <v>46*</v>
      </c>
      <c r="BX41" s="515" t="b">
        <f>IF(D41="",FALSE,COUNTIF($D$5:$D41,$BW41)&gt;1)</f>
        <v>0</v>
      </c>
      <c r="BY41" s="485" t="str">
        <f t="shared" si="26"/>
        <v/>
      </c>
      <c r="CA41" s="514" t="str">
        <f t="shared" si="27"/>
        <v>内線番号 -37</v>
      </c>
      <c r="CB41" s="167" t="str">
        <f t="shared" si="28"/>
        <v>46</v>
      </c>
      <c r="CC41" s="514" t="str">
        <f t="shared" si="83"/>
        <v>NK内線番号 -37</v>
      </c>
      <c r="CD41" s="518">
        <v>6037</v>
      </c>
      <c r="CE41" s="493">
        <f t="shared" si="84"/>
        <v>6037</v>
      </c>
      <c r="CJ41" s="519" t="str">
        <f>IF(内線情報!C41="","",内線情報!C41)</f>
        <v>46</v>
      </c>
      <c r="CK41" s="485" t="str">
        <f t="shared" si="30"/>
        <v/>
      </c>
    </row>
    <row r="42" spans="1:89">
      <c r="A42" s="118"/>
      <c r="B42" s="511">
        <v>38</v>
      </c>
      <c r="C42" s="447" t="s">
        <v>494</v>
      </c>
      <c r="D42" s="510" t="str">
        <f>IF(内線情報!$C42="",ROW()+5,内線情報!$C42)</f>
        <v>47</v>
      </c>
      <c r="E42" s="118"/>
      <c r="F42" s="511">
        <v>84</v>
      </c>
      <c r="G42" s="447" t="s">
        <v>510</v>
      </c>
      <c r="H42" s="905">
        <v>6032</v>
      </c>
      <c r="I42" s="118"/>
      <c r="J42" s="511">
        <v>130</v>
      </c>
      <c r="K42" s="447" t="s">
        <v>120</v>
      </c>
      <c r="L42" s="905">
        <v>787</v>
      </c>
      <c r="M42" s="118"/>
      <c r="N42" s="511">
        <v>170</v>
      </c>
      <c r="O42" s="447" t="s">
        <v>551</v>
      </c>
      <c r="P42" s="905" t="s">
        <v>552</v>
      </c>
      <c r="Q42" s="118"/>
      <c r="R42" s="511">
        <v>210</v>
      </c>
      <c r="S42" s="447" t="s">
        <v>163</v>
      </c>
      <c r="T42" s="905" t="s">
        <v>581</v>
      </c>
      <c r="U42" s="118"/>
      <c r="W42" s="79">
        <f t="shared" si="0"/>
        <v>38</v>
      </c>
      <c r="X42" s="202" t="b">
        <f t="shared" si="1"/>
        <v>0</v>
      </c>
      <c r="Y42" s="198" t="b">
        <f t="shared" si="2"/>
        <v>0</v>
      </c>
      <c r="Z42" s="198" t="b">
        <f t="shared" si="64"/>
        <v>0</v>
      </c>
      <c r="AA42" s="198" t="b">
        <f t="shared" si="64"/>
        <v>0</v>
      </c>
      <c r="AB42" s="198" t="b">
        <f t="shared" si="64"/>
        <v>0</v>
      </c>
      <c r="AC42" s="199" t="b">
        <f t="shared" si="64"/>
        <v>0</v>
      </c>
      <c r="AD42" s="485" t="str">
        <f t="shared" si="20"/>
        <v/>
      </c>
      <c r="AF42" s="79">
        <f t="shared" si="4"/>
        <v>84</v>
      </c>
      <c r="AG42" s="202" t="b">
        <f t="shared" si="79"/>
        <v>0</v>
      </c>
      <c r="AH42" s="198" t="b">
        <f t="shared" si="80"/>
        <v>0</v>
      </c>
      <c r="AI42" s="198" t="b">
        <f t="shared" si="65"/>
        <v>0</v>
      </c>
      <c r="AJ42" s="198" t="b">
        <f t="shared" si="65"/>
        <v>0</v>
      </c>
      <c r="AK42" s="198" t="b">
        <f t="shared" si="65"/>
        <v>0</v>
      </c>
      <c r="AL42" s="199" t="b">
        <f t="shared" si="65"/>
        <v>0</v>
      </c>
      <c r="AM42" s="485" t="str">
        <f t="shared" si="21"/>
        <v/>
      </c>
      <c r="AO42" s="79">
        <f t="shared" si="8"/>
        <v>130</v>
      </c>
      <c r="AP42" s="202" t="b">
        <f t="shared" si="9"/>
        <v>0</v>
      </c>
      <c r="AQ42" s="198" t="b">
        <f t="shared" si="10"/>
        <v>0</v>
      </c>
      <c r="AR42" s="198" t="b">
        <f t="shared" si="66"/>
        <v>0</v>
      </c>
      <c r="AS42" s="198" t="b">
        <f t="shared" si="66"/>
        <v>0</v>
      </c>
      <c r="AT42" s="198" t="b">
        <f t="shared" si="66"/>
        <v>0</v>
      </c>
      <c r="AU42" s="199" t="b">
        <f t="shared" si="66"/>
        <v>0</v>
      </c>
      <c r="AV42" s="485" t="str">
        <f t="shared" si="22"/>
        <v/>
      </c>
      <c r="AX42" s="79">
        <f t="shared" si="12"/>
        <v>170</v>
      </c>
      <c r="AY42" s="202" t="b">
        <f t="shared" si="31"/>
        <v>0</v>
      </c>
      <c r="AZ42" s="198" t="b">
        <f t="shared" si="32"/>
        <v>0</v>
      </c>
      <c r="BA42" s="198" t="b">
        <f t="shared" si="33"/>
        <v>0</v>
      </c>
      <c r="BB42" s="198" t="b">
        <f t="shared" si="33"/>
        <v>0</v>
      </c>
      <c r="BC42" s="198" t="b">
        <f t="shared" si="33"/>
        <v>0</v>
      </c>
      <c r="BD42" s="199" t="b">
        <f t="shared" si="33"/>
        <v>0</v>
      </c>
      <c r="BE42" s="485" t="str">
        <f t="shared" si="23"/>
        <v/>
      </c>
      <c r="BG42" s="79">
        <f t="shared" si="14"/>
        <v>210</v>
      </c>
      <c r="BH42" s="202" t="b">
        <f t="shared" si="34"/>
        <v>0</v>
      </c>
      <c r="BI42" s="198" t="b">
        <f t="shared" si="35"/>
        <v>0</v>
      </c>
      <c r="BJ42" s="198" t="b">
        <f t="shared" si="36"/>
        <v>0</v>
      </c>
      <c r="BK42" s="198" t="b">
        <f t="shared" si="36"/>
        <v>0</v>
      </c>
      <c r="BL42" s="198" t="b">
        <f t="shared" si="36"/>
        <v>0</v>
      </c>
      <c r="BM42" s="199" t="b">
        <f t="shared" si="36"/>
        <v>0</v>
      </c>
      <c r="BN42" s="485" t="str">
        <f t="shared" si="24"/>
        <v/>
      </c>
      <c r="BP42" s="514" t="str">
        <f t="shared" si="25"/>
        <v>４７</v>
      </c>
      <c r="BQ42" s="167">
        <f>COUNTIF(BP$5:BP41,BP42)</f>
        <v>0</v>
      </c>
      <c r="BR42" s="167">
        <f>COUNTIF(BP$5:BP41,LEFT(BP42,3))</f>
        <v>0</v>
      </c>
      <c r="BS42" s="167">
        <f>COUNTIF(BP$5:BP41,LEFT(BP42,2))</f>
        <v>0</v>
      </c>
      <c r="BT42" s="167">
        <f>COUNTIF(BP$5:BP41,LEFT(BP42,1))</f>
        <v>0</v>
      </c>
      <c r="BU42" s="515" t="b">
        <f t="shared" si="38"/>
        <v>0</v>
      </c>
      <c r="BV42" s="167" t="str">
        <f t="shared" si="16"/>
        <v>47</v>
      </c>
      <c r="BW42" s="167" t="str">
        <f t="shared" si="17"/>
        <v>47*</v>
      </c>
      <c r="BX42" s="515" t="b">
        <f>IF(D42="",FALSE,COUNTIF($D$5:$D42,$BW42)&gt;1)</f>
        <v>0</v>
      </c>
      <c r="BY42" s="485" t="str">
        <f t="shared" si="26"/>
        <v/>
      </c>
      <c r="CA42" s="514" t="str">
        <f t="shared" si="27"/>
        <v>内線番号 -38</v>
      </c>
      <c r="CB42" s="167" t="str">
        <f t="shared" si="28"/>
        <v>47</v>
      </c>
      <c r="CC42" s="514" t="str">
        <f t="shared" si="83"/>
        <v>NK内線番号 -38</v>
      </c>
      <c r="CD42" s="518">
        <v>6038</v>
      </c>
      <c r="CE42" s="493">
        <f t="shared" si="84"/>
        <v>6038</v>
      </c>
      <c r="CJ42" s="519" t="str">
        <f>IF(内線情報!C42="","",内線情報!C42)</f>
        <v>47</v>
      </c>
      <c r="CK42" s="485" t="str">
        <f t="shared" si="30"/>
        <v/>
      </c>
    </row>
    <row r="43" spans="1:89">
      <c r="A43" s="118"/>
      <c r="B43" s="511">
        <v>39</v>
      </c>
      <c r="C43" s="447" t="s">
        <v>495</v>
      </c>
      <c r="D43" s="510" t="str">
        <f>IF(内線情報!$C43="",ROW()+5,内線情報!$C43)</f>
        <v>48</v>
      </c>
      <c r="E43" s="118"/>
      <c r="F43" s="511">
        <v>85</v>
      </c>
      <c r="G43" s="447" t="s">
        <v>511</v>
      </c>
      <c r="H43" s="905">
        <v>6033</v>
      </c>
      <c r="I43" s="118"/>
      <c r="J43" s="511">
        <v>131</v>
      </c>
      <c r="K43" s="447" t="s">
        <v>122</v>
      </c>
      <c r="L43" s="905">
        <v>788</v>
      </c>
      <c r="M43" s="118"/>
      <c r="N43" s="511">
        <v>171</v>
      </c>
      <c r="O43" s="447" t="s">
        <v>553</v>
      </c>
      <c r="P43" s="905" t="s">
        <v>554</v>
      </c>
      <c r="Q43" s="118"/>
      <c r="R43" s="511">
        <v>211</v>
      </c>
      <c r="S43" s="447" t="s">
        <v>166</v>
      </c>
      <c r="T43" s="905" t="s">
        <v>582</v>
      </c>
      <c r="U43" s="118"/>
      <c r="W43" s="79">
        <f t="shared" si="0"/>
        <v>39</v>
      </c>
      <c r="X43" s="202" t="b">
        <f t="shared" si="1"/>
        <v>0</v>
      </c>
      <c r="Y43" s="198" t="b">
        <f t="shared" si="2"/>
        <v>0</v>
      </c>
      <c r="Z43" s="198" t="b">
        <f t="shared" si="64"/>
        <v>0</v>
      </c>
      <c r="AA43" s="198" t="b">
        <f t="shared" si="64"/>
        <v>0</v>
      </c>
      <c r="AB43" s="198" t="b">
        <f t="shared" si="64"/>
        <v>0</v>
      </c>
      <c r="AC43" s="199" t="b">
        <f t="shared" si="64"/>
        <v>0</v>
      </c>
      <c r="AD43" s="485" t="str">
        <f t="shared" si="20"/>
        <v/>
      </c>
      <c r="AF43" s="79">
        <f t="shared" si="4"/>
        <v>85</v>
      </c>
      <c r="AG43" s="202" t="b">
        <f t="shared" si="79"/>
        <v>0</v>
      </c>
      <c r="AH43" s="198" t="b">
        <f t="shared" si="80"/>
        <v>0</v>
      </c>
      <c r="AI43" s="198" t="b">
        <f t="shared" si="65"/>
        <v>0</v>
      </c>
      <c r="AJ43" s="198" t="b">
        <f t="shared" si="65"/>
        <v>0</v>
      </c>
      <c r="AK43" s="198" t="b">
        <f t="shared" si="65"/>
        <v>0</v>
      </c>
      <c r="AL43" s="199" t="b">
        <f t="shared" si="65"/>
        <v>0</v>
      </c>
      <c r="AM43" s="485" t="str">
        <f t="shared" si="21"/>
        <v/>
      </c>
      <c r="AO43" s="79">
        <f t="shared" si="8"/>
        <v>131</v>
      </c>
      <c r="AP43" s="202" t="b">
        <f t="shared" si="9"/>
        <v>0</v>
      </c>
      <c r="AQ43" s="198" t="b">
        <f t="shared" si="10"/>
        <v>0</v>
      </c>
      <c r="AR43" s="198" t="b">
        <f t="shared" si="66"/>
        <v>0</v>
      </c>
      <c r="AS43" s="198" t="b">
        <f t="shared" si="66"/>
        <v>0</v>
      </c>
      <c r="AT43" s="198" t="b">
        <f t="shared" si="66"/>
        <v>0</v>
      </c>
      <c r="AU43" s="199" t="b">
        <f t="shared" si="66"/>
        <v>0</v>
      </c>
      <c r="AV43" s="485" t="str">
        <f t="shared" si="22"/>
        <v/>
      </c>
      <c r="AX43" s="79">
        <f t="shared" si="12"/>
        <v>171</v>
      </c>
      <c r="AY43" s="202" t="b">
        <f t="shared" si="31"/>
        <v>0</v>
      </c>
      <c r="AZ43" s="198" t="b">
        <f t="shared" si="32"/>
        <v>0</v>
      </c>
      <c r="BA43" s="198" t="b">
        <f t="shared" si="33"/>
        <v>0</v>
      </c>
      <c r="BB43" s="198" t="b">
        <f t="shared" si="33"/>
        <v>0</v>
      </c>
      <c r="BC43" s="198" t="b">
        <f t="shared" si="33"/>
        <v>0</v>
      </c>
      <c r="BD43" s="199" t="b">
        <f t="shared" si="33"/>
        <v>0</v>
      </c>
      <c r="BE43" s="485" t="str">
        <f t="shared" si="23"/>
        <v/>
      </c>
      <c r="BG43" s="79">
        <f t="shared" si="14"/>
        <v>211</v>
      </c>
      <c r="BH43" s="202" t="b">
        <f t="shared" si="34"/>
        <v>0</v>
      </c>
      <c r="BI43" s="198" t="b">
        <f t="shared" si="35"/>
        <v>0</v>
      </c>
      <c r="BJ43" s="198" t="b">
        <f t="shared" si="36"/>
        <v>0</v>
      </c>
      <c r="BK43" s="198" t="b">
        <f t="shared" si="36"/>
        <v>0</v>
      </c>
      <c r="BL43" s="198" t="b">
        <f t="shared" si="36"/>
        <v>0</v>
      </c>
      <c r="BM43" s="199" t="b">
        <f t="shared" si="36"/>
        <v>0</v>
      </c>
      <c r="BN43" s="485" t="str">
        <f t="shared" si="24"/>
        <v/>
      </c>
      <c r="BP43" s="514" t="str">
        <f t="shared" si="25"/>
        <v>４８</v>
      </c>
      <c r="BQ43" s="167">
        <f>COUNTIF(BP$5:BP42,BP43)</f>
        <v>0</v>
      </c>
      <c r="BR43" s="167">
        <f>COUNTIF(BP$5:BP42,LEFT(BP43,3))</f>
        <v>0</v>
      </c>
      <c r="BS43" s="167">
        <f>COUNTIF(BP$5:BP42,LEFT(BP43,2))</f>
        <v>0</v>
      </c>
      <c r="BT43" s="167">
        <f>COUNTIF(BP$5:BP42,LEFT(BP43,1))</f>
        <v>0</v>
      </c>
      <c r="BU43" s="515" t="b">
        <f t="shared" si="38"/>
        <v>0</v>
      </c>
      <c r="BV43" s="167" t="str">
        <f t="shared" si="16"/>
        <v>48</v>
      </c>
      <c r="BW43" s="167" t="str">
        <f t="shared" si="17"/>
        <v>48*</v>
      </c>
      <c r="BX43" s="515" t="b">
        <f>IF(D43="",FALSE,COUNTIF($D$5:$D43,$BW43)&gt;1)</f>
        <v>0</v>
      </c>
      <c r="BY43" s="485" t="str">
        <f t="shared" si="26"/>
        <v/>
      </c>
      <c r="CA43" s="514" t="str">
        <f t="shared" si="27"/>
        <v>内線番号 -39</v>
      </c>
      <c r="CB43" s="167" t="str">
        <f t="shared" si="28"/>
        <v>48</v>
      </c>
      <c r="CC43" s="514" t="str">
        <f t="shared" si="83"/>
        <v>NK内線番号 -39</v>
      </c>
      <c r="CD43" s="518">
        <v>6039</v>
      </c>
      <c r="CE43" s="493">
        <f t="shared" si="84"/>
        <v>6039</v>
      </c>
      <c r="CJ43" s="519" t="str">
        <f>IF(内線情報!C43="","",内線情報!C43)</f>
        <v>48</v>
      </c>
      <c r="CK43" s="485" t="str">
        <f t="shared" si="30"/>
        <v/>
      </c>
    </row>
    <row r="44" spans="1:89" ht="15.6" thickBot="1">
      <c r="A44" s="118"/>
      <c r="B44" s="511">
        <v>40</v>
      </c>
      <c r="C44" s="447" t="s">
        <v>496</v>
      </c>
      <c r="D44" s="510" t="str">
        <f>IF(内線情報!$C44="",ROW()+5,内線情報!$C44)</f>
        <v>49</v>
      </c>
      <c r="E44" s="118"/>
      <c r="F44" s="511">
        <v>86</v>
      </c>
      <c r="G44" s="447" t="s">
        <v>512</v>
      </c>
      <c r="H44" s="905">
        <v>6034</v>
      </c>
      <c r="I44" s="118"/>
      <c r="J44" s="520">
        <v>132</v>
      </c>
      <c r="K44" s="521" t="s">
        <v>124</v>
      </c>
      <c r="L44" s="906">
        <v>789</v>
      </c>
      <c r="M44" s="118"/>
      <c r="N44" s="522">
        <v>172</v>
      </c>
      <c r="O44" s="135" t="s">
        <v>555</v>
      </c>
      <c r="P44" s="907" t="s">
        <v>556</v>
      </c>
      <c r="Q44" s="118"/>
      <c r="R44" s="511">
        <v>212</v>
      </c>
      <c r="S44" s="447" t="s">
        <v>169</v>
      </c>
      <c r="T44" s="905" t="s">
        <v>583</v>
      </c>
      <c r="U44" s="118"/>
      <c r="W44" s="79">
        <f t="shared" si="0"/>
        <v>40</v>
      </c>
      <c r="X44" s="202" t="b">
        <f t="shared" si="1"/>
        <v>0</v>
      </c>
      <c r="Y44" s="198" t="b">
        <f t="shared" si="2"/>
        <v>0</v>
      </c>
      <c r="Z44" s="198" t="b">
        <f t="shared" si="64"/>
        <v>0</v>
      </c>
      <c r="AA44" s="198" t="b">
        <f t="shared" si="64"/>
        <v>0</v>
      </c>
      <c r="AB44" s="198" t="b">
        <f t="shared" si="64"/>
        <v>0</v>
      </c>
      <c r="AC44" s="199" t="b">
        <f t="shared" si="64"/>
        <v>0</v>
      </c>
      <c r="AD44" s="485" t="str">
        <f t="shared" si="20"/>
        <v/>
      </c>
      <c r="AF44" s="79">
        <f t="shared" si="4"/>
        <v>86</v>
      </c>
      <c r="AG44" s="202" t="b">
        <f t="shared" si="79"/>
        <v>0</v>
      </c>
      <c r="AH44" s="198" t="b">
        <f t="shared" si="80"/>
        <v>0</v>
      </c>
      <c r="AI44" s="198" t="b">
        <f t="shared" si="65"/>
        <v>0</v>
      </c>
      <c r="AJ44" s="198" t="b">
        <f t="shared" si="65"/>
        <v>0</v>
      </c>
      <c r="AK44" s="198" t="b">
        <f t="shared" si="65"/>
        <v>0</v>
      </c>
      <c r="AL44" s="199" t="b">
        <f t="shared" si="65"/>
        <v>0</v>
      </c>
      <c r="AM44" s="485" t="str">
        <f t="shared" si="21"/>
        <v/>
      </c>
      <c r="AO44" s="79">
        <f t="shared" si="8"/>
        <v>132</v>
      </c>
      <c r="AP44" s="202" t="b">
        <f t="shared" si="9"/>
        <v>0</v>
      </c>
      <c r="AQ44" s="198" t="b">
        <f t="shared" si="10"/>
        <v>0</v>
      </c>
      <c r="AR44" s="198" t="b">
        <f t="shared" si="66"/>
        <v>0</v>
      </c>
      <c r="AS44" s="198" t="b">
        <f t="shared" si="66"/>
        <v>0</v>
      </c>
      <c r="AT44" s="198" t="b">
        <f t="shared" si="66"/>
        <v>0</v>
      </c>
      <c r="AU44" s="199" t="b">
        <f t="shared" si="66"/>
        <v>0</v>
      </c>
      <c r="AV44" s="485" t="str">
        <f t="shared" si="22"/>
        <v/>
      </c>
      <c r="AX44" s="79">
        <f t="shared" si="12"/>
        <v>172</v>
      </c>
      <c r="AY44" s="202" t="b">
        <f t="shared" si="31"/>
        <v>0</v>
      </c>
      <c r="AZ44" s="198" t="b">
        <f t="shared" si="32"/>
        <v>0</v>
      </c>
      <c r="BA44" s="198" t="b">
        <f t="shared" si="33"/>
        <v>0</v>
      </c>
      <c r="BB44" s="198" t="b">
        <f t="shared" si="33"/>
        <v>0</v>
      </c>
      <c r="BC44" s="198" t="b">
        <f t="shared" si="33"/>
        <v>0</v>
      </c>
      <c r="BD44" s="199" t="b">
        <f t="shared" si="33"/>
        <v>0</v>
      </c>
      <c r="BE44" s="485" t="str">
        <f t="shared" si="23"/>
        <v/>
      </c>
      <c r="BG44" s="79">
        <f t="shared" si="14"/>
        <v>212</v>
      </c>
      <c r="BH44" s="202" t="b">
        <f t="shared" si="34"/>
        <v>0</v>
      </c>
      <c r="BI44" s="198" t="b">
        <f t="shared" si="35"/>
        <v>0</v>
      </c>
      <c r="BJ44" s="198" t="b">
        <f t="shared" si="36"/>
        <v>0</v>
      </c>
      <c r="BK44" s="198" t="b">
        <f t="shared" si="36"/>
        <v>0</v>
      </c>
      <c r="BL44" s="198" t="b">
        <f t="shared" si="36"/>
        <v>0</v>
      </c>
      <c r="BM44" s="199" t="b">
        <f t="shared" si="36"/>
        <v>0</v>
      </c>
      <c r="BN44" s="485" t="str">
        <f t="shared" si="24"/>
        <v/>
      </c>
      <c r="BP44" s="514" t="str">
        <f t="shared" si="25"/>
        <v>４９</v>
      </c>
      <c r="BQ44" s="167">
        <f>COUNTIF(BP$5:BP43,BP44)</f>
        <v>0</v>
      </c>
      <c r="BR44" s="167">
        <f>COUNTIF(BP$5:BP43,LEFT(BP44,3))</f>
        <v>0</v>
      </c>
      <c r="BS44" s="167">
        <f>COUNTIF(BP$5:BP43,LEFT(BP44,2))</f>
        <v>0</v>
      </c>
      <c r="BT44" s="167">
        <f>COUNTIF(BP$5:BP43,LEFT(BP44,1))</f>
        <v>0</v>
      </c>
      <c r="BU44" s="515" t="b">
        <f t="shared" si="38"/>
        <v>0</v>
      </c>
      <c r="BV44" s="167" t="str">
        <f t="shared" si="16"/>
        <v>49</v>
      </c>
      <c r="BW44" s="167" t="str">
        <f t="shared" si="17"/>
        <v>49*</v>
      </c>
      <c r="BX44" s="515" t="b">
        <f>IF(D44="",FALSE,COUNTIF($D$5:$D44,$BW44)&gt;1)</f>
        <v>0</v>
      </c>
      <c r="BY44" s="485" t="str">
        <f t="shared" si="26"/>
        <v/>
      </c>
      <c r="CA44" s="514" t="str">
        <f t="shared" si="27"/>
        <v>内線番号 -40</v>
      </c>
      <c r="CB44" s="167" t="str">
        <f t="shared" si="28"/>
        <v>49</v>
      </c>
      <c r="CC44" s="514" t="str">
        <f>G50</f>
        <v>NK内線番号 -40</v>
      </c>
      <c r="CD44" s="518">
        <v>6040</v>
      </c>
      <c r="CE44" s="493">
        <f>H50</f>
        <v>6040</v>
      </c>
      <c r="CJ44" s="519" t="str">
        <f>IF(内線情報!C44="","",内線情報!C44)</f>
        <v>49</v>
      </c>
      <c r="CK44" s="485" t="str">
        <f>IF(CJ44="","yellow","")</f>
        <v/>
      </c>
    </row>
    <row r="45" spans="1:89">
      <c r="A45" s="118"/>
      <c r="B45" s="511">
        <v>41</v>
      </c>
      <c r="C45" s="447" t="s">
        <v>148</v>
      </c>
      <c r="D45" s="905">
        <v>71</v>
      </c>
      <c r="E45" s="118"/>
      <c r="F45" s="511">
        <v>87</v>
      </c>
      <c r="G45" s="447" t="s">
        <v>513</v>
      </c>
      <c r="H45" s="905">
        <v>6035</v>
      </c>
      <c r="I45" s="118"/>
      <c r="J45" s="414"/>
      <c r="K45" s="441"/>
      <c r="L45" s="415"/>
      <c r="M45" s="118"/>
      <c r="N45" s="414"/>
      <c r="O45" s="441"/>
      <c r="P45" s="415"/>
      <c r="Q45" s="118"/>
      <c r="R45" s="511">
        <v>213</v>
      </c>
      <c r="S45" s="447" t="s">
        <v>172</v>
      </c>
      <c r="T45" s="905" t="s">
        <v>1181</v>
      </c>
      <c r="U45" s="118"/>
      <c r="W45" s="79">
        <f t="shared" si="0"/>
        <v>41</v>
      </c>
      <c r="X45" s="202" t="b">
        <f t="shared" si="1"/>
        <v>0</v>
      </c>
      <c r="Y45" s="198" t="b">
        <f t="shared" si="2"/>
        <v>0</v>
      </c>
      <c r="Z45" s="198" t="b">
        <f t="shared" ref="Z45:AC50" si="85">ISERROR(FIND(MID($D45,Z$4,1),"0123456789*#"))</f>
        <v>0</v>
      </c>
      <c r="AA45" s="198" t="b">
        <f t="shared" si="85"/>
        <v>0</v>
      </c>
      <c r="AB45" s="198" t="b">
        <f t="shared" si="85"/>
        <v>0</v>
      </c>
      <c r="AC45" s="199" t="b">
        <f t="shared" si="85"/>
        <v>0</v>
      </c>
      <c r="AD45" s="485" t="str">
        <f t="shared" ref="AD45:AD50" si="86">IF(OR(X45:AC45),"red","")</f>
        <v/>
      </c>
      <c r="AF45" s="79">
        <f t="shared" si="4"/>
        <v>87</v>
      </c>
      <c r="AG45" s="202" t="b">
        <f t="shared" si="79"/>
        <v>0</v>
      </c>
      <c r="AH45" s="198" t="b">
        <f t="shared" si="80"/>
        <v>0</v>
      </c>
      <c r="AI45" s="198" t="b">
        <f t="shared" ref="AI45:AL50" si="87">ISERROR(FIND(MID($H45,AI$4,1),"0123456789*#"))</f>
        <v>0</v>
      </c>
      <c r="AJ45" s="198" t="b">
        <f t="shared" si="87"/>
        <v>0</v>
      </c>
      <c r="AK45" s="198" t="b">
        <f t="shared" si="87"/>
        <v>0</v>
      </c>
      <c r="AL45" s="199" t="b">
        <f t="shared" si="87"/>
        <v>0</v>
      </c>
      <c r="AM45" s="485" t="str">
        <f t="shared" ref="AM45:AM50" si="88">IF(OR(AG45:AL45),"red","")</f>
        <v/>
      </c>
      <c r="AO45" s="167"/>
      <c r="AP45" s="198"/>
      <c r="AQ45" s="198"/>
      <c r="AR45" s="198"/>
      <c r="AS45" s="198"/>
      <c r="AT45" s="198"/>
      <c r="AU45" s="198"/>
      <c r="AV45" s="523"/>
      <c r="AX45" s="167"/>
      <c r="AY45" s="198"/>
      <c r="AZ45" s="198"/>
      <c r="BA45" s="198"/>
      <c r="BB45" s="198"/>
      <c r="BC45" s="198"/>
      <c r="BD45" s="198"/>
      <c r="BE45" s="523"/>
      <c r="BG45" s="79">
        <f t="shared" si="14"/>
        <v>213</v>
      </c>
      <c r="BH45" s="202" t="b">
        <f t="shared" si="34"/>
        <v>0</v>
      </c>
      <c r="BI45" s="198" t="b">
        <f t="shared" si="35"/>
        <v>0</v>
      </c>
      <c r="BJ45" s="198" t="b">
        <f t="shared" si="36"/>
        <v>0</v>
      </c>
      <c r="BK45" s="198" t="b">
        <f t="shared" si="36"/>
        <v>0</v>
      </c>
      <c r="BL45" s="198" t="b">
        <f t="shared" si="36"/>
        <v>0</v>
      </c>
      <c r="BM45" s="199" t="b">
        <f t="shared" si="36"/>
        <v>0</v>
      </c>
      <c r="BN45" s="485" t="str">
        <f t="shared" si="24"/>
        <v/>
      </c>
      <c r="BP45" s="514" t="str">
        <f t="shared" si="25"/>
        <v>７１</v>
      </c>
      <c r="BQ45" s="167">
        <f>COUNTIF(BP$5:BP44,BP45)</f>
        <v>0</v>
      </c>
      <c r="BR45" s="167">
        <f>COUNTIF(BP$5:BP44,LEFT(BP45,3))</f>
        <v>0</v>
      </c>
      <c r="BS45" s="167">
        <f>COUNTIF(BP$5:BP44,LEFT(BP45,2))</f>
        <v>0</v>
      </c>
      <c r="BT45" s="167">
        <f>COUNTIF(BP$5:BP44,LEFT(BP45,1))</f>
        <v>0</v>
      </c>
      <c r="BU45" s="515" t="b">
        <f t="shared" si="38"/>
        <v>0</v>
      </c>
      <c r="BV45" s="167" t="str">
        <f t="shared" si="16"/>
        <v>71</v>
      </c>
      <c r="BW45" s="167" t="str">
        <f t="shared" si="17"/>
        <v>71*</v>
      </c>
      <c r="BX45" s="515" t="b">
        <f>IF(D45="",FALSE,COUNTIF($D$5:$D45,$BW45)&gt;1)</f>
        <v>0</v>
      </c>
      <c r="BY45" s="485" t="str">
        <f t="shared" si="26"/>
        <v/>
      </c>
      <c r="CC45" s="514" t="str">
        <f>K5</f>
        <v>NK内線番号 -41</v>
      </c>
      <c r="CD45" s="518">
        <v>6041</v>
      </c>
      <c r="CE45" s="493">
        <f t="shared" ref="CE45:CE52" si="89">L5</f>
        <v>6041</v>
      </c>
    </row>
    <row r="46" spans="1:89">
      <c r="A46" s="118"/>
      <c r="B46" s="511">
        <v>42</v>
      </c>
      <c r="C46" s="447" t="s">
        <v>1348</v>
      </c>
      <c r="D46" s="905">
        <v>72</v>
      </c>
      <c r="E46" s="118"/>
      <c r="F46" s="511">
        <v>88</v>
      </c>
      <c r="G46" s="447" t="s">
        <v>514</v>
      </c>
      <c r="H46" s="905">
        <v>6036</v>
      </c>
      <c r="I46" s="118"/>
      <c r="J46" s="117"/>
      <c r="K46" s="108"/>
      <c r="L46" s="416"/>
      <c r="M46" s="118"/>
      <c r="N46" s="117"/>
      <c r="O46" s="108"/>
      <c r="P46" s="416"/>
      <c r="Q46" s="118"/>
      <c r="R46" s="511">
        <v>214</v>
      </c>
      <c r="S46" s="447" t="s">
        <v>175</v>
      </c>
      <c r="T46" s="905" t="s">
        <v>1182</v>
      </c>
      <c r="U46" s="118"/>
      <c r="W46" s="79">
        <f t="shared" si="0"/>
        <v>42</v>
      </c>
      <c r="X46" s="202" t="b">
        <f t="shared" si="1"/>
        <v>0</v>
      </c>
      <c r="Y46" s="198" t="b">
        <f t="shared" si="2"/>
        <v>0</v>
      </c>
      <c r="Z46" s="198" t="b">
        <f t="shared" si="85"/>
        <v>0</v>
      </c>
      <c r="AA46" s="198" t="b">
        <f t="shared" si="85"/>
        <v>0</v>
      </c>
      <c r="AB46" s="198" t="b">
        <f t="shared" si="85"/>
        <v>0</v>
      </c>
      <c r="AC46" s="199" t="b">
        <f t="shared" si="85"/>
        <v>0</v>
      </c>
      <c r="AD46" s="485" t="str">
        <f t="shared" si="86"/>
        <v/>
      </c>
      <c r="AF46" s="79">
        <f t="shared" si="4"/>
        <v>88</v>
      </c>
      <c r="AG46" s="202" t="b">
        <f t="shared" si="79"/>
        <v>0</v>
      </c>
      <c r="AH46" s="198" t="b">
        <f t="shared" si="80"/>
        <v>0</v>
      </c>
      <c r="AI46" s="198" t="b">
        <f t="shared" si="87"/>
        <v>0</v>
      </c>
      <c r="AJ46" s="198" t="b">
        <f t="shared" si="87"/>
        <v>0</v>
      </c>
      <c r="AK46" s="198" t="b">
        <f t="shared" si="87"/>
        <v>0</v>
      </c>
      <c r="AL46" s="199" t="b">
        <f t="shared" si="87"/>
        <v>0</v>
      </c>
      <c r="AM46" s="485" t="str">
        <f t="shared" si="88"/>
        <v/>
      </c>
      <c r="AO46" s="167"/>
      <c r="AP46" s="198"/>
      <c r="AQ46" s="198"/>
      <c r="AR46" s="198"/>
      <c r="AS46" s="198"/>
      <c r="AT46" s="198"/>
      <c r="AU46" s="198"/>
      <c r="AV46" s="167"/>
      <c r="AX46" s="167"/>
      <c r="AY46" s="198"/>
      <c r="AZ46" s="198"/>
      <c r="BA46" s="198"/>
      <c r="BB46" s="198"/>
      <c r="BC46" s="198"/>
      <c r="BD46" s="198"/>
      <c r="BE46" s="167"/>
      <c r="BG46" s="79">
        <f t="shared" si="14"/>
        <v>214</v>
      </c>
      <c r="BH46" s="202" t="b">
        <f t="shared" si="34"/>
        <v>0</v>
      </c>
      <c r="BI46" s="198" t="b">
        <f t="shared" si="35"/>
        <v>0</v>
      </c>
      <c r="BJ46" s="198" t="b">
        <f t="shared" si="36"/>
        <v>0</v>
      </c>
      <c r="BK46" s="198" t="b">
        <f t="shared" si="36"/>
        <v>0</v>
      </c>
      <c r="BL46" s="198" t="b">
        <f t="shared" si="36"/>
        <v>0</v>
      </c>
      <c r="BM46" s="199" t="b">
        <f t="shared" si="36"/>
        <v>0</v>
      </c>
      <c r="BN46" s="485" t="str">
        <f t="shared" si="24"/>
        <v/>
      </c>
      <c r="BP46" s="514" t="str">
        <f t="shared" si="25"/>
        <v>７２</v>
      </c>
      <c r="BQ46" s="167">
        <f>COUNTIF(BP$5:BP45,BP46)</f>
        <v>0</v>
      </c>
      <c r="BR46" s="167">
        <f>COUNTIF(BP$5:BP45,LEFT(BP46,3))</f>
        <v>0</v>
      </c>
      <c r="BS46" s="167">
        <f>COUNTIF(BP$5:BP45,LEFT(BP46,2))</f>
        <v>0</v>
      </c>
      <c r="BT46" s="167">
        <f>COUNTIF(BP$5:BP45,LEFT(BP46,1))</f>
        <v>0</v>
      </c>
      <c r="BU46" s="515" t="b">
        <f t="shared" si="38"/>
        <v>0</v>
      </c>
      <c r="BV46" s="167" t="str">
        <f t="shared" si="16"/>
        <v>72</v>
      </c>
      <c r="BW46" s="167" t="str">
        <f t="shared" si="17"/>
        <v>72*</v>
      </c>
      <c r="BX46" s="515" t="b">
        <f>IF(D46="",FALSE,COUNTIF($D$5:$D46,$BW46)&gt;1)</f>
        <v>0</v>
      </c>
      <c r="BY46" s="485" t="str">
        <f t="shared" si="26"/>
        <v/>
      </c>
      <c r="CC46" s="514" t="str">
        <f t="shared" ref="CC46" si="90">K6</f>
        <v>NK内線番号 -42</v>
      </c>
      <c r="CD46" s="518">
        <v>6042</v>
      </c>
      <c r="CE46" s="493">
        <f t="shared" si="89"/>
        <v>6042</v>
      </c>
    </row>
    <row r="47" spans="1:89">
      <c r="A47" s="118"/>
      <c r="B47" s="511">
        <v>43</v>
      </c>
      <c r="C47" s="447" t="s">
        <v>1349</v>
      </c>
      <c r="D47" s="905">
        <v>73</v>
      </c>
      <c r="E47" s="118"/>
      <c r="F47" s="511">
        <v>89</v>
      </c>
      <c r="G47" s="447" t="s">
        <v>515</v>
      </c>
      <c r="H47" s="905">
        <v>6037</v>
      </c>
      <c r="I47" s="118"/>
      <c r="J47" s="117"/>
      <c r="K47" s="108"/>
      <c r="L47" s="416"/>
      <c r="M47" s="118"/>
      <c r="N47" s="117"/>
      <c r="O47" s="108"/>
      <c r="P47" s="416"/>
      <c r="Q47" s="118"/>
      <c r="R47" s="511">
        <v>215</v>
      </c>
      <c r="S47" s="447" t="s">
        <v>178</v>
      </c>
      <c r="T47" s="905" t="s">
        <v>1183</v>
      </c>
      <c r="U47" s="118"/>
      <c r="W47" s="79">
        <f t="shared" si="0"/>
        <v>43</v>
      </c>
      <c r="X47" s="202" t="b">
        <f t="shared" si="1"/>
        <v>0</v>
      </c>
      <c r="Y47" s="198" t="b">
        <f t="shared" si="2"/>
        <v>0</v>
      </c>
      <c r="Z47" s="198" t="b">
        <f t="shared" si="85"/>
        <v>0</v>
      </c>
      <c r="AA47" s="198" t="b">
        <f t="shared" si="85"/>
        <v>0</v>
      </c>
      <c r="AB47" s="198" t="b">
        <f t="shared" si="85"/>
        <v>0</v>
      </c>
      <c r="AC47" s="199" t="b">
        <f t="shared" si="85"/>
        <v>0</v>
      </c>
      <c r="AD47" s="485" t="str">
        <f t="shared" si="86"/>
        <v/>
      </c>
      <c r="AF47" s="79">
        <f t="shared" si="4"/>
        <v>89</v>
      </c>
      <c r="AG47" s="202" t="b">
        <f t="shared" si="79"/>
        <v>0</v>
      </c>
      <c r="AH47" s="198" t="b">
        <f t="shared" si="80"/>
        <v>0</v>
      </c>
      <c r="AI47" s="198" t="b">
        <f t="shared" si="87"/>
        <v>0</v>
      </c>
      <c r="AJ47" s="198" t="b">
        <f t="shared" si="87"/>
        <v>0</v>
      </c>
      <c r="AK47" s="198" t="b">
        <f t="shared" si="87"/>
        <v>0</v>
      </c>
      <c r="AL47" s="199" t="b">
        <f t="shared" si="87"/>
        <v>0</v>
      </c>
      <c r="AM47" s="485" t="str">
        <f t="shared" si="88"/>
        <v/>
      </c>
      <c r="AO47" s="167"/>
      <c r="AP47" s="198"/>
      <c r="AQ47" s="198"/>
      <c r="AR47" s="198"/>
      <c r="AS47" s="198"/>
      <c r="AT47" s="198"/>
      <c r="AU47" s="198"/>
      <c r="AV47" s="167"/>
      <c r="AX47" s="167"/>
      <c r="AY47" s="198"/>
      <c r="AZ47" s="198"/>
      <c r="BA47" s="198"/>
      <c r="BB47" s="198"/>
      <c r="BC47" s="198"/>
      <c r="BD47" s="198"/>
      <c r="BE47" s="167"/>
      <c r="BG47" s="79">
        <f t="shared" si="14"/>
        <v>215</v>
      </c>
      <c r="BH47" s="202" t="b">
        <f t="shared" si="34"/>
        <v>0</v>
      </c>
      <c r="BI47" s="198" t="b">
        <f t="shared" si="35"/>
        <v>0</v>
      </c>
      <c r="BJ47" s="198" t="b">
        <f t="shared" si="36"/>
        <v>0</v>
      </c>
      <c r="BK47" s="198" t="b">
        <f t="shared" si="36"/>
        <v>0</v>
      </c>
      <c r="BL47" s="198" t="b">
        <f t="shared" si="36"/>
        <v>0</v>
      </c>
      <c r="BM47" s="199" t="b">
        <f t="shared" si="36"/>
        <v>0</v>
      </c>
      <c r="BN47" s="485" t="str">
        <f t="shared" si="24"/>
        <v/>
      </c>
      <c r="BP47" s="514" t="str">
        <f t="shared" si="25"/>
        <v>７３</v>
      </c>
      <c r="BQ47" s="167">
        <f>COUNTIF(BP$5:BP46,BP47)</f>
        <v>0</v>
      </c>
      <c r="BR47" s="167">
        <f>COUNTIF(BP$5:BP46,LEFT(BP47,3))</f>
        <v>0</v>
      </c>
      <c r="BS47" s="167">
        <f>COUNTIF(BP$5:BP46,LEFT(BP47,2))</f>
        <v>0</v>
      </c>
      <c r="BT47" s="167">
        <f>COUNTIF(BP$5:BP46,LEFT(BP47,1))</f>
        <v>0</v>
      </c>
      <c r="BU47" s="515" t="b">
        <f t="shared" si="38"/>
        <v>0</v>
      </c>
      <c r="BV47" s="167" t="str">
        <f t="shared" si="16"/>
        <v>73</v>
      </c>
      <c r="BW47" s="167" t="str">
        <f t="shared" si="17"/>
        <v>73*</v>
      </c>
      <c r="BX47" s="515" t="b">
        <f>IF(D47="",FALSE,COUNTIF($D$5:$D47,$BW47)&gt;1)</f>
        <v>0</v>
      </c>
      <c r="BY47" s="485" t="str">
        <f t="shared" si="26"/>
        <v/>
      </c>
      <c r="CC47" s="514" t="str">
        <f t="shared" ref="CC47" si="91">K7</f>
        <v>NK内線番号 -43</v>
      </c>
      <c r="CD47" s="518">
        <v>6043</v>
      </c>
      <c r="CE47" s="493">
        <f t="shared" si="89"/>
        <v>6043</v>
      </c>
    </row>
    <row r="48" spans="1:89">
      <c r="A48" s="118"/>
      <c r="B48" s="511">
        <v>44</v>
      </c>
      <c r="C48" s="447" t="s">
        <v>1350</v>
      </c>
      <c r="D48" s="905">
        <v>74</v>
      </c>
      <c r="E48" s="118"/>
      <c r="F48" s="511">
        <v>90</v>
      </c>
      <c r="G48" s="447" t="s">
        <v>516</v>
      </c>
      <c r="H48" s="905">
        <v>6038</v>
      </c>
      <c r="I48" s="118"/>
      <c r="J48" s="117"/>
      <c r="K48" s="108"/>
      <c r="L48" s="416"/>
      <c r="M48" s="118"/>
      <c r="N48" s="117"/>
      <c r="O48" s="108"/>
      <c r="P48" s="416"/>
      <c r="Q48" s="118"/>
      <c r="R48" s="511">
        <v>216</v>
      </c>
      <c r="S48" s="447" t="s">
        <v>181</v>
      </c>
      <c r="T48" s="905" t="s">
        <v>1184</v>
      </c>
      <c r="U48" s="118"/>
      <c r="W48" s="79">
        <f t="shared" si="0"/>
        <v>44</v>
      </c>
      <c r="X48" s="202" t="b">
        <f t="shared" si="1"/>
        <v>0</v>
      </c>
      <c r="Y48" s="198" t="b">
        <f t="shared" si="2"/>
        <v>0</v>
      </c>
      <c r="Z48" s="198" t="b">
        <f t="shared" si="85"/>
        <v>0</v>
      </c>
      <c r="AA48" s="198" t="b">
        <f t="shared" si="85"/>
        <v>0</v>
      </c>
      <c r="AB48" s="198" t="b">
        <f t="shared" si="85"/>
        <v>0</v>
      </c>
      <c r="AC48" s="199" t="b">
        <f t="shared" si="85"/>
        <v>0</v>
      </c>
      <c r="AD48" s="485" t="str">
        <f t="shared" si="86"/>
        <v/>
      </c>
      <c r="AF48" s="79">
        <f t="shared" si="4"/>
        <v>90</v>
      </c>
      <c r="AG48" s="202" t="b">
        <f t="shared" si="79"/>
        <v>0</v>
      </c>
      <c r="AH48" s="198" t="b">
        <f t="shared" si="80"/>
        <v>0</v>
      </c>
      <c r="AI48" s="198" t="b">
        <f t="shared" si="87"/>
        <v>0</v>
      </c>
      <c r="AJ48" s="198" t="b">
        <f t="shared" si="87"/>
        <v>0</v>
      </c>
      <c r="AK48" s="198" t="b">
        <f t="shared" si="87"/>
        <v>0</v>
      </c>
      <c r="AL48" s="199" t="b">
        <f t="shared" si="87"/>
        <v>0</v>
      </c>
      <c r="AM48" s="485" t="str">
        <f t="shared" si="88"/>
        <v/>
      </c>
      <c r="AO48" s="167"/>
      <c r="AP48" s="198"/>
      <c r="AQ48" s="198"/>
      <c r="AR48" s="198"/>
      <c r="AS48" s="198"/>
      <c r="AT48" s="198"/>
      <c r="AU48" s="198"/>
      <c r="AV48" s="167"/>
      <c r="AX48" s="167"/>
      <c r="AY48" s="198"/>
      <c r="AZ48" s="198"/>
      <c r="BA48" s="198"/>
      <c r="BB48" s="198"/>
      <c r="BC48" s="198"/>
      <c r="BD48" s="198"/>
      <c r="BE48" s="167"/>
      <c r="BG48" s="79">
        <f t="shared" si="14"/>
        <v>216</v>
      </c>
      <c r="BH48" s="202" t="b">
        <f t="shared" si="34"/>
        <v>0</v>
      </c>
      <c r="BI48" s="198" t="b">
        <f t="shared" si="35"/>
        <v>0</v>
      </c>
      <c r="BJ48" s="198" t="b">
        <f t="shared" si="36"/>
        <v>0</v>
      </c>
      <c r="BK48" s="198" t="b">
        <f t="shared" si="36"/>
        <v>0</v>
      </c>
      <c r="BL48" s="198" t="b">
        <f t="shared" si="36"/>
        <v>0</v>
      </c>
      <c r="BM48" s="199" t="b">
        <f t="shared" si="36"/>
        <v>0</v>
      </c>
      <c r="BN48" s="485" t="str">
        <f t="shared" si="24"/>
        <v/>
      </c>
      <c r="BP48" s="514" t="str">
        <f t="shared" si="25"/>
        <v>７４</v>
      </c>
      <c r="BQ48" s="167">
        <f>COUNTIF(BP$5:BP47,BP48)</f>
        <v>0</v>
      </c>
      <c r="BR48" s="167">
        <f>COUNTIF(BP$5:BP47,LEFT(BP48,3))</f>
        <v>0</v>
      </c>
      <c r="BS48" s="167">
        <f>COUNTIF(BP$5:BP47,LEFT(BP48,2))</f>
        <v>0</v>
      </c>
      <c r="BT48" s="167">
        <f>COUNTIF(BP$5:BP47,LEFT(BP48,1))</f>
        <v>0</v>
      </c>
      <c r="BU48" s="515" t="b">
        <f t="shared" si="38"/>
        <v>0</v>
      </c>
      <c r="BV48" s="167" t="str">
        <f t="shared" si="16"/>
        <v>74</v>
      </c>
      <c r="BW48" s="167" t="str">
        <f t="shared" si="17"/>
        <v>74*</v>
      </c>
      <c r="BX48" s="515" t="b">
        <f>IF(D48="",FALSE,COUNTIF($D$5:$D48,$BW48)&gt;1)</f>
        <v>0</v>
      </c>
      <c r="BY48" s="485" t="str">
        <f t="shared" si="26"/>
        <v/>
      </c>
      <c r="CC48" s="514" t="str">
        <f t="shared" ref="CC48" si="92">K8</f>
        <v>NK内線番号 -44</v>
      </c>
      <c r="CD48" s="518">
        <v>6044</v>
      </c>
      <c r="CE48" s="493">
        <f t="shared" si="89"/>
        <v>6044</v>
      </c>
    </row>
    <row r="49" spans="1:83">
      <c r="A49" s="118"/>
      <c r="B49" s="511">
        <v>45</v>
      </c>
      <c r="C49" s="447" t="s">
        <v>1351</v>
      </c>
      <c r="D49" s="905">
        <v>75</v>
      </c>
      <c r="E49" s="118"/>
      <c r="F49" s="511">
        <v>91</v>
      </c>
      <c r="G49" s="447" t="s">
        <v>517</v>
      </c>
      <c r="H49" s="905">
        <v>6039</v>
      </c>
      <c r="I49" s="118"/>
      <c r="J49" s="117"/>
      <c r="K49" s="108"/>
      <c r="L49" s="416"/>
      <c r="M49" s="118"/>
      <c r="N49" s="117"/>
      <c r="O49" s="108"/>
      <c r="P49" s="416"/>
      <c r="Q49" s="118"/>
      <c r="R49" s="511">
        <v>217</v>
      </c>
      <c r="S49" s="447" t="s">
        <v>184</v>
      </c>
      <c r="T49" s="905" t="s">
        <v>1185</v>
      </c>
      <c r="U49" s="118"/>
      <c r="W49" s="79">
        <f t="shared" si="0"/>
        <v>45</v>
      </c>
      <c r="X49" s="202" t="b">
        <f t="shared" si="1"/>
        <v>0</v>
      </c>
      <c r="Y49" s="198" t="b">
        <f t="shared" si="2"/>
        <v>0</v>
      </c>
      <c r="Z49" s="198" t="b">
        <f t="shared" si="85"/>
        <v>0</v>
      </c>
      <c r="AA49" s="198" t="b">
        <f t="shared" si="85"/>
        <v>0</v>
      </c>
      <c r="AB49" s="198" t="b">
        <f t="shared" si="85"/>
        <v>0</v>
      </c>
      <c r="AC49" s="199" t="b">
        <f t="shared" si="85"/>
        <v>0</v>
      </c>
      <c r="AD49" s="485" t="str">
        <f t="shared" si="86"/>
        <v/>
      </c>
      <c r="AF49" s="79">
        <f t="shared" si="4"/>
        <v>91</v>
      </c>
      <c r="AG49" s="202" t="b">
        <f t="shared" si="79"/>
        <v>0</v>
      </c>
      <c r="AH49" s="198" t="b">
        <f t="shared" si="80"/>
        <v>0</v>
      </c>
      <c r="AI49" s="198" t="b">
        <f t="shared" si="87"/>
        <v>0</v>
      </c>
      <c r="AJ49" s="198" t="b">
        <f t="shared" si="87"/>
        <v>0</v>
      </c>
      <c r="AK49" s="198" t="b">
        <f t="shared" si="87"/>
        <v>0</v>
      </c>
      <c r="AL49" s="199" t="b">
        <f t="shared" si="87"/>
        <v>0</v>
      </c>
      <c r="AM49" s="485" t="str">
        <f t="shared" si="88"/>
        <v/>
      </c>
      <c r="AO49" s="167"/>
      <c r="AP49" s="198"/>
      <c r="AQ49" s="198"/>
      <c r="AR49" s="198"/>
      <c r="AS49" s="198"/>
      <c r="AT49" s="198"/>
      <c r="AU49" s="198"/>
      <c r="AV49" s="167"/>
      <c r="AX49" s="167"/>
      <c r="AY49" s="198"/>
      <c r="AZ49" s="198"/>
      <c r="BA49" s="198"/>
      <c r="BB49" s="198"/>
      <c r="BC49" s="198"/>
      <c r="BD49" s="198"/>
      <c r="BE49" s="167"/>
      <c r="BG49" s="79">
        <f t="shared" si="14"/>
        <v>217</v>
      </c>
      <c r="BH49" s="202" t="b">
        <f t="shared" si="34"/>
        <v>0</v>
      </c>
      <c r="BI49" s="198" t="b">
        <f t="shared" si="35"/>
        <v>0</v>
      </c>
      <c r="BJ49" s="198" t="b">
        <f t="shared" si="36"/>
        <v>0</v>
      </c>
      <c r="BK49" s="198" t="b">
        <f t="shared" si="36"/>
        <v>0</v>
      </c>
      <c r="BL49" s="198" t="b">
        <f t="shared" si="36"/>
        <v>0</v>
      </c>
      <c r="BM49" s="199" t="b">
        <f t="shared" si="36"/>
        <v>0</v>
      </c>
      <c r="BN49" s="485" t="str">
        <f t="shared" si="24"/>
        <v/>
      </c>
      <c r="BP49" s="514" t="str">
        <f t="shared" si="25"/>
        <v>７５</v>
      </c>
      <c r="BQ49" s="167">
        <f>COUNTIF(BP$5:BP48,BP49)</f>
        <v>0</v>
      </c>
      <c r="BR49" s="167">
        <f>COUNTIF(BP$5:BP48,LEFT(BP49,3))</f>
        <v>0</v>
      </c>
      <c r="BS49" s="167">
        <f>COUNTIF(BP$5:BP48,LEFT(BP49,2))</f>
        <v>0</v>
      </c>
      <c r="BT49" s="167">
        <f>COUNTIF(BP$5:BP48,LEFT(BP49,1))</f>
        <v>0</v>
      </c>
      <c r="BU49" s="515" t="b">
        <f t="shared" si="38"/>
        <v>0</v>
      </c>
      <c r="BV49" s="167" t="str">
        <f t="shared" si="16"/>
        <v>75</v>
      </c>
      <c r="BW49" s="167" t="str">
        <f t="shared" si="17"/>
        <v>75*</v>
      </c>
      <c r="BX49" s="515" t="b">
        <f>IF(D49="",FALSE,COUNTIF($D$5:$D49,$BW49)&gt;1)</f>
        <v>0</v>
      </c>
      <c r="BY49" s="485" t="str">
        <f t="shared" si="26"/>
        <v/>
      </c>
      <c r="CC49" s="514" t="str">
        <f t="shared" ref="CC49" si="93">K9</f>
        <v>NK内線番号 -45</v>
      </c>
      <c r="CD49" s="518">
        <v>6045</v>
      </c>
      <c r="CE49" s="493">
        <f t="shared" si="89"/>
        <v>6045</v>
      </c>
    </row>
    <row r="50" spans="1:83" ht="15.6" thickBot="1">
      <c r="A50" s="118"/>
      <c r="B50" s="520">
        <v>46</v>
      </c>
      <c r="C50" s="521" t="s">
        <v>1352</v>
      </c>
      <c r="D50" s="906">
        <v>76</v>
      </c>
      <c r="E50" s="118"/>
      <c r="F50" s="522">
        <v>92</v>
      </c>
      <c r="G50" s="135" t="s">
        <v>518</v>
      </c>
      <c r="H50" s="907">
        <v>6040</v>
      </c>
      <c r="I50" s="118"/>
      <c r="J50" s="117"/>
      <c r="K50" s="108"/>
      <c r="L50" s="416"/>
      <c r="M50" s="118"/>
      <c r="N50" s="117"/>
      <c r="O50" s="108"/>
      <c r="P50" s="416"/>
      <c r="Q50" s="118"/>
      <c r="R50" s="511">
        <v>218</v>
      </c>
      <c r="S50" s="447" t="s">
        <v>187</v>
      </c>
      <c r="T50" s="905" t="s">
        <v>1186</v>
      </c>
      <c r="U50" s="118"/>
      <c r="W50" s="79">
        <f t="shared" si="0"/>
        <v>46</v>
      </c>
      <c r="X50" s="202" t="b">
        <f t="shared" si="1"/>
        <v>0</v>
      </c>
      <c r="Y50" s="198" t="b">
        <f t="shared" si="2"/>
        <v>0</v>
      </c>
      <c r="Z50" s="198" t="b">
        <f t="shared" si="85"/>
        <v>0</v>
      </c>
      <c r="AA50" s="198" t="b">
        <f t="shared" si="85"/>
        <v>0</v>
      </c>
      <c r="AB50" s="198" t="b">
        <f t="shared" si="85"/>
        <v>0</v>
      </c>
      <c r="AC50" s="199" t="b">
        <f t="shared" si="85"/>
        <v>0</v>
      </c>
      <c r="AD50" s="485" t="str">
        <f t="shared" si="86"/>
        <v/>
      </c>
      <c r="AF50" s="79">
        <f t="shared" si="4"/>
        <v>92</v>
      </c>
      <c r="AG50" s="202" t="b">
        <f t="shared" si="79"/>
        <v>0</v>
      </c>
      <c r="AH50" s="198" t="b">
        <f t="shared" si="80"/>
        <v>0</v>
      </c>
      <c r="AI50" s="198" t="b">
        <f t="shared" si="87"/>
        <v>0</v>
      </c>
      <c r="AJ50" s="198" t="b">
        <f t="shared" si="87"/>
        <v>0</v>
      </c>
      <c r="AK50" s="198" t="b">
        <f t="shared" si="87"/>
        <v>0</v>
      </c>
      <c r="AL50" s="199" t="b">
        <f t="shared" si="87"/>
        <v>0</v>
      </c>
      <c r="AM50" s="485" t="str">
        <f t="shared" si="88"/>
        <v/>
      </c>
      <c r="AO50" s="167"/>
      <c r="AP50" s="198"/>
      <c r="AQ50" s="198"/>
      <c r="AR50" s="198"/>
      <c r="AS50" s="198"/>
      <c r="AT50" s="198"/>
      <c r="AU50" s="198"/>
      <c r="AV50" s="167"/>
      <c r="AX50" s="167"/>
      <c r="AY50" s="198"/>
      <c r="AZ50" s="198"/>
      <c r="BA50" s="198"/>
      <c r="BB50" s="198"/>
      <c r="BC50" s="198"/>
      <c r="BD50" s="198"/>
      <c r="BE50" s="167"/>
      <c r="BG50" s="79">
        <f t="shared" si="14"/>
        <v>218</v>
      </c>
      <c r="BH50" s="202" t="b">
        <f t="shared" si="34"/>
        <v>0</v>
      </c>
      <c r="BI50" s="198" t="b">
        <f t="shared" si="35"/>
        <v>0</v>
      </c>
      <c r="BJ50" s="198" t="b">
        <f t="shared" si="36"/>
        <v>0</v>
      </c>
      <c r="BK50" s="198" t="b">
        <f t="shared" si="36"/>
        <v>0</v>
      </c>
      <c r="BL50" s="198" t="b">
        <f t="shared" si="36"/>
        <v>0</v>
      </c>
      <c r="BM50" s="199" t="b">
        <f t="shared" si="36"/>
        <v>0</v>
      </c>
      <c r="BN50" s="485" t="str">
        <f t="shared" si="24"/>
        <v/>
      </c>
      <c r="BP50" s="514" t="str">
        <f t="shared" si="25"/>
        <v>７６</v>
      </c>
      <c r="BQ50" s="167">
        <f>COUNTIF(BP$5:BP49,BP50)</f>
        <v>0</v>
      </c>
      <c r="BR50" s="167">
        <f>COUNTIF(BP$5:BP49,LEFT(BP50,3))</f>
        <v>0</v>
      </c>
      <c r="BS50" s="167">
        <f>COUNTIF(BP$5:BP49,LEFT(BP50,2))</f>
        <v>0</v>
      </c>
      <c r="BT50" s="167">
        <f>COUNTIF(BP$5:BP49,LEFT(BP50,1))</f>
        <v>0</v>
      </c>
      <c r="BU50" s="515" t="b">
        <f>IF(BP50="",FALSE,SUM(BQ50:BT50)&gt;0)</f>
        <v>0</v>
      </c>
      <c r="BV50" s="167" t="str">
        <f t="shared" si="16"/>
        <v>76</v>
      </c>
      <c r="BW50" s="167" t="str">
        <f t="shared" si="17"/>
        <v>76*</v>
      </c>
      <c r="BX50" s="515" t="b">
        <f>IF(D50="",FALSE,COUNTIF($D$5:$D50,$BW50)&gt;1)</f>
        <v>0</v>
      </c>
      <c r="BY50" s="485" t="str">
        <f t="shared" si="26"/>
        <v/>
      </c>
      <c r="CC50" s="514" t="str">
        <f t="shared" ref="CC50" si="94">K10</f>
        <v>NK内線番号 -46</v>
      </c>
      <c r="CD50" s="518">
        <v>6046</v>
      </c>
      <c r="CE50" s="493">
        <f t="shared" si="89"/>
        <v>6046</v>
      </c>
    </row>
    <row r="51" spans="1:83">
      <c r="A51" s="118"/>
      <c r="B51" s="414"/>
      <c r="C51" s="441"/>
      <c r="D51" s="415"/>
      <c r="E51" s="118"/>
      <c r="F51" s="414"/>
      <c r="G51" s="441"/>
      <c r="H51" s="415"/>
      <c r="I51" s="118"/>
      <c r="J51" s="117"/>
      <c r="K51" s="108"/>
      <c r="L51" s="416"/>
      <c r="M51" s="118"/>
      <c r="N51" s="117"/>
      <c r="O51" s="108"/>
      <c r="P51" s="416"/>
      <c r="Q51" s="118"/>
      <c r="R51" s="511">
        <v>219</v>
      </c>
      <c r="S51" s="447" t="s">
        <v>190</v>
      </c>
      <c r="T51" s="905" t="s">
        <v>1187</v>
      </c>
      <c r="U51" s="118"/>
      <c r="W51" s="167"/>
      <c r="X51" s="198"/>
      <c r="Y51" s="198"/>
      <c r="Z51" s="198"/>
      <c r="AA51" s="198"/>
      <c r="AB51" s="198"/>
      <c r="AC51" s="198"/>
      <c r="AD51" s="523"/>
      <c r="AG51" s="198"/>
      <c r="AH51" s="198"/>
      <c r="AI51" s="198"/>
      <c r="AJ51" s="198"/>
      <c r="AK51" s="198"/>
      <c r="AL51" s="198"/>
      <c r="AM51" s="523"/>
      <c r="AN51" s="167"/>
      <c r="AO51" s="167"/>
      <c r="AP51" s="198"/>
      <c r="AQ51" s="198"/>
      <c r="AR51" s="198"/>
      <c r="AS51" s="198"/>
      <c r="AT51" s="198"/>
      <c r="AU51" s="198"/>
      <c r="AV51" s="167"/>
      <c r="AX51" s="167"/>
      <c r="AY51" s="198"/>
      <c r="AZ51" s="198"/>
      <c r="BA51" s="198"/>
      <c r="BB51" s="198"/>
      <c r="BC51" s="198"/>
      <c r="BD51" s="198"/>
      <c r="BE51" s="167"/>
      <c r="BG51" s="79">
        <f t="shared" si="14"/>
        <v>219</v>
      </c>
      <c r="BH51" s="202" t="b">
        <f t="shared" si="34"/>
        <v>0</v>
      </c>
      <c r="BI51" s="198" t="b">
        <f t="shared" si="35"/>
        <v>0</v>
      </c>
      <c r="BJ51" s="198" t="b">
        <f t="shared" si="36"/>
        <v>0</v>
      </c>
      <c r="BK51" s="198" t="b">
        <f t="shared" si="36"/>
        <v>0</v>
      </c>
      <c r="BL51" s="198" t="b">
        <f t="shared" si="36"/>
        <v>0</v>
      </c>
      <c r="BM51" s="199" t="b">
        <f t="shared" si="36"/>
        <v>0</v>
      </c>
      <c r="BN51" s="485" t="str">
        <f t="shared" si="24"/>
        <v/>
      </c>
      <c r="BP51" s="514" t="str">
        <f>DBCS(IF(LEFT(H5,1)="0","☆"&amp;MID(H5,2,3),H5))</f>
        <v>６６</v>
      </c>
      <c r="BQ51" s="167">
        <f>COUNTIF(BP$5:BP50,BP51)</f>
        <v>0</v>
      </c>
      <c r="BR51" s="167">
        <f>COUNTIF(BP$5:BP50,LEFT(BP51,3))</f>
        <v>0</v>
      </c>
      <c r="BS51" s="167">
        <f>COUNTIF(BP$5:BP50,LEFT(BP51,2))</f>
        <v>0</v>
      </c>
      <c r="BT51" s="167">
        <f>COUNTIF(BP$5:BP50,LEFT(BP51,1))</f>
        <v>0</v>
      </c>
      <c r="BU51" s="515" t="b">
        <f>IF(BP51="",FALSE,SUM(BQ51:BT51)&gt;0)</f>
        <v>0</v>
      </c>
      <c r="BV51" s="79" t="str">
        <f>SUBSTITUTE($H5,"*","~*")</f>
        <v>66</v>
      </c>
      <c r="BW51" s="79" t="str">
        <f t="shared" ref="BW51:BW96" si="95">IF(LEN(H5)&gt;=1,IF(LEN(H5)&lt;=3,BV51&amp;"*",BV51),BV51)</f>
        <v>66*</v>
      </c>
      <c r="BX51" s="515" t="b">
        <f>IF(H5="",FALSE,COUNTIF($H$5:$H5,$BW51)&gt;1)</f>
        <v>0</v>
      </c>
      <c r="BY51" s="485" t="str">
        <f t="shared" si="26"/>
        <v/>
      </c>
      <c r="CC51" s="514" t="str">
        <f t="shared" ref="CC51" si="96">K11</f>
        <v>NK内線番号 -47</v>
      </c>
      <c r="CD51" s="518">
        <v>6047</v>
      </c>
      <c r="CE51" s="493">
        <f t="shared" si="89"/>
        <v>6047</v>
      </c>
    </row>
    <row r="52" spans="1:83" ht="15.6" thickBot="1">
      <c r="A52" s="118"/>
      <c r="B52" s="117"/>
      <c r="C52" s="108"/>
      <c r="D52" s="416"/>
      <c r="E52" s="118"/>
      <c r="F52" s="117"/>
      <c r="G52" s="108"/>
      <c r="H52" s="416"/>
      <c r="I52" s="118"/>
      <c r="J52" s="117"/>
      <c r="K52" s="108"/>
      <c r="L52" s="416"/>
      <c r="M52" s="118"/>
      <c r="N52" s="117"/>
      <c r="O52" s="108"/>
      <c r="P52" s="416"/>
      <c r="Q52" s="118"/>
      <c r="R52" s="522">
        <v>220</v>
      </c>
      <c r="S52" s="135" t="s">
        <v>205</v>
      </c>
      <c r="T52" s="907" t="s">
        <v>1188</v>
      </c>
      <c r="U52" s="118"/>
      <c r="W52" s="167"/>
      <c r="X52" s="198"/>
      <c r="Y52" s="198"/>
      <c r="Z52" s="198"/>
      <c r="AA52" s="198"/>
      <c r="AB52" s="198"/>
      <c r="AC52" s="198"/>
      <c r="AD52" s="167"/>
      <c r="AG52" s="198"/>
      <c r="AH52" s="198"/>
      <c r="AI52" s="198"/>
      <c r="AJ52" s="198"/>
      <c r="AK52" s="198"/>
      <c r="AL52" s="198"/>
      <c r="AM52" s="167"/>
      <c r="AN52" s="167"/>
      <c r="AO52" s="167"/>
      <c r="AP52" s="198"/>
      <c r="AQ52" s="198"/>
      <c r="AR52" s="198"/>
      <c r="AS52" s="198"/>
      <c r="AT52" s="198"/>
      <c r="AU52" s="198"/>
      <c r="AV52" s="167"/>
      <c r="AX52" s="167"/>
      <c r="AY52" s="198"/>
      <c r="AZ52" s="198"/>
      <c r="BA52" s="198"/>
      <c r="BB52" s="198"/>
      <c r="BC52" s="198"/>
      <c r="BD52" s="198"/>
      <c r="BE52" s="167"/>
      <c r="BG52" s="79">
        <f t="shared" si="14"/>
        <v>220</v>
      </c>
      <c r="BH52" s="202" t="b">
        <f t="shared" si="34"/>
        <v>0</v>
      </c>
      <c r="BI52" s="198" t="b">
        <f t="shared" si="35"/>
        <v>0</v>
      </c>
      <c r="BJ52" s="198" t="b">
        <f t="shared" si="36"/>
        <v>0</v>
      </c>
      <c r="BK52" s="198" t="b">
        <f t="shared" si="36"/>
        <v>0</v>
      </c>
      <c r="BL52" s="198" t="b">
        <f t="shared" si="36"/>
        <v>0</v>
      </c>
      <c r="BM52" s="199" t="b">
        <f t="shared" si="36"/>
        <v>0</v>
      </c>
      <c r="BN52" s="485" t="str">
        <f t="shared" si="24"/>
        <v/>
      </c>
      <c r="BP52" s="514" t="str">
        <f t="shared" ref="BP52:BP96" si="97">DBCS(IF(LEFT(H6,1)="0","☆"&amp;MID(H6,2,3),H6))</f>
        <v>６５</v>
      </c>
      <c r="BQ52" s="167">
        <f>COUNTIF(BP$5:BP51,BP52)</f>
        <v>0</v>
      </c>
      <c r="BR52" s="167">
        <f>COUNTIF(BP$5:BP51,LEFT(BP52,3))</f>
        <v>0</v>
      </c>
      <c r="BS52" s="167">
        <f>COUNTIF(BP$5:BP51,LEFT(BP52,2))</f>
        <v>0</v>
      </c>
      <c r="BT52" s="167">
        <f>COUNTIF(BP$5:BP51,LEFT(BP52,1))</f>
        <v>0</v>
      </c>
      <c r="BU52" s="515" t="b">
        <f t="shared" ref="BU52:BU96" si="98">IF(BP52="",FALSE,SUM(BQ52:BT52)&gt;0)</f>
        <v>0</v>
      </c>
      <c r="BV52" s="79" t="str">
        <f t="shared" ref="BV52:BV96" si="99">SUBSTITUTE($H6,"*","~*")</f>
        <v>65</v>
      </c>
      <c r="BW52" s="79" t="str">
        <f t="shared" si="95"/>
        <v>65*</v>
      </c>
      <c r="BX52" s="515" t="b">
        <f>IF(H6="",FALSE,COUNTIF($H$5:$H6,$BW52)&gt;1)</f>
        <v>0</v>
      </c>
      <c r="BY52" s="485" t="str">
        <f t="shared" si="26"/>
        <v/>
      </c>
      <c r="CC52" s="514" t="str">
        <f t="shared" ref="CC52" si="100">K12</f>
        <v>NK内線番号 -48</v>
      </c>
      <c r="CD52" s="518">
        <v>6048</v>
      </c>
      <c r="CE52" s="493">
        <f t="shared" si="89"/>
        <v>6048</v>
      </c>
    </row>
    <row r="53" spans="1:83">
      <c r="A53" s="118"/>
      <c r="B53" s="117"/>
      <c r="C53" s="108"/>
      <c r="D53" s="416"/>
      <c r="E53" s="118"/>
      <c r="F53" s="117"/>
      <c r="G53" s="108"/>
      <c r="H53" s="416"/>
      <c r="I53" s="118"/>
      <c r="J53" s="117"/>
      <c r="K53" s="108"/>
      <c r="L53" s="416"/>
      <c r="M53" s="118"/>
      <c r="N53" s="117"/>
      <c r="O53" s="108"/>
      <c r="P53" s="416"/>
      <c r="Q53" s="118"/>
      <c r="R53" s="117"/>
      <c r="S53" s="108"/>
      <c r="T53" s="416"/>
      <c r="U53" s="118"/>
      <c r="W53" s="167"/>
      <c r="X53" s="198"/>
      <c r="Y53" s="198"/>
      <c r="Z53" s="198"/>
      <c r="AA53" s="198"/>
      <c r="AB53" s="198"/>
      <c r="AC53" s="198"/>
      <c r="AD53" s="167"/>
      <c r="AG53" s="198"/>
      <c r="AH53" s="198"/>
      <c r="AI53" s="198"/>
      <c r="AJ53" s="198"/>
      <c r="AK53" s="198"/>
      <c r="AL53" s="198"/>
      <c r="AM53" s="167"/>
      <c r="AN53" s="167"/>
      <c r="AO53" s="167"/>
      <c r="AP53" s="198"/>
      <c r="AQ53" s="198"/>
      <c r="AR53" s="198"/>
      <c r="AS53" s="198"/>
      <c r="AT53" s="198"/>
      <c r="AU53" s="198"/>
      <c r="AV53" s="167"/>
      <c r="AX53" s="167"/>
      <c r="AY53" s="198"/>
      <c r="AZ53" s="198"/>
      <c r="BA53" s="198"/>
      <c r="BB53" s="198"/>
      <c r="BC53" s="198"/>
      <c r="BD53" s="198"/>
      <c r="BE53" s="167"/>
      <c r="BG53" s="167"/>
      <c r="BH53" s="198"/>
      <c r="BI53" s="198"/>
      <c r="BJ53" s="198"/>
      <c r="BK53" s="198"/>
      <c r="BL53" s="198"/>
      <c r="BM53" s="198"/>
      <c r="BN53" s="523"/>
      <c r="BO53" s="167"/>
      <c r="BP53" s="514" t="str">
        <f t="shared" si="97"/>
        <v>６４</v>
      </c>
      <c r="BQ53" s="167">
        <f>COUNTIF(BP$5:BP52,BP53)</f>
        <v>0</v>
      </c>
      <c r="BR53" s="167">
        <f>COUNTIF(BP$5:BP52,LEFT(BP53,3))</f>
        <v>0</v>
      </c>
      <c r="BS53" s="167">
        <f>COUNTIF(BP$5:BP52,LEFT(BP53,2))</f>
        <v>0</v>
      </c>
      <c r="BT53" s="167">
        <f>COUNTIF(BP$5:BP52,LEFT(BP53,1))</f>
        <v>0</v>
      </c>
      <c r="BU53" s="515" t="b">
        <f t="shared" si="98"/>
        <v>0</v>
      </c>
      <c r="BV53" s="79" t="str">
        <f t="shared" si="99"/>
        <v>64</v>
      </c>
      <c r="BW53" s="79" t="str">
        <f t="shared" si="95"/>
        <v>64*</v>
      </c>
      <c r="BX53" s="515" t="b">
        <f>IF(H7="",FALSE,COUNTIF($H$5:$H7,$BW53)&gt;1)</f>
        <v>0</v>
      </c>
      <c r="BY53" s="485" t="str">
        <f t="shared" si="26"/>
        <v/>
      </c>
    </row>
    <row r="54" spans="1:83" hidden="1">
      <c r="A54" s="118"/>
      <c r="B54" s="117"/>
      <c r="C54" s="108"/>
      <c r="D54" s="416"/>
      <c r="E54" s="118"/>
      <c r="F54" s="117"/>
      <c r="G54" s="108"/>
      <c r="H54" s="416"/>
      <c r="I54" s="118"/>
      <c r="J54" s="117"/>
      <c r="K54" s="108"/>
      <c r="L54" s="416"/>
      <c r="M54" s="118"/>
      <c r="N54" s="117"/>
      <c r="O54" s="108"/>
      <c r="P54" s="416"/>
      <c r="Q54" s="118"/>
      <c r="R54" s="117"/>
      <c r="S54" s="108"/>
      <c r="T54" s="416"/>
      <c r="U54" s="118"/>
      <c r="W54" s="167"/>
      <c r="X54" s="198"/>
      <c r="Y54" s="198"/>
      <c r="Z54" s="198"/>
      <c r="AA54" s="198"/>
      <c r="AB54" s="198"/>
      <c r="AC54" s="198"/>
      <c r="AD54" s="167"/>
      <c r="AG54" s="198"/>
      <c r="AH54" s="198"/>
      <c r="AI54" s="198"/>
      <c r="AJ54" s="198"/>
      <c r="AK54" s="198"/>
      <c r="AL54" s="198"/>
      <c r="AM54" s="167"/>
      <c r="AN54" s="167"/>
      <c r="AO54" s="167"/>
      <c r="AP54" s="198"/>
      <c r="AQ54" s="198"/>
      <c r="AR54" s="198"/>
      <c r="AS54" s="198"/>
      <c r="AT54" s="198"/>
      <c r="AU54" s="198"/>
      <c r="AV54" s="167"/>
      <c r="AX54" s="167"/>
      <c r="AY54" s="198"/>
      <c r="AZ54" s="198"/>
      <c r="BA54" s="198"/>
      <c r="BB54" s="198"/>
      <c r="BC54" s="198"/>
      <c r="BD54" s="198"/>
      <c r="BE54" s="167"/>
      <c r="BG54" s="167"/>
      <c r="BH54" s="198"/>
      <c r="BI54" s="198"/>
      <c r="BJ54" s="198"/>
      <c r="BK54" s="198"/>
      <c r="BL54" s="198"/>
      <c r="BM54" s="198"/>
      <c r="BN54" s="167"/>
      <c r="BO54" s="167"/>
      <c r="BP54" s="514" t="str">
        <f t="shared" si="97"/>
        <v>６３</v>
      </c>
      <c r="BQ54" s="167">
        <f>COUNTIF(BP$5:BP53,BP54)</f>
        <v>0</v>
      </c>
      <c r="BR54" s="167">
        <f>COUNTIF(BP$5:BP53,LEFT(BP54,3))</f>
        <v>0</v>
      </c>
      <c r="BS54" s="167">
        <f>COUNTIF(BP$5:BP53,LEFT(BP54,2))</f>
        <v>0</v>
      </c>
      <c r="BT54" s="167">
        <f>COUNTIF(BP$5:BP53,LEFT(BP54,1))</f>
        <v>0</v>
      </c>
      <c r="BU54" s="515" t="b">
        <f t="shared" si="98"/>
        <v>0</v>
      </c>
      <c r="BV54" s="79" t="str">
        <f t="shared" si="99"/>
        <v>63</v>
      </c>
      <c r="BW54" s="79" t="str">
        <f t="shared" si="95"/>
        <v>63*</v>
      </c>
      <c r="BX54" s="515" t="b">
        <f>IF(H8="",FALSE,COUNTIF($H$5:$H8,$BW54)&gt;1)</f>
        <v>0</v>
      </c>
      <c r="BY54" s="485" t="str">
        <f t="shared" si="26"/>
        <v/>
      </c>
    </row>
    <row r="55" spans="1:83" hidden="1">
      <c r="A55" s="118"/>
      <c r="B55" s="117"/>
      <c r="C55" s="108"/>
      <c r="D55" s="416"/>
      <c r="E55" s="118"/>
      <c r="F55" s="117"/>
      <c r="G55" s="108"/>
      <c r="H55" s="416"/>
      <c r="I55" s="118"/>
      <c r="J55" s="117"/>
      <c r="K55" s="108"/>
      <c r="L55" s="416"/>
      <c r="M55" s="118"/>
      <c r="N55" s="117"/>
      <c r="O55" s="108"/>
      <c r="P55" s="416"/>
      <c r="Q55" s="118"/>
      <c r="R55" s="117"/>
      <c r="S55" s="108"/>
      <c r="T55" s="416"/>
      <c r="U55" s="118"/>
      <c r="W55" s="167"/>
      <c r="X55" s="198"/>
      <c r="Y55" s="198"/>
      <c r="Z55" s="198"/>
      <c r="AA55" s="198"/>
      <c r="AB55" s="198"/>
      <c r="AC55" s="198"/>
      <c r="AD55" s="167"/>
      <c r="AG55" s="198"/>
      <c r="AH55" s="198"/>
      <c r="AI55" s="198"/>
      <c r="AJ55" s="198"/>
      <c r="AK55" s="198"/>
      <c r="AL55" s="198"/>
      <c r="AM55" s="167"/>
      <c r="AN55" s="167"/>
      <c r="AO55" s="167"/>
      <c r="AP55" s="198"/>
      <c r="AQ55" s="198"/>
      <c r="AR55" s="198"/>
      <c r="AS55" s="198"/>
      <c r="AT55" s="198"/>
      <c r="AU55" s="198"/>
      <c r="AV55" s="167"/>
      <c r="AX55" s="167"/>
      <c r="AY55" s="198"/>
      <c r="AZ55" s="198"/>
      <c r="BA55" s="198"/>
      <c r="BB55" s="198"/>
      <c r="BC55" s="198"/>
      <c r="BD55" s="198"/>
      <c r="BE55" s="167"/>
      <c r="BG55" s="167"/>
      <c r="BH55" s="198"/>
      <c r="BI55" s="198"/>
      <c r="BJ55" s="198"/>
      <c r="BK55" s="198"/>
      <c r="BL55" s="198"/>
      <c r="BM55" s="198"/>
      <c r="BN55" s="167"/>
      <c r="BO55" s="167"/>
      <c r="BP55" s="514" t="str">
        <f t="shared" si="97"/>
        <v>６２</v>
      </c>
      <c r="BQ55" s="167">
        <f>COUNTIF(BP$5:BP54,BP55)</f>
        <v>0</v>
      </c>
      <c r="BR55" s="167">
        <f>COUNTIF(BP$5:BP54,LEFT(BP55,3))</f>
        <v>0</v>
      </c>
      <c r="BS55" s="167">
        <f>COUNTIF(BP$5:BP54,LEFT(BP55,2))</f>
        <v>0</v>
      </c>
      <c r="BT55" s="167">
        <f>COUNTIF(BP$5:BP54,LEFT(BP55,1))</f>
        <v>0</v>
      </c>
      <c r="BU55" s="515" t="b">
        <f t="shared" si="98"/>
        <v>0</v>
      </c>
      <c r="BV55" s="79" t="str">
        <f t="shared" si="99"/>
        <v>62</v>
      </c>
      <c r="BW55" s="79" t="str">
        <f t="shared" si="95"/>
        <v>62*</v>
      </c>
      <c r="BX55" s="515" t="b">
        <f>IF(H9="",FALSE,COUNTIF($H$5:$H9,$BW55)&gt;1)</f>
        <v>0</v>
      </c>
      <c r="BY55" s="485" t="str">
        <f t="shared" si="26"/>
        <v/>
      </c>
    </row>
    <row r="56" spans="1:83" hidden="1">
      <c r="A56" s="118"/>
      <c r="B56" s="117"/>
      <c r="C56" s="108"/>
      <c r="D56" s="416"/>
      <c r="E56" s="118"/>
      <c r="F56" s="117"/>
      <c r="G56" s="108"/>
      <c r="H56" s="416"/>
      <c r="I56" s="118"/>
      <c r="J56" s="117"/>
      <c r="K56" s="108"/>
      <c r="L56" s="416"/>
      <c r="M56" s="118"/>
      <c r="N56" s="117"/>
      <c r="O56" s="108"/>
      <c r="P56" s="416"/>
      <c r="Q56" s="118"/>
      <c r="R56" s="117"/>
      <c r="S56" s="108"/>
      <c r="T56" s="416"/>
      <c r="U56" s="118"/>
      <c r="W56" s="167"/>
      <c r="X56" s="198"/>
      <c r="Y56" s="198"/>
      <c r="Z56" s="198"/>
      <c r="AA56" s="198"/>
      <c r="AB56" s="198"/>
      <c r="AC56" s="198"/>
      <c r="AD56" s="167"/>
      <c r="AG56" s="198"/>
      <c r="AH56" s="198"/>
      <c r="AI56" s="198"/>
      <c r="AJ56" s="198"/>
      <c r="AK56" s="198"/>
      <c r="AL56" s="198"/>
      <c r="AM56" s="167"/>
      <c r="AN56" s="167"/>
      <c r="AO56" s="167"/>
      <c r="AP56" s="198"/>
      <c r="AQ56" s="198"/>
      <c r="AR56" s="198"/>
      <c r="AS56" s="198"/>
      <c r="AT56" s="198"/>
      <c r="AU56" s="198"/>
      <c r="AV56" s="167"/>
      <c r="AX56" s="167"/>
      <c r="AY56" s="198"/>
      <c r="AZ56" s="198"/>
      <c r="BA56" s="198"/>
      <c r="BB56" s="198"/>
      <c r="BC56" s="198"/>
      <c r="BD56" s="198"/>
      <c r="BE56" s="167"/>
      <c r="BG56" s="167"/>
      <c r="BH56" s="198"/>
      <c r="BI56" s="198"/>
      <c r="BJ56" s="198"/>
      <c r="BK56" s="198"/>
      <c r="BL56" s="198"/>
      <c r="BM56" s="198"/>
      <c r="BN56" s="167"/>
      <c r="BO56" s="167"/>
      <c r="BP56" s="514" t="str">
        <f t="shared" si="97"/>
        <v>６１</v>
      </c>
      <c r="BQ56" s="167">
        <f>COUNTIF(BP$5:BP55,BP56)</f>
        <v>0</v>
      </c>
      <c r="BR56" s="167">
        <f>COUNTIF(BP$5:BP55,LEFT(BP56,3))</f>
        <v>0</v>
      </c>
      <c r="BS56" s="167">
        <f>COUNTIF(BP$5:BP55,LEFT(BP56,2))</f>
        <v>0</v>
      </c>
      <c r="BT56" s="167">
        <f>COUNTIF(BP$5:BP55,LEFT(BP56,1))</f>
        <v>0</v>
      </c>
      <c r="BU56" s="515" t="b">
        <f t="shared" si="98"/>
        <v>0</v>
      </c>
      <c r="BV56" s="79" t="str">
        <f t="shared" si="99"/>
        <v>61</v>
      </c>
      <c r="BW56" s="79" t="str">
        <f t="shared" si="95"/>
        <v>61*</v>
      </c>
      <c r="BX56" s="515" t="b">
        <f>IF(H10="",FALSE,COUNTIF($H$5:$H10,$BW56)&gt;1)</f>
        <v>0</v>
      </c>
      <c r="BY56" s="485" t="str">
        <f t="shared" si="26"/>
        <v/>
      </c>
    </row>
    <row r="57" spans="1:83" hidden="1">
      <c r="A57" s="118"/>
      <c r="E57" s="118"/>
      <c r="F57" s="117"/>
      <c r="G57" s="108"/>
      <c r="H57" s="416"/>
      <c r="I57" s="118"/>
      <c r="J57" s="117"/>
      <c r="K57" s="108"/>
      <c r="L57" s="416"/>
      <c r="M57" s="118"/>
      <c r="N57" s="117"/>
      <c r="O57" s="108"/>
      <c r="P57" s="416"/>
      <c r="Q57" s="118"/>
      <c r="R57" s="117"/>
      <c r="S57" s="108"/>
      <c r="T57" s="416"/>
      <c r="U57" s="118"/>
      <c r="AG57" s="198"/>
      <c r="AH57" s="198"/>
      <c r="AI57" s="198"/>
      <c r="AJ57" s="198"/>
      <c r="AK57" s="198"/>
      <c r="AL57" s="198"/>
      <c r="AM57" s="167"/>
      <c r="AN57" s="167"/>
      <c r="AO57" s="167"/>
      <c r="AP57" s="198"/>
      <c r="AQ57" s="198"/>
      <c r="AR57" s="198"/>
      <c r="AS57" s="198"/>
      <c r="AT57" s="198"/>
      <c r="AU57" s="198"/>
      <c r="AV57" s="167"/>
      <c r="AX57" s="167"/>
      <c r="AY57" s="198"/>
      <c r="AZ57" s="198"/>
      <c r="BA57" s="198"/>
      <c r="BB57" s="198"/>
      <c r="BC57" s="198"/>
      <c r="BD57" s="198"/>
      <c r="BE57" s="167"/>
      <c r="BG57" s="167"/>
      <c r="BH57" s="198"/>
      <c r="BI57" s="198"/>
      <c r="BJ57" s="198"/>
      <c r="BK57" s="198"/>
      <c r="BL57" s="198"/>
      <c r="BM57" s="198"/>
      <c r="BN57" s="167"/>
      <c r="BO57" s="167"/>
      <c r="BP57" s="514" t="str">
        <f t="shared" si="97"/>
        <v>６００１</v>
      </c>
      <c r="BQ57" s="167">
        <f>COUNTIF(BP$5:BP56,BP57)</f>
        <v>0</v>
      </c>
      <c r="BR57" s="167">
        <f>COUNTIF(BP$5:BP56,LEFT(BP57,3))</f>
        <v>0</v>
      </c>
      <c r="BS57" s="167">
        <f>COUNTIF(BP$5:BP56,LEFT(BP57,2))</f>
        <v>0</v>
      </c>
      <c r="BT57" s="167">
        <f>COUNTIF(BP$5:BP56,LEFT(BP57,1))</f>
        <v>0</v>
      </c>
      <c r="BU57" s="515" t="b">
        <f t="shared" si="98"/>
        <v>0</v>
      </c>
      <c r="BV57" s="79" t="str">
        <f t="shared" si="99"/>
        <v>6001</v>
      </c>
      <c r="BW57" s="79" t="str">
        <f t="shared" si="95"/>
        <v>6001</v>
      </c>
      <c r="BX57" s="515" t="b">
        <f>IF(H11="",FALSE,COUNTIF($H$5:$H11,$BW57)&gt;1)</f>
        <v>0</v>
      </c>
      <c r="BY57" s="485" t="str">
        <f t="shared" si="26"/>
        <v/>
      </c>
    </row>
    <row r="58" spans="1:83" hidden="1">
      <c r="A58" s="119"/>
      <c r="E58" s="119"/>
      <c r="F58" s="117"/>
      <c r="G58" s="108"/>
      <c r="H58" s="416"/>
      <c r="I58" s="119"/>
      <c r="J58" s="117"/>
      <c r="K58" s="108"/>
      <c r="L58" s="416"/>
      <c r="M58" s="119"/>
      <c r="N58" s="117"/>
      <c r="O58" s="108"/>
      <c r="P58" s="416"/>
      <c r="Q58" s="119"/>
      <c r="R58" s="117"/>
      <c r="S58" s="108"/>
      <c r="T58" s="416"/>
      <c r="U58" s="119"/>
      <c r="AG58" s="198"/>
      <c r="AH58" s="198"/>
      <c r="AI58" s="198"/>
      <c r="AJ58" s="198"/>
      <c r="AK58" s="198"/>
      <c r="AL58" s="198"/>
      <c r="AM58" s="167"/>
      <c r="AN58" s="167"/>
      <c r="AO58" s="167"/>
      <c r="AP58" s="198"/>
      <c r="AQ58" s="198"/>
      <c r="AR58" s="198"/>
      <c r="AS58" s="198"/>
      <c r="AT58" s="198"/>
      <c r="AU58" s="198"/>
      <c r="AV58" s="167"/>
      <c r="AX58" s="167"/>
      <c r="AY58" s="198"/>
      <c r="AZ58" s="198"/>
      <c r="BA58" s="198"/>
      <c r="BB58" s="198"/>
      <c r="BC58" s="198"/>
      <c r="BD58" s="198"/>
      <c r="BE58" s="167"/>
      <c r="BG58" s="167"/>
      <c r="BH58" s="198"/>
      <c r="BI58" s="198"/>
      <c r="BJ58" s="198"/>
      <c r="BK58" s="198"/>
      <c r="BL58" s="198"/>
      <c r="BM58" s="198"/>
      <c r="BN58" s="167"/>
      <c r="BO58" s="167"/>
      <c r="BP58" s="514" t="str">
        <f t="shared" si="97"/>
        <v>６００２</v>
      </c>
      <c r="BQ58" s="167">
        <f>COUNTIF(BP$5:BP57,BP58)</f>
        <v>0</v>
      </c>
      <c r="BR58" s="167">
        <f>COUNTIF(BP$5:BP57,LEFT(BP58,3))</f>
        <v>0</v>
      </c>
      <c r="BS58" s="167">
        <f>COUNTIF(BP$5:BP57,LEFT(BP58,2))</f>
        <v>0</v>
      </c>
      <c r="BT58" s="167">
        <f>COUNTIF(BP$5:BP57,LEFT(BP58,1))</f>
        <v>0</v>
      </c>
      <c r="BU58" s="515" t="b">
        <f t="shared" si="98"/>
        <v>0</v>
      </c>
      <c r="BV58" s="79" t="str">
        <f t="shared" si="99"/>
        <v>6002</v>
      </c>
      <c r="BW58" s="79" t="str">
        <f t="shared" si="95"/>
        <v>6002</v>
      </c>
      <c r="BX58" s="515" t="b">
        <f>IF(H12="",FALSE,COUNTIF($H$5:$H12,$BW58)&gt;1)</f>
        <v>0</v>
      </c>
      <c r="BY58" s="485" t="str">
        <f t="shared" si="26"/>
        <v/>
      </c>
    </row>
    <row r="59" spans="1:83" hidden="1">
      <c r="A59" s="119"/>
      <c r="E59" s="119"/>
      <c r="F59" s="117"/>
      <c r="G59" s="108"/>
      <c r="H59" s="416"/>
      <c r="I59" s="119"/>
      <c r="J59" s="117"/>
      <c r="K59" s="108"/>
      <c r="L59" s="416"/>
      <c r="M59" s="119"/>
      <c r="N59" s="117"/>
      <c r="O59" s="108"/>
      <c r="P59" s="416"/>
      <c r="Q59" s="119"/>
      <c r="R59" s="117"/>
      <c r="S59" s="108"/>
      <c r="T59" s="416"/>
      <c r="U59" s="119"/>
      <c r="AG59" s="198"/>
      <c r="AH59" s="198"/>
      <c r="AI59" s="198"/>
      <c r="AJ59" s="198"/>
      <c r="AK59" s="198"/>
      <c r="AL59" s="198"/>
      <c r="AM59" s="167"/>
      <c r="AN59" s="167"/>
      <c r="AO59" s="167"/>
      <c r="AP59" s="198"/>
      <c r="AQ59" s="198"/>
      <c r="AR59" s="198"/>
      <c r="AS59" s="198"/>
      <c r="AT59" s="198"/>
      <c r="AU59" s="198"/>
      <c r="AV59" s="167"/>
      <c r="AX59" s="167"/>
      <c r="AY59" s="198"/>
      <c r="AZ59" s="198"/>
      <c r="BA59" s="198"/>
      <c r="BB59" s="198"/>
      <c r="BC59" s="198"/>
      <c r="BD59" s="198"/>
      <c r="BE59" s="167"/>
      <c r="BG59" s="167"/>
      <c r="BH59" s="198"/>
      <c r="BI59" s="198"/>
      <c r="BJ59" s="198"/>
      <c r="BK59" s="198"/>
      <c r="BL59" s="198"/>
      <c r="BM59" s="198"/>
      <c r="BN59" s="167"/>
      <c r="BO59" s="167"/>
      <c r="BP59" s="514" t="str">
        <f t="shared" si="97"/>
        <v>６００３</v>
      </c>
      <c r="BQ59" s="167">
        <f>COUNTIF(BP$5:BP58,BP59)</f>
        <v>0</v>
      </c>
      <c r="BR59" s="167">
        <f>COUNTIF(BP$5:BP58,LEFT(BP59,3))</f>
        <v>0</v>
      </c>
      <c r="BS59" s="167">
        <f>COUNTIF(BP$5:BP58,LEFT(BP59,2))</f>
        <v>0</v>
      </c>
      <c r="BT59" s="167">
        <f>COUNTIF(BP$5:BP58,LEFT(BP59,1))</f>
        <v>0</v>
      </c>
      <c r="BU59" s="515" t="b">
        <f t="shared" si="98"/>
        <v>0</v>
      </c>
      <c r="BV59" s="79" t="str">
        <f t="shared" si="99"/>
        <v>6003</v>
      </c>
      <c r="BW59" s="79" t="str">
        <f t="shared" si="95"/>
        <v>6003</v>
      </c>
      <c r="BX59" s="515" t="b">
        <f>IF(H13="",FALSE,COUNTIF($H$5:$H13,$BW59)&gt;1)</f>
        <v>0</v>
      </c>
      <c r="BY59" s="485" t="str">
        <f t="shared" si="26"/>
        <v/>
      </c>
    </row>
    <row r="60" spans="1:83" hidden="1">
      <c r="A60" s="119"/>
      <c r="E60" s="119"/>
      <c r="F60" s="117"/>
      <c r="G60" s="108"/>
      <c r="H60" s="416"/>
      <c r="I60" s="119"/>
      <c r="J60" s="117"/>
      <c r="K60" s="108"/>
      <c r="L60" s="416"/>
      <c r="M60" s="119"/>
      <c r="N60" s="117"/>
      <c r="O60" s="108"/>
      <c r="P60" s="416"/>
      <c r="Q60" s="119"/>
      <c r="R60" s="117"/>
      <c r="S60" s="108"/>
      <c r="T60" s="416"/>
      <c r="U60" s="119"/>
      <c r="AG60" s="198"/>
      <c r="AH60" s="198"/>
      <c r="AI60" s="198"/>
      <c r="AJ60" s="198"/>
      <c r="AK60" s="198"/>
      <c r="AL60" s="198"/>
      <c r="AM60" s="167"/>
      <c r="AN60" s="167"/>
      <c r="AO60" s="167"/>
      <c r="AP60" s="198"/>
      <c r="AQ60" s="198"/>
      <c r="AR60" s="198"/>
      <c r="AS60" s="198"/>
      <c r="AT60" s="198"/>
      <c r="AU60" s="198"/>
      <c r="AV60" s="167"/>
      <c r="AX60" s="167"/>
      <c r="AY60" s="198"/>
      <c r="AZ60" s="198"/>
      <c r="BA60" s="198"/>
      <c r="BB60" s="198"/>
      <c r="BC60" s="198"/>
      <c r="BD60" s="198"/>
      <c r="BE60" s="167"/>
      <c r="BG60" s="167"/>
      <c r="BH60" s="198"/>
      <c r="BI60" s="198"/>
      <c r="BJ60" s="198"/>
      <c r="BK60" s="198"/>
      <c r="BL60" s="198"/>
      <c r="BM60" s="198"/>
      <c r="BN60" s="167"/>
      <c r="BO60" s="167"/>
      <c r="BP60" s="514" t="str">
        <f t="shared" si="97"/>
        <v>６００４</v>
      </c>
      <c r="BQ60" s="167">
        <f>COUNTIF(BP$5:BP59,BP60)</f>
        <v>0</v>
      </c>
      <c r="BR60" s="167">
        <f>COUNTIF(BP$5:BP59,LEFT(BP60,3))</f>
        <v>0</v>
      </c>
      <c r="BS60" s="167">
        <f>COUNTIF(BP$5:BP59,LEFT(BP60,2))</f>
        <v>0</v>
      </c>
      <c r="BT60" s="167">
        <f>COUNTIF(BP$5:BP59,LEFT(BP60,1))</f>
        <v>0</v>
      </c>
      <c r="BU60" s="515" t="b">
        <f t="shared" si="98"/>
        <v>0</v>
      </c>
      <c r="BV60" s="79" t="str">
        <f t="shared" si="99"/>
        <v>6004</v>
      </c>
      <c r="BW60" s="79" t="str">
        <f t="shared" si="95"/>
        <v>6004</v>
      </c>
      <c r="BX60" s="515" t="b">
        <f>IF(H14="",FALSE,COUNTIF($H$5:$H14,$BW60)&gt;1)</f>
        <v>0</v>
      </c>
      <c r="BY60" s="485" t="str">
        <f t="shared" si="26"/>
        <v/>
      </c>
    </row>
    <row r="61" spans="1:83" hidden="1">
      <c r="A61" s="119"/>
      <c r="E61" s="119"/>
      <c r="F61" s="117"/>
      <c r="G61" s="108"/>
      <c r="H61" s="416"/>
      <c r="I61" s="119"/>
      <c r="J61" s="117"/>
      <c r="K61" s="108"/>
      <c r="L61" s="416"/>
      <c r="M61" s="119"/>
      <c r="N61" s="117"/>
      <c r="O61" s="108"/>
      <c r="P61" s="416"/>
      <c r="Q61" s="119"/>
      <c r="R61" s="117"/>
      <c r="S61" s="108"/>
      <c r="T61" s="416"/>
      <c r="U61" s="119"/>
      <c r="AG61" s="198"/>
      <c r="AH61" s="198"/>
      <c r="AI61" s="198"/>
      <c r="AJ61" s="198"/>
      <c r="AK61" s="198"/>
      <c r="AL61" s="198"/>
      <c r="AM61" s="167"/>
      <c r="AN61" s="167"/>
      <c r="AO61" s="167"/>
      <c r="AP61" s="198"/>
      <c r="AQ61" s="198"/>
      <c r="AR61" s="198"/>
      <c r="AS61" s="198"/>
      <c r="AT61" s="198"/>
      <c r="AU61" s="198"/>
      <c r="AV61" s="167"/>
      <c r="AX61" s="167"/>
      <c r="AY61" s="198"/>
      <c r="AZ61" s="198"/>
      <c r="BA61" s="198"/>
      <c r="BB61" s="198"/>
      <c r="BC61" s="198"/>
      <c r="BD61" s="198"/>
      <c r="BE61" s="167"/>
      <c r="BG61" s="167"/>
      <c r="BH61" s="198"/>
      <c r="BI61" s="198"/>
      <c r="BJ61" s="198"/>
      <c r="BK61" s="198"/>
      <c r="BL61" s="198"/>
      <c r="BM61" s="198"/>
      <c r="BN61" s="167"/>
      <c r="BO61" s="167"/>
      <c r="BP61" s="514" t="str">
        <f t="shared" si="97"/>
        <v>６００５</v>
      </c>
      <c r="BQ61" s="167">
        <f>COUNTIF(BP$5:BP60,BP61)</f>
        <v>0</v>
      </c>
      <c r="BR61" s="167">
        <f>COUNTIF(BP$5:BP60,LEFT(BP61,3))</f>
        <v>0</v>
      </c>
      <c r="BS61" s="167">
        <f>COUNTIF(BP$5:BP60,LEFT(BP61,2))</f>
        <v>0</v>
      </c>
      <c r="BT61" s="167">
        <f>COUNTIF(BP$5:BP60,LEFT(BP61,1))</f>
        <v>0</v>
      </c>
      <c r="BU61" s="515" t="b">
        <f t="shared" si="98"/>
        <v>0</v>
      </c>
      <c r="BV61" s="79" t="str">
        <f t="shared" si="99"/>
        <v>6005</v>
      </c>
      <c r="BW61" s="79" t="str">
        <f t="shared" si="95"/>
        <v>6005</v>
      </c>
      <c r="BX61" s="515" t="b">
        <f>IF(H15="",FALSE,COUNTIF($H$5:$H15,$BW61)&gt;1)</f>
        <v>0</v>
      </c>
      <c r="BY61" s="485" t="str">
        <f t="shared" si="26"/>
        <v/>
      </c>
    </row>
    <row r="62" spans="1:83" hidden="1">
      <c r="A62" s="119"/>
      <c r="E62" s="119"/>
      <c r="F62" s="117"/>
      <c r="G62" s="108"/>
      <c r="H62" s="416"/>
      <c r="I62" s="119"/>
      <c r="J62" s="117"/>
      <c r="K62" s="108"/>
      <c r="L62" s="416"/>
      <c r="M62" s="119"/>
      <c r="N62" s="117"/>
      <c r="O62" s="108"/>
      <c r="P62" s="416"/>
      <c r="Q62" s="119"/>
      <c r="R62" s="117"/>
      <c r="S62" s="108"/>
      <c r="T62" s="416"/>
      <c r="U62" s="119"/>
      <c r="AG62" s="198"/>
      <c r="AH62" s="198"/>
      <c r="AI62" s="198"/>
      <c r="AJ62" s="198"/>
      <c r="AK62" s="198"/>
      <c r="AL62" s="198"/>
      <c r="AM62" s="167"/>
      <c r="AN62" s="167"/>
      <c r="AO62" s="167"/>
      <c r="AP62" s="198"/>
      <c r="AQ62" s="198"/>
      <c r="AR62" s="198"/>
      <c r="AS62" s="198"/>
      <c r="AT62" s="198"/>
      <c r="AU62" s="198"/>
      <c r="AV62" s="167"/>
      <c r="AX62" s="167"/>
      <c r="AY62" s="198"/>
      <c r="AZ62" s="198"/>
      <c r="BA62" s="198"/>
      <c r="BB62" s="198"/>
      <c r="BC62" s="198"/>
      <c r="BD62" s="198"/>
      <c r="BE62" s="167"/>
      <c r="BG62" s="167"/>
      <c r="BH62" s="198"/>
      <c r="BI62" s="198"/>
      <c r="BJ62" s="198"/>
      <c r="BK62" s="198"/>
      <c r="BL62" s="198"/>
      <c r="BM62" s="198"/>
      <c r="BN62" s="167"/>
      <c r="BO62" s="167"/>
      <c r="BP62" s="514" t="str">
        <f t="shared" si="97"/>
        <v>６００６</v>
      </c>
      <c r="BQ62" s="167">
        <f>COUNTIF(BP$5:BP61,BP62)</f>
        <v>0</v>
      </c>
      <c r="BR62" s="167">
        <f>COUNTIF(BP$5:BP61,LEFT(BP62,3))</f>
        <v>0</v>
      </c>
      <c r="BS62" s="167">
        <f>COUNTIF(BP$5:BP61,LEFT(BP62,2))</f>
        <v>0</v>
      </c>
      <c r="BT62" s="167">
        <f>COUNTIF(BP$5:BP61,LEFT(BP62,1))</f>
        <v>0</v>
      </c>
      <c r="BU62" s="515" t="b">
        <f t="shared" si="98"/>
        <v>0</v>
      </c>
      <c r="BV62" s="79" t="str">
        <f t="shared" si="99"/>
        <v>6006</v>
      </c>
      <c r="BW62" s="79" t="str">
        <f t="shared" si="95"/>
        <v>6006</v>
      </c>
      <c r="BX62" s="515" t="b">
        <f>IF(H16="",FALSE,COUNTIF($H$5:$H16,$BW62)&gt;1)</f>
        <v>0</v>
      </c>
      <c r="BY62" s="485" t="str">
        <f t="shared" si="26"/>
        <v/>
      </c>
    </row>
    <row r="63" spans="1:83" hidden="1">
      <c r="A63" s="119"/>
      <c r="E63" s="119"/>
      <c r="F63" s="117"/>
      <c r="G63" s="108"/>
      <c r="H63" s="416"/>
      <c r="I63" s="119"/>
      <c r="J63" s="117"/>
      <c r="K63" s="108"/>
      <c r="L63" s="416"/>
      <c r="M63" s="119"/>
      <c r="N63" s="117"/>
      <c r="O63" s="108"/>
      <c r="P63" s="416"/>
      <c r="Q63" s="119"/>
      <c r="R63" s="117"/>
      <c r="S63" s="108"/>
      <c r="T63" s="416"/>
      <c r="U63" s="119"/>
      <c r="AG63" s="198"/>
      <c r="AH63" s="198"/>
      <c r="AI63" s="198"/>
      <c r="AJ63" s="198"/>
      <c r="AK63" s="198"/>
      <c r="AL63" s="198"/>
      <c r="AM63" s="167"/>
      <c r="AN63" s="167"/>
      <c r="AO63" s="167"/>
      <c r="AP63" s="198"/>
      <c r="AQ63" s="198"/>
      <c r="AR63" s="198"/>
      <c r="AS63" s="198"/>
      <c r="AT63" s="198"/>
      <c r="AU63" s="198"/>
      <c r="AV63" s="167"/>
      <c r="AX63" s="167"/>
      <c r="AY63" s="198"/>
      <c r="AZ63" s="198"/>
      <c r="BA63" s="198"/>
      <c r="BB63" s="198"/>
      <c r="BC63" s="198"/>
      <c r="BD63" s="198"/>
      <c r="BE63" s="167"/>
      <c r="BG63" s="167"/>
      <c r="BH63" s="198"/>
      <c r="BI63" s="198"/>
      <c r="BJ63" s="198"/>
      <c r="BK63" s="198"/>
      <c r="BL63" s="198"/>
      <c r="BM63" s="198"/>
      <c r="BN63" s="167"/>
      <c r="BO63" s="167"/>
      <c r="BP63" s="514" t="str">
        <f t="shared" si="97"/>
        <v>６００７</v>
      </c>
      <c r="BQ63" s="167">
        <f>COUNTIF(BP$5:BP62,BP63)</f>
        <v>0</v>
      </c>
      <c r="BR63" s="167">
        <f>COUNTIF(BP$5:BP62,LEFT(BP63,3))</f>
        <v>0</v>
      </c>
      <c r="BS63" s="167">
        <f>COUNTIF(BP$5:BP62,LEFT(BP63,2))</f>
        <v>0</v>
      </c>
      <c r="BT63" s="167">
        <f>COUNTIF(BP$5:BP62,LEFT(BP63,1))</f>
        <v>0</v>
      </c>
      <c r="BU63" s="515" t="b">
        <f t="shared" si="98"/>
        <v>0</v>
      </c>
      <c r="BV63" s="79" t="str">
        <f t="shared" si="99"/>
        <v>6007</v>
      </c>
      <c r="BW63" s="79" t="str">
        <f t="shared" si="95"/>
        <v>6007</v>
      </c>
      <c r="BX63" s="515" t="b">
        <f>IF(H17="",FALSE,COUNTIF($H$5:$H17,$BW63)&gt;1)</f>
        <v>0</v>
      </c>
      <c r="BY63" s="485" t="str">
        <f t="shared" si="26"/>
        <v/>
      </c>
    </row>
    <row r="64" spans="1:83" hidden="1">
      <c r="A64" s="92"/>
      <c r="E64" s="92"/>
      <c r="F64" s="117"/>
      <c r="G64" s="108"/>
      <c r="H64" s="416"/>
      <c r="I64" s="92"/>
      <c r="J64" s="117"/>
      <c r="K64" s="108"/>
      <c r="L64" s="416"/>
      <c r="M64" s="92"/>
      <c r="N64" s="117"/>
      <c r="O64" s="108"/>
      <c r="P64" s="416"/>
      <c r="Q64" s="92"/>
      <c r="R64" s="117"/>
      <c r="S64" s="108"/>
      <c r="T64" s="416"/>
      <c r="U64" s="92"/>
      <c r="AG64" s="198"/>
      <c r="AH64" s="198"/>
      <c r="AI64" s="198"/>
      <c r="AJ64" s="198"/>
      <c r="AK64" s="198"/>
      <c r="AL64" s="198"/>
      <c r="AM64" s="167"/>
      <c r="AN64" s="167"/>
      <c r="AO64" s="167"/>
      <c r="AP64" s="198"/>
      <c r="AQ64" s="198"/>
      <c r="AR64" s="198"/>
      <c r="AS64" s="198"/>
      <c r="AT64" s="198"/>
      <c r="AU64" s="198"/>
      <c r="AV64" s="167"/>
      <c r="AX64" s="167"/>
      <c r="AY64" s="198"/>
      <c r="AZ64" s="198"/>
      <c r="BA64" s="198"/>
      <c r="BB64" s="198"/>
      <c r="BC64" s="198"/>
      <c r="BD64" s="198"/>
      <c r="BE64" s="167"/>
      <c r="BG64" s="167"/>
      <c r="BH64" s="198"/>
      <c r="BI64" s="198"/>
      <c r="BJ64" s="198"/>
      <c r="BK64" s="198"/>
      <c r="BL64" s="198"/>
      <c r="BM64" s="198"/>
      <c r="BN64" s="167"/>
      <c r="BO64" s="167"/>
      <c r="BP64" s="514" t="str">
        <f t="shared" si="97"/>
        <v>６００８</v>
      </c>
      <c r="BQ64" s="167">
        <f>COUNTIF(BP$5:BP63,BP64)</f>
        <v>0</v>
      </c>
      <c r="BR64" s="167">
        <f>COUNTIF(BP$5:BP63,LEFT(BP64,3))</f>
        <v>0</v>
      </c>
      <c r="BS64" s="167">
        <f>COUNTIF(BP$5:BP63,LEFT(BP64,2))</f>
        <v>0</v>
      </c>
      <c r="BT64" s="167">
        <f>COUNTIF(BP$5:BP63,LEFT(BP64,1))</f>
        <v>0</v>
      </c>
      <c r="BU64" s="515" t="b">
        <f t="shared" si="98"/>
        <v>0</v>
      </c>
      <c r="BV64" s="79" t="str">
        <f t="shared" si="99"/>
        <v>6008</v>
      </c>
      <c r="BW64" s="79" t="str">
        <f t="shared" si="95"/>
        <v>6008</v>
      </c>
      <c r="BX64" s="515" t="b">
        <f>IF(H18="",FALSE,COUNTIF($H$5:$H18,$BW64)&gt;1)</f>
        <v>0</v>
      </c>
      <c r="BY64" s="485" t="str">
        <f t="shared" si="26"/>
        <v/>
      </c>
    </row>
    <row r="65" spans="1:77" hidden="1">
      <c r="A65" s="55"/>
      <c r="E65" s="55"/>
      <c r="F65" s="117"/>
      <c r="G65" s="108"/>
      <c r="H65" s="416"/>
      <c r="I65" s="55"/>
      <c r="J65" s="117"/>
      <c r="K65" s="108"/>
      <c r="L65" s="416"/>
      <c r="M65" s="55"/>
      <c r="N65" s="117"/>
      <c r="O65" s="108"/>
      <c r="P65" s="416"/>
      <c r="Q65" s="55"/>
      <c r="R65" s="117"/>
      <c r="S65" s="108"/>
      <c r="T65" s="416"/>
      <c r="U65" s="55"/>
      <c r="AG65" s="198"/>
      <c r="AH65" s="198"/>
      <c r="AI65" s="198"/>
      <c r="AJ65" s="198"/>
      <c r="AK65" s="198"/>
      <c r="AL65" s="198"/>
      <c r="AM65" s="167"/>
      <c r="AN65" s="167"/>
      <c r="AO65" s="167"/>
      <c r="AP65" s="198"/>
      <c r="AQ65" s="198"/>
      <c r="AR65" s="198"/>
      <c r="AS65" s="198"/>
      <c r="AT65" s="198"/>
      <c r="AU65" s="198"/>
      <c r="AV65" s="167"/>
      <c r="AX65" s="167"/>
      <c r="AY65" s="198"/>
      <c r="AZ65" s="198"/>
      <c r="BA65" s="198"/>
      <c r="BB65" s="198"/>
      <c r="BC65" s="198"/>
      <c r="BD65" s="198"/>
      <c r="BE65" s="167"/>
      <c r="BG65" s="167"/>
      <c r="BH65" s="198"/>
      <c r="BI65" s="198"/>
      <c r="BJ65" s="198"/>
      <c r="BK65" s="198"/>
      <c r="BL65" s="198"/>
      <c r="BM65" s="198"/>
      <c r="BN65" s="167"/>
      <c r="BO65" s="167"/>
      <c r="BP65" s="514" t="str">
        <f t="shared" si="97"/>
        <v>６００９</v>
      </c>
      <c r="BQ65" s="167">
        <f>COUNTIF(BP$5:BP64,BP65)</f>
        <v>0</v>
      </c>
      <c r="BR65" s="167">
        <f>COUNTIF(BP$5:BP64,LEFT(BP65,3))</f>
        <v>0</v>
      </c>
      <c r="BS65" s="167">
        <f>COUNTIF(BP$5:BP64,LEFT(BP65,2))</f>
        <v>0</v>
      </c>
      <c r="BT65" s="167">
        <f>COUNTIF(BP$5:BP64,LEFT(BP65,1))</f>
        <v>0</v>
      </c>
      <c r="BU65" s="515" t="b">
        <f t="shared" si="98"/>
        <v>0</v>
      </c>
      <c r="BV65" s="79" t="str">
        <f t="shared" si="99"/>
        <v>6009</v>
      </c>
      <c r="BW65" s="79" t="str">
        <f t="shared" si="95"/>
        <v>6009</v>
      </c>
      <c r="BX65" s="515" t="b">
        <f>IF(H19="",FALSE,COUNTIF($H$5:$H19,$BW65)&gt;1)</f>
        <v>0</v>
      </c>
      <c r="BY65" s="485" t="str">
        <f t="shared" si="26"/>
        <v/>
      </c>
    </row>
    <row r="66" spans="1:77" hidden="1">
      <c r="A66" s="55"/>
      <c r="E66" s="55"/>
      <c r="F66" s="117"/>
      <c r="G66" s="108"/>
      <c r="H66" s="416"/>
      <c r="I66" s="55"/>
      <c r="J66" s="117"/>
      <c r="K66" s="108"/>
      <c r="L66" s="416"/>
      <c r="M66" s="55"/>
      <c r="N66" s="117"/>
      <c r="O66" s="108"/>
      <c r="P66" s="416"/>
      <c r="Q66" s="55"/>
      <c r="R66" s="117"/>
      <c r="S66" s="108"/>
      <c r="T66" s="416"/>
      <c r="U66" s="55"/>
      <c r="AG66" s="198"/>
      <c r="AH66" s="198"/>
      <c r="AI66" s="198"/>
      <c r="AJ66" s="198"/>
      <c r="AK66" s="198"/>
      <c r="AL66" s="198"/>
      <c r="AM66" s="167"/>
      <c r="AN66" s="167"/>
      <c r="AO66" s="167"/>
      <c r="AP66" s="198"/>
      <c r="AQ66" s="198"/>
      <c r="AR66" s="198"/>
      <c r="AS66" s="198"/>
      <c r="AT66" s="198"/>
      <c r="AU66" s="198"/>
      <c r="AV66" s="167"/>
      <c r="AX66" s="167"/>
      <c r="AY66" s="198"/>
      <c r="AZ66" s="198"/>
      <c r="BA66" s="198"/>
      <c r="BB66" s="198"/>
      <c r="BC66" s="198"/>
      <c r="BD66" s="198"/>
      <c r="BE66" s="167"/>
      <c r="BG66" s="167"/>
      <c r="BH66" s="198"/>
      <c r="BI66" s="198"/>
      <c r="BJ66" s="198"/>
      <c r="BK66" s="198"/>
      <c r="BL66" s="198"/>
      <c r="BM66" s="198"/>
      <c r="BN66" s="167"/>
      <c r="BO66" s="167"/>
      <c r="BP66" s="514" t="str">
        <f t="shared" si="97"/>
        <v>６０１０</v>
      </c>
      <c r="BQ66" s="167">
        <f>COUNTIF(BP$5:BP65,BP66)</f>
        <v>0</v>
      </c>
      <c r="BR66" s="167">
        <f>COUNTIF(BP$5:BP65,LEFT(BP66,3))</f>
        <v>0</v>
      </c>
      <c r="BS66" s="167">
        <f>COUNTIF(BP$5:BP65,LEFT(BP66,2))</f>
        <v>0</v>
      </c>
      <c r="BT66" s="167">
        <f>COUNTIF(BP$5:BP65,LEFT(BP66,1))</f>
        <v>0</v>
      </c>
      <c r="BU66" s="515" t="b">
        <f t="shared" si="98"/>
        <v>0</v>
      </c>
      <c r="BV66" s="79" t="str">
        <f t="shared" si="99"/>
        <v>6010</v>
      </c>
      <c r="BW66" s="79" t="str">
        <f t="shared" si="95"/>
        <v>6010</v>
      </c>
      <c r="BX66" s="515" t="b">
        <f>IF(H20="",FALSE,COUNTIF($H$5:$H20,$BW66)&gt;1)</f>
        <v>0</v>
      </c>
      <c r="BY66" s="485" t="str">
        <f t="shared" si="26"/>
        <v/>
      </c>
    </row>
    <row r="67" spans="1:77" hidden="1">
      <c r="A67" s="55"/>
      <c r="E67" s="55"/>
      <c r="F67" s="117"/>
      <c r="G67" s="108"/>
      <c r="H67" s="416"/>
      <c r="I67" s="55"/>
      <c r="J67" s="117"/>
      <c r="K67" s="108"/>
      <c r="L67" s="416"/>
      <c r="M67" s="55"/>
      <c r="N67" s="117"/>
      <c r="O67" s="108"/>
      <c r="P67" s="416"/>
      <c r="Q67" s="55"/>
      <c r="R67" s="117"/>
      <c r="S67" s="108"/>
      <c r="T67" s="416"/>
      <c r="U67" s="55"/>
      <c r="AG67" s="198"/>
      <c r="AH67" s="198"/>
      <c r="AI67" s="198"/>
      <c r="AJ67" s="198"/>
      <c r="AK67" s="198"/>
      <c r="AL67" s="198"/>
      <c r="AM67" s="167"/>
      <c r="AN67" s="167"/>
      <c r="AO67" s="167"/>
      <c r="AP67" s="198"/>
      <c r="AQ67" s="198"/>
      <c r="AR67" s="198"/>
      <c r="AS67" s="198"/>
      <c r="AT67" s="198"/>
      <c r="AU67" s="198"/>
      <c r="AV67" s="167"/>
      <c r="AX67" s="167"/>
      <c r="AY67" s="198"/>
      <c r="AZ67" s="198"/>
      <c r="BA67" s="198"/>
      <c r="BB67" s="198"/>
      <c r="BC67" s="198"/>
      <c r="BD67" s="198"/>
      <c r="BE67" s="167"/>
      <c r="BG67" s="167"/>
      <c r="BH67" s="198"/>
      <c r="BI67" s="198"/>
      <c r="BJ67" s="198"/>
      <c r="BK67" s="198"/>
      <c r="BL67" s="198"/>
      <c r="BM67" s="198"/>
      <c r="BN67" s="167"/>
      <c r="BO67" s="167"/>
      <c r="BP67" s="514" t="str">
        <f t="shared" si="97"/>
        <v>６０１１</v>
      </c>
      <c r="BQ67" s="167">
        <f>COUNTIF(BP$5:BP66,BP67)</f>
        <v>0</v>
      </c>
      <c r="BR67" s="167">
        <f>COUNTIF(BP$5:BP66,LEFT(BP67,3))</f>
        <v>0</v>
      </c>
      <c r="BS67" s="167">
        <f>COUNTIF(BP$5:BP66,LEFT(BP67,2))</f>
        <v>0</v>
      </c>
      <c r="BT67" s="167">
        <f>COUNTIF(BP$5:BP66,LEFT(BP67,1))</f>
        <v>0</v>
      </c>
      <c r="BU67" s="515" t="b">
        <f t="shared" si="98"/>
        <v>0</v>
      </c>
      <c r="BV67" s="79" t="str">
        <f t="shared" si="99"/>
        <v>6011</v>
      </c>
      <c r="BW67" s="79" t="str">
        <f t="shared" si="95"/>
        <v>6011</v>
      </c>
      <c r="BX67" s="515" t="b">
        <f>IF(H21="",FALSE,COUNTIF($H$5:$H21,$BW67)&gt;1)</f>
        <v>0</v>
      </c>
      <c r="BY67" s="485" t="str">
        <f t="shared" si="26"/>
        <v/>
      </c>
    </row>
    <row r="68" spans="1:77" hidden="1">
      <c r="A68" s="55"/>
      <c r="E68" s="55"/>
      <c r="F68" s="117"/>
      <c r="G68" s="108"/>
      <c r="H68" s="416"/>
      <c r="I68" s="55"/>
      <c r="J68" s="117"/>
      <c r="K68" s="108"/>
      <c r="L68" s="416"/>
      <c r="M68" s="55"/>
      <c r="N68" s="117"/>
      <c r="O68" s="108"/>
      <c r="P68" s="416"/>
      <c r="Q68" s="55"/>
      <c r="R68" s="117"/>
      <c r="S68" s="108"/>
      <c r="T68" s="416"/>
      <c r="U68" s="55"/>
      <c r="AG68" s="198"/>
      <c r="AH68" s="198"/>
      <c r="AI68" s="198"/>
      <c r="AJ68" s="198"/>
      <c r="AK68" s="198"/>
      <c r="AL68" s="198"/>
      <c r="AM68" s="167"/>
      <c r="AN68" s="167"/>
      <c r="AO68" s="167"/>
      <c r="AP68" s="198"/>
      <c r="AQ68" s="198"/>
      <c r="AR68" s="198"/>
      <c r="AS68" s="198"/>
      <c r="AT68" s="198"/>
      <c r="AU68" s="198"/>
      <c r="AV68" s="167"/>
      <c r="AX68" s="167"/>
      <c r="AY68" s="198"/>
      <c r="AZ68" s="198"/>
      <c r="BA68" s="198"/>
      <c r="BB68" s="198"/>
      <c r="BC68" s="198"/>
      <c r="BD68" s="198"/>
      <c r="BE68" s="167"/>
      <c r="BG68" s="167"/>
      <c r="BH68" s="198"/>
      <c r="BI68" s="198"/>
      <c r="BJ68" s="198"/>
      <c r="BK68" s="198"/>
      <c r="BL68" s="198"/>
      <c r="BM68" s="198"/>
      <c r="BN68" s="167"/>
      <c r="BO68" s="167"/>
      <c r="BP68" s="514" t="str">
        <f t="shared" si="97"/>
        <v>６０１２</v>
      </c>
      <c r="BQ68" s="167">
        <f>COUNTIF(BP$5:BP67,BP68)</f>
        <v>0</v>
      </c>
      <c r="BR68" s="167">
        <f>COUNTIF(BP$5:BP67,LEFT(BP68,3))</f>
        <v>0</v>
      </c>
      <c r="BS68" s="167">
        <f>COUNTIF(BP$5:BP67,LEFT(BP68,2))</f>
        <v>0</v>
      </c>
      <c r="BT68" s="167">
        <f>COUNTIF(BP$5:BP67,LEFT(BP68,1))</f>
        <v>0</v>
      </c>
      <c r="BU68" s="515" t="b">
        <f t="shared" si="98"/>
        <v>0</v>
      </c>
      <c r="BV68" s="79" t="str">
        <f t="shared" si="99"/>
        <v>6012</v>
      </c>
      <c r="BW68" s="79" t="str">
        <f t="shared" si="95"/>
        <v>6012</v>
      </c>
      <c r="BX68" s="515" t="b">
        <f>IF(H22="",FALSE,COUNTIF($H$5:$H22,$BW68)&gt;1)</f>
        <v>0</v>
      </c>
      <c r="BY68" s="485" t="str">
        <f t="shared" si="26"/>
        <v/>
      </c>
    </row>
    <row r="69" spans="1:77" hidden="1">
      <c r="A69" s="55"/>
      <c r="E69" s="55"/>
      <c r="F69" s="117"/>
      <c r="G69" s="108"/>
      <c r="H69" s="416"/>
      <c r="I69" s="55"/>
      <c r="J69" s="117"/>
      <c r="K69" s="108"/>
      <c r="L69" s="416"/>
      <c r="M69" s="55"/>
      <c r="N69" s="117"/>
      <c r="O69" s="108"/>
      <c r="P69" s="416"/>
      <c r="Q69" s="55"/>
      <c r="R69" s="117"/>
      <c r="S69" s="108"/>
      <c r="T69" s="416"/>
      <c r="U69" s="55"/>
      <c r="AG69" s="198"/>
      <c r="AH69" s="198"/>
      <c r="AI69" s="198"/>
      <c r="AJ69" s="198"/>
      <c r="AK69" s="198"/>
      <c r="AL69" s="198"/>
      <c r="AM69" s="167"/>
      <c r="AN69" s="167"/>
      <c r="AO69" s="167"/>
      <c r="AP69" s="198"/>
      <c r="AQ69" s="198"/>
      <c r="AR69" s="198"/>
      <c r="AS69" s="198"/>
      <c r="AT69" s="198"/>
      <c r="AU69" s="198"/>
      <c r="AV69" s="167"/>
      <c r="AX69" s="167"/>
      <c r="AY69" s="198"/>
      <c r="AZ69" s="198"/>
      <c r="BA69" s="198"/>
      <c r="BB69" s="198"/>
      <c r="BC69" s="198"/>
      <c r="BD69" s="198"/>
      <c r="BE69" s="167"/>
      <c r="BG69" s="167"/>
      <c r="BH69" s="198"/>
      <c r="BI69" s="198"/>
      <c r="BJ69" s="198"/>
      <c r="BK69" s="198"/>
      <c r="BL69" s="198"/>
      <c r="BM69" s="198"/>
      <c r="BN69" s="167"/>
      <c r="BO69" s="167"/>
      <c r="BP69" s="514" t="str">
        <f t="shared" si="97"/>
        <v>６０１３</v>
      </c>
      <c r="BQ69" s="167">
        <f>COUNTIF(BP$5:BP68,BP69)</f>
        <v>0</v>
      </c>
      <c r="BR69" s="167">
        <f>COUNTIF(BP$5:BP68,LEFT(BP69,3))</f>
        <v>0</v>
      </c>
      <c r="BS69" s="167">
        <f>COUNTIF(BP$5:BP68,LEFT(BP69,2))</f>
        <v>0</v>
      </c>
      <c r="BT69" s="167">
        <f>COUNTIF(BP$5:BP68,LEFT(BP69,1))</f>
        <v>0</v>
      </c>
      <c r="BU69" s="515" t="b">
        <f t="shared" si="98"/>
        <v>0</v>
      </c>
      <c r="BV69" s="79" t="str">
        <f t="shared" si="99"/>
        <v>6013</v>
      </c>
      <c r="BW69" s="79" t="str">
        <f t="shared" si="95"/>
        <v>6013</v>
      </c>
      <c r="BX69" s="515" t="b">
        <f>IF(H23="",FALSE,COUNTIF($H$5:$H23,$BW69)&gt;1)</f>
        <v>0</v>
      </c>
      <c r="BY69" s="485" t="str">
        <f t="shared" si="26"/>
        <v/>
      </c>
    </row>
    <row r="70" spans="1:77" hidden="1">
      <c r="A70" s="55"/>
      <c r="E70" s="55"/>
      <c r="F70" s="117"/>
      <c r="G70" s="108"/>
      <c r="H70" s="416"/>
      <c r="I70" s="55"/>
      <c r="J70" s="117"/>
      <c r="K70" s="108"/>
      <c r="L70" s="416"/>
      <c r="M70" s="55"/>
      <c r="N70" s="117"/>
      <c r="O70" s="108"/>
      <c r="P70" s="416"/>
      <c r="Q70" s="55"/>
      <c r="R70" s="117"/>
      <c r="S70" s="108"/>
      <c r="T70" s="416"/>
      <c r="U70" s="55"/>
      <c r="AG70" s="198"/>
      <c r="AH70" s="198"/>
      <c r="AI70" s="198"/>
      <c r="AJ70" s="198"/>
      <c r="AK70" s="198"/>
      <c r="AL70" s="198"/>
      <c r="AM70" s="167"/>
      <c r="AN70" s="167"/>
      <c r="AO70" s="167"/>
      <c r="AP70" s="198"/>
      <c r="AQ70" s="198"/>
      <c r="AR70" s="198"/>
      <c r="AS70" s="198"/>
      <c r="AT70" s="198"/>
      <c r="AU70" s="198"/>
      <c r="AV70" s="167"/>
      <c r="AX70" s="167"/>
      <c r="AY70" s="198"/>
      <c r="AZ70" s="198"/>
      <c r="BA70" s="198"/>
      <c r="BB70" s="198"/>
      <c r="BC70" s="198"/>
      <c r="BD70" s="198"/>
      <c r="BE70" s="167"/>
      <c r="BG70" s="167"/>
      <c r="BH70" s="198"/>
      <c r="BI70" s="198"/>
      <c r="BJ70" s="198"/>
      <c r="BK70" s="198"/>
      <c r="BL70" s="198"/>
      <c r="BM70" s="198"/>
      <c r="BN70" s="167"/>
      <c r="BO70" s="167"/>
      <c r="BP70" s="514" t="str">
        <f t="shared" si="97"/>
        <v>６０１４</v>
      </c>
      <c r="BQ70" s="167">
        <f>COUNTIF(BP$5:BP69,BP70)</f>
        <v>0</v>
      </c>
      <c r="BR70" s="167">
        <f>COUNTIF(BP$5:BP69,LEFT(BP70,3))</f>
        <v>0</v>
      </c>
      <c r="BS70" s="167">
        <f>COUNTIF(BP$5:BP69,LEFT(BP70,2))</f>
        <v>0</v>
      </c>
      <c r="BT70" s="167">
        <f>COUNTIF(BP$5:BP69,LEFT(BP70,1))</f>
        <v>0</v>
      </c>
      <c r="BU70" s="515" t="b">
        <f t="shared" si="98"/>
        <v>0</v>
      </c>
      <c r="BV70" s="79" t="str">
        <f t="shared" si="99"/>
        <v>6014</v>
      </c>
      <c r="BW70" s="79" t="str">
        <f t="shared" si="95"/>
        <v>6014</v>
      </c>
      <c r="BX70" s="515" t="b">
        <f>IF(H24="",FALSE,COUNTIF($H$5:$H24,$BW70)&gt;1)</f>
        <v>0</v>
      </c>
      <c r="BY70" s="485" t="str">
        <f t="shared" ref="BY70:BY133" si="101">IF(OR(BU70,BX70),"red","")</f>
        <v/>
      </c>
    </row>
    <row r="71" spans="1:77" hidden="1">
      <c r="A71" s="55"/>
      <c r="E71" s="55"/>
      <c r="F71" s="117"/>
      <c r="G71" s="108"/>
      <c r="H71" s="416"/>
      <c r="I71" s="55"/>
      <c r="J71" s="117"/>
      <c r="K71" s="108"/>
      <c r="L71" s="416"/>
      <c r="M71" s="55"/>
      <c r="N71" s="117"/>
      <c r="O71" s="108"/>
      <c r="P71" s="416"/>
      <c r="Q71" s="55"/>
      <c r="R71" s="117"/>
      <c r="S71" s="108"/>
      <c r="T71" s="416"/>
      <c r="U71" s="55"/>
      <c r="AG71" s="198"/>
      <c r="AH71" s="198"/>
      <c r="AI71" s="198"/>
      <c r="AJ71" s="198"/>
      <c r="AK71" s="198"/>
      <c r="AL71" s="198"/>
      <c r="AM71" s="167"/>
      <c r="AN71" s="167"/>
      <c r="AO71" s="167"/>
      <c r="AP71" s="198"/>
      <c r="AQ71" s="198"/>
      <c r="AR71" s="198"/>
      <c r="AS71" s="198"/>
      <c r="AT71" s="198"/>
      <c r="AU71" s="198"/>
      <c r="AV71" s="167"/>
      <c r="AX71" s="167"/>
      <c r="AY71" s="198"/>
      <c r="AZ71" s="198"/>
      <c r="BA71" s="198"/>
      <c r="BB71" s="198"/>
      <c r="BC71" s="198"/>
      <c r="BD71" s="198"/>
      <c r="BE71" s="167"/>
      <c r="BG71" s="167"/>
      <c r="BH71" s="198"/>
      <c r="BI71" s="198"/>
      <c r="BJ71" s="198"/>
      <c r="BK71" s="198"/>
      <c r="BL71" s="198"/>
      <c r="BM71" s="198"/>
      <c r="BN71" s="167"/>
      <c r="BO71" s="167"/>
      <c r="BP71" s="514" t="str">
        <f t="shared" si="97"/>
        <v>６０１５</v>
      </c>
      <c r="BQ71" s="167">
        <f>COUNTIF(BP$5:BP70,BP71)</f>
        <v>0</v>
      </c>
      <c r="BR71" s="167">
        <f>COUNTIF(BP$5:BP70,LEFT(BP71,3))</f>
        <v>0</v>
      </c>
      <c r="BS71" s="167">
        <f>COUNTIF(BP$5:BP70,LEFT(BP71,2))</f>
        <v>0</v>
      </c>
      <c r="BT71" s="167">
        <f>COUNTIF(BP$5:BP70,LEFT(BP71,1))</f>
        <v>0</v>
      </c>
      <c r="BU71" s="515" t="b">
        <f t="shared" si="98"/>
        <v>0</v>
      </c>
      <c r="BV71" s="79" t="str">
        <f t="shared" si="99"/>
        <v>6015</v>
      </c>
      <c r="BW71" s="79" t="str">
        <f t="shared" si="95"/>
        <v>6015</v>
      </c>
      <c r="BX71" s="515" t="b">
        <f>IF(H25="",FALSE,COUNTIF($H$5:$H25,$BW71)&gt;1)</f>
        <v>0</v>
      </c>
      <c r="BY71" s="485" t="str">
        <f t="shared" si="101"/>
        <v/>
      </c>
    </row>
    <row r="72" spans="1:77" hidden="1">
      <c r="A72" s="55"/>
      <c r="E72" s="55"/>
      <c r="F72" s="117"/>
      <c r="G72" s="108"/>
      <c r="H72" s="416"/>
      <c r="I72" s="55"/>
      <c r="J72" s="117"/>
      <c r="K72" s="108"/>
      <c r="L72" s="416"/>
      <c r="M72" s="55"/>
      <c r="N72" s="117"/>
      <c r="O72" s="108"/>
      <c r="P72" s="416"/>
      <c r="Q72" s="55"/>
      <c r="R72" s="117"/>
      <c r="S72" s="108"/>
      <c r="T72" s="416"/>
      <c r="U72" s="55"/>
      <c r="AG72" s="198"/>
      <c r="AH72" s="198"/>
      <c r="AI72" s="198"/>
      <c r="AJ72" s="198"/>
      <c r="AK72" s="198"/>
      <c r="AL72" s="198"/>
      <c r="AM72" s="167"/>
      <c r="AN72" s="167"/>
      <c r="AO72" s="167"/>
      <c r="AP72" s="198"/>
      <c r="AQ72" s="198"/>
      <c r="AR72" s="198"/>
      <c r="AS72" s="198"/>
      <c r="AT72" s="198"/>
      <c r="AU72" s="198"/>
      <c r="AV72" s="167"/>
      <c r="AX72" s="167"/>
      <c r="AY72" s="198"/>
      <c r="AZ72" s="198"/>
      <c r="BA72" s="198"/>
      <c r="BB72" s="198"/>
      <c r="BC72" s="198"/>
      <c r="BD72" s="198"/>
      <c r="BE72" s="167"/>
      <c r="BG72" s="167"/>
      <c r="BH72" s="198"/>
      <c r="BI72" s="198"/>
      <c r="BJ72" s="198"/>
      <c r="BK72" s="198"/>
      <c r="BL72" s="198"/>
      <c r="BM72" s="198"/>
      <c r="BN72" s="167"/>
      <c r="BO72" s="167"/>
      <c r="BP72" s="514" t="str">
        <f t="shared" si="97"/>
        <v>６０１６</v>
      </c>
      <c r="BQ72" s="167">
        <f>COUNTIF(BP$5:BP71,BP72)</f>
        <v>0</v>
      </c>
      <c r="BR72" s="167">
        <f>COUNTIF(BP$5:BP71,LEFT(BP72,3))</f>
        <v>0</v>
      </c>
      <c r="BS72" s="167">
        <f>COUNTIF(BP$5:BP71,LEFT(BP72,2))</f>
        <v>0</v>
      </c>
      <c r="BT72" s="167">
        <f>COUNTIF(BP$5:BP71,LEFT(BP72,1))</f>
        <v>0</v>
      </c>
      <c r="BU72" s="515" t="b">
        <f t="shared" si="98"/>
        <v>0</v>
      </c>
      <c r="BV72" s="79" t="str">
        <f t="shared" si="99"/>
        <v>6016</v>
      </c>
      <c r="BW72" s="79" t="str">
        <f t="shared" si="95"/>
        <v>6016</v>
      </c>
      <c r="BX72" s="515" t="b">
        <f>IF(H26="",FALSE,COUNTIF($H$5:$H26,$BW72)&gt;1)</f>
        <v>0</v>
      </c>
      <c r="BY72" s="485" t="str">
        <f t="shared" si="101"/>
        <v/>
      </c>
    </row>
    <row r="73" spans="1:77" hidden="1">
      <c r="A73" s="55"/>
      <c r="E73" s="55"/>
      <c r="F73" s="117"/>
      <c r="G73" s="108"/>
      <c r="H73" s="416"/>
      <c r="I73" s="55"/>
      <c r="J73" s="117"/>
      <c r="K73" s="108"/>
      <c r="L73" s="416"/>
      <c r="M73" s="55"/>
      <c r="N73" s="117"/>
      <c r="O73" s="108"/>
      <c r="P73" s="416"/>
      <c r="Q73" s="55"/>
      <c r="R73" s="117"/>
      <c r="S73" s="108"/>
      <c r="T73" s="416"/>
      <c r="U73" s="55"/>
      <c r="AG73" s="198"/>
      <c r="AH73" s="198"/>
      <c r="AI73" s="198"/>
      <c r="AJ73" s="198"/>
      <c r="AK73" s="198"/>
      <c r="AL73" s="198"/>
      <c r="AM73" s="167"/>
      <c r="AN73" s="167"/>
      <c r="AO73" s="167"/>
      <c r="AP73" s="198"/>
      <c r="AQ73" s="198"/>
      <c r="AR73" s="198"/>
      <c r="AS73" s="198"/>
      <c r="AT73" s="198"/>
      <c r="AU73" s="198"/>
      <c r="AV73" s="167"/>
      <c r="AX73" s="167"/>
      <c r="AY73" s="198"/>
      <c r="AZ73" s="198"/>
      <c r="BA73" s="198"/>
      <c r="BB73" s="198"/>
      <c r="BC73" s="198"/>
      <c r="BD73" s="198"/>
      <c r="BE73" s="167"/>
      <c r="BG73" s="167"/>
      <c r="BH73" s="198"/>
      <c r="BI73" s="198"/>
      <c r="BJ73" s="198"/>
      <c r="BK73" s="198"/>
      <c r="BL73" s="198"/>
      <c r="BM73" s="198"/>
      <c r="BN73" s="167"/>
      <c r="BO73" s="167"/>
      <c r="BP73" s="514" t="str">
        <f t="shared" si="97"/>
        <v>６０１７</v>
      </c>
      <c r="BQ73" s="167">
        <f>COUNTIF(BP$5:BP72,BP73)</f>
        <v>0</v>
      </c>
      <c r="BR73" s="167">
        <f>COUNTIF(BP$5:BP72,LEFT(BP73,3))</f>
        <v>0</v>
      </c>
      <c r="BS73" s="167">
        <f>COUNTIF(BP$5:BP72,LEFT(BP73,2))</f>
        <v>0</v>
      </c>
      <c r="BT73" s="167">
        <f>COUNTIF(BP$5:BP72,LEFT(BP73,1))</f>
        <v>0</v>
      </c>
      <c r="BU73" s="515" t="b">
        <f t="shared" si="98"/>
        <v>0</v>
      </c>
      <c r="BV73" s="79" t="str">
        <f t="shared" si="99"/>
        <v>6017</v>
      </c>
      <c r="BW73" s="79" t="str">
        <f t="shared" si="95"/>
        <v>6017</v>
      </c>
      <c r="BX73" s="515" t="b">
        <f>IF(H27="",FALSE,COUNTIF($H$5:$H27,$BW73)&gt;1)</f>
        <v>0</v>
      </c>
      <c r="BY73" s="485" t="str">
        <f t="shared" si="101"/>
        <v/>
      </c>
    </row>
    <row r="74" spans="1:77" hidden="1">
      <c r="A74" s="55"/>
      <c r="E74" s="55"/>
      <c r="F74" s="117"/>
      <c r="G74" s="108"/>
      <c r="H74" s="416"/>
      <c r="I74" s="55"/>
      <c r="J74" s="117"/>
      <c r="K74" s="108"/>
      <c r="L74" s="416"/>
      <c r="M74" s="55"/>
      <c r="N74" s="117"/>
      <c r="O74" s="108"/>
      <c r="P74" s="416"/>
      <c r="Q74" s="55"/>
      <c r="R74" s="117"/>
      <c r="S74" s="108"/>
      <c r="T74" s="416"/>
      <c r="U74" s="55"/>
      <c r="AG74" s="198"/>
      <c r="AH74" s="198"/>
      <c r="AI74" s="198"/>
      <c r="AJ74" s="198"/>
      <c r="AK74" s="198"/>
      <c r="AL74" s="198"/>
      <c r="AM74" s="167"/>
      <c r="AN74" s="167"/>
      <c r="AO74" s="167"/>
      <c r="AP74" s="198"/>
      <c r="AQ74" s="198"/>
      <c r="AR74" s="198"/>
      <c r="AS74" s="198"/>
      <c r="AT74" s="198"/>
      <c r="AU74" s="198"/>
      <c r="AV74" s="167"/>
      <c r="AX74" s="167"/>
      <c r="AY74" s="198"/>
      <c r="AZ74" s="198"/>
      <c r="BA74" s="198"/>
      <c r="BB74" s="198"/>
      <c r="BC74" s="198"/>
      <c r="BD74" s="198"/>
      <c r="BE74" s="167"/>
      <c r="BG74" s="167"/>
      <c r="BH74" s="198"/>
      <c r="BI74" s="198"/>
      <c r="BJ74" s="198"/>
      <c r="BK74" s="198"/>
      <c r="BL74" s="198"/>
      <c r="BM74" s="198"/>
      <c r="BN74" s="167"/>
      <c r="BO74" s="167"/>
      <c r="BP74" s="514" t="str">
        <f t="shared" si="97"/>
        <v>６０１８</v>
      </c>
      <c r="BQ74" s="167">
        <f>COUNTIF(BP$5:BP73,BP74)</f>
        <v>0</v>
      </c>
      <c r="BR74" s="167">
        <f>COUNTIF(BP$5:BP73,LEFT(BP74,3))</f>
        <v>0</v>
      </c>
      <c r="BS74" s="167">
        <f>COUNTIF(BP$5:BP73,LEFT(BP74,2))</f>
        <v>0</v>
      </c>
      <c r="BT74" s="167">
        <f>COUNTIF(BP$5:BP73,LEFT(BP74,1))</f>
        <v>0</v>
      </c>
      <c r="BU74" s="515" t="b">
        <f t="shared" si="98"/>
        <v>0</v>
      </c>
      <c r="BV74" s="79" t="str">
        <f t="shared" si="99"/>
        <v>6018</v>
      </c>
      <c r="BW74" s="79" t="str">
        <f t="shared" si="95"/>
        <v>6018</v>
      </c>
      <c r="BX74" s="515" t="b">
        <f>IF(H28="",FALSE,COUNTIF($H$5:$H28,$BW74)&gt;1)</f>
        <v>0</v>
      </c>
      <c r="BY74" s="485" t="str">
        <f t="shared" si="101"/>
        <v/>
      </c>
    </row>
    <row r="75" spans="1:77" hidden="1">
      <c r="A75" s="55"/>
      <c r="E75" s="55"/>
      <c r="F75" s="117"/>
      <c r="G75" s="108"/>
      <c r="H75" s="416"/>
      <c r="I75" s="55"/>
      <c r="J75" s="117"/>
      <c r="K75" s="108"/>
      <c r="L75" s="416"/>
      <c r="M75" s="55"/>
      <c r="N75" s="117"/>
      <c r="O75" s="108"/>
      <c r="P75" s="416"/>
      <c r="Q75" s="55"/>
      <c r="R75" s="117"/>
      <c r="S75" s="108"/>
      <c r="T75" s="416"/>
      <c r="U75" s="55"/>
      <c r="AG75" s="198"/>
      <c r="AH75" s="198"/>
      <c r="AI75" s="198"/>
      <c r="AJ75" s="198"/>
      <c r="AK75" s="198"/>
      <c r="AL75" s="198"/>
      <c r="AM75" s="167"/>
      <c r="AN75" s="167"/>
      <c r="AO75" s="167"/>
      <c r="AP75" s="198"/>
      <c r="AQ75" s="198"/>
      <c r="AR75" s="198"/>
      <c r="AS75" s="198"/>
      <c r="AT75" s="198"/>
      <c r="AU75" s="198"/>
      <c r="AV75" s="167"/>
      <c r="AX75" s="167"/>
      <c r="AY75" s="198"/>
      <c r="AZ75" s="198"/>
      <c r="BA75" s="198"/>
      <c r="BB75" s="198"/>
      <c r="BC75" s="198"/>
      <c r="BD75" s="198"/>
      <c r="BE75" s="167"/>
      <c r="BG75" s="167"/>
      <c r="BH75" s="198"/>
      <c r="BI75" s="198"/>
      <c r="BJ75" s="198"/>
      <c r="BK75" s="198"/>
      <c r="BL75" s="198"/>
      <c r="BM75" s="198"/>
      <c r="BN75" s="167"/>
      <c r="BO75" s="167"/>
      <c r="BP75" s="514" t="str">
        <f t="shared" si="97"/>
        <v>６０１９</v>
      </c>
      <c r="BQ75" s="167">
        <f>COUNTIF(BP$5:BP74,BP75)</f>
        <v>0</v>
      </c>
      <c r="BR75" s="167">
        <f>COUNTIF(BP$5:BP74,LEFT(BP75,3))</f>
        <v>0</v>
      </c>
      <c r="BS75" s="167">
        <f>COUNTIF(BP$5:BP74,LEFT(BP75,2))</f>
        <v>0</v>
      </c>
      <c r="BT75" s="167">
        <f>COUNTIF(BP$5:BP74,LEFT(BP75,1))</f>
        <v>0</v>
      </c>
      <c r="BU75" s="515" t="b">
        <f t="shared" si="98"/>
        <v>0</v>
      </c>
      <c r="BV75" s="79" t="str">
        <f t="shared" si="99"/>
        <v>6019</v>
      </c>
      <c r="BW75" s="79" t="str">
        <f t="shared" si="95"/>
        <v>6019</v>
      </c>
      <c r="BX75" s="515" t="b">
        <f>IF(H29="",FALSE,COUNTIF($H$5:$H29,$BW75)&gt;1)</f>
        <v>0</v>
      </c>
      <c r="BY75" s="485" t="str">
        <f t="shared" si="101"/>
        <v/>
      </c>
    </row>
    <row r="76" spans="1:77" hidden="1">
      <c r="F76" s="117"/>
      <c r="G76" s="108"/>
      <c r="H76" s="416"/>
      <c r="J76" s="117"/>
      <c r="K76" s="108"/>
      <c r="L76" s="416"/>
      <c r="N76" s="117"/>
      <c r="O76" s="108"/>
      <c r="P76" s="416"/>
      <c r="R76" s="117"/>
      <c r="S76" s="108"/>
      <c r="T76" s="416"/>
      <c r="AG76" s="198"/>
      <c r="AH76" s="198"/>
      <c r="AI76" s="198"/>
      <c r="AJ76" s="198"/>
      <c r="AK76" s="198"/>
      <c r="AL76" s="198"/>
      <c r="AM76" s="167"/>
      <c r="AN76" s="167"/>
      <c r="AO76" s="167"/>
      <c r="AP76" s="198"/>
      <c r="AQ76" s="198"/>
      <c r="AR76" s="198"/>
      <c r="AS76" s="198"/>
      <c r="AT76" s="198"/>
      <c r="AU76" s="198"/>
      <c r="AV76" s="167"/>
      <c r="AX76" s="167"/>
      <c r="AY76" s="198"/>
      <c r="AZ76" s="198"/>
      <c r="BA76" s="198"/>
      <c r="BB76" s="198"/>
      <c r="BC76" s="198"/>
      <c r="BD76" s="198"/>
      <c r="BE76" s="167"/>
      <c r="BG76" s="167"/>
      <c r="BH76" s="198"/>
      <c r="BI76" s="198"/>
      <c r="BJ76" s="198"/>
      <c r="BK76" s="198"/>
      <c r="BL76" s="198"/>
      <c r="BM76" s="198"/>
      <c r="BN76" s="167"/>
      <c r="BO76" s="167"/>
      <c r="BP76" s="514" t="str">
        <f t="shared" si="97"/>
        <v>６０２０</v>
      </c>
      <c r="BQ76" s="167">
        <f>COUNTIF(BP$5:BP75,BP76)</f>
        <v>0</v>
      </c>
      <c r="BR76" s="167">
        <f>COUNTIF(BP$5:BP75,LEFT(BP76,3))</f>
        <v>0</v>
      </c>
      <c r="BS76" s="167">
        <f>COUNTIF(BP$5:BP75,LEFT(BP76,2))</f>
        <v>0</v>
      </c>
      <c r="BT76" s="167">
        <f>COUNTIF(BP$5:BP75,LEFT(BP76,1))</f>
        <v>0</v>
      </c>
      <c r="BU76" s="515" t="b">
        <f t="shared" si="98"/>
        <v>0</v>
      </c>
      <c r="BV76" s="79" t="str">
        <f t="shared" si="99"/>
        <v>6020</v>
      </c>
      <c r="BW76" s="79" t="str">
        <f t="shared" si="95"/>
        <v>6020</v>
      </c>
      <c r="BX76" s="515" t="b">
        <f>IF(H30="",FALSE,COUNTIF($H$5:$H30,$BW76)&gt;1)</f>
        <v>0</v>
      </c>
      <c r="BY76" s="485" t="str">
        <f t="shared" si="101"/>
        <v/>
      </c>
    </row>
    <row r="77" spans="1:77" hidden="1">
      <c r="F77" s="117"/>
      <c r="G77" s="108"/>
      <c r="H77" s="416"/>
      <c r="J77" s="117"/>
      <c r="K77" s="108"/>
      <c r="L77" s="416"/>
      <c r="N77" s="117"/>
      <c r="O77" s="108"/>
      <c r="P77" s="416"/>
      <c r="R77" s="117"/>
      <c r="S77" s="108"/>
      <c r="T77" s="416"/>
      <c r="AG77" s="198"/>
      <c r="AH77" s="198"/>
      <c r="AI77" s="198"/>
      <c r="AJ77" s="198"/>
      <c r="AK77" s="198"/>
      <c r="AL77" s="198"/>
      <c r="AM77" s="167"/>
      <c r="AN77" s="167"/>
      <c r="AO77" s="167"/>
      <c r="AP77" s="198"/>
      <c r="AQ77" s="198"/>
      <c r="AR77" s="198"/>
      <c r="AS77" s="198"/>
      <c r="AT77" s="198"/>
      <c r="AU77" s="198"/>
      <c r="AV77" s="167"/>
      <c r="AX77" s="167"/>
      <c r="AY77" s="198"/>
      <c r="AZ77" s="198"/>
      <c r="BA77" s="198"/>
      <c r="BB77" s="198"/>
      <c r="BC77" s="198"/>
      <c r="BD77" s="198"/>
      <c r="BE77" s="167"/>
      <c r="BG77" s="167"/>
      <c r="BH77" s="198"/>
      <c r="BI77" s="198"/>
      <c r="BJ77" s="198"/>
      <c r="BK77" s="198"/>
      <c r="BL77" s="198"/>
      <c r="BM77" s="198"/>
      <c r="BN77" s="167"/>
      <c r="BO77" s="167"/>
      <c r="BP77" s="514" t="str">
        <f t="shared" si="97"/>
        <v>６０２１</v>
      </c>
      <c r="BQ77" s="167">
        <f>COUNTIF(BP$5:BP76,BP77)</f>
        <v>0</v>
      </c>
      <c r="BR77" s="167">
        <f>COUNTIF(BP$5:BP76,LEFT(BP77,3))</f>
        <v>0</v>
      </c>
      <c r="BS77" s="167">
        <f>COUNTIF(BP$5:BP76,LEFT(BP77,2))</f>
        <v>0</v>
      </c>
      <c r="BT77" s="167">
        <f>COUNTIF(BP$5:BP76,LEFT(BP77,1))</f>
        <v>0</v>
      </c>
      <c r="BU77" s="515" t="b">
        <f t="shared" si="98"/>
        <v>0</v>
      </c>
      <c r="BV77" s="79" t="str">
        <f t="shared" si="99"/>
        <v>6021</v>
      </c>
      <c r="BW77" s="79" t="str">
        <f t="shared" si="95"/>
        <v>6021</v>
      </c>
      <c r="BX77" s="515" t="b">
        <f>IF(H31="",FALSE,COUNTIF($H$5:$H31,$BW77)&gt;1)</f>
        <v>0</v>
      </c>
      <c r="BY77" s="485" t="str">
        <f t="shared" si="101"/>
        <v/>
      </c>
    </row>
    <row r="78" spans="1:77" hidden="1">
      <c r="F78" s="117"/>
      <c r="G78" s="108"/>
      <c r="H78" s="416"/>
      <c r="J78" s="117"/>
      <c r="K78" s="108"/>
      <c r="L78" s="416"/>
      <c r="N78" s="117"/>
      <c r="O78" s="108"/>
      <c r="P78" s="416"/>
      <c r="R78" s="117"/>
      <c r="S78" s="108"/>
      <c r="T78" s="416"/>
      <c r="AG78" s="198"/>
      <c r="AH78" s="198"/>
      <c r="AI78" s="198"/>
      <c r="AJ78" s="198"/>
      <c r="AK78" s="198"/>
      <c r="AL78" s="198"/>
      <c r="AM78" s="167"/>
      <c r="AN78" s="167"/>
      <c r="AO78" s="167"/>
      <c r="AP78" s="198"/>
      <c r="AQ78" s="198"/>
      <c r="AR78" s="198"/>
      <c r="AS78" s="198"/>
      <c r="AT78" s="198"/>
      <c r="AU78" s="198"/>
      <c r="AV78" s="167"/>
      <c r="AX78" s="167"/>
      <c r="AY78" s="198"/>
      <c r="AZ78" s="198"/>
      <c r="BA78" s="198"/>
      <c r="BB78" s="198"/>
      <c r="BC78" s="198"/>
      <c r="BD78" s="198"/>
      <c r="BE78" s="167"/>
      <c r="BG78" s="167"/>
      <c r="BH78" s="198"/>
      <c r="BI78" s="198"/>
      <c r="BJ78" s="198"/>
      <c r="BK78" s="198"/>
      <c r="BL78" s="198"/>
      <c r="BM78" s="198"/>
      <c r="BN78" s="167"/>
      <c r="BO78" s="167"/>
      <c r="BP78" s="514" t="str">
        <f t="shared" si="97"/>
        <v>６０２２</v>
      </c>
      <c r="BQ78" s="167">
        <f>COUNTIF(BP$5:BP77,BP78)</f>
        <v>0</v>
      </c>
      <c r="BR78" s="167">
        <f>COUNTIF(BP$5:BP77,LEFT(BP78,3))</f>
        <v>0</v>
      </c>
      <c r="BS78" s="167">
        <f>COUNTIF(BP$5:BP77,LEFT(BP78,2))</f>
        <v>0</v>
      </c>
      <c r="BT78" s="167">
        <f>COUNTIF(BP$5:BP77,LEFT(BP78,1))</f>
        <v>0</v>
      </c>
      <c r="BU78" s="515" t="b">
        <f t="shared" si="98"/>
        <v>0</v>
      </c>
      <c r="BV78" s="79" t="str">
        <f t="shared" si="99"/>
        <v>6022</v>
      </c>
      <c r="BW78" s="79" t="str">
        <f t="shared" si="95"/>
        <v>6022</v>
      </c>
      <c r="BX78" s="515" t="b">
        <f>IF(H32="",FALSE,COUNTIF($H$5:$H32,$BW78)&gt;1)</f>
        <v>0</v>
      </c>
      <c r="BY78" s="485" t="str">
        <f t="shared" si="101"/>
        <v/>
      </c>
    </row>
    <row r="79" spans="1:77" hidden="1">
      <c r="F79" s="117"/>
      <c r="G79" s="108"/>
      <c r="H79" s="416"/>
      <c r="J79" s="117"/>
      <c r="K79" s="108"/>
      <c r="L79" s="416"/>
      <c r="N79" s="117"/>
      <c r="O79" s="108"/>
      <c r="P79" s="416"/>
      <c r="R79" s="117"/>
      <c r="S79" s="108"/>
      <c r="T79" s="416"/>
      <c r="AG79" s="198"/>
      <c r="AH79" s="198"/>
      <c r="AI79" s="198"/>
      <c r="AJ79" s="198"/>
      <c r="AK79" s="198"/>
      <c r="AL79" s="198"/>
      <c r="AM79" s="167"/>
      <c r="AN79" s="167"/>
      <c r="AO79" s="167"/>
      <c r="AP79" s="198"/>
      <c r="AQ79" s="198"/>
      <c r="AR79" s="198"/>
      <c r="AS79" s="198"/>
      <c r="AT79" s="198"/>
      <c r="AU79" s="198"/>
      <c r="AV79" s="167"/>
      <c r="AX79" s="167"/>
      <c r="AY79" s="198"/>
      <c r="AZ79" s="198"/>
      <c r="BA79" s="198"/>
      <c r="BB79" s="198"/>
      <c r="BC79" s="198"/>
      <c r="BD79" s="198"/>
      <c r="BE79" s="167"/>
      <c r="BG79" s="167"/>
      <c r="BH79" s="198"/>
      <c r="BI79" s="198"/>
      <c r="BJ79" s="198"/>
      <c r="BK79" s="198"/>
      <c r="BL79" s="198"/>
      <c r="BM79" s="198"/>
      <c r="BN79" s="167"/>
      <c r="BO79" s="167"/>
      <c r="BP79" s="514" t="str">
        <f t="shared" si="97"/>
        <v>６０２３</v>
      </c>
      <c r="BQ79" s="167">
        <f>COUNTIF(BP$5:BP78,BP79)</f>
        <v>0</v>
      </c>
      <c r="BR79" s="167">
        <f>COUNTIF(BP$5:BP78,LEFT(BP79,3))</f>
        <v>0</v>
      </c>
      <c r="BS79" s="167">
        <f>COUNTIF(BP$5:BP78,LEFT(BP79,2))</f>
        <v>0</v>
      </c>
      <c r="BT79" s="167">
        <f>COUNTIF(BP$5:BP78,LEFT(BP79,1))</f>
        <v>0</v>
      </c>
      <c r="BU79" s="515" t="b">
        <f t="shared" si="98"/>
        <v>0</v>
      </c>
      <c r="BV79" s="79" t="str">
        <f t="shared" si="99"/>
        <v>6023</v>
      </c>
      <c r="BW79" s="79" t="str">
        <f t="shared" si="95"/>
        <v>6023</v>
      </c>
      <c r="BX79" s="515" t="b">
        <f>IF(H33="",FALSE,COUNTIF($H$5:$H33,$BW79)&gt;1)</f>
        <v>0</v>
      </c>
      <c r="BY79" s="485" t="str">
        <f t="shared" si="101"/>
        <v/>
      </c>
    </row>
    <row r="80" spans="1:77" hidden="1">
      <c r="F80" s="117"/>
      <c r="G80" s="108"/>
      <c r="H80" s="416"/>
      <c r="J80" s="117"/>
      <c r="K80" s="108"/>
      <c r="L80" s="416"/>
      <c r="N80" s="117"/>
      <c r="O80" s="108"/>
      <c r="P80" s="416"/>
      <c r="R80" s="117"/>
      <c r="S80" s="108"/>
      <c r="T80" s="416"/>
      <c r="AG80" s="198"/>
      <c r="AH80" s="198"/>
      <c r="AI80" s="198"/>
      <c r="AJ80" s="198"/>
      <c r="AK80" s="198"/>
      <c r="AL80" s="198"/>
      <c r="AM80" s="167"/>
      <c r="AN80" s="167"/>
      <c r="AO80" s="167"/>
      <c r="AP80" s="198"/>
      <c r="AQ80" s="198"/>
      <c r="AR80" s="198"/>
      <c r="AS80" s="198"/>
      <c r="AT80" s="198"/>
      <c r="AU80" s="198"/>
      <c r="AV80" s="167"/>
      <c r="AX80" s="167"/>
      <c r="AY80" s="198"/>
      <c r="AZ80" s="198"/>
      <c r="BA80" s="198"/>
      <c r="BB80" s="198"/>
      <c r="BC80" s="198"/>
      <c r="BD80" s="198"/>
      <c r="BE80" s="167"/>
      <c r="BG80" s="167"/>
      <c r="BH80" s="198"/>
      <c r="BI80" s="198"/>
      <c r="BJ80" s="198"/>
      <c r="BK80" s="198"/>
      <c r="BL80" s="198"/>
      <c r="BM80" s="198"/>
      <c r="BN80" s="167"/>
      <c r="BO80" s="167"/>
      <c r="BP80" s="514" t="str">
        <f t="shared" si="97"/>
        <v>６０２４</v>
      </c>
      <c r="BQ80" s="167">
        <f>COUNTIF(BP$5:BP79,BP80)</f>
        <v>0</v>
      </c>
      <c r="BR80" s="167">
        <f>COUNTIF(BP$5:BP79,LEFT(BP80,3))</f>
        <v>0</v>
      </c>
      <c r="BS80" s="167">
        <f>COUNTIF(BP$5:BP79,LEFT(BP80,2))</f>
        <v>0</v>
      </c>
      <c r="BT80" s="167">
        <f>COUNTIF(BP$5:BP79,LEFT(BP80,1))</f>
        <v>0</v>
      </c>
      <c r="BU80" s="515" t="b">
        <f t="shared" si="98"/>
        <v>0</v>
      </c>
      <c r="BV80" s="79" t="str">
        <f t="shared" si="99"/>
        <v>6024</v>
      </c>
      <c r="BW80" s="79" t="str">
        <f t="shared" si="95"/>
        <v>6024</v>
      </c>
      <c r="BX80" s="515" t="b">
        <f>IF(H34="",FALSE,COUNTIF($H$5:$H34,$BW80)&gt;1)</f>
        <v>0</v>
      </c>
      <c r="BY80" s="485" t="str">
        <f t="shared" si="101"/>
        <v/>
      </c>
    </row>
    <row r="81" spans="6:77" hidden="1">
      <c r="F81" s="117"/>
      <c r="G81" s="108"/>
      <c r="H81" s="416"/>
      <c r="J81" s="117"/>
      <c r="K81" s="108"/>
      <c r="L81" s="416"/>
      <c r="N81" s="117"/>
      <c r="O81" s="108"/>
      <c r="P81" s="416"/>
      <c r="R81" s="117"/>
      <c r="S81" s="108"/>
      <c r="T81" s="416"/>
      <c r="AG81" s="198"/>
      <c r="AH81" s="198"/>
      <c r="AI81" s="198"/>
      <c r="AJ81" s="198"/>
      <c r="AK81" s="198"/>
      <c r="AL81" s="198"/>
      <c r="AM81" s="167"/>
      <c r="AN81" s="167"/>
      <c r="AO81" s="167"/>
      <c r="AP81" s="198"/>
      <c r="AQ81" s="198"/>
      <c r="AR81" s="198"/>
      <c r="AS81" s="198"/>
      <c r="AT81" s="198"/>
      <c r="AU81" s="198"/>
      <c r="AV81" s="167"/>
      <c r="AX81" s="167"/>
      <c r="AY81" s="198"/>
      <c r="AZ81" s="198"/>
      <c r="BA81" s="198"/>
      <c r="BB81" s="198"/>
      <c r="BC81" s="198"/>
      <c r="BD81" s="198"/>
      <c r="BE81" s="167"/>
      <c r="BG81" s="167"/>
      <c r="BH81" s="198"/>
      <c r="BI81" s="198"/>
      <c r="BJ81" s="198"/>
      <c r="BK81" s="198"/>
      <c r="BL81" s="198"/>
      <c r="BM81" s="198"/>
      <c r="BN81" s="167"/>
      <c r="BO81" s="167"/>
      <c r="BP81" s="514" t="str">
        <f t="shared" si="97"/>
        <v>６０２５</v>
      </c>
      <c r="BQ81" s="167">
        <f>COUNTIF(BP$5:BP80,BP81)</f>
        <v>0</v>
      </c>
      <c r="BR81" s="167">
        <f>COUNTIF(BP$5:BP80,LEFT(BP81,3))</f>
        <v>0</v>
      </c>
      <c r="BS81" s="167">
        <f>COUNTIF(BP$5:BP80,LEFT(BP81,2))</f>
        <v>0</v>
      </c>
      <c r="BT81" s="167">
        <f>COUNTIF(BP$5:BP80,LEFT(BP81,1))</f>
        <v>0</v>
      </c>
      <c r="BU81" s="515" t="b">
        <f t="shared" si="98"/>
        <v>0</v>
      </c>
      <c r="BV81" s="79" t="str">
        <f t="shared" si="99"/>
        <v>6025</v>
      </c>
      <c r="BW81" s="79" t="str">
        <f t="shared" si="95"/>
        <v>6025</v>
      </c>
      <c r="BX81" s="515" t="b">
        <f>IF(H35="",FALSE,COUNTIF($H$5:$H35,$BW81)&gt;1)</f>
        <v>0</v>
      </c>
      <c r="BY81" s="485" t="str">
        <f t="shared" si="101"/>
        <v/>
      </c>
    </row>
    <row r="82" spans="6:77" hidden="1">
      <c r="F82" s="117"/>
      <c r="G82" s="108"/>
      <c r="H82" s="416"/>
      <c r="J82" s="117"/>
      <c r="K82" s="108"/>
      <c r="L82" s="416"/>
      <c r="N82" s="117"/>
      <c r="O82" s="108"/>
      <c r="P82" s="416"/>
      <c r="R82" s="117"/>
      <c r="S82" s="108"/>
      <c r="T82" s="416"/>
      <c r="AG82" s="198"/>
      <c r="AH82" s="198"/>
      <c r="AI82" s="198"/>
      <c r="AJ82" s="198"/>
      <c r="AK82" s="198"/>
      <c r="AL82" s="198"/>
      <c r="AM82" s="167"/>
      <c r="AN82" s="167"/>
      <c r="AO82" s="167"/>
      <c r="AP82" s="198"/>
      <c r="AQ82" s="198"/>
      <c r="AR82" s="198"/>
      <c r="AS82" s="198"/>
      <c r="AT82" s="198"/>
      <c r="AU82" s="198"/>
      <c r="AV82" s="167"/>
      <c r="AX82" s="167"/>
      <c r="AY82" s="198"/>
      <c r="AZ82" s="198"/>
      <c r="BA82" s="198"/>
      <c r="BB82" s="198"/>
      <c r="BC82" s="198"/>
      <c r="BD82" s="198"/>
      <c r="BE82" s="167"/>
      <c r="BG82" s="167"/>
      <c r="BH82" s="198"/>
      <c r="BI82" s="198"/>
      <c r="BJ82" s="198"/>
      <c r="BK82" s="198"/>
      <c r="BL82" s="198"/>
      <c r="BM82" s="198"/>
      <c r="BN82" s="167"/>
      <c r="BO82" s="167"/>
      <c r="BP82" s="514" t="str">
        <f t="shared" si="97"/>
        <v>６０２６</v>
      </c>
      <c r="BQ82" s="167">
        <f>COUNTIF(BP$5:BP81,BP82)</f>
        <v>0</v>
      </c>
      <c r="BR82" s="167">
        <f>COUNTIF(BP$5:BP81,LEFT(BP82,3))</f>
        <v>0</v>
      </c>
      <c r="BS82" s="167">
        <f>COUNTIF(BP$5:BP81,LEFT(BP82,2))</f>
        <v>0</v>
      </c>
      <c r="BT82" s="167">
        <f>COUNTIF(BP$5:BP81,LEFT(BP82,1))</f>
        <v>0</v>
      </c>
      <c r="BU82" s="515" t="b">
        <f t="shared" si="98"/>
        <v>0</v>
      </c>
      <c r="BV82" s="79" t="str">
        <f t="shared" si="99"/>
        <v>6026</v>
      </c>
      <c r="BW82" s="79" t="str">
        <f t="shared" si="95"/>
        <v>6026</v>
      </c>
      <c r="BX82" s="515" t="b">
        <f>IF(H36="",FALSE,COUNTIF($H$5:$H36,$BW82)&gt;1)</f>
        <v>0</v>
      </c>
      <c r="BY82" s="485" t="str">
        <f t="shared" si="101"/>
        <v/>
      </c>
    </row>
    <row r="83" spans="6:77" hidden="1">
      <c r="F83" s="117"/>
      <c r="G83" s="108"/>
      <c r="H83" s="416"/>
      <c r="J83" s="117"/>
      <c r="K83" s="108"/>
      <c r="L83" s="416"/>
      <c r="N83" s="117"/>
      <c r="O83" s="108"/>
      <c r="P83" s="416"/>
      <c r="R83" s="117"/>
      <c r="S83" s="108"/>
      <c r="T83" s="416"/>
      <c r="AG83" s="198"/>
      <c r="AH83" s="198"/>
      <c r="AI83" s="198"/>
      <c r="AJ83" s="198"/>
      <c r="AK83" s="198"/>
      <c r="AL83" s="198"/>
      <c r="AM83" s="167"/>
      <c r="AN83" s="167"/>
      <c r="AO83" s="167"/>
      <c r="AP83" s="198"/>
      <c r="AQ83" s="198"/>
      <c r="AR83" s="198"/>
      <c r="AS83" s="198"/>
      <c r="AT83" s="198"/>
      <c r="AU83" s="198"/>
      <c r="AV83" s="167"/>
      <c r="AX83" s="167"/>
      <c r="AY83" s="198"/>
      <c r="AZ83" s="198"/>
      <c r="BA83" s="198"/>
      <c r="BB83" s="198"/>
      <c r="BC83" s="198"/>
      <c r="BD83" s="198"/>
      <c r="BE83" s="167"/>
      <c r="BG83" s="167"/>
      <c r="BH83" s="198"/>
      <c r="BI83" s="198"/>
      <c r="BJ83" s="198"/>
      <c r="BK83" s="198"/>
      <c r="BL83" s="198"/>
      <c r="BM83" s="198"/>
      <c r="BN83" s="167"/>
      <c r="BO83" s="167"/>
      <c r="BP83" s="514" t="str">
        <f t="shared" si="97"/>
        <v>６０２７</v>
      </c>
      <c r="BQ83" s="167">
        <f>COUNTIF(BP$5:BP82,BP83)</f>
        <v>0</v>
      </c>
      <c r="BR83" s="167">
        <f>COUNTIF(BP$5:BP82,LEFT(BP83,3))</f>
        <v>0</v>
      </c>
      <c r="BS83" s="167">
        <f>COUNTIF(BP$5:BP82,LEFT(BP83,2))</f>
        <v>0</v>
      </c>
      <c r="BT83" s="167">
        <f>COUNTIF(BP$5:BP82,LEFT(BP83,1))</f>
        <v>0</v>
      </c>
      <c r="BU83" s="515" t="b">
        <f t="shared" si="98"/>
        <v>0</v>
      </c>
      <c r="BV83" s="79" t="str">
        <f t="shared" si="99"/>
        <v>6027</v>
      </c>
      <c r="BW83" s="79" t="str">
        <f t="shared" si="95"/>
        <v>6027</v>
      </c>
      <c r="BX83" s="515" t="b">
        <f>IF(H37="",FALSE,COUNTIF($H$5:$H37,$BW83)&gt;1)</f>
        <v>0</v>
      </c>
      <c r="BY83" s="485" t="str">
        <f t="shared" si="101"/>
        <v/>
      </c>
    </row>
    <row r="84" spans="6:77" hidden="1">
      <c r="F84" s="117"/>
      <c r="G84" s="108"/>
      <c r="H84" s="416"/>
      <c r="J84" s="117"/>
      <c r="K84" s="108"/>
      <c r="L84" s="416"/>
      <c r="N84" s="117"/>
      <c r="O84" s="108"/>
      <c r="P84" s="416"/>
      <c r="R84" s="117"/>
      <c r="S84" s="108"/>
      <c r="T84" s="416"/>
      <c r="AG84" s="198"/>
      <c r="AH84" s="198"/>
      <c r="AI84" s="198"/>
      <c r="AJ84" s="198"/>
      <c r="AK84" s="198"/>
      <c r="AL84" s="198"/>
      <c r="AM84" s="167"/>
      <c r="AN84" s="167"/>
      <c r="AO84" s="167"/>
      <c r="AP84" s="198"/>
      <c r="AQ84" s="198"/>
      <c r="AR84" s="198"/>
      <c r="AS84" s="198"/>
      <c r="AT84" s="198"/>
      <c r="AU84" s="198"/>
      <c r="AV84" s="167"/>
      <c r="AX84" s="167"/>
      <c r="AY84" s="198"/>
      <c r="AZ84" s="198"/>
      <c r="BA84" s="198"/>
      <c r="BB84" s="198"/>
      <c r="BC84" s="198"/>
      <c r="BD84" s="198"/>
      <c r="BE84" s="167"/>
      <c r="BG84" s="167"/>
      <c r="BH84" s="198"/>
      <c r="BI84" s="198"/>
      <c r="BJ84" s="198"/>
      <c r="BK84" s="198"/>
      <c r="BL84" s="198"/>
      <c r="BM84" s="198"/>
      <c r="BN84" s="167"/>
      <c r="BO84" s="167"/>
      <c r="BP84" s="514" t="str">
        <f t="shared" si="97"/>
        <v>６０２８</v>
      </c>
      <c r="BQ84" s="167">
        <f>COUNTIF(BP$5:BP83,BP84)</f>
        <v>0</v>
      </c>
      <c r="BR84" s="167">
        <f>COUNTIF(BP$5:BP83,LEFT(BP84,3))</f>
        <v>0</v>
      </c>
      <c r="BS84" s="167">
        <f>COUNTIF(BP$5:BP83,LEFT(BP84,2))</f>
        <v>0</v>
      </c>
      <c r="BT84" s="167">
        <f>COUNTIF(BP$5:BP83,LEFT(BP84,1))</f>
        <v>0</v>
      </c>
      <c r="BU84" s="515" t="b">
        <f t="shared" si="98"/>
        <v>0</v>
      </c>
      <c r="BV84" s="79" t="str">
        <f t="shared" si="99"/>
        <v>6028</v>
      </c>
      <c r="BW84" s="79" t="str">
        <f t="shared" si="95"/>
        <v>6028</v>
      </c>
      <c r="BX84" s="515" t="b">
        <f>IF(H38="",FALSE,COUNTIF($H$5:$H38,$BW84)&gt;1)</f>
        <v>0</v>
      </c>
      <c r="BY84" s="485" t="str">
        <f t="shared" si="101"/>
        <v/>
      </c>
    </row>
    <row r="85" spans="6:77" hidden="1">
      <c r="F85" s="117"/>
      <c r="G85" s="108"/>
      <c r="H85" s="416"/>
      <c r="J85" s="117"/>
      <c r="K85" s="108"/>
      <c r="L85" s="416"/>
      <c r="N85" s="117"/>
      <c r="O85" s="108"/>
      <c r="P85" s="416"/>
      <c r="R85" s="117"/>
      <c r="S85" s="108"/>
      <c r="T85" s="416"/>
      <c r="AG85" s="198"/>
      <c r="AH85" s="198"/>
      <c r="AI85" s="198"/>
      <c r="AJ85" s="198"/>
      <c r="AK85" s="198"/>
      <c r="AL85" s="198"/>
      <c r="AM85" s="167"/>
      <c r="AN85" s="167"/>
      <c r="AO85" s="167"/>
      <c r="AP85" s="198"/>
      <c r="AQ85" s="198"/>
      <c r="AR85" s="198"/>
      <c r="AS85" s="198"/>
      <c r="AT85" s="198"/>
      <c r="AU85" s="198"/>
      <c r="AV85" s="167"/>
      <c r="AX85" s="167"/>
      <c r="AY85" s="198"/>
      <c r="AZ85" s="198"/>
      <c r="BA85" s="198"/>
      <c r="BB85" s="198"/>
      <c r="BC85" s="198"/>
      <c r="BD85" s="198"/>
      <c r="BE85" s="167"/>
      <c r="BG85" s="167"/>
      <c r="BH85" s="198"/>
      <c r="BI85" s="198"/>
      <c r="BJ85" s="198"/>
      <c r="BK85" s="198"/>
      <c r="BL85" s="198"/>
      <c r="BM85" s="198"/>
      <c r="BN85" s="167"/>
      <c r="BO85" s="167"/>
      <c r="BP85" s="514" t="str">
        <f t="shared" si="97"/>
        <v>６０２９</v>
      </c>
      <c r="BQ85" s="167">
        <f>COUNTIF(BP$5:BP84,BP85)</f>
        <v>0</v>
      </c>
      <c r="BR85" s="167">
        <f>COUNTIF(BP$5:BP84,LEFT(BP85,3))</f>
        <v>0</v>
      </c>
      <c r="BS85" s="167">
        <f>COUNTIF(BP$5:BP84,LEFT(BP85,2))</f>
        <v>0</v>
      </c>
      <c r="BT85" s="167">
        <f>COUNTIF(BP$5:BP84,LEFT(BP85,1))</f>
        <v>0</v>
      </c>
      <c r="BU85" s="515" t="b">
        <f t="shared" si="98"/>
        <v>0</v>
      </c>
      <c r="BV85" s="79" t="str">
        <f t="shared" si="99"/>
        <v>6029</v>
      </c>
      <c r="BW85" s="79" t="str">
        <f t="shared" si="95"/>
        <v>6029</v>
      </c>
      <c r="BX85" s="515" t="b">
        <f>IF(H39="",FALSE,COUNTIF($H$5:$H39,$BW85)&gt;1)</f>
        <v>0</v>
      </c>
      <c r="BY85" s="485" t="str">
        <f t="shared" si="101"/>
        <v/>
      </c>
    </row>
    <row r="86" spans="6:77" hidden="1">
      <c r="J86" s="117"/>
      <c r="K86" s="108"/>
      <c r="L86" s="416"/>
      <c r="R86" s="117"/>
      <c r="S86" s="108"/>
      <c r="T86" s="416"/>
      <c r="AG86" s="525"/>
      <c r="AH86" s="525"/>
      <c r="AI86" s="525"/>
      <c r="AJ86" s="525"/>
      <c r="AK86" s="525"/>
      <c r="AL86" s="525"/>
      <c r="AM86" s="167"/>
      <c r="AN86" s="167"/>
      <c r="AO86" s="167"/>
      <c r="AP86" s="198"/>
      <c r="AQ86" s="198"/>
      <c r="AR86" s="198"/>
      <c r="AS86" s="198"/>
      <c r="AT86" s="198"/>
      <c r="AU86" s="198"/>
      <c r="AV86" s="167"/>
      <c r="BG86" s="167"/>
      <c r="BH86" s="198"/>
      <c r="BI86" s="198"/>
      <c r="BJ86" s="198"/>
      <c r="BK86" s="198"/>
      <c r="BL86" s="198"/>
      <c r="BM86" s="198"/>
      <c r="BN86" s="167"/>
      <c r="BO86" s="167"/>
      <c r="BP86" s="514" t="str">
        <f t="shared" si="97"/>
        <v>６０３０</v>
      </c>
      <c r="BQ86" s="167">
        <f>COUNTIF(BP$5:BP85,BP86)</f>
        <v>0</v>
      </c>
      <c r="BR86" s="167">
        <f>COUNTIF(BP$5:BP85,LEFT(BP86,3))</f>
        <v>0</v>
      </c>
      <c r="BS86" s="167">
        <f>COUNTIF(BP$5:BP85,LEFT(BP86,2))</f>
        <v>0</v>
      </c>
      <c r="BT86" s="167">
        <f>COUNTIF(BP$5:BP85,LEFT(BP86,1))</f>
        <v>0</v>
      </c>
      <c r="BU86" s="515" t="b">
        <f t="shared" si="98"/>
        <v>0</v>
      </c>
      <c r="BV86" s="79" t="str">
        <f t="shared" si="99"/>
        <v>6030</v>
      </c>
      <c r="BW86" s="79" t="str">
        <f t="shared" si="95"/>
        <v>6030</v>
      </c>
      <c r="BX86" s="515" t="b">
        <f>IF(H40="",FALSE,COUNTIF($H$5:$H40,$BW86)&gt;1)</f>
        <v>0</v>
      </c>
      <c r="BY86" s="485" t="str">
        <f t="shared" si="101"/>
        <v/>
      </c>
    </row>
    <row r="87" spans="6:77" hidden="1">
      <c r="J87" s="117"/>
      <c r="K87" s="108"/>
      <c r="L87" s="416"/>
      <c r="R87" s="117"/>
      <c r="S87" s="108"/>
      <c r="T87" s="416"/>
      <c r="AG87" s="525"/>
      <c r="AH87" s="525"/>
      <c r="AI87" s="525"/>
      <c r="AJ87" s="525"/>
      <c r="AK87" s="525"/>
      <c r="AL87" s="525"/>
      <c r="AM87" s="167"/>
      <c r="AN87" s="167"/>
      <c r="AO87" s="167"/>
      <c r="AP87" s="198"/>
      <c r="AQ87" s="198"/>
      <c r="AR87" s="198"/>
      <c r="AS87" s="198"/>
      <c r="AT87" s="198"/>
      <c r="AU87" s="198"/>
      <c r="AV87" s="167"/>
      <c r="BG87" s="167"/>
      <c r="BH87" s="198"/>
      <c r="BI87" s="198"/>
      <c r="BJ87" s="198"/>
      <c r="BK87" s="198"/>
      <c r="BL87" s="198"/>
      <c r="BM87" s="198"/>
      <c r="BN87" s="167"/>
      <c r="BO87" s="167"/>
      <c r="BP87" s="514" t="str">
        <f t="shared" si="97"/>
        <v>６０３１</v>
      </c>
      <c r="BQ87" s="167">
        <f>COUNTIF(BP$5:BP86,BP87)</f>
        <v>0</v>
      </c>
      <c r="BR87" s="167">
        <f>COUNTIF(BP$5:BP86,LEFT(BP87,3))</f>
        <v>0</v>
      </c>
      <c r="BS87" s="167">
        <f>COUNTIF(BP$5:BP86,LEFT(BP87,2))</f>
        <v>0</v>
      </c>
      <c r="BT87" s="167">
        <f>COUNTIF(BP$5:BP86,LEFT(BP87,1))</f>
        <v>0</v>
      </c>
      <c r="BU87" s="515" t="b">
        <f t="shared" si="98"/>
        <v>0</v>
      </c>
      <c r="BV87" s="79" t="str">
        <f t="shared" si="99"/>
        <v>6031</v>
      </c>
      <c r="BW87" s="79" t="str">
        <f t="shared" si="95"/>
        <v>6031</v>
      </c>
      <c r="BX87" s="515" t="b">
        <f>IF(H41="",FALSE,COUNTIF($H$5:$H41,$BW87)&gt;1)</f>
        <v>0</v>
      </c>
      <c r="BY87" s="485" t="str">
        <f t="shared" si="101"/>
        <v/>
      </c>
    </row>
    <row r="88" spans="6:77" hidden="1">
      <c r="J88" s="117"/>
      <c r="K88" s="108"/>
      <c r="L88" s="416"/>
      <c r="R88" s="117"/>
      <c r="S88" s="108"/>
      <c r="T88" s="416"/>
      <c r="AG88" s="525"/>
      <c r="AH88" s="525"/>
      <c r="AI88" s="525"/>
      <c r="AJ88" s="525"/>
      <c r="AK88" s="525"/>
      <c r="AL88" s="525"/>
      <c r="AM88" s="167"/>
      <c r="AN88" s="167"/>
      <c r="AO88" s="167"/>
      <c r="AP88" s="198"/>
      <c r="AQ88" s="198"/>
      <c r="AR88" s="198"/>
      <c r="AS88" s="198"/>
      <c r="AT88" s="198"/>
      <c r="AU88" s="198"/>
      <c r="AV88" s="167"/>
      <c r="BG88" s="167"/>
      <c r="BH88" s="198"/>
      <c r="BI88" s="198"/>
      <c r="BJ88" s="198"/>
      <c r="BK88" s="198"/>
      <c r="BL88" s="198"/>
      <c r="BM88" s="198"/>
      <c r="BN88" s="167"/>
      <c r="BO88" s="167"/>
      <c r="BP88" s="514" t="str">
        <f t="shared" si="97"/>
        <v>６０３２</v>
      </c>
      <c r="BQ88" s="167">
        <f>COUNTIF(BP$5:BP87,BP88)</f>
        <v>0</v>
      </c>
      <c r="BR88" s="167">
        <f>COUNTIF(BP$5:BP87,LEFT(BP88,3))</f>
        <v>0</v>
      </c>
      <c r="BS88" s="167">
        <f>COUNTIF(BP$5:BP87,LEFT(BP88,2))</f>
        <v>0</v>
      </c>
      <c r="BT88" s="167">
        <f>COUNTIF(BP$5:BP87,LEFT(BP88,1))</f>
        <v>0</v>
      </c>
      <c r="BU88" s="515" t="b">
        <f t="shared" si="98"/>
        <v>0</v>
      </c>
      <c r="BV88" s="79" t="str">
        <f t="shared" si="99"/>
        <v>6032</v>
      </c>
      <c r="BW88" s="79" t="str">
        <f t="shared" si="95"/>
        <v>6032</v>
      </c>
      <c r="BX88" s="515" t="b">
        <f>IF(H42="",FALSE,COUNTIF($H$5:$H42,$BW88)&gt;1)</f>
        <v>0</v>
      </c>
      <c r="BY88" s="485" t="str">
        <f t="shared" si="101"/>
        <v/>
      </c>
    </row>
    <row r="89" spans="6:77" hidden="1">
      <c r="J89" s="117"/>
      <c r="K89" s="108"/>
      <c r="L89" s="416"/>
      <c r="R89" s="117"/>
      <c r="S89" s="108"/>
      <c r="T89" s="416"/>
      <c r="AG89" s="525"/>
      <c r="AH89" s="525"/>
      <c r="AI89" s="525"/>
      <c r="AJ89" s="525"/>
      <c r="AK89" s="525"/>
      <c r="AL89" s="525"/>
      <c r="AM89" s="167"/>
      <c r="AN89" s="167"/>
      <c r="AO89" s="167"/>
      <c r="AP89" s="198"/>
      <c r="AQ89" s="198"/>
      <c r="AR89" s="198"/>
      <c r="AS89" s="198"/>
      <c r="AT89" s="198"/>
      <c r="AU89" s="198"/>
      <c r="AV89" s="167"/>
      <c r="BG89" s="167"/>
      <c r="BH89" s="198"/>
      <c r="BI89" s="198"/>
      <c r="BJ89" s="198"/>
      <c r="BK89" s="198"/>
      <c r="BL89" s="198"/>
      <c r="BM89" s="198"/>
      <c r="BN89" s="167"/>
      <c r="BO89" s="167"/>
      <c r="BP89" s="514" t="str">
        <f t="shared" si="97"/>
        <v>６０３３</v>
      </c>
      <c r="BQ89" s="167">
        <f>COUNTIF(BP$5:BP88,BP89)</f>
        <v>0</v>
      </c>
      <c r="BR89" s="167">
        <f>COUNTIF(BP$5:BP88,LEFT(BP89,3))</f>
        <v>0</v>
      </c>
      <c r="BS89" s="167">
        <f>COUNTIF(BP$5:BP88,LEFT(BP89,2))</f>
        <v>0</v>
      </c>
      <c r="BT89" s="167">
        <f>COUNTIF(BP$5:BP88,LEFT(BP89,1))</f>
        <v>0</v>
      </c>
      <c r="BU89" s="515" t="b">
        <f t="shared" si="98"/>
        <v>0</v>
      </c>
      <c r="BV89" s="79" t="str">
        <f t="shared" si="99"/>
        <v>6033</v>
      </c>
      <c r="BW89" s="79" t="str">
        <f t="shared" si="95"/>
        <v>6033</v>
      </c>
      <c r="BX89" s="515" t="b">
        <f>IF(H43="",FALSE,COUNTIF($H$5:$H43,$BW89)&gt;1)</f>
        <v>0</v>
      </c>
      <c r="BY89" s="485" t="str">
        <f t="shared" si="101"/>
        <v/>
      </c>
    </row>
    <row r="90" spans="6:77" hidden="1">
      <c r="J90" s="117"/>
      <c r="K90" s="108"/>
      <c r="L90" s="416"/>
      <c r="R90" s="117"/>
      <c r="S90" s="108"/>
      <c r="T90" s="416"/>
      <c r="AG90" s="525"/>
      <c r="AH90" s="525"/>
      <c r="AI90" s="525"/>
      <c r="AJ90" s="525"/>
      <c r="AK90" s="525"/>
      <c r="AL90" s="525"/>
      <c r="AM90" s="167"/>
      <c r="AN90" s="167"/>
      <c r="AO90" s="167"/>
      <c r="AP90" s="198"/>
      <c r="AQ90" s="198"/>
      <c r="AR90" s="198"/>
      <c r="AS90" s="198"/>
      <c r="AT90" s="198"/>
      <c r="AU90" s="198"/>
      <c r="AV90" s="167"/>
      <c r="BG90" s="167"/>
      <c r="BH90" s="198"/>
      <c r="BI90" s="198"/>
      <c r="BJ90" s="198"/>
      <c r="BK90" s="198"/>
      <c r="BL90" s="198"/>
      <c r="BM90" s="198"/>
      <c r="BN90" s="167"/>
      <c r="BO90" s="167"/>
      <c r="BP90" s="514" t="str">
        <f t="shared" si="97"/>
        <v>６０３４</v>
      </c>
      <c r="BQ90" s="167">
        <f>COUNTIF(BP$5:BP89,BP90)</f>
        <v>0</v>
      </c>
      <c r="BR90" s="167">
        <f>COUNTIF(BP$5:BP89,LEFT(BP90,3))</f>
        <v>0</v>
      </c>
      <c r="BS90" s="167">
        <f>COUNTIF(BP$5:BP89,LEFT(BP90,2))</f>
        <v>0</v>
      </c>
      <c r="BT90" s="167">
        <f>COUNTIF(BP$5:BP89,LEFT(BP90,1))</f>
        <v>0</v>
      </c>
      <c r="BU90" s="515" t="b">
        <f t="shared" si="98"/>
        <v>0</v>
      </c>
      <c r="BV90" s="79" t="str">
        <f t="shared" si="99"/>
        <v>6034</v>
      </c>
      <c r="BW90" s="79" t="str">
        <f t="shared" si="95"/>
        <v>6034</v>
      </c>
      <c r="BX90" s="515" t="b">
        <f>IF(H44="",FALSE,COUNTIF($H$5:$H44,$BW90)&gt;1)</f>
        <v>0</v>
      </c>
      <c r="BY90" s="485" t="str">
        <f t="shared" si="101"/>
        <v/>
      </c>
    </row>
    <row r="91" spans="6:77" hidden="1">
      <c r="J91" s="117"/>
      <c r="K91" s="108"/>
      <c r="L91" s="416"/>
      <c r="R91" s="117"/>
      <c r="S91" s="108"/>
      <c r="T91" s="416"/>
      <c r="AG91" s="525"/>
      <c r="AH91" s="525"/>
      <c r="AI91" s="525"/>
      <c r="AJ91" s="525"/>
      <c r="AK91" s="525"/>
      <c r="AL91" s="525"/>
      <c r="AM91" s="167"/>
      <c r="AN91" s="167"/>
      <c r="AO91" s="167"/>
      <c r="AP91" s="198"/>
      <c r="AQ91" s="198"/>
      <c r="AR91" s="198"/>
      <c r="AS91" s="198"/>
      <c r="AT91" s="198"/>
      <c r="AU91" s="198"/>
      <c r="AV91" s="167"/>
      <c r="BG91" s="167"/>
      <c r="BH91" s="198"/>
      <c r="BI91" s="198"/>
      <c r="BJ91" s="198"/>
      <c r="BK91" s="198"/>
      <c r="BL91" s="198"/>
      <c r="BM91" s="198"/>
      <c r="BN91" s="167"/>
      <c r="BO91" s="167"/>
      <c r="BP91" s="514" t="str">
        <f t="shared" si="97"/>
        <v>６０３５</v>
      </c>
      <c r="BQ91" s="167">
        <f>COUNTIF(BP$5:BP90,BP91)</f>
        <v>0</v>
      </c>
      <c r="BR91" s="167">
        <f>COUNTIF(BP$5:BP90,LEFT(BP91,3))</f>
        <v>0</v>
      </c>
      <c r="BS91" s="167">
        <f>COUNTIF(BP$5:BP90,LEFT(BP91,2))</f>
        <v>0</v>
      </c>
      <c r="BT91" s="167">
        <f>COUNTIF(BP$5:BP90,LEFT(BP91,1))</f>
        <v>0</v>
      </c>
      <c r="BU91" s="515" t="b">
        <f t="shared" si="98"/>
        <v>0</v>
      </c>
      <c r="BV91" s="79" t="str">
        <f t="shared" si="99"/>
        <v>6035</v>
      </c>
      <c r="BW91" s="79" t="str">
        <f t="shared" si="95"/>
        <v>6035</v>
      </c>
      <c r="BX91" s="515" t="b">
        <f>IF(H45="",FALSE,COUNTIF($H$5:$H45,$BW91)&gt;1)</f>
        <v>0</v>
      </c>
      <c r="BY91" s="485" t="str">
        <f t="shared" si="101"/>
        <v/>
      </c>
    </row>
    <row r="92" spans="6:77" hidden="1">
      <c r="BG92" s="167"/>
      <c r="BH92" s="525"/>
      <c r="BI92" s="525"/>
      <c r="BJ92" s="525"/>
      <c r="BK92" s="525"/>
      <c r="BL92" s="525"/>
      <c r="BM92" s="525"/>
      <c r="BN92" s="167"/>
      <c r="BO92" s="167"/>
      <c r="BP92" s="514" t="str">
        <f t="shared" si="97"/>
        <v>６０３６</v>
      </c>
      <c r="BQ92" s="167">
        <f>COUNTIF(BP$5:BP91,BP92)</f>
        <v>0</v>
      </c>
      <c r="BR92" s="167">
        <f>COUNTIF(BP$5:BP91,LEFT(BP92,3))</f>
        <v>0</v>
      </c>
      <c r="BS92" s="167">
        <f>COUNTIF(BP$5:BP91,LEFT(BP92,2))</f>
        <v>0</v>
      </c>
      <c r="BT92" s="167">
        <f>COUNTIF(BP$5:BP91,LEFT(BP92,1))</f>
        <v>0</v>
      </c>
      <c r="BU92" s="515" t="b">
        <f t="shared" si="98"/>
        <v>0</v>
      </c>
      <c r="BV92" s="79" t="str">
        <f t="shared" si="99"/>
        <v>6036</v>
      </c>
      <c r="BW92" s="79" t="str">
        <f t="shared" si="95"/>
        <v>6036</v>
      </c>
      <c r="BX92" s="515" t="b">
        <f>IF(H46="",FALSE,COUNTIF($H$5:$H46,$BW92)&gt;1)</f>
        <v>0</v>
      </c>
      <c r="BY92" s="485" t="str">
        <f t="shared" si="101"/>
        <v/>
      </c>
    </row>
    <row r="93" spans="6:77" hidden="1">
      <c r="BP93" s="514" t="str">
        <f t="shared" si="97"/>
        <v>６０３７</v>
      </c>
      <c r="BQ93" s="167">
        <f>COUNTIF(BP$5:BP92,BP93)</f>
        <v>0</v>
      </c>
      <c r="BR93" s="167">
        <f>COUNTIF(BP$5:BP92,LEFT(BP93,3))</f>
        <v>0</v>
      </c>
      <c r="BS93" s="167">
        <f>COUNTIF(BP$5:BP92,LEFT(BP93,2))</f>
        <v>0</v>
      </c>
      <c r="BT93" s="167">
        <f>COUNTIF(BP$5:BP92,LEFT(BP93,1))</f>
        <v>0</v>
      </c>
      <c r="BU93" s="515" t="b">
        <f t="shared" si="98"/>
        <v>0</v>
      </c>
      <c r="BV93" s="79" t="str">
        <f t="shared" si="99"/>
        <v>6037</v>
      </c>
      <c r="BW93" s="79" t="str">
        <f t="shared" si="95"/>
        <v>6037</v>
      </c>
      <c r="BX93" s="515" t="b">
        <f>IF(H47="",FALSE,COUNTIF($H$5:$H47,$BW93)&gt;1)</f>
        <v>0</v>
      </c>
      <c r="BY93" s="485" t="str">
        <f t="shared" si="101"/>
        <v/>
      </c>
    </row>
    <row r="94" spans="6:77" hidden="1">
      <c r="BP94" s="514" t="str">
        <f t="shared" si="97"/>
        <v>６０３８</v>
      </c>
      <c r="BQ94" s="167">
        <f>COUNTIF(BP$5:BP93,BP94)</f>
        <v>0</v>
      </c>
      <c r="BR94" s="167">
        <f>COUNTIF(BP$5:BP93,LEFT(BP94,3))</f>
        <v>0</v>
      </c>
      <c r="BS94" s="167">
        <f>COUNTIF(BP$5:BP93,LEFT(BP94,2))</f>
        <v>0</v>
      </c>
      <c r="BT94" s="167">
        <f>COUNTIF(BP$5:BP93,LEFT(BP94,1))</f>
        <v>0</v>
      </c>
      <c r="BU94" s="515" t="b">
        <f t="shared" si="98"/>
        <v>0</v>
      </c>
      <c r="BV94" s="79" t="str">
        <f t="shared" si="99"/>
        <v>6038</v>
      </c>
      <c r="BW94" s="79" t="str">
        <f t="shared" si="95"/>
        <v>6038</v>
      </c>
      <c r="BX94" s="515" t="b">
        <f>IF(H48="",FALSE,COUNTIF($H$5:$H48,$BW94)&gt;1)</f>
        <v>0</v>
      </c>
      <c r="BY94" s="485" t="str">
        <f t="shared" si="101"/>
        <v/>
      </c>
    </row>
    <row r="95" spans="6:77" hidden="1">
      <c r="BP95" s="514" t="str">
        <f t="shared" si="97"/>
        <v>６０３９</v>
      </c>
      <c r="BQ95" s="167">
        <f>COUNTIF(BP$5:BP94,BP95)</f>
        <v>0</v>
      </c>
      <c r="BR95" s="167">
        <f>COUNTIF(BP$5:BP94,LEFT(BP95,3))</f>
        <v>0</v>
      </c>
      <c r="BS95" s="167">
        <f>COUNTIF(BP$5:BP94,LEFT(BP95,2))</f>
        <v>0</v>
      </c>
      <c r="BT95" s="167">
        <f>COUNTIF(BP$5:BP94,LEFT(BP95,1))</f>
        <v>0</v>
      </c>
      <c r="BU95" s="515" t="b">
        <f t="shared" si="98"/>
        <v>0</v>
      </c>
      <c r="BV95" s="79" t="str">
        <f t="shared" si="99"/>
        <v>6039</v>
      </c>
      <c r="BW95" s="79" t="str">
        <f t="shared" si="95"/>
        <v>6039</v>
      </c>
      <c r="BX95" s="515" t="b">
        <f>IF(H49="",FALSE,COUNTIF($H$5:$H49,$BW95)&gt;1)</f>
        <v>0</v>
      </c>
      <c r="BY95" s="485" t="str">
        <f t="shared" si="101"/>
        <v/>
      </c>
    </row>
    <row r="96" spans="6:77" hidden="1">
      <c r="BP96" s="514" t="str">
        <f t="shared" si="97"/>
        <v>６０４０</v>
      </c>
      <c r="BQ96" s="167">
        <f>COUNTIF(BP$5:BP95,BP96)</f>
        <v>0</v>
      </c>
      <c r="BR96" s="167">
        <f>COUNTIF(BP$5:BP95,LEFT(BP96,3))</f>
        <v>0</v>
      </c>
      <c r="BS96" s="167">
        <f>COUNTIF(BP$5:BP95,LEFT(BP96,2))</f>
        <v>0</v>
      </c>
      <c r="BT96" s="167">
        <f>COUNTIF(BP$5:BP95,LEFT(BP96,1))</f>
        <v>0</v>
      </c>
      <c r="BU96" s="515" t="b">
        <f t="shared" si="98"/>
        <v>0</v>
      </c>
      <c r="BV96" s="79" t="str">
        <f t="shared" si="99"/>
        <v>6040</v>
      </c>
      <c r="BW96" s="79" t="str">
        <f t="shared" si="95"/>
        <v>6040</v>
      </c>
      <c r="BX96" s="515" t="b">
        <f>IF(H50="",FALSE,COUNTIF($H$5:$H50,$BW96)&gt;1)</f>
        <v>0</v>
      </c>
      <c r="BY96" s="485" t="str">
        <f t="shared" si="101"/>
        <v/>
      </c>
    </row>
    <row r="97" spans="68:77" hidden="1">
      <c r="BP97" s="514" t="str">
        <f>DBCS(IF(LEFT(L5,1)="0","☆"&amp;MID(L5,2,3),L5))</f>
        <v>６０４１</v>
      </c>
      <c r="BQ97" s="167">
        <f>COUNTIF(BP$5:BP96,BP97)</f>
        <v>0</v>
      </c>
      <c r="BR97" s="167">
        <f>COUNTIF(BP$5:BP96,LEFT(BP97,3))</f>
        <v>0</v>
      </c>
      <c r="BS97" s="167">
        <f>COUNTIF(BP$5:BP96,LEFT(BP97,2))</f>
        <v>0</v>
      </c>
      <c r="BT97" s="167">
        <f>COUNTIF(BP$5:BP96,LEFT(BP97,1))</f>
        <v>0</v>
      </c>
      <c r="BU97" s="515" t="b">
        <f t="shared" ref="BU97:BU136" si="102">IF(BP97="",FALSE,SUM(BQ97:BT97)&gt;0)</f>
        <v>0</v>
      </c>
      <c r="BV97" s="79" t="str">
        <f>SUBSTITUTE($L5,"*","~*")</f>
        <v>6041</v>
      </c>
      <c r="BW97" s="79" t="str">
        <f t="shared" ref="BW97:BW136" si="103">IF(LEN(L5)&gt;=1,IF(LEN(L5)&lt;=3,BV97&amp;"*",BV97),BV97)</f>
        <v>6041</v>
      </c>
      <c r="BX97" s="515" t="b">
        <f>IF(L5="",FALSE,COUNTIF($L$5:$L5,$BW97)&gt;1)</f>
        <v>0</v>
      </c>
      <c r="BY97" s="485" t="str">
        <f t="shared" si="101"/>
        <v/>
      </c>
    </row>
    <row r="98" spans="68:77" hidden="1">
      <c r="BP98" s="514" t="str">
        <f t="shared" ref="BP98:BP136" si="104">DBCS(IF(LEFT(L6,1)="0","☆"&amp;MID(L6,2,3),L6))</f>
        <v>６０４２</v>
      </c>
      <c r="BQ98" s="167">
        <f>COUNTIF(BP$5:BP97,BP98)</f>
        <v>0</v>
      </c>
      <c r="BR98" s="167">
        <f>COUNTIF(BP$5:BP97,LEFT(BP98,3))</f>
        <v>0</v>
      </c>
      <c r="BS98" s="167">
        <f>COUNTIF(BP$5:BP97,LEFT(BP98,2))</f>
        <v>0</v>
      </c>
      <c r="BT98" s="167">
        <f>COUNTIF(BP$5:BP97,LEFT(BP98,1))</f>
        <v>0</v>
      </c>
      <c r="BU98" s="515" t="b">
        <f t="shared" si="102"/>
        <v>0</v>
      </c>
      <c r="BV98" s="79" t="str">
        <f t="shared" ref="BV98:BV136" si="105">SUBSTITUTE($L6,"*","~*")</f>
        <v>6042</v>
      </c>
      <c r="BW98" s="79" t="str">
        <f t="shared" si="103"/>
        <v>6042</v>
      </c>
      <c r="BX98" s="515" t="b">
        <f>IF(L6="",FALSE,COUNTIF($L$5:$L6,$BW98)&gt;1)</f>
        <v>0</v>
      </c>
      <c r="BY98" s="485" t="str">
        <f t="shared" si="101"/>
        <v/>
      </c>
    </row>
    <row r="99" spans="68:77" hidden="1">
      <c r="BP99" s="514" t="str">
        <f t="shared" si="104"/>
        <v>６０４３</v>
      </c>
      <c r="BQ99" s="167">
        <f>COUNTIF(BP$5:BP98,BP99)</f>
        <v>0</v>
      </c>
      <c r="BR99" s="167">
        <f>COUNTIF(BP$5:BP98,LEFT(BP99,3))</f>
        <v>0</v>
      </c>
      <c r="BS99" s="167">
        <f>COUNTIF(BP$5:BP98,LEFT(BP99,2))</f>
        <v>0</v>
      </c>
      <c r="BT99" s="167">
        <f>COUNTIF(BP$5:BP98,LEFT(BP99,1))</f>
        <v>0</v>
      </c>
      <c r="BU99" s="515" t="b">
        <f t="shared" si="102"/>
        <v>0</v>
      </c>
      <c r="BV99" s="79" t="str">
        <f t="shared" si="105"/>
        <v>6043</v>
      </c>
      <c r="BW99" s="79" t="str">
        <f t="shared" si="103"/>
        <v>6043</v>
      </c>
      <c r="BX99" s="515" t="b">
        <f>IF(L7="",FALSE,COUNTIF($L$5:$L7,$BW99)&gt;1)</f>
        <v>0</v>
      </c>
      <c r="BY99" s="485" t="str">
        <f t="shared" si="101"/>
        <v/>
      </c>
    </row>
    <row r="100" spans="68:77" hidden="1">
      <c r="BP100" s="514" t="str">
        <f t="shared" si="104"/>
        <v>６０４４</v>
      </c>
      <c r="BQ100" s="167">
        <f>COUNTIF(BP$5:BP99,BP100)</f>
        <v>0</v>
      </c>
      <c r="BR100" s="167">
        <f>COUNTIF(BP$5:BP99,LEFT(BP100,3))</f>
        <v>0</v>
      </c>
      <c r="BS100" s="167">
        <f>COUNTIF(BP$5:BP99,LEFT(BP100,2))</f>
        <v>0</v>
      </c>
      <c r="BT100" s="167">
        <f>COUNTIF(BP$5:BP99,LEFT(BP100,1))</f>
        <v>0</v>
      </c>
      <c r="BU100" s="515" t="b">
        <f t="shared" si="102"/>
        <v>0</v>
      </c>
      <c r="BV100" s="79" t="str">
        <f t="shared" si="105"/>
        <v>6044</v>
      </c>
      <c r="BW100" s="79" t="str">
        <f t="shared" si="103"/>
        <v>6044</v>
      </c>
      <c r="BX100" s="515" t="b">
        <f>IF(L8="",FALSE,COUNTIF($L$5:$L8,$BW100)&gt;1)</f>
        <v>0</v>
      </c>
      <c r="BY100" s="485" t="str">
        <f t="shared" si="101"/>
        <v/>
      </c>
    </row>
    <row r="101" spans="68:77" hidden="1">
      <c r="BP101" s="514" t="str">
        <f t="shared" si="104"/>
        <v>６０４５</v>
      </c>
      <c r="BQ101" s="167">
        <f>COUNTIF(BP$5:BP100,BP101)</f>
        <v>0</v>
      </c>
      <c r="BR101" s="167">
        <f>COUNTIF(BP$5:BP100,LEFT(BP101,3))</f>
        <v>0</v>
      </c>
      <c r="BS101" s="167">
        <f>COUNTIF(BP$5:BP100,LEFT(BP101,2))</f>
        <v>0</v>
      </c>
      <c r="BT101" s="167">
        <f>COUNTIF(BP$5:BP100,LEFT(BP101,1))</f>
        <v>0</v>
      </c>
      <c r="BU101" s="515" t="b">
        <f t="shared" si="102"/>
        <v>0</v>
      </c>
      <c r="BV101" s="79" t="str">
        <f t="shared" si="105"/>
        <v>6045</v>
      </c>
      <c r="BW101" s="79" t="str">
        <f t="shared" si="103"/>
        <v>6045</v>
      </c>
      <c r="BX101" s="515" t="b">
        <f>IF(L9="",FALSE,COUNTIF($L$5:$L9,$BW101)&gt;1)</f>
        <v>0</v>
      </c>
      <c r="BY101" s="485" t="str">
        <f t="shared" si="101"/>
        <v/>
      </c>
    </row>
    <row r="102" spans="68:77" hidden="1">
      <c r="BP102" s="514" t="str">
        <f t="shared" si="104"/>
        <v>６０４６</v>
      </c>
      <c r="BQ102" s="167">
        <f>COUNTIF(BP$5:BP101,BP102)</f>
        <v>0</v>
      </c>
      <c r="BR102" s="167">
        <f>COUNTIF(BP$5:BP101,LEFT(BP102,3))</f>
        <v>0</v>
      </c>
      <c r="BS102" s="167">
        <f>COUNTIF(BP$5:BP101,LEFT(BP102,2))</f>
        <v>0</v>
      </c>
      <c r="BT102" s="167">
        <f>COUNTIF(BP$5:BP101,LEFT(BP102,1))</f>
        <v>0</v>
      </c>
      <c r="BU102" s="515" t="b">
        <f t="shared" si="102"/>
        <v>0</v>
      </c>
      <c r="BV102" s="79" t="str">
        <f t="shared" si="105"/>
        <v>6046</v>
      </c>
      <c r="BW102" s="79" t="str">
        <f t="shared" si="103"/>
        <v>6046</v>
      </c>
      <c r="BX102" s="515" t="b">
        <f>IF(L10="",FALSE,COUNTIF($L$5:$L10,$BW102)&gt;1)</f>
        <v>0</v>
      </c>
      <c r="BY102" s="485" t="str">
        <f t="shared" si="101"/>
        <v/>
      </c>
    </row>
    <row r="103" spans="68:77" hidden="1">
      <c r="BP103" s="514" t="str">
        <f t="shared" si="104"/>
        <v>６０４７</v>
      </c>
      <c r="BQ103" s="167">
        <f>COUNTIF(BP$5:BP102,BP103)</f>
        <v>0</v>
      </c>
      <c r="BR103" s="167">
        <f>COUNTIF(BP$5:BP102,LEFT(BP103,3))</f>
        <v>0</v>
      </c>
      <c r="BS103" s="167">
        <f>COUNTIF(BP$5:BP102,LEFT(BP103,2))</f>
        <v>0</v>
      </c>
      <c r="BT103" s="167">
        <f>COUNTIF(BP$5:BP102,LEFT(BP103,1))</f>
        <v>0</v>
      </c>
      <c r="BU103" s="515" t="b">
        <f t="shared" si="102"/>
        <v>0</v>
      </c>
      <c r="BV103" s="79" t="str">
        <f t="shared" si="105"/>
        <v>6047</v>
      </c>
      <c r="BW103" s="79" t="str">
        <f t="shared" si="103"/>
        <v>6047</v>
      </c>
      <c r="BX103" s="515" t="b">
        <f>IF(L11="",FALSE,COUNTIF($L$5:$L11,$BW103)&gt;1)</f>
        <v>0</v>
      </c>
      <c r="BY103" s="485" t="str">
        <f t="shared" si="101"/>
        <v/>
      </c>
    </row>
    <row r="104" spans="68:77" hidden="1">
      <c r="BP104" s="514" t="str">
        <f t="shared" si="104"/>
        <v>６０４８</v>
      </c>
      <c r="BQ104" s="167">
        <f>COUNTIF(BP$5:BP103,BP104)</f>
        <v>0</v>
      </c>
      <c r="BR104" s="167">
        <f>COUNTIF(BP$5:BP103,LEFT(BP104,3))</f>
        <v>0</v>
      </c>
      <c r="BS104" s="167">
        <f>COUNTIF(BP$5:BP103,LEFT(BP104,2))</f>
        <v>0</v>
      </c>
      <c r="BT104" s="167">
        <f>COUNTIF(BP$5:BP103,LEFT(BP104,1))</f>
        <v>0</v>
      </c>
      <c r="BU104" s="515" t="b">
        <f t="shared" si="102"/>
        <v>0</v>
      </c>
      <c r="BV104" s="79" t="str">
        <f t="shared" si="105"/>
        <v>6048</v>
      </c>
      <c r="BW104" s="79" t="str">
        <f t="shared" si="103"/>
        <v>6048</v>
      </c>
      <c r="BX104" s="515" t="b">
        <f>IF(L12="",FALSE,COUNTIF($L$5:$L12,$BW104)&gt;1)</f>
        <v>0</v>
      </c>
      <c r="BY104" s="485" t="str">
        <f t="shared" si="101"/>
        <v/>
      </c>
    </row>
    <row r="105" spans="68:77" hidden="1">
      <c r="BP105" s="514" t="str">
        <f t="shared" si="104"/>
        <v>６０５１</v>
      </c>
      <c r="BQ105" s="167">
        <f>COUNTIF(BP$5:BP104,BP105)</f>
        <v>0</v>
      </c>
      <c r="BR105" s="167">
        <f>COUNTIF(BP$5:BP104,LEFT(BP105,3))</f>
        <v>0</v>
      </c>
      <c r="BS105" s="167">
        <f>COUNTIF(BP$5:BP104,LEFT(BP105,2))</f>
        <v>0</v>
      </c>
      <c r="BT105" s="167">
        <f>COUNTIF(BP$5:BP104,LEFT(BP105,1))</f>
        <v>0</v>
      </c>
      <c r="BU105" s="515" t="b">
        <f t="shared" si="102"/>
        <v>0</v>
      </c>
      <c r="BV105" s="79" t="str">
        <f t="shared" si="105"/>
        <v>6051</v>
      </c>
      <c r="BW105" s="79" t="str">
        <f t="shared" si="103"/>
        <v>6051</v>
      </c>
      <c r="BX105" s="515" t="b">
        <f>IF(L13="",FALSE,COUNTIF($L$5:$L13,$BW105)&gt;1)</f>
        <v>0</v>
      </c>
      <c r="BY105" s="485" t="str">
        <f t="shared" si="101"/>
        <v/>
      </c>
    </row>
    <row r="106" spans="68:77" hidden="1">
      <c r="BP106" s="514" t="str">
        <f t="shared" si="104"/>
        <v>６０５２</v>
      </c>
      <c r="BQ106" s="167">
        <f>COUNTIF(BP$5:BP105,BP106)</f>
        <v>0</v>
      </c>
      <c r="BR106" s="167">
        <f>COUNTIF(BP$5:BP105,LEFT(BP106,3))</f>
        <v>0</v>
      </c>
      <c r="BS106" s="167">
        <f>COUNTIF(BP$5:BP105,LEFT(BP106,2))</f>
        <v>0</v>
      </c>
      <c r="BT106" s="167">
        <f>COUNTIF(BP$5:BP105,LEFT(BP106,1))</f>
        <v>0</v>
      </c>
      <c r="BU106" s="515" t="b">
        <f t="shared" si="102"/>
        <v>0</v>
      </c>
      <c r="BV106" s="79" t="str">
        <f t="shared" si="105"/>
        <v>6052</v>
      </c>
      <c r="BW106" s="79" t="str">
        <f t="shared" si="103"/>
        <v>6052</v>
      </c>
      <c r="BX106" s="515" t="b">
        <f>IF(L14="",FALSE,COUNTIF($L$5:$L14,$BW106)&gt;1)</f>
        <v>0</v>
      </c>
      <c r="BY106" s="485" t="str">
        <f t="shared" si="101"/>
        <v/>
      </c>
    </row>
    <row r="107" spans="68:77" hidden="1">
      <c r="BP107" s="514" t="str">
        <f t="shared" si="104"/>
        <v>６０５３</v>
      </c>
      <c r="BQ107" s="167">
        <f>COUNTIF(BP$5:BP106,BP107)</f>
        <v>0</v>
      </c>
      <c r="BR107" s="167">
        <f>COUNTIF(BP$5:BP106,LEFT(BP107,3))</f>
        <v>0</v>
      </c>
      <c r="BS107" s="167">
        <f>COUNTIF(BP$5:BP106,LEFT(BP107,2))</f>
        <v>0</v>
      </c>
      <c r="BT107" s="167">
        <f>COUNTIF(BP$5:BP106,LEFT(BP107,1))</f>
        <v>0</v>
      </c>
      <c r="BU107" s="515" t="b">
        <f t="shared" si="102"/>
        <v>0</v>
      </c>
      <c r="BV107" s="79" t="str">
        <f t="shared" si="105"/>
        <v>6053</v>
      </c>
      <c r="BW107" s="79" t="str">
        <f t="shared" si="103"/>
        <v>6053</v>
      </c>
      <c r="BX107" s="515" t="b">
        <f>IF(L15="",FALSE,COUNTIF($L$5:$L15,$BW107)&gt;1)</f>
        <v>0</v>
      </c>
      <c r="BY107" s="485" t="str">
        <f t="shared" si="101"/>
        <v/>
      </c>
    </row>
    <row r="108" spans="68:77" hidden="1">
      <c r="BP108" s="514" t="str">
        <f t="shared" si="104"/>
        <v>６０５４</v>
      </c>
      <c r="BQ108" s="167">
        <f>COUNTIF(BP$5:BP107,BP108)</f>
        <v>0</v>
      </c>
      <c r="BR108" s="167">
        <f>COUNTIF(BP$5:BP107,LEFT(BP108,3))</f>
        <v>0</v>
      </c>
      <c r="BS108" s="167">
        <f>COUNTIF(BP$5:BP107,LEFT(BP108,2))</f>
        <v>0</v>
      </c>
      <c r="BT108" s="167">
        <f>COUNTIF(BP$5:BP107,LEFT(BP108,1))</f>
        <v>0</v>
      </c>
      <c r="BU108" s="515" t="b">
        <f t="shared" si="102"/>
        <v>0</v>
      </c>
      <c r="BV108" s="79" t="str">
        <f t="shared" si="105"/>
        <v>6054</v>
      </c>
      <c r="BW108" s="79" t="str">
        <f t="shared" si="103"/>
        <v>6054</v>
      </c>
      <c r="BX108" s="515" t="b">
        <f>IF(L16="",FALSE,COUNTIF($L$5:$L16,$BW108)&gt;1)</f>
        <v>0</v>
      </c>
      <c r="BY108" s="485" t="str">
        <f t="shared" si="101"/>
        <v/>
      </c>
    </row>
    <row r="109" spans="68:77" hidden="1">
      <c r="BP109" s="514" t="str">
        <f t="shared" si="104"/>
        <v>６０５５</v>
      </c>
      <c r="BQ109" s="167">
        <f>COUNTIF(BP$5:BP108,BP109)</f>
        <v>0</v>
      </c>
      <c r="BR109" s="167">
        <f>COUNTIF(BP$5:BP108,LEFT(BP109,3))</f>
        <v>0</v>
      </c>
      <c r="BS109" s="167">
        <f>COUNTIF(BP$5:BP108,LEFT(BP109,2))</f>
        <v>0</v>
      </c>
      <c r="BT109" s="167">
        <f>COUNTIF(BP$5:BP108,LEFT(BP109,1))</f>
        <v>0</v>
      </c>
      <c r="BU109" s="515" t="b">
        <f t="shared" si="102"/>
        <v>0</v>
      </c>
      <c r="BV109" s="79" t="str">
        <f t="shared" si="105"/>
        <v>6055</v>
      </c>
      <c r="BW109" s="79" t="str">
        <f t="shared" si="103"/>
        <v>6055</v>
      </c>
      <c r="BX109" s="515" t="b">
        <f>IF(L17="",FALSE,COUNTIF($L$5:$L17,$BW109)&gt;1)</f>
        <v>0</v>
      </c>
      <c r="BY109" s="485" t="str">
        <f t="shared" si="101"/>
        <v/>
      </c>
    </row>
    <row r="110" spans="68:77" hidden="1">
      <c r="BP110" s="514" t="str">
        <f t="shared" si="104"/>
        <v>６０５６</v>
      </c>
      <c r="BQ110" s="167">
        <f>COUNTIF(BP$5:BP109,BP110)</f>
        <v>0</v>
      </c>
      <c r="BR110" s="167">
        <f>COUNTIF(BP$5:BP109,LEFT(BP110,3))</f>
        <v>0</v>
      </c>
      <c r="BS110" s="167">
        <f>COUNTIF(BP$5:BP109,LEFT(BP110,2))</f>
        <v>0</v>
      </c>
      <c r="BT110" s="167">
        <f>COUNTIF(BP$5:BP109,LEFT(BP110,1))</f>
        <v>0</v>
      </c>
      <c r="BU110" s="515" t="b">
        <f t="shared" si="102"/>
        <v>0</v>
      </c>
      <c r="BV110" s="79" t="str">
        <f t="shared" si="105"/>
        <v>6056</v>
      </c>
      <c r="BW110" s="79" t="str">
        <f t="shared" si="103"/>
        <v>6056</v>
      </c>
      <c r="BX110" s="515" t="b">
        <f>IF(L18="",FALSE,COUNTIF($L$5:$L18,$BW110)&gt;1)</f>
        <v>0</v>
      </c>
      <c r="BY110" s="485" t="str">
        <f t="shared" si="101"/>
        <v/>
      </c>
    </row>
    <row r="111" spans="68:77" hidden="1">
      <c r="BP111" s="514" t="str">
        <f t="shared" si="104"/>
        <v>６０５７</v>
      </c>
      <c r="BQ111" s="167">
        <f>COUNTIF(BP$5:BP110,BP111)</f>
        <v>0</v>
      </c>
      <c r="BR111" s="167">
        <f>COUNTIF(BP$5:BP110,LEFT(BP111,3))</f>
        <v>0</v>
      </c>
      <c r="BS111" s="167">
        <f>COUNTIF(BP$5:BP110,LEFT(BP111,2))</f>
        <v>0</v>
      </c>
      <c r="BT111" s="167">
        <f>COUNTIF(BP$5:BP110,LEFT(BP111,1))</f>
        <v>0</v>
      </c>
      <c r="BU111" s="515" t="b">
        <f t="shared" si="102"/>
        <v>0</v>
      </c>
      <c r="BV111" s="79" t="str">
        <f t="shared" si="105"/>
        <v>6057</v>
      </c>
      <c r="BW111" s="79" t="str">
        <f t="shared" si="103"/>
        <v>6057</v>
      </c>
      <c r="BX111" s="515" t="b">
        <f>IF(L19="",FALSE,COUNTIF($L$5:$L19,$BW111)&gt;1)</f>
        <v>0</v>
      </c>
      <c r="BY111" s="485" t="str">
        <f t="shared" si="101"/>
        <v/>
      </c>
    </row>
    <row r="112" spans="68:77" hidden="1">
      <c r="BP112" s="514" t="str">
        <f t="shared" si="104"/>
        <v>６０５８</v>
      </c>
      <c r="BQ112" s="167">
        <f>COUNTIF(BP$5:BP111,BP112)</f>
        <v>0</v>
      </c>
      <c r="BR112" s="167">
        <f>COUNTIF(BP$5:BP111,LEFT(BP112,3))</f>
        <v>0</v>
      </c>
      <c r="BS112" s="167">
        <f>COUNTIF(BP$5:BP111,LEFT(BP112,2))</f>
        <v>0</v>
      </c>
      <c r="BT112" s="167">
        <f>COUNTIF(BP$5:BP111,LEFT(BP112,1))</f>
        <v>0</v>
      </c>
      <c r="BU112" s="515" t="b">
        <f t="shared" si="102"/>
        <v>0</v>
      </c>
      <c r="BV112" s="79" t="str">
        <f t="shared" si="105"/>
        <v>6058</v>
      </c>
      <c r="BW112" s="79" t="str">
        <f t="shared" si="103"/>
        <v>6058</v>
      </c>
      <c r="BX112" s="515" t="b">
        <f>IF(L20="",FALSE,COUNTIF($L$5:$L20,$BW112)&gt;1)</f>
        <v>0</v>
      </c>
      <c r="BY112" s="485" t="str">
        <f t="shared" si="101"/>
        <v/>
      </c>
    </row>
    <row r="113" spans="68:77" hidden="1">
      <c r="BP113" s="514" t="str">
        <f t="shared" si="104"/>
        <v>６０５９</v>
      </c>
      <c r="BQ113" s="167">
        <f>COUNTIF(BP$5:BP112,BP113)</f>
        <v>0</v>
      </c>
      <c r="BR113" s="167">
        <f>COUNTIF(BP$5:BP112,LEFT(BP113,3))</f>
        <v>0</v>
      </c>
      <c r="BS113" s="167">
        <f>COUNTIF(BP$5:BP112,LEFT(BP113,2))</f>
        <v>0</v>
      </c>
      <c r="BT113" s="167">
        <f>COUNTIF(BP$5:BP112,LEFT(BP113,1))</f>
        <v>0</v>
      </c>
      <c r="BU113" s="515" t="b">
        <f t="shared" si="102"/>
        <v>0</v>
      </c>
      <c r="BV113" s="79" t="str">
        <f t="shared" si="105"/>
        <v>6059</v>
      </c>
      <c r="BW113" s="79" t="str">
        <f t="shared" si="103"/>
        <v>6059</v>
      </c>
      <c r="BX113" s="515" t="b">
        <f>IF(L21="",FALSE,COUNTIF($L$5:$L21,$BW113)&gt;1)</f>
        <v>0</v>
      </c>
      <c r="BY113" s="485" t="str">
        <f t="shared" si="101"/>
        <v/>
      </c>
    </row>
    <row r="114" spans="68:77" hidden="1">
      <c r="BP114" s="514" t="str">
        <f t="shared" si="104"/>
        <v>６０６０</v>
      </c>
      <c r="BQ114" s="167">
        <f>COUNTIF(BP$5:BP113,BP114)</f>
        <v>0</v>
      </c>
      <c r="BR114" s="167">
        <f>COUNTIF(BP$5:BP113,LEFT(BP114,3))</f>
        <v>0</v>
      </c>
      <c r="BS114" s="167">
        <f>COUNTIF(BP$5:BP113,LEFT(BP114,2))</f>
        <v>0</v>
      </c>
      <c r="BT114" s="167">
        <f>COUNTIF(BP$5:BP113,LEFT(BP114,1))</f>
        <v>0</v>
      </c>
      <c r="BU114" s="515" t="b">
        <f t="shared" si="102"/>
        <v>0</v>
      </c>
      <c r="BV114" s="79" t="str">
        <f t="shared" si="105"/>
        <v>6060</v>
      </c>
      <c r="BW114" s="79" t="str">
        <f t="shared" si="103"/>
        <v>6060</v>
      </c>
      <c r="BX114" s="515" t="b">
        <f>IF(L22="",FALSE,COUNTIF($L$5:$L22,$BW114)&gt;1)</f>
        <v>0</v>
      </c>
      <c r="BY114" s="485" t="str">
        <f t="shared" si="101"/>
        <v/>
      </c>
    </row>
    <row r="115" spans="68:77" hidden="1">
      <c r="BP115" s="514" t="str">
        <f t="shared" si="104"/>
        <v>６０６１</v>
      </c>
      <c r="BQ115" s="167">
        <f>COUNTIF(BP$5:BP114,BP115)</f>
        <v>0</v>
      </c>
      <c r="BR115" s="167">
        <f>COUNTIF(BP$5:BP114,LEFT(BP115,3))</f>
        <v>0</v>
      </c>
      <c r="BS115" s="167">
        <f>COUNTIF(BP$5:BP114,LEFT(BP115,2))</f>
        <v>0</v>
      </c>
      <c r="BT115" s="167">
        <f>COUNTIF(BP$5:BP114,LEFT(BP115,1))</f>
        <v>0</v>
      </c>
      <c r="BU115" s="515" t="b">
        <f t="shared" si="102"/>
        <v>0</v>
      </c>
      <c r="BV115" s="79" t="str">
        <f t="shared" si="105"/>
        <v>6061</v>
      </c>
      <c r="BW115" s="79" t="str">
        <f t="shared" si="103"/>
        <v>6061</v>
      </c>
      <c r="BX115" s="515" t="b">
        <f>IF(L23="",FALSE,COUNTIF($L$5:$L23,$BW115)&gt;1)</f>
        <v>0</v>
      </c>
      <c r="BY115" s="485" t="str">
        <f t="shared" si="101"/>
        <v/>
      </c>
    </row>
    <row r="116" spans="68:77" hidden="1">
      <c r="BP116" s="514" t="str">
        <f t="shared" si="104"/>
        <v>６０６２</v>
      </c>
      <c r="BQ116" s="167">
        <f>COUNTIF(BP$5:BP115,BP116)</f>
        <v>0</v>
      </c>
      <c r="BR116" s="167">
        <f>COUNTIF(BP$5:BP115,LEFT(BP116,3))</f>
        <v>0</v>
      </c>
      <c r="BS116" s="167">
        <f>COUNTIF(BP$5:BP115,LEFT(BP116,2))</f>
        <v>0</v>
      </c>
      <c r="BT116" s="167">
        <f>COUNTIF(BP$5:BP115,LEFT(BP116,1))</f>
        <v>0</v>
      </c>
      <c r="BU116" s="515" t="b">
        <f t="shared" si="102"/>
        <v>0</v>
      </c>
      <c r="BV116" s="79" t="str">
        <f t="shared" si="105"/>
        <v>6062</v>
      </c>
      <c r="BW116" s="79" t="str">
        <f t="shared" si="103"/>
        <v>6062</v>
      </c>
      <c r="BX116" s="515" t="b">
        <f>IF(L24="",FALSE,COUNTIF($L$5:$L24,$BW116)&gt;1)</f>
        <v>0</v>
      </c>
      <c r="BY116" s="485" t="str">
        <f t="shared" si="101"/>
        <v/>
      </c>
    </row>
    <row r="117" spans="68:77" hidden="1">
      <c r="BP117" s="514" t="str">
        <f t="shared" si="104"/>
        <v>７７０</v>
      </c>
      <c r="BQ117" s="167">
        <f>COUNTIF(BP$5:BP116,BP117)</f>
        <v>0</v>
      </c>
      <c r="BR117" s="167">
        <f>COUNTIF(BP$5:BP116,LEFT(BP117,3))</f>
        <v>0</v>
      </c>
      <c r="BS117" s="167">
        <f>COUNTIF(BP$5:BP116,LEFT(BP117,2))</f>
        <v>0</v>
      </c>
      <c r="BT117" s="167">
        <f>COUNTIF(BP$5:BP116,LEFT(BP117,1))</f>
        <v>0</v>
      </c>
      <c r="BU117" s="515" t="b">
        <f t="shared" si="102"/>
        <v>0</v>
      </c>
      <c r="BV117" s="79" t="str">
        <f t="shared" si="105"/>
        <v>770</v>
      </c>
      <c r="BW117" s="79" t="str">
        <f t="shared" si="103"/>
        <v>770*</v>
      </c>
      <c r="BX117" s="515" t="b">
        <f>IF(L25="",FALSE,COUNTIF($L$5:$L25,$BW117)&gt;1)</f>
        <v>0</v>
      </c>
      <c r="BY117" s="485" t="str">
        <f t="shared" si="101"/>
        <v/>
      </c>
    </row>
    <row r="118" spans="68:77" hidden="1">
      <c r="BP118" s="514" t="str">
        <f t="shared" si="104"/>
        <v>７７１</v>
      </c>
      <c r="BQ118" s="167">
        <f>COUNTIF(BP$5:BP117,BP118)</f>
        <v>0</v>
      </c>
      <c r="BR118" s="167">
        <f>COUNTIF(BP$5:BP117,LEFT(BP118,3))</f>
        <v>0</v>
      </c>
      <c r="BS118" s="167">
        <f>COUNTIF(BP$5:BP117,LEFT(BP118,2))</f>
        <v>0</v>
      </c>
      <c r="BT118" s="167">
        <f>COUNTIF(BP$5:BP117,LEFT(BP118,1))</f>
        <v>0</v>
      </c>
      <c r="BU118" s="515" t="b">
        <f t="shared" si="102"/>
        <v>0</v>
      </c>
      <c r="BV118" s="79" t="str">
        <f t="shared" si="105"/>
        <v>771</v>
      </c>
      <c r="BW118" s="79" t="str">
        <f t="shared" si="103"/>
        <v>771*</v>
      </c>
      <c r="BX118" s="515" t="b">
        <f>IF(L26="",FALSE,COUNTIF($L$5:$L26,$BW118)&gt;1)</f>
        <v>0</v>
      </c>
      <c r="BY118" s="485" t="str">
        <f t="shared" si="101"/>
        <v/>
      </c>
    </row>
    <row r="119" spans="68:77" hidden="1">
      <c r="BP119" s="514" t="str">
        <f t="shared" si="104"/>
        <v>７７２</v>
      </c>
      <c r="BQ119" s="167">
        <f>COUNTIF(BP$5:BP118,BP119)</f>
        <v>0</v>
      </c>
      <c r="BR119" s="167">
        <f>COUNTIF(BP$5:BP118,LEFT(BP119,3))</f>
        <v>0</v>
      </c>
      <c r="BS119" s="167">
        <f>COUNTIF(BP$5:BP118,LEFT(BP119,2))</f>
        <v>0</v>
      </c>
      <c r="BT119" s="167">
        <f>COUNTIF(BP$5:BP118,LEFT(BP119,1))</f>
        <v>0</v>
      </c>
      <c r="BU119" s="515" t="b">
        <f t="shared" si="102"/>
        <v>0</v>
      </c>
      <c r="BV119" s="79" t="str">
        <f t="shared" si="105"/>
        <v>772</v>
      </c>
      <c r="BW119" s="79" t="str">
        <f t="shared" si="103"/>
        <v>772*</v>
      </c>
      <c r="BX119" s="515" t="b">
        <f>IF(L27="",FALSE,COUNTIF($L$5:$L27,$BW119)&gt;1)</f>
        <v>0</v>
      </c>
      <c r="BY119" s="485" t="str">
        <f t="shared" si="101"/>
        <v/>
      </c>
    </row>
    <row r="120" spans="68:77" hidden="1">
      <c r="BP120" s="514" t="str">
        <f t="shared" si="104"/>
        <v>７７３</v>
      </c>
      <c r="BQ120" s="167">
        <f>COUNTIF(BP$5:BP119,BP120)</f>
        <v>0</v>
      </c>
      <c r="BR120" s="167">
        <f>COUNTIF(BP$5:BP119,LEFT(BP120,3))</f>
        <v>0</v>
      </c>
      <c r="BS120" s="167">
        <f>COUNTIF(BP$5:BP119,LEFT(BP120,2))</f>
        <v>0</v>
      </c>
      <c r="BT120" s="167">
        <f>COUNTIF(BP$5:BP119,LEFT(BP120,1))</f>
        <v>0</v>
      </c>
      <c r="BU120" s="515" t="b">
        <f t="shared" si="102"/>
        <v>0</v>
      </c>
      <c r="BV120" s="79" t="str">
        <f t="shared" si="105"/>
        <v>773</v>
      </c>
      <c r="BW120" s="79" t="str">
        <f t="shared" si="103"/>
        <v>773*</v>
      </c>
      <c r="BX120" s="515" t="b">
        <f>IF(L28="",FALSE,COUNTIF($L$5:$L28,$BW120)&gt;1)</f>
        <v>0</v>
      </c>
      <c r="BY120" s="485" t="str">
        <f t="shared" si="101"/>
        <v/>
      </c>
    </row>
    <row r="121" spans="68:77" hidden="1">
      <c r="BP121" s="514" t="str">
        <f t="shared" si="104"/>
        <v>７７４</v>
      </c>
      <c r="BQ121" s="167">
        <f>COUNTIF(BP$5:BP120,BP121)</f>
        <v>0</v>
      </c>
      <c r="BR121" s="167">
        <f>COUNTIF(BP$5:BP120,LEFT(BP121,3))</f>
        <v>0</v>
      </c>
      <c r="BS121" s="167">
        <f>COUNTIF(BP$5:BP120,LEFT(BP121,2))</f>
        <v>0</v>
      </c>
      <c r="BT121" s="167">
        <f>COUNTIF(BP$5:BP120,LEFT(BP121,1))</f>
        <v>0</v>
      </c>
      <c r="BU121" s="515" t="b">
        <f t="shared" si="102"/>
        <v>0</v>
      </c>
      <c r="BV121" s="79" t="str">
        <f t="shared" si="105"/>
        <v>774</v>
      </c>
      <c r="BW121" s="79" t="str">
        <f t="shared" si="103"/>
        <v>774*</v>
      </c>
      <c r="BX121" s="515" t="b">
        <f>IF(L29="",FALSE,COUNTIF($L$5:$L29,$BW121)&gt;1)</f>
        <v>0</v>
      </c>
      <c r="BY121" s="485" t="str">
        <f t="shared" si="101"/>
        <v/>
      </c>
    </row>
    <row r="122" spans="68:77" hidden="1">
      <c r="BP122" s="514" t="str">
        <f t="shared" si="104"/>
        <v>７７５</v>
      </c>
      <c r="BQ122" s="167">
        <f>COUNTIF(BP$5:BP121,BP122)</f>
        <v>0</v>
      </c>
      <c r="BR122" s="167">
        <f>COUNTIF(BP$5:BP121,LEFT(BP122,3))</f>
        <v>0</v>
      </c>
      <c r="BS122" s="167">
        <f>COUNTIF(BP$5:BP121,LEFT(BP122,2))</f>
        <v>0</v>
      </c>
      <c r="BT122" s="167">
        <f>COUNTIF(BP$5:BP121,LEFT(BP122,1))</f>
        <v>0</v>
      </c>
      <c r="BU122" s="515" t="b">
        <f t="shared" si="102"/>
        <v>0</v>
      </c>
      <c r="BV122" s="79" t="str">
        <f t="shared" si="105"/>
        <v>775</v>
      </c>
      <c r="BW122" s="79" t="str">
        <f t="shared" si="103"/>
        <v>775*</v>
      </c>
      <c r="BX122" s="515" t="b">
        <f>IF(L30="",FALSE,COUNTIF($L$5:$L30,$BW122)&gt;1)</f>
        <v>0</v>
      </c>
      <c r="BY122" s="485" t="str">
        <f t="shared" si="101"/>
        <v/>
      </c>
    </row>
    <row r="123" spans="68:77" hidden="1">
      <c r="BP123" s="514" t="str">
        <f t="shared" si="104"/>
        <v>７７６</v>
      </c>
      <c r="BQ123" s="167">
        <f>COUNTIF(BP$5:BP122,BP123)</f>
        <v>0</v>
      </c>
      <c r="BR123" s="167">
        <f>COUNTIF(BP$5:BP122,LEFT(BP123,3))</f>
        <v>0</v>
      </c>
      <c r="BS123" s="167">
        <f>COUNTIF(BP$5:BP122,LEFT(BP123,2))</f>
        <v>0</v>
      </c>
      <c r="BT123" s="167">
        <f>COUNTIF(BP$5:BP122,LEFT(BP123,1))</f>
        <v>0</v>
      </c>
      <c r="BU123" s="515" t="b">
        <f t="shared" si="102"/>
        <v>0</v>
      </c>
      <c r="BV123" s="79" t="str">
        <f t="shared" si="105"/>
        <v>776</v>
      </c>
      <c r="BW123" s="79" t="str">
        <f t="shared" si="103"/>
        <v>776*</v>
      </c>
      <c r="BX123" s="515" t="b">
        <f>IF(L31="",FALSE,COUNTIF($L$5:$L31,$BW123)&gt;1)</f>
        <v>0</v>
      </c>
      <c r="BY123" s="485" t="str">
        <f t="shared" si="101"/>
        <v/>
      </c>
    </row>
    <row r="124" spans="68:77" hidden="1">
      <c r="BP124" s="514" t="str">
        <f t="shared" si="104"/>
        <v>７７７</v>
      </c>
      <c r="BQ124" s="167">
        <f>COUNTIF(BP$5:BP123,BP124)</f>
        <v>0</v>
      </c>
      <c r="BR124" s="167">
        <f>COUNTIF(BP$5:BP123,LEFT(BP124,3))</f>
        <v>0</v>
      </c>
      <c r="BS124" s="167">
        <f>COUNTIF(BP$5:BP123,LEFT(BP124,2))</f>
        <v>0</v>
      </c>
      <c r="BT124" s="167">
        <f>COUNTIF(BP$5:BP123,LEFT(BP124,1))</f>
        <v>0</v>
      </c>
      <c r="BU124" s="515" t="b">
        <f t="shared" si="102"/>
        <v>0</v>
      </c>
      <c r="BV124" s="79" t="str">
        <f t="shared" si="105"/>
        <v>777</v>
      </c>
      <c r="BW124" s="79" t="str">
        <f t="shared" si="103"/>
        <v>777*</v>
      </c>
      <c r="BX124" s="515" t="b">
        <f>IF(L32="",FALSE,COUNTIF($L$5:$L32,$BW124)&gt;1)</f>
        <v>0</v>
      </c>
      <c r="BY124" s="485" t="str">
        <f t="shared" si="101"/>
        <v/>
      </c>
    </row>
    <row r="125" spans="68:77" hidden="1">
      <c r="BP125" s="514" t="str">
        <f t="shared" si="104"/>
        <v>７７８</v>
      </c>
      <c r="BQ125" s="167">
        <f>COUNTIF(BP$5:BP124,BP125)</f>
        <v>0</v>
      </c>
      <c r="BR125" s="167">
        <f>COUNTIF(BP$5:BP124,LEFT(BP125,3))</f>
        <v>0</v>
      </c>
      <c r="BS125" s="167">
        <f>COUNTIF(BP$5:BP124,LEFT(BP125,2))</f>
        <v>0</v>
      </c>
      <c r="BT125" s="167">
        <f>COUNTIF(BP$5:BP124,LEFT(BP125,1))</f>
        <v>0</v>
      </c>
      <c r="BU125" s="515" t="b">
        <f t="shared" si="102"/>
        <v>0</v>
      </c>
      <c r="BV125" s="79" t="str">
        <f t="shared" si="105"/>
        <v>778</v>
      </c>
      <c r="BW125" s="79" t="str">
        <f t="shared" si="103"/>
        <v>778*</v>
      </c>
      <c r="BX125" s="515" t="b">
        <f>IF(L33="",FALSE,COUNTIF($L$5:$L33,$BW125)&gt;1)</f>
        <v>0</v>
      </c>
      <c r="BY125" s="485" t="str">
        <f t="shared" si="101"/>
        <v/>
      </c>
    </row>
    <row r="126" spans="68:77" hidden="1">
      <c r="BP126" s="514" t="str">
        <f t="shared" si="104"/>
        <v>７７９</v>
      </c>
      <c r="BQ126" s="167">
        <f>COUNTIF(BP$5:BP125,BP126)</f>
        <v>0</v>
      </c>
      <c r="BR126" s="167">
        <f>COUNTIF(BP$5:BP125,LEFT(BP126,3))</f>
        <v>0</v>
      </c>
      <c r="BS126" s="167">
        <f>COUNTIF(BP$5:BP125,LEFT(BP126,2))</f>
        <v>0</v>
      </c>
      <c r="BT126" s="167">
        <f>COUNTIF(BP$5:BP125,LEFT(BP126,1))</f>
        <v>0</v>
      </c>
      <c r="BU126" s="515" t="b">
        <f t="shared" si="102"/>
        <v>0</v>
      </c>
      <c r="BV126" s="79" t="str">
        <f t="shared" si="105"/>
        <v>779</v>
      </c>
      <c r="BW126" s="79" t="str">
        <f t="shared" si="103"/>
        <v>779*</v>
      </c>
      <c r="BX126" s="515" t="b">
        <f>IF(L34="",FALSE,COUNTIF($L$5:$L34,$BW126)&gt;1)</f>
        <v>0</v>
      </c>
      <c r="BY126" s="485" t="str">
        <f t="shared" si="101"/>
        <v/>
      </c>
    </row>
    <row r="127" spans="68:77" hidden="1">
      <c r="BP127" s="514" t="str">
        <f t="shared" si="104"/>
        <v>７８０</v>
      </c>
      <c r="BQ127" s="167">
        <f>COUNTIF(BP$5:BP126,BP127)</f>
        <v>0</v>
      </c>
      <c r="BR127" s="167">
        <f>COUNTIF(BP$5:BP126,LEFT(BP127,3))</f>
        <v>0</v>
      </c>
      <c r="BS127" s="167">
        <f>COUNTIF(BP$5:BP126,LEFT(BP127,2))</f>
        <v>0</v>
      </c>
      <c r="BT127" s="167">
        <f>COUNTIF(BP$5:BP126,LEFT(BP127,1))</f>
        <v>0</v>
      </c>
      <c r="BU127" s="515" t="b">
        <f t="shared" si="102"/>
        <v>0</v>
      </c>
      <c r="BV127" s="79" t="str">
        <f t="shared" si="105"/>
        <v>780</v>
      </c>
      <c r="BW127" s="79" t="str">
        <f t="shared" si="103"/>
        <v>780*</v>
      </c>
      <c r="BX127" s="515" t="b">
        <f>IF(L35="",FALSE,COUNTIF($L$5:$L35,$BW127)&gt;1)</f>
        <v>0</v>
      </c>
      <c r="BY127" s="485" t="str">
        <f t="shared" si="101"/>
        <v/>
      </c>
    </row>
    <row r="128" spans="68:77" hidden="1">
      <c r="BP128" s="514" t="str">
        <f t="shared" si="104"/>
        <v>７８１</v>
      </c>
      <c r="BQ128" s="167">
        <f>COUNTIF(BP$5:BP127,BP128)</f>
        <v>0</v>
      </c>
      <c r="BR128" s="167">
        <f>COUNTIF(BP$5:BP127,LEFT(BP128,3))</f>
        <v>0</v>
      </c>
      <c r="BS128" s="167">
        <f>COUNTIF(BP$5:BP127,LEFT(BP128,2))</f>
        <v>0</v>
      </c>
      <c r="BT128" s="167">
        <f>COUNTIF(BP$5:BP127,LEFT(BP128,1))</f>
        <v>0</v>
      </c>
      <c r="BU128" s="515" t="b">
        <f t="shared" si="102"/>
        <v>0</v>
      </c>
      <c r="BV128" s="79" t="str">
        <f t="shared" si="105"/>
        <v>781</v>
      </c>
      <c r="BW128" s="79" t="str">
        <f t="shared" si="103"/>
        <v>781*</v>
      </c>
      <c r="BX128" s="515" t="b">
        <f>IF(L36="",FALSE,COUNTIF($L$5:$L36,$BW128)&gt;1)</f>
        <v>0</v>
      </c>
      <c r="BY128" s="485" t="str">
        <f t="shared" si="101"/>
        <v/>
      </c>
    </row>
    <row r="129" spans="68:77" hidden="1">
      <c r="BP129" s="514" t="str">
        <f t="shared" si="104"/>
        <v>７８２</v>
      </c>
      <c r="BQ129" s="167">
        <f>COUNTIF(BP$5:BP128,BP129)</f>
        <v>0</v>
      </c>
      <c r="BR129" s="167">
        <f>COUNTIF(BP$5:BP128,LEFT(BP129,3))</f>
        <v>0</v>
      </c>
      <c r="BS129" s="167">
        <f>COUNTIF(BP$5:BP128,LEFT(BP129,2))</f>
        <v>0</v>
      </c>
      <c r="BT129" s="167">
        <f>COUNTIF(BP$5:BP128,LEFT(BP129,1))</f>
        <v>0</v>
      </c>
      <c r="BU129" s="515" t="b">
        <f t="shared" si="102"/>
        <v>0</v>
      </c>
      <c r="BV129" s="79" t="str">
        <f t="shared" si="105"/>
        <v>782</v>
      </c>
      <c r="BW129" s="79" t="str">
        <f t="shared" si="103"/>
        <v>782*</v>
      </c>
      <c r="BX129" s="515" t="b">
        <f>IF(L37="",FALSE,COUNTIF($L$5:$L37,$BW129)&gt;1)</f>
        <v>0</v>
      </c>
      <c r="BY129" s="485" t="str">
        <f t="shared" si="101"/>
        <v/>
      </c>
    </row>
    <row r="130" spans="68:77" hidden="1">
      <c r="BP130" s="514" t="str">
        <f t="shared" si="104"/>
        <v>７８３</v>
      </c>
      <c r="BQ130" s="167">
        <f>COUNTIF(BP$5:BP129,BP130)</f>
        <v>0</v>
      </c>
      <c r="BR130" s="167">
        <f>COUNTIF(BP$5:BP129,LEFT(BP130,3))</f>
        <v>0</v>
      </c>
      <c r="BS130" s="167">
        <f>COUNTIF(BP$5:BP129,LEFT(BP130,2))</f>
        <v>0</v>
      </c>
      <c r="BT130" s="167">
        <f>COUNTIF(BP$5:BP129,LEFT(BP130,1))</f>
        <v>0</v>
      </c>
      <c r="BU130" s="515" t="b">
        <f t="shared" si="102"/>
        <v>0</v>
      </c>
      <c r="BV130" s="79" t="str">
        <f t="shared" si="105"/>
        <v>783</v>
      </c>
      <c r="BW130" s="79" t="str">
        <f t="shared" si="103"/>
        <v>783*</v>
      </c>
      <c r="BX130" s="515" t="b">
        <f>IF(L38="",FALSE,COUNTIF($L$5:$L38,$BW130)&gt;1)</f>
        <v>0</v>
      </c>
      <c r="BY130" s="485" t="str">
        <f t="shared" si="101"/>
        <v/>
      </c>
    </row>
    <row r="131" spans="68:77" hidden="1">
      <c r="BP131" s="514" t="str">
        <f t="shared" si="104"/>
        <v>７８４</v>
      </c>
      <c r="BQ131" s="167">
        <f>COUNTIF(BP$5:BP130,BP131)</f>
        <v>0</v>
      </c>
      <c r="BR131" s="167">
        <f>COUNTIF(BP$5:BP130,LEFT(BP131,3))</f>
        <v>0</v>
      </c>
      <c r="BS131" s="167">
        <f>COUNTIF(BP$5:BP130,LEFT(BP131,2))</f>
        <v>0</v>
      </c>
      <c r="BT131" s="167">
        <f>COUNTIF(BP$5:BP130,LEFT(BP131,1))</f>
        <v>0</v>
      </c>
      <c r="BU131" s="515" t="b">
        <f t="shared" si="102"/>
        <v>0</v>
      </c>
      <c r="BV131" s="79" t="str">
        <f t="shared" si="105"/>
        <v>784</v>
      </c>
      <c r="BW131" s="79" t="str">
        <f t="shared" si="103"/>
        <v>784*</v>
      </c>
      <c r="BX131" s="515" t="b">
        <f>IF(L39="",FALSE,COUNTIF($L$5:$L39,$BW131)&gt;1)</f>
        <v>0</v>
      </c>
      <c r="BY131" s="485" t="str">
        <f t="shared" si="101"/>
        <v/>
      </c>
    </row>
    <row r="132" spans="68:77" hidden="1">
      <c r="BP132" s="514" t="str">
        <f t="shared" si="104"/>
        <v>７８５</v>
      </c>
      <c r="BQ132" s="167">
        <f>COUNTIF(BP$5:BP131,BP132)</f>
        <v>0</v>
      </c>
      <c r="BR132" s="167">
        <f>COUNTIF(BP$5:BP131,LEFT(BP132,3))</f>
        <v>0</v>
      </c>
      <c r="BS132" s="167">
        <f>COUNTIF(BP$5:BP131,LEFT(BP132,2))</f>
        <v>0</v>
      </c>
      <c r="BT132" s="167">
        <f>COUNTIF(BP$5:BP131,LEFT(BP132,1))</f>
        <v>0</v>
      </c>
      <c r="BU132" s="515" t="b">
        <f t="shared" si="102"/>
        <v>0</v>
      </c>
      <c r="BV132" s="79" t="str">
        <f t="shared" si="105"/>
        <v>785</v>
      </c>
      <c r="BW132" s="79" t="str">
        <f t="shared" si="103"/>
        <v>785*</v>
      </c>
      <c r="BX132" s="515" t="b">
        <f>IF(L40="",FALSE,COUNTIF($L$5:$L40,$BW132)&gt;1)</f>
        <v>0</v>
      </c>
      <c r="BY132" s="485" t="str">
        <f t="shared" si="101"/>
        <v/>
      </c>
    </row>
    <row r="133" spans="68:77" hidden="1">
      <c r="BP133" s="514" t="str">
        <f t="shared" si="104"/>
        <v>７８６</v>
      </c>
      <c r="BQ133" s="167">
        <f>COUNTIF(BP$5:BP132,BP133)</f>
        <v>0</v>
      </c>
      <c r="BR133" s="167">
        <f>COUNTIF(BP$5:BP132,LEFT(BP133,3))</f>
        <v>0</v>
      </c>
      <c r="BS133" s="167">
        <f>COUNTIF(BP$5:BP132,LEFT(BP133,2))</f>
        <v>0</v>
      </c>
      <c r="BT133" s="167">
        <f>COUNTIF(BP$5:BP132,LEFT(BP133,1))</f>
        <v>0</v>
      </c>
      <c r="BU133" s="515" t="b">
        <f t="shared" si="102"/>
        <v>0</v>
      </c>
      <c r="BV133" s="79" t="str">
        <f t="shared" si="105"/>
        <v>786</v>
      </c>
      <c r="BW133" s="79" t="str">
        <f t="shared" si="103"/>
        <v>786*</v>
      </c>
      <c r="BX133" s="515" t="b">
        <f>IF(L41="",FALSE,COUNTIF($L$5:$L41,$BW133)&gt;1)</f>
        <v>0</v>
      </c>
      <c r="BY133" s="485" t="str">
        <f t="shared" si="101"/>
        <v/>
      </c>
    </row>
    <row r="134" spans="68:77" hidden="1">
      <c r="BP134" s="514" t="str">
        <f t="shared" si="104"/>
        <v>７８７</v>
      </c>
      <c r="BQ134" s="167">
        <f>COUNTIF(BP$5:BP133,BP134)</f>
        <v>0</v>
      </c>
      <c r="BR134" s="167">
        <f>COUNTIF(BP$5:BP133,LEFT(BP134,3))</f>
        <v>0</v>
      </c>
      <c r="BS134" s="167">
        <f>COUNTIF(BP$5:BP133,LEFT(BP134,2))</f>
        <v>0</v>
      </c>
      <c r="BT134" s="167">
        <f>COUNTIF(BP$5:BP133,LEFT(BP134,1))</f>
        <v>0</v>
      </c>
      <c r="BU134" s="515" t="b">
        <f t="shared" si="102"/>
        <v>0</v>
      </c>
      <c r="BV134" s="79" t="str">
        <f t="shared" si="105"/>
        <v>787</v>
      </c>
      <c r="BW134" s="79" t="str">
        <f t="shared" si="103"/>
        <v>787*</v>
      </c>
      <c r="BX134" s="515" t="b">
        <f>IF(L42="",FALSE,COUNTIF($L$5:$L42,$BW134)&gt;1)</f>
        <v>0</v>
      </c>
      <c r="BY134" s="485" t="str">
        <f t="shared" ref="BY134:BY197" si="106">IF(OR(BU134,BX134),"red","")</f>
        <v/>
      </c>
    </row>
    <row r="135" spans="68:77" hidden="1">
      <c r="BP135" s="514" t="str">
        <f t="shared" si="104"/>
        <v>７８８</v>
      </c>
      <c r="BQ135" s="167">
        <f>COUNTIF(BP$5:BP134,BP135)</f>
        <v>0</v>
      </c>
      <c r="BR135" s="167">
        <f>COUNTIF(BP$5:BP134,LEFT(BP135,3))</f>
        <v>0</v>
      </c>
      <c r="BS135" s="167">
        <f>COUNTIF(BP$5:BP134,LEFT(BP135,2))</f>
        <v>0</v>
      </c>
      <c r="BT135" s="167">
        <f>COUNTIF(BP$5:BP134,LEFT(BP135,1))</f>
        <v>0</v>
      </c>
      <c r="BU135" s="515" t="b">
        <f t="shared" si="102"/>
        <v>0</v>
      </c>
      <c r="BV135" s="79" t="str">
        <f t="shared" si="105"/>
        <v>788</v>
      </c>
      <c r="BW135" s="79" t="str">
        <f t="shared" si="103"/>
        <v>788*</v>
      </c>
      <c r="BX135" s="515" t="b">
        <f>IF(L43="",FALSE,COUNTIF($L$5:$L43,$BW135)&gt;1)</f>
        <v>0</v>
      </c>
      <c r="BY135" s="485" t="str">
        <f t="shared" si="106"/>
        <v/>
      </c>
    </row>
    <row r="136" spans="68:77" hidden="1">
      <c r="BP136" s="514" t="str">
        <f t="shared" si="104"/>
        <v>７８９</v>
      </c>
      <c r="BQ136" s="167">
        <f>COUNTIF(BP$5:BP135,BP136)</f>
        <v>0</v>
      </c>
      <c r="BR136" s="167">
        <f>COUNTIF(BP$5:BP135,LEFT(BP136,3))</f>
        <v>0</v>
      </c>
      <c r="BS136" s="167">
        <f>COUNTIF(BP$5:BP135,LEFT(BP136,2))</f>
        <v>0</v>
      </c>
      <c r="BT136" s="167">
        <f>COUNTIF(BP$5:BP135,LEFT(BP136,1))</f>
        <v>0</v>
      </c>
      <c r="BU136" s="515" t="b">
        <f t="shared" si="102"/>
        <v>0</v>
      </c>
      <c r="BV136" s="79" t="str">
        <f t="shared" si="105"/>
        <v>789</v>
      </c>
      <c r="BW136" s="79" t="str">
        <f t="shared" si="103"/>
        <v>789*</v>
      </c>
      <c r="BX136" s="515" t="b">
        <f>IF(L44="",FALSE,COUNTIF($L$5:$L44,$BW136)&gt;1)</f>
        <v>0</v>
      </c>
      <c r="BY136" s="485" t="str">
        <f t="shared" si="106"/>
        <v/>
      </c>
    </row>
    <row r="137" spans="68:77" hidden="1">
      <c r="BP137" s="514" t="str">
        <f>DBCS(IF(LEFT(P5,1)="0","☆"&amp;MID(P5,2,3),P5))</f>
        <v>＊０</v>
      </c>
      <c r="BQ137" s="167">
        <f>COUNTIF(BP$5:BP136,BP137)</f>
        <v>0</v>
      </c>
      <c r="BR137" s="167">
        <f>COUNTIF(BP$5:BP136,LEFT(BP137,3))</f>
        <v>0</v>
      </c>
      <c r="BS137" s="167">
        <f>COUNTIF(BP$5:BP136,LEFT(BP137,2))</f>
        <v>0</v>
      </c>
      <c r="BT137" s="167">
        <f>COUNTIF(BP$5:BP136,LEFT(BP137,1))</f>
        <v>0</v>
      </c>
      <c r="BU137" s="515" t="b">
        <f t="shared" ref="BU137:BU175" si="107">IF(BP137="",FALSE,SUM(BQ137:BT137)&gt;0)</f>
        <v>0</v>
      </c>
      <c r="BV137" s="79" t="str">
        <f>SUBSTITUTE($P5,"*","~*")</f>
        <v>~*0</v>
      </c>
      <c r="BW137" s="79" t="str">
        <f t="shared" ref="BW137:BW176" si="108">IF(LEN(P5)&gt;=1,IF(LEN(P5)&lt;=3,BV137&amp;"*",BV137),BV137)</f>
        <v>~*0*</v>
      </c>
      <c r="BX137" s="515" t="b">
        <f>IF(P5="",FALSE,COUNTIF($P$5:$P5,$BW137)&gt;1)</f>
        <v>0</v>
      </c>
      <c r="BY137" s="485" t="str">
        <f t="shared" si="106"/>
        <v/>
      </c>
    </row>
    <row r="138" spans="68:77" hidden="1">
      <c r="BP138" s="514" t="str">
        <f t="shared" ref="BP138:BP176" si="109">DBCS(IF(LEFT(P6,1)="0","☆"&amp;MID(P6,2,3),P6))</f>
        <v>＊１</v>
      </c>
      <c r="BQ138" s="167">
        <f>COUNTIF(BP$5:BP137,BP138)</f>
        <v>0</v>
      </c>
      <c r="BR138" s="167">
        <f>COUNTIF(BP$5:BP137,LEFT(BP138,3))</f>
        <v>0</v>
      </c>
      <c r="BS138" s="167">
        <f>COUNTIF(BP$5:BP137,LEFT(BP138,2))</f>
        <v>0</v>
      </c>
      <c r="BT138" s="167">
        <f>COUNTIF(BP$5:BP137,LEFT(BP138,1))</f>
        <v>0</v>
      </c>
      <c r="BU138" s="515" t="b">
        <f t="shared" si="107"/>
        <v>0</v>
      </c>
      <c r="BV138" s="79" t="str">
        <f t="shared" ref="BV138:BV176" si="110">SUBSTITUTE($P6,"*","~*")</f>
        <v>~*1</v>
      </c>
      <c r="BW138" s="79" t="str">
        <f t="shared" si="108"/>
        <v>~*1*</v>
      </c>
      <c r="BX138" s="515" t="b">
        <f>IF(P6="",FALSE,COUNTIF($P$5:$P6,$BW138)&gt;1)</f>
        <v>0</v>
      </c>
      <c r="BY138" s="485" t="str">
        <f t="shared" si="106"/>
        <v/>
      </c>
    </row>
    <row r="139" spans="68:77" hidden="1">
      <c r="BP139" s="514" t="str">
        <f t="shared" si="109"/>
        <v>＊２</v>
      </c>
      <c r="BQ139" s="167">
        <f>COUNTIF(BP$5:BP138,BP139)</f>
        <v>0</v>
      </c>
      <c r="BR139" s="167">
        <f>COUNTIF(BP$5:BP138,LEFT(BP139,3))</f>
        <v>0</v>
      </c>
      <c r="BS139" s="167">
        <f>COUNTIF(BP$5:BP138,LEFT(BP139,2))</f>
        <v>0</v>
      </c>
      <c r="BT139" s="167">
        <f>COUNTIF(BP$5:BP138,LEFT(BP139,1))</f>
        <v>0</v>
      </c>
      <c r="BU139" s="515" t="b">
        <f t="shared" si="107"/>
        <v>0</v>
      </c>
      <c r="BV139" s="79" t="str">
        <f t="shared" si="110"/>
        <v>~*2</v>
      </c>
      <c r="BW139" s="79" t="str">
        <f t="shared" si="108"/>
        <v>~*2*</v>
      </c>
      <c r="BX139" s="515" t="b">
        <f>IF(P7="",FALSE,COUNTIF($P$5:$P7,$BW139)&gt;1)</f>
        <v>0</v>
      </c>
      <c r="BY139" s="485" t="str">
        <f t="shared" si="106"/>
        <v/>
      </c>
    </row>
    <row r="140" spans="68:77" hidden="1">
      <c r="BP140" s="514" t="str">
        <f t="shared" si="109"/>
        <v>＊３</v>
      </c>
      <c r="BQ140" s="167">
        <f>COUNTIF(BP$5:BP139,BP140)</f>
        <v>0</v>
      </c>
      <c r="BR140" s="167">
        <f>COUNTIF(BP$5:BP139,LEFT(BP140,3))</f>
        <v>0</v>
      </c>
      <c r="BS140" s="167">
        <f>COUNTIF(BP$5:BP139,LEFT(BP140,2))</f>
        <v>0</v>
      </c>
      <c r="BT140" s="167">
        <f>COUNTIF(BP$5:BP139,LEFT(BP140,1))</f>
        <v>0</v>
      </c>
      <c r="BU140" s="515" t="b">
        <f t="shared" si="107"/>
        <v>0</v>
      </c>
      <c r="BV140" s="79" t="str">
        <f t="shared" si="110"/>
        <v>~*3</v>
      </c>
      <c r="BW140" s="79" t="str">
        <f t="shared" si="108"/>
        <v>~*3*</v>
      </c>
      <c r="BX140" s="515" t="b">
        <f>IF(P8="",FALSE,COUNTIF($P$5:$P8,$BW140)&gt;1)</f>
        <v>0</v>
      </c>
      <c r="BY140" s="485" t="str">
        <f t="shared" si="106"/>
        <v/>
      </c>
    </row>
    <row r="141" spans="68:77" hidden="1">
      <c r="BP141" s="514" t="str">
        <f t="shared" si="109"/>
        <v>＊４</v>
      </c>
      <c r="BQ141" s="167">
        <f>COUNTIF(BP$5:BP140,BP141)</f>
        <v>0</v>
      </c>
      <c r="BR141" s="167">
        <f>COUNTIF(BP$5:BP140,LEFT(BP141,3))</f>
        <v>0</v>
      </c>
      <c r="BS141" s="167">
        <f>COUNTIF(BP$5:BP140,LEFT(BP141,2))</f>
        <v>0</v>
      </c>
      <c r="BT141" s="167">
        <f>COUNTIF(BP$5:BP140,LEFT(BP141,1))</f>
        <v>0</v>
      </c>
      <c r="BU141" s="515" t="b">
        <f t="shared" si="107"/>
        <v>0</v>
      </c>
      <c r="BV141" s="79" t="str">
        <f t="shared" si="110"/>
        <v>~*4</v>
      </c>
      <c r="BW141" s="79" t="str">
        <f t="shared" si="108"/>
        <v>~*4*</v>
      </c>
      <c r="BX141" s="515" t="b">
        <f>IF(P9="",FALSE,COUNTIF($P$5:$P9,$BW141)&gt;1)</f>
        <v>0</v>
      </c>
      <c r="BY141" s="485" t="str">
        <f t="shared" si="106"/>
        <v/>
      </c>
    </row>
    <row r="142" spans="68:77" hidden="1">
      <c r="BP142" s="514" t="str">
        <f t="shared" si="109"/>
        <v>＊５</v>
      </c>
      <c r="BQ142" s="167">
        <f>COUNTIF(BP$5:BP141,BP142)</f>
        <v>0</v>
      </c>
      <c r="BR142" s="167">
        <f>COUNTIF(BP$5:BP141,LEFT(BP142,3))</f>
        <v>0</v>
      </c>
      <c r="BS142" s="167">
        <f>COUNTIF(BP$5:BP141,LEFT(BP142,2))</f>
        <v>0</v>
      </c>
      <c r="BT142" s="167">
        <f>COUNTIF(BP$5:BP141,LEFT(BP142,1))</f>
        <v>0</v>
      </c>
      <c r="BU142" s="515" t="b">
        <f t="shared" si="107"/>
        <v>0</v>
      </c>
      <c r="BV142" s="79" t="str">
        <f t="shared" si="110"/>
        <v>~*5</v>
      </c>
      <c r="BW142" s="79" t="str">
        <f t="shared" si="108"/>
        <v>~*5*</v>
      </c>
      <c r="BX142" s="515" t="b">
        <f>IF(P10="",FALSE,COUNTIF($P$5:$P10,$BW142)&gt;1)</f>
        <v>0</v>
      </c>
      <c r="BY142" s="485" t="str">
        <f t="shared" si="106"/>
        <v/>
      </c>
    </row>
    <row r="143" spans="68:77" hidden="1">
      <c r="BP143" s="514" t="str">
        <f t="shared" si="109"/>
        <v>＊６</v>
      </c>
      <c r="BQ143" s="167">
        <f>COUNTIF(BP$5:BP142,BP143)</f>
        <v>0</v>
      </c>
      <c r="BR143" s="167">
        <f>COUNTIF(BP$5:BP142,LEFT(BP143,3))</f>
        <v>0</v>
      </c>
      <c r="BS143" s="167">
        <f>COUNTIF(BP$5:BP142,LEFT(BP143,2))</f>
        <v>0</v>
      </c>
      <c r="BT143" s="167">
        <f>COUNTIF(BP$5:BP142,LEFT(BP143,1))</f>
        <v>0</v>
      </c>
      <c r="BU143" s="515" t="b">
        <f t="shared" si="107"/>
        <v>0</v>
      </c>
      <c r="BV143" s="79" t="str">
        <f t="shared" si="110"/>
        <v>~*6</v>
      </c>
      <c r="BW143" s="79" t="str">
        <f t="shared" si="108"/>
        <v>~*6*</v>
      </c>
      <c r="BX143" s="515" t="b">
        <f>IF(P11="",FALSE,COUNTIF($P$5:$P11,$BW143)&gt;1)</f>
        <v>0</v>
      </c>
      <c r="BY143" s="485" t="str">
        <f t="shared" si="106"/>
        <v/>
      </c>
    </row>
    <row r="144" spans="68:77" hidden="1">
      <c r="BP144" s="514" t="str">
        <f t="shared" si="109"/>
        <v>＊７</v>
      </c>
      <c r="BQ144" s="167">
        <f>COUNTIF(BP$5:BP143,BP144)</f>
        <v>0</v>
      </c>
      <c r="BR144" s="167">
        <f>COUNTIF(BP$5:BP143,LEFT(BP144,3))</f>
        <v>0</v>
      </c>
      <c r="BS144" s="167">
        <f>COUNTIF(BP$5:BP143,LEFT(BP144,2))</f>
        <v>0</v>
      </c>
      <c r="BT144" s="167">
        <f>COUNTIF(BP$5:BP143,LEFT(BP144,1))</f>
        <v>0</v>
      </c>
      <c r="BU144" s="515" t="b">
        <f t="shared" si="107"/>
        <v>0</v>
      </c>
      <c r="BV144" s="79" t="str">
        <f t="shared" si="110"/>
        <v>~*7</v>
      </c>
      <c r="BW144" s="79" t="str">
        <f t="shared" si="108"/>
        <v>~*7*</v>
      </c>
      <c r="BX144" s="515" t="b">
        <f>IF(P12="",FALSE,COUNTIF($P$5:$P12,$BW144)&gt;1)</f>
        <v>0</v>
      </c>
      <c r="BY144" s="485" t="str">
        <f t="shared" si="106"/>
        <v/>
      </c>
    </row>
    <row r="145" spans="68:77" hidden="1">
      <c r="BP145" s="514" t="str">
        <f t="shared" si="109"/>
        <v>＊８</v>
      </c>
      <c r="BQ145" s="167">
        <f>COUNTIF(BP$5:BP144,BP145)</f>
        <v>0</v>
      </c>
      <c r="BR145" s="167">
        <f>COUNTIF(BP$5:BP144,LEFT(BP145,3))</f>
        <v>0</v>
      </c>
      <c r="BS145" s="167">
        <f>COUNTIF(BP$5:BP144,LEFT(BP145,2))</f>
        <v>0</v>
      </c>
      <c r="BT145" s="167">
        <f>COUNTIF(BP$5:BP144,LEFT(BP145,1))</f>
        <v>0</v>
      </c>
      <c r="BU145" s="515" t="b">
        <f t="shared" si="107"/>
        <v>0</v>
      </c>
      <c r="BV145" s="79" t="str">
        <f t="shared" si="110"/>
        <v>~*8</v>
      </c>
      <c r="BW145" s="79" t="str">
        <f t="shared" si="108"/>
        <v>~*8*</v>
      </c>
      <c r="BX145" s="515" t="b">
        <f>IF(P13="",FALSE,COUNTIF($P$5:$P13,$BW145)&gt;1)</f>
        <v>0</v>
      </c>
      <c r="BY145" s="485" t="str">
        <f t="shared" si="106"/>
        <v/>
      </c>
    </row>
    <row r="146" spans="68:77" hidden="1">
      <c r="BP146" s="514" t="str">
        <f t="shared" si="109"/>
        <v>＊９</v>
      </c>
      <c r="BQ146" s="167">
        <f>COUNTIF(BP$5:BP145,BP146)</f>
        <v>0</v>
      </c>
      <c r="BR146" s="167">
        <f>COUNTIF(BP$5:BP145,LEFT(BP146,3))</f>
        <v>0</v>
      </c>
      <c r="BS146" s="167">
        <f>COUNTIF(BP$5:BP145,LEFT(BP146,2))</f>
        <v>0</v>
      </c>
      <c r="BT146" s="167">
        <f>COUNTIF(BP$5:BP145,LEFT(BP146,1))</f>
        <v>0</v>
      </c>
      <c r="BU146" s="515" t="b">
        <f t="shared" si="107"/>
        <v>0</v>
      </c>
      <c r="BV146" s="79" t="str">
        <f t="shared" si="110"/>
        <v>~*9</v>
      </c>
      <c r="BW146" s="79" t="str">
        <f t="shared" si="108"/>
        <v>~*9*</v>
      </c>
      <c r="BX146" s="515" t="b">
        <f>IF(P14="",FALSE,COUNTIF($P$5:$P14,$BW146)&gt;1)</f>
        <v>0</v>
      </c>
      <c r="BY146" s="485" t="str">
        <f t="shared" si="106"/>
        <v/>
      </c>
    </row>
    <row r="147" spans="68:77" hidden="1">
      <c r="BP147" s="514" t="str">
        <f t="shared" si="109"/>
        <v>９０</v>
      </c>
      <c r="BQ147" s="167">
        <f>COUNTIF(BP$5:BP146,BP147)</f>
        <v>0</v>
      </c>
      <c r="BR147" s="167">
        <f>COUNTIF(BP$5:BP146,LEFT(BP147,3))</f>
        <v>0</v>
      </c>
      <c r="BS147" s="167">
        <f>COUNTIF(BP$5:BP146,LEFT(BP147,2))</f>
        <v>0</v>
      </c>
      <c r="BT147" s="167">
        <f>COUNTIF(BP$5:BP146,LEFT(BP147,1))</f>
        <v>0</v>
      </c>
      <c r="BU147" s="515" t="b">
        <f t="shared" si="107"/>
        <v>0</v>
      </c>
      <c r="BV147" s="79" t="str">
        <f t="shared" si="110"/>
        <v>90</v>
      </c>
      <c r="BW147" s="79" t="str">
        <f t="shared" si="108"/>
        <v>90*</v>
      </c>
      <c r="BX147" s="515" t="b">
        <f>IF(P15="",FALSE,COUNTIF($P$5:$P15,$BW147)&gt;1)</f>
        <v>0</v>
      </c>
      <c r="BY147" s="485" t="str">
        <f t="shared" si="106"/>
        <v/>
      </c>
    </row>
    <row r="148" spans="68:77" hidden="1">
      <c r="BP148" s="514" t="str">
        <f t="shared" si="109"/>
        <v>９１</v>
      </c>
      <c r="BQ148" s="167">
        <f>COUNTIF(BP$5:BP147,BP148)</f>
        <v>0</v>
      </c>
      <c r="BR148" s="167">
        <f>COUNTIF(BP$5:BP147,LEFT(BP148,3))</f>
        <v>0</v>
      </c>
      <c r="BS148" s="167">
        <f>COUNTIF(BP$5:BP147,LEFT(BP148,2))</f>
        <v>0</v>
      </c>
      <c r="BT148" s="167">
        <f>COUNTIF(BP$5:BP147,LEFT(BP148,1))</f>
        <v>0</v>
      </c>
      <c r="BU148" s="515" t="b">
        <f t="shared" si="107"/>
        <v>0</v>
      </c>
      <c r="BV148" s="79" t="str">
        <f t="shared" si="110"/>
        <v>91</v>
      </c>
      <c r="BW148" s="79" t="str">
        <f t="shared" si="108"/>
        <v>91*</v>
      </c>
      <c r="BX148" s="515" t="b">
        <f>IF(P16="",FALSE,COUNTIF($P$5:$P16,$BW148)&gt;1)</f>
        <v>0</v>
      </c>
      <c r="BY148" s="485" t="str">
        <f t="shared" si="106"/>
        <v/>
      </c>
    </row>
    <row r="149" spans="68:77" hidden="1">
      <c r="BP149" s="514" t="str">
        <f t="shared" si="109"/>
        <v>９２</v>
      </c>
      <c r="BQ149" s="167">
        <f>COUNTIF(BP$5:BP148,BP149)</f>
        <v>0</v>
      </c>
      <c r="BR149" s="167">
        <f>COUNTIF(BP$5:BP148,LEFT(BP149,3))</f>
        <v>0</v>
      </c>
      <c r="BS149" s="167">
        <f>COUNTIF(BP$5:BP148,LEFT(BP149,2))</f>
        <v>0</v>
      </c>
      <c r="BT149" s="167">
        <f>COUNTIF(BP$5:BP148,LEFT(BP149,1))</f>
        <v>0</v>
      </c>
      <c r="BU149" s="515" t="b">
        <f t="shared" si="107"/>
        <v>0</v>
      </c>
      <c r="BV149" s="79" t="str">
        <f t="shared" si="110"/>
        <v>92</v>
      </c>
      <c r="BW149" s="79" t="str">
        <f t="shared" si="108"/>
        <v>92*</v>
      </c>
      <c r="BX149" s="515" t="b">
        <f>IF(P17="",FALSE,COUNTIF($P$5:$P17,$BW149)&gt;1)</f>
        <v>0</v>
      </c>
      <c r="BY149" s="485" t="str">
        <f t="shared" si="106"/>
        <v/>
      </c>
    </row>
    <row r="150" spans="68:77" hidden="1">
      <c r="BP150" s="514" t="str">
        <f t="shared" si="109"/>
        <v>９３</v>
      </c>
      <c r="BQ150" s="167">
        <f>COUNTIF(BP$5:BP149,BP150)</f>
        <v>0</v>
      </c>
      <c r="BR150" s="167">
        <f>COUNTIF(BP$5:BP149,LEFT(BP150,3))</f>
        <v>0</v>
      </c>
      <c r="BS150" s="167">
        <f>COUNTIF(BP$5:BP149,LEFT(BP150,2))</f>
        <v>0</v>
      </c>
      <c r="BT150" s="167">
        <f>COUNTIF(BP$5:BP149,LEFT(BP150,1))</f>
        <v>0</v>
      </c>
      <c r="BU150" s="515" t="b">
        <f t="shared" si="107"/>
        <v>0</v>
      </c>
      <c r="BV150" s="79" t="str">
        <f t="shared" si="110"/>
        <v>93</v>
      </c>
      <c r="BW150" s="79" t="str">
        <f t="shared" si="108"/>
        <v>93*</v>
      </c>
      <c r="BX150" s="515" t="b">
        <f>IF(P18="",FALSE,COUNTIF($P$5:$P18,$BW150)&gt;1)</f>
        <v>0</v>
      </c>
      <c r="BY150" s="485" t="str">
        <f t="shared" si="106"/>
        <v/>
      </c>
    </row>
    <row r="151" spans="68:77" hidden="1">
      <c r="BP151" s="514" t="str">
        <f t="shared" si="109"/>
        <v>７０１</v>
      </c>
      <c r="BQ151" s="167">
        <f>COUNTIF(BP$5:BP150,BP151)</f>
        <v>0</v>
      </c>
      <c r="BR151" s="167">
        <f>COUNTIF(BP$5:BP150,LEFT(BP151,3))</f>
        <v>0</v>
      </c>
      <c r="BS151" s="167">
        <f>COUNTIF(BP$5:BP150,LEFT(BP151,2))</f>
        <v>0</v>
      </c>
      <c r="BT151" s="167">
        <f>COUNTIF(BP$5:BP150,LEFT(BP151,1))</f>
        <v>0</v>
      </c>
      <c r="BU151" s="515" t="b">
        <f t="shared" si="107"/>
        <v>0</v>
      </c>
      <c r="BV151" s="79" t="str">
        <f t="shared" si="110"/>
        <v>701</v>
      </c>
      <c r="BW151" s="79" t="str">
        <f t="shared" si="108"/>
        <v>701*</v>
      </c>
      <c r="BX151" s="515" t="b">
        <f>IF(P19="",FALSE,COUNTIF($P$5:$P19,$BW151)&gt;1)</f>
        <v>0</v>
      </c>
      <c r="BY151" s="485" t="str">
        <f t="shared" si="106"/>
        <v/>
      </c>
    </row>
    <row r="152" spans="68:77" hidden="1">
      <c r="BP152" s="514" t="str">
        <f t="shared" si="109"/>
        <v>９５１</v>
      </c>
      <c r="BQ152" s="167">
        <f>COUNTIF(BP$5:BP151,BP152)</f>
        <v>0</v>
      </c>
      <c r="BR152" s="167">
        <f>COUNTIF(BP$5:BP151,LEFT(BP152,3))</f>
        <v>0</v>
      </c>
      <c r="BS152" s="167">
        <f>COUNTIF(BP$5:BP151,LEFT(BP152,2))</f>
        <v>0</v>
      </c>
      <c r="BT152" s="167">
        <f>COUNTIF(BP$5:BP151,LEFT(BP152,1))</f>
        <v>0</v>
      </c>
      <c r="BU152" s="515" t="b">
        <f t="shared" si="107"/>
        <v>0</v>
      </c>
      <c r="BV152" s="79" t="str">
        <f t="shared" si="110"/>
        <v>951</v>
      </c>
      <c r="BW152" s="79" t="str">
        <f t="shared" si="108"/>
        <v>951*</v>
      </c>
      <c r="BX152" s="515" t="b">
        <f>IF(P20="",FALSE,COUNTIF($P$5:$P20,$BW152)&gt;1)</f>
        <v>0</v>
      </c>
      <c r="BY152" s="485" t="str">
        <f t="shared" si="106"/>
        <v/>
      </c>
    </row>
    <row r="153" spans="68:77" hidden="1">
      <c r="BP153" s="514" t="str">
        <f t="shared" si="109"/>
        <v>９５２</v>
      </c>
      <c r="BQ153" s="167">
        <f>COUNTIF(BP$5:BP152,BP153)</f>
        <v>0</v>
      </c>
      <c r="BR153" s="167">
        <f>COUNTIF(BP$5:BP152,LEFT(BP153,3))</f>
        <v>0</v>
      </c>
      <c r="BS153" s="167">
        <f>COUNTIF(BP$5:BP152,LEFT(BP153,2))</f>
        <v>0</v>
      </c>
      <c r="BT153" s="167">
        <f>COUNTIF(BP$5:BP152,LEFT(BP153,1))</f>
        <v>0</v>
      </c>
      <c r="BU153" s="515" t="b">
        <f t="shared" si="107"/>
        <v>0</v>
      </c>
      <c r="BV153" s="79" t="str">
        <f t="shared" si="110"/>
        <v>952</v>
      </c>
      <c r="BW153" s="79" t="str">
        <f t="shared" si="108"/>
        <v>952*</v>
      </c>
      <c r="BX153" s="515" t="b">
        <f>IF(P21="",FALSE,COUNTIF($P$5:$P21,$BW153)&gt;1)</f>
        <v>0</v>
      </c>
      <c r="BY153" s="485" t="str">
        <f t="shared" si="106"/>
        <v/>
      </c>
    </row>
    <row r="154" spans="68:77" hidden="1">
      <c r="BP154" s="514" t="str">
        <f t="shared" si="109"/>
        <v>９５３</v>
      </c>
      <c r="BQ154" s="167">
        <f>COUNTIF(BP$5:BP153,BP154)</f>
        <v>0</v>
      </c>
      <c r="BR154" s="167">
        <f>COUNTIF(BP$5:BP153,LEFT(BP154,3))</f>
        <v>0</v>
      </c>
      <c r="BS154" s="167">
        <f>COUNTIF(BP$5:BP153,LEFT(BP154,2))</f>
        <v>0</v>
      </c>
      <c r="BT154" s="167">
        <f>COUNTIF(BP$5:BP153,LEFT(BP154,1))</f>
        <v>0</v>
      </c>
      <c r="BU154" s="515" t="b">
        <f t="shared" si="107"/>
        <v>0</v>
      </c>
      <c r="BV154" s="79" t="str">
        <f t="shared" si="110"/>
        <v>953</v>
      </c>
      <c r="BW154" s="79" t="str">
        <f t="shared" si="108"/>
        <v>953*</v>
      </c>
      <c r="BX154" s="515" t="b">
        <f>IF(P22="",FALSE,COUNTIF($P$5:$P22,$BW154)&gt;1)</f>
        <v>0</v>
      </c>
      <c r="BY154" s="485" t="str">
        <f t="shared" si="106"/>
        <v/>
      </c>
    </row>
    <row r="155" spans="68:77" hidden="1">
      <c r="BP155" s="514" t="str">
        <f t="shared" si="109"/>
        <v>９５４</v>
      </c>
      <c r="BQ155" s="167">
        <f>COUNTIF(BP$5:BP154,BP155)</f>
        <v>0</v>
      </c>
      <c r="BR155" s="167">
        <f>COUNTIF(BP$5:BP154,LEFT(BP155,3))</f>
        <v>0</v>
      </c>
      <c r="BS155" s="167">
        <f>COUNTIF(BP$5:BP154,LEFT(BP155,2))</f>
        <v>0</v>
      </c>
      <c r="BT155" s="167">
        <f>COUNTIF(BP$5:BP154,LEFT(BP155,1))</f>
        <v>0</v>
      </c>
      <c r="BU155" s="515" t="b">
        <f t="shared" si="107"/>
        <v>0</v>
      </c>
      <c r="BV155" s="79" t="str">
        <f t="shared" si="110"/>
        <v>954</v>
      </c>
      <c r="BW155" s="79" t="str">
        <f t="shared" si="108"/>
        <v>954*</v>
      </c>
      <c r="BX155" s="515" t="b">
        <f>IF(P23="",FALSE,COUNTIF($P$5:$P23,$BW155)&gt;1)</f>
        <v>0</v>
      </c>
      <c r="BY155" s="485" t="str">
        <f t="shared" si="106"/>
        <v/>
      </c>
    </row>
    <row r="156" spans="68:77" hidden="1">
      <c r="BP156" s="514" t="str">
        <f t="shared" si="109"/>
        <v>９９</v>
      </c>
      <c r="BQ156" s="167">
        <f>COUNTIF(BP$5:BP155,BP156)</f>
        <v>0</v>
      </c>
      <c r="BR156" s="167">
        <f>COUNTIF(BP$5:BP155,LEFT(BP156,3))</f>
        <v>0</v>
      </c>
      <c r="BS156" s="167">
        <f>COUNTIF(BP$5:BP155,LEFT(BP156,2))</f>
        <v>0</v>
      </c>
      <c r="BT156" s="167">
        <f>COUNTIF(BP$5:BP155,LEFT(BP156,1))</f>
        <v>0</v>
      </c>
      <c r="BU156" s="515" t="b">
        <f t="shared" si="107"/>
        <v>0</v>
      </c>
      <c r="BV156" s="79" t="str">
        <f t="shared" si="110"/>
        <v>99</v>
      </c>
      <c r="BW156" s="79" t="str">
        <f t="shared" si="108"/>
        <v>99*</v>
      </c>
      <c r="BX156" s="515" t="b">
        <f>IF(P24="",FALSE,COUNTIF($P$5:$P24,$BW156)&gt;1)</f>
        <v>0</v>
      </c>
      <c r="BY156" s="485" t="str">
        <f t="shared" si="106"/>
        <v/>
      </c>
    </row>
    <row r="157" spans="68:77" hidden="1">
      <c r="BP157" s="514" t="str">
        <f t="shared" si="109"/>
        <v>☆</v>
      </c>
      <c r="BQ157" s="167">
        <f>COUNTIF(BP$5:BP156,BP157)</f>
        <v>0</v>
      </c>
      <c r="BR157" s="167">
        <f>COUNTIF(BP$5:BP156,LEFT(BP157,3))</f>
        <v>0</v>
      </c>
      <c r="BS157" s="167">
        <f>COUNTIF(BP$5:BP156,LEFT(BP157,2))</f>
        <v>0</v>
      </c>
      <c r="BT157" s="167">
        <f>COUNTIF(BP$5:BP156,LEFT(BP157,1))</f>
        <v>0</v>
      </c>
      <c r="BU157" s="515" t="b">
        <f t="shared" si="107"/>
        <v>0</v>
      </c>
      <c r="BV157" s="79" t="str">
        <f t="shared" si="110"/>
        <v>0</v>
      </c>
      <c r="BW157" s="79" t="str">
        <f t="shared" si="108"/>
        <v>0*</v>
      </c>
      <c r="BX157" s="515" t="b">
        <f>IF(P25="",FALSE,COUNTIF($P$5:$P25,$BW157)&gt;1)</f>
        <v>0</v>
      </c>
      <c r="BY157" s="485" t="str">
        <f t="shared" si="106"/>
        <v/>
      </c>
    </row>
    <row r="158" spans="68:77" hidden="1">
      <c r="BP158" s="514" t="str">
        <f t="shared" si="109"/>
        <v>９４０</v>
      </c>
      <c r="BQ158" s="167">
        <f>COUNTIF(BP$5:BP157,BP158)</f>
        <v>0</v>
      </c>
      <c r="BR158" s="167">
        <f>COUNTIF(BP$5:BP157,LEFT(BP158,3))</f>
        <v>0</v>
      </c>
      <c r="BS158" s="167">
        <f>COUNTIF(BP$5:BP157,LEFT(BP158,2))</f>
        <v>0</v>
      </c>
      <c r="BT158" s="167">
        <f>COUNTIF(BP$5:BP157,LEFT(BP158,1))</f>
        <v>0</v>
      </c>
      <c r="BU158" s="515" t="b">
        <f t="shared" si="107"/>
        <v>0</v>
      </c>
      <c r="BV158" s="79" t="str">
        <f t="shared" si="110"/>
        <v>940</v>
      </c>
      <c r="BW158" s="79" t="str">
        <f t="shared" si="108"/>
        <v>940*</v>
      </c>
      <c r="BX158" s="515" t="b">
        <f>IF(P26="",FALSE,COUNTIF($P$5:$P26,$BW158)&gt;1)</f>
        <v>0</v>
      </c>
      <c r="BY158" s="485" t="str">
        <f t="shared" si="106"/>
        <v/>
      </c>
    </row>
    <row r="159" spans="68:77" hidden="1">
      <c r="BP159" s="514" t="str">
        <f t="shared" si="109"/>
        <v>９４１</v>
      </c>
      <c r="BQ159" s="167">
        <f>COUNTIF(BP$5:BP158,BP159)</f>
        <v>0</v>
      </c>
      <c r="BR159" s="167">
        <f>COUNTIF(BP$5:BP158,LEFT(BP159,3))</f>
        <v>0</v>
      </c>
      <c r="BS159" s="167">
        <f>COUNTIF(BP$5:BP158,LEFT(BP159,2))</f>
        <v>0</v>
      </c>
      <c r="BT159" s="167">
        <f>COUNTIF(BP$5:BP158,LEFT(BP159,1))</f>
        <v>0</v>
      </c>
      <c r="BU159" s="515" t="b">
        <f t="shared" si="107"/>
        <v>0</v>
      </c>
      <c r="BV159" s="79" t="str">
        <f t="shared" si="110"/>
        <v>941</v>
      </c>
      <c r="BW159" s="79" t="str">
        <f t="shared" si="108"/>
        <v>941*</v>
      </c>
      <c r="BX159" s="515" t="b">
        <f>IF(P27="",FALSE,COUNTIF($P$5:$P27,$BW159)&gt;1)</f>
        <v>0</v>
      </c>
      <c r="BY159" s="485" t="str">
        <f t="shared" si="106"/>
        <v/>
      </c>
    </row>
    <row r="160" spans="68:77" hidden="1">
      <c r="BP160" s="514" t="str">
        <f t="shared" si="109"/>
        <v>９４２</v>
      </c>
      <c r="BQ160" s="167">
        <f>COUNTIF(BP$5:BP159,BP160)</f>
        <v>0</v>
      </c>
      <c r="BR160" s="167">
        <f>COUNTIF(BP$5:BP159,LEFT(BP160,3))</f>
        <v>0</v>
      </c>
      <c r="BS160" s="167">
        <f>COUNTIF(BP$5:BP159,LEFT(BP160,2))</f>
        <v>0</v>
      </c>
      <c r="BT160" s="167">
        <f>COUNTIF(BP$5:BP159,LEFT(BP160,1))</f>
        <v>0</v>
      </c>
      <c r="BU160" s="515" t="b">
        <f t="shared" si="107"/>
        <v>0</v>
      </c>
      <c r="BV160" s="79" t="str">
        <f t="shared" si="110"/>
        <v>942</v>
      </c>
      <c r="BW160" s="79" t="str">
        <f t="shared" si="108"/>
        <v>942*</v>
      </c>
      <c r="BX160" s="515" t="b">
        <f>IF(P28="",FALSE,COUNTIF($P$5:$P28,$BW160)&gt;1)</f>
        <v>0</v>
      </c>
      <c r="BY160" s="485" t="str">
        <f t="shared" si="106"/>
        <v/>
      </c>
    </row>
    <row r="161" spans="68:77" hidden="1">
      <c r="BP161" s="514" t="str">
        <f t="shared" si="109"/>
        <v>９４３</v>
      </c>
      <c r="BQ161" s="167">
        <f>COUNTIF(BP$5:BP160,BP161)</f>
        <v>0</v>
      </c>
      <c r="BR161" s="167">
        <f>COUNTIF(BP$5:BP160,LEFT(BP161,3))</f>
        <v>0</v>
      </c>
      <c r="BS161" s="167">
        <f>COUNTIF(BP$5:BP160,LEFT(BP161,2))</f>
        <v>0</v>
      </c>
      <c r="BT161" s="167">
        <f>COUNTIF(BP$5:BP160,LEFT(BP161,1))</f>
        <v>0</v>
      </c>
      <c r="BU161" s="515" t="b">
        <f t="shared" si="107"/>
        <v>0</v>
      </c>
      <c r="BV161" s="79" t="str">
        <f t="shared" si="110"/>
        <v>943</v>
      </c>
      <c r="BW161" s="79" t="str">
        <f t="shared" si="108"/>
        <v>943*</v>
      </c>
      <c r="BX161" s="515" t="b">
        <f>IF(P29="",FALSE,COUNTIF($P$5:$P29,$BW161)&gt;1)</f>
        <v>0</v>
      </c>
      <c r="BY161" s="485" t="str">
        <f t="shared" si="106"/>
        <v/>
      </c>
    </row>
    <row r="162" spans="68:77" hidden="1">
      <c r="BP162" s="514" t="str">
        <f t="shared" si="109"/>
        <v>９４４</v>
      </c>
      <c r="BQ162" s="167">
        <f>COUNTIF(BP$5:BP161,BP162)</f>
        <v>0</v>
      </c>
      <c r="BR162" s="167">
        <f>COUNTIF(BP$5:BP161,LEFT(BP162,3))</f>
        <v>0</v>
      </c>
      <c r="BS162" s="167">
        <f>COUNTIF(BP$5:BP161,LEFT(BP162,2))</f>
        <v>0</v>
      </c>
      <c r="BT162" s="167">
        <f>COUNTIF(BP$5:BP161,LEFT(BP162,1))</f>
        <v>0</v>
      </c>
      <c r="BU162" s="515" t="b">
        <f t="shared" si="107"/>
        <v>0</v>
      </c>
      <c r="BV162" s="79" t="str">
        <f t="shared" si="110"/>
        <v>944</v>
      </c>
      <c r="BW162" s="79" t="str">
        <f t="shared" si="108"/>
        <v>944*</v>
      </c>
      <c r="BX162" s="515" t="b">
        <f>IF(P30="",FALSE,COUNTIF($P$5:$P30,$BW162)&gt;1)</f>
        <v>0</v>
      </c>
      <c r="BY162" s="485" t="str">
        <f t="shared" si="106"/>
        <v/>
      </c>
    </row>
    <row r="163" spans="68:77" hidden="1">
      <c r="BP163" s="514" t="str">
        <f t="shared" si="109"/>
        <v>＃＃</v>
      </c>
      <c r="BQ163" s="167">
        <f>COUNTIF(BP$5:BP162,BP163)</f>
        <v>0</v>
      </c>
      <c r="BR163" s="167">
        <f>COUNTIF(BP$5:BP162,LEFT(BP163,3))</f>
        <v>0</v>
      </c>
      <c r="BS163" s="167">
        <f>COUNTIF(BP$5:BP162,LEFT(BP163,2))</f>
        <v>0</v>
      </c>
      <c r="BT163" s="167">
        <f>COUNTIF(BP$5:BP162,LEFT(BP163,1))</f>
        <v>0</v>
      </c>
      <c r="BU163" s="515" t="b">
        <f t="shared" si="107"/>
        <v>0</v>
      </c>
      <c r="BV163" s="79" t="str">
        <f t="shared" si="110"/>
        <v>##</v>
      </c>
      <c r="BW163" s="79" t="str">
        <f t="shared" si="108"/>
        <v>##*</v>
      </c>
      <c r="BX163" s="515" t="b">
        <f>IF(P31="",FALSE,COUNTIF($P$5:$P31,$BW163)&gt;1)</f>
        <v>0</v>
      </c>
      <c r="BY163" s="485" t="str">
        <f t="shared" si="106"/>
        <v/>
      </c>
    </row>
    <row r="164" spans="68:77" hidden="1">
      <c r="BP164" s="514" t="str">
        <f t="shared" si="109"/>
        <v>＃００</v>
      </c>
      <c r="BQ164" s="167">
        <f>COUNTIF(BP$5:BP163,BP164)</f>
        <v>0</v>
      </c>
      <c r="BR164" s="167">
        <f>COUNTIF(BP$5:BP163,LEFT(BP164,3))</f>
        <v>0</v>
      </c>
      <c r="BS164" s="167">
        <f>COUNTIF(BP$5:BP163,LEFT(BP164,2))</f>
        <v>0</v>
      </c>
      <c r="BT164" s="167">
        <f>COUNTIF(BP$5:BP163,LEFT(BP164,1))</f>
        <v>0</v>
      </c>
      <c r="BU164" s="515" t="b">
        <f t="shared" si="107"/>
        <v>0</v>
      </c>
      <c r="BV164" s="79" t="str">
        <f t="shared" si="110"/>
        <v>#00</v>
      </c>
      <c r="BW164" s="79" t="str">
        <f t="shared" si="108"/>
        <v>#00*</v>
      </c>
      <c r="BX164" s="515" t="b">
        <f>IF(P32="",FALSE,COUNTIF($P$5:$P32,$BW164)&gt;1)</f>
        <v>0</v>
      </c>
      <c r="BY164" s="485" t="str">
        <f t="shared" si="106"/>
        <v/>
      </c>
    </row>
    <row r="165" spans="68:77" hidden="1">
      <c r="BP165" s="514" t="str">
        <f t="shared" si="109"/>
        <v>＃０１</v>
      </c>
      <c r="BQ165" s="167">
        <f>COUNTIF(BP$5:BP164,BP165)</f>
        <v>0</v>
      </c>
      <c r="BR165" s="167">
        <f>COUNTIF(BP$5:BP164,LEFT(BP165,3))</f>
        <v>0</v>
      </c>
      <c r="BS165" s="167">
        <f>COUNTIF(BP$5:BP164,LEFT(BP165,2))</f>
        <v>0</v>
      </c>
      <c r="BT165" s="167">
        <f>COUNTIF(BP$5:BP164,LEFT(BP165,1))</f>
        <v>0</v>
      </c>
      <c r="BU165" s="515" t="b">
        <f t="shared" si="107"/>
        <v>0</v>
      </c>
      <c r="BV165" s="79" t="str">
        <f t="shared" si="110"/>
        <v>#01</v>
      </c>
      <c r="BW165" s="79" t="str">
        <f t="shared" si="108"/>
        <v>#01*</v>
      </c>
      <c r="BX165" s="515" t="b">
        <f>IF(P33="",FALSE,COUNTIF($P$5:$P33,$BW165)&gt;1)</f>
        <v>0</v>
      </c>
      <c r="BY165" s="485" t="str">
        <f t="shared" si="106"/>
        <v/>
      </c>
    </row>
    <row r="166" spans="68:77" hidden="1">
      <c r="BP166" s="514" t="str">
        <f t="shared" si="109"/>
        <v>＃０２</v>
      </c>
      <c r="BQ166" s="167">
        <f>COUNTIF(BP$5:BP165,BP166)</f>
        <v>0</v>
      </c>
      <c r="BR166" s="167">
        <f>COUNTIF(BP$5:BP165,LEFT(BP166,3))</f>
        <v>0</v>
      </c>
      <c r="BS166" s="167">
        <f>COUNTIF(BP$5:BP165,LEFT(BP166,2))</f>
        <v>0</v>
      </c>
      <c r="BT166" s="167">
        <f>COUNTIF(BP$5:BP165,LEFT(BP166,1))</f>
        <v>0</v>
      </c>
      <c r="BU166" s="515" t="b">
        <f t="shared" si="107"/>
        <v>0</v>
      </c>
      <c r="BV166" s="79" t="str">
        <f t="shared" si="110"/>
        <v>#02</v>
      </c>
      <c r="BW166" s="79" t="str">
        <f t="shared" si="108"/>
        <v>#02*</v>
      </c>
      <c r="BX166" s="515" t="b">
        <f>IF(P34="",FALSE,COUNTIF($P$5:$P34,$BW166)&gt;1)</f>
        <v>0</v>
      </c>
      <c r="BY166" s="485" t="str">
        <f t="shared" si="106"/>
        <v/>
      </c>
    </row>
    <row r="167" spans="68:77" hidden="1">
      <c r="BP167" s="514" t="str">
        <f t="shared" si="109"/>
        <v>＃０３</v>
      </c>
      <c r="BQ167" s="167">
        <f>COUNTIF(BP$5:BP166,BP167)</f>
        <v>0</v>
      </c>
      <c r="BR167" s="167">
        <f>COUNTIF(BP$5:BP166,LEFT(BP167,3))</f>
        <v>0</v>
      </c>
      <c r="BS167" s="167">
        <f>COUNTIF(BP$5:BP166,LEFT(BP167,2))</f>
        <v>0</v>
      </c>
      <c r="BT167" s="167">
        <f>COUNTIF(BP$5:BP166,LEFT(BP167,1))</f>
        <v>0</v>
      </c>
      <c r="BU167" s="515" t="b">
        <f t="shared" si="107"/>
        <v>0</v>
      </c>
      <c r="BV167" s="79" t="str">
        <f t="shared" si="110"/>
        <v>#03</v>
      </c>
      <c r="BW167" s="79" t="str">
        <f t="shared" si="108"/>
        <v>#03*</v>
      </c>
      <c r="BX167" s="515" t="b">
        <f>IF(P35="",FALSE,COUNTIF($P$5:$P35,$BW167)&gt;1)</f>
        <v>0</v>
      </c>
      <c r="BY167" s="485" t="str">
        <f t="shared" si="106"/>
        <v/>
      </c>
    </row>
    <row r="168" spans="68:77" hidden="1">
      <c r="BP168" s="514" t="str">
        <f t="shared" si="109"/>
        <v>＃０４</v>
      </c>
      <c r="BQ168" s="167">
        <f>COUNTIF(BP$5:BP167,BP168)</f>
        <v>0</v>
      </c>
      <c r="BR168" s="167">
        <f>COUNTIF(BP$5:BP167,LEFT(BP168,3))</f>
        <v>0</v>
      </c>
      <c r="BS168" s="167">
        <f>COUNTIF(BP$5:BP167,LEFT(BP168,2))</f>
        <v>0</v>
      </c>
      <c r="BT168" s="167">
        <f>COUNTIF(BP$5:BP167,LEFT(BP168,1))</f>
        <v>0</v>
      </c>
      <c r="BU168" s="515" t="b">
        <f t="shared" si="107"/>
        <v>0</v>
      </c>
      <c r="BV168" s="79" t="str">
        <f t="shared" si="110"/>
        <v>#04</v>
      </c>
      <c r="BW168" s="79" t="str">
        <f t="shared" si="108"/>
        <v>#04*</v>
      </c>
      <c r="BX168" s="515" t="b">
        <f>IF(P36="",FALSE,COUNTIF($P$5:$P36,$BW168)&gt;1)</f>
        <v>0</v>
      </c>
      <c r="BY168" s="485" t="str">
        <f t="shared" si="106"/>
        <v/>
      </c>
    </row>
    <row r="169" spans="68:77" hidden="1">
      <c r="BP169" s="514" t="str">
        <f t="shared" si="109"/>
        <v>＃０５</v>
      </c>
      <c r="BQ169" s="167">
        <f>COUNTIF(BP$5:BP168,BP169)</f>
        <v>0</v>
      </c>
      <c r="BR169" s="167">
        <f>COUNTIF(BP$5:BP168,LEFT(BP169,3))</f>
        <v>0</v>
      </c>
      <c r="BS169" s="167">
        <f>COUNTIF(BP$5:BP168,LEFT(BP169,2))</f>
        <v>0</v>
      </c>
      <c r="BT169" s="167">
        <f>COUNTIF(BP$5:BP168,LEFT(BP169,1))</f>
        <v>0</v>
      </c>
      <c r="BU169" s="515" t="b">
        <f t="shared" si="107"/>
        <v>0</v>
      </c>
      <c r="BV169" s="79" t="str">
        <f t="shared" si="110"/>
        <v>#05</v>
      </c>
      <c r="BW169" s="79" t="str">
        <f t="shared" si="108"/>
        <v>#05*</v>
      </c>
      <c r="BX169" s="515" t="b">
        <f>IF(P37="",FALSE,COUNTIF($P$5:$P37,$BW169)&gt;1)</f>
        <v>0</v>
      </c>
      <c r="BY169" s="485" t="str">
        <f t="shared" si="106"/>
        <v/>
      </c>
    </row>
    <row r="170" spans="68:77" hidden="1">
      <c r="BP170" s="514" t="str">
        <f t="shared" si="109"/>
        <v>＃０６</v>
      </c>
      <c r="BQ170" s="167">
        <f>COUNTIF(BP$5:BP169,BP170)</f>
        <v>0</v>
      </c>
      <c r="BR170" s="167">
        <f>COUNTIF(BP$5:BP169,LEFT(BP170,3))</f>
        <v>0</v>
      </c>
      <c r="BS170" s="167">
        <f>COUNTIF(BP$5:BP169,LEFT(BP170,2))</f>
        <v>0</v>
      </c>
      <c r="BT170" s="167">
        <f>COUNTIF(BP$5:BP169,LEFT(BP170,1))</f>
        <v>0</v>
      </c>
      <c r="BU170" s="515" t="b">
        <f t="shared" si="107"/>
        <v>0</v>
      </c>
      <c r="BV170" s="79" t="str">
        <f t="shared" si="110"/>
        <v>#06</v>
      </c>
      <c r="BW170" s="79" t="str">
        <f t="shared" si="108"/>
        <v>#06*</v>
      </c>
      <c r="BX170" s="515" t="b">
        <f>IF(P38="",FALSE,COUNTIF($P$5:$P38,$BW170)&gt;1)</f>
        <v>0</v>
      </c>
      <c r="BY170" s="485" t="str">
        <f t="shared" si="106"/>
        <v/>
      </c>
    </row>
    <row r="171" spans="68:77" hidden="1">
      <c r="BP171" s="514" t="str">
        <f t="shared" si="109"/>
        <v>＃０７</v>
      </c>
      <c r="BQ171" s="167">
        <f>COUNTIF(BP$5:BP170,BP171)</f>
        <v>0</v>
      </c>
      <c r="BR171" s="167">
        <f>COUNTIF(BP$5:BP170,LEFT(BP171,3))</f>
        <v>0</v>
      </c>
      <c r="BS171" s="167">
        <f>COUNTIF(BP$5:BP170,LEFT(BP171,2))</f>
        <v>0</v>
      </c>
      <c r="BT171" s="167">
        <f>COUNTIF(BP$5:BP170,LEFT(BP171,1))</f>
        <v>0</v>
      </c>
      <c r="BU171" s="515" t="b">
        <f t="shared" si="107"/>
        <v>0</v>
      </c>
      <c r="BV171" s="79" t="str">
        <f t="shared" si="110"/>
        <v>#07</v>
      </c>
      <c r="BW171" s="79" t="str">
        <f t="shared" si="108"/>
        <v>#07*</v>
      </c>
      <c r="BX171" s="515" t="b">
        <f>IF(P39="",FALSE,COUNTIF($P$5:$P39,$BW171)&gt;1)</f>
        <v>0</v>
      </c>
      <c r="BY171" s="485" t="str">
        <f t="shared" si="106"/>
        <v/>
      </c>
    </row>
    <row r="172" spans="68:77" hidden="1">
      <c r="BP172" s="514" t="str">
        <f t="shared" si="109"/>
        <v>＃０８</v>
      </c>
      <c r="BQ172" s="167">
        <f>COUNTIF(BP$5:BP171,BP172)</f>
        <v>0</v>
      </c>
      <c r="BR172" s="167">
        <f>COUNTIF(BP$5:BP171,LEFT(BP172,3))</f>
        <v>0</v>
      </c>
      <c r="BS172" s="167">
        <f>COUNTIF(BP$5:BP171,LEFT(BP172,2))</f>
        <v>0</v>
      </c>
      <c r="BT172" s="167">
        <f>COUNTIF(BP$5:BP171,LEFT(BP172,1))</f>
        <v>0</v>
      </c>
      <c r="BU172" s="515" t="b">
        <f t="shared" si="107"/>
        <v>0</v>
      </c>
      <c r="BV172" s="79" t="str">
        <f t="shared" si="110"/>
        <v>#08</v>
      </c>
      <c r="BW172" s="79" t="str">
        <f t="shared" si="108"/>
        <v>#08*</v>
      </c>
      <c r="BX172" s="515" t="b">
        <f>IF(P40="",FALSE,COUNTIF($P$5:$P40,$BW172)&gt;1)</f>
        <v>0</v>
      </c>
      <c r="BY172" s="485" t="str">
        <f t="shared" si="106"/>
        <v/>
      </c>
    </row>
    <row r="173" spans="68:77" hidden="1">
      <c r="BP173" s="514" t="str">
        <f t="shared" si="109"/>
        <v>＃０９</v>
      </c>
      <c r="BQ173" s="167">
        <f>COUNTIF(BP$5:BP172,BP173)</f>
        <v>0</v>
      </c>
      <c r="BR173" s="167">
        <f>COUNTIF(BP$5:BP172,LEFT(BP173,3))</f>
        <v>0</v>
      </c>
      <c r="BS173" s="167">
        <f>COUNTIF(BP$5:BP172,LEFT(BP173,2))</f>
        <v>0</v>
      </c>
      <c r="BT173" s="167">
        <f>COUNTIF(BP$5:BP172,LEFT(BP173,1))</f>
        <v>0</v>
      </c>
      <c r="BU173" s="515" t="b">
        <f t="shared" si="107"/>
        <v>0</v>
      </c>
      <c r="BV173" s="79" t="str">
        <f t="shared" si="110"/>
        <v>#09</v>
      </c>
      <c r="BW173" s="79" t="str">
        <f t="shared" si="108"/>
        <v>#09*</v>
      </c>
      <c r="BX173" s="515" t="b">
        <f>IF(P41="",FALSE,COUNTIF($P$5:$P41,$BW173)&gt;1)</f>
        <v>0</v>
      </c>
      <c r="BY173" s="485" t="str">
        <f t="shared" si="106"/>
        <v/>
      </c>
    </row>
    <row r="174" spans="68:77" hidden="1">
      <c r="BP174" s="514" t="str">
        <f t="shared" si="109"/>
        <v>＃１０</v>
      </c>
      <c r="BQ174" s="167">
        <f>COUNTIF(BP$5:BP173,BP174)</f>
        <v>0</v>
      </c>
      <c r="BR174" s="167">
        <f>COUNTIF(BP$5:BP173,LEFT(BP174,3))</f>
        <v>0</v>
      </c>
      <c r="BS174" s="167">
        <f>COUNTIF(BP$5:BP173,LEFT(BP174,2))</f>
        <v>0</v>
      </c>
      <c r="BT174" s="167">
        <f>COUNTIF(BP$5:BP173,LEFT(BP174,1))</f>
        <v>0</v>
      </c>
      <c r="BU174" s="515" t="b">
        <f t="shared" si="107"/>
        <v>0</v>
      </c>
      <c r="BV174" s="79" t="str">
        <f t="shared" si="110"/>
        <v>#10</v>
      </c>
      <c r="BW174" s="79" t="str">
        <f t="shared" si="108"/>
        <v>#10*</v>
      </c>
      <c r="BX174" s="515" t="b">
        <f>IF(P42="",FALSE,COUNTIF($P$5:$P42,$BW174)&gt;1)</f>
        <v>0</v>
      </c>
      <c r="BY174" s="485" t="str">
        <f t="shared" si="106"/>
        <v/>
      </c>
    </row>
    <row r="175" spans="68:77" hidden="1">
      <c r="BP175" s="514" t="str">
        <f t="shared" si="109"/>
        <v>＃１１</v>
      </c>
      <c r="BQ175" s="167">
        <f>COUNTIF(BP$5:BP174,BP175)</f>
        <v>0</v>
      </c>
      <c r="BR175" s="167">
        <f>COUNTIF(BP$5:BP174,LEFT(BP175,3))</f>
        <v>0</v>
      </c>
      <c r="BS175" s="167">
        <f>COUNTIF(BP$5:BP174,LEFT(BP175,2))</f>
        <v>0</v>
      </c>
      <c r="BT175" s="167">
        <f>COUNTIF(BP$5:BP174,LEFT(BP175,1))</f>
        <v>0</v>
      </c>
      <c r="BU175" s="515" t="b">
        <f t="shared" si="107"/>
        <v>0</v>
      </c>
      <c r="BV175" s="79" t="str">
        <f t="shared" si="110"/>
        <v>#11</v>
      </c>
      <c r="BW175" s="79" t="str">
        <f t="shared" si="108"/>
        <v>#11*</v>
      </c>
      <c r="BX175" s="515" t="b">
        <f>IF(P43="",FALSE,COUNTIF($P$5:$P43,$BW175)&gt;1)</f>
        <v>0</v>
      </c>
      <c r="BY175" s="485" t="str">
        <f t="shared" si="106"/>
        <v/>
      </c>
    </row>
    <row r="176" spans="68:77" hidden="1">
      <c r="BP176" s="514" t="str">
        <f t="shared" si="109"/>
        <v>＃１２</v>
      </c>
      <c r="BQ176" s="167">
        <f>COUNTIF(BP$5:BP175,BP176)</f>
        <v>0</v>
      </c>
      <c r="BR176" s="167">
        <f>COUNTIF(BP$5:BP175,LEFT(BP176,3))</f>
        <v>0</v>
      </c>
      <c r="BS176" s="167">
        <f>COUNTIF(BP$5:BP175,LEFT(BP176,2))</f>
        <v>0</v>
      </c>
      <c r="BT176" s="167">
        <f>COUNTIF(BP$5:BP175,LEFT(BP176,1))</f>
        <v>0</v>
      </c>
      <c r="BU176" s="515" t="b">
        <f>IF(BP176="",FALSE,SUM(BQ176:BT176)&gt;0)</f>
        <v>0</v>
      </c>
      <c r="BV176" s="79" t="str">
        <f t="shared" si="110"/>
        <v>#12</v>
      </c>
      <c r="BW176" s="79" t="str">
        <f t="shared" si="108"/>
        <v>#12*</v>
      </c>
      <c r="BX176" s="515" t="b">
        <f>IF(P44="",FALSE,COUNTIF($P$5:$P44,$BW176)&gt;1)</f>
        <v>0</v>
      </c>
      <c r="BY176" s="485" t="str">
        <f t="shared" si="106"/>
        <v/>
      </c>
    </row>
    <row r="177" spans="68:77" hidden="1">
      <c r="BP177" s="514" t="str">
        <f>DBCS(IF(LEFT(T5,1)="0","☆"&amp;MID(T5,2,3),T5))</f>
        <v>＃８０</v>
      </c>
      <c r="BQ177" s="167">
        <f>COUNTIF(BP$5:BP176,BP177)</f>
        <v>0</v>
      </c>
      <c r="BR177" s="167">
        <f>COUNTIF(BP$5:BP176,LEFT(BP177,3))</f>
        <v>0</v>
      </c>
      <c r="BS177" s="167">
        <f>COUNTIF(BP$5:BP176,LEFT(BP177,2))</f>
        <v>0</v>
      </c>
      <c r="BT177" s="167">
        <f>COUNTIF(BP$5:BP176,LEFT(BP177,1))</f>
        <v>0</v>
      </c>
      <c r="BU177" s="515" t="b">
        <f t="shared" ref="BU177:BU224" si="111">IF(BP177="",FALSE,SUM(BQ177:BT177)&gt;0)</f>
        <v>0</v>
      </c>
      <c r="BV177" s="79" t="str">
        <f>SUBSTITUTE($T5,"*","~*")</f>
        <v>#80</v>
      </c>
      <c r="BW177" s="79" t="str">
        <f>IF(LEN(T5)&gt;=1,IF(LEN(T5)&lt;=3,BV177&amp;"*",BV177),BV177)</f>
        <v>#80*</v>
      </c>
      <c r="BX177" s="515" t="b">
        <f>IF(T5="",FALSE,COUNTIF($T$5:$T5,$BW177)&gt;1)</f>
        <v>0</v>
      </c>
      <c r="BY177" s="485" t="str">
        <f t="shared" si="106"/>
        <v/>
      </c>
    </row>
    <row r="178" spans="68:77" hidden="1">
      <c r="BP178" s="514" t="str">
        <f t="shared" ref="BP178:BP224" si="112">DBCS(IF(LEFT(T6,1)="0","☆"&amp;MID(T6,2,3),T6))</f>
        <v>＃８１</v>
      </c>
      <c r="BQ178" s="167">
        <f>COUNTIF(BP$5:BP177,BP178)</f>
        <v>0</v>
      </c>
      <c r="BR178" s="167">
        <f>COUNTIF(BP$5:BP177,LEFT(BP178,3))</f>
        <v>0</v>
      </c>
      <c r="BS178" s="167">
        <f>COUNTIF(BP$5:BP177,LEFT(BP178,2))</f>
        <v>0</v>
      </c>
      <c r="BT178" s="167">
        <f>COUNTIF(BP$5:BP177,LEFT(BP178,1))</f>
        <v>0</v>
      </c>
      <c r="BU178" s="515" t="b">
        <f t="shared" si="111"/>
        <v>0</v>
      </c>
      <c r="BV178" s="79" t="str">
        <f t="shared" ref="BV178:BV224" si="113">SUBSTITUTE($T6,"*","~*")</f>
        <v>#81</v>
      </c>
      <c r="BW178" s="79" t="str">
        <f t="shared" ref="BW178:BW224" si="114">IF(LEN(T6)&gt;=1,IF(LEN(T6)&lt;=3,BV178&amp;"*",BV178),BV178)</f>
        <v>#81*</v>
      </c>
      <c r="BX178" s="515" t="b">
        <f>IF(T6="",FALSE,COUNTIF($T$5:$T6,$BW178)&gt;1)</f>
        <v>0</v>
      </c>
      <c r="BY178" s="485" t="str">
        <f t="shared" si="106"/>
        <v/>
      </c>
    </row>
    <row r="179" spans="68:77" hidden="1">
      <c r="BP179" s="514" t="str">
        <f t="shared" si="112"/>
        <v>＃８２</v>
      </c>
      <c r="BQ179" s="167">
        <f>COUNTIF(BP$5:BP178,BP179)</f>
        <v>0</v>
      </c>
      <c r="BR179" s="167">
        <f>COUNTIF(BP$5:BP178,LEFT(BP179,3))</f>
        <v>0</v>
      </c>
      <c r="BS179" s="167">
        <f>COUNTIF(BP$5:BP178,LEFT(BP179,2))</f>
        <v>0</v>
      </c>
      <c r="BT179" s="167">
        <f>COUNTIF(BP$5:BP178,LEFT(BP179,1))</f>
        <v>0</v>
      </c>
      <c r="BU179" s="515" t="b">
        <f t="shared" si="111"/>
        <v>0</v>
      </c>
      <c r="BV179" s="79" t="str">
        <f t="shared" si="113"/>
        <v>#82</v>
      </c>
      <c r="BW179" s="79" t="str">
        <f t="shared" si="114"/>
        <v>#82*</v>
      </c>
      <c r="BX179" s="515" t="b">
        <f>IF(T7="",FALSE,COUNTIF($T$5:$T7,$BW179)&gt;1)</f>
        <v>0</v>
      </c>
      <c r="BY179" s="485" t="str">
        <f t="shared" si="106"/>
        <v/>
      </c>
    </row>
    <row r="180" spans="68:77" hidden="1">
      <c r="BP180" s="514" t="str">
        <f t="shared" si="112"/>
        <v>＃８３</v>
      </c>
      <c r="BQ180" s="167">
        <f>COUNTIF(BP$5:BP179,BP180)</f>
        <v>0</v>
      </c>
      <c r="BR180" s="167">
        <f>COUNTIF(BP$5:BP179,LEFT(BP180,3))</f>
        <v>0</v>
      </c>
      <c r="BS180" s="167">
        <f>COUNTIF(BP$5:BP179,LEFT(BP180,2))</f>
        <v>0</v>
      </c>
      <c r="BT180" s="167">
        <f>COUNTIF(BP$5:BP179,LEFT(BP180,1))</f>
        <v>0</v>
      </c>
      <c r="BU180" s="515" t="b">
        <f t="shared" si="111"/>
        <v>0</v>
      </c>
      <c r="BV180" s="79" t="str">
        <f t="shared" si="113"/>
        <v>#83</v>
      </c>
      <c r="BW180" s="79" t="str">
        <f t="shared" si="114"/>
        <v>#83*</v>
      </c>
      <c r="BX180" s="515" t="b">
        <f>IF(T8="",FALSE,COUNTIF($T$5:$T8,$BW180)&gt;1)</f>
        <v>0</v>
      </c>
      <c r="BY180" s="485" t="str">
        <f t="shared" si="106"/>
        <v/>
      </c>
    </row>
    <row r="181" spans="68:77" hidden="1">
      <c r="BP181" s="514" t="str">
        <f t="shared" si="112"/>
        <v>＃８４</v>
      </c>
      <c r="BQ181" s="167">
        <f>COUNTIF(BP$5:BP180,BP181)</f>
        <v>0</v>
      </c>
      <c r="BR181" s="167">
        <f>COUNTIF(BP$5:BP180,LEFT(BP181,3))</f>
        <v>0</v>
      </c>
      <c r="BS181" s="167">
        <f>COUNTIF(BP$5:BP180,LEFT(BP181,2))</f>
        <v>0</v>
      </c>
      <c r="BT181" s="167">
        <f>COUNTIF(BP$5:BP180,LEFT(BP181,1))</f>
        <v>0</v>
      </c>
      <c r="BU181" s="515" t="b">
        <f t="shared" si="111"/>
        <v>0</v>
      </c>
      <c r="BV181" s="79" t="str">
        <f t="shared" si="113"/>
        <v>#84</v>
      </c>
      <c r="BW181" s="79" t="str">
        <f t="shared" si="114"/>
        <v>#84*</v>
      </c>
      <c r="BX181" s="515" t="b">
        <f>IF(T9="",FALSE,COUNTIF($T$5:$T9,$BW181)&gt;1)</f>
        <v>0</v>
      </c>
      <c r="BY181" s="485" t="str">
        <f t="shared" si="106"/>
        <v/>
      </c>
    </row>
    <row r="182" spans="68:77" hidden="1">
      <c r="BP182" s="514" t="str">
        <f t="shared" si="112"/>
        <v>＃８５</v>
      </c>
      <c r="BQ182" s="167">
        <f>COUNTIF(BP$5:BP181,BP182)</f>
        <v>0</v>
      </c>
      <c r="BR182" s="167">
        <f>COUNTIF(BP$5:BP181,LEFT(BP182,3))</f>
        <v>0</v>
      </c>
      <c r="BS182" s="167">
        <f>COUNTIF(BP$5:BP181,LEFT(BP182,2))</f>
        <v>0</v>
      </c>
      <c r="BT182" s="167">
        <f>COUNTIF(BP$5:BP181,LEFT(BP182,1))</f>
        <v>0</v>
      </c>
      <c r="BU182" s="515" t="b">
        <f t="shared" si="111"/>
        <v>0</v>
      </c>
      <c r="BV182" s="79" t="str">
        <f t="shared" si="113"/>
        <v>#85</v>
      </c>
      <c r="BW182" s="79" t="str">
        <f t="shared" si="114"/>
        <v>#85*</v>
      </c>
      <c r="BX182" s="515" t="b">
        <f>IF(T10="",FALSE,COUNTIF($T$5:$T10,$BW182)&gt;1)</f>
        <v>0</v>
      </c>
      <c r="BY182" s="485" t="str">
        <f t="shared" si="106"/>
        <v/>
      </c>
    </row>
    <row r="183" spans="68:77" hidden="1">
      <c r="BP183" s="514" t="str">
        <f t="shared" si="112"/>
        <v>＃８６</v>
      </c>
      <c r="BQ183" s="167">
        <f>COUNTIF(BP$5:BP182,BP183)</f>
        <v>0</v>
      </c>
      <c r="BR183" s="167">
        <f>COUNTIF(BP$5:BP182,LEFT(BP183,3))</f>
        <v>0</v>
      </c>
      <c r="BS183" s="167">
        <f>COUNTIF(BP$5:BP182,LEFT(BP183,2))</f>
        <v>0</v>
      </c>
      <c r="BT183" s="167">
        <f>COUNTIF(BP$5:BP182,LEFT(BP183,1))</f>
        <v>0</v>
      </c>
      <c r="BU183" s="515" t="b">
        <f t="shared" si="111"/>
        <v>0</v>
      </c>
      <c r="BV183" s="79" t="str">
        <f t="shared" si="113"/>
        <v>#86</v>
      </c>
      <c r="BW183" s="79" t="str">
        <f t="shared" si="114"/>
        <v>#86*</v>
      </c>
      <c r="BX183" s="515" t="b">
        <f>IF(T11="",FALSE,COUNTIF($T$5:$T11,$BW183)&gt;1)</f>
        <v>0</v>
      </c>
      <c r="BY183" s="485" t="str">
        <f t="shared" si="106"/>
        <v/>
      </c>
    </row>
    <row r="184" spans="68:77" hidden="1">
      <c r="BP184" s="514" t="str">
        <f t="shared" si="112"/>
        <v>＃８７</v>
      </c>
      <c r="BQ184" s="167">
        <f>COUNTIF(BP$5:BP183,BP184)</f>
        <v>0</v>
      </c>
      <c r="BR184" s="167">
        <f>COUNTIF(BP$5:BP183,LEFT(BP184,3))</f>
        <v>0</v>
      </c>
      <c r="BS184" s="167">
        <f>COUNTIF(BP$5:BP183,LEFT(BP184,2))</f>
        <v>0</v>
      </c>
      <c r="BT184" s="167">
        <f>COUNTIF(BP$5:BP183,LEFT(BP184,1))</f>
        <v>0</v>
      </c>
      <c r="BU184" s="515" t="b">
        <f t="shared" si="111"/>
        <v>0</v>
      </c>
      <c r="BV184" s="79" t="str">
        <f t="shared" si="113"/>
        <v>#87</v>
      </c>
      <c r="BW184" s="79" t="str">
        <f t="shared" si="114"/>
        <v>#87*</v>
      </c>
      <c r="BX184" s="515" t="b">
        <f>IF(T12="",FALSE,COUNTIF($T$5:$T12,$BW184)&gt;1)</f>
        <v>0</v>
      </c>
      <c r="BY184" s="485" t="str">
        <f t="shared" si="106"/>
        <v/>
      </c>
    </row>
    <row r="185" spans="68:77" hidden="1">
      <c r="BP185" s="514" t="str">
        <f t="shared" si="112"/>
        <v>＃８８</v>
      </c>
      <c r="BQ185" s="167">
        <f>COUNTIF(BP$5:BP184,BP185)</f>
        <v>0</v>
      </c>
      <c r="BR185" s="167">
        <f>COUNTIF(BP$5:BP184,LEFT(BP185,3))</f>
        <v>0</v>
      </c>
      <c r="BS185" s="167">
        <f>COUNTIF(BP$5:BP184,LEFT(BP185,2))</f>
        <v>0</v>
      </c>
      <c r="BT185" s="167">
        <f>COUNTIF(BP$5:BP184,LEFT(BP185,1))</f>
        <v>0</v>
      </c>
      <c r="BU185" s="515" t="b">
        <f t="shared" si="111"/>
        <v>0</v>
      </c>
      <c r="BV185" s="79" t="str">
        <f t="shared" si="113"/>
        <v>#88</v>
      </c>
      <c r="BW185" s="79" t="str">
        <f t="shared" si="114"/>
        <v>#88*</v>
      </c>
      <c r="BX185" s="515" t="b">
        <f>IF(T13="",FALSE,COUNTIF($T$5:$T13,$BW185)&gt;1)</f>
        <v>0</v>
      </c>
      <c r="BY185" s="485" t="str">
        <f t="shared" si="106"/>
        <v/>
      </c>
    </row>
    <row r="186" spans="68:77" hidden="1">
      <c r="BP186" s="514" t="str">
        <f t="shared" si="112"/>
        <v>＃８９</v>
      </c>
      <c r="BQ186" s="167">
        <f>COUNTIF(BP$5:BP185,BP186)</f>
        <v>0</v>
      </c>
      <c r="BR186" s="167">
        <f>COUNTIF(BP$5:BP185,LEFT(BP186,3))</f>
        <v>0</v>
      </c>
      <c r="BS186" s="167">
        <f>COUNTIF(BP$5:BP185,LEFT(BP186,2))</f>
        <v>0</v>
      </c>
      <c r="BT186" s="167">
        <f>COUNTIF(BP$5:BP185,LEFT(BP186,1))</f>
        <v>0</v>
      </c>
      <c r="BU186" s="515" t="b">
        <f t="shared" si="111"/>
        <v>0</v>
      </c>
      <c r="BV186" s="79" t="str">
        <f t="shared" si="113"/>
        <v>#89</v>
      </c>
      <c r="BW186" s="79" t="str">
        <f t="shared" si="114"/>
        <v>#89*</v>
      </c>
      <c r="BX186" s="515" t="b">
        <f>IF(T14="",FALSE,COUNTIF($T$5:$T14,$BW186)&gt;1)</f>
        <v>0</v>
      </c>
      <c r="BY186" s="485" t="str">
        <f t="shared" si="106"/>
        <v/>
      </c>
    </row>
    <row r="187" spans="68:77" hidden="1">
      <c r="BP187" s="514" t="str">
        <f t="shared" si="112"/>
        <v>＃９０</v>
      </c>
      <c r="BQ187" s="167">
        <f>COUNTIF(BP$5:BP186,BP187)</f>
        <v>0</v>
      </c>
      <c r="BR187" s="167">
        <f>COUNTIF(BP$5:BP186,LEFT(BP187,3))</f>
        <v>0</v>
      </c>
      <c r="BS187" s="167">
        <f>COUNTIF(BP$5:BP186,LEFT(BP187,2))</f>
        <v>0</v>
      </c>
      <c r="BT187" s="167">
        <f>COUNTIF(BP$5:BP186,LEFT(BP187,1))</f>
        <v>0</v>
      </c>
      <c r="BU187" s="515" t="b">
        <f t="shared" si="111"/>
        <v>0</v>
      </c>
      <c r="BV187" s="79" t="str">
        <f t="shared" si="113"/>
        <v>#90</v>
      </c>
      <c r="BW187" s="79" t="str">
        <f t="shared" si="114"/>
        <v>#90*</v>
      </c>
      <c r="BX187" s="515" t="b">
        <f>IF(T15="",FALSE,COUNTIF($T$5:$T15,$BW187)&gt;1)</f>
        <v>0</v>
      </c>
      <c r="BY187" s="485" t="str">
        <f t="shared" si="106"/>
        <v/>
      </c>
    </row>
    <row r="188" spans="68:77" hidden="1">
      <c r="BP188" s="514" t="str">
        <f t="shared" si="112"/>
        <v>＃９１</v>
      </c>
      <c r="BQ188" s="167">
        <f>COUNTIF(BP$5:BP187,BP188)</f>
        <v>0</v>
      </c>
      <c r="BR188" s="167">
        <f>COUNTIF(BP$5:BP187,LEFT(BP188,3))</f>
        <v>0</v>
      </c>
      <c r="BS188" s="167">
        <f>COUNTIF(BP$5:BP187,LEFT(BP188,2))</f>
        <v>0</v>
      </c>
      <c r="BT188" s="167">
        <f>COUNTIF(BP$5:BP187,LEFT(BP188,1))</f>
        <v>0</v>
      </c>
      <c r="BU188" s="515" t="b">
        <f t="shared" si="111"/>
        <v>0</v>
      </c>
      <c r="BV188" s="79" t="str">
        <f t="shared" si="113"/>
        <v>#91</v>
      </c>
      <c r="BW188" s="79" t="str">
        <f t="shared" si="114"/>
        <v>#91*</v>
      </c>
      <c r="BX188" s="515" t="b">
        <f>IF(T16="",FALSE,COUNTIF($T$5:$T16,$BW188)&gt;1)</f>
        <v>0</v>
      </c>
      <c r="BY188" s="485" t="str">
        <f t="shared" si="106"/>
        <v/>
      </c>
    </row>
    <row r="189" spans="68:77" hidden="1">
      <c r="BP189" s="514" t="str">
        <f t="shared" si="112"/>
        <v>＃９２</v>
      </c>
      <c r="BQ189" s="167">
        <f>COUNTIF(BP$5:BP188,BP189)</f>
        <v>0</v>
      </c>
      <c r="BR189" s="167">
        <f>COUNTIF(BP$5:BP188,LEFT(BP189,3))</f>
        <v>0</v>
      </c>
      <c r="BS189" s="167">
        <f>COUNTIF(BP$5:BP188,LEFT(BP189,2))</f>
        <v>0</v>
      </c>
      <c r="BT189" s="167">
        <f>COUNTIF(BP$5:BP188,LEFT(BP189,1))</f>
        <v>0</v>
      </c>
      <c r="BU189" s="515" t="b">
        <f t="shared" si="111"/>
        <v>0</v>
      </c>
      <c r="BV189" s="79" t="str">
        <f t="shared" si="113"/>
        <v>#92</v>
      </c>
      <c r="BW189" s="79" t="str">
        <f t="shared" si="114"/>
        <v>#92*</v>
      </c>
      <c r="BX189" s="515" t="b">
        <f>IF(T17="",FALSE,COUNTIF($T$5:$T17,$BW189)&gt;1)</f>
        <v>0</v>
      </c>
      <c r="BY189" s="485" t="str">
        <f t="shared" si="106"/>
        <v/>
      </c>
    </row>
    <row r="190" spans="68:77" hidden="1">
      <c r="BP190" s="514" t="str">
        <f t="shared" si="112"/>
        <v>＃９３</v>
      </c>
      <c r="BQ190" s="167">
        <f>COUNTIF(BP$5:BP189,BP190)</f>
        <v>0</v>
      </c>
      <c r="BR190" s="167">
        <f>COUNTIF(BP$5:BP189,LEFT(BP190,3))</f>
        <v>0</v>
      </c>
      <c r="BS190" s="167">
        <f>COUNTIF(BP$5:BP189,LEFT(BP190,2))</f>
        <v>0</v>
      </c>
      <c r="BT190" s="167">
        <f>COUNTIF(BP$5:BP189,LEFT(BP190,1))</f>
        <v>0</v>
      </c>
      <c r="BU190" s="515" t="b">
        <f t="shared" si="111"/>
        <v>0</v>
      </c>
      <c r="BV190" s="79" t="str">
        <f t="shared" si="113"/>
        <v>#93</v>
      </c>
      <c r="BW190" s="79" t="str">
        <f t="shared" si="114"/>
        <v>#93*</v>
      </c>
      <c r="BX190" s="515" t="b">
        <f>IF(T18="",FALSE,COUNTIF($T$5:$T18,$BW190)&gt;1)</f>
        <v>0</v>
      </c>
      <c r="BY190" s="485" t="str">
        <f t="shared" si="106"/>
        <v/>
      </c>
    </row>
    <row r="191" spans="68:77" hidden="1">
      <c r="BP191" s="514" t="str">
        <f t="shared" si="112"/>
        <v>＃９５１</v>
      </c>
      <c r="BQ191" s="167">
        <f>COUNTIF(BP$5:BP190,BP191)</f>
        <v>0</v>
      </c>
      <c r="BR191" s="167">
        <f>COUNTIF(BP$5:BP190,LEFT(BP191,3))</f>
        <v>0</v>
      </c>
      <c r="BS191" s="167">
        <f>COUNTIF(BP$5:BP190,LEFT(BP191,2))</f>
        <v>0</v>
      </c>
      <c r="BT191" s="167">
        <f>COUNTIF(BP$5:BP190,LEFT(BP191,1))</f>
        <v>0</v>
      </c>
      <c r="BU191" s="515" t="b">
        <f t="shared" si="111"/>
        <v>0</v>
      </c>
      <c r="BV191" s="79" t="str">
        <f t="shared" si="113"/>
        <v>#951</v>
      </c>
      <c r="BW191" s="79" t="str">
        <f t="shared" si="114"/>
        <v>#951</v>
      </c>
      <c r="BX191" s="515" t="b">
        <f>IF(T19="",FALSE,COUNTIF($T$5:$T19,$BW191)&gt;1)</f>
        <v>0</v>
      </c>
      <c r="BY191" s="485" t="str">
        <f t="shared" si="106"/>
        <v/>
      </c>
    </row>
    <row r="192" spans="68:77" hidden="1">
      <c r="BP192" s="514" t="str">
        <f t="shared" si="112"/>
        <v>＃９５２</v>
      </c>
      <c r="BQ192" s="167">
        <f>COUNTIF(BP$5:BP191,BP192)</f>
        <v>0</v>
      </c>
      <c r="BR192" s="167">
        <f>COUNTIF(BP$5:BP191,LEFT(BP192,3))</f>
        <v>0</v>
      </c>
      <c r="BS192" s="167">
        <f>COUNTIF(BP$5:BP191,LEFT(BP192,2))</f>
        <v>0</v>
      </c>
      <c r="BT192" s="167">
        <f>COUNTIF(BP$5:BP191,LEFT(BP192,1))</f>
        <v>0</v>
      </c>
      <c r="BU192" s="515" t="b">
        <f t="shared" si="111"/>
        <v>0</v>
      </c>
      <c r="BV192" s="79" t="str">
        <f t="shared" si="113"/>
        <v>#952</v>
      </c>
      <c r="BW192" s="79" t="str">
        <f t="shared" si="114"/>
        <v>#952</v>
      </c>
      <c r="BX192" s="515" t="b">
        <f>IF(T20="",FALSE,COUNTIF($T$5:$T20,$BW192)&gt;1)</f>
        <v>0</v>
      </c>
      <c r="BY192" s="485" t="str">
        <f t="shared" si="106"/>
        <v/>
      </c>
    </row>
    <row r="193" spans="68:77" hidden="1">
      <c r="BP193" s="514" t="str">
        <f t="shared" si="112"/>
        <v>＃９５３</v>
      </c>
      <c r="BQ193" s="167">
        <f>COUNTIF(BP$5:BP192,BP193)</f>
        <v>0</v>
      </c>
      <c r="BR193" s="167">
        <f>COUNTIF(BP$5:BP192,LEFT(BP193,3))</f>
        <v>0</v>
      </c>
      <c r="BS193" s="167">
        <f>COUNTIF(BP$5:BP192,LEFT(BP193,2))</f>
        <v>0</v>
      </c>
      <c r="BT193" s="167">
        <f>COUNTIF(BP$5:BP192,LEFT(BP193,1))</f>
        <v>0</v>
      </c>
      <c r="BU193" s="515" t="b">
        <f t="shared" si="111"/>
        <v>0</v>
      </c>
      <c r="BV193" s="79" t="str">
        <f t="shared" si="113"/>
        <v>#953</v>
      </c>
      <c r="BW193" s="79" t="str">
        <f t="shared" si="114"/>
        <v>#953</v>
      </c>
      <c r="BX193" s="515" t="b">
        <f>IF(T21="",FALSE,COUNTIF($T$5:$T21,$BW193)&gt;1)</f>
        <v>0</v>
      </c>
      <c r="BY193" s="485" t="str">
        <f t="shared" si="106"/>
        <v/>
      </c>
    </row>
    <row r="194" spans="68:77" hidden="1">
      <c r="BP194" s="514" t="str">
        <f t="shared" si="112"/>
        <v>＃９５４</v>
      </c>
      <c r="BQ194" s="167">
        <f>COUNTIF(BP$5:BP193,BP194)</f>
        <v>0</v>
      </c>
      <c r="BR194" s="167">
        <f>COUNTIF(BP$5:BP193,LEFT(BP194,3))</f>
        <v>0</v>
      </c>
      <c r="BS194" s="167">
        <f>COUNTIF(BP$5:BP193,LEFT(BP194,2))</f>
        <v>0</v>
      </c>
      <c r="BT194" s="167">
        <f>COUNTIF(BP$5:BP193,LEFT(BP194,1))</f>
        <v>0</v>
      </c>
      <c r="BU194" s="515" t="b">
        <f t="shared" si="111"/>
        <v>0</v>
      </c>
      <c r="BV194" s="79" t="str">
        <f t="shared" si="113"/>
        <v>#954</v>
      </c>
      <c r="BW194" s="79" t="str">
        <f t="shared" si="114"/>
        <v>#954</v>
      </c>
      <c r="BX194" s="515" t="b">
        <f>IF(T22="",FALSE,COUNTIF($T$5:$T22,$BW194)&gt;1)</f>
        <v>0</v>
      </c>
      <c r="BY194" s="485" t="str">
        <f t="shared" si="106"/>
        <v/>
      </c>
    </row>
    <row r="195" spans="68:77" hidden="1">
      <c r="BP195" s="514" t="str">
        <f t="shared" si="112"/>
        <v>８１</v>
      </c>
      <c r="BQ195" s="167">
        <f>COUNTIF(BP$5:BP194,BP195)</f>
        <v>0</v>
      </c>
      <c r="BR195" s="167">
        <f>COUNTIF(BP$5:BP194,LEFT(BP195,3))</f>
        <v>0</v>
      </c>
      <c r="BS195" s="167">
        <f>COUNTIF(BP$5:BP194,LEFT(BP195,2))</f>
        <v>0</v>
      </c>
      <c r="BT195" s="167">
        <f>COUNTIF(BP$5:BP194,LEFT(BP195,1))</f>
        <v>0</v>
      </c>
      <c r="BU195" s="515" t="b">
        <f t="shared" si="111"/>
        <v>0</v>
      </c>
      <c r="BV195" s="79" t="str">
        <f t="shared" si="113"/>
        <v>81</v>
      </c>
      <c r="BW195" s="79" t="str">
        <f t="shared" si="114"/>
        <v>81*</v>
      </c>
      <c r="BX195" s="515" t="b">
        <f>IF(T23="",FALSE,COUNTIF($T$5:$T23,$BW195)&gt;1)</f>
        <v>0</v>
      </c>
      <c r="BY195" s="485" t="str">
        <f t="shared" si="106"/>
        <v/>
      </c>
    </row>
    <row r="196" spans="68:77" hidden="1">
      <c r="BP196" s="514" t="str">
        <f t="shared" si="112"/>
        <v>８２</v>
      </c>
      <c r="BQ196" s="167">
        <f>COUNTIF(BP$5:BP195,BP196)</f>
        <v>0</v>
      </c>
      <c r="BR196" s="167">
        <f>COUNTIF(BP$5:BP195,LEFT(BP196,3))</f>
        <v>0</v>
      </c>
      <c r="BS196" s="167">
        <f>COUNTIF(BP$5:BP195,LEFT(BP196,2))</f>
        <v>0</v>
      </c>
      <c r="BT196" s="167">
        <f>COUNTIF(BP$5:BP195,LEFT(BP196,1))</f>
        <v>0</v>
      </c>
      <c r="BU196" s="515" t="b">
        <f t="shared" si="111"/>
        <v>0</v>
      </c>
      <c r="BV196" s="79" t="str">
        <f t="shared" si="113"/>
        <v>82</v>
      </c>
      <c r="BW196" s="79" t="str">
        <f t="shared" si="114"/>
        <v>82*</v>
      </c>
      <c r="BX196" s="515" t="b">
        <f>IF(T24="",FALSE,COUNTIF($T$5:$T24,$BW196)&gt;1)</f>
        <v>0</v>
      </c>
      <c r="BY196" s="485" t="str">
        <f t="shared" si="106"/>
        <v/>
      </c>
    </row>
    <row r="197" spans="68:77" hidden="1">
      <c r="BP197" s="514" t="str">
        <f t="shared" si="112"/>
        <v>８３</v>
      </c>
      <c r="BQ197" s="167">
        <f>COUNTIF(BP$5:BP196,BP197)</f>
        <v>0</v>
      </c>
      <c r="BR197" s="167">
        <f>COUNTIF(BP$5:BP196,LEFT(BP197,3))</f>
        <v>0</v>
      </c>
      <c r="BS197" s="167">
        <f>COUNTIF(BP$5:BP196,LEFT(BP197,2))</f>
        <v>0</v>
      </c>
      <c r="BT197" s="167">
        <f>COUNTIF(BP$5:BP196,LEFT(BP197,1))</f>
        <v>0</v>
      </c>
      <c r="BU197" s="515" t="b">
        <f t="shared" si="111"/>
        <v>0</v>
      </c>
      <c r="BV197" s="79" t="str">
        <f t="shared" si="113"/>
        <v>83</v>
      </c>
      <c r="BW197" s="79" t="str">
        <f t="shared" si="114"/>
        <v>83*</v>
      </c>
      <c r="BX197" s="515" t="b">
        <f>IF(T25="",FALSE,COUNTIF($T$5:$T25,$BW197)&gt;1)</f>
        <v>0</v>
      </c>
      <c r="BY197" s="485" t="str">
        <f t="shared" si="106"/>
        <v/>
      </c>
    </row>
    <row r="198" spans="68:77" hidden="1">
      <c r="BP198" s="514" t="str">
        <f t="shared" si="112"/>
        <v>８４</v>
      </c>
      <c r="BQ198" s="167">
        <f>COUNTIF(BP$5:BP197,BP198)</f>
        <v>0</v>
      </c>
      <c r="BR198" s="167">
        <f>COUNTIF(BP$5:BP197,LEFT(BP198,3))</f>
        <v>0</v>
      </c>
      <c r="BS198" s="167">
        <f>COUNTIF(BP$5:BP197,LEFT(BP198,2))</f>
        <v>0</v>
      </c>
      <c r="BT198" s="167">
        <f>COUNTIF(BP$5:BP197,LEFT(BP198,1))</f>
        <v>0</v>
      </c>
      <c r="BU198" s="515" t="b">
        <f t="shared" si="111"/>
        <v>0</v>
      </c>
      <c r="BV198" s="79" t="str">
        <f t="shared" si="113"/>
        <v>84</v>
      </c>
      <c r="BW198" s="79" t="str">
        <f t="shared" si="114"/>
        <v>84*</v>
      </c>
      <c r="BX198" s="515" t="b">
        <f>IF(T26="",FALSE,COUNTIF($T$5:$T26,$BW198)&gt;1)</f>
        <v>0</v>
      </c>
      <c r="BY198" s="485" t="str">
        <f t="shared" ref="BY198:BY224" si="115">IF(OR(BU198,BX198),"red","")</f>
        <v/>
      </c>
    </row>
    <row r="199" spans="68:77" hidden="1">
      <c r="BP199" s="514" t="str">
        <f t="shared" si="112"/>
        <v>８５</v>
      </c>
      <c r="BQ199" s="167">
        <f>COUNTIF(BP$5:BP198,BP199)</f>
        <v>0</v>
      </c>
      <c r="BR199" s="167">
        <f>COUNTIF(BP$5:BP198,LEFT(BP199,3))</f>
        <v>0</v>
      </c>
      <c r="BS199" s="167">
        <f>COUNTIF(BP$5:BP198,LEFT(BP199,2))</f>
        <v>0</v>
      </c>
      <c r="BT199" s="167">
        <f>COUNTIF(BP$5:BP198,LEFT(BP199,1))</f>
        <v>0</v>
      </c>
      <c r="BU199" s="515" t="b">
        <f t="shared" si="111"/>
        <v>0</v>
      </c>
      <c r="BV199" s="79" t="str">
        <f t="shared" si="113"/>
        <v>85</v>
      </c>
      <c r="BW199" s="79" t="str">
        <f t="shared" si="114"/>
        <v>85*</v>
      </c>
      <c r="BX199" s="515" t="b">
        <f>IF(T27="",FALSE,COUNTIF($T$5:$T27,$BW199)&gt;1)</f>
        <v>0</v>
      </c>
      <c r="BY199" s="485" t="str">
        <f t="shared" si="115"/>
        <v/>
      </c>
    </row>
    <row r="200" spans="68:77" hidden="1">
      <c r="BP200" s="514" t="str">
        <f t="shared" si="112"/>
        <v>８６</v>
      </c>
      <c r="BQ200" s="167">
        <f>COUNTIF(BP$5:BP199,BP200)</f>
        <v>0</v>
      </c>
      <c r="BR200" s="167">
        <f>COUNTIF(BP$5:BP199,LEFT(BP200,3))</f>
        <v>0</v>
      </c>
      <c r="BS200" s="167">
        <f>COUNTIF(BP$5:BP199,LEFT(BP200,2))</f>
        <v>0</v>
      </c>
      <c r="BT200" s="167">
        <f>COUNTIF(BP$5:BP199,LEFT(BP200,1))</f>
        <v>0</v>
      </c>
      <c r="BU200" s="515" t="b">
        <f t="shared" si="111"/>
        <v>0</v>
      </c>
      <c r="BV200" s="79" t="str">
        <f t="shared" si="113"/>
        <v>86</v>
      </c>
      <c r="BW200" s="79" t="str">
        <f t="shared" si="114"/>
        <v>86*</v>
      </c>
      <c r="BX200" s="515" t="b">
        <f>IF(T28="",FALSE,COUNTIF($T$5:$T28,$BW200)&gt;1)</f>
        <v>0</v>
      </c>
      <c r="BY200" s="485" t="str">
        <f t="shared" si="115"/>
        <v/>
      </c>
    </row>
    <row r="201" spans="68:77" hidden="1">
      <c r="BP201" s="514" t="str">
        <f t="shared" si="112"/>
        <v>８７</v>
      </c>
      <c r="BQ201" s="167">
        <f>COUNTIF(BP$5:BP200,BP201)</f>
        <v>0</v>
      </c>
      <c r="BR201" s="167">
        <f>COUNTIF(BP$5:BP200,LEFT(BP201,3))</f>
        <v>0</v>
      </c>
      <c r="BS201" s="167">
        <f>COUNTIF(BP$5:BP200,LEFT(BP201,2))</f>
        <v>0</v>
      </c>
      <c r="BT201" s="167">
        <f>COUNTIF(BP$5:BP200,LEFT(BP201,1))</f>
        <v>0</v>
      </c>
      <c r="BU201" s="515" t="b">
        <f t="shared" si="111"/>
        <v>0</v>
      </c>
      <c r="BV201" s="79" t="str">
        <f t="shared" si="113"/>
        <v>87</v>
      </c>
      <c r="BW201" s="79" t="str">
        <f t="shared" si="114"/>
        <v>87*</v>
      </c>
      <c r="BX201" s="515" t="b">
        <f>IF(T29="",FALSE,COUNTIF($T$5:$T29,$BW201)&gt;1)</f>
        <v>0</v>
      </c>
      <c r="BY201" s="485" t="str">
        <f t="shared" si="115"/>
        <v/>
      </c>
    </row>
    <row r="202" spans="68:77" hidden="1">
      <c r="BP202" s="514" t="str">
        <f t="shared" si="112"/>
        <v>８８</v>
      </c>
      <c r="BQ202" s="167">
        <f>COUNTIF(BP$5:BP201,BP202)</f>
        <v>0</v>
      </c>
      <c r="BR202" s="167">
        <f>COUNTIF(BP$5:BP201,LEFT(BP202,3))</f>
        <v>0</v>
      </c>
      <c r="BS202" s="167">
        <f>COUNTIF(BP$5:BP201,LEFT(BP202,2))</f>
        <v>0</v>
      </c>
      <c r="BT202" s="167">
        <f>COUNTIF(BP$5:BP201,LEFT(BP202,1))</f>
        <v>0</v>
      </c>
      <c r="BU202" s="515" t="b">
        <f t="shared" si="111"/>
        <v>0</v>
      </c>
      <c r="BV202" s="79" t="str">
        <f t="shared" si="113"/>
        <v>88</v>
      </c>
      <c r="BW202" s="79" t="str">
        <f t="shared" si="114"/>
        <v>88*</v>
      </c>
      <c r="BX202" s="515" t="b">
        <f>IF(T30="",FALSE,COUNTIF($T$5:$T30,$BW202)&gt;1)</f>
        <v>0</v>
      </c>
      <c r="BY202" s="485" t="str">
        <f t="shared" si="115"/>
        <v/>
      </c>
    </row>
    <row r="203" spans="68:77" hidden="1">
      <c r="BP203" s="514" t="str">
        <f t="shared" si="112"/>
        <v>６７０</v>
      </c>
      <c r="BQ203" s="167">
        <f>COUNTIF(BP$5:BP202,BP203)</f>
        <v>0</v>
      </c>
      <c r="BR203" s="167">
        <f>COUNTIF(BP$5:BP202,LEFT(BP203,3))</f>
        <v>0</v>
      </c>
      <c r="BS203" s="167">
        <f>COUNTIF(BP$5:BP202,LEFT(BP203,2))</f>
        <v>0</v>
      </c>
      <c r="BT203" s="167">
        <f>COUNTIF(BP$5:BP202,LEFT(BP203,1))</f>
        <v>0</v>
      </c>
      <c r="BU203" s="515" t="b">
        <f t="shared" si="111"/>
        <v>0</v>
      </c>
      <c r="BV203" s="79" t="str">
        <f t="shared" si="113"/>
        <v>670</v>
      </c>
      <c r="BW203" s="79" t="str">
        <f t="shared" si="114"/>
        <v>670*</v>
      </c>
      <c r="BX203" s="515" t="b">
        <f>IF(T31="",FALSE,COUNTIF($T$5:$T31,$BW203)&gt;1)</f>
        <v>0</v>
      </c>
      <c r="BY203" s="485" t="str">
        <f t="shared" si="115"/>
        <v/>
      </c>
    </row>
    <row r="204" spans="68:77" hidden="1">
      <c r="BP204" s="514" t="str">
        <f t="shared" si="112"/>
        <v>６７１</v>
      </c>
      <c r="BQ204" s="167">
        <f>COUNTIF(BP$5:BP203,BP204)</f>
        <v>0</v>
      </c>
      <c r="BR204" s="167">
        <f>COUNTIF(BP$5:BP203,LEFT(BP204,3))</f>
        <v>0</v>
      </c>
      <c r="BS204" s="167">
        <f>COUNTIF(BP$5:BP203,LEFT(BP204,2))</f>
        <v>0</v>
      </c>
      <c r="BT204" s="167">
        <f>COUNTIF(BP$5:BP203,LEFT(BP204,1))</f>
        <v>0</v>
      </c>
      <c r="BU204" s="515" t="b">
        <f t="shared" si="111"/>
        <v>0</v>
      </c>
      <c r="BV204" s="79" t="str">
        <f t="shared" si="113"/>
        <v>671</v>
      </c>
      <c r="BW204" s="79" t="str">
        <f t="shared" si="114"/>
        <v>671*</v>
      </c>
      <c r="BX204" s="515" t="b">
        <f>IF(T32="",FALSE,COUNTIF($T$5:$T32,$BW204)&gt;1)</f>
        <v>0</v>
      </c>
      <c r="BY204" s="485" t="str">
        <f t="shared" si="115"/>
        <v/>
      </c>
    </row>
    <row r="205" spans="68:77" hidden="1">
      <c r="BP205" s="514" t="str">
        <f t="shared" si="112"/>
        <v>６７２</v>
      </c>
      <c r="BQ205" s="167">
        <f>COUNTIF(BP$5:BP204,BP205)</f>
        <v>0</v>
      </c>
      <c r="BR205" s="167">
        <f>COUNTIF(BP$5:BP204,LEFT(BP205,3))</f>
        <v>0</v>
      </c>
      <c r="BS205" s="167">
        <f>COUNTIF(BP$5:BP204,LEFT(BP205,2))</f>
        <v>0</v>
      </c>
      <c r="BT205" s="167">
        <f>COUNTIF(BP$5:BP204,LEFT(BP205,1))</f>
        <v>0</v>
      </c>
      <c r="BU205" s="515" t="b">
        <f t="shared" si="111"/>
        <v>0</v>
      </c>
      <c r="BV205" s="79" t="str">
        <f t="shared" si="113"/>
        <v>672</v>
      </c>
      <c r="BW205" s="79" t="str">
        <f t="shared" si="114"/>
        <v>672*</v>
      </c>
      <c r="BX205" s="515" t="b">
        <f>IF(T33="",FALSE,COUNTIF($T$5:$T33,$BW205)&gt;1)</f>
        <v>0</v>
      </c>
      <c r="BY205" s="485" t="str">
        <f t="shared" si="115"/>
        <v/>
      </c>
    </row>
    <row r="206" spans="68:77" hidden="1">
      <c r="BP206" s="514" t="str">
        <f t="shared" si="112"/>
        <v>６７３</v>
      </c>
      <c r="BQ206" s="167">
        <f>COUNTIF(BP$5:BP205,BP206)</f>
        <v>0</v>
      </c>
      <c r="BR206" s="167">
        <f>COUNTIF(BP$5:BP205,LEFT(BP206,3))</f>
        <v>0</v>
      </c>
      <c r="BS206" s="167">
        <f>COUNTIF(BP$5:BP205,LEFT(BP206,2))</f>
        <v>0</v>
      </c>
      <c r="BT206" s="167">
        <f>COUNTIF(BP$5:BP205,LEFT(BP206,1))</f>
        <v>0</v>
      </c>
      <c r="BU206" s="515" t="b">
        <f t="shared" si="111"/>
        <v>0</v>
      </c>
      <c r="BV206" s="79" t="str">
        <f t="shared" si="113"/>
        <v>673</v>
      </c>
      <c r="BW206" s="79" t="str">
        <f t="shared" si="114"/>
        <v>673*</v>
      </c>
      <c r="BX206" s="515" t="b">
        <f>IF(T34="",FALSE,COUNTIF($T$5:$T34,$BW206)&gt;1)</f>
        <v>0</v>
      </c>
      <c r="BY206" s="485" t="str">
        <f t="shared" si="115"/>
        <v/>
      </c>
    </row>
    <row r="207" spans="68:77" hidden="1">
      <c r="BP207" s="514" t="str">
        <f t="shared" si="112"/>
        <v>６７４</v>
      </c>
      <c r="BQ207" s="167">
        <f>COUNTIF(BP$5:BP206,BP207)</f>
        <v>0</v>
      </c>
      <c r="BR207" s="167">
        <f>COUNTIF(BP$5:BP206,LEFT(BP207,3))</f>
        <v>0</v>
      </c>
      <c r="BS207" s="167">
        <f>COUNTIF(BP$5:BP206,LEFT(BP207,2))</f>
        <v>0</v>
      </c>
      <c r="BT207" s="167">
        <f>COUNTIF(BP$5:BP206,LEFT(BP207,1))</f>
        <v>0</v>
      </c>
      <c r="BU207" s="515" t="b">
        <f t="shared" si="111"/>
        <v>0</v>
      </c>
      <c r="BV207" s="79" t="str">
        <f t="shared" si="113"/>
        <v>674</v>
      </c>
      <c r="BW207" s="79" t="str">
        <f t="shared" si="114"/>
        <v>674*</v>
      </c>
      <c r="BX207" s="515" t="b">
        <f>IF(T35="",FALSE,COUNTIF($T$5:$T35,$BW207)&gt;1)</f>
        <v>0</v>
      </c>
      <c r="BY207" s="485" t="str">
        <f t="shared" si="115"/>
        <v/>
      </c>
    </row>
    <row r="208" spans="68:77" hidden="1">
      <c r="BP208" s="514" t="str">
        <f t="shared" si="112"/>
        <v>６７５</v>
      </c>
      <c r="BQ208" s="167">
        <f>COUNTIF(BP$5:BP207,BP208)</f>
        <v>0</v>
      </c>
      <c r="BR208" s="167">
        <f>COUNTIF(BP$5:BP207,LEFT(BP208,3))</f>
        <v>0</v>
      </c>
      <c r="BS208" s="167">
        <f>COUNTIF(BP$5:BP207,LEFT(BP208,2))</f>
        <v>0</v>
      </c>
      <c r="BT208" s="167">
        <f>COUNTIF(BP$5:BP207,LEFT(BP208,1))</f>
        <v>0</v>
      </c>
      <c r="BU208" s="515" t="b">
        <f t="shared" si="111"/>
        <v>0</v>
      </c>
      <c r="BV208" s="79" t="str">
        <f t="shared" si="113"/>
        <v>675</v>
      </c>
      <c r="BW208" s="79" t="str">
        <f t="shared" si="114"/>
        <v>675*</v>
      </c>
      <c r="BX208" s="515" t="b">
        <f>IF(T36="",FALSE,COUNTIF($T$5:$T36,$BW208)&gt;1)</f>
        <v>0</v>
      </c>
      <c r="BY208" s="485" t="str">
        <f t="shared" si="115"/>
        <v/>
      </c>
    </row>
    <row r="209" spans="68:77" hidden="1">
      <c r="BP209" s="514" t="str">
        <f t="shared" si="112"/>
        <v>６７６</v>
      </c>
      <c r="BQ209" s="167">
        <f>COUNTIF(BP$5:BP208,BP209)</f>
        <v>0</v>
      </c>
      <c r="BR209" s="167">
        <f>COUNTIF(BP$5:BP208,LEFT(BP209,3))</f>
        <v>0</v>
      </c>
      <c r="BS209" s="167">
        <f>COUNTIF(BP$5:BP208,LEFT(BP209,2))</f>
        <v>0</v>
      </c>
      <c r="BT209" s="167">
        <f>COUNTIF(BP$5:BP208,LEFT(BP209,1))</f>
        <v>0</v>
      </c>
      <c r="BU209" s="515" t="b">
        <f t="shared" si="111"/>
        <v>0</v>
      </c>
      <c r="BV209" s="79" t="str">
        <f t="shared" si="113"/>
        <v>676</v>
      </c>
      <c r="BW209" s="79" t="str">
        <f t="shared" si="114"/>
        <v>676*</v>
      </c>
      <c r="BX209" s="515" t="b">
        <f>IF(T37="",FALSE,COUNTIF($T$5:$T37,$BW209)&gt;1)</f>
        <v>0</v>
      </c>
      <c r="BY209" s="485" t="str">
        <f t="shared" si="115"/>
        <v/>
      </c>
    </row>
    <row r="210" spans="68:77" hidden="1">
      <c r="BP210" s="514" t="str">
        <f t="shared" si="112"/>
        <v>６７７</v>
      </c>
      <c r="BQ210" s="167">
        <f>COUNTIF(BP$5:BP209,BP210)</f>
        <v>0</v>
      </c>
      <c r="BR210" s="167">
        <f>COUNTIF(BP$5:BP209,LEFT(BP210,3))</f>
        <v>0</v>
      </c>
      <c r="BS210" s="167">
        <f>COUNTIF(BP$5:BP209,LEFT(BP210,2))</f>
        <v>0</v>
      </c>
      <c r="BT210" s="167">
        <f>COUNTIF(BP$5:BP209,LEFT(BP210,1))</f>
        <v>0</v>
      </c>
      <c r="BU210" s="515" t="b">
        <f t="shared" si="111"/>
        <v>0</v>
      </c>
      <c r="BV210" s="79" t="str">
        <f t="shared" si="113"/>
        <v>677</v>
      </c>
      <c r="BW210" s="79" t="str">
        <f t="shared" si="114"/>
        <v>677*</v>
      </c>
      <c r="BX210" s="515" t="b">
        <f>IF(T38="",FALSE,COUNTIF($T$5:$T38,$BW210)&gt;1)</f>
        <v>0</v>
      </c>
      <c r="BY210" s="485" t="str">
        <f t="shared" si="115"/>
        <v/>
      </c>
    </row>
    <row r="211" spans="68:77" hidden="1">
      <c r="BP211" s="514" t="str">
        <f t="shared" si="112"/>
        <v>６８１</v>
      </c>
      <c r="BQ211" s="167">
        <f>COUNTIF(BP$5:BP210,BP211)</f>
        <v>0</v>
      </c>
      <c r="BR211" s="167">
        <f>COUNTIF(BP$5:BP210,LEFT(BP211,3))</f>
        <v>0</v>
      </c>
      <c r="BS211" s="167">
        <f>COUNTIF(BP$5:BP210,LEFT(BP211,2))</f>
        <v>0</v>
      </c>
      <c r="BT211" s="167">
        <f>COUNTIF(BP$5:BP210,LEFT(BP211,1))</f>
        <v>0</v>
      </c>
      <c r="BU211" s="515" t="b">
        <f t="shared" si="111"/>
        <v>0</v>
      </c>
      <c r="BV211" s="79" t="str">
        <f t="shared" si="113"/>
        <v>681</v>
      </c>
      <c r="BW211" s="79" t="str">
        <f t="shared" si="114"/>
        <v>681*</v>
      </c>
      <c r="BX211" s="515" t="b">
        <f>IF(T39="",FALSE,COUNTIF($T$5:$T39,$BW211)&gt;1)</f>
        <v>0</v>
      </c>
      <c r="BY211" s="485" t="str">
        <f t="shared" si="115"/>
        <v/>
      </c>
    </row>
    <row r="212" spans="68:77" hidden="1">
      <c r="BP212" s="514" t="str">
        <f t="shared" si="112"/>
        <v>６８２</v>
      </c>
      <c r="BQ212" s="167">
        <f>COUNTIF(BP$5:BP211,BP212)</f>
        <v>0</v>
      </c>
      <c r="BR212" s="167">
        <f>COUNTIF(BP$5:BP211,LEFT(BP212,3))</f>
        <v>0</v>
      </c>
      <c r="BS212" s="167">
        <f>COUNTIF(BP$5:BP211,LEFT(BP212,2))</f>
        <v>0</v>
      </c>
      <c r="BT212" s="167">
        <f>COUNTIF(BP$5:BP211,LEFT(BP212,1))</f>
        <v>0</v>
      </c>
      <c r="BU212" s="515" t="b">
        <f t="shared" si="111"/>
        <v>0</v>
      </c>
      <c r="BV212" s="79" t="str">
        <f t="shared" si="113"/>
        <v>682</v>
      </c>
      <c r="BW212" s="79" t="str">
        <f t="shared" si="114"/>
        <v>682*</v>
      </c>
      <c r="BX212" s="515" t="b">
        <f>IF(T40="",FALSE,COUNTIF($T$5:$T40,$BW212)&gt;1)</f>
        <v>0</v>
      </c>
      <c r="BY212" s="485" t="str">
        <f t="shared" si="115"/>
        <v/>
      </c>
    </row>
    <row r="213" spans="68:77" hidden="1">
      <c r="BP213" s="514" t="str">
        <f t="shared" si="112"/>
        <v>６８３</v>
      </c>
      <c r="BQ213" s="167">
        <f>COUNTIF(BP$5:BP212,BP213)</f>
        <v>0</v>
      </c>
      <c r="BR213" s="167">
        <f>COUNTIF(BP$5:BP212,LEFT(BP213,3))</f>
        <v>0</v>
      </c>
      <c r="BS213" s="167">
        <f>COUNTIF(BP$5:BP212,LEFT(BP213,2))</f>
        <v>0</v>
      </c>
      <c r="BT213" s="167">
        <f>COUNTIF(BP$5:BP212,LEFT(BP213,1))</f>
        <v>0</v>
      </c>
      <c r="BU213" s="515" t="b">
        <f t="shared" si="111"/>
        <v>0</v>
      </c>
      <c r="BV213" s="79" t="str">
        <f t="shared" si="113"/>
        <v>683</v>
      </c>
      <c r="BW213" s="79" t="str">
        <f t="shared" si="114"/>
        <v>683*</v>
      </c>
      <c r="BX213" s="515" t="b">
        <f>IF(T41="",FALSE,COUNTIF($T$5:$T41,$BW213)&gt;1)</f>
        <v>0</v>
      </c>
      <c r="BY213" s="485" t="str">
        <f t="shared" si="115"/>
        <v/>
      </c>
    </row>
    <row r="214" spans="68:77" hidden="1">
      <c r="BP214" s="514" t="str">
        <f t="shared" si="112"/>
        <v>６８４</v>
      </c>
      <c r="BQ214" s="167">
        <f>COUNTIF(BP$5:BP213,BP214)</f>
        <v>0</v>
      </c>
      <c r="BR214" s="167">
        <f>COUNTIF(BP$5:BP213,LEFT(BP214,3))</f>
        <v>0</v>
      </c>
      <c r="BS214" s="167">
        <f>COUNTIF(BP$5:BP213,LEFT(BP214,2))</f>
        <v>0</v>
      </c>
      <c r="BT214" s="167">
        <f>COUNTIF(BP$5:BP213,LEFT(BP214,1))</f>
        <v>0</v>
      </c>
      <c r="BU214" s="515" t="b">
        <f t="shared" si="111"/>
        <v>0</v>
      </c>
      <c r="BV214" s="79" t="str">
        <f t="shared" si="113"/>
        <v>684</v>
      </c>
      <c r="BW214" s="79" t="str">
        <f t="shared" si="114"/>
        <v>684*</v>
      </c>
      <c r="BX214" s="515" t="b">
        <f>IF(T42="",FALSE,COUNTIF($T$5:$T42,$BW214)&gt;1)</f>
        <v>0</v>
      </c>
      <c r="BY214" s="485" t="str">
        <f t="shared" si="115"/>
        <v/>
      </c>
    </row>
    <row r="215" spans="68:77" hidden="1">
      <c r="BP215" s="514" t="str">
        <f t="shared" si="112"/>
        <v>６８５</v>
      </c>
      <c r="BQ215" s="167">
        <f>COUNTIF(BP$5:BP214,BP215)</f>
        <v>0</v>
      </c>
      <c r="BR215" s="167">
        <f>COUNTIF(BP$5:BP214,LEFT(BP215,3))</f>
        <v>0</v>
      </c>
      <c r="BS215" s="167">
        <f>COUNTIF(BP$5:BP214,LEFT(BP215,2))</f>
        <v>0</v>
      </c>
      <c r="BT215" s="167">
        <f>COUNTIF(BP$5:BP214,LEFT(BP215,1))</f>
        <v>0</v>
      </c>
      <c r="BU215" s="515" t="b">
        <f t="shared" si="111"/>
        <v>0</v>
      </c>
      <c r="BV215" s="79" t="str">
        <f t="shared" si="113"/>
        <v>685</v>
      </c>
      <c r="BW215" s="79" t="str">
        <f t="shared" si="114"/>
        <v>685*</v>
      </c>
      <c r="BX215" s="515" t="b">
        <f>IF(T43="",FALSE,COUNTIF($T$5:$T43,$BW215)&gt;1)</f>
        <v>0</v>
      </c>
      <c r="BY215" s="485" t="str">
        <f t="shared" si="115"/>
        <v/>
      </c>
    </row>
    <row r="216" spans="68:77" hidden="1">
      <c r="BP216" s="514" t="str">
        <f t="shared" si="112"/>
        <v>６８６</v>
      </c>
      <c r="BQ216" s="167">
        <f>COUNTIF(BP$5:BP215,BP216)</f>
        <v>0</v>
      </c>
      <c r="BR216" s="167">
        <f>COUNTIF(BP$5:BP215,LEFT(BP216,3))</f>
        <v>0</v>
      </c>
      <c r="BS216" s="167">
        <f>COUNTIF(BP$5:BP215,LEFT(BP216,2))</f>
        <v>0</v>
      </c>
      <c r="BT216" s="167">
        <f>COUNTIF(BP$5:BP215,LEFT(BP216,1))</f>
        <v>0</v>
      </c>
      <c r="BU216" s="515" t="b">
        <f t="shared" si="111"/>
        <v>0</v>
      </c>
      <c r="BV216" s="79" t="str">
        <f t="shared" si="113"/>
        <v>686</v>
      </c>
      <c r="BW216" s="79" t="str">
        <f t="shared" si="114"/>
        <v>686*</v>
      </c>
      <c r="BX216" s="515" t="b">
        <f>IF(T44="",FALSE,COUNTIF($T$5:$T44,$BW216)&gt;1)</f>
        <v>0</v>
      </c>
      <c r="BY216" s="485" t="str">
        <f t="shared" si="115"/>
        <v/>
      </c>
    </row>
    <row r="217" spans="68:77" hidden="1">
      <c r="BP217" s="514" t="str">
        <f t="shared" si="112"/>
        <v>８０</v>
      </c>
      <c r="BQ217" s="167">
        <f>COUNTIF(BP$5:BP216,BP217)</f>
        <v>0</v>
      </c>
      <c r="BR217" s="167">
        <f>COUNTIF(BP$5:BP216,LEFT(BP217,3))</f>
        <v>0</v>
      </c>
      <c r="BS217" s="167">
        <f>COUNTIF(BP$5:BP216,LEFT(BP217,2))</f>
        <v>0</v>
      </c>
      <c r="BT217" s="167">
        <f>COUNTIF(BP$5:BP216,LEFT(BP217,1))</f>
        <v>0</v>
      </c>
      <c r="BU217" s="515" t="b">
        <f t="shared" si="111"/>
        <v>0</v>
      </c>
      <c r="BV217" s="79" t="str">
        <f t="shared" si="113"/>
        <v>80</v>
      </c>
      <c r="BW217" s="79" t="str">
        <f t="shared" si="114"/>
        <v>80*</v>
      </c>
      <c r="BX217" s="515" t="b">
        <f>IF(T45="",FALSE,COUNTIF($T$5:$T45,$BW217)&gt;1)</f>
        <v>0</v>
      </c>
      <c r="BY217" s="485" t="str">
        <f t="shared" si="115"/>
        <v/>
      </c>
    </row>
    <row r="218" spans="68:77" hidden="1">
      <c r="BP218" s="514" t="str">
        <f t="shared" si="112"/>
        <v>７０２</v>
      </c>
      <c r="BQ218" s="167">
        <f>COUNTIF(BP$5:BP217,BP218)</f>
        <v>0</v>
      </c>
      <c r="BR218" s="167">
        <f>COUNTIF(BP$5:BP217,LEFT(BP218,3))</f>
        <v>0</v>
      </c>
      <c r="BS218" s="167">
        <f>COUNTIF(BP$5:BP217,LEFT(BP218,2))</f>
        <v>0</v>
      </c>
      <c r="BT218" s="167">
        <f>COUNTIF(BP$5:BP217,LEFT(BP218,1))</f>
        <v>0</v>
      </c>
      <c r="BU218" s="515" t="b">
        <f t="shared" si="111"/>
        <v>0</v>
      </c>
      <c r="BV218" s="79" t="str">
        <f t="shared" si="113"/>
        <v>702</v>
      </c>
      <c r="BW218" s="79" t="str">
        <f t="shared" si="114"/>
        <v>702*</v>
      </c>
      <c r="BX218" s="515" t="b">
        <f>IF(T46="",FALSE,COUNTIF($T$5:$T46,$BW218)&gt;1)</f>
        <v>0</v>
      </c>
      <c r="BY218" s="485" t="str">
        <f t="shared" si="115"/>
        <v/>
      </c>
    </row>
    <row r="219" spans="68:77" hidden="1">
      <c r="BP219" s="514" t="str">
        <f t="shared" si="112"/>
        <v>５０</v>
      </c>
      <c r="BQ219" s="167">
        <f>COUNTIF(BP$5:BP218,BP219)</f>
        <v>0</v>
      </c>
      <c r="BR219" s="167">
        <f>COUNTIF(BP$5:BP218,LEFT(BP219,3))</f>
        <v>0</v>
      </c>
      <c r="BS219" s="167">
        <f>COUNTIF(BP$5:BP218,LEFT(BP219,2))</f>
        <v>0</v>
      </c>
      <c r="BT219" s="167">
        <f>COUNTIF(BP$5:BP218,LEFT(BP219,1))</f>
        <v>0</v>
      </c>
      <c r="BU219" s="515" t="b">
        <f t="shared" si="111"/>
        <v>0</v>
      </c>
      <c r="BV219" s="79" t="str">
        <f t="shared" si="113"/>
        <v>50</v>
      </c>
      <c r="BW219" s="79" t="str">
        <f t="shared" si="114"/>
        <v>50*</v>
      </c>
      <c r="BX219" s="515" t="b">
        <f>IF(T47="",FALSE,COUNTIF($T$5:$T47,$BW219)&gt;1)</f>
        <v>0</v>
      </c>
      <c r="BY219" s="485" t="str">
        <f t="shared" si="115"/>
        <v/>
      </c>
    </row>
    <row r="220" spans="68:77" hidden="1">
      <c r="BP220" s="514" t="str">
        <f t="shared" si="112"/>
        <v>５１</v>
      </c>
      <c r="BQ220" s="167">
        <f>COUNTIF(BP$5:BP219,BP220)</f>
        <v>0</v>
      </c>
      <c r="BR220" s="167">
        <f>COUNTIF(BP$5:BP219,LEFT(BP220,3))</f>
        <v>0</v>
      </c>
      <c r="BS220" s="167">
        <f>COUNTIF(BP$5:BP219,LEFT(BP220,2))</f>
        <v>0</v>
      </c>
      <c r="BT220" s="167">
        <f>COUNTIF(BP$5:BP219,LEFT(BP220,1))</f>
        <v>0</v>
      </c>
      <c r="BU220" s="515" t="b">
        <f t="shared" si="111"/>
        <v>0</v>
      </c>
      <c r="BV220" s="79" t="str">
        <f t="shared" si="113"/>
        <v>51</v>
      </c>
      <c r="BW220" s="79" t="str">
        <f t="shared" si="114"/>
        <v>51*</v>
      </c>
      <c r="BX220" s="515" t="b">
        <f>IF(T48="",FALSE,COUNTIF($T$5:$T48,$BW220)&gt;1)</f>
        <v>0</v>
      </c>
      <c r="BY220" s="485" t="str">
        <f t="shared" si="115"/>
        <v/>
      </c>
    </row>
    <row r="221" spans="68:77" hidden="1">
      <c r="BP221" s="514" t="str">
        <f t="shared" si="112"/>
        <v>＊＃</v>
      </c>
      <c r="BQ221" s="167">
        <f>COUNTIF(BP$5:BP220,BP221)</f>
        <v>0</v>
      </c>
      <c r="BR221" s="167">
        <f>COUNTIF(BP$5:BP220,LEFT(BP221,3))</f>
        <v>0</v>
      </c>
      <c r="BS221" s="167">
        <f>COUNTIF(BP$5:BP220,LEFT(BP221,2))</f>
        <v>0</v>
      </c>
      <c r="BT221" s="167">
        <f>COUNTIF(BP$5:BP220,LEFT(BP221,1))</f>
        <v>0</v>
      </c>
      <c r="BU221" s="515" t="b">
        <f t="shared" si="111"/>
        <v>0</v>
      </c>
      <c r="BV221" s="79" t="str">
        <f t="shared" si="113"/>
        <v>~*#</v>
      </c>
      <c r="BW221" s="79" t="str">
        <f t="shared" si="114"/>
        <v>~*#*</v>
      </c>
      <c r="BX221" s="515" t="b">
        <f>IF(T49="",FALSE,COUNTIF($T$5:$T49,$BW221)&gt;1)</f>
        <v>0</v>
      </c>
      <c r="BY221" s="485" t="str">
        <f t="shared" si="115"/>
        <v/>
      </c>
    </row>
    <row r="222" spans="68:77" hidden="1">
      <c r="BP222" s="514" t="str">
        <f t="shared" si="112"/>
        <v>６７８</v>
      </c>
      <c r="BQ222" s="167">
        <f>COUNTIF(BP$5:BP221,BP222)</f>
        <v>0</v>
      </c>
      <c r="BR222" s="167">
        <f>COUNTIF(BP$5:BP221,LEFT(BP222,3))</f>
        <v>0</v>
      </c>
      <c r="BS222" s="167">
        <f>COUNTIF(BP$5:BP221,LEFT(BP222,2))</f>
        <v>0</v>
      </c>
      <c r="BT222" s="167">
        <f>COUNTIF(BP$5:BP221,LEFT(BP222,1))</f>
        <v>0</v>
      </c>
      <c r="BU222" s="515" t="b">
        <f t="shared" si="111"/>
        <v>0</v>
      </c>
      <c r="BV222" s="79" t="str">
        <f t="shared" si="113"/>
        <v>678</v>
      </c>
      <c r="BW222" s="79" t="str">
        <f t="shared" si="114"/>
        <v>678*</v>
      </c>
      <c r="BX222" s="515" t="b">
        <f>IF(T50="",FALSE,COUNTIF($T$5:$T50,$BW222)&gt;1)</f>
        <v>0</v>
      </c>
      <c r="BY222" s="485" t="str">
        <f t="shared" si="115"/>
        <v/>
      </c>
    </row>
    <row r="223" spans="68:77" hidden="1">
      <c r="BP223" s="514" t="str">
        <f t="shared" si="112"/>
        <v>６７９</v>
      </c>
      <c r="BQ223" s="167">
        <f>COUNTIF(BP$5:BP222,BP223)</f>
        <v>0</v>
      </c>
      <c r="BR223" s="167">
        <f>COUNTIF(BP$5:BP222,LEFT(BP223,3))</f>
        <v>0</v>
      </c>
      <c r="BS223" s="167">
        <f>COUNTIF(BP$5:BP222,LEFT(BP223,2))</f>
        <v>0</v>
      </c>
      <c r="BT223" s="167">
        <f>COUNTIF(BP$5:BP222,LEFT(BP223,1))</f>
        <v>0</v>
      </c>
      <c r="BU223" s="515" t="b">
        <f t="shared" si="111"/>
        <v>0</v>
      </c>
      <c r="BV223" s="79" t="str">
        <f t="shared" si="113"/>
        <v>679</v>
      </c>
      <c r="BW223" s="79" t="str">
        <f t="shared" si="114"/>
        <v>679*</v>
      </c>
      <c r="BX223" s="515" t="b">
        <f>IF(T51="",FALSE,COUNTIF($T$5:$T51,$BW223)&gt;1)</f>
        <v>0</v>
      </c>
      <c r="BY223" s="485" t="str">
        <f t="shared" si="115"/>
        <v/>
      </c>
    </row>
    <row r="224" spans="68:77" hidden="1">
      <c r="BP224" s="514" t="str">
        <f t="shared" si="112"/>
        <v>６９０</v>
      </c>
      <c r="BQ224" s="167">
        <f>COUNTIF(BP$5:BP223,BP224)</f>
        <v>0</v>
      </c>
      <c r="BR224" s="167">
        <f>COUNTIF(BP$5:BP223,LEFT(BP224,3))</f>
        <v>0</v>
      </c>
      <c r="BS224" s="167">
        <f>COUNTIF(BP$5:BP223,LEFT(BP224,2))</f>
        <v>0</v>
      </c>
      <c r="BT224" s="167">
        <f>COUNTIF(BP$5:BP223,LEFT(BP224,1))</f>
        <v>0</v>
      </c>
      <c r="BU224" s="515" t="b">
        <f t="shared" si="111"/>
        <v>0</v>
      </c>
      <c r="BV224" s="79" t="str">
        <f t="shared" si="113"/>
        <v>690</v>
      </c>
      <c r="BW224" s="79" t="str">
        <f t="shared" si="114"/>
        <v>690*</v>
      </c>
      <c r="BX224" s="515" t="b">
        <f>IF(T52="",FALSE,COUNTIF($T$5:$T52,$BW224)&gt;1)</f>
        <v>0</v>
      </c>
      <c r="BY224" s="485" t="str">
        <f t="shared" si="115"/>
        <v/>
      </c>
    </row>
  </sheetData>
  <sheetProtection selectLockedCells="1"/>
  <mergeCells count="33">
    <mergeCell ref="CC3:CE3"/>
    <mergeCell ref="CF3:CH3"/>
    <mergeCell ref="CA1:CH1"/>
    <mergeCell ref="W1:BY1"/>
    <mergeCell ref="CA3:CB3"/>
    <mergeCell ref="AR3:AU3"/>
    <mergeCell ref="B3:B4"/>
    <mergeCell ref="C3:C4"/>
    <mergeCell ref="F3:F4"/>
    <mergeCell ref="G3:G4"/>
    <mergeCell ref="D3:D4"/>
    <mergeCell ref="T3:T4"/>
    <mergeCell ref="L3:L4"/>
    <mergeCell ref="P3:P4"/>
    <mergeCell ref="N3:N4"/>
    <mergeCell ref="O3:O4"/>
    <mergeCell ref="R3:R4"/>
    <mergeCell ref="B1:T1"/>
    <mergeCell ref="CJ3:CK3"/>
    <mergeCell ref="S3:S4"/>
    <mergeCell ref="AY2:BE2"/>
    <mergeCell ref="J3:J4"/>
    <mergeCell ref="K3:K4"/>
    <mergeCell ref="BQ4:BX4"/>
    <mergeCell ref="BH2:BN2"/>
    <mergeCell ref="BA3:BD3"/>
    <mergeCell ref="BJ3:BM3"/>
    <mergeCell ref="X2:AD2"/>
    <mergeCell ref="Z3:AC3"/>
    <mergeCell ref="AG2:AM2"/>
    <mergeCell ref="AI3:AL3"/>
    <mergeCell ref="AP2:AV2"/>
    <mergeCell ref="H3:H4"/>
  </mergeCells>
  <phoneticPr fontId="2"/>
  <conditionalFormatting sqref="D5:D50">
    <cfRule type="expression" dxfId="98" priority="2">
      <formula>$BY5="red"</formula>
    </cfRule>
    <cfRule type="expression" dxfId="97" priority="174">
      <formula>$AD5="red"</formula>
    </cfRule>
  </conditionalFormatting>
  <conditionalFormatting sqref="P5:P44">
    <cfRule type="expression" dxfId="96" priority="176">
      <formula>$BY137="red"</formula>
    </cfRule>
    <cfRule type="expression" dxfId="95" priority="177">
      <formula>$BE5="red"</formula>
    </cfRule>
  </conditionalFormatting>
  <conditionalFormatting sqref="H5:H50">
    <cfRule type="expression" dxfId="94" priority="178">
      <formula>$BY51="red"</formula>
    </cfRule>
    <cfRule type="expression" dxfId="93" priority="179">
      <formula>$AM5="red"</formula>
    </cfRule>
  </conditionalFormatting>
  <conditionalFormatting sqref="L5:L44 CD45:CD52">
    <cfRule type="expression" dxfId="92" priority="180">
      <formula>$BY97="red"</formula>
    </cfRule>
    <cfRule type="expression" dxfId="91" priority="181">
      <formula>$AV5="red"</formula>
    </cfRule>
  </conditionalFormatting>
  <conditionalFormatting sqref="T5:T52">
    <cfRule type="expression" dxfId="90" priority="182">
      <formula>$BY177="red"</formula>
    </cfRule>
    <cfRule type="expression" dxfId="89" priority="183">
      <formula>$BN5="red"</formula>
    </cfRule>
  </conditionalFormatting>
  <conditionalFormatting sqref="CD5:CD44">
    <cfRule type="expression" dxfId="88" priority="5">
      <formula>$BY51="red"</formula>
    </cfRule>
    <cfRule type="expression" dxfId="87" priority="6">
      <formula>$AM5="red"</formula>
    </cfRule>
  </conditionalFormatting>
  <conditionalFormatting sqref="CG5:CG16">
    <cfRule type="expression" dxfId="86" priority="194">
      <formula>$BY145="red"</formula>
    </cfRule>
    <cfRule type="expression" dxfId="85" priority="195">
      <formula>$AV53="red"</formula>
    </cfRule>
  </conditionalFormatting>
  <conditionalFormatting sqref="D5:D44">
    <cfRule type="expression" dxfId="84" priority="175">
      <formula>1</formula>
    </cfRule>
  </conditionalFormatting>
  <dataValidations count="2">
    <dataValidation allowBlank="1" showDropDown="1" showInputMessage="1" showErrorMessage="1" sqref="D5:D44" xr:uid="{00000000-0002-0000-0600-000000000000}"/>
    <dataValidation type="textLength" operator="lessThanOrEqual" allowBlank="1" showInputMessage="1" showErrorMessage="1" sqref="D45:D56 P5:P85 H5:H85 L5:L91 T5:T91 CG5:CG16 CD5:CD52" xr:uid="{00000000-0002-0000-0600-000001000000}">
      <formula1>4</formula1>
    </dataValidation>
  </dataValidations>
  <pageMargins left="0.23622047244094491" right="0.23622047244094491" top="0.74803149606299213" bottom="0.74803149606299213" header="0.31496062992125984" footer="0.31496062992125984"/>
  <pageSetup paperSize="9" scale="59" orientation="landscape" horizontalDpi="300" verticalDpi="300" r:id="rId1"/>
  <headerFooter>
    <oddHeader>&amp;L&amp;"Meiryo UI,太字"&amp;22αZXMデータ設定Sheet 番号計画</oddHeader>
    <oddFooter>&amp;P / &amp;N ページ</oddFooter>
  </headerFooter>
  <ignoredErrors>
    <ignoredError sqref="AX5" formula="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IE642"/>
  <sheetViews>
    <sheetView zoomScale="85" zoomScaleNormal="85" zoomScaleSheetLayoutView="85" workbookViewId="0">
      <pane ySplit="3" topLeftCell="A7" activePane="bottomLeft" state="frozen"/>
      <selection pane="bottomLeft" activeCell="Q25" sqref="Q25:Q26"/>
    </sheetView>
  </sheetViews>
  <sheetFormatPr defaultColWidth="9" defaultRowHeight="12.6"/>
  <cols>
    <col min="1" max="1" width="2.59765625" style="30" customWidth="1"/>
    <col min="2" max="2" width="10.09765625" style="39" customWidth="1"/>
    <col min="3" max="3" width="4.09765625" style="39" customWidth="1"/>
    <col min="4" max="4" width="10.09765625" style="39" customWidth="1"/>
    <col min="5" max="5" width="4.09765625" style="39" customWidth="1"/>
    <col min="6" max="6" width="10.09765625" style="39" customWidth="1"/>
    <col min="7" max="7" width="4.09765625" style="39" customWidth="1"/>
    <col min="8" max="8" width="10.09765625" style="39" customWidth="1"/>
    <col min="9" max="9" width="4.09765625" style="39" customWidth="1"/>
    <col min="10" max="10" width="10.09765625" style="40" customWidth="1"/>
    <col min="11" max="11" width="4.09765625" style="40" customWidth="1"/>
    <col min="12" max="12" width="10.09765625" style="40" customWidth="1"/>
    <col min="13" max="13" width="4.09765625" style="40" customWidth="1"/>
    <col min="14" max="14" width="9" style="31"/>
    <col min="15" max="15" width="4.8984375" style="30" customWidth="1"/>
    <col min="16" max="16" width="5.69921875" style="31" customWidth="1"/>
    <col min="17" max="17" width="4.09765625" style="30" customWidth="1"/>
    <col min="18" max="18" width="22.09765625" style="24" customWidth="1"/>
    <col min="19" max="54" width="2.5" style="31" customWidth="1"/>
    <col min="55" max="55" width="10.59765625" style="31" bestFit="1" customWidth="1"/>
    <col min="56" max="56" width="3.3984375" style="31" customWidth="1"/>
    <col min="57" max="57" width="42.09765625" style="30" customWidth="1"/>
    <col min="58" max="58" width="9" style="22" customWidth="1"/>
    <col min="59" max="59" width="10.09765625" style="39" hidden="1" customWidth="1"/>
    <col min="60" max="60" width="3.3984375" style="50" hidden="1" customWidth="1"/>
    <col min="61" max="61" width="7" style="50" hidden="1" customWidth="1"/>
    <col min="62" max="63" width="3.59765625" style="50" hidden="1" customWidth="1"/>
    <col min="64" max="64" width="3.69921875" style="50" hidden="1" customWidth="1"/>
    <col min="65" max="65" width="4.8984375" style="50" hidden="1" customWidth="1"/>
    <col min="66" max="66" width="3.69921875" style="50" hidden="1" customWidth="1"/>
    <col min="67" max="68" width="8.3984375" style="50" hidden="1" customWidth="1"/>
    <col min="69" max="69" width="8.19921875" style="50" hidden="1" customWidth="1"/>
    <col min="70" max="70" width="3.69921875" style="50" hidden="1" customWidth="1"/>
    <col min="71" max="71" width="8.19921875" style="50" hidden="1" customWidth="1"/>
    <col min="72" max="72" width="3.69921875" style="50" hidden="1" customWidth="1"/>
    <col min="73" max="73" width="8.19921875" style="22" hidden="1" customWidth="1"/>
    <col min="74" max="74" width="3.69921875" style="22" hidden="1" customWidth="1"/>
    <col min="75" max="75" width="8.19921875" style="22" hidden="1" customWidth="1"/>
    <col min="76" max="76" width="3.69921875" style="50" hidden="1" customWidth="1"/>
    <col min="77" max="77" width="8.19921875" style="50" hidden="1" customWidth="1"/>
    <col min="78" max="78" width="3.69921875" style="50" hidden="1" customWidth="1"/>
    <col min="79" max="79" width="8.19921875" style="50" hidden="1" customWidth="1"/>
    <col min="80" max="80" width="3.69921875" style="50" hidden="1" customWidth="1"/>
    <col min="81" max="81" width="8.19921875" style="50" hidden="1" customWidth="1"/>
    <col min="82" max="82" width="3.69921875" style="50" hidden="1" customWidth="1"/>
    <col min="83" max="83" width="8.19921875" style="50" hidden="1" customWidth="1"/>
    <col min="84" max="84" width="3.69921875" style="50" hidden="1" customWidth="1"/>
    <col min="85" max="85" width="8.19921875" style="22" hidden="1" customWidth="1"/>
    <col min="86" max="86" width="3.69921875" style="22" hidden="1" customWidth="1"/>
    <col min="87" max="87" width="8.19921875" style="22" hidden="1" customWidth="1"/>
    <col min="88" max="88" width="3.69921875" style="50" hidden="1" customWidth="1"/>
    <col min="89" max="89" width="8.19921875" style="50" hidden="1" customWidth="1"/>
    <col min="90" max="90" width="3.69921875" style="50" hidden="1" customWidth="1"/>
    <col min="91" max="104" width="8.19921875" style="50" hidden="1" customWidth="1"/>
    <col min="105" max="105" width="10.09765625" style="39" hidden="1" customWidth="1"/>
    <col min="106" max="106" width="4.09765625" style="39" hidden="1" customWidth="1"/>
    <col min="107" max="107" width="10.09765625" style="39" hidden="1" customWidth="1"/>
    <col min="108" max="108" width="4.09765625" style="39" hidden="1" customWidth="1"/>
    <col min="109" max="109" width="10.09765625" style="39" hidden="1" customWidth="1"/>
    <col min="110" max="110" width="4.09765625" style="39" hidden="1" customWidth="1"/>
    <col min="111" max="111" width="10.09765625" style="39" hidden="1" customWidth="1"/>
    <col min="112" max="112" width="4.09765625" style="39" hidden="1" customWidth="1"/>
    <col min="113" max="113" width="10.09765625" style="40" hidden="1" customWidth="1"/>
    <col min="114" max="114" width="4.09765625" style="40" hidden="1" customWidth="1"/>
    <col min="115" max="115" width="10.09765625" style="40" hidden="1" customWidth="1"/>
    <col min="116" max="116" width="4.09765625" style="40" hidden="1" customWidth="1"/>
    <col min="117" max="118" width="9" style="22" hidden="1" customWidth="1"/>
    <col min="119" max="119" width="5.5" style="22" hidden="1" customWidth="1"/>
    <col min="120" max="121" width="4.5" style="22" hidden="1" customWidth="1"/>
    <col min="122" max="122" width="7.59765625" style="22" hidden="1" customWidth="1"/>
    <col min="123" max="123" width="8.19921875" style="22" hidden="1" customWidth="1"/>
    <col min="124" max="126" width="9" style="22" hidden="1" customWidth="1"/>
    <col min="127" max="127" width="3.09765625" style="22" hidden="1" customWidth="1"/>
    <col min="128" max="128" width="9" style="22" hidden="1" customWidth="1"/>
    <col min="129" max="129" width="3.09765625" style="22" hidden="1" customWidth="1"/>
    <col min="130" max="130" width="9" style="22" hidden="1" customWidth="1"/>
    <col min="131" max="131" width="3.09765625" style="22" hidden="1" customWidth="1"/>
    <col min="132" max="132" width="9" style="22" hidden="1" customWidth="1"/>
    <col min="133" max="133" width="3.09765625" style="22" hidden="1" customWidth="1"/>
    <col min="134" max="134" width="9" style="22" hidden="1" customWidth="1"/>
    <col min="135" max="135" width="3.09765625" style="22" hidden="1" customWidth="1"/>
    <col min="136" max="136" width="9" style="22" hidden="1" customWidth="1"/>
    <col min="137" max="137" width="3.09765625" style="22" hidden="1" customWidth="1"/>
    <col min="138" max="138" width="3.8984375" style="22" hidden="1" customWidth="1"/>
    <col min="139" max="139" width="1.59765625" style="22" hidden="1" customWidth="1"/>
    <col min="140" max="140" width="3.09765625" style="22" hidden="1" customWidth="1"/>
    <col min="141" max="141" width="1.59765625" style="22" hidden="1" customWidth="1"/>
    <col min="142" max="142" width="3.09765625" style="22" hidden="1" customWidth="1"/>
    <col min="143" max="143" width="1.59765625" style="22" hidden="1" customWidth="1"/>
    <col min="144" max="144" width="3.09765625" style="22" hidden="1" customWidth="1"/>
    <col min="145" max="145" width="1.59765625" style="22" hidden="1" customWidth="1"/>
    <col min="146" max="146" width="3.09765625" style="22" hidden="1" customWidth="1"/>
    <col min="147" max="147" width="1.59765625" style="22" hidden="1" customWidth="1"/>
    <col min="148" max="148" width="3.09765625" style="22" hidden="1" customWidth="1"/>
    <col min="149" max="149" width="1.59765625" style="22" hidden="1" customWidth="1"/>
    <col min="150" max="161" width="5.59765625" style="22" hidden="1" customWidth="1"/>
    <col min="162" max="162" width="4" style="22" hidden="1" customWidth="1"/>
    <col min="163" max="164" width="4.09765625" style="22" hidden="1" customWidth="1"/>
    <col min="165" max="165" width="4.8984375" style="22" hidden="1" customWidth="1"/>
    <col min="166" max="166" width="4.09765625" style="22" hidden="1" customWidth="1"/>
    <col min="167" max="173" width="1.59765625" style="22" hidden="1" customWidth="1"/>
    <col min="174" max="185" width="5.59765625" style="22" hidden="1" customWidth="1"/>
    <col min="186" max="186" width="9" style="22" hidden="1" customWidth="1"/>
    <col min="187" max="187" width="4.5" style="22" hidden="1" customWidth="1"/>
    <col min="188" max="188" width="4.59765625" style="22" hidden="1" customWidth="1"/>
    <col min="189" max="189" width="4.5" style="22" hidden="1" customWidth="1"/>
    <col min="190" max="190" width="4.59765625" style="22" hidden="1" customWidth="1"/>
    <col min="191" max="191" width="6.5" style="22" hidden="1" customWidth="1"/>
    <col min="192" max="226" width="5" style="22" hidden="1" customWidth="1"/>
    <col min="227" max="229" width="9" style="22" hidden="1" customWidth="1"/>
    <col min="230" max="16384" width="9" style="22"/>
  </cols>
  <sheetData>
    <row r="1" spans="1:229" s="54" customFormat="1" ht="15">
      <c r="A1" s="53"/>
      <c r="B1" s="1209" t="s">
        <v>630</v>
      </c>
      <c r="C1" s="1209"/>
      <c r="D1" s="1209"/>
      <c r="E1" s="1209"/>
      <c r="F1" s="1209"/>
      <c r="G1" s="1209"/>
      <c r="H1" s="1209"/>
      <c r="I1" s="1209"/>
      <c r="J1" s="1209"/>
      <c r="K1" s="1209"/>
      <c r="L1" s="1209"/>
      <c r="M1" s="1209"/>
      <c r="N1" s="1209"/>
      <c r="O1" s="1209"/>
      <c r="P1" s="1209"/>
      <c r="Q1" s="1209"/>
      <c r="R1" s="1209"/>
      <c r="S1" s="1209"/>
      <c r="T1" s="1209"/>
      <c r="U1" s="1209"/>
      <c r="V1" s="1209"/>
      <c r="W1" s="1209"/>
      <c r="X1" s="1209"/>
      <c r="Y1" s="1209"/>
      <c r="Z1" s="1209"/>
      <c r="AA1" s="1209"/>
      <c r="AB1" s="1209"/>
      <c r="AC1" s="1209"/>
      <c r="AD1" s="1209"/>
      <c r="AE1" s="1209"/>
      <c r="AF1" s="1209"/>
      <c r="AG1" s="1209"/>
      <c r="AH1" s="1209"/>
      <c r="AI1" s="1209"/>
      <c r="AJ1" s="1209"/>
      <c r="AK1" s="1209"/>
      <c r="AL1" s="1209"/>
      <c r="AM1" s="1209"/>
      <c r="AN1" s="1209"/>
      <c r="AO1" s="1209"/>
      <c r="AP1" s="1209"/>
      <c r="AQ1" s="1209"/>
      <c r="AR1" s="1209"/>
      <c r="AS1" s="1209"/>
      <c r="AT1" s="1209"/>
      <c r="AU1" s="1209"/>
      <c r="AV1" s="1209"/>
      <c r="AW1" s="1209"/>
      <c r="AX1" s="1209"/>
      <c r="AY1" s="1209"/>
      <c r="AZ1" s="1209"/>
      <c r="BA1" s="1209"/>
      <c r="BB1" s="1209"/>
      <c r="BC1" s="1209"/>
      <c r="BD1" s="1209"/>
      <c r="BE1" s="1209"/>
      <c r="BG1" s="1209" t="s">
        <v>354</v>
      </c>
      <c r="BH1" s="1209"/>
      <c r="BI1" s="1209"/>
      <c r="BJ1" s="1209"/>
      <c r="BK1" s="1209"/>
      <c r="BL1" s="1209"/>
      <c r="BM1" s="1209"/>
      <c r="BN1" s="1209"/>
      <c r="BO1" s="1209"/>
      <c r="BP1" s="1209"/>
      <c r="BQ1" s="1209"/>
      <c r="BR1" s="1209"/>
      <c r="BS1" s="1209"/>
      <c r="BT1" s="1209"/>
      <c r="BU1" s="1209"/>
      <c r="BV1" s="1209"/>
      <c r="BW1" s="1209"/>
      <c r="BX1" s="1209"/>
      <c r="BY1" s="1209"/>
      <c r="BZ1" s="1209"/>
      <c r="CA1" s="1209"/>
      <c r="CB1" s="1209"/>
      <c r="CC1" s="1209"/>
      <c r="CD1" s="1209"/>
      <c r="CE1" s="1209"/>
      <c r="CF1" s="1209"/>
      <c r="CG1" s="1209"/>
      <c r="CH1" s="1209"/>
      <c r="CI1" s="1209"/>
      <c r="CJ1" s="1209"/>
      <c r="CK1" s="1209"/>
      <c r="CL1" s="1209"/>
      <c r="CM1" s="1209"/>
      <c r="CN1" s="1209"/>
      <c r="CO1" s="409"/>
      <c r="CP1" s="409"/>
      <c r="CQ1" s="409"/>
      <c r="CR1" s="409"/>
      <c r="CS1" s="409"/>
      <c r="CT1" s="180"/>
      <c r="CU1" s="252"/>
      <c r="CV1" s="180"/>
      <c r="CW1" s="180"/>
      <c r="CX1" s="216"/>
      <c r="CY1" s="180"/>
      <c r="CZ1" s="216"/>
      <c r="DA1" s="1207" t="s">
        <v>711</v>
      </c>
      <c r="DB1" s="1207"/>
      <c r="DC1" s="1207"/>
      <c r="DD1" s="1207"/>
      <c r="DE1" s="1207"/>
      <c r="DF1" s="1207"/>
      <c r="DG1" s="1207"/>
      <c r="DH1" s="1207"/>
      <c r="DI1" s="1207"/>
      <c r="DJ1" s="1207"/>
      <c r="DK1" s="1207"/>
      <c r="DL1" s="1207"/>
      <c r="DP1" s="1207" t="s">
        <v>1193</v>
      </c>
      <c r="DQ1" s="1207"/>
      <c r="DR1" s="1207"/>
      <c r="DS1" s="1207"/>
      <c r="DT1" s="395"/>
      <c r="DV1" s="1197" t="s">
        <v>1317</v>
      </c>
      <c r="DW1" s="1197"/>
      <c r="DX1" s="1197"/>
      <c r="DY1" s="1197"/>
      <c r="DZ1" s="1197"/>
      <c r="EA1" s="1197"/>
      <c r="EB1" s="1197"/>
      <c r="EC1" s="1197"/>
      <c r="ED1" s="1197"/>
      <c r="EE1" s="1197"/>
      <c r="EF1" s="1197"/>
      <c r="EG1" s="1197"/>
      <c r="EH1" s="1197"/>
      <c r="EI1" s="1197"/>
      <c r="EJ1" s="1197"/>
      <c r="EK1" s="1197"/>
      <c r="EL1" s="1197"/>
      <c r="EM1" s="1197"/>
      <c r="EN1" s="1197"/>
      <c r="EO1" s="1197"/>
      <c r="EP1" s="1197"/>
      <c r="EQ1" s="1197"/>
      <c r="ER1" s="1197"/>
      <c r="ES1" s="1197"/>
      <c r="ET1" s="1197"/>
      <c r="EU1" s="1197"/>
      <c r="EV1" s="1197"/>
      <c r="EW1" s="1197"/>
      <c r="EX1" s="1197"/>
      <c r="EY1" s="1197"/>
      <c r="EZ1" s="1197"/>
      <c r="FA1" s="1197"/>
      <c r="FB1" s="1197"/>
      <c r="FC1" s="1197"/>
      <c r="FD1" s="1197"/>
      <c r="FE1" s="1197"/>
      <c r="FF1" s="1197"/>
      <c r="FG1" s="1197"/>
      <c r="FH1" s="1197"/>
      <c r="FI1" s="1197"/>
      <c r="FJ1" s="1197"/>
      <c r="FK1" s="1197"/>
      <c r="FL1" s="1197"/>
      <c r="FM1" s="1197"/>
      <c r="FN1" s="1197"/>
      <c r="FO1" s="1197"/>
      <c r="FP1" s="1197"/>
      <c r="FQ1" s="1197"/>
      <c r="FR1" s="1197"/>
      <c r="FS1" s="1197"/>
      <c r="FT1" s="1197"/>
      <c r="FU1" s="1197"/>
      <c r="FV1" s="1197"/>
      <c r="FW1" s="1197"/>
      <c r="FX1" s="1197"/>
      <c r="FY1" s="1197"/>
      <c r="FZ1" s="1197"/>
      <c r="GA1" s="1197"/>
      <c r="GB1" s="1197"/>
      <c r="GC1" s="1197"/>
      <c r="GD1" s="1197"/>
      <c r="GE1" s="1197"/>
      <c r="GF1" s="1197"/>
      <c r="GG1" s="1197"/>
      <c r="GH1" s="1197"/>
      <c r="GI1" s="1197"/>
      <c r="GJ1" s="1197"/>
      <c r="GK1" s="1197"/>
      <c r="GL1" s="1197"/>
      <c r="GM1" s="1197"/>
      <c r="GN1" s="1197"/>
      <c r="GO1" s="1197"/>
      <c r="GP1" s="1197"/>
      <c r="GQ1" s="1197"/>
      <c r="GR1" s="1197"/>
      <c r="GS1" s="1197"/>
      <c r="GT1" s="1197"/>
      <c r="GU1" s="1197"/>
      <c r="GV1" s="1197"/>
      <c r="GW1" s="1197"/>
      <c r="GX1" s="1197"/>
      <c r="GY1" s="1197"/>
      <c r="GZ1" s="1197"/>
      <c r="HA1" s="1197"/>
      <c r="HB1" s="1197"/>
      <c r="HC1" s="1197"/>
      <c r="HD1" s="1197"/>
      <c r="HE1" s="1197"/>
      <c r="HF1" s="1197"/>
      <c r="HG1" s="1197"/>
      <c r="HH1" s="1197"/>
      <c r="HI1" s="1197"/>
      <c r="HJ1" s="1197"/>
      <c r="HK1" s="1197"/>
      <c r="HL1" s="1197"/>
      <c r="HM1" s="1197"/>
      <c r="HN1" s="1197"/>
      <c r="HO1" s="1197"/>
      <c r="HP1" s="1197"/>
      <c r="HQ1" s="1197"/>
      <c r="HR1" s="1197"/>
      <c r="HS1" s="1197"/>
      <c r="HT1" s="1197"/>
      <c r="HU1" s="1197"/>
    </row>
    <row r="2" spans="1:229">
      <c r="A2" s="17"/>
      <c r="B2" s="18"/>
      <c r="C2" s="18"/>
      <c r="D2" s="18"/>
      <c r="E2" s="18"/>
      <c r="F2" s="18"/>
      <c r="G2" s="18"/>
      <c r="H2" s="18"/>
      <c r="I2" s="18"/>
      <c r="J2" s="19" t="s">
        <v>273</v>
      </c>
      <c r="K2" s="20">
        <f>COUNT($Q:$Q)</f>
        <v>7</v>
      </c>
      <c r="L2" s="21"/>
      <c r="M2" s="20"/>
      <c r="N2" s="22"/>
      <c r="O2" s="23"/>
      <c r="P2" s="22"/>
      <c r="Q2" s="23"/>
      <c r="S2" s="1195" t="s">
        <v>274</v>
      </c>
      <c r="T2" s="1195"/>
      <c r="U2" s="24" t="s">
        <v>945</v>
      </c>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3"/>
      <c r="BG2" s="18"/>
      <c r="BH2" s="28"/>
      <c r="BI2" s="28"/>
      <c r="BJ2" s="28"/>
      <c r="BK2" s="28"/>
      <c r="BL2" s="28"/>
      <c r="BM2" s="28"/>
      <c r="BN2" s="28"/>
      <c r="BO2" s="28"/>
      <c r="BP2" s="28"/>
      <c r="BQ2" s="28"/>
      <c r="BR2" s="28"/>
      <c r="BS2" s="28"/>
      <c r="BT2" s="28"/>
      <c r="BX2" s="28"/>
      <c r="BY2" s="28"/>
      <c r="BZ2" s="28"/>
      <c r="CA2" s="28"/>
      <c r="CB2" s="28"/>
      <c r="CC2" s="28"/>
      <c r="CD2" s="28"/>
      <c r="CE2" s="28"/>
      <c r="CF2" s="28"/>
      <c r="CJ2" s="28"/>
      <c r="CK2" s="28"/>
      <c r="CL2" s="28"/>
      <c r="CM2" s="28"/>
      <c r="CN2" s="28"/>
      <c r="CO2" s="28"/>
      <c r="CP2" s="28"/>
      <c r="CQ2" s="28"/>
      <c r="CR2" s="28"/>
      <c r="CS2" s="28"/>
      <c r="CT2" s="28"/>
      <c r="CU2" s="28"/>
      <c r="CV2" s="28"/>
      <c r="CW2" s="28"/>
      <c r="CX2" s="28"/>
      <c r="CY2" s="28"/>
      <c r="CZ2" s="28"/>
      <c r="DL2" s="20"/>
      <c r="DP2" s="1208" t="s">
        <v>1194</v>
      </c>
      <c r="DQ2" s="1208"/>
      <c r="DR2" s="1208"/>
      <c r="DS2" s="22" t="s">
        <v>1196</v>
      </c>
    </row>
    <row r="3" spans="1:229">
      <c r="A3" s="17"/>
      <c r="B3" s="20" t="s">
        <v>17</v>
      </c>
      <c r="C3" s="26"/>
      <c r="D3" s="18"/>
      <c r="E3" s="18"/>
      <c r="F3" s="18"/>
      <c r="G3" s="18"/>
      <c r="H3" s="18"/>
      <c r="I3" s="18"/>
      <c r="J3" s="19" t="s">
        <v>275</v>
      </c>
      <c r="K3" s="20">
        <f ca="1">COUNT($DQ:$DQ)</f>
        <v>1</v>
      </c>
      <c r="L3" s="20"/>
      <c r="M3" s="20"/>
      <c r="N3" s="22"/>
      <c r="O3" s="23"/>
      <c r="P3" s="22"/>
      <c r="Q3" s="23"/>
      <c r="S3" s="1210" t="s">
        <v>1367</v>
      </c>
      <c r="T3" s="1210"/>
      <c r="U3" s="1210"/>
      <c r="V3" s="1210"/>
      <c r="W3" s="1196" t="s">
        <v>1135</v>
      </c>
      <c r="X3" s="1196"/>
      <c r="Y3" s="1196"/>
      <c r="Z3" s="1196"/>
      <c r="AA3" s="1196"/>
      <c r="AB3" s="1196"/>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3"/>
      <c r="BG3" s="20" t="s">
        <v>17</v>
      </c>
      <c r="BH3" s="20"/>
      <c r="BI3" s="20"/>
      <c r="BJ3" s="20"/>
      <c r="BK3" s="20"/>
      <c r="BL3" s="20"/>
      <c r="BM3" s="20"/>
      <c r="BN3" s="20"/>
      <c r="BO3" s="20"/>
      <c r="BP3" s="20"/>
      <c r="BQ3" s="20"/>
      <c r="BR3" s="20"/>
      <c r="BS3" s="20"/>
      <c r="BT3" s="20"/>
      <c r="BX3" s="20"/>
      <c r="BY3" s="20"/>
      <c r="BZ3" s="20"/>
      <c r="CA3" s="20"/>
      <c r="CB3" s="20"/>
      <c r="CC3" s="20"/>
      <c r="CD3" s="20"/>
      <c r="CE3" s="20"/>
      <c r="CF3" s="20"/>
      <c r="CJ3" s="20"/>
      <c r="CK3" s="20"/>
      <c r="CL3" s="20"/>
      <c r="CM3" s="20"/>
      <c r="CN3" s="20"/>
      <c r="CO3" s="20"/>
      <c r="CP3" s="20" t="s">
        <v>1304</v>
      </c>
      <c r="CQ3" s="20"/>
      <c r="CR3" s="20"/>
      <c r="CS3" s="20"/>
      <c r="CT3" s="20"/>
      <c r="CU3" s="20"/>
      <c r="CV3" s="20"/>
      <c r="CW3" s="20"/>
      <c r="CX3" s="20"/>
      <c r="CY3" s="20"/>
      <c r="CZ3" s="20"/>
      <c r="DA3" s="20" t="s">
        <v>17</v>
      </c>
      <c r="DB3" s="26"/>
      <c r="DC3" s="18"/>
      <c r="DD3" s="18"/>
      <c r="DE3" s="18"/>
      <c r="DF3" s="18"/>
      <c r="DG3" s="18"/>
      <c r="DH3" s="18"/>
      <c r="DI3" s="19"/>
      <c r="DJ3" s="20"/>
      <c r="DK3" s="20"/>
      <c r="DL3" s="20"/>
    </row>
    <row r="4" spans="1:229">
      <c r="A4" s="27"/>
      <c r="B4" s="28" t="str">
        <f>IF(P6&gt;0,CONCATENATE("パターン",O6),"")</f>
        <v>パターン1</v>
      </c>
      <c r="C4" s="18"/>
      <c r="D4" s="18"/>
      <c r="E4" s="18"/>
      <c r="F4" s="18"/>
      <c r="G4" s="18"/>
      <c r="H4" s="18"/>
      <c r="I4" s="18"/>
      <c r="J4" s="26"/>
      <c r="K4" s="26"/>
      <c r="L4" s="26"/>
      <c r="M4" s="26"/>
      <c r="N4" s="22"/>
      <c r="O4" s="23"/>
      <c r="P4" s="22"/>
      <c r="Q4" s="23"/>
      <c r="R4" s="29"/>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3"/>
      <c r="BG4" s="1198" t="s">
        <v>727</v>
      </c>
      <c r="BH4" s="1198"/>
      <c r="BI4" s="1198"/>
      <c r="BJ4" s="1198"/>
      <c r="BK4" s="1198"/>
      <c r="BL4" s="1198"/>
      <c r="BM4" s="1198"/>
      <c r="BN4" s="1198"/>
      <c r="BO4" s="1198"/>
      <c r="BP4" s="1198" t="s">
        <v>726</v>
      </c>
      <c r="BQ4" s="1198"/>
      <c r="BR4" s="1198"/>
      <c r="BS4" s="1198"/>
      <c r="BT4" s="1198"/>
      <c r="BU4" s="1198"/>
      <c r="BV4" s="1198"/>
      <c r="BW4" s="1198"/>
      <c r="BX4" s="1198"/>
      <c r="BY4" s="1198"/>
      <c r="BZ4" s="1198"/>
      <c r="CA4" s="1198"/>
      <c r="CB4" s="1198"/>
      <c r="CC4" s="1198"/>
      <c r="CD4" s="1198"/>
      <c r="CE4" s="1198"/>
      <c r="CF4" s="1198"/>
      <c r="CG4" s="1198"/>
      <c r="CH4" s="1198"/>
      <c r="CI4" s="1198"/>
      <c r="CJ4" s="1198"/>
      <c r="CK4" s="1198"/>
      <c r="CL4" s="1198"/>
      <c r="CM4" s="1198"/>
      <c r="CN4" s="179" t="s">
        <v>728</v>
      </c>
      <c r="CO4" s="411"/>
      <c r="CP4" s="1198" t="s">
        <v>1305</v>
      </c>
      <c r="CQ4" s="1198"/>
      <c r="CR4" s="1198"/>
      <c r="CS4" s="1198"/>
      <c r="CT4" s="412" t="s">
        <v>1074</v>
      </c>
      <c r="CU4" s="20"/>
      <c r="CV4" s="20"/>
      <c r="CW4" s="20"/>
      <c r="CX4" s="20"/>
      <c r="CY4" s="20"/>
      <c r="CZ4" s="20" t="s">
        <v>937</v>
      </c>
      <c r="DA4" s="28" t="s">
        <v>17</v>
      </c>
      <c r="DB4" s="18"/>
      <c r="DC4" s="18"/>
      <c r="DD4" s="18"/>
      <c r="DE4" s="18"/>
      <c r="DF4" s="18"/>
      <c r="DG4" s="18"/>
      <c r="DH4" s="18"/>
      <c r="DI4" s="26"/>
      <c r="DJ4" s="26"/>
      <c r="DK4" s="26"/>
      <c r="DL4" s="26"/>
      <c r="DP4" s="1206" t="s">
        <v>1201</v>
      </c>
      <c r="DQ4" s="1206"/>
      <c r="DR4" s="1206"/>
      <c r="DS4" s="396"/>
    </row>
    <row r="5" spans="1:229">
      <c r="B5" s="1186" t="s">
        <v>276</v>
      </c>
      <c r="C5" s="1187"/>
      <c r="D5" s="1186" t="s">
        <v>277</v>
      </c>
      <c r="E5" s="1187"/>
      <c r="F5" s="1186" t="s">
        <v>278</v>
      </c>
      <c r="G5" s="1187"/>
      <c r="H5" s="1186" t="s">
        <v>279</v>
      </c>
      <c r="I5" s="1187"/>
      <c r="J5" s="1186" t="s">
        <v>280</v>
      </c>
      <c r="K5" s="1187"/>
      <c r="L5" s="1186" t="s">
        <v>281</v>
      </c>
      <c r="M5" s="1187"/>
      <c r="O5" s="32" t="s">
        <v>282</v>
      </c>
      <c r="P5" s="33" t="s">
        <v>283</v>
      </c>
      <c r="S5" s="1148" t="s">
        <v>1289</v>
      </c>
      <c r="T5" s="1149"/>
      <c r="U5" s="1149"/>
      <c r="V5" s="1149"/>
      <c r="W5" s="1149"/>
      <c r="X5" s="1149"/>
      <c r="Y5" s="1149"/>
      <c r="Z5" s="1149"/>
      <c r="AA5" s="1149"/>
      <c r="AB5" s="1149"/>
      <c r="AC5" s="1149"/>
      <c r="AD5" s="1149"/>
      <c r="AE5" s="1149"/>
      <c r="AF5" s="1149"/>
      <c r="AG5" s="1149"/>
      <c r="AH5" s="1149"/>
      <c r="AI5" s="1149"/>
      <c r="AJ5" s="1149"/>
      <c r="AK5" s="1149"/>
      <c r="AL5" s="1149"/>
      <c r="AM5" s="1149"/>
      <c r="AN5" s="1149"/>
      <c r="AO5" s="1149"/>
      <c r="AP5" s="1149"/>
      <c r="AQ5" s="1149"/>
      <c r="AR5" s="1149"/>
      <c r="AS5" s="1149"/>
      <c r="AT5" s="1149"/>
      <c r="AU5" s="1149"/>
      <c r="AV5" s="1149"/>
      <c r="AW5" s="1149"/>
      <c r="AX5" s="1149"/>
      <c r="AY5" s="1149"/>
      <c r="AZ5" s="1149"/>
      <c r="BA5" s="1149"/>
      <c r="BB5" s="1150"/>
      <c r="BG5" s="51" t="s">
        <v>611</v>
      </c>
      <c r="BH5" s="1198" t="s">
        <v>612</v>
      </c>
      <c r="BI5" s="1198"/>
      <c r="BJ5" s="1198"/>
      <c r="BK5" s="1198"/>
      <c r="BL5" s="1198"/>
      <c r="BM5" s="1198"/>
      <c r="BN5" s="1198"/>
      <c r="BO5" s="1198"/>
      <c r="BP5" s="1198" t="s">
        <v>613</v>
      </c>
      <c r="BQ5" s="1198"/>
      <c r="BR5" s="1198"/>
      <c r="BS5" s="1198"/>
      <c r="BT5" s="1198" t="s">
        <v>615</v>
      </c>
      <c r="BU5" s="1198"/>
      <c r="BV5" s="1198"/>
      <c r="BW5" s="1198"/>
      <c r="BX5" s="1198" t="s">
        <v>616</v>
      </c>
      <c r="BY5" s="1198"/>
      <c r="BZ5" s="1198"/>
      <c r="CA5" s="1198"/>
      <c r="CB5" s="1198" t="s">
        <v>617</v>
      </c>
      <c r="CC5" s="1198"/>
      <c r="CD5" s="1198"/>
      <c r="CE5" s="1198"/>
      <c r="CF5" s="1198" t="s">
        <v>618</v>
      </c>
      <c r="CG5" s="1198"/>
      <c r="CH5" s="1198"/>
      <c r="CI5" s="1198"/>
      <c r="CJ5" s="1198" t="s">
        <v>619</v>
      </c>
      <c r="CK5" s="1198"/>
      <c r="CL5" s="1198"/>
      <c r="CM5" s="1198"/>
      <c r="CN5" s="179"/>
      <c r="CO5" s="411"/>
      <c r="CP5" s="408" t="s">
        <v>1306</v>
      </c>
      <c r="CQ5" s="408" t="s">
        <v>1307</v>
      </c>
      <c r="CR5" s="408" t="s">
        <v>1308</v>
      </c>
      <c r="CS5" s="408" t="s">
        <v>1309</v>
      </c>
      <c r="CT5" s="412" t="s">
        <v>1075</v>
      </c>
      <c r="CU5" s="20"/>
      <c r="CV5" s="238" t="s">
        <v>329</v>
      </c>
      <c r="CW5" s="238" t="s">
        <v>289</v>
      </c>
      <c r="CX5" s="238" t="s">
        <v>938</v>
      </c>
      <c r="CY5" s="20"/>
      <c r="CZ5" s="20"/>
      <c r="DA5" s="1166" t="str">
        <f>IFERROR(IF(COUNT(Q9:Q34)&gt;0,IF($DN8&lt;8,"grey",B5),"grey"),B5)</f>
        <v>LK1</v>
      </c>
      <c r="DB5" s="1167"/>
      <c r="DC5" s="1166" t="str">
        <f>IFERROR(IF(COUNT(Q9:Q34)&gt;0,IF($DN8&lt;8,"grey",D5),"grey"),D5)</f>
        <v>LK2</v>
      </c>
      <c r="DD5" s="1167"/>
      <c r="DE5" s="1166" t="str">
        <f>IFERROR(IF(COUNT(Q9:Q34)&gt;0,IF($DN8&lt;8,"grey",F5),"grey"),F5)</f>
        <v>LK3</v>
      </c>
      <c r="DF5" s="1167"/>
      <c r="DG5" s="1166" t="str">
        <f>IFERROR(IF(COUNT(Q9:Q34)&gt;0,IF($DN8&lt;8,"grey",H5),"grey"),H5)</f>
        <v>LK4</v>
      </c>
      <c r="DH5" s="1167"/>
      <c r="DI5" s="1166" t="str">
        <f>IFERROR(IF(COUNT(Q9:Q34)&gt;0,IF($DN8&lt;8,"grey",J5),"grey"),J5)</f>
        <v>LK5</v>
      </c>
      <c r="DJ5" s="1167"/>
      <c r="DK5" s="1166" t="str">
        <f>IFERROR(IF(COUNT(Q9:Q34)&gt;0,IF($DN8&lt;8,"grey",L5),"grey"),L5)</f>
        <v>LK6</v>
      </c>
      <c r="DL5" s="1167"/>
      <c r="DN5" s="22" t="str">
        <f>IF(DM8&lt;19,"grey","")</f>
        <v/>
      </c>
      <c r="DP5" s="397" t="s">
        <v>1203</v>
      </c>
      <c r="DQ5" s="397" t="s">
        <v>1195</v>
      </c>
      <c r="DR5" s="397" t="s">
        <v>1202</v>
      </c>
      <c r="DS5" s="396"/>
      <c r="DV5" s="1172" t="s">
        <v>1288</v>
      </c>
      <c r="DW5" s="1173"/>
      <c r="DX5" s="1173"/>
      <c r="DY5" s="1173"/>
      <c r="DZ5" s="1173"/>
      <c r="EA5" s="1173"/>
      <c r="EB5" s="1173"/>
      <c r="EC5" s="1173"/>
      <c r="ED5" s="1173"/>
      <c r="EE5" s="1173"/>
      <c r="EF5" s="1173"/>
      <c r="EG5" s="1173"/>
      <c r="EH5" s="1173"/>
      <c r="EI5" s="1173"/>
      <c r="EJ5" s="1173"/>
      <c r="EK5" s="1173"/>
      <c r="EL5" s="1173"/>
      <c r="EM5" s="1173"/>
      <c r="EN5" s="1173"/>
      <c r="EO5" s="1173"/>
      <c r="EP5" s="1173"/>
      <c r="EQ5" s="1173"/>
      <c r="ER5" s="1173"/>
      <c r="ES5" s="1173"/>
      <c r="ET5" s="1173"/>
      <c r="EU5" s="1173"/>
      <c r="EV5" s="1173"/>
      <c r="EW5" s="1173"/>
      <c r="EX5" s="1173"/>
      <c r="EY5" s="1173"/>
      <c r="EZ5" s="1173"/>
      <c r="FA5" s="1173"/>
      <c r="FB5" s="1173"/>
      <c r="FC5" s="1173"/>
      <c r="FD5" s="1173"/>
      <c r="FE5" s="1199"/>
      <c r="FF5" s="1172" t="s">
        <v>1362</v>
      </c>
      <c r="FG5" s="1173"/>
      <c r="FH5" s="1173"/>
      <c r="FI5" s="1173"/>
      <c r="FJ5" s="1173"/>
      <c r="FK5" s="1173"/>
      <c r="FL5" s="1173"/>
      <c r="FM5" s="1173"/>
      <c r="FN5" s="1173"/>
      <c r="FO5" s="1173"/>
      <c r="FP5" s="1173"/>
      <c r="FQ5" s="1173"/>
      <c r="FR5" s="1173"/>
      <c r="FS5" s="1173"/>
      <c r="FT5" s="1173"/>
      <c r="FU5" s="1173"/>
      <c r="FV5" s="1173"/>
      <c r="FW5" s="1173"/>
      <c r="FX5" s="1173"/>
      <c r="FY5" s="1173"/>
      <c r="FZ5" s="1173"/>
      <c r="GA5" s="1173"/>
      <c r="GB5" s="1173"/>
      <c r="GC5" s="1173"/>
      <c r="GE5" s="32"/>
      <c r="GF5" s="33"/>
      <c r="GI5" s="1148" t="s">
        <v>1290</v>
      </c>
      <c r="GJ5" s="1149"/>
      <c r="GK5" s="1149"/>
      <c r="GL5" s="1149"/>
      <c r="GM5" s="1149"/>
      <c r="GN5" s="1149"/>
      <c r="GO5" s="1149"/>
      <c r="GP5" s="1149"/>
      <c r="GQ5" s="1149"/>
      <c r="GR5" s="1149"/>
      <c r="GS5" s="1149"/>
      <c r="GT5" s="1149"/>
      <c r="GU5" s="1149"/>
      <c r="GV5" s="1149"/>
      <c r="GW5" s="1149"/>
      <c r="GX5" s="1149"/>
      <c r="GY5" s="1149"/>
      <c r="GZ5" s="1149"/>
      <c r="HA5" s="1149"/>
      <c r="HB5" s="1149"/>
      <c r="HC5" s="1149"/>
      <c r="HD5" s="1149"/>
      <c r="HE5" s="1149"/>
      <c r="HF5" s="1149"/>
      <c r="HG5" s="1149"/>
      <c r="HH5" s="1149"/>
      <c r="HI5" s="1149"/>
      <c r="HJ5" s="1149"/>
      <c r="HK5" s="1149"/>
      <c r="HL5" s="1149"/>
      <c r="HM5" s="1149"/>
      <c r="HN5" s="1149"/>
      <c r="HO5" s="1149"/>
      <c r="HP5" s="1149"/>
      <c r="HQ5" s="1149"/>
      <c r="HR5" s="1150"/>
    </row>
    <row r="6" spans="1:229">
      <c r="B6" s="34" t="s">
        <v>370</v>
      </c>
      <c r="C6" s="35">
        <v>1</v>
      </c>
      <c r="D6" s="34" t="s">
        <v>370</v>
      </c>
      <c r="E6" s="35">
        <v>2</v>
      </c>
      <c r="F6" s="34" t="s">
        <v>370</v>
      </c>
      <c r="G6" s="35">
        <v>3</v>
      </c>
      <c r="H6" s="34" t="s">
        <v>370</v>
      </c>
      <c r="I6" s="35">
        <v>4</v>
      </c>
      <c r="J6" s="34" t="s">
        <v>370</v>
      </c>
      <c r="K6" s="35">
        <v>5</v>
      </c>
      <c r="L6" s="34" t="s">
        <v>370</v>
      </c>
      <c r="M6" s="35">
        <v>6</v>
      </c>
      <c r="O6" s="36">
        <f>IF(SUM(Q8:Q34)&gt;0,DR6,"")</f>
        <v>1</v>
      </c>
      <c r="P6" s="37">
        <f>COUNT(Q8:Q34)</f>
        <v>7</v>
      </c>
      <c r="S6" s="38">
        <v>1</v>
      </c>
      <c r="T6" s="38">
        <v>2</v>
      </c>
      <c r="U6" s="38">
        <v>3</v>
      </c>
      <c r="V6" s="38">
        <v>4</v>
      </c>
      <c r="W6" s="38">
        <v>5</v>
      </c>
      <c r="X6" s="38">
        <v>6</v>
      </c>
      <c r="Y6" s="38">
        <v>7</v>
      </c>
      <c r="Z6" s="38">
        <v>8</v>
      </c>
      <c r="AA6" s="38">
        <v>9</v>
      </c>
      <c r="AB6" s="38">
        <v>10</v>
      </c>
      <c r="AC6" s="38">
        <v>11</v>
      </c>
      <c r="AD6" s="38">
        <v>12</v>
      </c>
      <c r="AE6" s="38">
        <v>13</v>
      </c>
      <c r="AF6" s="38">
        <v>14</v>
      </c>
      <c r="AG6" s="38">
        <v>15</v>
      </c>
      <c r="AH6" s="38">
        <v>16</v>
      </c>
      <c r="AI6" s="38">
        <v>17</v>
      </c>
      <c r="AJ6" s="38">
        <v>18</v>
      </c>
      <c r="AK6" s="38">
        <v>19</v>
      </c>
      <c r="AL6" s="38">
        <v>20</v>
      </c>
      <c r="AM6" s="38">
        <v>21</v>
      </c>
      <c r="AN6" s="38">
        <v>22</v>
      </c>
      <c r="AO6" s="38">
        <v>23</v>
      </c>
      <c r="AP6" s="38">
        <v>24</v>
      </c>
      <c r="AQ6" s="38">
        <v>25</v>
      </c>
      <c r="AR6" s="38">
        <v>26</v>
      </c>
      <c r="AS6" s="38">
        <v>27</v>
      </c>
      <c r="AT6" s="38">
        <v>28</v>
      </c>
      <c r="AU6" s="38">
        <v>29</v>
      </c>
      <c r="AV6" s="38">
        <v>30</v>
      </c>
      <c r="AW6" s="38">
        <v>31</v>
      </c>
      <c r="AX6" s="38">
        <v>32</v>
      </c>
      <c r="AY6" s="38">
        <v>33</v>
      </c>
      <c r="AZ6" s="38">
        <v>34</v>
      </c>
      <c r="BA6" s="38">
        <v>35</v>
      </c>
      <c r="BB6" s="38">
        <v>36</v>
      </c>
      <c r="BG6" s="39" t="s">
        <v>331</v>
      </c>
      <c r="BH6" s="50" t="s">
        <v>585</v>
      </c>
      <c r="BI6" s="50" t="s">
        <v>586</v>
      </c>
      <c r="BJ6" s="50" t="s">
        <v>587</v>
      </c>
      <c r="BK6" s="50" t="s">
        <v>588</v>
      </c>
      <c r="BL6" s="50" t="s">
        <v>589</v>
      </c>
      <c r="BM6" s="50" t="s">
        <v>418</v>
      </c>
      <c r="BN6" s="50" t="s">
        <v>417</v>
      </c>
      <c r="BO6" s="50" t="s">
        <v>610</v>
      </c>
      <c r="BP6" s="407" t="s">
        <v>589</v>
      </c>
      <c r="BQ6" s="410" t="s">
        <v>614</v>
      </c>
      <c r="BR6" s="407" t="s">
        <v>417</v>
      </c>
      <c r="BS6" s="410" t="s">
        <v>614</v>
      </c>
      <c r="BT6" s="407" t="s">
        <v>589</v>
      </c>
      <c r="BU6" s="410" t="s">
        <v>614</v>
      </c>
      <c r="BV6" s="407" t="s">
        <v>417</v>
      </c>
      <c r="BW6" s="410" t="s">
        <v>614</v>
      </c>
      <c r="BX6" s="407" t="s">
        <v>589</v>
      </c>
      <c r="BY6" s="410" t="s">
        <v>614</v>
      </c>
      <c r="BZ6" s="407" t="s">
        <v>417</v>
      </c>
      <c r="CA6" s="410" t="s">
        <v>614</v>
      </c>
      <c r="CB6" s="407" t="s">
        <v>589</v>
      </c>
      <c r="CC6" s="410" t="s">
        <v>614</v>
      </c>
      <c r="CD6" s="407" t="s">
        <v>417</v>
      </c>
      <c r="CE6" s="410" t="s">
        <v>614</v>
      </c>
      <c r="CF6" s="407" t="s">
        <v>589</v>
      </c>
      <c r="CG6" s="410" t="s">
        <v>614</v>
      </c>
      <c r="CH6" s="407" t="s">
        <v>417</v>
      </c>
      <c r="CI6" s="410" t="s">
        <v>614</v>
      </c>
      <c r="CJ6" s="407" t="s">
        <v>589</v>
      </c>
      <c r="CK6" s="410" t="s">
        <v>614</v>
      </c>
      <c r="CL6" s="407" t="s">
        <v>417</v>
      </c>
      <c r="CM6" s="410" t="s">
        <v>614</v>
      </c>
      <c r="CN6" s="50" t="s">
        <v>729</v>
      </c>
      <c r="CP6" s="50">
        <f>内線情報!FF5</f>
        <v>1</v>
      </c>
      <c r="CQ6" s="50">
        <f t="shared" ref="CQ6:CQ45" si="0">IF(CP6=0,"",COUNTIF(Q:Q,CP6))</f>
        <v>1</v>
      </c>
      <c r="CR6" s="50" t="str">
        <f>IF(CQ6&gt;0,"",CP6)</f>
        <v/>
      </c>
      <c r="CS6" s="50">
        <f>IFERROR(SMALL($CR$6:$CR$45,ROW()-5),"")</f>
        <v>25</v>
      </c>
      <c r="CT6" s="181" t="s">
        <v>1315</v>
      </c>
      <c r="CU6" s="20"/>
      <c r="CV6" s="181" t="s">
        <v>419</v>
      </c>
      <c r="CW6" s="181" t="s">
        <v>1314</v>
      </c>
      <c r="CX6" s="181" t="s">
        <v>1368</v>
      </c>
      <c r="CY6" s="20"/>
      <c r="CZ6" s="20"/>
      <c r="DA6" s="34" t="str">
        <f>IF(DA5="grey","grey",IF(B6="","yellow",IF(COUNTIF($BG$6:$BG$39,B6)&gt;0,"","red")))</f>
        <v/>
      </c>
      <c r="DB6" s="35" t="str">
        <f ca="1">IF(DA5="grey","grey",IFERROR(IF(COUNTIF(INDIRECT(B6),SUBSTITUTE(C6,"*","~")),EU6,"red"),IF(AND(C6&lt;&gt;$BG$7,C6&lt;&gt;$BG$8,C6&lt;&gt;$BG$9,C6&lt;&gt;$BG$10,C6&lt;&gt;$BG$11,C6&lt;&gt;$BG$12,C6&lt;&gt;$BG$13),"grey",EU6)))</f>
        <v>none</v>
      </c>
      <c r="DC6" s="34" t="str">
        <f>IF(DC5="grey","grey",IF(D6="","yellow",IF(COUNTIF($BG$6:$BG$39,D6)&gt;0,"","red")))</f>
        <v/>
      </c>
      <c r="DD6" s="35" t="str">
        <f ca="1">IF(DC5="grey","grey",IFERROR(IF(COUNTIF(INDIRECT(D6),SUBSTITUTE(E6,"*","~")),EW6,"red"),IF(AND(E6&lt;&gt;$BG$7,E6&lt;&gt;$BG$8,E6&lt;&gt;$BG$9,E6&lt;&gt;$BG$10,E6&lt;&gt;$BG$11,E6&lt;&gt;$BG$12,E6&lt;&gt;$BG$13),"grey",EW6)))</f>
        <v>none</v>
      </c>
      <c r="DE6" s="34" t="str">
        <f>IF(DE5="grey","grey",IF(F6="","yellow",IF(COUNTIF($BG$6:$BG$39,F6)&gt;0,"","red")))</f>
        <v/>
      </c>
      <c r="DF6" s="35" t="str">
        <f ca="1">IF(DE5="grey","grey",IFERROR(IF(COUNTIF(INDIRECT(F6),SUBSTITUTE(G6,"*","~")),EY6,"red"),IF(AND(G6&lt;&gt;$BG$7,G6&lt;&gt;$BG$8,G6&lt;&gt;$BG$9,G6&lt;&gt;$BG$10,G6&lt;&gt;$BG$11,G6&lt;&gt;$BG$12,G6&lt;&gt;$BG$13),"grey",EY6)))</f>
        <v>none</v>
      </c>
      <c r="DG6" s="34" t="str">
        <f>IF(DG5="grey","grey",IF(H6="","yellow",IF(COUNTIF($BG$6:$BG$39,H6)&gt;0,"","red")))</f>
        <v/>
      </c>
      <c r="DH6" s="35" t="str">
        <f ca="1">IF(DG5="grey","grey",IFERROR(IF(COUNTIF(INDIRECT(H6),SUBSTITUTE(I6,"*","~")),FA6,"red"),IF(AND(I6&lt;&gt;$BG$7,I6&lt;&gt;$BG$8,I6&lt;&gt;$BG$9,I6&lt;&gt;$BG$10,I6&lt;&gt;$BG$11,I6&lt;&gt;$BG$12,I6&lt;&gt;$BG$13),"grey",FA6)))</f>
        <v>none</v>
      </c>
      <c r="DI6" s="34" t="str">
        <f>IF(DI5="grey","grey",IF(J6="","yellow",IF(COUNTIF($BG$6:$BG$39,J6)&gt;0,"","red")))</f>
        <v/>
      </c>
      <c r="DJ6" s="35" t="str">
        <f ca="1">IF(DI5="grey","grey",IFERROR(IF(COUNTIF(INDIRECT(J6),SUBSTITUTE(K6,"*","~")),FC6,"red"),IF(AND(K6&lt;&gt;$BG$7,K6&lt;&gt;$BG$8,K6&lt;&gt;$BG$9,K6&lt;&gt;$BG$10,K6&lt;&gt;$BG$11,K6&lt;&gt;$BG$12,K6&lt;&gt;$BG$13),"grey",FC6)))</f>
        <v>none</v>
      </c>
      <c r="DK6" s="34" t="str">
        <f>IF(DK5="grey","grey",IF(L6="","yellow",IF(COUNTIF($BG$6:$BG$39,L6)&gt;0,"","red")))</f>
        <v/>
      </c>
      <c r="DL6" s="35" t="str">
        <f ca="1">IF(DK5="grey","grey",IFERROR(IF(COUNTIF(INDIRECT(L6),SUBSTITUTE(M6,"*","~")),FE6,"red"),IF(AND(M6&lt;&gt;$BG$7,M6&lt;&gt;$BG$8,M6&lt;&gt;$BG$9,M6&lt;&gt;$BG$10,M6&lt;&gt;$BG$11,M6&lt;&gt;$BG$12,M6&lt;&gt;$BG$13),"grey",FE6)))</f>
        <v>none</v>
      </c>
      <c r="DP6" s="22">
        <f ca="1">IF(O6="",1,OFFSET($O$5:$O$642,MATCH("パターン",OFFSET($O$5,0,0,ROWS($O$5:$O$642),1),0),0,1,1))</f>
        <v>1</v>
      </c>
      <c r="DQ6" s="22">
        <f ca="1">INDEX($O$5:$O$642,DP6+1)</f>
        <v>1</v>
      </c>
      <c r="DR6" s="22">
        <f>IF(P6&gt;0,DR2+1,"")</f>
        <v>1</v>
      </c>
      <c r="DS6" s="396"/>
      <c r="DV6" s="34" t="str">
        <f>CONCATENATE(B6,C6)</f>
        <v>NK1</v>
      </c>
      <c r="DW6" s="35"/>
      <c r="DX6" s="34" t="str">
        <f>CONCATENATE(D6,E6)</f>
        <v>NK2</v>
      </c>
      <c r="DY6" s="35"/>
      <c r="DZ6" s="34" t="str">
        <f>CONCATENATE(F6,G6)</f>
        <v>NK3</v>
      </c>
      <c r="EA6" s="35"/>
      <c r="EB6" s="34" t="str">
        <f>CONCATENATE(H6,I6)</f>
        <v>NK4</v>
      </c>
      <c r="EC6" s="35"/>
      <c r="ED6" s="34" t="str">
        <f>CONCATENATE(J6,K6)</f>
        <v>NK5</v>
      </c>
      <c r="EE6" s="35"/>
      <c r="EF6" s="34" t="str">
        <f>CONCATENATE(L6,M6)</f>
        <v>NK6</v>
      </c>
      <c r="EG6" s="35"/>
      <c r="EH6" s="22">
        <f>COUNTIF($DV$6:$EG$34,DV6)</f>
        <v>1</v>
      </c>
      <c r="EJ6" s="22">
        <f>COUNTIF($DV$6:$EG$34,DX6)</f>
        <v>1</v>
      </c>
      <c r="EL6" s="22">
        <f>COUNTIF($DV$6:$EG$34,DZ6)</f>
        <v>1</v>
      </c>
      <c r="EN6" s="22">
        <f>COUNTIF($DV$6:$EG$34,EB6)</f>
        <v>1</v>
      </c>
      <c r="EP6" s="22">
        <f>COUNTIF($DV$6:$EG$34,ED6)</f>
        <v>1</v>
      </c>
      <c r="ER6" s="22">
        <f>COUNTIF($DV$6:$EG$34,EF6)</f>
        <v>1</v>
      </c>
      <c r="ET6" s="34" t="str">
        <f>IF(DV6="未使用","",IF(EH6&lt;2,"","red"))</f>
        <v/>
      </c>
      <c r="EU6" s="35" t="str">
        <f>IF(B6="ボックスキー","",IF(C6="","red",FS6))</f>
        <v>none</v>
      </c>
      <c r="EV6" s="34" t="str">
        <f>IF(DX6="未使用","",IF(EJ6&lt;2,"","red"))</f>
        <v/>
      </c>
      <c r="EW6" s="35" t="str">
        <f>IF(D6="ボックスキー","",IF(E6="","red",FU6))</f>
        <v>none</v>
      </c>
      <c r="EX6" s="34" t="str">
        <f>IF(DZ6="未使用","",IF(EL6&lt;2,"","red"))</f>
        <v/>
      </c>
      <c r="EY6" s="35" t="str">
        <f>IF(F6="ボックスキー","",IF(G6="","red",FW6))</f>
        <v>none</v>
      </c>
      <c r="EZ6" s="34" t="str">
        <f>IF(EB6="未使用","",IF(EN6&lt;2,"","red"))</f>
        <v/>
      </c>
      <c r="FA6" s="35" t="str">
        <f>IF(H6="ボックスキー","",IF(I6="","red",FY6))</f>
        <v>none</v>
      </c>
      <c r="FB6" s="34" t="str">
        <f>IF(ED6="未使用","",IF(EP6&lt;2,"","red"))</f>
        <v/>
      </c>
      <c r="FC6" s="35" t="str">
        <f>IF(J6="ボックスキー","",IF(K6="","red",GA6))</f>
        <v>none</v>
      </c>
      <c r="FD6" s="34" t="str">
        <f>IF(EF6="未使用","",IF(ER6&lt;2,"","red"))</f>
        <v/>
      </c>
      <c r="FE6" s="35" t="str">
        <f>IF(L6="ボックスキー","",IF(M6="","red",GC6))</f>
        <v>none</v>
      </c>
      <c r="FF6" s="419"/>
      <c r="FG6" s="419" t="s">
        <v>1363</v>
      </c>
      <c r="FH6" s="419" t="s">
        <v>1364</v>
      </c>
      <c r="FI6" s="419" t="s">
        <v>1365</v>
      </c>
      <c r="FJ6" s="419" t="s">
        <v>1366</v>
      </c>
      <c r="FK6" s="419"/>
      <c r="FL6" s="419"/>
      <c r="FM6" s="419"/>
      <c r="FN6" s="419"/>
      <c r="FO6" s="419"/>
      <c r="FP6" s="419"/>
      <c r="FQ6" s="419"/>
      <c r="FR6" s="34"/>
      <c r="FS6" s="35" t="str">
        <f>IF(B6=$FG$6,INDEX($FG$7:$FG$18,C6),IF(B6=$FH$6,INDEX($FH$7:$FH$12,C6),IF(B6=$FI$6,INDEX($FI$7:$FI$18,C6),IF(B6=$FJ$6,INDEX($FJ$7:$FJ$56,C6),"none"))))</f>
        <v>none</v>
      </c>
      <c r="FT6" s="34"/>
      <c r="FU6" s="35" t="str">
        <f>IF(D6=$FG$6,INDEX($FG$7:$FG$18,E6),IF(D6=$FH$6,INDEX($FH$7:$FH$12,E6),IF(D6=$FI$6,INDEX($FI$7:$FI$18,E6),IF(D6=$FJ$6,INDEX($FJ$7:$FJ$56,E6),"none"))))</f>
        <v>none</v>
      </c>
      <c r="FV6" s="34"/>
      <c r="FW6" s="35" t="str">
        <f>IF(F6=$FG$6,INDEX($FG$7:$FG$18,G6),IF(F6=$FH$6,INDEX($FH$7:$FH$12,G6),IF(F6=$FI$6,INDEX($FI$7:$FI$18,G6),IF(F6=$FJ$6,INDEX($FJ$7:$FJ$56,G6),"none"))))</f>
        <v>none</v>
      </c>
      <c r="FX6" s="34"/>
      <c r="FY6" s="35" t="str">
        <f>IF(H6=$FG$6,INDEX($FG$7:$FG$18,I6),IF(H6=$FH$6,INDEX($FH$7:$FH$12,I6),IF(H6=$FI$6,INDEX($FI$7:$FI$18,I6),IF(H6=$FJ$6,INDEX($FJ$7:$FJ$56,I6),"none"))))</f>
        <v>none</v>
      </c>
      <c r="FZ6" s="34"/>
      <c r="GA6" s="35" t="str">
        <f>IF(J6=$FG$6,INDEX($FG$7:$FG$18,K6),IF(J6=$FH$6,INDEX($FH$7:$FH$12,K6),IF(J6=$FI$6,INDEX($FI$7:$FI$18,K6),IF(J6=$FJ$6,INDEX($FJ$7:$FJ$56,K6),"none"))))</f>
        <v>none</v>
      </c>
      <c r="GB6" s="34"/>
      <c r="GC6" s="35" t="str">
        <f>IF(L6=$FG$6,INDEX($FG$7:$FG$18,M6),IF(L6=$FH$6,INDEX($FH$7:$FH$12,M6),IF(L6=$FI$6,INDEX($FI$7:$FI$18,M6),IF(L6=$FJ$6,INDEX($FJ$7:$FJ$56,M6),"none"))))</f>
        <v>none</v>
      </c>
      <c r="GE6" s="36" t="str">
        <f>IF(COUNTIF($GG9:$GG34,"grey")=13,"grey","")</f>
        <v/>
      </c>
      <c r="GF6" s="36" t="str">
        <f>IF(COUNTIF($GG9:$GG34,"grey")=13,"grey","")</f>
        <v/>
      </c>
      <c r="GI6" s="686" t="str">
        <f>IFERROR(IF(COUNT($Q9:$Q34)&gt;0,IF($DN8&lt;8,"grey",B5),"grey"),B5)</f>
        <v>LK1</v>
      </c>
      <c r="GJ6" s="686" t="str">
        <f>IFERROR(IF(COUNT($Q9:$Q34)&gt;0,IF($DN8&lt;8,"grey",D5),"grey"),D5)</f>
        <v>LK2</v>
      </c>
      <c r="GK6" s="686" t="str">
        <f>IFERROR(IF(COUNT($Q9:$Q34)&gt;0,IF($DN8&lt;8,"grey",F5),"grey"),F5)</f>
        <v>LK3</v>
      </c>
      <c r="GL6" s="686" t="str">
        <f>IFERROR(IF(COUNT($Q9:$Q34)&gt;0,IF($DN8&lt;8,"grey",H5),"grey"),H5)</f>
        <v>LK4</v>
      </c>
      <c r="GM6" s="686" t="str">
        <f>IFERROR(IF(COUNT($Q9:$Q34)&gt;0,IF($DN8&lt;8,"grey",J5),"grey"),J5)</f>
        <v>LK5</v>
      </c>
      <c r="GN6" s="686" t="str">
        <f>IFERROR(IF(COUNT($Q9:$Q34)&gt;0,IF($DN8&lt;8,"grey",L5),"grey"),L5)</f>
        <v>LK6</v>
      </c>
      <c r="GO6" s="686" t="str">
        <f>IFERROR(IF(COUNT($Q9:$Q34)&gt;0,IF($DN8&lt;8,"grey",B10),"grey"),B10)</f>
        <v>LK7</v>
      </c>
      <c r="GP6" s="686" t="str">
        <f>IFERROR(IF(COUNT($Q9:$Q34)&gt;0,IF($DN8&lt;8,"grey",D10),"grey"),D10)</f>
        <v>LK8</v>
      </c>
      <c r="GQ6" s="686" t="str">
        <f>IFERROR(IF(COUNT($Q9:$Q34)&gt;0,IF($DN8&lt;18,"grey",F10),"grey"),F10)</f>
        <v>LK9</v>
      </c>
      <c r="GR6" s="686" t="str">
        <f>IFERROR(IF(COUNT($Q9:$Q34)&gt;0,IF($DN8&lt;18,"grey",H10),"grey"),H10)</f>
        <v>LK10</v>
      </c>
      <c r="GS6" s="686" t="str">
        <f>IFERROR(IF(COUNT($Q9:$Q34)&gt;0,IF($DN8&lt;18,"grey",J10),"grey"),J10)</f>
        <v>LK11</v>
      </c>
      <c r="GT6" s="686" t="str">
        <f>IFERROR(IF(COUNT($Q9:$Q34)&gt;0,IF($DN8&lt;18,"grey",L10),"grey"),L10)</f>
        <v>LK12</v>
      </c>
      <c r="GU6" s="686" t="str">
        <f>IFERROR(IF(COUNT($Q9:$Q34)&gt;0,IF($DN8&lt;18,"grey",B15),"grey"),B15)</f>
        <v>LK13</v>
      </c>
      <c r="GV6" s="686" t="str">
        <f>IFERROR(IF(COUNT($Q9:$Q34)&gt;0,IF($DN8&lt;18,"grey",D15),"grey"),D15)</f>
        <v>LK14</v>
      </c>
      <c r="GW6" s="686" t="str">
        <f>IFERROR(IF(COUNT($Q9:$Q34)&gt;0,IF($DN8&lt;18,"grey",F15),"grey"),F15)</f>
        <v>LK15</v>
      </c>
      <c r="GX6" s="686" t="str">
        <f>IFERROR(IF(COUNT($Q9:$Q34)&gt;0,IF($DN8&lt;18,"grey",H15),"grey"),H15)</f>
        <v>LK16</v>
      </c>
      <c r="GY6" s="686" t="str">
        <f>IFERROR(IF(COUNT($Q9:$Q34)&gt;0,IF($DN8&lt;18,"grey",J15),"grey"),J15)</f>
        <v>LK17</v>
      </c>
      <c r="GZ6" s="686" t="str">
        <f>IFERROR(IF(COUNT($Q9:$Q34)&gt;0,IF($DN8&lt;18,"grey",L15),"grey"),L15)</f>
        <v>LK18</v>
      </c>
      <c r="HA6" s="686" t="str">
        <f>IFERROR(IF(COUNT($Q9:$Q34)&gt;0,IF($DN8&lt;24,"grey",B20),"grey"),B20)</f>
        <v>grey</v>
      </c>
      <c r="HB6" s="686" t="str">
        <f>IFERROR(IF(COUNT($Q9:$Q34)&gt;0,IF($DN8&lt;24,"grey",D20),"grey"),D20)</f>
        <v>grey</v>
      </c>
      <c r="HC6" s="686" t="str">
        <f>IFERROR(IF(COUNT($Q9:$Q34)&gt;0,IF($DN8&lt;24,"grey",F20),"grey"),F20)</f>
        <v>grey</v>
      </c>
      <c r="HD6" s="686" t="str">
        <f>IFERROR(IF(COUNT($Q9:$Q34)&gt;0,IF($DN8&lt;24,"grey",H20),"grey"),H20)</f>
        <v>grey</v>
      </c>
      <c r="HE6" s="686" t="str">
        <f>IFERROR(IF(COUNT($Q9:$Q34)&gt;0,IF($DN8&lt;24,"grey",J20),"grey"),J20)</f>
        <v>grey</v>
      </c>
      <c r="HF6" s="686" t="str">
        <f>IFERROR(IF(COUNT($Q9:$Q34)&gt;0,IF($DN8&lt;24,"grey",L20),"grey"),L20)</f>
        <v>grey</v>
      </c>
      <c r="HG6" s="686" t="str">
        <f>IFERROR(IF(COUNT($Q9:$Q34)&gt;0,IF($DN8&lt;36,"grey",B25),"grey"),B25)</f>
        <v>grey</v>
      </c>
      <c r="HH6" s="686" t="str">
        <f>IFERROR(IF(COUNT($Q9:$Q34)&gt;0,IF($DN8&lt;36,"grey",D25),"grey"),D25)</f>
        <v>grey</v>
      </c>
      <c r="HI6" s="686" t="str">
        <f>IFERROR(IF(COUNT($Q9:$Q34)&gt;0,IF($DN8&lt;36,"grey",F25),"grey"),F25)</f>
        <v>grey</v>
      </c>
      <c r="HJ6" s="686" t="str">
        <f>IFERROR(IF(COUNT($Q9:$Q34)&gt;0,IF($DN8&lt;36,"grey",H25),"grey"),H25)</f>
        <v>grey</v>
      </c>
      <c r="HK6" s="686" t="str">
        <f>IFERROR(IF(COUNT($Q9:$Q34)&gt;0,IF($DN8&lt;36,"grey",J25),"grey"),J25)</f>
        <v>grey</v>
      </c>
      <c r="HL6" s="686" t="str">
        <f>IFERROR(IF(COUNT($Q9:$Q34)&gt;0,IF($DN8&lt;36,"grey",L25),"grey"),L25)</f>
        <v>grey</v>
      </c>
      <c r="HM6" s="686" t="str">
        <f>IFERROR(IF(COUNT($Q9:$Q34)&gt;0,IF($DN8&lt;36,"grey",B30),"grey"),B30)</f>
        <v>grey</v>
      </c>
      <c r="HN6" s="686" t="str">
        <f>IFERROR(IF(COUNT($Q9:$Q34)&gt;0,IF($DN8&lt;36,"grey",D30),"grey"),D30)</f>
        <v>grey</v>
      </c>
      <c r="HO6" s="686" t="str">
        <f>IFERROR(IF(COUNT($Q9:$Q34)&gt;0,IF($DN8&lt;36,"grey",F30),"grey"),F30)</f>
        <v>grey</v>
      </c>
      <c r="HP6" s="686" t="str">
        <f>IFERROR(IF(COUNT($Q9:$Q34)&gt;0,IF($DN8&lt;36,"grey",H30),"grey"),H30)</f>
        <v>grey</v>
      </c>
      <c r="HQ6" s="686" t="str">
        <f>IFERROR(IF(COUNT($Q9:$Q34)&gt;0,IF($DN8&lt;36,"grey",J30),"grey"),J30)</f>
        <v>grey</v>
      </c>
      <c r="HR6" s="686" t="str">
        <f>IFERROR(IF(COUNT($Q9:$Q34)&gt;0,IF($DN8&lt;36,"grey",L30),"grey"),L30)</f>
        <v>grey</v>
      </c>
    </row>
    <row r="7" spans="1:229">
      <c r="B7" s="1175" t="str">
        <f>IFERROR(INDEX($DV:$DV,ROW()),"")&amp;""</f>
        <v>6001</v>
      </c>
      <c r="C7" s="1176"/>
      <c r="D7" s="1177" t="str">
        <f>IFERROR(INDEX($DX:$DX,ROW()),"")&amp;""</f>
        <v>6002</v>
      </c>
      <c r="E7" s="1205"/>
      <c r="F7" s="1175" t="str">
        <f>IFERROR(INDEX($DZ:$DZ,ROW()),"")&amp;""</f>
        <v>6003</v>
      </c>
      <c r="G7" s="1176"/>
      <c r="H7" s="1175" t="str">
        <f>IFERROR(INDEX($EB:$EB,ROW()),"")&amp;""</f>
        <v>6004</v>
      </c>
      <c r="I7" s="1176"/>
      <c r="J7" s="1175" t="str">
        <f>IFERROR(INDEX($ED:$ED,ROW()),"")&amp;""</f>
        <v>6005</v>
      </c>
      <c r="K7" s="1176"/>
      <c r="L7" s="1175" t="str">
        <f>IFERROR(INDEX($EF:$EF,ROW()),"")&amp;""</f>
        <v>6006</v>
      </c>
      <c r="M7" s="1176"/>
      <c r="O7" s="1170" t="s">
        <v>285</v>
      </c>
      <c r="P7" s="1170" t="s">
        <v>286</v>
      </c>
      <c r="Q7" s="1168" t="s">
        <v>287</v>
      </c>
      <c r="R7" s="1170" t="s">
        <v>288</v>
      </c>
      <c r="S7" s="1157" t="s">
        <v>1373</v>
      </c>
      <c r="T7" s="1158"/>
      <c r="U7" s="1158"/>
      <c r="V7" s="1158"/>
      <c r="W7" s="1158"/>
      <c r="X7" s="1158"/>
      <c r="Y7" s="1158"/>
      <c r="Z7" s="1158"/>
      <c r="AA7" s="1158"/>
      <c r="AB7" s="1158"/>
      <c r="AC7" s="1158"/>
      <c r="AD7" s="1158"/>
      <c r="AE7" s="1158"/>
      <c r="AF7" s="1158"/>
      <c r="AG7" s="1158"/>
      <c r="AH7" s="1158"/>
      <c r="AI7" s="1158"/>
      <c r="AJ7" s="1158"/>
      <c r="AK7" s="1158"/>
      <c r="AL7" s="1158"/>
      <c r="AM7" s="1158"/>
      <c r="AN7" s="1158"/>
      <c r="AO7" s="1158"/>
      <c r="AP7" s="1158"/>
      <c r="AQ7" s="1158"/>
      <c r="AR7" s="1158"/>
      <c r="AS7" s="1158"/>
      <c r="AT7" s="1158"/>
      <c r="AU7" s="1158"/>
      <c r="AV7" s="1158"/>
      <c r="AW7" s="1158"/>
      <c r="AX7" s="1158"/>
      <c r="AY7" s="1158"/>
      <c r="AZ7" s="1158"/>
      <c r="BA7" s="1158"/>
      <c r="BB7" s="1159"/>
      <c r="BC7" s="1188" t="s">
        <v>1371</v>
      </c>
      <c r="BD7" s="1170" t="s">
        <v>584</v>
      </c>
      <c r="BE7" s="1168" t="s">
        <v>290</v>
      </c>
      <c r="BG7" s="39" t="s">
        <v>585</v>
      </c>
      <c r="BH7" s="50">
        <f>外線情報!CF5</f>
        <v>1</v>
      </c>
      <c r="BI7" s="50">
        <v>1</v>
      </c>
      <c r="BJ7" s="50" t="str">
        <f>外線情報!CN4</f>
        <v/>
      </c>
      <c r="BK7" s="50">
        <v>1</v>
      </c>
      <c r="BL7" s="50">
        <f>内線情報!FF5</f>
        <v>1</v>
      </c>
      <c r="BM7" s="50">
        <f>NK･NKG!$GH4</f>
        <v>1</v>
      </c>
      <c r="BN7" s="50">
        <v>1</v>
      </c>
      <c r="BP7" s="50" t="str">
        <f>INDEX(番号!$CA$5:$CB$44,C6,2)</f>
        <v>10</v>
      </c>
      <c r="BQ7" s="50" t="str">
        <f>IF(C6="","",IF(BP7="",INDEX(番号!$CA5:$CB$44,C6,2),BP7))</f>
        <v>10</v>
      </c>
      <c r="BR7" s="50">
        <f>INDEX(番号!$CC$5:$CE$52,C6,3)</f>
        <v>6001</v>
      </c>
      <c r="BS7" s="50" t="str">
        <f>IF(C6="","",IF(BR7="0",INDEX(番号!$CC$5:$CE$52,C6,2),BR7))&amp;""</f>
        <v>6001</v>
      </c>
      <c r="BT7" s="50" t="str">
        <f>INDEX(番号!$CA$5:$CB$44,E6,2)</f>
        <v>11</v>
      </c>
      <c r="BU7" s="50" t="str">
        <f>IF(E6="","",IF(BT7="",INDEX(番号!$CA5:$CB$44,E6,2),BT7))&amp;""</f>
        <v>11</v>
      </c>
      <c r="BV7" s="50">
        <f>INDEX(番号!$CC$5:$CE$52,E6,3)</f>
        <v>6002</v>
      </c>
      <c r="BW7" s="50" t="str">
        <f>IF(E6="","",IF(BV7="0",INDEX(番号!$CC$5:$CE$52,E6,2),BV7))&amp;""</f>
        <v>6002</v>
      </c>
      <c r="BX7" s="50" t="str">
        <f>INDEX(番号!$CA$5:$CB$44,G6,2)</f>
        <v>12</v>
      </c>
      <c r="BY7" s="50" t="str">
        <f>IF(G6="","",IF(BX7="",INDEX(番号!$CA5:$CB$44,G6,2),BX7))&amp;""</f>
        <v>12</v>
      </c>
      <c r="BZ7" s="50">
        <f>INDEX(番号!$CC$5:$CE$52,G6,3)</f>
        <v>6003</v>
      </c>
      <c r="CA7" s="50" t="str">
        <f>IF(G6="","",IF(BZ7="0",INDEX(番号!$CC$5:$CE$52,G6,2),BZ7))&amp;""</f>
        <v>6003</v>
      </c>
      <c r="CB7" s="50" t="str">
        <f>INDEX(番号!$CA$5:$CB$44,I6,2)</f>
        <v>13</v>
      </c>
      <c r="CC7" s="50" t="str">
        <f>IF(I6="","",IF(CB7="",INDEX(番号!$CA5:$CB$44,I6,2),CB7))&amp;""</f>
        <v>13</v>
      </c>
      <c r="CD7" s="50">
        <f>INDEX(番号!$CC$5:$CE$52,I6,3)</f>
        <v>6004</v>
      </c>
      <c r="CE7" s="50" t="str">
        <f>IF(I6="","",IF(CD7="0",INDEX(番号!$CC$5:$CE$52,I6,2),CD7))&amp;""</f>
        <v>6004</v>
      </c>
      <c r="CF7" s="50" t="str">
        <f>INDEX(番号!$CA$5:$CB$44,K6,2)</f>
        <v>14</v>
      </c>
      <c r="CG7" s="50" t="str">
        <f>IF(K6="","",IF(CF7="",INDEX(番号!$CA$5:$CB$44,K6,1),CF7))&amp;""</f>
        <v>14</v>
      </c>
      <c r="CH7" s="50">
        <f>INDEX(番号!$CC$5:$CE$52,K6,3)</f>
        <v>6005</v>
      </c>
      <c r="CI7" s="50" t="str">
        <f>IF(K6="","",IF(CH7="0",INDEX(番号!$CC$5:$CE$52,K6,2),CH7))&amp;""</f>
        <v>6005</v>
      </c>
      <c r="CJ7" s="50" t="str">
        <f>INDEX(番号!$CA$5:$CB$44,M6,2)</f>
        <v>15</v>
      </c>
      <c r="CK7" s="50" t="str">
        <f>IF(M6="","",IF(CJ7="",INDEX(番号!$CA$5:$CB$44,M6,1),CJ7))&amp;""</f>
        <v>15</v>
      </c>
      <c r="CL7" s="50">
        <f>INDEX(番号!$CC$5:$CE$52,M6,3)</f>
        <v>6006</v>
      </c>
      <c r="CM7" s="50" t="str">
        <f>IF(M6="","",IF(CL7="0",INDEX(番号!$CC$5:$CE$52,M6,2),CL7))&amp;""</f>
        <v>6006</v>
      </c>
      <c r="CN7" s="50" t="s">
        <v>730</v>
      </c>
      <c r="CP7" s="50">
        <f>内線情報!FF6</f>
        <v>2</v>
      </c>
      <c r="CQ7" s="50">
        <f t="shared" si="0"/>
        <v>1</v>
      </c>
      <c r="CR7" s="50" t="str">
        <f t="shared" ref="CR7:CR45" si="1">IF(CQ7&gt;0,"",CP7)</f>
        <v/>
      </c>
      <c r="CS7" s="50">
        <f t="shared" ref="CS7:CS45" si="2">IFERROR(SMALL($CR$6:$CR$45,ROW()-5),"")</f>
        <v>26</v>
      </c>
      <c r="CT7" s="50" t="s">
        <v>1076</v>
      </c>
      <c r="CV7" s="50" t="s">
        <v>644</v>
      </c>
      <c r="CW7" s="50" t="s">
        <v>644</v>
      </c>
      <c r="CX7" s="50" t="s">
        <v>729</v>
      </c>
      <c r="DA7" s="1153" t="str">
        <f>IF(DA5="grey","grey","")</f>
        <v/>
      </c>
      <c r="DB7" s="1154"/>
      <c r="DC7" s="1153" t="str">
        <f>IF(DC5="grey","grey","")</f>
        <v/>
      </c>
      <c r="DD7" s="1154"/>
      <c r="DE7" s="1153" t="str">
        <f>IF(DE5="grey","grey","")</f>
        <v/>
      </c>
      <c r="DF7" s="1154"/>
      <c r="DG7" s="1153" t="str">
        <f>IF(DG5="grey","grey","")</f>
        <v/>
      </c>
      <c r="DH7" s="1154"/>
      <c r="DI7" s="1153" t="str">
        <f>IF(DI5="grey","grey","")</f>
        <v/>
      </c>
      <c r="DJ7" s="1154"/>
      <c r="DK7" s="1153" t="str">
        <f>IF(DK5="grey","grey","")</f>
        <v/>
      </c>
      <c r="DL7" s="1154"/>
      <c r="DM7" s="22" t="s">
        <v>1286</v>
      </c>
      <c r="DN7" s="22" t="s">
        <v>1287</v>
      </c>
      <c r="DP7" s="22">
        <f ca="1">MATCH("パターン",OFFSET($O$5,DP6,0,ROWS($O$5:$O$642)-DP6,1),0)+DP6</f>
        <v>33</v>
      </c>
      <c r="DQ7" s="22" t="str">
        <f t="shared" ref="DQ7:DQ24" ca="1" si="3">INDEX($O$5:$O$642,DP7+1)</f>
        <v/>
      </c>
      <c r="DS7" s="396"/>
      <c r="DV7" s="1153" t="str">
        <f>IF(B6="DK",BQ7,IF(B6="NK",BS7,""))</f>
        <v>6001</v>
      </c>
      <c r="DW7" s="1154"/>
      <c r="DX7" s="1155" t="str">
        <f>IF(D6="DK",BU7,IF(D6="NK",BW7,""))</f>
        <v>6002</v>
      </c>
      <c r="DY7" s="1156"/>
      <c r="DZ7" s="1155" t="str">
        <f>IF(F6="DK",BY7,IF(F6="NK",CA7,""))</f>
        <v>6003</v>
      </c>
      <c r="EA7" s="1156"/>
      <c r="EB7" s="1155" t="str">
        <f>IF(H6="DK",CC7,IF(H6="NK",CE7,""))</f>
        <v>6004</v>
      </c>
      <c r="EC7" s="1156"/>
      <c r="ED7" s="1155" t="str">
        <f>IF(J6="DK",CG7,IF(J6="NK",CI7,""))</f>
        <v>6005</v>
      </c>
      <c r="EE7" s="1156"/>
      <c r="EF7" s="1155" t="str">
        <f>IF(L6="DK",CK7,IF(L6="NK",CM7,""))</f>
        <v>6006</v>
      </c>
      <c r="EG7" s="1156"/>
      <c r="ET7" s="1153"/>
      <c r="EU7" s="1154"/>
      <c r="EV7" s="1153"/>
      <c r="EW7" s="1154"/>
      <c r="EX7" s="1153"/>
      <c r="EY7" s="1154"/>
      <c r="EZ7" s="1153"/>
      <c r="FA7" s="1154"/>
      <c r="FB7" s="1153"/>
      <c r="FC7" s="1154"/>
      <c r="FD7" s="1153"/>
      <c r="FE7" s="1154"/>
      <c r="FF7" s="411">
        <v>1</v>
      </c>
      <c r="FG7" s="411" t="str">
        <f>IF(外線情報!C5="未使用","red","")</f>
        <v/>
      </c>
      <c r="FH7" s="411" t="str">
        <f>IF(外線情報!CH$4="","red","")</f>
        <v>red</v>
      </c>
      <c r="FI7" s="411" t="b">
        <f>IF(NK･NKG!FV$4="","red")</f>
        <v>0</v>
      </c>
      <c r="FJ7" s="411" t="str">
        <f>IF(内線情報!D5="未定義","red","")</f>
        <v/>
      </c>
      <c r="FK7" s="411"/>
      <c r="FL7" s="411"/>
      <c r="FM7" s="411"/>
      <c r="FN7" s="411"/>
      <c r="FP7" s="411"/>
      <c r="FQ7" s="411"/>
      <c r="FR7" s="1153"/>
      <c r="FS7" s="1154"/>
      <c r="FT7" s="1153"/>
      <c r="FU7" s="1154"/>
      <c r="FV7" s="1153"/>
      <c r="FW7" s="1154"/>
      <c r="FX7" s="1153"/>
      <c r="FY7" s="1154"/>
      <c r="FZ7" s="1153"/>
      <c r="GA7" s="1154"/>
      <c r="GB7" s="1153"/>
      <c r="GC7" s="1154"/>
      <c r="GE7" s="1170" t="s">
        <v>285</v>
      </c>
      <c r="GF7" s="1170" t="s">
        <v>286</v>
      </c>
      <c r="GG7" s="1168" t="s">
        <v>287</v>
      </c>
      <c r="GH7" s="1170" t="s">
        <v>288</v>
      </c>
      <c r="GI7" s="1145"/>
      <c r="GJ7" s="1146"/>
      <c r="GK7" s="1146"/>
      <c r="GL7" s="1146"/>
      <c r="GM7" s="1146"/>
      <c r="GN7" s="1146"/>
      <c r="GO7" s="1146"/>
      <c r="GP7" s="1146"/>
      <c r="GQ7" s="1146"/>
      <c r="GR7" s="1146"/>
      <c r="GS7" s="1146"/>
      <c r="GT7" s="1146"/>
      <c r="GU7" s="1146"/>
      <c r="GV7" s="1146"/>
      <c r="GW7" s="1146"/>
      <c r="GX7" s="1146"/>
      <c r="GY7" s="1146"/>
      <c r="GZ7" s="1146"/>
      <c r="HA7" s="1146"/>
      <c r="HB7" s="1146"/>
      <c r="HC7" s="1146"/>
      <c r="HD7" s="1146"/>
      <c r="HE7" s="1146"/>
      <c r="HF7" s="1146"/>
      <c r="HG7" s="1146"/>
      <c r="HH7" s="1146"/>
      <c r="HI7" s="1146"/>
      <c r="HJ7" s="1146"/>
      <c r="HK7" s="1146"/>
      <c r="HL7" s="1146"/>
      <c r="HM7" s="1146"/>
      <c r="HN7" s="1146"/>
      <c r="HO7" s="1146"/>
      <c r="HP7" s="1146"/>
      <c r="HQ7" s="1146"/>
      <c r="HR7" s="1147"/>
      <c r="HS7" s="1168"/>
      <c r="HT7" s="1170"/>
      <c r="HU7" s="1168"/>
    </row>
    <row r="8" spans="1:229" ht="12" customHeight="1">
      <c r="B8" s="1175" t="str">
        <f>IFERROR(INDEX($DV:$DV,ROW()),"")&amp;""</f>
        <v>0522048869</v>
      </c>
      <c r="C8" s="1176"/>
      <c r="D8" s="1177" t="str">
        <f>IFERROR(INDEX($DX:$DX,ROW()),"")&amp;""</f>
        <v>0522048860</v>
      </c>
      <c r="E8" s="1205"/>
      <c r="F8" s="1175" t="str">
        <f>IFERROR(INDEX($DZ:$DZ,ROW()),"")&amp;""</f>
        <v>0522030160</v>
      </c>
      <c r="G8" s="1176"/>
      <c r="H8" s="1175" t="str">
        <f>IFERROR(INDEX($EB:$EB,ROW()),"")&amp;""</f>
        <v>0522010166</v>
      </c>
      <c r="I8" s="1176"/>
      <c r="J8" s="1175" t="str">
        <f>IFERROR(INDEX($ED:$ED,ROW()),"")&amp;""</f>
        <v>0522217299</v>
      </c>
      <c r="K8" s="1176"/>
      <c r="L8" s="1175" t="str">
        <f>IFERROR(INDEX($EF:$EF,ROW()),"")&amp;""</f>
        <v>0522318222</v>
      </c>
      <c r="M8" s="1176"/>
      <c r="O8" s="1171"/>
      <c r="P8" s="1171"/>
      <c r="Q8" s="1169"/>
      <c r="R8" s="1171"/>
      <c r="S8" s="1189" t="s">
        <v>1375</v>
      </c>
      <c r="T8" s="1190"/>
      <c r="U8" s="1190"/>
      <c r="V8" s="1190"/>
      <c r="W8" s="1190"/>
      <c r="X8" s="1190"/>
      <c r="Y8" s="1190"/>
      <c r="Z8" s="1190"/>
      <c r="AA8" s="1190"/>
      <c r="AB8" s="1190"/>
      <c r="AC8" s="1190"/>
      <c r="AD8" s="1190"/>
      <c r="AE8" s="1190"/>
      <c r="AF8" s="1190"/>
      <c r="AG8" s="1190"/>
      <c r="AH8" s="1190"/>
      <c r="AI8" s="1190"/>
      <c r="AJ8" s="1190"/>
      <c r="AK8" s="1190"/>
      <c r="AL8" s="1190"/>
      <c r="AM8" s="1190"/>
      <c r="AN8" s="1190"/>
      <c r="AO8" s="1190"/>
      <c r="AP8" s="1190"/>
      <c r="AQ8" s="1190"/>
      <c r="AR8" s="1190"/>
      <c r="AS8" s="1190"/>
      <c r="AT8" s="1190"/>
      <c r="AU8" s="1190"/>
      <c r="AV8" s="1190"/>
      <c r="AW8" s="1190"/>
      <c r="AX8" s="1190"/>
      <c r="AY8" s="1190"/>
      <c r="AZ8" s="1190"/>
      <c r="BA8" s="1190"/>
      <c r="BB8" s="1191"/>
      <c r="BC8" s="1169"/>
      <c r="BD8" s="1171"/>
      <c r="BE8" s="1169"/>
      <c r="BG8" s="39" t="s">
        <v>586</v>
      </c>
      <c r="BH8" s="50">
        <f>外線情報!CF6</f>
        <v>2</v>
      </c>
      <c r="BI8" s="50">
        <v>2</v>
      </c>
      <c r="BJ8" s="50" t="str">
        <f>外線情報!CN5</f>
        <v/>
      </c>
      <c r="BK8" s="50">
        <v>2</v>
      </c>
      <c r="BL8" s="50">
        <f>内線情報!FF6</f>
        <v>2</v>
      </c>
      <c r="BM8" s="50">
        <f>NK･NKG!$GH5</f>
        <v>2</v>
      </c>
      <c r="BN8" s="50">
        <v>2</v>
      </c>
      <c r="BO8" s="50">
        <v>1</v>
      </c>
      <c r="BP8" s="50" t="s">
        <v>720</v>
      </c>
      <c r="BQ8" s="50" t="str">
        <f>IF(C6="","",INDEX(外線情報!$K$5:$K$16,C6,1))&amp;""</f>
        <v/>
      </c>
      <c r="BR8" s="50" t="s">
        <v>417</v>
      </c>
      <c r="BS8" s="50" t="str">
        <f>IF(C6="","",INDEX(NK･NKG!$CG$5:$CG$52,C6,1))&amp;""</f>
        <v>0522048869</v>
      </c>
      <c r="BT8" s="50" t="s">
        <v>720</v>
      </c>
      <c r="BU8" s="50" t="str">
        <f>IF(E6="","",INDEX(外線情報!$K$5:$K$16,E6,1))&amp;""</f>
        <v/>
      </c>
      <c r="BV8" s="50" t="s">
        <v>417</v>
      </c>
      <c r="BW8" s="50" t="str">
        <f>IF(E6="","",INDEX(NK･NKG!$CG$5:$CG$52,E6,1))&amp;""</f>
        <v>0522048860</v>
      </c>
      <c r="BX8" s="50" t="s">
        <v>720</v>
      </c>
      <c r="BY8" s="50" t="str">
        <f>IF(G6="","",INDEX(外線情報!$K$5:$K$16,G6,1))&amp;""</f>
        <v/>
      </c>
      <c r="BZ8" s="50" t="s">
        <v>417</v>
      </c>
      <c r="CA8" s="50" t="str">
        <f>IF(G6="","",INDEX(NK･NKG!$CG$5:$CG$52,G6,1))&amp;""</f>
        <v>0522030160</v>
      </c>
      <c r="CB8" s="50" t="s">
        <v>720</v>
      </c>
      <c r="CC8" s="50" t="str">
        <f>IF(I6="","",INDEX(外線情報!$K$5:$K$16,I6,1))&amp;""</f>
        <v/>
      </c>
      <c r="CD8" s="50" t="s">
        <v>417</v>
      </c>
      <c r="CE8" s="50" t="str">
        <f>IF(I6="","",INDEX(NK･NKG!$CG$5:$CG$52,I6,1))&amp;""</f>
        <v>0522010166</v>
      </c>
      <c r="CF8" s="50" t="s">
        <v>720</v>
      </c>
      <c r="CG8" s="50" t="str">
        <f>IF(K6="","",INDEX(外線情報!$K$5:$K$16,K6,1))&amp;""</f>
        <v/>
      </c>
      <c r="CH8" s="50" t="s">
        <v>417</v>
      </c>
      <c r="CI8" s="50" t="str">
        <f>IF(K6="","",INDEX(NK･NKG!$CG$5:$CG$52,K6,1))&amp;""</f>
        <v>0522217299</v>
      </c>
      <c r="CJ8" s="50" t="s">
        <v>720</v>
      </c>
      <c r="CK8" s="50" t="str">
        <f>IF(M6="","",INDEX(外線情報!$K$5:$K$16,M6,1))&amp;""</f>
        <v/>
      </c>
      <c r="CL8" s="50" t="s">
        <v>417</v>
      </c>
      <c r="CM8" s="50" t="str">
        <f>IF(M6="","",INDEX(NK･NKG!$CG$5:$CG$52,M6,1))&amp;""</f>
        <v>0522318222</v>
      </c>
      <c r="CN8" s="50" t="s">
        <v>731</v>
      </c>
      <c r="CP8" s="50">
        <f>内線情報!FF7</f>
        <v>3</v>
      </c>
      <c r="CQ8" s="50">
        <f t="shared" si="0"/>
        <v>1</v>
      </c>
      <c r="CR8" s="50" t="str">
        <f t="shared" si="1"/>
        <v/>
      </c>
      <c r="CS8" s="50">
        <f t="shared" si="2"/>
        <v>27</v>
      </c>
      <c r="CT8" s="50" t="s">
        <v>1077</v>
      </c>
      <c r="CX8" s="50" t="s">
        <v>730</v>
      </c>
      <c r="DA8" s="1153" t="str">
        <f t="shared" ref="DA8" si="4">IF(DA5="grey","grey","")</f>
        <v/>
      </c>
      <c r="DB8" s="1154"/>
      <c r="DC8" s="1153" t="str">
        <f t="shared" ref="DC8" si="5">IF(DC5="grey","grey","")</f>
        <v/>
      </c>
      <c r="DD8" s="1154"/>
      <c r="DE8" s="1153" t="str">
        <f t="shared" ref="DE8" si="6">IF(DE5="grey","grey","")</f>
        <v/>
      </c>
      <c r="DF8" s="1154"/>
      <c r="DG8" s="1153" t="str">
        <f t="shared" ref="DG8" si="7">IF(DG5="grey","grey","")</f>
        <v/>
      </c>
      <c r="DH8" s="1154"/>
      <c r="DI8" s="1153" t="str">
        <f t="shared" ref="DI8" si="8">IF(DI5="grey","grey","")</f>
        <v/>
      </c>
      <c r="DJ8" s="1154"/>
      <c r="DK8" s="1153" t="str">
        <f t="shared" ref="DK8" si="9">IF(DK5="grey","grey","")</f>
        <v/>
      </c>
      <c r="DL8" s="1154"/>
      <c r="DM8" s="22" t="str">
        <f>IFERROR(INDEX(内線情報!$BL$5:$BL$41,MATCH(R8,内線情報!$AI$5:$AI$43,0),1),"")</f>
        <v/>
      </c>
      <c r="DN8" s="22">
        <f>IF(MAX($DM8:$DM34)&gt;0,MAX($DM8:$DM34),36)</f>
        <v>18</v>
      </c>
      <c r="DP8" s="22">
        <f t="shared" ref="DP8:DP25" ca="1" si="10">MATCH("パターン",OFFSET($O$5,DP7,0,ROWS($O$5:$O$642)-DP7,1),0)+DP7</f>
        <v>65</v>
      </c>
      <c r="DQ8" s="22" t="str">
        <f t="shared" ca="1" si="3"/>
        <v/>
      </c>
      <c r="DV8" s="1153" t="str">
        <f>IF(B6="IK",BQ8,IF(B6="NK",BS8,""))</f>
        <v>0522048869</v>
      </c>
      <c r="DW8" s="1154"/>
      <c r="DX8" s="1155" t="str">
        <f>IF(D6="IK",BU8,IF(D6="NK",BW8,""))</f>
        <v>0522048860</v>
      </c>
      <c r="DY8" s="1156"/>
      <c r="DZ8" s="1155" t="str">
        <f>IF(F6="IK",BY8,IF(F6="NK",CA8,""))</f>
        <v>0522030160</v>
      </c>
      <c r="EA8" s="1156"/>
      <c r="EB8" s="1155" t="str">
        <f>IF(H6="IK",CC8,IF(H6="NK",CE8,""))</f>
        <v>0522010166</v>
      </c>
      <c r="EC8" s="1156"/>
      <c r="ED8" s="1155" t="str">
        <f>IF(J6="IK",CG8,IF(J6="NK",CI8,""))</f>
        <v>0522217299</v>
      </c>
      <c r="EE8" s="1156"/>
      <c r="EF8" s="1155" t="str">
        <f>IF(L6="IK",CK8,IF(L6="NK",CM8,""))</f>
        <v>0522318222</v>
      </c>
      <c r="EG8" s="1156"/>
      <c r="ET8" s="1153"/>
      <c r="EU8" s="1154"/>
      <c r="EV8" s="1153"/>
      <c r="EW8" s="1154"/>
      <c r="EX8" s="1153"/>
      <c r="EY8" s="1154"/>
      <c r="EZ8" s="1153"/>
      <c r="FA8" s="1154"/>
      <c r="FB8" s="1153"/>
      <c r="FC8" s="1154"/>
      <c r="FD8" s="1153"/>
      <c r="FE8" s="1154"/>
      <c r="FF8" s="411">
        <v>2</v>
      </c>
      <c r="FG8" s="411" t="str">
        <f>IF(外線情報!C6="未使用","red","")</f>
        <v/>
      </c>
      <c r="FH8" s="411" t="str">
        <f>IF(外線情報!CI$4="","red","")</f>
        <v>red</v>
      </c>
      <c r="FI8" s="411" t="b">
        <f>IF(NK･NKG!FW$4="","red")</f>
        <v>0</v>
      </c>
      <c r="FJ8" s="411" t="str">
        <f>IF(内線情報!D6="未定義","red","")</f>
        <v/>
      </c>
      <c r="FK8" s="411"/>
      <c r="FL8" s="411"/>
      <c r="FM8" s="411"/>
      <c r="FN8" s="411"/>
      <c r="FO8" s="411"/>
      <c r="FP8" s="411"/>
      <c r="FQ8" s="411"/>
      <c r="FR8" s="1153"/>
      <c r="FS8" s="1154"/>
      <c r="FT8" s="1153"/>
      <c r="FU8" s="1154"/>
      <c r="FV8" s="1153"/>
      <c r="FW8" s="1154"/>
      <c r="FX8" s="1153"/>
      <c r="FY8" s="1154"/>
      <c r="FZ8" s="1153"/>
      <c r="GA8" s="1154"/>
      <c r="GB8" s="1153"/>
      <c r="GC8" s="1154"/>
      <c r="GE8" s="1171"/>
      <c r="GF8" s="1171"/>
      <c r="GG8" s="1169"/>
      <c r="GH8" s="1171"/>
      <c r="GI8" s="1142"/>
      <c r="GJ8" s="1143"/>
      <c r="GK8" s="1143"/>
      <c r="GL8" s="1143"/>
      <c r="GM8" s="1143"/>
      <c r="GN8" s="1143"/>
      <c r="GO8" s="1143"/>
      <c r="GP8" s="1143"/>
      <c r="GQ8" s="1143"/>
      <c r="GR8" s="1143"/>
      <c r="GS8" s="1143"/>
      <c r="GT8" s="1143"/>
      <c r="GU8" s="1143"/>
      <c r="GV8" s="1143"/>
      <c r="GW8" s="1143"/>
      <c r="GX8" s="1143"/>
      <c r="GY8" s="1143"/>
      <c r="GZ8" s="1143"/>
      <c r="HA8" s="1143"/>
      <c r="HB8" s="1143"/>
      <c r="HC8" s="1143"/>
      <c r="HD8" s="1143"/>
      <c r="HE8" s="1143"/>
      <c r="HF8" s="1143"/>
      <c r="HG8" s="1143"/>
      <c r="HH8" s="1143"/>
      <c r="HI8" s="1143"/>
      <c r="HJ8" s="1143"/>
      <c r="HK8" s="1143"/>
      <c r="HL8" s="1143"/>
      <c r="HM8" s="1143"/>
      <c r="HN8" s="1143"/>
      <c r="HO8" s="1143"/>
      <c r="HP8" s="1143"/>
      <c r="HQ8" s="1143"/>
      <c r="HR8" s="1144"/>
      <c r="HS8" s="1169"/>
      <c r="HT8" s="1171"/>
      <c r="HU8" s="1169"/>
    </row>
    <row r="9" spans="1:229">
      <c r="B9" s="1184" t="s">
        <v>1318</v>
      </c>
      <c r="C9" s="1185"/>
      <c r="D9" s="1182" t="s">
        <v>1316</v>
      </c>
      <c r="E9" s="1183"/>
      <c r="F9" s="1184" t="s">
        <v>1316</v>
      </c>
      <c r="G9" s="1185"/>
      <c r="H9" s="1182" t="s">
        <v>1316</v>
      </c>
      <c r="I9" s="1183"/>
      <c r="J9" s="1184" t="s">
        <v>1316</v>
      </c>
      <c r="K9" s="1185"/>
      <c r="L9" s="1182" t="s">
        <v>1316</v>
      </c>
      <c r="M9" s="1183"/>
      <c r="N9" s="30"/>
      <c r="O9" s="1151">
        <v>1</v>
      </c>
      <c r="P9" s="1151" t="str">
        <f>IFERROR(INDEX(内線情報!$C$5:$C$54,MATCH($Q9,内線情報!$B$5:$B$54,0)),"")&amp;""</f>
        <v>10</v>
      </c>
      <c r="Q9" s="1160">
        <v>1</v>
      </c>
      <c r="R9" s="1151" t="str">
        <f>IFERROR(INDEX(内線情報!$D$5:$D$54,MATCH($Q9,内線情報!$B$5:$B$54,0)),"")&amp;""</f>
        <v>ZX-&lt;18&gt;STEL</v>
      </c>
      <c r="S9" s="431" t="s">
        <v>643</v>
      </c>
      <c r="T9" s="431" t="s">
        <v>643</v>
      </c>
      <c r="U9" s="634" t="s">
        <v>643</v>
      </c>
      <c r="V9" s="634" t="s">
        <v>643</v>
      </c>
      <c r="W9" s="634" t="s">
        <v>643</v>
      </c>
      <c r="X9" s="634" t="s">
        <v>643</v>
      </c>
      <c r="Y9" s="634" t="s">
        <v>643</v>
      </c>
      <c r="Z9" s="634" t="s">
        <v>643</v>
      </c>
      <c r="AA9" s="634" t="s">
        <v>643</v>
      </c>
      <c r="AB9" s="634" t="s">
        <v>643</v>
      </c>
      <c r="AC9" s="634" t="s">
        <v>643</v>
      </c>
      <c r="AD9" s="634" t="s">
        <v>643</v>
      </c>
      <c r="AE9" s="634" t="s">
        <v>643</v>
      </c>
      <c r="AF9" s="634" t="s">
        <v>643</v>
      </c>
      <c r="AG9" s="634" t="s">
        <v>643</v>
      </c>
      <c r="AH9" s="634" t="s">
        <v>643</v>
      </c>
      <c r="AI9" s="634" t="s">
        <v>643</v>
      </c>
      <c r="AJ9" s="634" t="s">
        <v>643</v>
      </c>
      <c r="AK9" s="634" t="s">
        <v>643</v>
      </c>
      <c r="AL9" s="634" t="s">
        <v>643</v>
      </c>
      <c r="AM9" s="634" t="s">
        <v>643</v>
      </c>
      <c r="AN9" s="634" t="s">
        <v>643</v>
      </c>
      <c r="AO9" s="634" t="s">
        <v>643</v>
      </c>
      <c r="AP9" s="634" t="s">
        <v>643</v>
      </c>
      <c r="AQ9" s="431" t="s">
        <v>643</v>
      </c>
      <c r="AR9" s="431" t="s">
        <v>643</v>
      </c>
      <c r="AS9" s="431" t="s">
        <v>643</v>
      </c>
      <c r="AT9" s="431" t="s">
        <v>643</v>
      </c>
      <c r="AU9" s="431" t="s">
        <v>643</v>
      </c>
      <c r="AV9" s="431" t="s">
        <v>643</v>
      </c>
      <c r="AW9" s="431" t="s">
        <v>643</v>
      </c>
      <c r="AX9" s="431" t="s">
        <v>643</v>
      </c>
      <c r="AY9" s="431" t="s">
        <v>643</v>
      </c>
      <c r="AZ9" s="431" t="s">
        <v>643</v>
      </c>
      <c r="BA9" s="431" t="s">
        <v>643</v>
      </c>
      <c r="BB9" s="431" t="s">
        <v>643</v>
      </c>
      <c r="BC9" s="1178" t="s">
        <v>643</v>
      </c>
      <c r="BD9" s="1151" t="str">
        <f>IFERROR(IF(Q9="","",IF(ISBLANK(INDEX(内線情報!$G$5:$G$54,Q9)),1,DS9)),"")&amp;""</f>
        <v>1</v>
      </c>
      <c r="BE9" s="1180"/>
      <c r="BG9" s="39" t="s">
        <v>587</v>
      </c>
      <c r="BH9" s="50">
        <f>外線情報!CF7</f>
        <v>3</v>
      </c>
      <c r="BI9" s="50">
        <v>3</v>
      </c>
      <c r="BJ9" s="50" t="str">
        <f>外線情報!CN6</f>
        <v/>
      </c>
      <c r="BK9" s="50">
        <v>3</v>
      </c>
      <c r="BL9" s="50">
        <f>内線情報!FF7</f>
        <v>3</v>
      </c>
      <c r="BM9" s="50">
        <f>NK･NKG!$GH6</f>
        <v>3</v>
      </c>
      <c r="BN9" s="50">
        <v>3</v>
      </c>
      <c r="BO9" s="50">
        <v>2</v>
      </c>
      <c r="BW9" s="50"/>
      <c r="CH9" s="50"/>
      <c r="CI9" s="50"/>
      <c r="CN9" s="50" t="s">
        <v>732</v>
      </c>
      <c r="CP9" s="50">
        <f>内線情報!FF8</f>
        <v>4</v>
      </c>
      <c r="CQ9" s="50">
        <f t="shared" si="0"/>
        <v>1</v>
      </c>
      <c r="CR9" s="50" t="str">
        <f t="shared" si="1"/>
        <v/>
      </c>
      <c r="CS9" s="50">
        <f t="shared" si="2"/>
        <v>28</v>
      </c>
      <c r="CT9" s="50" t="s">
        <v>1078</v>
      </c>
      <c r="CX9" s="50" t="s">
        <v>731</v>
      </c>
      <c r="DA9" s="1153" t="str">
        <f>IF(DA5="grey","grey",IF(AND(B6&lt;&gt;$BG$7,B6&lt;&gt;$BG$9,B6&lt;&gt;$BG$13,B6&lt;&gt;$BG$12),"grey",IF(B9="","yellow",IF(COUNTIF($CN$6:$CN$32,B9)&gt;0,"","red"))))</f>
        <v/>
      </c>
      <c r="DB9" s="1154"/>
      <c r="DC9" s="1153" t="str">
        <f>IF(DC5="grey","grey",IF(AND(D6&lt;&gt;$BG$7,D6&lt;&gt;$BG$9,D6&lt;&gt;$BG$13,D6&lt;&gt;$BG$12),"grey",IF(D9="","yellow",IF(COUNTIF($CN$6:$CN$32,D9)&gt;0,"","red"))))</f>
        <v/>
      </c>
      <c r="DD9" s="1154"/>
      <c r="DE9" s="1153" t="str">
        <f>IF(DE5="grey","grey",IF(AND(F6&lt;&gt;$BG$7,F6&lt;&gt;$BG$9,F6&lt;&gt;$BG$13,F6&lt;&gt;$BG$12),"grey",IF(F9="","yellow",IF(COUNTIF($CN$6:$CN$32,F9)&gt;0,"","red"))))</f>
        <v/>
      </c>
      <c r="DF9" s="1154"/>
      <c r="DG9" s="1153" t="str">
        <f>IF(DG5="grey","grey",IF(AND(H6&lt;&gt;$BG$7,H6&lt;&gt;$BG$9,H6&lt;&gt;$BG$13,H6&lt;&gt;$BG$12),"grey",IF(H9="","yellow",IF(COUNTIF($CN$6:$CN$32,H9)&gt;0,"","red"))))</f>
        <v/>
      </c>
      <c r="DH9" s="1154"/>
      <c r="DI9" s="1153" t="str">
        <f>IF(DI5="grey","grey",IF(AND(J6&lt;&gt;$BG$7,J6&lt;&gt;$BG$9,J6&lt;&gt;$BG$13,J6&lt;&gt;$BG$12),"grey",IF(J9="","yellow",IF(COUNTIF($CN$6:$CN$32,J9)&gt;0,"","red"))))</f>
        <v/>
      </c>
      <c r="DJ9" s="1154"/>
      <c r="DK9" s="1153" t="str">
        <f>IF(DK5="grey","grey",IF(AND(L6&lt;&gt;$BG$7,L6&lt;&gt;$BG$9,L6&lt;&gt;$BG$13,L6&lt;&gt;$BG$12),"grey",IF(L9="","yellow",IF(COUNTIF($CN$6:$CN$32,L9)&gt;0,"","red"))))</f>
        <v/>
      </c>
      <c r="DL9" s="1154"/>
      <c r="DM9" s="22">
        <f>IFERROR(INDEX(内線情報!$BL$5:$BL$41,MATCH(R9,内線情報!$AI$5:$AI$43,0),1),"")</f>
        <v>18</v>
      </c>
      <c r="DP9" s="22">
        <f t="shared" ca="1" si="10"/>
        <v>97</v>
      </c>
      <c r="DQ9" s="22" t="str">
        <f t="shared" ca="1" si="3"/>
        <v/>
      </c>
      <c r="DS9" s="1141">
        <f>INDEX(内線情報!$G$5:$G$54,MATCH(Q9,DK,0))</f>
        <v>1</v>
      </c>
      <c r="DV9" s="1153"/>
      <c r="DW9" s="1154"/>
      <c r="DX9" s="1153"/>
      <c r="DY9" s="1154"/>
      <c r="DZ9" s="1153"/>
      <c r="EA9" s="1154"/>
      <c r="EB9" s="1153"/>
      <c r="EC9" s="1154"/>
      <c r="ED9" s="1153"/>
      <c r="EE9" s="1154"/>
      <c r="EF9" s="1153"/>
      <c r="EG9" s="1154"/>
      <c r="ET9" s="1153"/>
      <c r="EU9" s="1154"/>
      <c r="EV9" s="1153"/>
      <c r="EW9" s="1154"/>
      <c r="EX9" s="1153"/>
      <c r="EY9" s="1154"/>
      <c r="EZ9" s="1153"/>
      <c r="FA9" s="1154"/>
      <c r="FB9" s="1153"/>
      <c r="FC9" s="1154"/>
      <c r="FD9" s="1153"/>
      <c r="FE9" s="1154"/>
      <c r="FF9" s="411">
        <v>3</v>
      </c>
      <c r="FG9" s="411" t="str">
        <f>IF(外線情報!C7="未使用","red","")</f>
        <v/>
      </c>
      <c r="FH9" s="411" t="str">
        <f>IF(外線情報!CJ$4="","red","")</f>
        <v>red</v>
      </c>
      <c r="FI9" s="411" t="b">
        <f>IF(NK･NKG!FX$4="","red")</f>
        <v>0</v>
      </c>
      <c r="FJ9" s="411" t="str">
        <f>IF(内線情報!D7="未定義","red","")</f>
        <v/>
      </c>
      <c r="FK9" s="411"/>
      <c r="FL9" s="411"/>
      <c r="FM9" s="411"/>
      <c r="FN9" s="411"/>
      <c r="FO9" s="411"/>
      <c r="FP9" s="411"/>
      <c r="FQ9" s="411"/>
      <c r="FR9" s="1153"/>
      <c r="FS9" s="1154"/>
      <c r="FT9" s="1153"/>
      <c r="FU9" s="1154"/>
      <c r="FV9" s="1153"/>
      <c r="FW9" s="1154"/>
      <c r="FX9" s="1153"/>
      <c r="FY9" s="1154"/>
      <c r="FZ9" s="1153"/>
      <c r="GA9" s="1154"/>
      <c r="GB9" s="1153"/>
      <c r="GC9" s="1154"/>
      <c r="GE9" s="1151" t="str">
        <f>IF($GF9="grey","grey","")</f>
        <v/>
      </c>
      <c r="GF9" s="1151" t="str">
        <f>IF($GG9="grey","grey","")</f>
        <v/>
      </c>
      <c r="GG9" s="1160" t="str">
        <f>IF(Q9="","grey",IF(COUNTIF(Q:Q,Q9)&gt;1,"red",IF(COUNTIF(_DK,Q9)&gt;0,"","red")))</f>
        <v/>
      </c>
      <c r="GH9" s="1151" t="str">
        <f>IF($GF9="grey","grey","")</f>
        <v/>
      </c>
      <c r="GI9" s="413" t="str">
        <f t="shared" ref="GI9:HR9" si="11">IF(GI6="grey","grey",IF($GG9="grey","grey",IF(S9="","yellow",IF(COUNTIF($CT$6:$CT$21,S9)&gt;0,"","red"))))</f>
        <v/>
      </c>
      <c r="GJ9" s="633" t="str">
        <f t="shared" si="11"/>
        <v/>
      </c>
      <c r="GK9" s="633" t="str">
        <f t="shared" si="11"/>
        <v/>
      </c>
      <c r="GL9" s="633" t="str">
        <f t="shared" si="11"/>
        <v/>
      </c>
      <c r="GM9" s="633" t="str">
        <f t="shared" si="11"/>
        <v/>
      </c>
      <c r="GN9" s="633" t="str">
        <f t="shared" si="11"/>
        <v/>
      </c>
      <c r="GO9" s="633" t="str">
        <f t="shared" si="11"/>
        <v/>
      </c>
      <c r="GP9" s="633" t="str">
        <f t="shared" si="11"/>
        <v/>
      </c>
      <c r="GQ9" s="633" t="str">
        <f t="shared" si="11"/>
        <v/>
      </c>
      <c r="GR9" s="633" t="str">
        <f t="shared" si="11"/>
        <v/>
      </c>
      <c r="GS9" s="633" t="str">
        <f t="shared" si="11"/>
        <v/>
      </c>
      <c r="GT9" s="633" t="str">
        <f t="shared" si="11"/>
        <v/>
      </c>
      <c r="GU9" s="633" t="str">
        <f t="shared" si="11"/>
        <v/>
      </c>
      <c r="GV9" s="633" t="str">
        <f t="shared" si="11"/>
        <v/>
      </c>
      <c r="GW9" s="633" t="str">
        <f t="shared" si="11"/>
        <v/>
      </c>
      <c r="GX9" s="633" t="str">
        <f t="shared" si="11"/>
        <v/>
      </c>
      <c r="GY9" s="633" t="str">
        <f t="shared" si="11"/>
        <v/>
      </c>
      <c r="GZ9" s="633" t="str">
        <f t="shared" si="11"/>
        <v/>
      </c>
      <c r="HA9" s="633" t="str">
        <f t="shared" si="11"/>
        <v>grey</v>
      </c>
      <c r="HB9" s="633" t="str">
        <f t="shared" si="11"/>
        <v>grey</v>
      </c>
      <c r="HC9" s="633" t="str">
        <f t="shared" si="11"/>
        <v>grey</v>
      </c>
      <c r="HD9" s="633" t="str">
        <f t="shared" si="11"/>
        <v>grey</v>
      </c>
      <c r="HE9" s="633" t="str">
        <f t="shared" si="11"/>
        <v>grey</v>
      </c>
      <c r="HF9" s="633" t="str">
        <f t="shared" si="11"/>
        <v>grey</v>
      </c>
      <c r="HG9" s="633" t="str">
        <f t="shared" si="11"/>
        <v>grey</v>
      </c>
      <c r="HH9" s="633" t="str">
        <f t="shared" si="11"/>
        <v>grey</v>
      </c>
      <c r="HI9" s="633" t="str">
        <f t="shared" si="11"/>
        <v>grey</v>
      </c>
      <c r="HJ9" s="633" t="str">
        <f t="shared" si="11"/>
        <v>grey</v>
      </c>
      <c r="HK9" s="633" t="str">
        <f t="shared" si="11"/>
        <v>grey</v>
      </c>
      <c r="HL9" s="633" t="str">
        <f t="shared" si="11"/>
        <v>grey</v>
      </c>
      <c r="HM9" s="633" t="str">
        <f t="shared" si="11"/>
        <v>grey</v>
      </c>
      <c r="HN9" s="633" t="str">
        <f t="shared" si="11"/>
        <v>grey</v>
      </c>
      <c r="HO9" s="633" t="str">
        <f t="shared" si="11"/>
        <v>grey</v>
      </c>
      <c r="HP9" s="633" t="str">
        <f t="shared" si="11"/>
        <v>grey</v>
      </c>
      <c r="HQ9" s="633" t="str">
        <f t="shared" si="11"/>
        <v>grey</v>
      </c>
      <c r="HR9" s="633" t="str">
        <f t="shared" si="11"/>
        <v>grey</v>
      </c>
      <c r="HS9" s="1162" t="str">
        <f>IF($GG9="grey","grey",IF(BC9="","",IF(COUNTIF($CV$6:$CV$7,BC9)&gt;0,"","red")))</f>
        <v/>
      </c>
      <c r="HT9" s="1151" t="str">
        <f>IF($GG9="grey","grey","")</f>
        <v/>
      </c>
      <c r="HU9" s="1160" t="str">
        <f>IF($GG9="grey","grey","")</f>
        <v/>
      </c>
    </row>
    <row r="10" spans="1:229">
      <c r="B10" s="1186" t="s">
        <v>291</v>
      </c>
      <c r="C10" s="1187"/>
      <c r="D10" s="1186" t="s">
        <v>292</v>
      </c>
      <c r="E10" s="1187"/>
      <c r="F10" s="1186" t="s">
        <v>293</v>
      </c>
      <c r="G10" s="1187"/>
      <c r="H10" s="1186" t="s">
        <v>294</v>
      </c>
      <c r="I10" s="1187"/>
      <c r="J10" s="1186" t="s">
        <v>295</v>
      </c>
      <c r="K10" s="1187"/>
      <c r="L10" s="1186" t="s">
        <v>296</v>
      </c>
      <c r="M10" s="1187"/>
      <c r="N10" s="30"/>
      <c r="O10" s="1152"/>
      <c r="P10" s="1152"/>
      <c r="Q10" s="1161"/>
      <c r="R10" s="1152"/>
      <c r="S10" s="432" t="s">
        <v>67</v>
      </c>
      <c r="T10" s="635" t="s">
        <v>67</v>
      </c>
      <c r="U10" s="635" t="s">
        <v>67</v>
      </c>
      <c r="V10" s="635" t="s">
        <v>67</v>
      </c>
      <c r="W10" s="635" t="s">
        <v>67</v>
      </c>
      <c r="X10" s="635" t="s">
        <v>67</v>
      </c>
      <c r="Y10" s="635" t="s">
        <v>67</v>
      </c>
      <c r="Z10" s="635" t="s">
        <v>67</v>
      </c>
      <c r="AA10" s="635" t="s">
        <v>67</v>
      </c>
      <c r="AB10" s="635" t="s">
        <v>67</v>
      </c>
      <c r="AC10" s="635" t="s">
        <v>67</v>
      </c>
      <c r="AD10" s="635" t="s">
        <v>67</v>
      </c>
      <c r="AE10" s="635" t="s">
        <v>67</v>
      </c>
      <c r="AF10" s="635" t="s">
        <v>67</v>
      </c>
      <c r="AG10" s="635" t="s">
        <v>67</v>
      </c>
      <c r="AH10" s="635" t="s">
        <v>67</v>
      </c>
      <c r="AI10" s="635" t="s">
        <v>67</v>
      </c>
      <c r="AJ10" s="635" t="s">
        <v>67</v>
      </c>
      <c r="AK10" s="635" t="s">
        <v>643</v>
      </c>
      <c r="AL10" s="635" t="s">
        <v>643</v>
      </c>
      <c r="AM10" s="635" t="s">
        <v>643</v>
      </c>
      <c r="AN10" s="432" t="s">
        <v>643</v>
      </c>
      <c r="AO10" s="432" t="s">
        <v>643</v>
      </c>
      <c r="AP10" s="432" t="s">
        <v>643</v>
      </c>
      <c r="AQ10" s="432" t="s">
        <v>643</v>
      </c>
      <c r="AR10" s="432" t="s">
        <v>643</v>
      </c>
      <c r="AS10" s="432" t="s">
        <v>643</v>
      </c>
      <c r="AT10" s="432" t="s">
        <v>643</v>
      </c>
      <c r="AU10" s="432" t="s">
        <v>643</v>
      </c>
      <c r="AV10" s="432" t="s">
        <v>643</v>
      </c>
      <c r="AW10" s="432" t="s">
        <v>643</v>
      </c>
      <c r="AX10" s="432" t="s">
        <v>643</v>
      </c>
      <c r="AY10" s="432" t="s">
        <v>643</v>
      </c>
      <c r="AZ10" s="432" t="s">
        <v>643</v>
      </c>
      <c r="BA10" s="432" t="s">
        <v>643</v>
      </c>
      <c r="BB10" s="432" t="s">
        <v>643</v>
      </c>
      <c r="BC10" s="1179"/>
      <c r="BD10" s="1152"/>
      <c r="BE10" s="1181"/>
      <c r="BG10" s="39" t="s">
        <v>721</v>
      </c>
      <c r="BH10" s="50">
        <f>外線情報!CF8</f>
        <v>4</v>
      </c>
      <c r="BI10" s="50">
        <v>4</v>
      </c>
      <c r="BJ10" s="50" t="str">
        <f>外線情報!CN7</f>
        <v/>
      </c>
      <c r="BK10" s="50">
        <v>4</v>
      </c>
      <c r="BL10" s="50">
        <f>内線情報!FF8</f>
        <v>4</v>
      </c>
      <c r="BM10" s="50">
        <f>NK･NKG!$GH7</f>
        <v>4</v>
      </c>
      <c r="BN10" s="50">
        <v>4</v>
      </c>
      <c r="BO10" s="50">
        <v>3</v>
      </c>
      <c r="BQ10" s="52"/>
      <c r="BS10" s="52"/>
      <c r="BU10" s="52"/>
      <c r="BV10" s="50"/>
      <c r="BW10" s="52"/>
      <c r="BY10" s="52"/>
      <c r="CA10" s="52"/>
      <c r="CC10" s="52"/>
      <c r="CE10" s="52"/>
      <c r="CG10" s="52"/>
      <c r="CH10" s="50"/>
      <c r="CI10" s="52"/>
      <c r="CK10" s="52"/>
      <c r="CM10" s="52"/>
      <c r="CN10" s="50" t="s">
        <v>733</v>
      </c>
      <c r="CP10" s="50">
        <f>内線情報!FF9</f>
        <v>5</v>
      </c>
      <c r="CQ10" s="50">
        <f t="shared" si="0"/>
        <v>1</v>
      </c>
      <c r="CR10" s="50" t="str">
        <f t="shared" si="1"/>
        <v/>
      </c>
      <c r="CS10" s="50">
        <f t="shared" si="2"/>
        <v>29</v>
      </c>
      <c r="CT10" s="50" t="s">
        <v>1079</v>
      </c>
      <c r="CX10" s="50" t="s">
        <v>732</v>
      </c>
      <c r="DA10" s="1166" t="str">
        <f>IFERROR(IF(COUNT(Q9:Q34)&gt;0,IF($DN8&lt;8,"grey",B10),"grey"),B10)</f>
        <v>LK7</v>
      </c>
      <c r="DB10" s="1167"/>
      <c r="DC10" s="1166" t="str">
        <f>IFERROR(IF(COUNT(Q9:Q34)&gt;0,IF($DN8&lt;8,"grey",D10),"grey"),D10)</f>
        <v>LK8</v>
      </c>
      <c r="DD10" s="1167"/>
      <c r="DE10" s="1166" t="str">
        <f>IFERROR(IF(COUNT(Q9:Q34)&gt;0,IF($DN8&lt;18,"grey",F10),"grey"),F10)</f>
        <v>LK9</v>
      </c>
      <c r="DF10" s="1167"/>
      <c r="DG10" s="1166" t="str">
        <f>IFERROR(IF(COUNT(Q9:Q34)&gt;0,IF($DN8&lt;18,"grey",H10),"grey"),H10)</f>
        <v>LK10</v>
      </c>
      <c r="DH10" s="1167"/>
      <c r="DI10" s="1166" t="str">
        <f>IFERROR(IF(COUNT(Q9:Q34)&gt;0,IF($DN8&lt;18,"grey",J10),"grey"),J10)</f>
        <v>LK11</v>
      </c>
      <c r="DJ10" s="1167"/>
      <c r="DK10" s="1166" t="str">
        <f>IFERROR(IF(COUNT(Q9:Q34)&gt;0,IF($DN8&lt;18,"grey",L10),"grey"),L10)</f>
        <v>LK12</v>
      </c>
      <c r="DL10" s="1167"/>
      <c r="DM10" s="22" t="str">
        <f>IFERROR(INDEX(内線情報!$BL$5:$BL$41,MATCH(R10,内線情報!$AI$5:$AI$43,0),1),"")</f>
        <v/>
      </c>
      <c r="DP10" s="22">
        <f t="shared" ca="1" si="10"/>
        <v>129</v>
      </c>
      <c r="DQ10" s="22" t="str">
        <f t="shared" ca="1" si="3"/>
        <v/>
      </c>
      <c r="DS10" s="1141"/>
      <c r="DV10" s="1166"/>
      <c r="DW10" s="1167"/>
      <c r="DX10" s="1166"/>
      <c r="DY10" s="1167"/>
      <c r="DZ10" s="1166"/>
      <c r="EA10" s="1167"/>
      <c r="EB10" s="1166"/>
      <c r="EC10" s="1167"/>
      <c r="ED10" s="1166"/>
      <c r="EE10" s="1167"/>
      <c r="EF10" s="1166"/>
      <c r="EG10" s="1167"/>
      <c r="ET10" s="1166"/>
      <c r="EU10" s="1167"/>
      <c r="EV10" s="1166"/>
      <c r="EW10" s="1167"/>
      <c r="EX10" s="1166"/>
      <c r="EY10" s="1167"/>
      <c r="EZ10" s="1166"/>
      <c r="FA10" s="1167"/>
      <c r="FB10" s="1166"/>
      <c r="FC10" s="1167"/>
      <c r="FD10" s="1166"/>
      <c r="FE10" s="1167"/>
      <c r="FF10" s="421">
        <v>4</v>
      </c>
      <c r="FG10" s="421" t="str">
        <f>IF(外線情報!C8="未使用","red","")</f>
        <v/>
      </c>
      <c r="FH10" s="421" t="str">
        <f>IF(外線情報!CK$4="","red","")</f>
        <v>red</v>
      </c>
      <c r="FI10" s="421" t="b">
        <f>IF(NK･NKG!FY$4="","red")</f>
        <v>0</v>
      </c>
      <c r="FJ10" s="421" t="str">
        <f>IF(内線情報!D8="未定義","red","")</f>
        <v/>
      </c>
      <c r="FK10" s="420"/>
      <c r="FL10" s="420"/>
      <c r="FM10" s="420"/>
      <c r="FN10" s="420"/>
      <c r="FO10" s="420"/>
      <c r="FP10" s="420"/>
      <c r="FQ10" s="420"/>
      <c r="FR10" s="1166"/>
      <c r="FS10" s="1167"/>
      <c r="FT10" s="1166"/>
      <c r="FU10" s="1167"/>
      <c r="FV10" s="1166"/>
      <c r="FW10" s="1167"/>
      <c r="FX10" s="1166"/>
      <c r="FY10" s="1167"/>
      <c r="FZ10" s="1166"/>
      <c r="GA10" s="1167"/>
      <c r="GB10" s="1166"/>
      <c r="GC10" s="1167"/>
      <c r="GE10" s="1152"/>
      <c r="GF10" s="1152"/>
      <c r="GG10" s="1161"/>
      <c r="GH10" s="1152"/>
      <c r="GI10" s="413" t="str">
        <f t="shared" ref="GI10:HR10" si="12">IF(GI6="grey","grey",IF($GG9="grey","grey",IF(S10="","yellow",IF(COUNTIF($CW$6:$CW$7,S10)&gt;0,"","red"))))</f>
        <v/>
      </c>
      <c r="GJ10" s="633" t="str">
        <f t="shared" si="12"/>
        <v/>
      </c>
      <c r="GK10" s="633" t="str">
        <f t="shared" si="12"/>
        <v/>
      </c>
      <c r="GL10" s="633" t="str">
        <f t="shared" si="12"/>
        <v/>
      </c>
      <c r="GM10" s="633" t="str">
        <f t="shared" si="12"/>
        <v/>
      </c>
      <c r="GN10" s="633" t="str">
        <f t="shared" si="12"/>
        <v/>
      </c>
      <c r="GO10" s="633" t="str">
        <f t="shared" si="12"/>
        <v/>
      </c>
      <c r="GP10" s="633" t="str">
        <f t="shared" si="12"/>
        <v/>
      </c>
      <c r="GQ10" s="633" t="str">
        <f t="shared" si="12"/>
        <v/>
      </c>
      <c r="GR10" s="633" t="str">
        <f t="shared" si="12"/>
        <v/>
      </c>
      <c r="GS10" s="633" t="str">
        <f t="shared" si="12"/>
        <v/>
      </c>
      <c r="GT10" s="633" t="str">
        <f t="shared" si="12"/>
        <v/>
      </c>
      <c r="GU10" s="633" t="str">
        <f t="shared" si="12"/>
        <v/>
      </c>
      <c r="GV10" s="633" t="str">
        <f t="shared" si="12"/>
        <v/>
      </c>
      <c r="GW10" s="633" t="str">
        <f t="shared" si="12"/>
        <v/>
      </c>
      <c r="GX10" s="633" t="str">
        <f t="shared" si="12"/>
        <v/>
      </c>
      <c r="GY10" s="633" t="str">
        <f t="shared" si="12"/>
        <v/>
      </c>
      <c r="GZ10" s="633" t="str">
        <f t="shared" si="12"/>
        <v/>
      </c>
      <c r="HA10" s="633" t="str">
        <f t="shared" si="12"/>
        <v>grey</v>
      </c>
      <c r="HB10" s="633" t="str">
        <f t="shared" si="12"/>
        <v>grey</v>
      </c>
      <c r="HC10" s="633" t="str">
        <f t="shared" si="12"/>
        <v>grey</v>
      </c>
      <c r="HD10" s="633" t="str">
        <f t="shared" si="12"/>
        <v>grey</v>
      </c>
      <c r="HE10" s="633" t="str">
        <f t="shared" si="12"/>
        <v>grey</v>
      </c>
      <c r="HF10" s="633" t="str">
        <f t="shared" si="12"/>
        <v>grey</v>
      </c>
      <c r="HG10" s="633" t="str">
        <f t="shared" si="12"/>
        <v>grey</v>
      </c>
      <c r="HH10" s="633" t="str">
        <f t="shared" si="12"/>
        <v>grey</v>
      </c>
      <c r="HI10" s="633" t="str">
        <f t="shared" si="12"/>
        <v>grey</v>
      </c>
      <c r="HJ10" s="633" t="str">
        <f t="shared" si="12"/>
        <v>grey</v>
      </c>
      <c r="HK10" s="633" t="str">
        <f t="shared" si="12"/>
        <v>grey</v>
      </c>
      <c r="HL10" s="633" t="str">
        <f t="shared" si="12"/>
        <v>grey</v>
      </c>
      <c r="HM10" s="633" t="str">
        <f t="shared" si="12"/>
        <v>grey</v>
      </c>
      <c r="HN10" s="633" t="str">
        <f t="shared" si="12"/>
        <v>grey</v>
      </c>
      <c r="HO10" s="633" t="str">
        <f t="shared" si="12"/>
        <v>grey</v>
      </c>
      <c r="HP10" s="633" t="str">
        <f t="shared" si="12"/>
        <v>grey</v>
      </c>
      <c r="HQ10" s="633" t="str">
        <f t="shared" si="12"/>
        <v>grey</v>
      </c>
      <c r="HR10" s="633" t="str">
        <f t="shared" si="12"/>
        <v>grey</v>
      </c>
      <c r="HS10" s="1163"/>
      <c r="HT10" s="1152"/>
      <c r="HU10" s="1161"/>
    </row>
    <row r="11" spans="1:229">
      <c r="B11" s="34" t="s">
        <v>1550</v>
      </c>
      <c r="C11" s="35">
        <v>7</v>
      </c>
      <c r="D11" s="34" t="s">
        <v>1550</v>
      </c>
      <c r="E11" s="35">
        <v>8</v>
      </c>
      <c r="F11" s="34" t="s">
        <v>1550</v>
      </c>
      <c r="G11" s="35">
        <v>9</v>
      </c>
      <c r="H11" s="34" t="s">
        <v>1550</v>
      </c>
      <c r="I11" s="35">
        <v>10</v>
      </c>
      <c r="J11" s="34" t="s">
        <v>1550</v>
      </c>
      <c r="K11" s="35">
        <v>11</v>
      </c>
      <c r="L11" s="34" t="s">
        <v>1550</v>
      </c>
      <c r="M11" s="35">
        <v>12</v>
      </c>
      <c r="N11" s="30"/>
      <c r="O11" s="1151">
        <v>2</v>
      </c>
      <c r="P11" s="1151" t="str">
        <f>IFERROR(INDEX(内線情報!$C$5:$C$54,MATCH($Q11,内線情報!$B$5:$B$54,0)),"")&amp;""</f>
        <v>11</v>
      </c>
      <c r="Q11" s="1160">
        <v>2</v>
      </c>
      <c r="R11" s="1151" t="str">
        <f>IFERROR(INDEX(内線情報!$D$5:$D$54,MATCH($Q11,内線情報!$B$5:$B$54,0)),"")&amp;""</f>
        <v>ZX-&lt;18&gt;STEL</v>
      </c>
      <c r="S11" s="634" t="s">
        <v>643</v>
      </c>
      <c r="T11" s="634" t="s">
        <v>643</v>
      </c>
      <c r="U11" s="634" t="s">
        <v>643</v>
      </c>
      <c r="V11" s="634" t="s">
        <v>643</v>
      </c>
      <c r="W11" s="634" t="s">
        <v>643</v>
      </c>
      <c r="X11" s="634" t="s">
        <v>643</v>
      </c>
      <c r="Y11" s="634" t="s">
        <v>643</v>
      </c>
      <c r="Z11" s="634" t="s">
        <v>643</v>
      </c>
      <c r="AA11" s="634" t="s">
        <v>643</v>
      </c>
      <c r="AB11" s="634" t="s">
        <v>643</v>
      </c>
      <c r="AC11" s="634" t="s">
        <v>643</v>
      </c>
      <c r="AD11" s="634" t="s">
        <v>643</v>
      </c>
      <c r="AE11" s="634" t="s">
        <v>643</v>
      </c>
      <c r="AF11" s="634" t="s">
        <v>643</v>
      </c>
      <c r="AG11" s="634" t="s">
        <v>643</v>
      </c>
      <c r="AH11" s="634" t="s">
        <v>643</v>
      </c>
      <c r="AI11" s="634" t="s">
        <v>643</v>
      </c>
      <c r="AJ11" s="634" t="s">
        <v>643</v>
      </c>
      <c r="AK11" s="431" t="s">
        <v>643</v>
      </c>
      <c r="AL11" s="431" t="s">
        <v>643</v>
      </c>
      <c r="AM11" s="431" t="s">
        <v>643</v>
      </c>
      <c r="AN11" s="431" t="s">
        <v>643</v>
      </c>
      <c r="AO11" s="431" t="s">
        <v>643</v>
      </c>
      <c r="AP11" s="431" t="s">
        <v>643</v>
      </c>
      <c r="AQ11" s="431" t="s">
        <v>643</v>
      </c>
      <c r="AR11" s="431" t="s">
        <v>643</v>
      </c>
      <c r="AS11" s="431" t="s">
        <v>643</v>
      </c>
      <c r="AT11" s="431" t="s">
        <v>643</v>
      </c>
      <c r="AU11" s="431" t="s">
        <v>643</v>
      </c>
      <c r="AV11" s="431" t="s">
        <v>643</v>
      </c>
      <c r="AW11" s="431" t="s">
        <v>643</v>
      </c>
      <c r="AX11" s="431" t="s">
        <v>643</v>
      </c>
      <c r="AY11" s="431" t="s">
        <v>643</v>
      </c>
      <c r="AZ11" s="431" t="s">
        <v>643</v>
      </c>
      <c r="BA11" s="431" t="s">
        <v>643</v>
      </c>
      <c r="BB11" s="431" t="s">
        <v>643</v>
      </c>
      <c r="BC11" s="1178" t="s">
        <v>643</v>
      </c>
      <c r="BD11" s="1151" t="str">
        <f>IFERROR(IF(Q11="","",IF(ISBLANK(INDEX(内線情報!$G$5:$G$54,Q11)),1,DS11)),"")&amp;""</f>
        <v>1</v>
      </c>
      <c r="BE11" s="1180"/>
      <c r="BG11" s="39" t="s">
        <v>589</v>
      </c>
      <c r="BH11" s="50">
        <f>外線情報!CF9</f>
        <v>5</v>
      </c>
      <c r="BI11" s="50">
        <v>5</v>
      </c>
      <c r="BJ11" s="50" t="str">
        <f>外線情報!CN8</f>
        <v/>
      </c>
      <c r="BK11" s="50">
        <v>5</v>
      </c>
      <c r="BL11" s="50">
        <f>内線情報!FF9</f>
        <v>5</v>
      </c>
      <c r="BM11" s="50">
        <f>NK･NKG!$GH8</f>
        <v>5</v>
      </c>
      <c r="BN11" s="50">
        <v>5</v>
      </c>
      <c r="BO11" s="50">
        <v>4</v>
      </c>
      <c r="BU11" s="50"/>
      <c r="BV11" s="50"/>
      <c r="BW11" s="50"/>
      <c r="CG11" s="50"/>
      <c r="CH11" s="50"/>
      <c r="CI11" s="50"/>
      <c r="CN11" s="50" t="s">
        <v>734</v>
      </c>
      <c r="CP11" s="50">
        <f>内線情報!FF10</f>
        <v>6</v>
      </c>
      <c r="CQ11" s="50">
        <f t="shared" si="0"/>
        <v>1</v>
      </c>
      <c r="CR11" s="50" t="str">
        <f t="shared" si="1"/>
        <v/>
      </c>
      <c r="CS11" s="50">
        <f t="shared" si="2"/>
        <v>30</v>
      </c>
      <c r="CT11" s="50" t="s">
        <v>1080</v>
      </c>
      <c r="CX11" s="50" t="s">
        <v>733</v>
      </c>
      <c r="DA11" s="34" t="str">
        <f>IF(DA10="grey","grey",IF(B11="","yellow",IF(COUNTIF($BG$6:$BG$39,B11)&gt;0,"","red")))</f>
        <v/>
      </c>
      <c r="DB11" s="35" t="str">
        <f ca="1">IF(DA10="grey","grey",IFERROR(IF(COUNTIF(INDIRECT(B11),SUBSTITUTE(C11,"*","~")),EU11,"red"),IF(AND(C11&lt;&gt;$BG$7,C11&lt;&gt;$BG$8,C11&lt;&gt;$BG$9,C11&lt;&gt;$BG$10,C11&lt;&gt;$BG$11,C11&lt;&gt;$BG$12,C11&lt;&gt;$BG$13),"grey",EU11)))</f>
        <v>none</v>
      </c>
      <c r="DC11" s="34" t="str">
        <f>IF(DC10="grey","grey",IF(D11="","yellow",IF(COUNTIF($BG$6:$BG$39,D11)&gt;0,"","red")))</f>
        <v/>
      </c>
      <c r="DD11" s="35" t="str">
        <f ca="1">IF(DC10="grey","grey",IFERROR(IF(COUNTIF(INDIRECT(D11),SUBSTITUTE(E11,"*","~")),EW11,"red"),IF(AND(E11&lt;&gt;$BG$7,E11&lt;&gt;$BG$8,E11&lt;&gt;$BG$9,E11&lt;&gt;$BG$10,E11&lt;&gt;$BG$11,E11&lt;&gt;$BG$12,E11&lt;&gt;$BG$13),"grey",EW11)))</f>
        <v>none</v>
      </c>
      <c r="DE11" s="34" t="str">
        <f>IF(DE10="grey","grey",IF(F11="","yellow",IF(COUNTIF($BG$6:$BG$39,F11)&gt;0,"","red")))</f>
        <v/>
      </c>
      <c r="DF11" s="35" t="str">
        <f ca="1">IF(DE10="grey","grey",IFERROR(IF(COUNTIF(INDIRECT(F11),SUBSTITUTE(G11,"*","~")),EY11,"red"),IF(AND(G11&lt;&gt;$BG$7,G11&lt;&gt;$BG$8,G11&lt;&gt;$BG$9,G11&lt;&gt;$BG$10,G11&lt;&gt;$BG$11,G11&lt;&gt;$BG$12,G11&lt;&gt;$BG$13),"grey",EY11)))</f>
        <v>none</v>
      </c>
      <c r="DG11" s="34" t="str">
        <f>IF(DG10="grey","grey",IF(H11="","yellow",IF(COUNTIF($BG$6:$BG$39,H11)&gt;0,"","red")))</f>
        <v/>
      </c>
      <c r="DH11" s="35" t="str">
        <f ca="1">IF(DG10="grey","grey",IFERROR(IF(COUNTIF(INDIRECT(H11),SUBSTITUTE(I11,"*","~")),FA11,"red"),IF(AND(I11&lt;&gt;$BG$7,I11&lt;&gt;$BG$8,I11&lt;&gt;$BG$9,I11&lt;&gt;$BG$10,I11&lt;&gt;$BG$11,I11&lt;&gt;$BG$12,I11&lt;&gt;$BG$13),"grey",FA11)))</f>
        <v>none</v>
      </c>
      <c r="DI11" s="34" t="str">
        <f>IF(DI10="grey","grey",IF(J11="","yellow",IF(COUNTIF($BG$6:$BG$39,J11)&gt;0,"","red")))</f>
        <v/>
      </c>
      <c r="DJ11" s="35" t="str">
        <f ca="1">IF(DI10="grey","grey",IFERROR(IF(COUNTIF(INDIRECT(J11),SUBSTITUTE(K11,"*","~")),FC11,"red"),IF(AND(K11&lt;&gt;$BG$7,K11&lt;&gt;$BG$8,K11&lt;&gt;$BG$9,K11&lt;&gt;$BG$10,K11&lt;&gt;$BG$11,K11&lt;&gt;$BG$12,K11&lt;&gt;$BG$13),"grey",FC11)))</f>
        <v>none</v>
      </c>
      <c r="DK11" s="34" t="str">
        <f>IF(DK10="grey","grey",IF(L11="","yellow",IF(COUNTIF($BG$6:$BG$39,L11)&gt;0,"","red")))</f>
        <v/>
      </c>
      <c r="DL11" s="35" t="str">
        <f ca="1">IF(DK10="grey","grey",IFERROR(IF(COUNTIF(INDIRECT(L11),SUBSTITUTE(M11,"*","~")),FE11,"red"),IF(AND(M11&lt;&gt;$BG$7,M11&lt;&gt;$BG$8,M11&lt;&gt;$BG$9,M11&lt;&gt;$BG$10,M11&lt;&gt;$BG$11,M11&lt;&gt;$BG$12,M11&lt;&gt;$BG$13),"grey",FE11)))</f>
        <v>none</v>
      </c>
      <c r="DM11" s="22">
        <f>IFERROR(INDEX(内線情報!$BL$5:$BL$41,MATCH(R11,内線情報!$AI$5:$AI$43,0),1),"")</f>
        <v>18</v>
      </c>
      <c r="DP11" s="22">
        <f t="shared" ca="1" si="10"/>
        <v>161</v>
      </c>
      <c r="DQ11" s="22" t="str">
        <f t="shared" ca="1" si="3"/>
        <v/>
      </c>
      <c r="DS11" s="1141">
        <f>INDEX(内線情報!$G$5:$G$54,MATCH(Q11,DK,0))</f>
        <v>1</v>
      </c>
      <c r="DV11" s="34" t="str">
        <f>CONCATENATE(B11,C11)</f>
        <v>ワンタッチ7</v>
      </c>
      <c r="DW11" s="35"/>
      <c r="DX11" s="34" t="str">
        <f>CONCATENATE(D11,E11)</f>
        <v>ワンタッチ8</v>
      </c>
      <c r="DY11" s="35"/>
      <c r="DZ11" s="34" t="str">
        <f>CONCATENATE(F11,G11)</f>
        <v>ワンタッチ9</v>
      </c>
      <c r="EA11" s="35"/>
      <c r="EB11" s="34" t="str">
        <f>CONCATENATE(H11,I11)</f>
        <v>ワンタッチ10</v>
      </c>
      <c r="EC11" s="35"/>
      <c r="ED11" s="34" t="str">
        <f>CONCATENATE(J11,K11)</f>
        <v>ワンタッチ11</v>
      </c>
      <c r="EE11" s="35"/>
      <c r="EF11" s="34" t="str">
        <f>CONCATENATE(L11,M11)</f>
        <v>ワンタッチ12</v>
      </c>
      <c r="EG11" s="35"/>
      <c r="EH11" s="22">
        <f>COUNTIF($DV$6:$EG$34,DV11)</f>
        <v>1</v>
      </c>
      <c r="EJ11" s="22">
        <f>COUNTIF($DV$6:$EG$34,DX11)</f>
        <v>1</v>
      </c>
      <c r="EL11" s="22">
        <f>COUNTIF($DV$6:$EG$34,DZ11)</f>
        <v>1</v>
      </c>
      <c r="EN11" s="22">
        <f>COUNTIF($DV$6:$EG$34,EB11)</f>
        <v>1</v>
      </c>
      <c r="EP11" s="22">
        <f>COUNTIF($DV$6:$EG$34,ED11)</f>
        <v>1</v>
      </c>
      <c r="ER11" s="22">
        <f>COUNTIF($DV$6:$EG$34,EF11)</f>
        <v>1</v>
      </c>
      <c r="ET11" s="34" t="str">
        <f>IF(DV11="未使用","",IF(EH11&lt;2,"","red"))</f>
        <v/>
      </c>
      <c r="EU11" s="35" t="str">
        <f>IF(B11="ボックスキー","",IF(C11="","red",FS11))</f>
        <v>none</v>
      </c>
      <c r="EV11" s="34" t="str">
        <f>IF(DX11="未使用","",IF(EJ11&lt;2,"","red"))</f>
        <v/>
      </c>
      <c r="EW11" s="35" t="str">
        <f>IF(D11="ボックスキー","",IF(E11="","red",FU11))</f>
        <v>none</v>
      </c>
      <c r="EX11" s="34" t="str">
        <f>IF(DZ11="未使用","",IF(EL11&lt;2,"","red"))</f>
        <v/>
      </c>
      <c r="EY11" s="35" t="str">
        <f>IF(F11="ボックスキー","",IF(G11="","red",FW11))</f>
        <v>none</v>
      </c>
      <c r="EZ11" s="34" t="str">
        <f>IF(EB11="未使用","",IF(EN11&lt;2,"","red"))</f>
        <v/>
      </c>
      <c r="FA11" s="35" t="str">
        <f>IF(H11="ボックスキー","",IF(I11="","red",FY11))</f>
        <v>none</v>
      </c>
      <c r="FB11" s="34" t="str">
        <f>IF(ED11="未使用","",IF(EP11&lt;2,"","red"))</f>
        <v/>
      </c>
      <c r="FC11" s="35" t="str">
        <f>IF(J11="ボックスキー","",IF(K11="","red",GA11))</f>
        <v>none</v>
      </c>
      <c r="FD11" s="34" t="str">
        <f>IF(EF11="未使用","",IF(ER11&lt;2,"","red"))</f>
        <v/>
      </c>
      <c r="FE11" s="35" t="str">
        <f>IF(L11="ボックスキー","",IF(M11="","red",GC11))</f>
        <v>none</v>
      </c>
      <c r="FF11" s="419">
        <v>5</v>
      </c>
      <c r="FG11" s="419" t="str">
        <f>IF(外線情報!C9="未使用","red","")</f>
        <v/>
      </c>
      <c r="FH11" s="419" t="str">
        <f>IF(外線情報!CL$4="","red","")</f>
        <v>red</v>
      </c>
      <c r="FI11" s="419" t="b">
        <f>IF(NK･NKG!FZ$4="","red")</f>
        <v>0</v>
      </c>
      <c r="FJ11" s="419" t="str">
        <f>IF(内線情報!D9="未定義","red","")</f>
        <v/>
      </c>
      <c r="FK11" s="419"/>
      <c r="FL11" s="419"/>
      <c r="FM11" s="419"/>
      <c r="FN11" s="419"/>
      <c r="FO11" s="419"/>
      <c r="FP11" s="419"/>
      <c r="FQ11" s="419"/>
      <c r="FR11" s="34"/>
      <c r="FS11" s="35" t="str">
        <f>IF(B11=$FG$6,INDEX($FG$7:$FG$18,C11),IF(B11=$FH$6,INDEX($FH$7:$FH$12,C11),IF(B11=$FI$6,INDEX($FI$7:$FI$18,C11),IF(B11=$FJ$6,INDEX($FJ$7:$FJ$56,C11),"none"))))</f>
        <v>none</v>
      </c>
      <c r="FT11" s="34"/>
      <c r="FU11" s="35" t="str">
        <f>IF(D11=$FG$6,INDEX($FG$7:$FG$18,E11),IF(D11=$FH$6,INDEX($FH$7:$FH$12,E11),IF(D11=$FI$6,INDEX($FI$7:$FI$18,E11),IF(D11=$FJ$6,INDEX($FJ$7:$FJ$56,E11),"none"))))</f>
        <v>none</v>
      </c>
      <c r="FV11" s="34"/>
      <c r="FW11" s="35" t="str">
        <f>IF(F11=$FG$6,INDEX($FG$7:$FG$18,G11),IF(F11=$FH$6,INDEX($FH$7:$FH$12,G11),IF(F11=$FI$6,INDEX($FI$7:$FI$18,G11),IF(F11=$FJ$6,INDEX($FJ$7:$FJ$56,G11),"none"))))</f>
        <v>none</v>
      </c>
      <c r="FX11" s="34"/>
      <c r="FY11" s="35" t="str">
        <f>IF(H11=$FG$6,INDEX($FG$7:$FG$18,I11),IF(H11=$FH$6,INDEX($FH$7:$FH$12,I11),IF(H11=$FI$6,INDEX($FI$7:$FI$18,I11),IF(H11=$FJ$6,INDEX($FJ$7:$FJ$56,I11),"none"))))</f>
        <v>none</v>
      </c>
      <c r="FZ11" s="34"/>
      <c r="GA11" s="35" t="str">
        <f>IF(J11=$FG$6,INDEX($FG$7:$FG$18,K11),IF(J11=$FH$6,INDEX($FH$7:$FH$12,K11),IF(J11=$FI$6,INDEX($FI$7:$FI$18,K11),IF(J11=$FJ$6,INDEX($FJ$7:$FJ$56,K11),"none"))))</f>
        <v>none</v>
      </c>
      <c r="GB11" s="34"/>
      <c r="GC11" s="35" t="str">
        <f>IF(L11=$FG$6,INDEX($FG$7:$FG$18,M11),IF(L11=$FH$6,INDEX($FH$7:$FH$12,M11),IF(L11=$FI$6,INDEX($FI$7:$FI$18,M11),IF(L11=$FJ$6,INDEX($FJ$7:$FJ$56,M11),"none"))))</f>
        <v>none</v>
      </c>
      <c r="GE11" s="1151" t="str">
        <f>IF($GF11="grey","grey","")</f>
        <v/>
      </c>
      <c r="GF11" s="1151" t="str">
        <f>IF($GG11="grey","grey","")</f>
        <v/>
      </c>
      <c r="GG11" s="1160" t="str">
        <f>IF(Q11="","grey",IF(COUNTIF(Q:Q,Q11)&gt;1,"red",IF(COUNTIF(_DK,Q11)&gt;0,"","red")))</f>
        <v/>
      </c>
      <c r="GH11" s="1151" t="str">
        <f>IF($GF11="grey","grey","")</f>
        <v/>
      </c>
      <c r="GI11" s="413" t="str">
        <f t="shared" ref="GI11:HR11" si="13">IF(GI6="grey","grey",IF($GG11="grey","grey",IF(S11="","yellow",IF(COUNTIF($CT$6:$CT$21,S11)&gt;0,"","red"))))</f>
        <v/>
      </c>
      <c r="GJ11" s="633" t="str">
        <f t="shared" si="13"/>
        <v/>
      </c>
      <c r="GK11" s="633" t="str">
        <f t="shared" si="13"/>
        <v/>
      </c>
      <c r="GL11" s="633" t="str">
        <f t="shared" si="13"/>
        <v/>
      </c>
      <c r="GM11" s="633" t="str">
        <f t="shared" si="13"/>
        <v/>
      </c>
      <c r="GN11" s="633" t="str">
        <f t="shared" si="13"/>
        <v/>
      </c>
      <c r="GO11" s="633" t="str">
        <f t="shared" si="13"/>
        <v/>
      </c>
      <c r="GP11" s="633" t="str">
        <f t="shared" si="13"/>
        <v/>
      </c>
      <c r="GQ11" s="633" t="str">
        <f t="shared" si="13"/>
        <v/>
      </c>
      <c r="GR11" s="633" t="str">
        <f t="shared" si="13"/>
        <v/>
      </c>
      <c r="GS11" s="633" t="str">
        <f t="shared" si="13"/>
        <v/>
      </c>
      <c r="GT11" s="633" t="str">
        <f t="shared" si="13"/>
        <v/>
      </c>
      <c r="GU11" s="633" t="str">
        <f t="shared" si="13"/>
        <v/>
      </c>
      <c r="GV11" s="633" t="str">
        <f t="shared" si="13"/>
        <v/>
      </c>
      <c r="GW11" s="633" t="str">
        <f t="shared" si="13"/>
        <v/>
      </c>
      <c r="GX11" s="633" t="str">
        <f t="shared" si="13"/>
        <v/>
      </c>
      <c r="GY11" s="633" t="str">
        <f t="shared" si="13"/>
        <v/>
      </c>
      <c r="GZ11" s="633" t="str">
        <f t="shared" si="13"/>
        <v/>
      </c>
      <c r="HA11" s="633" t="str">
        <f t="shared" si="13"/>
        <v>grey</v>
      </c>
      <c r="HB11" s="633" t="str">
        <f t="shared" si="13"/>
        <v>grey</v>
      </c>
      <c r="HC11" s="633" t="str">
        <f t="shared" si="13"/>
        <v>grey</v>
      </c>
      <c r="HD11" s="633" t="str">
        <f t="shared" si="13"/>
        <v>grey</v>
      </c>
      <c r="HE11" s="633" t="str">
        <f t="shared" si="13"/>
        <v>grey</v>
      </c>
      <c r="HF11" s="633" t="str">
        <f t="shared" si="13"/>
        <v>grey</v>
      </c>
      <c r="HG11" s="633" t="str">
        <f t="shared" si="13"/>
        <v>grey</v>
      </c>
      <c r="HH11" s="633" t="str">
        <f t="shared" si="13"/>
        <v>grey</v>
      </c>
      <c r="HI11" s="633" t="str">
        <f t="shared" si="13"/>
        <v>grey</v>
      </c>
      <c r="HJ11" s="633" t="str">
        <f t="shared" si="13"/>
        <v>grey</v>
      </c>
      <c r="HK11" s="633" t="str">
        <f t="shared" si="13"/>
        <v>grey</v>
      </c>
      <c r="HL11" s="633" t="str">
        <f t="shared" si="13"/>
        <v>grey</v>
      </c>
      <c r="HM11" s="633" t="str">
        <f t="shared" si="13"/>
        <v>grey</v>
      </c>
      <c r="HN11" s="633" t="str">
        <f t="shared" si="13"/>
        <v>grey</v>
      </c>
      <c r="HO11" s="633" t="str">
        <f t="shared" si="13"/>
        <v>grey</v>
      </c>
      <c r="HP11" s="633" t="str">
        <f t="shared" si="13"/>
        <v>grey</v>
      </c>
      <c r="HQ11" s="633" t="str">
        <f t="shared" si="13"/>
        <v>grey</v>
      </c>
      <c r="HR11" s="633" t="str">
        <f t="shared" si="13"/>
        <v>grey</v>
      </c>
      <c r="HS11" s="1162" t="str">
        <f t="shared" ref="HS11" si="14">IF($GG11="grey","grey",IF(BC11="","",IF(COUNTIF($CV$6:$CV$7,BC11)&gt;0,"","red")))</f>
        <v/>
      </c>
      <c r="HT11" s="1151" t="str">
        <f t="shared" ref="HT11:HU11" si="15">IF($GG11="grey","grey","")</f>
        <v/>
      </c>
      <c r="HU11" s="1160" t="str">
        <f t="shared" si="15"/>
        <v/>
      </c>
    </row>
    <row r="12" spans="1:229">
      <c r="B12" s="1175" t="str">
        <f>IF(B11="DK",BQ12,IF(B11="NK",BS12,""))</f>
        <v/>
      </c>
      <c r="C12" s="1176"/>
      <c r="D12" s="1175" t="str">
        <f>IF(D11="DK",BU12,IF(D11="NK",BW12,""))</f>
        <v/>
      </c>
      <c r="E12" s="1176"/>
      <c r="F12" s="1175" t="str">
        <f>IF(F11="DK",BY12,IF(F11="NK",CA12,""))</f>
        <v/>
      </c>
      <c r="G12" s="1176"/>
      <c r="H12" s="1175" t="str">
        <f>IF(H11="DK",CC12,IF(H11="NK",CE12,""))</f>
        <v/>
      </c>
      <c r="I12" s="1176"/>
      <c r="J12" s="1175" t="str">
        <f>IF(J11="DK",CG12,IF(J11="NK",CI12,""))</f>
        <v/>
      </c>
      <c r="K12" s="1176"/>
      <c r="L12" s="1175" t="str">
        <f>IF(L11="DK",CK12,IF(L11="NK",CM12,""))</f>
        <v/>
      </c>
      <c r="M12" s="1176"/>
      <c r="N12" s="30"/>
      <c r="O12" s="1152"/>
      <c r="P12" s="1152"/>
      <c r="Q12" s="1161"/>
      <c r="R12" s="1152"/>
      <c r="S12" s="635" t="s">
        <v>67</v>
      </c>
      <c r="T12" s="635" t="s">
        <v>67</v>
      </c>
      <c r="U12" s="635" t="s">
        <v>67</v>
      </c>
      <c r="V12" s="635" t="s">
        <v>67</v>
      </c>
      <c r="W12" s="635" t="s">
        <v>67</v>
      </c>
      <c r="X12" s="635" t="s">
        <v>67</v>
      </c>
      <c r="Y12" s="635" t="s">
        <v>67</v>
      </c>
      <c r="Z12" s="635" t="s">
        <v>67</v>
      </c>
      <c r="AA12" s="635" t="s">
        <v>67</v>
      </c>
      <c r="AB12" s="635" t="s">
        <v>67</v>
      </c>
      <c r="AC12" s="635" t="s">
        <v>67</v>
      </c>
      <c r="AD12" s="635" t="s">
        <v>67</v>
      </c>
      <c r="AE12" s="635" t="s">
        <v>67</v>
      </c>
      <c r="AF12" s="635" t="s">
        <v>67</v>
      </c>
      <c r="AG12" s="635" t="s">
        <v>67</v>
      </c>
      <c r="AH12" s="635" t="s">
        <v>67</v>
      </c>
      <c r="AI12" s="635" t="s">
        <v>67</v>
      </c>
      <c r="AJ12" s="635" t="s">
        <v>67</v>
      </c>
      <c r="AK12" s="432" t="s">
        <v>643</v>
      </c>
      <c r="AL12" s="432" t="s">
        <v>643</v>
      </c>
      <c r="AM12" s="432" t="s">
        <v>643</v>
      </c>
      <c r="AN12" s="432" t="s">
        <v>643</v>
      </c>
      <c r="AO12" s="432" t="s">
        <v>643</v>
      </c>
      <c r="AP12" s="432" t="s">
        <v>643</v>
      </c>
      <c r="AQ12" s="432" t="s">
        <v>643</v>
      </c>
      <c r="AR12" s="432" t="s">
        <v>643</v>
      </c>
      <c r="AS12" s="432" t="s">
        <v>643</v>
      </c>
      <c r="AT12" s="432" t="s">
        <v>643</v>
      </c>
      <c r="AU12" s="432" t="s">
        <v>643</v>
      </c>
      <c r="AV12" s="432" t="s">
        <v>643</v>
      </c>
      <c r="AW12" s="432" t="s">
        <v>643</v>
      </c>
      <c r="AX12" s="432" t="s">
        <v>643</v>
      </c>
      <c r="AY12" s="432" t="s">
        <v>643</v>
      </c>
      <c r="AZ12" s="432" t="s">
        <v>643</v>
      </c>
      <c r="BA12" s="432" t="s">
        <v>643</v>
      </c>
      <c r="BB12" s="432" t="s">
        <v>643</v>
      </c>
      <c r="BC12" s="1179"/>
      <c r="BD12" s="1152"/>
      <c r="BE12" s="1181"/>
      <c r="BG12" s="39" t="s">
        <v>418</v>
      </c>
      <c r="BH12" s="50">
        <f>外線情報!CF10</f>
        <v>6</v>
      </c>
      <c r="BI12" s="50">
        <v>6</v>
      </c>
      <c r="BJ12" s="50" t="str">
        <f>外線情報!CN9</f>
        <v/>
      </c>
      <c r="BK12" s="50">
        <v>6</v>
      </c>
      <c r="BL12" s="50">
        <f>内線情報!FF10</f>
        <v>6</v>
      </c>
      <c r="BM12" s="50">
        <f>NK･NKG!$GH9</f>
        <v>6</v>
      </c>
      <c r="BN12" s="50">
        <v>6</v>
      </c>
      <c r="BO12" s="50">
        <v>5</v>
      </c>
      <c r="BP12" s="50" t="str">
        <f>INDEX(番号!$CA$5:$CB$44,C11,2)</f>
        <v>16</v>
      </c>
      <c r="BQ12" s="50" t="str">
        <f>IF(C11="","",IF(BP12="",INDEX(番号!$CA10:$CB$44,C11,2),BP12))</f>
        <v>16</v>
      </c>
      <c r="BR12" s="50">
        <f>INDEX(番号!$CC$5:$CE$52,C11,3)</f>
        <v>6007</v>
      </c>
      <c r="BS12" s="50" t="str">
        <f>IF(C11="","",IF(BR12="0",INDEX(番号!$CC$5:$CE$52,C11,2),BR12))&amp;""</f>
        <v>6007</v>
      </c>
      <c r="BT12" s="50" t="str">
        <f>INDEX(番号!$CA$5:$CB$44,E11,2)</f>
        <v>17</v>
      </c>
      <c r="BU12" s="50" t="str">
        <f>IF(E11="","",IF(BT12="",INDEX(番号!$CA10:$CB$44,E11,2),BT12))&amp;""</f>
        <v>17</v>
      </c>
      <c r="BV12" s="50">
        <f>INDEX(番号!$CC$5:$CE$52,E11,3)</f>
        <v>6008</v>
      </c>
      <c r="BW12" s="50" t="str">
        <f>IF(E11="","",IF(BV12="0",INDEX(番号!$CC$5:$CE$52,E11,2),BV12))&amp;""</f>
        <v>6008</v>
      </c>
      <c r="BX12" s="50" t="str">
        <f>INDEX(番号!$CA$5:$CB$44,G11,2)</f>
        <v>18</v>
      </c>
      <c r="BY12" s="50" t="str">
        <f>IF(G11="","",IF(BX12="",INDEX(番号!$CA10:$CB$44,G11,2),BX12))&amp;""</f>
        <v>18</v>
      </c>
      <c r="BZ12" s="50">
        <f>INDEX(番号!$CC$5:$CE$52,G11,3)</f>
        <v>6009</v>
      </c>
      <c r="CA12" s="50" t="str">
        <f>IF(G11="","",IF(BZ12="0",INDEX(番号!$CC$5:$CE$52,G11,2),BZ12))&amp;""</f>
        <v>6009</v>
      </c>
      <c r="CB12" s="50" t="str">
        <f>INDEX(番号!$CA$5:$CB$44,I11,2)</f>
        <v>19</v>
      </c>
      <c r="CC12" s="50" t="str">
        <f>IF(I11="","",IF(CB12="",INDEX(番号!$CA10:$CB$44,I11,2),CB12))&amp;""</f>
        <v>19</v>
      </c>
      <c r="CD12" s="50">
        <f>INDEX(番号!$CC$5:$CE$52,I11,3)</f>
        <v>6010</v>
      </c>
      <c r="CE12" s="50" t="str">
        <f>IF(I11="","",IF(CD12="0",INDEX(番号!$CC$5:$CE$52,I11,2),CD12))&amp;""</f>
        <v>6010</v>
      </c>
      <c r="CF12" s="50" t="str">
        <f>INDEX(番号!$CA$5:$CB$44,K11,2)</f>
        <v>20</v>
      </c>
      <c r="CG12" s="50" t="str">
        <f>IF(K11="","",IF(CF12="",INDEX(番号!$CA$5:$CB$44,K11,1),CF12))&amp;""</f>
        <v>20</v>
      </c>
      <c r="CH12" s="50">
        <f>INDEX(番号!$CC$5:$CE$52,K11,3)</f>
        <v>6011</v>
      </c>
      <c r="CI12" s="50" t="str">
        <f>IF(K11="","",IF(CH12="0",INDEX(番号!$CC$5:$CE$52,K11,2),CH12))&amp;""</f>
        <v>6011</v>
      </c>
      <c r="CJ12" s="50" t="str">
        <f>INDEX(番号!$CA$5:$CB$44,M11,2)</f>
        <v>21</v>
      </c>
      <c r="CK12" s="50" t="str">
        <f>IF(M11="","",IF(CJ12="",INDEX(番号!$CA$5:$CB$44,M11,1),CJ12))&amp;""</f>
        <v>21</v>
      </c>
      <c r="CL12" s="50">
        <f>INDEX(番号!$CC$5:$CE$52,M11,3)</f>
        <v>6012</v>
      </c>
      <c r="CM12" s="50" t="str">
        <f>IF(M11="","",IF(CL12="0",INDEX(番号!$CC$5:$CE$52,M11,2),CL12))&amp;""</f>
        <v>6012</v>
      </c>
      <c r="CN12" s="50" t="s">
        <v>735</v>
      </c>
      <c r="CP12" s="50">
        <f>内線情報!FF11</f>
        <v>7</v>
      </c>
      <c r="CQ12" s="50">
        <f t="shared" si="0"/>
        <v>1</v>
      </c>
      <c r="CR12" s="50" t="str">
        <f t="shared" si="1"/>
        <v/>
      </c>
      <c r="CS12" s="50" t="str">
        <f t="shared" si="2"/>
        <v/>
      </c>
      <c r="CT12" s="50" t="s">
        <v>1081</v>
      </c>
      <c r="CX12" s="50" t="s">
        <v>734</v>
      </c>
      <c r="DA12" s="1153" t="str">
        <f>IF(DA10="grey","grey","")</f>
        <v/>
      </c>
      <c r="DB12" s="1154"/>
      <c r="DC12" s="1153" t="str">
        <f>IF(DC10="grey","grey","")</f>
        <v/>
      </c>
      <c r="DD12" s="1154"/>
      <c r="DE12" s="1153" t="str">
        <f>IF(DE10="grey","grey","")</f>
        <v/>
      </c>
      <c r="DF12" s="1154"/>
      <c r="DG12" s="1153" t="str">
        <f>IF(DG10="grey","grey","")</f>
        <v/>
      </c>
      <c r="DH12" s="1154"/>
      <c r="DI12" s="1153" t="str">
        <f>IF(DI10="grey","grey","")</f>
        <v/>
      </c>
      <c r="DJ12" s="1154"/>
      <c r="DK12" s="1153" t="str">
        <f>IF(DK10="grey","grey","")</f>
        <v/>
      </c>
      <c r="DL12" s="1154"/>
      <c r="DM12" s="22" t="str">
        <f>IFERROR(INDEX(内線情報!$BL$5:$BL$41,MATCH(R12,内線情報!$AI$5:$AI$43,0),1),"")</f>
        <v/>
      </c>
      <c r="DP12" s="22">
        <f t="shared" ca="1" si="10"/>
        <v>193</v>
      </c>
      <c r="DQ12" s="22" t="str">
        <f t="shared" ca="1" si="3"/>
        <v/>
      </c>
      <c r="DS12" s="1141"/>
      <c r="DV12" s="1153" t="str">
        <f>IF(B11="DK",BQ12,IF(B11="NK",BS12,""))</f>
        <v/>
      </c>
      <c r="DW12" s="1154"/>
      <c r="DX12" s="1155" t="str">
        <f>IF(D11="DK",BU12,IF(D11="NK",BW12,""))</f>
        <v/>
      </c>
      <c r="DY12" s="1156"/>
      <c r="DZ12" s="1155" t="str">
        <f>IF(F11="DK",BY12,IF(F11="NK",CA12,""))</f>
        <v/>
      </c>
      <c r="EA12" s="1156"/>
      <c r="EB12" s="1155" t="str">
        <f>IF(H11="DK",CC12,IF(H11="NK",CE12,""))</f>
        <v/>
      </c>
      <c r="EC12" s="1156"/>
      <c r="ED12" s="1155" t="str">
        <f>IF(J11="DK",CG12,IF(J11="NK",CI12,""))</f>
        <v/>
      </c>
      <c r="EE12" s="1156"/>
      <c r="EF12" s="1155" t="str">
        <f>IF(L11="DK",CK12,IF(L11="NK",CM12,""))</f>
        <v/>
      </c>
      <c r="EG12" s="1156"/>
      <c r="ET12" s="1153"/>
      <c r="EU12" s="1154"/>
      <c r="EV12" s="1153"/>
      <c r="EW12" s="1154"/>
      <c r="EX12" s="1153"/>
      <c r="EY12" s="1154"/>
      <c r="EZ12" s="1153"/>
      <c r="FA12" s="1154"/>
      <c r="FB12" s="1153"/>
      <c r="FC12" s="1154"/>
      <c r="FD12" s="1153"/>
      <c r="FE12" s="1154"/>
      <c r="FF12" s="411">
        <v>6</v>
      </c>
      <c r="FG12" s="411" t="str">
        <f>IF(外線情報!C10="未使用","red","")</f>
        <v/>
      </c>
      <c r="FH12" s="411" t="str">
        <f>IF(外線情報!CM$4="","red","")</f>
        <v>red</v>
      </c>
      <c r="FI12" s="411" t="b">
        <f>IF(NK･NKG!GA$4="","red")</f>
        <v>0</v>
      </c>
      <c r="FJ12" s="411" t="str">
        <f>IF(内線情報!D10="未定義","red","")</f>
        <v/>
      </c>
      <c r="FK12" s="411"/>
      <c r="FL12" s="411"/>
      <c r="FM12" s="411"/>
      <c r="FN12" s="411"/>
      <c r="FO12" s="411"/>
      <c r="FP12" s="411"/>
      <c r="FQ12" s="411"/>
      <c r="FR12" s="1153"/>
      <c r="FS12" s="1154"/>
      <c r="FT12" s="1153"/>
      <c r="FU12" s="1154"/>
      <c r="FV12" s="1153"/>
      <c r="FW12" s="1154"/>
      <c r="FX12" s="1153"/>
      <c r="FY12" s="1154"/>
      <c r="FZ12" s="1153"/>
      <c r="GA12" s="1154"/>
      <c r="GB12" s="1153"/>
      <c r="GC12" s="1154"/>
      <c r="GE12" s="1152"/>
      <c r="GF12" s="1152"/>
      <c r="GG12" s="1161"/>
      <c r="GH12" s="1152"/>
      <c r="GI12" s="413" t="str">
        <f t="shared" ref="GI12:HR12" si="16">IF(GI6="grey","grey",IF($GG11="grey","grey",IF(S12="","yellow",IF(COUNTIF($CW$6:$CW$7,S12)&gt;0,"","red"))))</f>
        <v/>
      </c>
      <c r="GJ12" s="633" t="str">
        <f t="shared" si="16"/>
        <v/>
      </c>
      <c r="GK12" s="633" t="str">
        <f t="shared" si="16"/>
        <v/>
      </c>
      <c r="GL12" s="633" t="str">
        <f t="shared" si="16"/>
        <v/>
      </c>
      <c r="GM12" s="633" t="str">
        <f t="shared" si="16"/>
        <v/>
      </c>
      <c r="GN12" s="633" t="str">
        <f t="shared" si="16"/>
        <v/>
      </c>
      <c r="GO12" s="633" t="str">
        <f t="shared" si="16"/>
        <v/>
      </c>
      <c r="GP12" s="633" t="str">
        <f t="shared" si="16"/>
        <v/>
      </c>
      <c r="GQ12" s="633" t="str">
        <f t="shared" si="16"/>
        <v/>
      </c>
      <c r="GR12" s="633" t="str">
        <f t="shared" si="16"/>
        <v/>
      </c>
      <c r="GS12" s="633" t="str">
        <f t="shared" si="16"/>
        <v/>
      </c>
      <c r="GT12" s="633" t="str">
        <f t="shared" si="16"/>
        <v/>
      </c>
      <c r="GU12" s="633" t="str">
        <f t="shared" si="16"/>
        <v/>
      </c>
      <c r="GV12" s="633" t="str">
        <f t="shared" si="16"/>
        <v/>
      </c>
      <c r="GW12" s="633" t="str">
        <f t="shared" si="16"/>
        <v/>
      </c>
      <c r="GX12" s="633" t="str">
        <f t="shared" si="16"/>
        <v/>
      </c>
      <c r="GY12" s="633" t="str">
        <f t="shared" si="16"/>
        <v/>
      </c>
      <c r="GZ12" s="633" t="str">
        <f t="shared" si="16"/>
        <v/>
      </c>
      <c r="HA12" s="633" t="str">
        <f t="shared" si="16"/>
        <v>grey</v>
      </c>
      <c r="HB12" s="633" t="str">
        <f t="shared" si="16"/>
        <v>grey</v>
      </c>
      <c r="HC12" s="633" t="str">
        <f t="shared" si="16"/>
        <v>grey</v>
      </c>
      <c r="HD12" s="633" t="str">
        <f t="shared" si="16"/>
        <v>grey</v>
      </c>
      <c r="HE12" s="633" t="str">
        <f t="shared" si="16"/>
        <v>grey</v>
      </c>
      <c r="HF12" s="633" t="str">
        <f t="shared" si="16"/>
        <v>grey</v>
      </c>
      <c r="HG12" s="633" t="str">
        <f t="shared" si="16"/>
        <v>grey</v>
      </c>
      <c r="HH12" s="633" t="str">
        <f t="shared" si="16"/>
        <v>grey</v>
      </c>
      <c r="HI12" s="633" t="str">
        <f t="shared" si="16"/>
        <v>grey</v>
      </c>
      <c r="HJ12" s="633" t="str">
        <f t="shared" si="16"/>
        <v>grey</v>
      </c>
      <c r="HK12" s="633" t="str">
        <f t="shared" si="16"/>
        <v>grey</v>
      </c>
      <c r="HL12" s="633" t="str">
        <f t="shared" si="16"/>
        <v>grey</v>
      </c>
      <c r="HM12" s="633" t="str">
        <f t="shared" si="16"/>
        <v>grey</v>
      </c>
      <c r="HN12" s="633" t="str">
        <f t="shared" si="16"/>
        <v>grey</v>
      </c>
      <c r="HO12" s="633" t="str">
        <f t="shared" si="16"/>
        <v>grey</v>
      </c>
      <c r="HP12" s="633" t="str">
        <f t="shared" si="16"/>
        <v>grey</v>
      </c>
      <c r="HQ12" s="633" t="str">
        <f t="shared" si="16"/>
        <v>grey</v>
      </c>
      <c r="HR12" s="633" t="str">
        <f t="shared" si="16"/>
        <v>grey</v>
      </c>
      <c r="HS12" s="1163"/>
      <c r="HT12" s="1152"/>
      <c r="HU12" s="1161"/>
    </row>
    <row r="13" spans="1:229">
      <c r="B13" s="1175" t="str">
        <f>IF(B11="IK",BQ13,IF(B11="NK",BS13,""))</f>
        <v/>
      </c>
      <c r="C13" s="1176"/>
      <c r="D13" s="1175" t="str">
        <f>IF(D11="IK",BU13,IF(D11="NK",BW13,""))</f>
        <v/>
      </c>
      <c r="E13" s="1176"/>
      <c r="F13" s="1175" t="str">
        <f>IF(F11="IK",BY13,IF(F11="NK",CA13,""))</f>
        <v/>
      </c>
      <c r="G13" s="1176"/>
      <c r="H13" s="1175" t="str">
        <f>IF(H11="IK",CC13,IF(H11="NK",CE13,""))</f>
        <v/>
      </c>
      <c r="I13" s="1176"/>
      <c r="J13" s="1175" t="str">
        <f>IF(J11="IK",CG13,IF(J11="NK",CI13,""))</f>
        <v/>
      </c>
      <c r="K13" s="1176"/>
      <c r="L13" s="1175" t="str">
        <f>IF(L11="IK",CK13,IF(L11="NK",CM13,""))</f>
        <v/>
      </c>
      <c r="M13" s="1176"/>
      <c r="N13" s="30"/>
      <c r="O13" s="1151">
        <v>3</v>
      </c>
      <c r="P13" s="1151" t="str">
        <f>IFERROR(INDEX(内線情報!$C$5:$C$54,MATCH($Q13,内線情報!$B$5:$B$54,0)),"")&amp;""</f>
        <v>12</v>
      </c>
      <c r="Q13" s="1160">
        <v>3</v>
      </c>
      <c r="R13" s="1151" t="str">
        <f>IFERROR(INDEX(内線情報!$D$5:$D$54,MATCH($Q13,内線情報!$B$5:$B$54,0)),"")&amp;""</f>
        <v>ZX-&lt;18&gt;STEL</v>
      </c>
      <c r="S13" s="634" t="s">
        <v>643</v>
      </c>
      <c r="T13" s="634" t="s">
        <v>643</v>
      </c>
      <c r="U13" s="634" t="s">
        <v>643</v>
      </c>
      <c r="V13" s="634" t="s">
        <v>643</v>
      </c>
      <c r="W13" s="634" t="s">
        <v>643</v>
      </c>
      <c r="X13" s="634" t="s">
        <v>643</v>
      </c>
      <c r="Y13" s="634" t="s">
        <v>643</v>
      </c>
      <c r="Z13" s="634" t="s">
        <v>643</v>
      </c>
      <c r="AA13" s="634" t="s">
        <v>643</v>
      </c>
      <c r="AB13" s="634" t="s">
        <v>643</v>
      </c>
      <c r="AC13" s="634" t="s">
        <v>643</v>
      </c>
      <c r="AD13" s="634" t="s">
        <v>643</v>
      </c>
      <c r="AE13" s="634" t="s">
        <v>643</v>
      </c>
      <c r="AF13" s="634" t="s">
        <v>643</v>
      </c>
      <c r="AG13" s="634" t="s">
        <v>643</v>
      </c>
      <c r="AH13" s="634" t="s">
        <v>643</v>
      </c>
      <c r="AI13" s="634" t="s">
        <v>643</v>
      </c>
      <c r="AJ13" s="634" t="s">
        <v>643</v>
      </c>
      <c r="AK13" s="431" t="s">
        <v>643</v>
      </c>
      <c r="AL13" s="431" t="s">
        <v>643</v>
      </c>
      <c r="AM13" s="431" t="s">
        <v>643</v>
      </c>
      <c r="AN13" s="431" t="s">
        <v>643</v>
      </c>
      <c r="AO13" s="431" t="s">
        <v>643</v>
      </c>
      <c r="AP13" s="431" t="s">
        <v>643</v>
      </c>
      <c r="AQ13" s="431" t="s">
        <v>643</v>
      </c>
      <c r="AR13" s="431" t="s">
        <v>643</v>
      </c>
      <c r="AS13" s="431" t="s">
        <v>643</v>
      </c>
      <c r="AT13" s="431" t="s">
        <v>643</v>
      </c>
      <c r="AU13" s="431" t="s">
        <v>643</v>
      </c>
      <c r="AV13" s="431" t="s">
        <v>643</v>
      </c>
      <c r="AW13" s="431" t="s">
        <v>643</v>
      </c>
      <c r="AX13" s="431" t="s">
        <v>643</v>
      </c>
      <c r="AY13" s="431" t="s">
        <v>643</v>
      </c>
      <c r="AZ13" s="431" t="s">
        <v>643</v>
      </c>
      <c r="BA13" s="431" t="s">
        <v>643</v>
      </c>
      <c r="BB13" s="431" t="s">
        <v>643</v>
      </c>
      <c r="BC13" s="1178" t="s">
        <v>643</v>
      </c>
      <c r="BD13" s="1151" t="str">
        <f>IFERROR(IF(Q13="","",IF(ISBLANK(INDEX(内線情報!$G$5:$G$54,Q13)),1,DS13)),"")&amp;""</f>
        <v>1</v>
      </c>
      <c r="BE13" s="1180"/>
      <c r="BG13" s="39" t="s">
        <v>417</v>
      </c>
      <c r="BH13" s="50" t="str">
        <f>外線情報!CF11</f>
        <v/>
      </c>
      <c r="BI13" s="50">
        <v>7</v>
      </c>
      <c r="BK13" s="50">
        <v>7</v>
      </c>
      <c r="BL13" s="50">
        <f>内線情報!FF11</f>
        <v>7</v>
      </c>
      <c r="BM13" s="50" t="str">
        <f>NK･NKG!$GH10</f>
        <v/>
      </c>
      <c r="BN13" s="50">
        <v>7</v>
      </c>
      <c r="BO13" s="50">
        <v>6</v>
      </c>
      <c r="BP13" s="50" t="s">
        <v>720</v>
      </c>
      <c r="BQ13" s="50" t="str">
        <f>IF(C11="","",INDEX(外線情報!$K$5:$K$16,C11,1))&amp;""</f>
        <v/>
      </c>
      <c r="BR13" s="50" t="s">
        <v>417</v>
      </c>
      <c r="BS13" s="50" t="str">
        <f>IF(C11="","",INDEX(NK･NKG!$CG$5:$CG$52,C11,1))&amp;""</f>
        <v/>
      </c>
      <c r="BT13" s="50" t="s">
        <v>720</v>
      </c>
      <c r="BU13" s="50" t="str">
        <f>IF(E11="","",INDEX(外線情報!$K$5:$K$16,E11,1))&amp;""</f>
        <v/>
      </c>
      <c r="BV13" s="50" t="s">
        <v>417</v>
      </c>
      <c r="BW13" s="50" t="str">
        <f>IF(E11="","",INDEX(NK･NKG!$CG$5:$CG$52,E11,1))&amp;""</f>
        <v/>
      </c>
      <c r="BX13" s="50" t="s">
        <v>720</v>
      </c>
      <c r="BY13" s="50" t="str">
        <f>IF(G11="","",INDEX(外線情報!$K$5:$K$16,G11,1))&amp;""</f>
        <v/>
      </c>
      <c r="BZ13" s="50" t="s">
        <v>417</v>
      </c>
      <c r="CA13" s="50" t="str">
        <f>IF(G11="","",INDEX(NK･NKG!$CG$5:$CG$52,G11,1))&amp;""</f>
        <v/>
      </c>
      <c r="CB13" s="50" t="s">
        <v>720</v>
      </c>
      <c r="CC13" s="50" t="str">
        <f>IF(I11="","",INDEX(外線情報!$K$5:$K$16,I11,1))&amp;""</f>
        <v/>
      </c>
      <c r="CD13" s="50" t="s">
        <v>417</v>
      </c>
      <c r="CE13" s="50" t="str">
        <f>IF(I11="","",INDEX(NK･NKG!$CG$5:$CG$52,I11,1))&amp;""</f>
        <v/>
      </c>
      <c r="CF13" s="50" t="s">
        <v>720</v>
      </c>
      <c r="CG13" s="50" t="str">
        <f>IF(K11="","",INDEX(外線情報!$K$5:$K$16,K11,1))&amp;""</f>
        <v/>
      </c>
      <c r="CH13" s="50" t="s">
        <v>417</v>
      </c>
      <c r="CI13" s="50" t="str">
        <f>IF(K11="","",INDEX(NK･NKG!$CG$5:$CG$52,K11,1))&amp;""</f>
        <v/>
      </c>
      <c r="CJ13" s="50" t="s">
        <v>720</v>
      </c>
      <c r="CK13" s="50" t="str">
        <f>IF(M11="","",INDEX(外線情報!$K$5:$K$16,M11,1))&amp;""</f>
        <v/>
      </c>
      <c r="CL13" s="50" t="s">
        <v>417</v>
      </c>
      <c r="CM13" s="50" t="str">
        <f>IF(M11="","",INDEX(NK･NKG!$CG$5:$CG$52,M11,1))&amp;""</f>
        <v/>
      </c>
      <c r="CN13" s="50" t="s">
        <v>736</v>
      </c>
      <c r="CP13" s="50">
        <f>内線情報!FF12</f>
        <v>25</v>
      </c>
      <c r="CQ13" s="50">
        <f t="shared" si="0"/>
        <v>0</v>
      </c>
      <c r="CR13" s="50">
        <f t="shared" si="1"/>
        <v>25</v>
      </c>
      <c r="CS13" s="50" t="str">
        <f t="shared" si="2"/>
        <v/>
      </c>
      <c r="CT13" s="50" t="s">
        <v>1082</v>
      </c>
      <c r="CX13" s="50" t="s">
        <v>735</v>
      </c>
      <c r="DA13" s="1153" t="str">
        <f t="shared" ref="DA13" si="17">IF(DA10="grey","grey","")</f>
        <v/>
      </c>
      <c r="DB13" s="1154"/>
      <c r="DC13" s="1153" t="str">
        <f t="shared" ref="DC13" si="18">IF(DC10="grey","grey","")</f>
        <v/>
      </c>
      <c r="DD13" s="1154"/>
      <c r="DE13" s="1153" t="str">
        <f t="shared" ref="DE13" si="19">IF(DE10="grey","grey","")</f>
        <v/>
      </c>
      <c r="DF13" s="1154"/>
      <c r="DG13" s="1153" t="str">
        <f t="shared" ref="DG13" si="20">IF(DG10="grey","grey","")</f>
        <v/>
      </c>
      <c r="DH13" s="1154"/>
      <c r="DI13" s="1153" t="str">
        <f t="shared" ref="DI13" si="21">IF(DI10="grey","grey","")</f>
        <v/>
      </c>
      <c r="DJ13" s="1154"/>
      <c r="DK13" s="1153" t="str">
        <f t="shared" ref="DK13" si="22">IF(DK10="grey","grey","")</f>
        <v/>
      </c>
      <c r="DL13" s="1154"/>
      <c r="DM13" s="22">
        <f>IFERROR(INDEX(内線情報!$BL$5:$BL$41,MATCH(R13,内線情報!$AI$5:$AI$43,0),1),"")</f>
        <v>18</v>
      </c>
      <c r="DP13" s="22">
        <f t="shared" ca="1" si="10"/>
        <v>225</v>
      </c>
      <c r="DQ13" s="22" t="str">
        <f t="shared" ca="1" si="3"/>
        <v/>
      </c>
      <c r="DS13" s="1141">
        <f>INDEX(内線情報!$G$5:$G$54,MATCH(Q13,DK,0))</f>
        <v>1</v>
      </c>
      <c r="DV13" s="1153" t="str">
        <f>IF(B11="IK",BQ13,IF(B11="NK",BS13,""))</f>
        <v/>
      </c>
      <c r="DW13" s="1154"/>
      <c r="DX13" s="1155" t="str">
        <f>IF(D11="IK",BU13,IF(D11="NK",BW13,""))</f>
        <v/>
      </c>
      <c r="DY13" s="1156"/>
      <c r="DZ13" s="1155" t="str">
        <f>IF(F11="IK",BY13,IF(F11="NK",CA13,""))</f>
        <v/>
      </c>
      <c r="EA13" s="1156"/>
      <c r="EB13" s="1155" t="str">
        <f>IF(H11="IK",CC13,IF(H11="NK",CE13,""))</f>
        <v/>
      </c>
      <c r="EC13" s="1156"/>
      <c r="ED13" s="1155" t="str">
        <f>IF(J11="IK",CG13,IF(J11="NK",CI13,""))</f>
        <v/>
      </c>
      <c r="EE13" s="1156"/>
      <c r="EF13" s="1155" t="str">
        <f>IF(L11="IK",CK13,IF(L11="NK",CM13,""))</f>
        <v/>
      </c>
      <c r="EG13" s="1156"/>
      <c r="ET13" s="1153"/>
      <c r="EU13" s="1154"/>
      <c r="EV13" s="1153"/>
      <c r="EW13" s="1154"/>
      <c r="EX13" s="1153"/>
      <c r="EY13" s="1154"/>
      <c r="EZ13" s="1153"/>
      <c r="FA13" s="1154"/>
      <c r="FB13" s="1153"/>
      <c r="FC13" s="1154"/>
      <c r="FD13" s="1153"/>
      <c r="FE13" s="1154"/>
      <c r="FF13" s="411">
        <v>7</v>
      </c>
      <c r="FG13" s="411" t="str">
        <f>IF(外線情報!C11="未使用","red","")</f>
        <v>red</v>
      </c>
      <c r="FH13" s="411"/>
      <c r="FI13" s="411" t="str">
        <f>IF(NK･NKG!GB$4="","red")</f>
        <v>red</v>
      </c>
      <c r="FJ13" s="411" t="str">
        <f>IF(内線情報!D11="未定義","red","")</f>
        <v/>
      </c>
      <c r="FK13" s="411"/>
      <c r="FL13" s="411"/>
      <c r="FM13" s="411"/>
      <c r="FN13" s="411"/>
      <c r="FO13" s="411"/>
      <c r="FP13" s="411"/>
      <c r="FQ13" s="411"/>
      <c r="FR13" s="1153"/>
      <c r="FS13" s="1154"/>
      <c r="FT13" s="1153"/>
      <c r="FU13" s="1154"/>
      <c r="FV13" s="1153"/>
      <c r="FW13" s="1154"/>
      <c r="FX13" s="1153"/>
      <c r="FY13" s="1154"/>
      <c r="FZ13" s="1153"/>
      <c r="GA13" s="1154"/>
      <c r="GB13" s="1153"/>
      <c r="GC13" s="1154"/>
      <c r="GE13" s="1151" t="str">
        <f>IF($GF13="grey","grey","")</f>
        <v/>
      </c>
      <c r="GF13" s="1151" t="str">
        <f>IF($GG13="grey","grey","")</f>
        <v/>
      </c>
      <c r="GG13" s="1160" t="str">
        <f>IF(Q13="","grey",IF(COUNTIF(Q:Q,Q13)&gt;1,"red",IF(COUNTIF(_DK,Q13)&gt;0,"","red")))</f>
        <v/>
      </c>
      <c r="GH13" s="1151" t="str">
        <f>IF($GF13="grey","grey","")</f>
        <v/>
      </c>
      <c r="GI13" s="413" t="str">
        <f t="shared" ref="GI13:HR13" si="23">IF(GI6="grey","grey",IF($GG13="grey","grey",IF(S13="","yellow",IF(COUNTIF($CT$6:$CT$21,S13)&gt;0,"","red"))))</f>
        <v/>
      </c>
      <c r="GJ13" s="633" t="str">
        <f t="shared" si="23"/>
        <v/>
      </c>
      <c r="GK13" s="633" t="str">
        <f t="shared" si="23"/>
        <v/>
      </c>
      <c r="GL13" s="633" t="str">
        <f t="shared" si="23"/>
        <v/>
      </c>
      <c r="GM13" s="633" t="str">
        <f t="shared" si="23"/>
        <v/>
      </c>
      <c r="GN13" s="633" t="str">
        <f t="shared" si="23"/>
        <v/>
      </c>
      <c r="GO13" s="633" t="str">
        <f t="shared" si="23"/>
        <v/>
      </c>
      <c r="GP13" s="633" t="str">
        <f t="shared" si="23"/>
        <v/>
      </c>
      <c r="GQ13" s="633" t="str">
        <f t="shared" si="23"/>
        <v/>
      </c>
      <c r="GR13" s="633" t="str">
        <f t="shared" si="23"/>
        <v/>
      </c>
      <c r="GS13" s="633" t="str">
        <f t="shared" si="23"/>
        <v/>
      </c>
      <c r="GT13" s="633" t="str">
        <f t="shared" si="23"/>
        <v/>
      </c>
      <c r="GU13" s="633" t="str">
        <f t="shared" si="23"/>
        <v/>
      </c>
      <c r="GV13" s="633" t="str">
        <f t="shared" si="23"/>
        <v/>
      </c>
      <c r="GW13" s="633" t="str">
        <f t="shared" si="23"/>
        <v/>
      </c>
      <c r="GX13" s="633" t="str">
        <f t="shared" si="23"/>
        <v/>
      </c>
      <c r="GY13" s="633" t="str">
        <f t="shared" si="23"/>
        <v/>
      </c>
      <c r="GZ13" s="633" t="str">
        <f t="shared" si="23"/>
        <v/>
      </c>
      <c r="HA13" s="633" t="str">
        <f t="shared" si="23"/>
        <v>grey</v>
      </c>
      <c r="HB13" s="633" t="str">
        <f t="shared" si="23"/>
        <v>grey</v>
      </c>
      <c r="HC13" s="633" t="str">
        <f t="shared" si="23"/>
        <v>grey</v>
      </c>
      <c r="HD13" s="633" t="str">
        <f t="shared" si="23"/>
        <v>grey</v>
      </c>
      <c r="HE13" s="633" t="str">
        <f t="shared" si="23"/>
        <v>grey</v>
      </c>
      <c r="HF13" s="633" t="str">
        <f t="shared" si="23"/>
        <v>grey</v>
      </c>
      <c r="HG13" s="633" t="str">
        <f t="shared" si="23"/>
        <v>grey</v>
      </c>
      <c r="HH13" s="633" t="str">
        <f t="shared" si="23"/>
        <v>grey</v>
      </c>
      <c r="HI13" s="633" t="str">
        <f t="shared" si="23"/>
        <v>grey</v>
      </c>
      <c r="HJ13" s="633" t="str">
        <f t="shared" si="23"/>
        <v>grey</v>
      </c>
      <c r="HK13" s="633" t="str">
        <f t="shared" si="23"/>
        <v>grey</v>
      </c>
      <c r="HL13" s="633" t="str">
        <f t="shared" si="23"/>
        <v>grey</v>
      </c>
      <c r="HM13" s="633" t="str">
        <f t="shared" si="23"/>
        <v>grey</v>
      </c>
      <c r="HN13" s="633" t="str">
        <f t="shared" si="23"/>
        <v>grey</v>
      </c>
      <c r="HO13" s="633" t="str">
        <f t="shared" si="23"/>
        <v>grey</v>
      </c>
      <c r="HP13" s="633" t="str">
        <f t="shared" si="23"/>
        <v>grey</v>
      </c>
      <c r="HQ13" s="633" t="str">
        <f t="shared" si="23"/>
        <v>grey</v>
      </c>
      <c r="HR13" s="633" t="str">
        <f t="shared" si="23"/>
        <v>grey</v>
      </c>
      <c r="HS13" s="1162" t="str">
        <f t="shared" ref="HS13" si="24">IF($GG13="grey","grey",IF(BC13="","",IF(COUNTIF($CV$6:$CV$7,BC13)&gt;0,"","red")))</f>
        <v/>
      </c>
      <c r="HT13" s="1151" t="str">
        <f t="shared" ref="HT13:HU13" si="25">IF($GG13="grey","grey","")</f>
        <v/>
      </c>
      <c r="HU13" s="1160" t="str">
        <f t="shared" si="25"/>
        <v/>
      </c>
    </row>
    <row r="14" spans="1:229">
      <c r="B14" s="1184" t="s">
        <v>1323</v>
      </c>
      <c r="C14" s="1185"/>
      <c r="D14" s="1182" t="s">
        <v>1316</v>
      </c>
      <c r="E14" s="1183"/>
      <c r="F14" s="1184" t="s">
        <v>1316</v>
      </c>
      <c r="G14" s="1185"/>
      <c r="H14" s="1182" t="s">
        <v>1316</v>
      </c>
      <c r="I14" s="1183"/>
      <c r="J14" s="1184" t="s">
        <v>1316</v>
      </c>
      <c r="K14" s="1185"/>
      <c r="L14" s="1182" t="s">
        <v>1316</v>
      </c>
      <c r="M14" s="1183"/>
      <c r="N14" s="30"/>
      <c r="O14" s="1152"/>
      <c r="P14" s="1152"/>
      <c r="Q14" s="1161"/>
      <c r="R14" s="1152"/>
      <c r="S14" s="635" t="s">
        <v>67</v>
      </c>
      <c r="T14" s="635" t="s">
        <v>67</v>
      </c>
      <c r="U14" s="635" t="s">
        <v>67</v>
      </c>
      <c r="V14" s="635" t="s">
        <v>67</v>
      </c>
      <c r="W14" s="635" t="s">
        <v>67</v>
      </c>
      <c r="X14" s="635" t="s">
        <v>67</v>
      </c>
      <c r="Y14" s="635" t="s">
        <v>67</v>
      </c>
      <c r="Z14" s="635" t="s">
        <v>67</v>
      </c>
      <c r="AA14" s="635" t="s">
        <v>67</v>
      </c>
      <c r="AB14" s="635" t="s">
        <v>67</v>
      </c>
      <c r="AC14" s="635" t="s">
        <v>67</v>
      </c>
      <c r="AD14" s="635" t="s">
        <v>67</v>
      </c>
      <c r="AE14" s="635" t="s">
        <v>67</v>
      </c>
      <c r="AF14" s="635" t="s">
        <v>67</v>
      </c>
      <c r="AG14" s="635" t="s">
        <v>67</v>
      </c>
      <c r="AH14" s="635" t="s">
        <v>67</v>
      </c>
      <c r="AI14" s="635" t="s">
        <v>67</v>
      </c>
      <c r="AJ14" s="635" t="s">
        <v>67</v>
      </c>
      <c r="AK14" s="432" t="s">
        <v>643</v>
      </c>
      <c r="AL14" s="432" t="s">
        <v>643</v>
      </c>
      <c r="AM14" s="432" t="s">
        <v>643</v>
      </c>
      <c r="AN14" s="432" t="s">
        <v>643</v>
      </c>
      <c r="AO14" s="432" t="s">
        <v>643</v>
      </c>
      <c r="AP14" s="432" t="s">
        <v>643</v>
      </c>
      <c r="AQ14" s="432" t="s">
        <v>643</v>
      </c>
      <c r="AR14" s="432" t="s">
        <v>643</v>
      </c>
      <c r="AS14" s="432" t="s">
        <v>643</v>
      </c>
      <c r="AT14" s="432" t="s">
        <v>643</v>
      </c>
      <c r="AU14" s="432" t="s">
        <v>643</v>
      </c>
      <c r="AV14" s="432" t="s">
        <v>643</v>
      </c>
      <c r="AW14" s="432" t="s">
        <v>643</v>
      </c>
      <c r="AX14" s="432" t="s">
        <v>643</v>
      </c>
      <c r="AY14" s="432" t="s">
        <v>643</v>
      </c>
      <c r="AZ14" s="432" t="s">
        <v>643</v>
      </c>
      <c r="BA14" s="432" t="s">
        <v>643</v>
      </c>
      <c r="BB14" s="432" t="s">
        <v>643</v>
      </c>
      <c r="BC14" s="1179"/>
      <c r="BD14" s="1152"/>
      <c r="BE14" s="1181"/>
      <c r="BG14" s="39" t="s">
        <v>610</v>
      </c>
      <c r="BH14" s="50" t="str">
        <f>外線情報!CF12</f>
        <v/>
      </c>
      <c r="BI14" s="50">
        <v>8</v>
      </c>
      <c r="BK14" s="50">
        <v>8</v>
      </c>
      <c r="BL14" s="50">
        <f>内線情報!FF12</f>
        <v>25</v>
      </c>
      <c r="BM14" s="50" t="str">
        <f>NK･NKG!$GH11</f>
        <v/>
      </c>
      <c r="BN14" s="50">
        <v>8</v>
      </c>
      <c r="BO14" s="50">
        <v>7</v>
      </c>
      <c r="BW14" s="50"/>
      <c r="CH14" s="50"/>
      <c r="CI14" s="50"/>
      <c r="CN14" s="50" t="s">
        <v>737</v>
      </c>
      <c r="CP14" s="50">
        <f>内線情報!FF13</f>
        <v>26</v>
      </c>
      <c r="CQ14" s="50">
        <f t="shared" si="0"/>
        <v>0</v>
      </c>
      <c r="CR14" s="50">
        <f t="shared" si="1"/>
        <v>26</v>
      </c>
      <c r="CS14" s="50" t="str">
        <f t="shared" si="2"/>
        <v/>
      </c>
      <c r="CT14" s="50" t="s">
        <v>1083</v>
      </c>
      <c r="CX14" s="50" t="s">
        <v>736</v>
      </c>
      <c r="DA14" s="1153" t="str">
        <f>IF(DA10="grey","grey",IF(AND(B11&lt;&gt;$BG$7,B11&lt;&gt;$BG$9,B11&lt;&gt;$BG$13,B11&lt;&gt;$BG$12),"grey",IF(B14="","yellow",IF(COUNTIF($CN$6:$CN$32,B14)&gt;0,"","red"))))</f>
        <v>grey</v>
      </c>
      <c r="DB14" s="1154"/>
      <c r="DC14" s="1153" t="str">
        <f>IF(DC10="grey","grey",IF(AND(D11&lt;&gt;$BG$7,D11&lt;&gt;$BG$9,D11&lt;&gt;$BG$13,D11&lt;&gt;$BG$12),"grey",IF(D14="","yellow",IF(COUNTIF($CN$6:$CN$32,D14)&gt;0,"","red"))))</f>
        <v>grey</v>
      </c>
      <c r="DD14" s="1154"/>
      <c r="DE14" s="1164" t="str">
        <f>IF(DE10="grey","grey",IF(AND(F11&lt;&gt;$BG$7,F11&lt;&gt;$BG$9,F11&lt;&gt;$BG$13,F11&lt;&gt;$BG$12),"grey",IF(F14="","yellow",IF(COUNTIF($CN$6:$CN$32,F14)&gt;0,"","red"))))</f>
        <v>grey</v>
      </c>
      <c r="DF14" s="1165"/>
      <c r="DG14" s="1164" t="str">
        <f>IF(DG10="grey","grey",IF(AND(H11&lt;&gt;$BG$7,H11&lt;&gt;$BG$9,H11&lt;&gt;$BG$13,H11&lt;&gt;$BG$12),"grey",IF(H14="","yellow",IF(COUNTIF($CN$6:$CN$32,H14)&gt;0,"","red"))))</f>
        <v>grey</v>
      </c>
      <c r="DH14" s="1165"/>
      <c r="DI14" s="1164" t="str">
        <f>IF(DI10="grey","grey",IF(AND(J11&lt;&gt;$BG$7,J11&lt;&gt;$BG$9,J11&lt;&gt;$BG$13,J11&lt;&gt;$BG$12),"grey",IF(J14="","yellow",IF(COUNTIF($CN$6:$CN$32,J14)&gt;0,"","red"))))</f>
        <v>grey</v>
      </c>
      <c r="DJ14" s="1165"/>
      <c r="DK14" s="1164" t="str">
        <f>IF(DK10="grey","grey",IF(AND(L11&lt;&gt;$BG$7,L11&lt;&gt;$BG$9,L11&lt;&gt;$BG$13,L11&lt;&gt;$BG$12),"grey",IF(L14="","yellow",IF(COUNTIF($CN$6:$CN$32,L14)&gt;0,"","red"))))</f>
        <v>grey</v>
      </c>
      <c r="DL14" s="1165"/>
      <c r="DM14" s="22" t="str">
        <f>IFERROR(INDEX(内線情報!$BL$5:$BL$41,MATCH(R14,内線情報!$AI$5:$AI$43,0),1),"")</f>
        <v/>
      </c>
      <c r="DP14" s="22">
        <f t="shared" ca="1" si="10"/>
        <v>257</v>
      </c>
      <c r="DQ14" s="22" t="str">
        <f t="shared" ca="1" si="3"/>
        <v/>
      </c>
      <c r="DS14" s="1141"/>
      <c r="DV14" s="1153"/>
      <c r="DW14" s="1154"/>
      <c r="DX14" s="1153"/>
      <c r="DY14" s="1154"/>
      <c r="DZ14" s="1153"/>
      <c r="EA14" s="1154"/>
      <c r="EB14" s="1153"/>
      <c r="EC14" s="1154"/>
      <c r="ED14" s="1153"/>
      <c r="EE14" s="1154"/>
      <c r="EF14" s="1153"/>
      <c r="EG14" s="1154"/>
      <c r="ET14" s="1153"/>
      <c r="EU14" s="1154"/>
      <c r="EV14" s="1153"/>
      <c r="EW14" s="1154"/>
      <c r="EX14" s="1153"/>
      <c r="EY14" s="1154"/>
      <c r="EZ14" s="1153"/>
      <c r="FA14" s="1154"/>
      <c r="FB14" s="1153"/>
      <c r="FC14" s="1154"/>
      <c r="FD14" s="1153"/>
      <c r="FE14" s="1154"/>
      <c r="FF14" s="411">
        <v>8</v>
      </c>
      <c r="FG14" s="411" t="str">
        <f>IF(外線情報!C12="未使用","red","")</f>
        <v>red</v>
      </c>
      <c r="FH14" s="411"/>
      <c r="FI14" s="411" t="str">
        <f>IF(NK･NKG!GC$4="","red")</f>
        <v>red</v>
      </c>
      <c r="FJ14" s="411" t="str">
        <f>IF(内線情報!D12="未定義","red","")</f>
        <v>red</v>
      </c>
      <c r="FK14" s="411"/>
      <c r="FL14" s="411"/>
      <c r="FM14" s="411"/>
      <c r="FN14" s="411"/>
      <c r="FO14" s="411"/>
      <c r="FP14" s="411"/>
      <c r="FQ14" s="411"/>
      <c r="FR14" s="1153"/>
      <c r="FS14" s="1154"/>
      <c r="FT14" s="1153"/>
      <c r="FU14" s="1154"/>
      <c r="FV14" s="1153"/>
      <c r="FW14" s="1154"/>
      <c r="FX14" s="1153"/>
      <c r="FY14" s="1154"/>
      <c r="FZ14" s="1153"/>
      <c r="GA14" s="1154"/>
      <c r="GB14" s="1153"/>
      <c r="GC14" s="1154"/>
      <c r="GE14" s="1152"/>
      <c r="GF14" s="1152"/>
      <c r="GG14" s="1161"/>
      <c r="GH14" s="1152"/>
      <c r="GI14" s="413" t="str">
        <f t="shared" ref="GI14:HR14" si="26">IF(GI6="grey","grey",IF($GG13="grey","grey",IF(S14="","yellow",IF(COUNTIF($CW$6:$CW$7,S14)&gt;0,"","red"))))</f>
        <v/>
      </c>
      <c r="GJ14" s="633" t="str">
        <f t="shared" si="26"/>
        <v/>
      </c>
      <c r="GK14" s="633" t="str">
        <f t="shared" si="26"/>
        <v/>
      </c>
      <c r="GL14" s="633" t="str">
        <f t="shared" si="26"/>
        <v/>
      </c>
      <c r="GM14" s="633" t="str">
        <f t="shared" si="26"/>
        <v/>
      </c>
      <c r="GN14" s="633" t="str">
        <f t="shared" si="26"/>
        <v/>
      </c>
      <c r="GO14" s="633" t="str">
        <f t="shared" si="26"/>
        <v/>
      </c>
      <c r="GP14" s="633" t="str">
        <f t="shared" si="26"/>
        <v/>
      </c>
      <c r="GQ14" s="633" t="str">
        <f t="shared" si="26"/>
        <v/>
      </c>
      <c r="GR14" s="633" t="str">
        <f t="shared" si="26"/>
        <v/>
      </c>
      <c r="GS14" s="633" t="str">
        <f t="shared" si="26"/>
        <v/>
      </c>
      <c r="GT14" s="633" t="str">
        <f t="shared" si="26"/>
        <v/>
      </c>
      <c r="GU14" s="633" t="str">
        <f t="shared" si="26"/>
        <v/>
      </c>
      <c r="GV14" s="633" t="str">
        <f t="shared" si="26"/>
        <v/>
      </c>
      <c r="GW14" s="633" t="str">
        <f t="shared" si="26"/>
        <v/>
      </c>
      <c r="GX14" s="633" t="str">
        <f t="shared" si="26"/>
        <v/>
      </c>
      <c r="GY14" s="633" t="str">
        <f t="shared" si="26"/>
        <v/>
      </c>
      <c r="GZ14" s="633" t="str">
        <f t="shared" si="26"/>
        <v/>
      </c>
      <c r="HA14" s="633" t="str">
        <f t="shared" si="26"/>
        <v>grey</v>
      </c>
      <c r="HB14" s="633" t="str">
        <f t="shared" si="26"/>
        <v>grey</v>
      </c>
      <c r="HC14" s="633" t="str">
        <f t="shared" si="26"/>
        <v>grey</v>
      </c>
      <c r="HD14" s="633" t="str">
        <f t="shared" si="26"/>
        <v>grey</v>
      </c>
      <c r="HE14" s="633" t="str">
        <f t="shared" si="26"/>
        <v>grey</v>
      </c>
      <c r="HF14" s="633" t="str">
        <f t="shared" si="26"/>
        <v>grey</v>
      </c>
      <c r="HG14" s="633" t="str">
        <f t="shared" si="26"/>
        <v>grey</v>
      </c>
      <c r="HH14" s="633" t="str">
        <f t="shared" si="26"/>
        <v>grey</v>
      </c>
      <c r="HI14" s="633" t="str">
        <f t="shared" si="26"/>
        <v>grey</v>
      </c>
      <c r="HJ14" s="633" t="str">
        <f t="shared" si="26"/>
        <v>grey</v>
      </c>
      <c r="HK14" s="633" t="str">
        <f t="shared" si="26"/>
        <v>grey</v>
      </c>
      <c r="HL14" s="633" t="str">
        <f t="shared" si="26"/>
        <v>grey</v>
      </c>
      <c r="HM14" s="633" t="str">
        <f t="shared" si="26"/>
        <v>grey</v>
      </c>
      <c r="HN14" s="633" t="str">
        <f t="shared" si="26"/>
        <v>grey</v>
      </c>
      <c r="HO14" s="633" t="str">
        <f t="shared" si="26"/>
        <v>grey</v>
      </c>
      <c r="HP14" s="633" t="str">
        <f t="shared" si="26"/>
        <v>grey</v>
      </c>
      <c r="HQ14" s="633" t="str">
        <f t="shared" si="26"/>
        <v>grey</v>
      </c>
      <c r="HR14" s="633" t="str">
        <f t="shared" si="26"/>
        <v>grey</v>
      </c>
      <c r="HS14" s="1163"/>
      <c r="HT14" s="1152"/>
      <c r="HU14" s="1161"/>
    </row>
    <row r="15" spans="1:229">
      <c r="B15" s="1186" t="s">
        <v>297</v>
      </c>
      <c r="C15" s="1187"/>
      <c r="D15" s="1186" t="s">
        <v>298</v>
      </c>
      <c r="E15" s="1187"/>
      <c r="F15" s="1186" t="s">
        <v>299</v>
      </c>
      <c r="G15" s="1187"/>
      <c r="H15" s="1186" t="s">
        <v>300</v>
      </c>
      <c r="I15" s="1187"/>
      <c r="J15" s="1186" t="s">
        <v>301</v>
      </c>
      <c r="K15" s="1187"/>
      <c r="L15" s="1186" t="s">
        <v>302</v>
      </c>
      <c r="M15" s="1187"/>
      <c r="N15" s="30"/>
      <c r="O15" s="1151">
        <v>4</v>
      </c>
      <c r="P15" s="1151" t="str">
        <f>IFERROR(INDEX(内線情報!$C$5:$C$54,MATCH($Q15,内線情報!$B$5:$B$54,0)),"")&amp;""</f>
        <v>13</v>
      </c>
      <c r="Q15" s="1160">
        <v>4</v>
      </c>
      <c r="R15" s="1151" t="str">
        <f>IFERROR(INDEX(内線情報!$D$5:$D$54,MATCH($Q15,内線情報!$B$5:$B$54,0)),"")&amp;""</f>
        <v>ZX-&lt;18&gt;STEL</v>
      </c>
      <c r="S15" s="634" t="s">
        <v>643</v>
      </c>
      <c r="T15" s="634" t="s">
        <v>643</v>
      </c>
      <c r="U15" s="634" t="s">
        <v>643</v>
      </c>
      <c r="V15" s="634" t="s">
        <v>643</v>
      </c>
      <c r="W15" s="634" t="s">
        <v>643</v>
      </c>
      <c r="X15" s="634" t="s">
        <v>643</v>
      </c>
      <c r="Y15" s="634" t="s">
        <v>643</v>
      </c>
      <c r="Z15" s="634" t="s">
        <v>643</v>
      </c>
      <c r="AA15" s="634" t="s">
        <v>643</v>
      </c>
      <c r="AB15" s="634" t="s">
        <v>643</v>
      </c>
      <c r="AC15" s="634" t="s">
        <v>643</v>
      </c>
      <c r="AD15" s="634" t="s">
        <v>643</v>
      </c>
      <c r="AE15" s="634" t="s">
        <v>643</v>
      </c>
      <c r="AF15" s="634" t="s">
        <v>643</v>
      </c>
      <c r="AG15" s="634" t="s">
        <v>643</v>
      </c>
      <c r="AH15" s="634" t="s">
        <v>643</v>
      </c>
      <c r="AI15" s="634" t="s">
        <v>643</v>
      </c>
      <c r="AJ15" s="634" t="s">
        <v>643</v>
      </c>
      <c r="AK15" s="431" t="s">
        <v>643</v>
      </c>
      <c r="AL15" s="431" t="s">
        <v>643</v>
      </c>
      <c r="AM15" s="431" t="s">
        <v>643</v>
      </c>
      <c r="AN15" s="431" t="s">
        <v>643</v>
      </c>
      <c r="AO15" s="431" t="s">
        <v>643</v>
      </c>
      <c r="AP15" s="431" t="s">
        <v>643</v>
      </c>
      <c r="AQ15" s="431" t="s">
        <v>643</v>
      </c>
      <c r="AR15" s="431" t="s">
        <v>643</v>
      </c>
      <c r="AS15" s="431" t="s">
        <v>643</v>
      </c>
      <c r="AT15" s="431" t="s">
        <v>643</v>
      </c>
      <c r="AU15" s="431" t="s">
        <v>643</v>
      </c>
      <c r="AV15" s="431" t="s">
        <v>643</v>
      </c>
      <c r="AW15" s="431" t="s">
        <v>643</v>
      </c>
      <c r="AX15" s="431" t="s">
        <v>643</v>
      </c>
      <c r="AY15" s="431" t="s">
        <v>643</v>
      </c>
      <c r="AZ15" s="431" t="s">
        <v>643</v>
      </c>
      <c r="BA15" s="431" t="s">
        <v>643</v>
      </c>
      <c r="BB15" s="431" t="s">
        <v>643</v>
      </c>
      <c r="BC15" s="1178" t="s">
        <v>643</v>
      </c>
      <c r="BD15" s="1151" t="str">
        <f>IFERROR(IF(Q15="","",IF(ISBLANK(INDEX(内線情報!$G$5:$G$54,Q15)),1,DS15)),"")&amp;""</f>
        <v>1</v>
      </c>
      <c r="BE15" s="1180"/>
      <c r="BG15" s="39" t="s">
        <v>592</v>
      </c>
      <c r="BH15" s="50" t="str">
        <f>外線情報!CF13</f>
        <v/>
      </c>
      <c r="BI15" s="50">
        <v>9</v>
      </c>
      <c r="BK15" s="50">
        <v>9</v>
      </c>
      <c r="BL15" s="50">
        <f>内線情報!FF13</f>
        <v>26</v>
      </c>
      <c r="BM15" s="50" t="str">
        <f>NK･NKG!$GH12</f>
        <v/>
      </c>
      <c r="BN15" s="50">
        <v>9</v>
      </c>
      <c r="BO15" s="50">
        <v>8</v>
      </c>
      <c r="BQ15" s="52"/>
      <c r="BS15" s="52"/>
      <c r="BU15" s="52"/>
      <c r="BV15" s="50"/>
      <c r="BW15" s="52"/>
      <c r="BY15" s="52"/>
      <c r="CA15" s="52"/>
      <c r="CC15" s="52"/>
      <c r="CE15" s="52"/>
      <c r="CG15" s="52"/>
      <c r="CH15" s="50"/>
      <c r="CI15" s="52"/>
      <c r="CK15" s="52"/>
      <c r="CM15" s="52"/>
      <c r="CN15" s="50" t="s">
        <v>738</v>
      </c>
      <c r="CP15" s="50">
        <f>内線情報!FF14</f>
        <v>27</v>
      </c>
      <c r="CQ15" s="50">
        <f t="shared" si="0"/>
        <v>0</v>
      </c>
      <c r="CR15" s="50">
        <f t="shared" si="1"/>
        <v>27</v>
      </c>
      <c r="CS15" s="50" t="str">
        <f t="shared" si="2"/>
        <v/>
      </c>
      <c r="CT15" s="50" t="s">
        <v>1084</v>
      </c>
      <c r="DA15" s="1166" t="str">
        <f>IFERROR(IF(COUNT(Q9:Q34)&gt;0,IF($DN8&lt;18,"grey",B15),"grey"),B15)</f>
        <v>LK13</v>
      </c>
      <c r="DB15" s="1167"/>
      <c r="DC15" s="1166" t="str">
        <f>IFERROR(IF(COUNT(Q9:Q34)&gt;0,IF($DN8&lt;18,"grey",D15),"grey"),D15)</f>
        <v>LK14</v>
      </c>
      <c r="DD15" s="1167"/>
      <c r="DE15" s="1166" t="str">
        <f>IFERROR(IF(COUNT(Q9:Q34)&gt;0,IF($DN8&lt;18,"grey",F15),"grey"),F15)</f>
        <v>LK15</v>
      </c>
      <c r="DF15" s="1167"/>
      <c r="DG15" s="1166" t="str">
        <f>IFERROR(IF(COUNT(Q9:Q34)&gt;0,IF($DN8&lt;18,"grey",H15),"grey"),H15)</f>
        <v>LK16</v>
      </c>
      <c r="DH15" s="1167"/>
      <c r="DI15" s="1166" t="str">
        <f>IFERROR(IF(COUNT(Q9:Q34)&gt;0,IF($DN8&lt;18,"grey",J15),"grey"),J15)</f>
        <v>LK17</v>
      </c>
      <c r="DJ15" s="1167"/>
      <c r="DK15" s="1166" t="str">
        <f>IFERROR(IF(COUNT(Q9:Q34)&gt;0,IF($DN8&lt;18,"grey",L15),"grey"),L15)</f>
        <v>LK18</v>
      </c>
      <c r="DL15" s="1167"/>
      <c r="DM15" s="22">
        <f>IFERROR(INDEX(内線情報!$BL$5:$BL$41,MATCH(R15,内線情報!$AI$5:$AI$43,0),1),"")</f>
        <v>18</v>
      </c>
      <c r="DP15" s="22">
        <f t="shared" ca="1" si="10"/>
        <v>289</v>
      </c>
      <c r="DQ15" s="22" t="str">
        <f t="shared" ca="1" si="3"/>
        <v/>
      </c>
      <c r="DS15" s="1141">
        <f>INDEX(内線情報!$G$5:$G$54,MATCH(Q15,DK,0))</f>
        <v>1</v>
      </c>
      <c r="DV15" s="1166"/>
      <c r="DW15" s="1167"/>
      <c r="DX15" s="1166"/>
      <c r="DY15" s="1167"/>
      <c r="DZ15" s="1166"/>
      <c r="EA15" s="1167"/>
      <c r="EB15" s="1166"/>
      <c r="EC15" s="1167"/>
      <c r="ED15" s="1166"/>
      <c r="EE15" s="1167"/>
      <c r="EF15" s="1166"/>
      <c r="EG15" s="1167"/>
      <c r="ET15" s="1166"/>
      <c r="EU15" s="1167"/>
      <c r="EV15" s="1166"/>
      <c r="EW15" s="1167"/>
      <c r="EX15" s="1166"/>
      <c r="EY15" s="1167"/>
      <c r="EZ15" s="1166"/>
      <c r="FA15" s="1167"/>
      <c r="FB15" s="1166"/>
      <c r="FC15" s="1167"/>
      <c r="FD15" s="1166"/>
      <c r="FE15" s="1167"/>
      <c r="FF15" s="421">
        <v>9</v>
      </c>
      <c r="FG15" s="421" t="str">
        <f>IF(外線情報!C13="未使用","red","")</f>
        <v>red</v>
      </c>
      <c r="FH15" s="421"/>
      <c r="FI15" s="421" t="str">
        <f>IF(NK･NKG!GD$4="","red")</f>
        <v>red</v>
      </c>
      <c r="FJ15" s="421" t="str">
        <f>IF(内線情報!D13="未定義","red","")</f>
        <v>red</v>
      </c>
      <c r="FK15" s="420"/>
      <c r="FL15" s="420"/>
      <c r="FM15" s="420"/>
      <c r="FN15" s="420"/>
      <c r="FO15" s="420"/>
      <c r="FP15" s="420"/>
      <c r="FQ15" s="420"/>
      <c r="FR15" s="1166"/>
      <c r="FS15" s="1167"/>
      <c r="FT15" s="1166"/>
      <c r="FU15" s="1167"/>
      <c r="FV15" s="1166"/>
      <c r="FW15" s="1167"/>
      <c r="FX15" s="1166"/>
      <c r="FY15" s="1167"/>
      <c r="FZ15" s="1166"/>
      <c r="GA15" s="1167"/>
      <c r="GB15" s="1166"/>
      <c r="GC15" s="1167"/>
      <c r="GE15" s="1151" t="str">
        <f>IF($GF15="grey","grey","")</f>
        <v/>
      </c>
      <c r="GF15" s="1151" t="str">
        <f>IF($GG15="grey","grey","")</f>
        <v/>
      </c>
      <c r="GG15" s="1160" t="str">
        <f>IF(Q15="","grey",IF(COUNTIF(Q:Q,Q15)&gt;1,"red",IF(COUNTIF(_DK,Q15)&gt;0,"","red")))</f>
        <v/>
      </c>
      <c r="GH15" s="1151" t="str">
        <f>IF($GF15="grey","grey","")</f>
        <v/>
      </c>
      <c r="GI15" s="413" t="str">
        <f t="shared" ref="GI15:HR15" si="27">IF(GI6="grey","grey",IF($GG15="grey","grey",IF(S15="","yellow",IF(COUNTIF($CT$6:$CT$21,S15)&gt;0,"","red"))))</f>
        <v/>
      </c>
      <c r="GJ15" s="633" t="str">
        <f t="shared" si="27"/>
        <v/>
      </c>
      <c r="GK15" s="633" t="str">
        <f t="shared" si="27"/>
        <v/>
      </c>
      <c r="GL15" s="633" t="str">
        <f t="shared" si="27"/>
        <v/>
      </c>
      <c r="GM15" s="633" t="str">
        <f t="shared" si="27"/>
        <v/>
      </c>
      <c r="GN15" s="633" t="str">
        <f t="shared" si="27"/>
        <v/>
      </c>
      <c r="GO15" s="633" t="str">
        <f t="shared" si="27"/>
        <v/>
      </c>
      <c r="GP15" s="633" t="str">
        <f t="shared" si="27"/>
        <v/>
      </c>
      <c r="GQ15" s="633" t="str">
        <f t="shared" si="27"/>
        <v/>
      </c>
      <c r="GR15" s="633" t="str">
        <f t="shared" si="27"/>
        <v/>
      </c>
      <c r="GS15" s="633" t="str">
        <f t="shared" si="27"/>
        <v/>
      </c>
      <c r="GT15" s="633" t="str">
        <f t="shared" si="27"/>
        <v/>
      </c>
      <c r="GU15" s="633" t="str">
        <f t="shared" si="27"/>
        <v/>
      </c>
      <c r="GV15" s="633" t="str">
        <f t="shared" si="27"/>
        <v/>
      </c>
      <c r="GW15" s="633" t="str">
        <f t="shared" si="27"/>
        <v/>
      </c>
      <c r="GX15" s="633" t="str">
        <f t="shared" si="27"/>
        <v/>
      </c>
      <c r="GY15" s="633" t="str">
        <f t="shared" si="27"/>
        <v/>
      </c>
      <c r="GZ15" s="633" t="str">
        <f t="shared" si="27"/>
        <v/>
      </c>
      <c r="HA15" s="633" t="str">
        <f t="shared" si="27"/>
        <v>grey</v>
      </c>
      <c r="HB15" s="633" t="str">
        <f t="shared" si="27"/>
        <v>grey</v>
      </c>
      <c r="HC15" s="633" t="str">
        <f t="shared" si="27"/>
        <v>grey</v>
      </c>
      <c r="HD15" s="633" t="str">
        <f t="shared" si="27"/>
        <v>grey</v>
      </c>
      <c r="HE15" s="633" t="str">
        <f t="shared" si="27"/>
        <v>grey</v>
      </c>
      <c r="HF15" s="633" t="str">
        <f t="shared" si="27"/>
        <v>grey</v>
      </c>
      <c r="HG15" s="633" t="str">
        <f t="shared" si="27"/>
        <v>grey</v>
      </c>
      <c r="HH15" s="633" t="str">
        <f t="shared" si="27"/>
        <v>grey</v>
      </c>
      <c r="HI15" s="633" t="str">
        <f t="shared" si="27"/>
        <v>grey</v>
      </c>
      <c r="HJ15" s="633" t="str">
        <f t="shared" si="27"/>
        <v>grey</v>
      </c>
      <c r="HK15" s="633" t="str">
        <f t="shared" si="27"/>
        <v>grey</v>
      </c>
      <c r="HL15" s="633" t="str">
        <f t="shared" si="27"/>
        <v>grey</v>
      </c>
      <c r="HM15" s="633" t="str">
        <f t="shared" si="27"/>
        <v>grey</v>
      </c>
      <c r="HN15" s="633" t="str">
        <f t="shared" si="27"/>
        <v>grey</v>
      </c>
      <c r="HO15" s="633" t="str">
        <f t="shared" si="27"/>
        <v>grey</v>
      </c>
      <c r="HP15" s="633" t="str">
        <f t="shared" si="27"/>
        <v>grey</v>
      </c>
      <c r="HQ15" s="633" t="str">
        <f t="shared" si="27"/>
        <v>grey</v>
      </c>
      <c r="HR15" s="633" t="str">
        <f t="shared" si="27"/>
        <v>grey</v>
      </c>
      <c r="HS15" s="1162" t="str">
        <f t="shared" ref="HS15" si="28">IF($GG15="grey","grey",IF(BC15="","",IF(COUNTIF($CV$6:$CV$7,BC15)&gt;0,"","red")))</f>
        <v/>
      </c>
      <c r="HT15" s="1151" t="str">
        <f t="shared" ref="HT15:HU15" si="29">IF($GG15="grey","grey","")</f>
        <v/>
      </c>
      <c r="HU15" s="1160" t="str">
        <f t="shared" si="29"/>
        <v/>
      </c>
    </row>
    <row r="16" spans="1:229">
      <c r="B16" s="34" t="s">
        <v>1550</v>
      </c>
      <c r="C16" s="35">
        <v>13</v>
      </c>
      <c r="D16" s="34" t="s">
        <v>1550</v>
      </c>
      <c r="E16" s="35">
        <v>14</v>
      </c>
      <c r="F16" s="34" t="s">
        <v>1550</v>
      </c>
      <c r="G16" s="35">
        <v>15</v>
      </c>
      <c r="H16" s="34" t="s">
        <v>1550</v>
      </c>
      <c r="I16" s="35">
        <v>16</v>
      </c>
      <c r="J16" s="34" t="s">
        <v>1551</v>
      </c>
      <c r="K16" s="35"/>
      <c r="L16" s="34" t="s">
        <v>592</v>
      </c>
      <c r="M16" s="35"/>
      <c r="N16" s="30"/>
      <c r="O16" s="1152"/>
      <c r="P16" s="1152"/>
      <c r="Q16" s="1161"/>
      <c r="R16" s="1152"/>
      <c r="S16" s="635" t="s">
        <v>67</v>
      </c>
      <c r="T16" s="635" t="s">
        <v>67</v>
      </c>
      <c r="U16" s="635" t="s">
        <v>67</v>
      </c>
      <c r="V16" s="635" t="s">
        <v>67</v>
      </c>
      <c r="W16" s="635" t="s">
        <v>67</v>
      </c>
      <c r="X16" s="635" t="s">
        <v>67</v>
      </c>
      <c r="Y16" s="635" t="s">
        <v>67</v>
      </c>
      <c r="Z16" s="635" t="s">
        <v>67</v>
      </c>
      <c r="AA16" s="635" t="s">
        <v>67</v>
      </c>
      <c r="AB16" s="635" t="s">
        <v>67</v>
      </c>
      <c r="AC16" s="635" t="s">
        <v>67</v>
      </c>
      <c r="AD16" s="635" t="s">
        <v>67</v>
      </c>
      <c r="AE16" s="635" t="s">
        <v>67</v>
      </c>
      <c r="AF16" s="635" t="s">
        <v>67</v>
      </c>
      <c r="AG16" s="635" t="s">
        <v>67</v>
      </c>
      <c r="AH16" s="635" t="s">
        <v>67</v>
      </c>
      <c r="AI16" s="635" t="s">
        <v>67</v>
      </c>
      <c r="AJ16" s="635" t="s">
        <v>67</v>
      </c>
      <c r="AK16" s="432" t="s">
        <v>643</v>
      </c>
      <c r="AL16" s="432" t="s">
        <v>643</v>
      </c>
      <c r="AM16" s="432" t="s">
        <v>643</v>
      </c>
      <c r="AN16" s="432" t="s">
        <v>643</v>
      </c>
      <c r="AO16" s="432" t="s">
        <v>643</v>
      </c>
      <c r="AP16" s="432" t="s">
        <v>643</v>
      </c>
      <c r="AQ16" s="432" t="s">
        <v>643</v>
      </c>
      <c r="AR16" s="432" t="s">
        <v>643</v>
      </c>
      <c r="AS16" s="432" t="s">
        <v>643</v>
      </c>
      <c r="AT16" s="432" t="s">
        <v>643</v>
      </c>
      <c r="AU16" s="432" t="s">
        <v>643</v>
      </c>
      <c r="AV16" s="432" t="s">
        <v>643</v>
      </c>
      <c r="AW16" s="432" t="s">
        <v>643</v>
      </c>
      <c r="AX16" s="432" t="s">
        <v>643</v>
      </c>
      <c r="AY16" s="432" t="s">
        <v>643</v>
      </c>
      <c r="AZ16" s="432" t="s">
        <v>643</v>
      </c>
      <c r="BA16" s="432" t="s">
        <v>643</v>
      </c>
      <c r="BB16" s="432" t="s">
        <v>643</v>
      </c>
      <c r="BC16" s="1179"/>
      <c r="BD16" s="1152"/>
      <c r="BE16" s="1181"/>
      <c r="BG16" s="39" t="s">
        <v>722</v>
      </c>
      <c r="BH16" s="50" t="str">
        <f>外線情報!CF14</f>
        <v/>
      </c>
      <c r="BI16" s="50">
        <v>10</v>
      </c>
      <c r="BK16" s="50">
        <v>10</v>
      </c>
      <c r="BL16" s="50">
        <f>内線情報!FF14</f>
        <v>27</v>
      </c>
      <c r="BM16" s="50" t="str">
        <f>NK･NKG!$GH13</f>
        <v/>
      </c>
      <c r="BN16" s="50">
        <v>10</v>
      </c>
      <c r="BO16" s="50">
        <v>9</v>
      </c>
      <c r="BU16" s="50"/>
      <c r="BV16" s="50"/>
      <c r="BW16" s="50"/>
      <c r="CG16" s="50"/>
      <c r="CH16" s="50"/>
      <c r="CI16" s="50"/>
      <c r="CN16" s="50" t="s">
        <v>739</v>
      </c>
      <c r="CP16" s="50">
        <f>内線情報!FF15</f>
        <v>28</v>
      </c>
      <c r="CQ16" s="50">
        <f t="shared" si="0"/>
        <v>0</v>
      </c>
      <c r="CR16" s="50">
        <f t="shared" si="1"/>
        <v>28</v>
      </c>
      <c r="CS16" s="50" t="str">
        <f t="shared" si="2"/>
        <v/>
      </c>
      <c r="CT16" s="50" t="s">
        <v>1085</v>
      </c>
      <c r="DA16" s="34" t="str">
        <f>IF(DA15="grey","grey",IF(B16="","yellow",IF(COUNTIF($BG$6:$BG$39,B16)&gt;0,"","red")))</f>
        <v/>
      </c>
      <c r="DB16" s="35" t="str">
        <f ca="1">IF(DA15="grey","grey",IFERROR(IF(COUNTIF(INDIRECT(B16),SUBSTITUTE(C16,"*","~")),EU16,"red"),IF(AND(C16&lt;&gt;$BG$7,C16&lt;&gt;$BG$8,C16&lt;&gt;$BG$9,C16&lt;&gt;$BG$10,C16&lt;&gt;$BG$11,C16&lt;&gt;$BG$12,C16&lt;&gt;$BG$13),"grey",EU16)))</f>
        <v>none</v>
      </c>
      <c r="DC16" s="34" t="str">
        <f>IF(DC15="grey","grey",IF(D16="","yellow",IF(COUNTIF($BG$6:$BG$39,D16)&gt;0,"","red")))</f>
        <v/>
      </c>
      <c r="DD16" s="35" t="str">
        <f ca="1">IF(DC15="grey","grey",IFERROR(IF(COUNTIF(INDIRECT(D16),SUBSTITUTE(E16,"*","~")),EW16,"red"),IF(AND(E16&lt;&gt;$BG$7,E16&lt;&gt;$BG$8,E16&lt;&gt;$BG$9,E16&lt;&gt;$BG$10,E16&lt;&gt;$BG$11,E16&lt;&gt;$BG$12,E16&lt;&gt;$BG$13),"grey",EW16)))</f>
        <v>none</v>
      </c>
      <c r="DE16" s="34" t="str">
        <f>IF(DE15="grey","grey",IF(F16="","yellow",IF(COUNTIF($BG$6:$BG$39,F16)&gt;0,"","red")))</f>
        <v/>
      </c>
      <c r="DF16" s="35" t="str">
        <f ca="1">IF(DE15="grey","grey",IFERROR(IF(COUNTIF(INDIRECT(F16),SUBSTITUTE(G16,"*","~")),EY16,"red"),IF(AND(G16&lt;&gt;$BG$7,G16&lt;&gt;$BG$8,G16&lt;&gt;$BG$9,G16&lt;&gt;$BG$10,G16&lt;&gt;$BG$11,G16&lt;&gt;$BG$12,G16&lt;&gt;$BG$13),"grey",EY16)))</f>
        <v>none</v>
      </c>
      <c r="DG16" s="34" t="str">
        <f>IF(DG15="grey","grey",IF(H16="","yellow",IF(COUNTIF($BG$6:$BG$39,H16)&gt;0,"","red")))</f>
        <v/>
      </c>
      <c r="DH16" s="35" t="str">
        <f ca="1">IF(DG15="grey","grey",IFERROR(IF(COUNTIF(INDIRECT(H16),SUBSTITUTE(I16,"*","~")),FA16,"red"),IF(AND(I16&lt;&gt;$BG$7,I16&lt;&gt;$BG$8,I16&lt;&gt;$BG$9,I16&lt;&gt;$BG$10,I16&lt;&gt;$BG$11,I16&lt;&gt;$BG$12,I16&lt;&gt;$BG$13),"grey",FA16)))</f>
        <v>none</v>
      </c>
      <c r="DI16" s="34" t="str">
        <f>IF(DI15="grey","grey",IF(J16="","yellow",IF(COUNTIF($BG$6:$BG$39,J16)&gt;0,"","red")))</f>
        <v/>
      </c>
      <c r="DJ16" s="35" t="str">
        <f ca="1">IF(DI15="grey","grey",IFERROR(IF(COUNTIF(INDIRECT(J16),SUBSTITUTE(K16,"*","~")),FC16,"red"),IF(AND(K16&lt;&gt;$BG$7,K16&lt;&gt;$BG$8,K16&lt;&gt;$BG$9,K16&lt;&gt;$BG$10,K16&lt;&gt;$BG$11,K16&lt;&gt;$BG$12,K16&lt;&gt;$BG$13),"grey",FC16)))</f>
        <v/>
      </c>
      <c r="DK16" s="34" t="str">
        <f>IF(DK15="grey","grey",IF(L16="","yellow",IF(COUNTIF($BG$6:$BG$39,L16)&gt;0,"","red")))</f>
        <v/>
      </c>
      <c r="DL16" s="35" t="str">
        <f ca="1">IF(DK15="grey","grey",IFERROR(IF(COUNTIF(INDIRECT(L16),SUBSTITUTE(M16,"*","~")),FE16,"red"),IF(AND(M16&lt;&gt;$BG$7,M16&lt;&gt;$BG$8,M16&lt;&gt;$BG$9,M16&lt;&gt;$BG$10,M16&lt;&gt;$BG$11,M16&lt;&gt;$BG$12,M16&lt;&gt;$BG$13),"grey",FE16)))</f>
        <v>grey</v>
      </c>
      <c r="DM16" s="22" t="str">
        <f>IFERROR(INDEX(内線情報!$BL$5:$BL$41,MATCH(R16,内線情報!$AI$5:$AI$43,0),1),"")</f>
        <v/>
      </c>
      <c r="DP16" s="22">
        <f t="shared" ca="1" si="10"/>
        <v>321</v>
      </c>
      <c r="DQ16" s="22" t="str">
        <f t="shared" ca="1" si="3"/>
        <v/>
      </c>
      <c r="DS16" s="1141"/>
      <c r="DV16" s="34" t="str">
        <f>CONCATENATE(B16,C16)</f>
        <v>ワンタッチ13</v>
      </c>
      <c r="DW16" s="35"/>
      <c r="DX16" s="34" t="str">
        <f>CONCATENATE(D16,E16)</f>
        <v>ワンタッチ14</v>
      </c>
      <c r="DY16" s="35"/>
      <c r="DZ16" s="34" t="str">
        <f>CONCATENATE(F16,G16)</f>
        <v>ワンタッチ15</v>
      </c>
      <c r="EA16" s="35"/>
      <c r="EB16" s="34" t="str">
        <f>CONCATENATE(H16,I16)</f>
        <v>ワンタッチ16</v>
      </c>
      <c r="EC16" s="35"/>
      <c r="ED16" s="34" t="str">
        <f>CONCATENATE(J16,K16)</f>
        <v>ボックスキー</v>
      </c>
      <c r="EE16" s="35"/>
      <c r="EF16" s="34" t="str">
        <f>CONCATENATE(L16,M16)</f>
        <v>VM手動録音</v>
      </c>
      <c r="EG16" s="35"/>
      <c r="EH16" s="22">
        <f>COUNTIF($DV$6:$EG$34,DV16)</f>
        <v>1</v>
      </c>
      <c r="EJ16" s="22">
        <f>COUNTIF($DV$6:$EG$34,DX16)</f>
        <v>1</v>
      </c>
      <c r="EL16" s="22">
        <f>COUNTIF($DV$6:$EG$34,DZ16)</f>
        <v>1</v>
      </c>
      <c r="EN16" s="22">
        <f>COUNTIF($DV$6:$EG$34,EB16)</f>
        <v>1</v>
      </c>
      <c r="EP16" s="22">
        <f>COUNTIF($DV$6:$EG$34,ED16)</f>
        <v>1</v>
      </c>
      <c r="ER16" s="22">
        <f>COUNTIF($DV$6:$EG$34,EF16)</f>
        <v>1</v>
      </c>
      <c r="ET16" s="34" t="str">
        <f>IF(DV16="未使用","",IF(EH16&lt;2,"","red"))</f>
        <v/>
      </c>
      <c r="EU16" s="35" t="str">
        <f>IF(B16="ボックスキー","",IF(C16="","red",FS16))</f>
        <v>none</v>
      </c>
      <c r="EV16" s="34" t="str">
        <f>IF(DX16="未使用","",IF(EJ16&lt;2,"","red"))</f>
        <v/>
      </c>
      <c r="EW16" s="35" t="str">
        <f>IF(D16="ボックスキー","",IF(E16="","red",FU16))</f>
        <v>none</v>
      </c>
      <c r="EX16" s="34" t="str">
        <f>IF(DZ16="未使用","",IF(EL16&lt;2,"","red"))</f>
        <v/>
      </c>
      <c r="EY16" s="35" t="str">
        <f>IF(F16="ボックスキー","",IF(G16="","red",FW16))</f>
        <v>none</v>
      </c>
      <c r="EZ16" s="34" t="str">
        <f>IF(EB16="未使用","",IF(EN16&lt;2,"","red"))</f>
        <v/>
      </c>
      <c r="FA16" s="35" t="str">
        <f>IF(H16="ボックスキー","",IF(I16="","red",FY16))</f>
        <v>none</v>
      </c>
      <c r="FB16" s="34" t="str">
        <f>IF(ED16="未使用","",IF(EP16&lt;2,"","red"))</f>
        <v/>
      </c>
      <c r="FC16" s="35" t="str">
        <f>IF(J16="ボックスキー","",IF(K16="","red",GA16))</f>
        <v/>
      </c>
      <c r="FD16" s="34" t="str">
        <f>IF(EF16="未使用","",IF(ER16&lt;2,"","red"))</f>
        <v/>
      </c>
      <c r="FE16" s="35" t="str">
        <f>IF(L16="ボックスキー","",IF(M16="","red",GC16))</f>
        <v>red</v>
      </c>
      <c r="FF16" s="419">
        <v>10</v>
      </c>
      <c r="FG16" s="419" t="str">
        <f>IF(外線情報!C14="未使用","red","")</f>
        <v>red</v>
      </c>
      <c r="FH16" s="419"/>
      <c r="FI16" s="419" t="str">
        <f>IF(NK･NKG!GE$4="","red")</f>
        <v>red</v>
      </c>
      <c r="FJ16" s="419" t="str">
        <f>IF(内線情報!D14="未定義","red","")</f>
        <v>red</v>
      </c>
      <c r="FK16" s="419"/>
      <c r="FL16" s="419"/>
      <c r="FM16" s="419"/>
      <c r="FN16" s="419"/>
      <c r="FO16" s="419"/>
      <c r="FP16" s="419"/>
      <c r="FQ16" s="419"/>
      <c r="FR16" s="34"/>
      <c r="FS16" s="35" t="str">
        <f>IF(B16=$FG$6,INDEX($FG$7:$FG$18,C16),IF(B16=$FH$6,INDEX($FH$7:$FH$12,C16),IF(B16=$FI$6,INDEX($FI$7:$FI$18,C16),IF(B16=$FJ$6,INDEX($FJ$7:$FJ$56,C16),"none"))))</f>
        <v>none</v>
      </c>
      <c r="FT16" s="34"/>
      <c r="FU16" s="35" t="str">
        <f>IF(D16=$FG$6,INDEX($FG$7:$FG$18,E16),IF(D16=$FH$6,INDEX($FH$7:$FH$12,E16),IF(D16=$FI$6,INDEX($FI$7:$FI$18,E16),IF(D16=$FJ$6,INDEX($FJ$7:$FJ$56,E16),"none"))))</f>
        <v>none</v>
      </c>
      <c r="FV16" s="34"/>
      <c r="FW16" s="35" t="str">
        <f>IF(F16=$FG$6,INDEX($FG$7:$FG$18,G16),IF(F16=$FH$6,INDEX($FH$7:$FH$12,G16),IF(F16=$FI$6,INDEX($FI$7:$FI$18,G16),IF(F16=$FJ$6,INDEX($FJ$7:$FJ$56,G16),"none"))))</f>
        <v>none</v>
      </c>
      <c r="FX16" s="34"/>
      <c r="FY16" s="35" t="str">
        <f>IF(H16=$FG$6,INDEX($FG$7:$FG$18,I16),IF(H16=$FH$6,INDEX($FH$7:$FH$12,I16),IF(H16=$FI$6,INDEX($FI$7:$FI$18,I16),IF(H16=$FJ$6,INDEX($FJ$7:$FJ$56,I16),"none"))))</f>
        <v>none</v>
      </c>
      <c r="FZ16" s="34"/>
      <c r="GA16" s="35" t="str">
        <f>IF(J16=$FG$6,INDEX($FG$7:$FG$18,K16),IF(J16=$FH$6,INDEX($FH$7:$FH$12,K16),IF(J16=$FI$6,INDEX($FI$7:$FI$18,K16),IF(J16=$FJ$6,INDEX($FJ$7:$FJ$56,K16),"none"))))</f>
        <v>none</v>
      </c>
      <c r="GB16" s="34"/>
      <c r="GC16" s="35" t="str">
        <f>IF(L16=$FG$6,INDEX($FG$7:$FG$18,M16),IF(L16=$FH$6,INDEX($FH$7:$FH$12,M16),IF(L16=$FI$6,INDEX($FI$7:$FI$18,M16),IF(L16=$FJ$6,INDEX($FJ$7:$FJ$56,M16),"none"))))</f>
        <v>none</v>
      </c>
      <c r="GE16" s="1152"/>
      <c r="GF16" s="1152"/>
      <c r="GG16" s="1161"/>
      <c r="GH16" s="1152"/>
      <c r="GI16" s="413" t="str">
        <f t="shared" ref="GI16:HR16" si="30">IF(GI6="grey","grey",IF($GG15="grey","grey",IF(S16="","yellow",IF(COUNTIF($CW$6:$CW$7,S16)&gt;0,"","red"))))</f>
        <v/>
      </c>
      <c r="GJ16" s="633" t="str">
        <f t="shared" si="30"/>
        <v/>
      </c>
      <c r="GK16" s="633" t="str">
        <f t="shared" si="30"/>
        <v/>
      </c>
      <c r="GL16" s="633" t="str">
        <f t="shared" si="30"/>
        <v/>
      </c>
      <c r="GM16" s="633" t="str">
        <f t="shared" si="30"/>
        <v/>
      </c>
      <c r="GN16" s="633" t="str">
        <f t="shared" si="30"/>
        <v/>
      </c>
      <c r="GO16" s="633" t="str">
        <f t="shared" si="30"/>
        <v/>
      </c>
      <c r="GP16" s="633" t="str">
        <f t="shared" si="30"/>
        <v/>
      </c>
      <c r="GQ16" s="633" t="str">
        <f t="shared" si="30"/>
        <v/>
      </c>
      <c r="GR16" s="633" t="str">
        <f t="shared" si="30"/>
        <v/>
      </c>
      <c r="GS16" s="633" t="str">
        <f t="shared" si="30"/>
        <v/>
      </c>
      <c r="GT16" s="633" t="str">
        <f t="shared" si="30"/>
        <v/>
      </c>
      <c r="GU16" s="633" t="str">
        <f t="shared" si="30"/>
        <v/>
      </c>
      <c r="GV16" s="633" t="str">
        <f t="shared" si="30"/>
        <v/>
      </c>
      <c r="GW16" s="633" t="str">
        <f t="shared" si="30"/>
        <v/>
      </c>
      <c r="GX16" s="633" t="str">
        <f t="shared" si="30"/>
        <v/>
      </c>
      <c r="GY16" s="633" t="str">
        <f t="shared" si="30"/>
        <v/>
      </c>
      <c r="GZ16" s="633" t="str">
        <f t="shared" si="30"/>
        <v/>
      </c>
      <c r="HA16" s="633" t="str">
        <f t="shared" si="30"/>
        <v>grey</v>
      </c>
      <c r="HB16" s="633" t="str">
        <f t="shared" si="30"/>
        <v>grey</v>
      </c>
      <c r="HC16" s="633" t="str">
        <f t="shared" si="30"/>
        <v>grey</v>
      </c>
      <c r="HD16" s="633" t="str">
        <f t="shared" si="30"/>
        <v>grey</v>
      </c>
      <c r="HE16" s="633" t="str">
        <f t="shared" si="30"/>
        <v>grey</v>
      </c>
      <c r="HF16" s="633" t="str">
        <f t="shared" si="30"/>
        <v>grey</v>
      </c>
      <c r="HG16" s="633" t="str">
        <f t="shared" si="30"/>
        <v>grey</v>
      </c>
      <c r="HH16" s="633" t="str">
        <f t="shared" si="30"/>
        <v>grey</v>
      </c>
      <c r="HI16" s="633" t="str">
        <f t="shared" si="30"/>
        <v>grey</v>
      </c>
      <c r="HJ16" s="633" t="str">
        <f t="shared" si="30"/>
        <v>grey</v>
      </c>
      <c r="HK16" s="633" t="str">
        <f t="shared" si="30"/>
        <v>grey</v>
      </c>
      <c r="HL16" s="633" t="str">
        <f t="shared" si="30"/>
        <v>grey</v>
      </c>
      <c r="HM16" s="633" t="str">
        <f t="shared" si="30"/>
        <v>grey</v>
      </c>
      <c r="HN16" s="633" t="str">
        <f t="shared" si="30"/>
        <v>grey</v>
      </c>
      <c r="HO16" s="633" t="str">
        <f t="shared" si="30"/>
        <v>grey</v>
      </c>
      <c r="HP16" s="633" t="str">
        <f t="shared" si="30"/>
        <v>grey</v>
      </c>
      <c r="HQ16" s="633" t="str">
        <f t="shared" si="30"/>
        <v>grey</v>
      </c>
      <c r="HR16" s="633" t="str">
        <f t="shared" si="30"/>
        <v>grey</v>
      </c>
      <c r="HS16" s="1163"/>
      <c r="HT16" s="1152"/>
      <c r="HU16" s="1161"/>
    </row>
    <row r="17" spans="2:229">
      <c r="B17" s="1175" t="str">
        <f>IFERROR(INDEX($DV:$DV,ROW()),"")&amp;""</f>
        <v/>
      </c>
      <c r="C17" s="1176"/>
      <c r="D17" s="1177" t="str">
        <f>IFERROR(INDEX($DX:$DX,ROW()),"")&amp;""</f>
        <v/>
      </c>
      <c r="E17" s="1176"/>
      <c r="F17" s="1175" t="str">
        <f>IFERROR(INDEX($DZ:$DZ,ROW()),"")&amp;""</f>
        <v/>
      </c>
      <c r="G17" s="1176"/>
      <c r="H17" s="1175" t="str">
        <f>IFERROR(INDEX($EB:$EB,ROW()),"")&amp;""</f>
        <v/>
      </c>
      <c r="I17" s="1176"/>
      <c r="J17" s="1175" t="str">
        <f>IFERROR(INDEX($ED:$ED,ROW()),"")&amp;""</f>
        <v/>
      </c>
      <c r="K17" s="1176"/>
      <c r="L17" s="1175" t="str">
        <f>IFERROR(INDEX($EF:$EF,ROW()),"")&amp;""</f>
        <v/>
      </c>
      <c r="M17" s="1176"/>
      <c r="N17" s="30"/>
      <c r="O17" s="1151">
        <v>5</v>
      </c>
      <c r="P17" s="1151" t="str">
        <f>IFERROR(INDEX(内線情報!$C$5:$C$54,MATCH($Q17,内線情報!$B$5:$B$54,0)),"")&amp;""</f>
        <v>14</v>
      </c>
      <c r="Q17" s="1160">
        <v>5</v>
      </c>
      <c r="R17" s="1151" t="str">
        <f>IFERROR(INDEX(内線情報!$D$5:$D$54,MATCH($Q17,内線情報!$B$5:$B$54,0)),"")&amp;""</f>
        <v>ZX-&lt;18&gt;STEL</v>
      </c>
      <c r="S17" s="634" t="s">
        <v>643</v>
      </c>
      <c r="T17" s="634" t="s">
        <v>643</v>
      </c>
      <c r="U17" s="634" t="s">
        <v>643</v>
      </c>
      <c r="V17" s="634" t="s">
        <v>643</v>
      </c>
      <c r="W17" s="634" t="s">
        <v>643</v>
      </c>
      <c r="X17" s="634" t="s">
        <v>643</v>
      </c>
      <c r="Y17" s="634" t="s">
        <v>643</v>
      </c>
      <c r="Z17" s="634" t="s">
        <v>643</v>
      </c>
      <c r="AA17" s="634" t="s">
        <v>643</v>
      </c>
      <c r="AB17" s="634" t="s">
        <v>643</v>
      </c>
      <c r="AC17" s="634" t="s">
        <v>643</v>
      </c>
      <c r="AD17" s="634" t="s">
        <v>643</v>
      </c>
      <c r="AE17" s="634" t="s">
        <v>643</v>
      </c>
      <c r="AF17" s="634" t="s">
        <v>643</v>
      </c>
      <c r="AG17" s="634" t="s">
        <v>643</v>
      </c>
      <c r="AH17" s="634" t="s">
        <v>643</v>
      </c>
      <c r="AI17" s="634" t="s">
        <v>643</v>
      </c>
      <c r="AJ17" s="634" t="s">
        <v>643</v>
      </c>
      <c r="AK17" s="431" t="s">
        <v>643</v>
      </c>
      <c r="AL17" s="431" t="s">
        <v>643</v>
      </c>
      <c r="AM17" s="431" t="s">
        <v>643</v>
      </c>
      <c r="AN17" s="431" t="s">
        <v>643</v>
      </c>
      <c r="AO17" s="431" t="s">
        <v>643</v>
      </c>
      <c r="AP17" s="431" t="s">
        <v>643</v>
      </c>
      <c r="AQ17" s="431" t="s">
        <v>643</v>
      </c>
      <c r="AR17" s="431" t="s">
        <v>643</v>
      </c>
      <c r="AS17" s="431" t="s">
        <v>643</v>
      </c>
      <c r="AT17" s="431" t="s">
        <v>643</v>
      </c>
      <c r="AU17" s="431" t="s">
        <v>643</v>
      </c>
      <c r="AV17" s="431" t="s">
        <v>643</v>
      </c>
      <c r="AW17" s="431" t="s">
        <v>643</v>
      </c>
      <c r="AX17" s="431" t="s">
        <v>643</v>
      </c>
      <c r="AY17" s="431" t="s">
        <v>643</v>
      </c>
      <c r="AZ17" s="431" t="s">
        <v>643</v>
      </c>
      <c r="BA17" s="431" t="s">
        <v>643</v>
      </c>
      <c r="BB17" s="431" t="s">
        <v>643</v>
      </c>
      <c r="BC17" s="1178" t="s">
        <v>643</v>
      </c>
      <c r="BD17" s="1151" t="str">
        <f>IFERROR(IF(Q17="","",IF(ISBLANK(INDEX(内線情報!$G$5:$G$54,Q17)),1,DS17)),"")&amp;""</f>
        <v>1</v>
      </c>
      <c r="BE17" s="1180"/>
      <c r="BG17" s="39" t="s">
        <v>590</v>
      </c>
      <c r="BH17" s="50" t="str">
        <f>外線情報!CF15</f>
        <v/>
      </c>
      <c r="BI17" s="50">
        <v>11</v>
      </c>
      <c r="BK17" s="50">
        <v>11</v>
      </c>
      <c r="BL17" s="50">
        <f>内線情報!FF15</f>
        <v>28</v>
      </c>
      <c r="BM17" s="50" t="str">
        <f>NK･NKG!$GH14</f>
        <v/>
      </c>
      <c r="BN17" s="50">
        <v>11</v>
      </c>
      <c r="BO17" s="50">
        <v>10</v>
      </c>
      <c r="BP17" s="50" t="str">
        <f>INDEX(番号!$CA$5:$CB$44,C16,2)</f>
        <v>22</v>
      </c>
      <c r="BQ17" s="50" t="str">
        <f>IF(C16="","",IF(BP17="",INDEX(番号!$CA15:$CB$44,C16,2),BP17))</f>
        <v>22</v>
      </c>
      <c r="BR17" s="50">
        <f>INDEX(番号!$CC$5:$CE$52,C16,3)</f>
        <v>6013</v>
      </c>
      <c r="BS17" s="50" t="str">
        <f>IF(C16="","",IF(BR17="0",INDEX(番号!$CC$5:$CE$52,C16,2),BR17))&amp;""</f>
        <v>6013</v>
      </c>
      <c r="BT17" s="50" t="str">
        <f>INDEX(番号!$CA$5:$CB$44,E16,2)</f>
        <v>23</v>
      </c>
      <c r="BU17" s="50" t="str">
        <f>IF(E16="","",IF(BT17="",INDEX(番号!$CA15:$CB$44,E16,2),BT17))&amp;""</f>
        <v>23</v>
      </c>
      <c r="BV17" s="50">
        <f>INDEX(番号!$CC$5:$CE$52,E16,3)</f>
        <v>6014</v>
      </c>
      <c r="BW17" s="50" t="str">
        <f>IF(E16="","",IF(BV17="0",INDEX(番号!$CC$5:$CE$52,E16,2),BV17))&amp;""</f>
        <v>6014</v>
      </c>
      <c r="BX17" s="50" t="str">
        <f>INDEX(番号!$CA$5:$CB$44,G16,2)</f>
        <v>24</v>
      </c>
      <c r="BY17" s="50" t="str">
        <f>IF(G16="","",IF(BX17="",INDEX(番号!$CA15:$CB$44,G16,2),BX17))&amp;""</f>
        <v>24</v>
      </c>
      <c r="BZ17" s="50">
        <f>INDEX(番号!$CC$5:$CE$52,G16,3)</f>
        <v>6015</v>
      </c>
      <c r="CA17" s="50" t="str">
        <f>IF(G16="","",IF(BZ17="0",INDEX(番号!$CC$5:$CE$52,G16,2),BZ17))&amp;""</f>
        <v>6015</v>
      </c>
      <c r="CB17" s="50" t="str">
        <f>INDEX(番号!$CA$5:$CB$44,I16,2)</f>
        <v>25</v>
      </c>
      <c r="CC17" s="50" t="str">
        <f>IF(I16="","",IF(CB17="",INDEX(番号!$CA15:$CB$44,I16,2),CB17))&amp;""</f>
        <v>25</v>
      </c>
      <c r="CD17" s="50">
        <f>INDEX(番号!$CC$5:$CE$52,I16,3)</f>
        <v>6016</v>
      </c>
      <c r="CE17" s="50" t="str">
        <f>IF(I16="","",IF(CD17="0",INDEX(番号!$CC$5:$CE$52,I16,2),CD17))&amp;""</f>
        <v>6016</v>
      </c>
      <c r="CF17" s="50" t="str">
        <f>INDEX(番号!$CA$5:$CB$44,K16,2)</f>
        <v>22</v>
      </c>
      <c r="CG17" s="50" t="str">
        <f>IF(K16="","",IF(CF17="",INDEX(番号!$CA$5:$CB$44,K16,1),CF17))&amp;""</f>
        <v/>
      </c>
      <c r="CH17" s="50">
        <f>INDEX(番号!$CC$5:$CE$52,K16,3)</f>
        <v>6013</v>
      </c>
      <c r="CI17" s="50" t="str">
        <f>IF(K16="","",IF(CH17="0",INDEX(番号!$CC$5:$CE$52,K16,2),CH17))&amp;""</f>
        <v/>
      </c>
      <c r="CJ17" s="50" t="str">
        <f>INDEX(番号!$CA$5:$CB$44,M16,2)</f>
        <v>22</v>
      </c>
      <c r="CK17" s="50" t="str">
        <f>IF(M16="","",IF(CJ17="",INDEX(番号!$CA$5:$CB$44,M16,1),CJ17))&amp;""</f>
        <v/>
      </c>
      <c r="CL17" s="50">
        <f>INDEX(番号!$CC$5:$CE$52,M16,3)</f>
        <v>6013</v>
      </c>
      <c r="CM17" s="50" t="str">
        <f>IF(M16="","",IF(CL17="0",INDEX(番号!$CC$5:$CE$52,M16,2),CL17))&amp;""</f>
        <v/>
      </c>
      <c r="CN17" s="50" t="s">
        <v>740</v>
      </c>
      <c r="CP17" s="50">
        <f>内線情報!FF16</f>
        <v>29</v>
      </c>
      <c r="CQ17" s="50">
        <f t="shared" si="0"/>
        <v>0</v>
      </c>
      <c r="CR17" s="50">
        <f t="shared" si="1"/>
        <v>29</v>
      </c>
      <c r="CS17" s="50" t="str">
        <f t="shared" si="2"/>
        <v/>
      </c>
      <c r="CT17" s="50" t="s">
        <v>1086</v>
      </c>
      <c r="DA17" s="1153" t="str">
        <f>IF(DA15="grey","grey","")</f>
        <v/>
      </c>
      <c r="DB17" s="1154"/>
      <c r="DC17" s="1153" t="str">
        <f>IF(DC15="grey","grey","")</f>
        <v/>
      </c>
      <c r="DD17" s="1154"/>
      <c r="DE17" s="1153" t="str">
        <f>IF(DE15="grey","grey","")</f>
        <v/>
      </c>
      <c r="DF17" s="1154"/>
      <c r="DG17" s="1153" t="str">
        <f>IF(DG15="grey","grey","")</f>
        <v/>
      </c>
      <c r="DH17" s="1154"/>
      <c r="DI17" s="1153" t="str">
        <f>IF(DI15="grey","grey","")</f>
        <v/>
      </c>
      <c r="DJ17" s="1154"/>
      <c r="DK17" s="1153" t="str">
        <f>IF(DK15="grey","grey","")</f>
        <v/>
      </c>
      <c r="DL17" s="1154"/>
      <c r="DM17" s="22">
        <f>IFERROR(INDEX(内線情報!$BL$5:$BL$41,MATCH(R17,内線情報!$AI$5:$AI$43,0),1),"")</f>
        <v>18</v>
      </c>
      <c r="DP17" s="22">
        <f t="shared" ca="1" si="10"/>
        <v>353</v>
      </c>
      <c r="DQ17" s="22" t="str">
        <f t="shared" ca="1" si="3"/>
        <v/>
      </c>
      <c r="DS17" s="1141">
        <f>INDEX(内線情報!$G$5:$G$54,MATCH(Q17,DK,0))</f>
        <v>1</v>
      </c>
      <c r="DV17" s="1153" t="str">
        <f>IF(B16="DK",BQ17,IF(B16="NK",BS17,""))</f>
        <v/>
      </c>
      <c r="DW17" s="1154"/>
      <c r="DX17" s="1155" t="str">
        <f>IF(D16="DK",BU17,IF(D16="NK",BW17,""))</f>
        <v/>
      </c>
      <c r="DY17" s="1156"/>
      <c r="DZ17" s="1155" t="str">
        <f>IF(F16="DK",BY17,IF(F16="NK",CA17,""))</f>
        <v/>
      </c>
      <c r="EA17" s="1156"/>
      <c r="EB17" s="1155" t="str">
        <f>IF(H16="DK",CC17,IF(H16="NK",CE17,""))</f>
        <v/>
      </c>
      <c r="EC17" s="1156"/>
      <c r="ED17" s="1155" t="str">
        <f>IF(J16="DK",CG17,IF(J16="NK",CI17,""))</f>
        <v/>
      </c>
      <c r="EE17" s="1156"/>
      <c r="EF17" s="1155" t="str">
        <f>IF(L16="DK",CK17,IF(L16="NK",CM17,""))</f>
        <v/>
      </c>
      <c r="EG17" s="1156"/>
      <c r="ET17" s="1153"/>
      <c r="EU17" s="1154"/>
      <c r="EV17" s="1153"/>
      <c r="EW17" s="1154"/>
      <c r="EX17" s="1153"/>
      <c r="EY17" s="1154"/>
      <c r="EZ17" s="1153"/>
      <c r="FA17" s="1154"/>
      <c r="FB17" s="1153"/>
      <c r="FC17" s="1154"/>
      <c r="FD17" s="1153"/>
      <c r="FE17" s="1154"/>
      <c r="FF17" s="411">
        <v>11</v>
      </c>
      <c r="FG17" s="411" t="str">
        <f>IF(外線情報!C15="未使用","red","")</f>
        <v>red</v>
      </c>
      <c r="FH17" s="411"/>
      <c r="FI17" s="411" t="str">
        <f>IF(NK･NKG!GF$4="","red")</f>
        <v>red</v>
      </c>
      <c r="FJ17" s="411" t="str">
        <f>IF(内線情報!D15="未定義","red","")</f>
        <v>red</v>
      </c>
      <c r="FK17" s="411"/>
      <c r="FL17" s="411"/>
      <c r="FM17" s="411"/>
      <c r="FN17" s="411"/>
      <c r="FO17" s="411"/>
      <c r="FP17" s="411"/>
      <c r="FQ17" s="411"/>
      <c r="FR17" s="1153"/>
      <c r="FS17" s="1154"/>
      <c r="FT17" s="1153"/>
      <c r="FU17" s="1154"/>
      <c r="FV17" s="1153"/>
      <c r="FW17" s="1154"/>
      <c r="FX17" s="1153"/>
      <c r="FY17" s="1154"/>
      <c r="FZ17" s="1153"/>
      <c r="GA17" s="1154"/>
      <c r="GB17" s="1153"/>
      <c r="GC17" s="1154"/>
      <c r="GE17" s="1151" t="str">
        <f>IF($GF17="grey","grey","")</f>
        <v/>
      </c>
      <c r="GF17" s="1151" t="str">
        <f>IF($GG17="grey","grey","")</f>
        <v/>
      </c>
      <c r="GG17" s="1160" t="str">
        <f>IF(Q17="","grey",IF(COUNTIF(Q:Q,Q17)&gt;1,"red",IF(COUNTIF(_DK,Q17)&gt;0,"","red")))</f>
        <v/>
      </c>
      <c r="GH17" s="1151" t="str">
        <f>IF($GF17="grey","grey","")</f>
        <v/>
      </c>
      <c r="GI17" s="413" t="str">
        <f t="shared" ref="GI17:HR17" si="31">IF(GI6="grey","grey",IF($GG17="grey","grey",IF(S17="","yellow",IF(COUNTIF($CT$6:$CT$21,S17)&gt;0,"","red"))))</f>
        <v/>
      </c>
      <c r="GJ17" s="633" t="str">
        <f t="shared" si="31"/>
        <v/>
      </c>
      <c r="GK17" s="633" t="str">
        <f t="shared" si="31"/>
        <v/>
      </c>
      <c r="GL17" s="633" t="str">
        <f t="shared" si="31"/>
        <v/>
      </c>
      <c r="GM17" s="633" t="str">
        <f t="shared" si="31"/>
        <v/>
      </c>
      <c r="GN17" s="633" t="str">
        <f t="shared" si="31"/>
        <v/>
      </c>
      <c r="GO17" s="633" t="str">
        <f t="shared" si="31"/>
        <v/>
      </c>
      <c r="GP17" s="633" t="str">
        <f t="shared" si="31"/>
        <v/>
      </c>
      <c r="GQ17" s="633" t="str">
        <f t="shared" si="31"/>
        <v/>
      </c>
      <c r="GR17" s="633" t="str">
        <f t="shared" si="31"/>
        <v/>
      </c>
      <c r="GS17" s="633" t="str">
        <f t="shared" si="31"/>
        <v/>
      </c>
      <c r="GT17" s="633" t="str">
        <f t="shared" si="31"/>
        <v/>
      </c>
      <c r="GU17" s="633" t="str">
        <f t="shared" si="31"/>
        <v/>
      </c>
      <c r="GV17" s="633" t="str">
        <f t="shared" si="31"/>
        <v/>
      </c>
      <c r="GW17" s="633" t="str">
        <f t="shared" si="31"/>
        <v/>
      </c>
      <c r="GX17" s="633" t="str">
        <f t="shared" si="31"/>
        <v/>
      </c>
      <c r="GY17" s="633" t="str">
        <f t="shared" si="31"/>
        <v/>
      </c>
      <c r="GZ17" s="633" t="str">
        <f t="shared" si="31"/>
        <v/>
      </c>
      <c r="HA17" s="633" t="str">
        <f t="shared" si="31"/>
        <v>grey</v>
      </c>
      <c r="HB17" s="633" t="str">
        <f t="shared" si="31"/>
        <v>grey</v>
      </c>
      <c r="HC17" s="633" t="str">
        <f t="shared" si="31"/>
        <v>grey</v>
      </c>
      <c r="HD17" s="633" t="str">
        <f t="shared" si="31"/>
        <v>grey</v>
      </c>
      <c r="HE17" s="633" t="str">
        <f t="shared" si="31"/>
        <v>grey</v>
      </c>
      <c r="HF17" s="633" t="str">
        <f t="shared" si="31"/>
        <v>grey</v>
      </c>
      <c r="HG17" s="633" t="str">
        <f t="shared" si="31"/>
        <v>grey</v>
      </c>
      <c r="HH17" s="633" t="str">
        <f t="shared" si="31"/>
        <v>grey</v>
      </c>
      <c r="HI17" s="633" t="str">
        <f t="shared" si="31"/>
        <v>grey</v>
      </c>
      <c r="HJ17" s="633" t="str">
        <f t="shared" si="31"/>
        <v>grey</v>
      </c>
      <c r="HK17" s="633" t="str">
        <f t="shared" si="31"/>
        <v>grey</v>
      </c>
      <c r="HL17" s="633" t="str">
        <f t="shared" si="31"/>
        <v>grey</v>
      </c>
      <c r="HM17" s="633" t="str">
        <f t="shared" si="31"/>
        <v>grey</v>
      </c>
      <c r="HN17" s="633" t="str">
        <f t="shared" si="31"/>
        <v>grey</v>
      </c>
      <c r="HO17" s="633" t="str">
        <f t="shared" si="31"/>
        <v>grey</v>
      </c>
      <c r="HP17" s="633" t="str">
        <f t="shared" si="31"/>
        <v>grey</v>
      </c>
      <c r="HQ17" s="633" t="str">
        <f t="shared" si="31"/>
        <v>grey</v>
      </c>
      <c r="HR17" s="633" t="str">
        <f t="shared" si="31"/>
        <v>grey</v>
      </c>
      <c r="HS17" s="1162" t="str">
        <f t="shared" ref="HS17" si="32">IF($GG17="grey","grey",IF(BC17="","",IF(COUNTIF($CV$6:$CV$7,BC17)&gt;0,"","red")))</f>
        <v/>
      </c>
      <c r="HT17" s="1151" t="str">
        <f t="shared" ref="HT17:HU17" si="33">IF($GG17="grey","grey","")</f>
        <v/>
      </c>
      <c r="HU17" s="1160" t="str">
        <f t="shared" si="33"/>
        <v/>
      </c>
    </row>
    <row r="18" spans="2:229">
      <c r="B18" s="1175" t="str">
        <f>IFERROR(INDEX($DV:$DV,ROW()),"")&amp;""</f>
        <v/>
      </c>
      <c r="C18" s="1176"/>
      <c r="D18" s="1177" t="str">
        <f>IFERROR(INDEX($DX:$DX,ROW()),"")&amp;""</f>
        <v/>
      </c>
      <c r="E18" s="1176"/>
      <c r="F18" s="1175" t="str">
        <f>IFERROR(INDEX($DZ:$DZ,ROW()),"")&amp;""</f>
        <v/>
      </c>
      <c r="G18" s="1176"/>
      <c r="H18" s="1175" t="str">
        <f>IFERROR(INDEX($EB:$EB,ROW()),"")&amp;""</f>
        <v/>
      </c>
      <c r="I18" s="1176"/>
      <c r="J18" s="1175" t="str">
        <f>IFERROR(INDEX($ED:$ED,ROW()),"")&amp;""</f>
        <v/>
      </c>
      <c r="K18" s="1176"/>
      <c r="L18" s="1175" t="str">
        <f>IFERROR(INDEX($EF:$EF,ROW()),"")&amp;""</f>
        <v/>
      </c>
      <c r="M18" s="1176"/>
      <c r="O18" s="1152"/>
      <c r="P18" s="1152"/>
      <c r="Q18" s="1161"/>
      <c r="R18" s="1152"/>
      <c r="S18" s="635" t="s">
        <v>67</v>
      </c>
      <c r="T18" s="635" t="s">
        <v>67</v>
      </c>
      <c r="U18" s="635" t="s">
        <v>67</v>
      </c>
      <c r="V18" s="635" t="s">
        <v>67</v>
      </c>
      <c r="W18" s="635" t="s">
        <v>67</v>
      </c>
      <c r="X18" s="635" t="s">
        <v>67</v>
      </c>
      <c r="Y18" s="635" t="s">
        <v>67</v>
      </c>
      <c r="Z18" s="635" t="s">
        <v>67</v>
      </c>
      <c r="AA18" s="635" t="s">
        <v>67</v>
      </c>
      <c r="AB18" s="635" t="s">
        <v>67</v>
      </c>
      <c r="AC18" s="635" t="s">
        <v>67</v>
      </c>
      <c r="AD18" s="635" t="s">
        <v>67</v>
      </c>
      <c r="AE18" s="635" t="s">
        <v>67</v>
      </c>
      <c r="AF18" s="635" t="s">
        <v>67</v>
      </c>
      <c r="AG18" s="635" t="s">
        <v>67</v>
      </c>
      <c r="AH18" s="635" t="s">
        <v>67</v>
      </c>
      <c r="AI18" s="635" t="s">
        <v>67</v>
      </c>
      <c r="AJ18" s="635" t="s">
        <v>67</v>
      </c>
      <c r="AK18" s="432" t="s">
        <v>643</v>
      </c>
      <c r="AL18" s="432" t="s">
        <v>643</v>
      </c>
      <c r="AM18" s="432" t="s">
        <v>643</v>
      </c>
      <c r="AN18" s="432" t="s">
        <v>643</v>
      </c>
      <c r="AO18" s="432" t="s">
        <v>643</v>
      </c>
      <c r="AP18" s="432" t="s">
        <v>643</v>
      </c>
      <c r="AQ18" s="432" t="s">
        <v>643</v>
      </c>
      <c r="AR18" s="432" t="s">
        <v>643</v>
      </c>
      <c r="AS18" s="432" t="s">
        <v>643</v>
      </c>
      <c r="AT18" s="432" t="s">
        <v>643</v>
      </c>
      <c r="AU18" s="432" t="s">
        <v>643</v>
      </c>
      <c r="AV18" s="432" t="s">
        <v>643</v>
      </c>
      <c r="AW18" s="432" t="s">
        <v>643</v>
      </c>
      <c r="AX18" s="432" t="s">
        <v>643</v>
      </c>
      <c r="AY18" s="432" t="s">
        <v>643</v>
      </c>
      <c r="AZ18" s="432" t="s">
        <v>643</v>
      </c>
      <c r="BA18" s="432" t="s">
        <v>643</v>
      </c>
      <c r="BB18" s="432" t="s">
        <v>643</v>
      </c>
      <c r="BC18" s="1179"/>
      <c r="BD18" s="1152"/>
      <c r="BE18" s="1181"/>
      <c r="BG18" s="39" t="s">
        <v>593</v>
      </c>
      <c r="BH18" s="50" t="str">
        <f>外線情報!CF16</f>
        <v/>
      </c>
      <c r="BI18" s="50">
        <v>12</v>
      </c>
      <c r="BK18" s="50">
        <v>12</v>
      </c>
      <c r="BL18" s="50">
        <f>内線情報!FF16</f>
        <v>29</v>
      </c>
      <c r="BM18" s="50" t="str">
        <f>NK･NKG!$GH15</f>
        <v/>
      </c>
      <c r="BN18" s="50">
        <v>12</v>
      </c>
      <c r="BO18" s="50">
        <v>11</v>
      </c>
      <c r="BP18" s="50" t="s">
        <v>720</v>
      </c>
      <c r="BQ18" s="50" t="e">
        <f>IF(C16="","",INDEX(外線情報!$K$5:$K$16,C16,1))&amp;""</f>
        <v>#REF!</v>
      </c>
      <c r="BR18" s="50" t="s">
        <v>417</v>
      </c>
      <c r="BS18" s="50" t="str">
        <f>IF(C16="","",INDEX(NK･NKG!$CG$5:$CG$52,C16,1))&amp;""</f>
        <v/>
      </c>
      <c r="BT18" s="50" t="s">
        <v>720</v>
      </c>
      <c r="BU18" s="50" t="e">
        <f>IF(E16="","",INDEX(外線情報!$K$5:$K$16,E16,1))&amp;""</f>
        <v>#REF!</v>
      </c>
      <c r="BV18" s="50" t="s">
        <v>417</v>
      </c>
      <c r="BW18" s="50" t="str">
        <f>IF(E16="","",INDEX(NK･NKG!$CG$5:$CG$52,E16,1))&amp;""</f>
        <v/>
      </c>
      <c r="BX18" s="50" t="s">
        <v>720</v>
      </c>
      <c r="BY18" s="50" t="e">
        <f>IF(G16="","",INDEX(外線情報!$K$5:$K$16,G16,1))&amp;""</f>
        <v>#REF!</v>
      </c>
      <c r="BZ18" s="50" t="s">
        <v>417</v>
      </c>
      <c r="CA18" s="50" t="str">
        <f>IF(G16="","",INDEX(NK･NKG!$CG$5:$CG$52,G16,1))&amp;""</f>
        <v/>
      </c>
      <c r="CB18" s="50" t="s">
        <v>720</v>
      </c>
      <c r="CC18" s="50" t="e">
        <f>IF(I16="","",INDEX(外線情報!$K$5:$K$16,I16,1))&amp;""</f>
        <v>#REF!</v>
      </c>
      <c r="CD18" s="50" t="s">
        <v>417</v>
      </c>
      <c r="CE18" s="50" t="str">
        <f>IF(I16="","",INDEX(NK･NKG!$CG$5:$CG$52,I16,1))&amp;""</f>
        <v/>
      </c>
      <c r="CF18" s="50" t="s">
        <v>720</v>
      </c>
      <c r="CG18" s="50" t="str">
        <f>IF(K16="","",INDEX(外線情報!$K$5:$K$16,K16,1))&amp;""</f>
        <v/>
      </c>
      <c r="CH18" s="50" t="s">
        <v>417</v>
      </c>
      <c r="CI18" s="50" t="str">
        <f>IF(K16="","",INDEX(NK･NKG!$CG$5:$CG$52,K16,1))&amp;""</f>
        <v/>
      </c>
      <c r="CJ18" s="50" t="s">
        <v>720</v>
      </c>
      <c r="CK18" s="50" t="str">
        <f>IF(M16="","",INDEX(外線情報!$K$5:$K$16,M16,1))&amp;""</f>
        <v/>
      </c>
      <c r="CL18" s="50" t="s">
        <v>417</v>
      </c>
      <c r="CM18" s="50" t="str">
        <f>IF(M16="","",INDEX(NK･NKG!$CG$5:$CG$52,M16,1))&amp;""</f>
        <v/>
      </c>
      <c r="CN18" s="50" t="s">
        <v>741</v>
      </c>
      <c r="CP18" s="50">
        <f>内線情報!FF17</f>
        <v>30</v>
      </c>
      <c r="CQ18" s="50">
        <f t="shared" si="0"/>
        <v>0</v>
      </c>
      <c r="CR18" s="50">
        <f t="shared" si="1"/>
        <v>30</v>
      </c>
      <c r="CS18" s="50" t="str">
        <f t="shared" si="2"/>
        <v/>
      </c>
      <c r="CT18" s="50" t="s">
        <v>1087</v>
      </c>
      <c r="DA18" s="1153" t="str">
        <f t="shared" ref="DA18" si="34">IF(DA15="grey","grey","")</f>
        <v/>
      </c>
      <c r="DB18" s="1154"/>
      <c r="DC18" s="1153" t="str">
        <f t="shared" ref="DC18" si="35">IF(DC15="grey","grey","")</f>
        <v/>
      </c>
      <c r="DD18" s="1154"/>
      <c r="DE18" s="1153" t="str">
        <f t="shared" ref="DE18" si="36">IF(DE15="grey","grey","")</f>
        <v/>
      </c>
      <c r="DF18" s="1154"/>
      <c r="DG18" s="1153" t="str">
        <f t="shared" ref="DG18" si="37">IF(DG15="grey","grey","")</f>
        <v/>
      </c>
      <c r="DH18" s="1154"/>
      <c r="DI18" s="1153" t="str">
        <f t="shared" ref="DI18" si="38">IF(DI15="grey","grey","")</f>
        <v/>
      </c>
      <c r="DJ18" s="1154"/>
      <c r="DK18" s="1153" t="str">
        <f t="shared" ref="DK18" si="39">IF(DK15="grey","grey","")</f>
        <v/>
      </c>
      <c r="DL18" s="1154"/>
      <c r="DM18" s="22" t="str">
        <f>IFERROR(INDEX(内線情報!$BL$5:$BL$41,MATCH(R18,内線情報!$AI$5:$AI$43,0),1),"")</f>
        <v/>
      </c>
      <c r="DP18" s="22">
        <f t="shared" ca="1" si="10"/>
        <v>385</v>
      </c>
      <c r="DQ18" s="22" t="str">
        <f t="shared" ca="1" si="3"/>
        <v/>
      </c>
      <c r="DS18" s="1141"/>
      <c r="DV18" s="1153" t="str">
        <f>IF(B16="IK",BQ18,IF(B16="NK",BS18,""))</f>
        <v/>
      </c>
      <c r="DW18" s="1154"/>
      <c r="DX18" s="1155" t="str">
        <f>IF(D16="IK",BU18,IF(D16="NK",BW18,""))</f>
        <v/>
      </c>
      <c r="DY18" s="1156"/>
      <c r="DZ18" s="1155" t="str">
        <f>IF(F16="IK",BY18,IF(F16="NK",CA18,""))</f>
        <v/>
      </c>
      <c r="EA18" s="1156"/>
      <c r="EB18" s="1155" t="str">
        <f>IF(H16="IK",CC18,IF(H16="NK",CE18,""))</f>
        <v/>
      </c>
      <c r="EC18" s="1156"/>
      <c r="ED18" s="1155" t="str">
        <f>IF(J16="IK",CG18,IF(J16="NK",CI18,""))</f>
        <v/>
      </c>
      <c r="EE18" s="1156"/>
      <c r="EF18" s="1155" t="str">
        <f>IF(L16="IK",CK18,IF(L16="NK",CM18,""))</f>
        <v/>
      </c>
      <c r="EG18" s="1156"/>
      <c r="ET18" s="1153"/>
      <c r="EU18" s="1154"/>
      <c r="EV18" s="1153"/>
      <c r="EW18" s="1154"/>
      <c r="EX18" s="1153"/>
      <c r="EY18" s="1154"/>
      <c r="EZ18" s="1153"/>
      <c r="FA18" s="1154"/>
      <c r="FB18" s="1153"/>
      <c r="FC18" s="1154"/>
      <c r="FD18" s="1153"/>
      <c r="FE18" s="1154"/>
      <c r="FF18" s="411">
        <v>12</v>
      </c>
      <c r="FG18" s="411" t="str">
        <f>IF(外線情報!C16="未使用","red","")</f>
        <v>red</v>
      </c>
      <c r="FH18" s="411"/>
      <c r="FI18" s="411" t="str">
        <f>IF(NK･NKG!GG$4="","red")</f>
        <v>red</v>
      </c>
      <c r="FJ18" s="411" t="str">
        <f>IF(内線情報!D16="未定義","red","")</f>
        <v>red</v>
      </c>
      <c r="FK18" s="411"/>
      <c r="FL18" s="411"/>
      <c r="FM18" s="411"/>
      <c r="FN18" s="411"/>
      <c r="FO18" s="411"/>
      <c r="FP18" s="411"/>
      <c r="FQ18" s="411"/>
      <c r="FR18" s="1153"/>
      <c r="FS18" s="1154"/>
      <c r="FT18" s="1153"/>
      <c r="FU18" s="1154"/>
      <c r="FV18" s="1153"/>
      <c r="FW18" s="1154"/>
      <c r="FX18" s="1153"/>
      <c r="FY18" s="1154"/>
      <c r="FZ18" s="1153"/>
      <c r="GA18" s="1154"/>
      <c r="GB18" s="1153"/>
      <c r="GC18" s="1154"/>
      <c r="GE18" s="1152"/>
      <c r="GF18" s="1152"/>
      <c r="GG18" s="1161"/>
      <c r="GH18" s="1152"/>
      <c r="GI18" s="413" t="str">
        <f t="shared" ref="GI18:HR18" si="40">IF(GI6="grey","grey",IF($GG17="grey","grey",IF(S18="","yellow",IF(COUNTIF($CW$6:$CW$7,S18)&gt;0,"","red"))))</f>
        <v/>
      </c>
      <c r="GJ18" s="633" t="str">
        <f t="shared" si="40"/>
        <v/>
      </c>
      <c r="GK18" s="633" t="str">
        <f t="shared" si="40"/>
        <v/>
      </c>
      <c r="GL18" s="633" t="str">
        <f t="shared" si="40"/>
        <v/>
      </c>
      <c r="GM18" s="633" t="str">
        <f t="shared" si="40"/>
        <v/>
      </c>
      <c r="GN18" s="633" t="str">
        <f t="shared" si="40"/>
        <v/>
      </c>
      <c r="GO18" s="633" t="str">
        <f t="shared" si="40"/>
        <v/>
      </c>
      <c r="GP18" s="633" t="str">
        <f t="shared" si="40"/>
        <v/>
      </c>
      <c r="GQ18" s="633" t="str">
        <f t="shared" si="40"/>
        <v/>
      </c>
      <c r="GR18" s="633" t="str">
        <f t="shared" si="40"/>
        <v/>
      </c>
      <c r="GS18" s="633" t="str">
        <f t="shared" si="40"/>
        <v/>
      </c>
      <c r="GT18" s="633" t="str">
        <f t="shared" si="40"/>
        <v/>
      </c>
      <c r="GU18" s="633" t="str">
        <f t="shared" si="40"/>
        <v/>
      </c>
      <c r="GV18" s="633" t="str">
        <f t="shared" si="40"/>
        <v/>
      </c>
      <c r="GW18" s="633" t="str">
        <f t="shared" si="40"/>
        <v/>
      </c>
      <c r="GX18" s="633" t="str">
        <f t="shared" si="40"/>
        <v/>
      </c>
      <c r="GY18" s="633" t="str">
        <f t="shared" si="40"/>
        <v/>
      </c>
      <c r="GZ18" s="633" t="str">
        <f t="shared" si="40"/>
        <v/>
      </c>
      <c r="HA18" s="633" t="str">
        <f t="shared" si="40"/>
        <v>grey</v>
      </c>
      <c r="HB18" s="633" t="str">
        <f t="shared" si="40"/>
        <v>grey</v>
      </c>
      <c r="HC18" s="633" t="str">
        <f t="shared" si="40"/>
        <v>grey</v>
      </c>
      <c r="HD18" s="633" t="str">
        <f t="shared" si="40"/>
        <v>grey</v>
      </c>
      <c r="HE18" s="633" t="str">
        <f t="shared" si="40"/>
        <v>grey</v>
      </c>
      <c r="HF18" s="633" t="str">
        <f t="shared" si="40"/>
        <v>grey</v>
      </c>
      <c r="HG18" s="633" t="str">
        <f t="shared" si="40"/>
        <v>grey</v>
      </c>
      <c r="HH18" s="633" t="str">
        <f t="shared" si="40"/>
        <v>grey</v>
      </c>
      <c r="HI18" s="633" t="str">
        <f t="shared" si="40"/>
        <v>grey</v>
      </c>
      <c r="HJ18" s="633" t="str">
        <f t="shared" si="40"/>
        <v>grey</v>
      </c>
      <c r="HK18" s="633" t="str">
        <f t="shared" si="40"/>
        <v>grey</v>
      </c>
      <c r="HL18" s="633" t="str">
        <f t="shared" si="40"/>
        <v>grey</v>
      </c>
      <c r="HM18" s="633" t="str">
        <f t="shared" si="40"/>
        <v>grey</v>
      </c>
      <c r="HN18" s="633" t="str">
        <f t="shared" si="40"/>
        <v>grey</v>
      </c>
      <c r="HO18" s="633" t="str">
        <f t="shared" si="40"/>
        <v>grey</v>
      </c>
      <c r="HP18" s="633" t="str">
        <f t="shared" si="40"/>
        <v>grey</v>
      </c>
      <c r="HQ18" s="633" t="str">
        <f t="shared" si="40"/>
        <v>grey</v>
      </c>
      <c r="HR18" s="633" t="str">
        <f t="shared" si="40"/>
        <v>grey</v>
      </c>
      <c r="HS18" s="1163"/>
      <c r="HT18" s="1152"/>
      <c r="HU18" s="1161"/>
    </row>
    <row r="19" spans="2:229">
      <c r="B19" s="1182" t="s">
        <v>1318</v>
      </c>
      <c r="C19" s="1183"/>
      <c r="D19" s="1182" t="s">
        <v>1318</v>
      </c>
      <c r="E19" s="1183"/>
      <c r="F19" s="1182" t="s">
        <v>1318</v>
      </c>
      <c r="G19" s="1183"/>
      <c r="H19" s="1182" t="s">
        <v>1318</v>
      </c>
      <c r="I19" s="1183"/>
      <c r="J19" s="1182" t="s">
        <v>1318</v>
      </c>
      <c r="K19" s="1183"/>
      <c r="L19" s="1182" t="s">
        <v>1318</v>
      </c>
      <c r="M19" s="1183"/>
      <c r="O19" s="1151">
        <v>6</v>
      </c>
      <c r="P19" s="1151" t="str">
        <f>IFERROR(INDEX(内線情報!$C$5:$C$54,MATCH($Q19,内線情報!$B$5:$B$54,0)),"")&amp;""</f>
        <v>15</v>
      </c>
      <c r="Q19" s="1160">
        <v>6</v>
      </c>
      <c r="R19" s="1151" t="str">
        <f>IFERROR(INDEX(内線情報!$D$5:$D$54,MATCH($Q19,内線情報!$B$5:$B$54,0)),"")&amp;""</f>
        <v>ZX-&lt;18&gt;STEL</v>
      </c>
      <c r="S19" s="634" t="s">
        <v>643</v>
      </c>
      <c r="T19" s="634" t="s">
        <v>643</v>
      </c>
      <c r="U19" s="634" t="s">
        <v>643</v>
      </c>
      <c r="V19" s="634" t="s">
        <v>643</v>
      </c>
      <c r="W19" s="634" t="s">
        <v>643</v>
      </c>
      <c r="X19" s="634" t="s">
        <v>643</v>
      </c>
      <c r="Y19" s="634" t="s">
        <v>643</v>
      </c>
      <c r="Z19" s="634" t="s">
        <v>643</v>
      </c>
      <c r="AA19" s="634" t="s">
        <v>643</v>
      </c>
      <c r="AB19" s="634" t="s">
        <v>643</v>
      </c>
      <c r="AC19" s="634" t="s">
        <v>643</v>
      </c>
      <c r="AD19" s="634" t="s">
        <v>643</v>
      </c>
      <c r="AE19" s="634" t="s">
        <v>643</v>
      </c>
      <c r="AF19" s="634" t="s">
        <v>643</v>
      </c>
      <c r="AG19" s="634" t="s">
        <v>643</v>
      </c>
      <c r="AH19" s="634" t="s">
        <v>643</v>
      </c>
      <c r="AI19" s="634" t="s">
        <v>643</v>
      </c>
      <c r="AJ19" s="634" t="s">
        <v>643</v>
      </c>
      <c r="AK19" s="431" t="s">
        <v>643</v>
      </c>
      <c r="AL19" s="431" t="s">
        <v>643</v>
      </c>
      <c r="AM19" s="431" t="s">
        <v>643</v>
      </c>
      <c r="AN19" s="431" t="s">
        <v>643</v>
      </c>
      <c r="AO19" s="431" t="s">
        <v>643</v>
      </c>
      <c r="AP19" s="431" t="s">
        <v>643</v>
      </c>
      <c r="AQ19" s="431" t="s">
        <v>643</v>
      </c>
      <c r="AR19" s="431" t="s">
        <v>643</v>
      </c>
      <c r="AS19" s="431" t="s">
        <v>643</v>
      </c>
      <c r="AT19" s="431" t="s">
        <v>643</v>
      </c>
      <c r="AU19" s="431" t="s">
        <v>643</v>
      </c>
      <c r="AV19" s="431" t="s">
        <v>643</v>
      </c>
      <c r="AW19" s="431" t="s">
        <v>643</v>
      </c>
      <c r="AX19" s="431" t="s">
        <v>643</v>
      </c>
      <c r="AY19" s="431" t="s">
        <v>643</v>
      </c>
      <c r="AZ19" s="431" t="s">
        <v>643</v>
      </c>
      <c r="BA19" s="431" t="s">
        <v>643</v>
      </c>
      <c r="BB19" s="431" t="s">
        <v>643</v>
      </c>
      <c r="BC19" s="1178" t="s">
        <v>643</v>
      </c>
      <c r="BD19" s="1151" t="str">
        <f>IFERROR(IF(Q19="","",IF(ISBLANK(INDEX(内線情報!$G$5:$G$54,Q19)),1,DS19)),"")&amp;""</f>
        <v>1</v>
      </c>
      <c r="BE19" s="1180"/>
      <c r="BG19" s="39" t="s">
        <v>594</v>
      </c>
      <c r="BI19" s="50">
        <v>13</v>
      </c>
      <c r="BK19" s="50">
        <v>13</v>
      </c>
      <c r="BL19" s="50">
        <f>内線情報!FF17</f>
        <v>30</v>
      </c>
      <c r="BN19" s="50">
        <v>13</v>
      </c>
      <c r="BO19" s="50">
        <v>12</v>
      </c>
      <c r="BW19" s="50"/>
      <c r="CH19" s="50"/>
      <c r="CI19" s="50"/>
      <c r="CN19" s="50" t="s">
        <v>742</v>
      </c>
      <c r="CP19" s="50" t="str">
        <f>内線情報!FF18</f>
        <v/>
      </c>
      <c r="CQ19" s="50">
        <f t="shared" si="0"/>
        <v>1048549</v>
      </c>
      <c r="CR19" s="50" t="str">
        <f t="shared" si="1"/>
        <v/>
      </c>
      <c r="CS19" s="50" t="str">
        <f t="shared" si="2"/>
        <v/>
      </c>
      <c r="CT19" s="50" t="s">
        <v>1088</v>
      </c>
      <c r="DA19" s="1153" t="str">
        <f>IF(DA15="grey","grey",IF(AND(B16&lt;&gt;$BG$7,B16&lt;&gt;$BG$9,B16&lt;&gt;$BG$13,B16&lt;&gt;$BG$12),"grey",IF(B19="","yellow",IF(COUNTIF($CN$6:$CN$32,B19)&gt;0,"","red"))))</f>
        <v>grey</v>
      </c>
      <c r="DB19" s="1154"/>
      <c r="DC19" s="1153" t="str">
        <f>IF(DC15="grey","grey",IF(AND(D16&lt;&gt;$BG$7,D16&lt;&gt;$BG$9,D16&lt;&gt;$BG$13,D16&lt;&gt;$BG$12),"grey",IF(D19="","yellow",IF(COUNTIF($CN$6:$CN$32,D19)&gt;0,"","red"))))</f>
        <v>grey</v>
      </c>
      <c r="DD19" s="1154"/>
      <c r="DE19" s="1164" t="str">
        <f>IF(DE15="grey","grey",IF(AND(F16&lt;&gt;$BG$7,F16&lt;&gt;$BG$9,F16&lt;&gt;$BG$13,F16&lt;&gt;$BG$12),"grey",IF(F19="","yellow",IF(COUNTIF($CN$6:$CN$32,F19)&gt;0,"","red"))))</f>
        <v>grey</v>
      </c>
      <c r="DF19" s="1165"/>
      <c r="DG19" s="1164" t="str">
        <f>IF(DG15="grey","grey",IF(AND(H16&lt;&gt;$BG$7,H16&lt;&gt;$BG$9,H16&lt;&gt;$BG$13,H16&lt;&gt;$BG$12),"grey",IF(H19="","yellow",IF(COUNTIF($CN$6:$CN$32,H19)&gt;0,"","red"))))</f>
        <v>grey</v>
      </c>
      <c r="DH19" s="1165"/>
      <c r="DI19" s="1164" t="str">
        <f>IF(DI15="grey","grey",IF(AND(J16&lt;&gt;$BG$7,J16&lt;&gt;$BG$9,J16&lt;&gt;$BG$13,J16&lt;&gt;$BG$12),"grey",IF(J19="","yellow",IF(COUNTIF($CN$6:$CN$32,J19)&gt;0,"","red"))))</f>
        <v>grey</v>
      </c>
      <c r="DJ19" s="1165"/>
      <c r="DK19" s="1164" t="str">
        <f>IF(DK15="grey","grey",IF(AND(L16&lt;&gt;$BG$7,L16&lt;&gt;$BG$9,L16&lt;&gt;$BG$13,L16&lt;&gt;$BG$12),"grey",IF(L19="","yellow",IF(COUNTIF($CN$6:$CN$32,L19)&gt;0,"","red"))))</f>
        <v>grey</v>
      </c>
      <c r="DL19" s="1165"/>
      <c r="DM19" s="22">
        <f>IFERROR(INDEX(内線情報!$BL$5:$BL$41,MATCH(R19,内線情報!$AI$5:$AI$43,0),1),"")</f>
        <v>18</v>
      </c>
      <c r="DP19" s="22">
        <f t="shared" ca="1" si="10"/>
        <v>417</v>
      </c>
      <c r="DQ19" s="22" t="str">
        <f t="shared" ca="1" si="3"/>
        <v/>
      </c>
      <c r="DS19" s="1141">
        <f>INDEX(内線情報!$G$5:$G$54,MATCH(Q19,DK,0))</f>
        <v>1</v>
      </c>
      <c r="DV19" s="1153"/>
      <c r="DW19" s="1154"/>
      <c r="DX19" s="1153"/>
      <c r="DY19" s="1154"/>
      <c r="DZ19" s="1153"/>
      <c r="EA19" s="1154"/>
      <c r="EB19" s="1153"/>
      <c r="EC19" s="1154"/>
      <c r="ED19" s="1153"/>
      <c r="EE19" s="1154"/>
      <c r="EF19" s="1153"/>
      <c r="EG19" s="1154"/>
      <c r="ET19" s="1153"/>
      <c r="EU19" s="1154"/>
      <c r="EV19" s="1153"/>
      <c r="EW19" s="1154"/>
      <c r="EX19" s="1153"/>
      <c r="EY19" s="1154"/>
      <c r="EZ19" s="1153"/>
      <c r="FA19" s="1154"/>
      <c r="FB19" s="1153"/>
      <c r="FC19" s="1154"/>
      <c r="FD19" s="1153"/>
      <c r="FE19" s="1154"/>
      <c r="FF19" s="411">
        <v>13</v>
      </c>
      <c r="FG19" s="411"/>
      <c r="FH19" s="411"/>
      <c r="FI19" s="411"/>
      <c r="FJ19" s="411" t="str">
        <f>IF(内線情報!D17="未定義","red","")</f>
        <v>red</v>
      </c>
      <c r="FK19" s="411"/>
      <c r="FL19" s="411"/>
      <c r="FM19" s="411"/>
      <c r="FN19" s="411"/>
      <c r="FO19" s="411"/>
      <c r="FP19" s="411"/>
      <c r="FQ19" s="411"/>
      <c r="FR19" s="1153"/>
      <c r="FS19" s="1154"/>
      <c r="FT19" s="1153"/>
      <c r="FU19" s="1154"/>
      <c r="FV19" s="1153"/>
      <c r="FW19" s="1154"/>
      <c r="FX19" s="1153"/>
      <c r="FY19" s="1154"/>
      <c r="FZ19" s="1153"/>
      <c r="GA19" s="1154"/>
      <c r="GB19" s="1153"/>
      <c r="GC19" s="1154"/>
      <c r="GE19" s="1151" t="str">
        <f>IF($GF19="grey","grey","")</f>
        <v/>
      </c>
      <c r="GF19" s="1151" t="str">
        <f>IF($GG19="grey","grey","")</f>
        <v/>
      </c>
      <c r="GG19" s="1160" t="str">
        <f>IF(Q19="","grey",IF(COUNTIF(Q:Q,Q19)&gt;1,"red",IF(COUNTIF(_DK,Q19)&gt;0,"","red")))</f>
        <v/>
      </c>
      <c r="GH19" s="1151" t="str">
        <f>IF($GF19="grey","grey","")</f>
        <v/>
      </c>
      <c r="GI19" s="413" t="str">
        <f t="shared" ref="GI19:HR19" si="41">IF(GI6="grey","grey",IF($GG19="grey","grey",IF(S19="","yellow",IF(COUNTIF($CT$6:$CT$21,S19)&gt;0,"","red"))))</f>
        <v/>
      </c>
      <c r="GJ19" s="633" t="str">
        <f t="shared" si="41"/>
        <v/>
      </c>
      <c r="GK19" s="633" t="str">
        <f t="shared" si="41"/>
        <v/>
      </c>
      <c r="GL19" s="633" t="str">
        <f t="shared" si="41"/>
        <v/>
      </c>
      <c r="GM19" s="633" t="str">
        <f t="shared" si="41"/>
        <v/>
      </c>
      <c r="GN19" s="633" t="str">
        <f t="shared" si="41"/>
        <v/>
      </c>
      <c r="GO19" s="633" t="str">
        <f t="shared" si="41"/>
        <v/>
      </c>
      <c r="GP19" s="633" t="str">
        <f t="shared" si="41"/>
        <v/>
      </c>
      <c r="GQ19" s="633" t="str">
        <f t="shared" si="41"/>
        <v/>
      </c>
      <c r="GR19" s="633" t="str">
        <f t="shared" si="41"/>
        <v/>
      </c>
      <c r="GS19" s="633" t="str">
        <f t="shared" si="41"/>
        <v/>
      </c>
      <c r="GT19" s="633" t="str">
        <f t="shared" si="41"/>
        <v/>
      </c>
      <c r="GU19" s="633" t="str">
        <f t="shared" si="41"/>
        <v/>
      </c>
      <c r="GV19" s="633" t="str">
        <f t="shared" si="41"/>
        <v/>
      </c>
      <c r="GW19" s="633" t="str">
        <f t="shared" si="41"/>
        <v/>
      </c>
      <c r="GX19" s="633" t="str">
        <f t="shared" si="41"/>
        <v/>
      </c>
      <c r="GY19" s="633" t="str">
        <f t="shared" si="41"/>
        <v/>
      </c>
      <c r="GZ19" s="633" t="str">
        <f t="shared" si="41"/>
        <v/>
      </c>
      <c r="HA19" s="633" t="str">
        <f t="shared" si="41"/>
        <v>grey</v>
      </c>
      <c r="HB19" s="633" t="str">
        <f t="shared" si="41"/>
        <v>grey</v>
      </c>
      <c r="HC19" s="633" t="str">
        <f t="shared" si="41"/>
        <v>grey</v>
      </c>
      <c r="HD19" s="633" t="str">
        <f t="shared" si="41"/>
        <v>grey</v>
      </c>
      <c r="HE19" s="633" t="str">
        <f t="shared" si="41"/>
        <v>grey</v>
      </c>
      <c r="HF19" s="633" t="str">
        <f t="shared" si="41"/>
        <v>grey</v>
      </c>
      <c r="HG19" s="633" t="str">
        <f t="shared" si="41"/>
        <v>grey</v>
      </c>
      <c r="HH19" s="633" t="str">
        <f t="shared" si="41"/>
        <v>grey</v>
      </c>
      <c r="HI19" s="633" t="str">
        <f t="shared" si="41"/>
        <v>grey</v>
      </c>
      <c r="HJ19" s="633" t="str">
        <f t="shared" si="41"/>
        <v>grey</v>
      </c>
      <c r="HK19" s="633" t="str">
        <f t="shared" si="41"/>
        <v>grey</v>
      </c>
      <c r="HL19" s="633" t="str">
        <f t="shared" si="41"/>
        <v>grey</v>
      </c>
      <c r="HM19" s="633" t="str">
        <f t="shared" si="41"/>
        <v>grey</v>
      </c>
      <c r="HN19" s="633" t="str">
        <f t="shared" si="41"/>
        <v>grey</v>
      </c>
      <c r="HO19" s="633" t="str">
        <f t="shared" si="41"/>
        <v>grey</v>
      </c>
      <c r="HP19" s="633" t="str">
        <f t="shared" si="41"/>
        <v>grey</v>
      </c>
      <c r="HQ19" s="633" t="str">
        <f t="shared" si="41"/>
        <v>grey</v>
      </c>
      <c r="HR19" s="633" t="str">
        <f t="shared" si="41"/>
        <v>grey</v>
      </c>
      <c r="HS19" s="1162" t="str">
        <f t="shared" ref="HS19" si="42">IF($GG19="grey","grey",IF(BC19="","",IF(COUNTIF($CV$6:$CV$7,BC19)&gt;0,"","red")))</f>
        <v/>
      </c>
      <c r="HT19" s="1151" t="str">
        <f t="shared" ref="HT19:HU19" si="43">IF($GG19="grey","grey","")</f>
        <v/>
      </c>
      <c r="HU19" s="1160" t="str">
        <f t="shared" si="43"/>
        <v/>
      </c>
    </row>
    <row r="20" spans="2:229">
      <c r="B20" s="1186" t="s">
        <v>303</v>
      </c>
      <c r="C20" s="1187"/>
      <c r="D20" s="1186" t="s">
        <v>304</v>
      </c>
      <c r="E20" s="1187"/>
      <c r="F20" s="1186" t="s">
        <v>305</v>
      </c>
      <c r="G20" s="1187"/>
      <c r="H20" s="1186" t="s">
        <v>306</v>
      </c>
      <c r="I20" s="1187"/>
      <c r="J20" s="1186" t="s">
        <v>307</v>
      </c>
      <c r="K20" s="1187"/>
      <c r="L20" s="1186" t="s">
        <v>308</v>
      </c>
      <c r="M20" s="1187"/>
      <c r="O20" s="1152"/>
      <c r="P20" s="1152"/>
      <c r="Q20" s="1161"/>
      <c r="R20" s="1152"/>
      <c r="S20" s="635" t="s">
        <v>67</v>
      </c>
      <c r="T20" s="635" t="s">
        <v>67</v>
      </c>
      <c r="U20" s="635" t="s">
        <v>67</v>
      </c>
      <c r="V20" s="635" t="s">
        <v>67</v>
      </c>
      <c r="W20" s="635" t="s">
        <v>67</v>
      </c>
      <c r="X20" s="635" t="s">
        <v>67</v>
      </c>
      <c r="Y20" s="635" t="s">
        <v>67</v>
      </c>
      <c r="Z20" s="635" t="s">
        <v>67</v>
      </c>
      <c r="AA20" s="635" t="s">
        <v>67</v>
      </c>
      <c r="AB20" s="635" t="s">
        <v>67</v>
      </c>
      <c r="AC20" s="635" t="s">
        <v>67</v>
      </c>
      <c r="AD20" s="635" t="s">
        <v>67</v>
      </c>
      <c r="AE20" s="635" t="s">
        <v>67</v>
      </c>
      <c r="AF20" s="635" t="s">
        <v>67</v>
      </c>
      <c r="AG20" s="635" t="s">
        <v>67</v>
      </c>
      <c r="AH20" s="635" t="s">
        <v>67</v>
      </c>
      <c r="AI20" s="635" t="s">
        <v>67</v>
      </c>
      <c r="AJ20" s="635" t="s">
        <v>67</v>
      </c>
      <c r="AK20" s="432" t="s">
        <v>643</v>
      </c>
      <c r="AL20" s="432" t="s">
        <v>643</v>
      </c>
      <c r="AM20" s="432" t="s">
        <v>643</v>
      </c>
      <c r="AN20" s="432" t="s">
        <v>643</v>
      </c>
      <c r="AO20" s="432" t="s">
        <v>643</v>
      </c>
      <c r="AP20" s="432" t="s">
        <v>643</v>
      </c>
      <c r="AQ20" s="432" t="s">
        <v>643</v>
      </c>
      <c r="AR20" s="432" t="s">
        <v>643</v>
      </c>
      <c r="AS20" s="432" t="s">
        <v>643</v>
      </c>
      <c r="AT20" s="432" t="s">
        <v>643</v>
      </c>
      <c r="AU20" s="432" t="s">
        <v>643</v>
      </c>
      <c r="AV20" s="432" t="s">
        <v>643</v>
      </c>
      <c r="AW20" s="432" t="s">
        <v>643</v>
      </c>
      <c r="AX20" s="432" t="s">
        <v>643</v>
      </c>
      <c r="AY20" s="432" t="s">
        <v>643</v>
      </c>
      <c r="AZ20" s="432" t="s">
        <v>643</v>
      </c>
      <c r="BA20" s="432" t="s">
        <v>643</v>
      </c>
      <c r="BB20" s="432" t="s">
        <v>643</v>
      </c>
      <c r="BC20" s="1179"/>
      <c r="BD20" s="1152"/>
      <c r="BE20" s="1181"/>
      <c r="BG20" s="39" t="s">
        <v>591</v>
      </c>
      <c r="BI20" s="50">
        <v>14</v>
      </c>
      <c r="BK20" s="50">
        <v>14</v>
      </c>
      <c r="BL20" s="50" t="str">
        <f>内線情報!FF18</f>
        <v/>
      </c>
      <c r="BN20" s="50">
        <v>14</v>
      </c>
      <c r="BO20" s="50">
        <v>13</v>
      </c>
      <c r="BQ20" s="52"/>
      <c r="BS20" s="52"/>
      <c r="BU20" s="52"/>
      <c r="BV20" s="50"/>
      <c r="BW20" s="52"/>
      <c r="BY20" s="52"/>
      <c r="CA20" s="52"/>
      <c r="CC20" s="52"/>
      <c r="CE20" s="52"/>
      <c r="CG20" s="52"/>
      <c r="CH20" s="50"/>
      <c r="CI20" s="52"/>
      <c r="CK20" s="52"/>
      <c r="CM20" s="52"/>
      <c r="CN20" s="50" t="s">
        <v>743</v>
      </c>
      <c r="CP20" s="50" t="str">
        <f>内線情報!FF19</f>
        <v/>
      </c>
      <c r="CQ20" s="50">
        <f t="shared" si="0"/>
        <v>1048549</v>
      </c>
      <c r="CR20" s="50" t="str">
        <f t="shared" si="1"/>
        <v/>
      </c>
      <c r="CS20" s="50" t="str">
        <f t="shared" si="2"/>
        <v/>
      </c>
      <c r="CT20" s="50" t="s">
        <v>1089</v>
      </c>
      <c r="DA20" s="1166" t="str">
        <f>IFERROR(IF(COUNT(Q9:Q34)&gt;0,IF($DN8&lt;24,"grey",B20),"grey"),B20)</f>
        <v>grey</v>
      </c>
      <c r="DB20" s="1167"/>
      <c r="DC20" s="1166" t="str">
        <f>IFERROR(IF(COUNT(Q9:Q34)&gt;0,IF($DN8&lt;24,"grey",D20),"grey"),D20)</f>
        <v>grey</v>
      </c>
      <c r="DD20" s="1167"/>
      <c r="DE20" s="1166" t="str">
        <f>IFERROR(IF(COUNT(Q9:Q34)&gt;0,IF($DN8&lt;24,"grey",F20),"grey"),F20)</f>
        <v>grey</v>
      </c>
      <c r="DF20" s="1167"/>
      <c r="DG20" s="1166" t="str">
        <f>IFERROR(IF(COUNT(Q9:Q34)&gt;0,IF($DN8&lt;24,"grey",H20),"grey"),H20)</f>
        <v>grey</v>
      </c>
      <c r="DH20" s="1167"/>
      <c r="DI20" s="1166" t="str">
        <f>IFERROR(IF(COUNT(Q9:Q34)&gt;0,IF($DN8&lt;24,"grey",J20),"grey"),J20)</f>
        <v>grey</v>
      </c>
      <c r="DJ20" s="1167"/>
      <c r="DK20" s="1166" t="str">
        <f>IFERROR(IF(COUNT(Q9:Q34)&gt;0,IF($DN8&lt;24,"grey",L20),"grey"),L20)</f>
        <v>grey</v>
      </c>
      <c r="DL20" s="1167"/>
      <c r="DM20" s="22" t="str">
        <f>IFERROR(INDEX(内線情報!$BL$5:$BL$41,MATCH(R20,内線情報!$AI$5:$AI$43,0),1),"")</f>
        <v/>
      </c>
      <c r="DP20" s="22">
        <f t="shared" ca="1" si="10"/>
        <v>449</v>
      </c>
      <c r="DQ20" s="22" t="str">
        <f t="shared" ca="1" si="3"/>
        <v/>
      </c>
      <c r="DS20" s="1141"/>
      <c r="DV20" s="1166"/>
      <c r="DW20" s="1167"/>
      <c r="DX20" s="1166"/>
      <c r="DY20" s="1167"/>
      <c r="DZ20" s="1166"/>
      <c r="EA20" s="1167"/>
      <c r="EB20" s="1166"/>
      <c r="EC20" s="1167"/>
      <c r="ED20" s="1166"/>
      <c r="EE20" s="1167"/>
      <c r="EF20" s="1166"/>
      <c r="EG20" s="1167"/>
      <c r="ET20" s="1166"/>
      <c r="EU20" s="1167"/>
      <c r="EV20" s="1166"/>
      <c r="EW20" s="1167"/>
      <c r="EX20" s="1166"/>
      <c r="EY20" s="1167"/>
      <c r="EZ20" s="1166"/>
      <c r="FA20" s="1167"/>
      <c r="FB20" s="1166"/>
      <c r="FC20" s="1167"/>
      <c r="FD20" s="1166"/>
      <c r="FE20" s="1167"/>
      <c r="FF20" s="421">
        <v>14</v>
      </c>
      <c r="FG20" s="421"/>
      <c r="FH20" s="421"/>
      <c r="FI20" s="421"/>
      <c r="FJ20" s="421" t="str">
        <f>IF(内線情報!D18="未定義","red","")</f>
        <v>red</v>
      </c>
      <c r="FK20" s="420"/>
      <c r="FL20" s="420"/>
      <c r="FM20" s="420"/>
      <c r="FN20" s="420"/>
      <c r="FO20" s="420"/>
      <c r="FP20" s="420"/>
      <c r="FQ20" s="420"/>
      <c r="FR20" s="1166"/>
      <c r="FS20" s="1167"/>
      <c r="FT20" s="1166"/>
      <c r="FU20" s="1167"/>
      <c r="FV20" s="1166"/>
      <c r="FW20" s="1167"/>
      <c r="FX20" s="1166"/>
      <c r="FY20" s="1167"/>
      <c r="FZ20" s="1166"/>
      <c r="GA20" s="1167"/>
      <c r="GB20" s="1166"/>
      <c r="GC20" s="1167"/>
      <c r="GE20" s="1152"/>
      <c r="GF20" s="1152"/>
      <c r="GG20" s="1161"/>
      <c r="GH20" s="1152"/>
      <c r="GI20" s="413" t="str">
        <f t="shared" ref="GI20:HR20" si="44">IF(GI6="grey","grey",IF($GG19="grey","grey",IF(S20="","yellow",IF(COUNTIF($CW$6:$CW$7,S20)&gt;0,"","red"))))</f>
        <v/>
      </c>
      <c r="GJ20" s="633" t="str">
        <f t="shared" si="44"/>
        <v/>
      </c>
      <c r="GK20" s="633" t="str">
        <f t="shared" si="44"/>
        <v/>
      </c>
      <c r="GL20" s="633" t="str">
        <f t="shared" si="44"/>
        <v/>
      </c>
      <c r="GM20" s="633" t="str">
        <f t="shared" si="44"/>
        <v/>
      </c>
      <c r="GN20" s="633" t="str">
        <f t="shared" si="44"/>
        <v/>
      </c>
      <c r="GO20" s="633" t="str">
        <f t="shared" si="44"/>
        <v/>
      </c>
      <c r="GP20" s="633" t="str">
        <f t="shared" si="44"/>
        <v/>
      </c>
      <c r="GQ20" s="633" t="str">
        <f t="shared" si="44"/>
        <v/>
      </c>
      <c r="GR20" s="633" t="str">
        <f t="shared" si="44"/>
        <v/>
      </c>
      <c r="GS20" s="633" t="str">
        <f t="shared" si="44"/>
        <v/>
      </c>
      <c r="GT20" s="633" t="str">
        <f t="shared" si="44"/>
        <v/>
      </c>
      <c r="GU20" s="633" t="str">
        <f t="shared" si="44"/>
        <v/>
      </c>
      <c r="GV20" s="633" t="str">
        <f t="shared" si="44"/>
        <v/>
      </c>
      <c r="GW20" s="633" t="str">
        <f t="shared" si="44"/>
        <v/>
      </c>
      <c r="GX20" s="633" t="str">
        <f t="shared" si="44"/>
        <v/>
      </c>
      <c r="GY20" s="633" t="str">
        <f t="shared" si="44"/>
        <v/>
      </c>
      <c r="GZ20" s="633" t="str">
        <f t="shared" si="44"/>
        <v/>
      </c>
      <c r="HA20" s="633" t="str">
        <f t="shared" si="44"/>
        <v>grey</v>
      </c>
      <c r="HB20" s="633" t="str">
        <f t="shared" si="44"/>
        <v>grey</v>
      </c>
      <c r="HC20" s="633" t="str">
        <f t="shared" si="44"/>
        <v>grey</v>
      </c>
      <c r="HD20" s="633" t="str">
        <f t="shared" si="44"/>
        <v>grey</v>
      </c>
      <c r="HE20" s="633" t="str">
        <f t="shared" si="44"/>
        <v>grey</v>
      </c>
      <c r="HF20" s="633" t="str">
        <f t="shared" si="44"/>
        <v>grey</v>
      </c>
      <c r="HG20" s="633" t="str">
        <f t="shared" si="44"/>
        <v>grey</v>
      </c>
      <c r="HH20" s="633" t="str">
        <f t="shared" si="44"/>
        <v>grey</v>
      </c>
      <c r="HI20" s="633" t="str">
        <f t="shared" si="44"/>
        <v>grey</v>
      </c>
      <c r="HJ20" s="633" t="str">
        <f t="shared" si="44"/>
        <v>grey</v>
      </c>
      <c r="HK20" s="633" t="str">
        <f t="shared" si="44"/>
        <v>grey</v>
      </c>
      <c r="HL20" s="633" t="str">
        <f t="shared" si="44"/>
        <v>grey</v>
      </c>
      <c r="HM20" s="633" t="str">
        <f t="shared" si="44"/>
        <v>grey</v>
      </c>
      <c r="HN20" s="633" t="str">
        <f t="shared" si="44"/>
        <v>grey</v>
      </c>
      <c r="HO20" s="633" t="str">
        <f t="shared" si="44"/>
        <v>grey</v>
      </c>
      <c r="HP20" s="633" t="str">
        <f t="shared" si="44"/>
        <v>grey</v>
      </c>
      <c r="HQ20" s="633" t="str">
        <f t="shared" si="44"/>
        <v>grey</v>
      </c>
      <c r="HR20" s="633" t="str">
        <f t="shared" si="44"/>
        <v>grey</v>
      </c>
      <c r="HS20" s="1163"/>
      <c r="HT20" s="1152"/>
      <c r="HU20" s="1161"/>
    </row>
    <row r="21" spans="2:229">
      <c r="B21" s="34" t="s">
        <v>57</v>
      </c>
      <c r="C21" s="35"/>
      <c r="D21" s="34" t="s">
        <v>57</v>
      </c>
      <c r="E21" s="35"/>
      <c r="F21" s="34" t="s">
        <v>331</v>
      </c>
      <c r="G21" s="35"/>
      <c r="H21" s="34" t="s">
        <v>57</v>
      </c>
      <c r="I21" s="35"/>
      <c r="J21" s="34" t="s">
        <v>57</v>
      </c>
      <c r="K21" s="35"/>
      <c r="L21" s="34" t="s">
        <v>57</v>
      </c>
      <c r="M21" s="35"/>
      <c r="O21" s="1151">
        <v>7</v>
      </c>
      <c r="P21" s="1151" t="str">
        <f>IFERROR(INDEX(内線情報!$C$5:$C$54,MATCH($Q21,内線情報!$B$5:$B$54,0)),"")&amp;""</f>
        <v>16</v>
      </c>
      <c r="Q21" s="1160">
        <v>7</v>
      </c>
      <c r="R21" s="1151" t="str">
        <f>IFERROR(INDEX(内線情報!$D$5:$D$54,MATCH($Q21,内線情報!$B$5:$B$54,0)),"")&amp;""</f>
        <v>ZX-&lt;18&gt;STEL</v>
      </c>
      <c r="S21" s="634" t="s">
        <v>643</v>
      </c>
      <c r="T21" s="634" t="s">
        <v>643</v>
      </c>
      <c r="U21" s="634" t="s">
        <v>643</v>
      </c>
      <c r="V21" s="634" t="s">
        <v>643</v>
      </c>
      <c r="W21" s="634" t="s">
        <v>643</v>
      </c>
      <c r="X21" s="634" t="s">
        <v>643</v>
      </c>
      <c r="Y21" s="634" t="s">
        <v>643</v>
      </c>
      <c r="Z21" s="634" t="s">
        <v>643</v>
      </c>
      <c r="AA21" s="634" t="s">
        <v>643</v>
      </c>
      <c r="AB21" s="634" t="s">
        <v>643</v>
      </c>
      <c r="AC21" s="634" t="s">
        <v>643</v>
      </c>
      <c r="AD21" s="634" t="s">
        <v>643</v>
      </c>
      <c r="AE21" s="634" t="s">
        <v>643</v>
      </c>
      <c r="AF21" s="634" t="s">
        <v>643</v>
      </c>
      <c r="AG21" s="634" t="s">
        <v>643</v>
      </c>
      <c r="AH21" s="634" t="s">
        <v>643</v>
      </c>
      <c r="AI21" s="634" t="s">
        <v>643</v>
      </c>
      <c r="AJ21" s="634" t="s">
        <v>643</v>
      </c>
      <c r="AK21" s="431" t="s">
        <v>643</v>
      </c>
      <c r="AL21" s="431" t="s">
        <v>643</v>
      </c>
      <c r="AM21" s="431" t="s">
        <v>643</v>
      </c>
      <c r="AN21" s="431" t="s">
        <v>643</v>
      </c>
      <c r="AO21" s="431" t="s">
        <v>643</v>
      </c>
      <c r="AP21" s="431" t="s">
        <v>643</v>
      </c>
      <c r="AQ21" s="431" t="s">
        <v>643</v>
      </c>
      <c r="AR21" s="431" t="s">
        <v>643</v>
      </c>
      <c r="AS21" s="431" t="s">
        <v>643</v>
      </c>
      <c r="AT21" s="431" t="s">
        <v>643</v>
      </c>
      <c r="AU21" s="431" t="s">
        <v>643</v>
      </c>
      <c r="AV21" s="431" t="s">
        <v>643</v>
      </c>
      <c r="AW21" s="431" t="s">
        <v>643</v>
      </c>
      <c r="AX21" s="431" t="s">
        <v>643</v>
      </c>
      <c r="AY21" s="431" t="s">
        <v>643</v>
      </c>
      <c r="AZ21" s="431" t="s">
        <v>643</v>
      </c>
      <c r="BA21" s="431" t="s">
        <v>643</v>
      </c>
      <c r="BB21" s="431" t="s">
        <v>643</v>
      </c>
      <c r="BC21" s="1178" t="s">
        <v>643</v>
      </c>
      <c r="BD21" s="1151" t="str">
        <f>IFERROR(IF(Q21="","",IF(ISBLANK(INDEX(内線情報!$G$5:$G$54,Q21)),1,DS21)),"")&amp;""</f>
        <v>1</v>
      </c>
      <c r="BE21" s="1180"/>
      <c r="BG21" s="39" t="s">
        <v>595</v>
      </c>
      <c r="BI21" s="50">
        <v>15</v>
      </c>
      <c r="BK21" s="50">
        <v>15</v>
      </c>
      <c r="BL21" s="50" t="str">
        <f>内線情報!FF19</f>
        <v/>
      </c>
      <c r="BN21" s="50">
        <v>15</v>
      </c>
      <c r="BO21" s="50">
        <v>14</v>
      </c>
      <c r="BU21" s="50"/>
      <c r="BV21" s="50"/>
      <c r="BW21" s="50"/>
      <c r="CG21" s="50"/>
      <c r="CH21" s="50"/>
      <c r="CI21" s="50"/>
      <c r="CN21" s="50" t="s">
        <v>744</v>
      </c>
      <c r="CP21" s="50" t="str">
        <f>内線情報!FF20</f>
        <v/>
      </c>
      <c r="CQ21" s="50">
        <f t="shared" si="0"/>
        <v>1048549</v>
      </c>
      <c r="CR21" s="50" t="str">
        <f t="shared" si="1"/>
        <v/>
      </c>
      <c r="CS21" s="50" t="str">
        <f t="shared" si="2"/>
        <v/>
      </c>
      <c r="CT21" s="50" t="s">
        <v>1090</v>
      </c>
      <c r="DA21" s="34" t="str">
        <f>IF(DA20="grey","grey",IF(B21="","yellow",IF(COUNTIF($BG$6:$BG$39,B21)&gt;0,"","red")))</f>
        <v>grey</v>
      </c>
      <c r="DB21" s="35" t="str">
        <f ca="1">IF(DA20="grey","grey",IFERROR(IF(COUNTIF(INDIRECT(B21),SUBSTITUTE(C21,"*","~")),EU21,"red"),IF(AND(C21&lt;&gt;$BG$7,C21&lt;&gt;$BG$8,C21&lt;&gt;$BG$9,C21&lt;&gt;$BG$10,C21&lt;&gt;$BG$11,C21&lt;&gt;$BG$12,C21&lt;&gt;$BG$13),"grey",EU21)))</f>
        <v>grey</v>
      </c>
      <c r="DC21" s="34" t="str">
        <f>IF(DC20="grey","grey",IF(D21="","yellow",IF(COUNTIF($BG$6:$BG$39,D21)&gt;0,"","red")))</f>
        <v>grey</v>
      </c>
      <c r="DD21" s="35" t="str">
        <f ca="1">IF(DC20="grey","grey",IFERROR(IF(COUNTIF(INDIRECT(D21),SUBSTITUTE(E21,"*","~")),EW21,"red"),IF(AND(E21&lt;&gt;$BG$7,E21&lt;&gt;$BG$8,E21&lt;&gt;$BG$9,E21&lt;&gt;$BG$10,E21&lt;&gt;$BG$11,E21&lt;&gt;$BG$12,E21&lt;&gt;$BG$13),"grey",EW21)))</f>
        <v>grey</v>
      </c>
      <c r="DE21" s="34" t="str">
        <f>IF(DE20="grey","grey",IF(F21="","yellow",IF(COUNTIF($BG$6:$BG$39,F21)&gt;0,"","red")))</f>
        <v>grey</v>
      </c>
      <c r="DF21" s="35" t="str">
        <f ca="1">IF(DE20="grey","grey",IFERROR(IF(COUNTIF(INDIRECT(F21),SUBSTITUTE(G21,"*","~")),EY21,"red"),IF(AND(G21&lt;&gt;$BG$7,G21&lt;&gt;$BG$8,G21&lt;&gt;$BG$9,G21&lt;&gt;$BG$10,G21&lt;&gt;$BG$11,G21&lt;&gt;$BG$12,G21&lt;&gt;$BG$13),"grey",EY21)))</f>
        <v>grey</v>
      </c>
      <c r="DG21" s="34" t="str">
        <f>IF(DG20="grey","grey",IF(H21="","yellow",IF(COUNTIF($BG$6:$BG$39,H21)&gt;0,"","red")))</f>
        <v>grey</v>
      </c>
      <c r="DH21" s="35" t="str">
        <f ca="1">IF(DG20="grey","grey",IFERROR(IF(COUNTIF(INDIRECT(H21),SUBSTITUTE(I21,"*","~")),FA21,"red"),IF(AND(I21&lt;&gt;$BG$7,I21&lt;&gt;$BG$8,I21&lt;&gt;$BG$9,I21&lt;&gt;$BG$10,I21&lt;&gt;$BG$11,I21&lt;&gt;$BG$12,I21&lt;&gt;$BG$13),"grey",FA21)))</f>
        <v>grey</v>
      </c>
      <c r="DI21" s="34" t="str">
        <f>IF(DI20="grey","grey",IF(J21="","yellow",IF(COUNTIF($BG$6:$BG$39,J21)&gt;0,"","red")))</f>
        <v>grey</v>
      </c>
      <c r="DJ21" s="35" t="str">
        <f ca="1">IF(DI20="grey","grey",IFERROR(IF(COUNTIF(INDIRECT(J21),SUBSTITUTE(K21,"*","~")),FC21,"red"),IF(AND(K21&lt;&gt;$BG$7,K21&lt;&gt;$BG$8,K21&lt;&gt;$BG$9,K21&lt;&gt;$BG$10,K21&lt;&gt;$BG$11,K21&lt;&gt;$BG$12,K21&lt;&gt;$BG$13),"grey",FC21)))</f>
        <v>grey</v>
      </c>
      <c r="DK21" s="34" t="str">
        <f>IF(DK20="grey","grey",IF(L21="","yellow",IF(COUNTIF($BG$6:$BG$39,L21)&gt;0,"","red")))</f>
        <v>grey</v>
      </c>
      <c r="DL21" s="35" t="str">
        <f ca="1">IF(DK20="grey","grey",IFERROR(IF(COUNTIF(INDIRECT(L21),SUBSTITUTE(M21,"*","~")),FE21,"red"),IF(AND(M21&lt;&gt;$BG$7,M21&lt;&gt;$BG$8,M21&lt;&gt;$BG$9,M21&lt;&gt;$BG$10,M21&lt;&gt;$BG$11,M21&lt;&gt;$BG$12,M21&lt;&gt;$BG$13),"grey",FE21)))</f>
        <v>grey</v>
      </c>
      <c r="DM21" s="22">
        <f>IFERROR(INDEX(内線情報!$BL$5:$BL$41,MATCH(R21,内線情報!$AI$5:$AI$43,0),1),"")</f>
        <v>18</v>
      </c>
      <c r="DP21" s="22">
        <f t="shared" ca="1" si="10"/>
        <v>481</v>
      </c>
      <c r="DQ21" s="22" t="str">
        <f t="shared" ca="1" si="3"/>
        <v/>
      </c>
      <c r="DS21" s="1141">
        <f>INDEX(内線情報!$G$5:$G$54,MATCH(Q21,DK,0))</f>
        <v>1</v>
      </c>
      <c r="DV21" s="34" t="str">
        <f>CONCATENATE(B21,C21)</f>
        <v>未使用</v>
      </c>
      <c r="DW21" s="35"/>
      <c r="DX21" s="34" t="str">
        <f>CONCATENATE(D21,E21)</f>
        <v>未使用</v>
      </c>
      <c r="DY21" s="35"/>
      <c r="DZ21" s="34" t="str">
        <f>CONCATENATE(F21,G21)</f>
        <v>未使用</v>
      </c>
      <c r="EA21" s="35"/>
      <c r="EB21" s="34" t="str">
        <f>CONCATENATE(H21,I21)</f>
        <v>未使用</v>
      </c>
      <c r="EC21" s="35"/>
      <c r="ED21" s="34" t="str">
        <f>CONCATENATE(J21,K21)</f>
        <v>未使用</v>
      </c>
      <c r="EE21" s="35"/>
      <c r="EF21" s="34" t="str">
        <f>CONCATENATE(L21,M21)</f>
        <v>未使用</v>
      </c>
      <c r="EG21" s="35"/>
      <c r="EH21" s="22">
        <f>COUNTIF($DV$6:$EG$34,DV21)</f>
        <v>18</v>
      </c>
      <c r="EJ21" s="22">
        <f>COUNTIF($DV$6:$EG$34,DX21)</f>
        <v>18</v>
      </c>
      <c r="EL21" s="22">
        <f>COUNTIF($DV$6:$EG$34,DZ21)</f>
        <v>18</v>
      </c>
      <c r="EN21" s="22">
        <f>COUNTIF($DV$6:$EG$34,EB21)</f>
        <v>18</v>
      </c>
      <c r="EP21" s="22">
        <f>COUNTIF($DV$6:$EG$34,ED21)</f>
        <v>18</v>
      </c>
      <c r="ER21" s="22">
        <f>COUNTIF($DV$6:$EG$34,EF21)</f>
        <v>18</v>
      </c>
      <c r="ET21" s="34" t="str">
        <f>IF(DV21="未使用","",IF(EH21&lt;2,"","red"))</f>
        <v/>
      </c>
      <c r="EU21" s="35" t="str">
        <f>IF(B21="ボックスキー","",IF(C21="","red",FS21))</f>
        <v>red</v>
      </c>
      <c r="EV21" s="34" t="str">
        <f>IF(DX21="未使用","",IF(EJ21&lt;2,"","red"))</f>
        <v/>
      </c>
      <c r="EW21" s="35" t="str">
        <f>IF(D21="ボックスキー","",IF(E21="","red",FU21))</f>
        <v>red</v>
      </c>
      <c r="EX21" s="34" t="str">
        <f>IF(DZ21="未使用","",IF(EL21&lt;2,"","red"))</f>
        <v/>
      </c>
      <c r="EY21" s="35" t="str">
        <f>IF(F21="ボックスキー","",IF(G21="","red",FW21))</f>
        <v>red</v>
      </c>
      <c r="EZ21" s="34" t="str">
        <f>IF(EB21="未使用","",IF(EN21&lt;2,"","red"))</f>
        <v/>
      </c>
      <c r="FA21" s="35" t="str">
        <f>IF(H21="ボックスキー","",IF(I21="","red",FY21))</f>
        <v>red</v>
      </c>
      <c r="FB21" s="34" t="str">
        <f>IF(ED21="未使用","",IF(EP21&lt;2,"","red"))</f>
        <v/>
      </c>
      <c r="FC21" s="35" t="str">
        <f>IF(J21="ボックスキー","",IF(K21="","red",GA21))</f>
        <v>red</v>
      </c>
      <c r="FD21" s="34" t="str">
        <f>IF(EF21="未使用","",IF(ER21&lt;2,"","red"))</f>
        <v/>
      </c>
      <c r="FE21" s="35" t="str">
        <f>IF(L21="ボックスキー","",IF(M21="","red",GC21))</f>
        <v>red</v>
      </c>
      <c r="FF21" s="419">
        <v>15</v>
      </c>
      <c r="FG21" s="419"/>
      <c r="FH21" s="419"/>
      <c r="FI21" s="419"/>
      <c r="FJ21" s="419" t="str">
        <f>IF(内線情報!D19="未定義","red","")</f>
        <v>red</v>
      </c>
      <c r="FK21" s="419"/>
      <c r="FL21" s="419"/>
      <c r="FM21" s="419"/>
      <c r="FN21" s="419"/>
      <c r="FO21" s="419"/>
      <c r="FP21" s="419"/>
      <c r="FQ21" s="419"/>
      <c r="FR21" s="34"/>
      <c r="FS21" s="35" t="str">
        <f>IF(B21=$FG$6,INDEX($FG$7:$FG$18,C21),IF(B21=$FH$6,INDEX($FH$7:$FH$12,C21),IF(B21=$FI$6,INDEX($FI$7:$FI$18,C21),IF(B21=$FJ$6,INDEX($FJ$7:$FJ$56,C21),"none"))))</f>
        <v>none</v>
      </c>
      <c r="FT21" s="34"/>
      <c r="FU21" s="35" t="str">
        <f>IF(D21=$FG$6,INDEX($FG$7:$FG$18,E21),IF(D21=$FH$6,INDEX($FH$7:$FH$12,E21),IF(D21=$FI$6,INDEX($FI$7:$FI$18,E21),IF(D21=$FJ$6,INDEX($FJ$7:$FJ$56,E21),"none"))))</f>
        <v>none</v>
      </c>
      <c r="FV21" s="34"/>
      <c r="FW21" s="35" t="str">
        <f>IF(F21=$FG$6,INDEX($FG$7:$FG$18,G21),IF(F21=$FH$6,INDEX($FH$7:$FH$12,G21),IF(F21=$FI$6,INDEX($FI$7:$FI$18,G21),IF(F21=$FJ$6,INDEX($FJ$7:$FJ$56,G21),"none"))))</f>
        <v>none</v>
      </c>
      <c r="FX21" s="34"/>
      <c r="FY21" s="35" t="str">
        <f>IF(H21=$FG$6,INDEX($FG$7:$FG$18,I21),IF(H21=$FH$6,INDEX($FH$7:$FH$12,I21),IF(H21=$FI$6,INDEX($FI$7:$FI$18,I21),IF(H21=$FJ$6,INDEX($FJ$7:$FJ$56,I21),"none"))))</f>
        <v>none</v>
      </c>
      <c r="FZ21" s="34"/>
      <c r="GA21" s="35" t="str">
        <f>IF(J21=$FG$6,INDEX($FG$7:$FG$18,K21),IF(J21=$FH$6,INDEX($FH$7:$FH$12,K21),IF(J21=$FI$6,INDEX($FI$7:$FI$18,K21),IF(J21=$FJ$6,INDEX($FJ$7:$FJ$56,K21),"none"))))</f>
        <v>none</v>
      </c>
      <c r="GB21" s="34"/>
      <c r="GC21" s="35" t="str">
        <f>IF(L21=$FG$6,INDEX($FG$7:$FG$18,M21),IF(L21=$FH$6,INDEX($FH$7:$FH$12,M21),IF(L21=$FI$6,INDEX($FI$7:$FI$18,M21),IF(L21=$FJ$6,INDEX($FJ$7:$FJ$56,M21),"none"))))</f>
        <v>none</v>
      </c>
      <c r="GE21" s="1151" t="str">
        <f>IF($GF21="grey","grey","")</f>
        <v/>
      </c>
      <c r="GF21" s="1151" t="str">
        <f>IF($GG21="grey","grey","")</f>
        <v/>
      </c>
      <c r="GG21" s="1160" t="str">
        <f>IF(Q21="","grey",IF(COUNTIF(Q:Q,Q21)&gt;1,"red",IF(COUNTIF(_DK,Q21)&gt;0,"","red")))</f>
        <v/>
      </c>
      <c r="GH21" s="1151" t="str">
        <f>IF($GF21="grey","grey","")</f>
        <v/>
      </c>
      <c r="GI21" s="413" t="str">
        <f t="shared" ref="GI21:HR21" si="45">IF(GI6="grey","grey",IF($GG21="grey","grey",IF(S21="","yellow",IF(COUNTIF($CT$6:$CT$21,S21)&gt;0,"","red"))))</f>
        <v/>
      </c>
      <c r="GJ21" s="633" t="str">
        <f t="shared" si="45"/>
        <v/>
      </c>
      <c r="GK21" s="633" t="str">
        <f t="shared" si="45"/>
        <v/>
      </c>
      <c r="GL21" s="633" t="str">
        <f t="shared" si="45"/>
        <v/>
      </c>
      <c r="GM21" s="633" t="str">
        <f t="shared" si="45"/>
        <v/>
      </c>
      <c r="GN21" s="633" t="str">
        <f t="shared" si="45"/>
        <v/>
      </c>
      <c r="GO21" s="633" t="str">
        <f t="shared" si="45"/>
        <v/>
      </c>
      <c r="GP21" s="633" t="str">
        <f t="shared" si="45"/>
        <v/>
      </c>
      <c r="GQ21" s="633" t="str">
        <f t="shared" si="45"/>
        <v/>
      </c>
      <c r="GR21" s="633" t="str">
        <f t="shared" si="45"/>
        <v/>
      </c>
      <c r="GS21" s="633" t="str">
        <f t="shared" si="45"/>
        <v/>
      </c>
      <c r="GT21" s="633" t="str">
        <f t="shared" si="45"/>
        <v/>
      </c>
      <c r="GU21" s="633" t="str">
        <f t="shared" si="45"/>
        <v/>
      </c>
      <c r="GV21" s="633" t="str">
        <f t="shared" si="45"/>
        <v/>
      </c>
      <c r="GW21" s="633" t="str">
        <f t="shared" si="45"/>
        <v/>
      </c>
      <c r="GX21" s="633" t="str">
        <f t="shared" si="45"/>
        <v/>
      </c>
      <c r="GY21" s="633" t="str">
        <f t="shared" si="45"/>
        <v/>
      </c>
      <c r="GZ21" s="633" t="str">
        <f t="shared" si="45"/>
        <v/>
      </c>
      <c r="HA21" s="633" t="str">
        <f t="shared" si="45"/>
        <v>grey</v>
      </c>
      <c r="HB21" s="633" t="str">
        <f t="shared" si="45"/>
        <v>grey</v>
      </c>
      <c r="HC21" s="633" t="str">
        <f t="shared" si="45"/>
        <v>grey</v>
      </c>
      <c r="HD21" s="633" t="str">
        <f t="shared" si="45"/>
        <v>grey</v>
      </c>
      <c r="HE21" s="633" t="str">
        <f t="shared" si="45"/>
        <v>grey</v>
      </c>
      <c r="HF21" s="633" t="str">
        <f t="shared" si="45"/>
        <v>grey</v>
      </c>
      <c r="HG21" s="633" t="str">
        <f t="shared" si="45"/>
        <v>grey</v>
      </c>
      <c r="HH21" s="633" t="str">
        <f t="shared" si="45"/>
        <v>grey</v>
      </c>
      <c r="HI21" s="633" t="str">
        <f t="shared" si="45"/>
        <v>grey</v>
      </c>
      <c r="HJ21" s="633" t="str">
        <f t="shared" si="45"/>
        <v>grey</v>
      </c>
      <c r="HK21" s="633" t="str">
        <f t="shared" si="45"/>
        <v>grey</v>
      </c>
      <c r="HL21" s="633" t="str">
        <f t="shared" si="45"/>
        <v>grey</v>
      </c>
      <c r="HM21" s="633" t="str">
        <f t="shared" si="45"/>
        <v>grey</v>
      </c>
      <c r="HN21" s="633" t="str">
        <f t="shared" si="45"/>
        <v>grey</v>
      </c>
      <c r="HO21" s="633" t="str">
        <f t="shared" si="45"/>
        <v>grey</v>
      </c>
      <c r="HP21" s="633" t="str">
        <f t="shared" si="45"/>
        <v>grey</v>
      </c>
      <c r="HQ21" s="633" t="str">
        <f t="shared" si="45"/>
        <v>grey</v>
      </c>
      <c r="HR21" s="633" t="str">
        <f t="shared" si="45"/>
        <v>grey</v>
      </c>
      <c r="HS21" s="1162" t="str">
        <f t="shared" ref="HS21" si="46">IF($GG21="grey","grey",IF(BC21="","",IF(COUNTIF($CV$6:$CV$7,BC21)&gt;0,"","red")))</f>
        <v/>
      </c>
      <c r="HT21" s="1151" t="str">
        <f t="shared" ref="HT21:HU21" si="47">IF($GG21="grey","grey","")</f>
        <v/>
      </c>
      <c r="HU21" s="1160" t="str">
        <f t="shared" si="47"/>
        <v/>
      </c>
    </row>
    <row r="22" spans="2:229">
      <c r="B22" s="1175" t="str">
        <f>IFERROR(INDEX($DV:$DV,ROW()),"")&amp;""</f>
        <v/>
      </c>
      <c r="C22" s="1176"/>
      <c r="D22" s="1177" t="str">
        <f>IFERROR(INDEX($DX:$DX,ROW()),"")&amp;""</f>
        <v/>
      </c>
      <c r="E22" s="1176"/>
      <c r="F22" s="1175" t="str">
        <f>IFERROR(INDEX($DZ:$DZ,ROW()),"")&amp;""</f>
        <v/>
      </c>
      <c r="G22" s="1176"/>
      <c r="H22" s="1175" t="str">
        <f>IFERROR(INDEX($EB:$EB,ROW()),"")&amp;""</f>
        <v/>
      </c>
      <c r="I22" s="1176"/>
      <c r="J22" s="1175" t="str">
        <f>IFERROR(INDEX($ED:$ED,ROW()),"")&amp;""</f>
        <v/>
      </c>
      <c r="K22" s="1176"/>
      <c r="L22" s="1175" t="str">
        <f>IFERROR(INDEX($EF:$EF,ROW()),"")&amp;""</f>
        <v/>
      </c>
      <c r="M22" s="1176"/>
      <c r="O22" s="1152"/>
      <c r="P22" s="1152"/>
      <c r="Q22" s="1161"/>
      <c r="R22" s="1152"/>
      <c r="S22" s="635" t="s">
        <v>67</v>
      </c>
      <c r="T22" s="635" t="s">
        <v>67</v>
      </c>
      <c r="U22" s="635" t="s">
        <v>67</v>
      </c>
      <c r="V22" s="635" t="s">
        <v>67</v>
      </c>
      <c r="W22" s="635" t="s">
        <v>67</v>
      </c>
      <c r="X22" s="635" t="s">
        <v>67</v>
      </c>
      <c r="Y22" s="635" t="s">
        <v>67</v>
      </c>
      <c r="Z22" s="635" t="s">
        <v>67</v>
      </c>
      <c r="AA22" s="635" t="s">
        <v>67</v>
      </c>
      <c r="AB22" s="635" t="s">
        <v>67</v>
      </c>
      <c r="AC22" s="635" t="s">
        <v>67</v>
      </c>
      <c r="AD22" s="635" t="s">
        <v>67</v>
      </c>
      <c r="AE22" s="635" t="s">
        <v>67</v>
      </c>
      <c r="AF22" s="635" t="s">
        <v>67</v>
      </c>
      <c r="AG22" s="635" t="s">
        <v>67</v>
      </c>
      <c r="AH22" s="635" t="s">
        <v>67</v>
      </c>
      <c r="AI22" s="635" t="s">
        <v>67</v>
      </c>
      <c r="AJ22" s="635" t="s">
        <v>67</v>
      </c>
      <c r="AK22" s="432" t="s">
        <v>643</v>
      </c>
      <c r="AL22" s="432" t="s">
        <v>643</v>
      </c>
      <c r="AM22" s="432" t="s">
        <v>643</v>
      </c>
      <c r="AN22" s="432" t="s">
        <v>643</v>
      </c>
      <c r="AO22" s="432" t="s">
        <v>643</v>
      </c>
      <c r="AP22" s="432" t="s">
        <v>643</v>
      </c>
      <c r="AQ22" s="432" t="s">
        <v>643</v>
      </c>
      <c r="AR22" s="432" t="s">
        <v>643</v>
      </c>
      <c r="AS22" s="432" t="s">
        <v>643</v>
      </c>
      <c r="AT22" s="432" t="s">
        <v>643</v>
      </c>
      <c r="AU22" s="432" t="s">
        <v>643</v>
      </c>
      <c r="AV22" s="432" t="s">
        <v>643</v>
      </c>
      <c r="AW22" s="432" t="s">
        <v>643</v>
      </c>
      <c r="AX22" s="432" t="s">
        <v>643</v>
      </c>
      <c r="AY22" s="432" t="s">
        <v>643</v>
      </c>
      <c r="AZ22" s="432" t="s">
        <v>643</v>
      </c>
      <c r="BA22" s="432" t="s">
        <v>643</v>
      </c>
      <c r="BB22" s="432" t="s">
        <v>643</v>
      </c>
      <c r="BC22" s="1179"/>
      <c r="BD22" s="1152"/>
      <c r="BE22" s="1181"/>
      <c r="BG22" s="39" t="s">
        <v>723</v>
      </c>
      <c r="BI22" s="50">
        <v>16</v>
      </c>
      <c r="BK22" s="50">
        <v>16</v>
      </c>
      <c r="BL22" s="50" t="str">
        <f>内線情報!FF20</f>
        <v/>
      </c>
      <c r="BN22" s="50">
        <v>16</v>
      </c>
      <c r="BO22" s="50">
        <v>15</v>
      </c>
      <c r="BP22" s="50" t="str">
        <f>INDEX(番号!$CA$5:$CB$44,C21,2)</f>
        <v>27</v>
      </c>
      <c r="BQ22" s="50" t="str">
        <f>IF(C21="","",IF(BP22="",INDEX(番号!$CA20:$CB$44,C21,2),BP22))</f>
        <v/>
      </c>
      <c r="BR22" s="50">
        <f>INDEX(番号!$CC$5:$CE$52,C21,3)</f>
        <v>6018</v>
      </c>
      <c r="BS22" s="50" t="str">
        <f>IF(C21="","",IF(BR22="0",INDEX(番号!$CC$5:$CE$52,C21,2),BR22))&amp;""</f>
        <v/>
      </c>
      <c r="BT22" s="50" t="str">
        <f>INDEX(番号!$CA$5:$CB$44,E21,2)</f>
        <v>27</v>
      </c>
      <c r="BU22" s="50" t="str">
        <f>IF(E21="","",IF(BT22="",INDEX(番号!$CA20:$CB$44,E21,2),BT22))&amp;""</f>
        <v/>
      </c>
      <c r="BV22" s="50">
        <f>INDEX(番号!$CC$5:$CE$52,E21,3)</f>
        <v>6018</v>
      </c>
      <c r="BW22" s="50" t="str">
        <f>IF(E21="","",IF(BV22="0",INDEX(番号!$CC$5:$CE$52,E21,2),BV22))&amp;""</f>
        <v/>
      </c>
      <c r="BX22" s="50" t="str">
        <f>INDEX(番号!$CA$5:$CB$44,G21,2)</f>
        <v>27</v>
      </c>
      <c r="BY22" s="50" t="str">
        <f>IF(G21="","",IF(BX22="",INDEX(番号!$CA20:$CB$44,G21,2),BX22))&amp;""</f>
        <v/>
      </c>
      <c r="BZ22" s="50">
        <f>INDEX(番号!$CC$5:$CE$52,G21,3)</f>
        <v>6018</v>
      </c>
      <c r="CA22" s="50" t="str">
        <f>IF(G21="","",IF(BZ22="0",INDEX(番号!$CC$5:$CE$52,G21,2),BZ22))&amp;""</f>
        <v/>
      </c>
      <c r="CB22" s="50" t="str">
        <f>INDEX(番号!$CA$5:$CB$44,I21,2)</f>
        <v>27</v>
      </c>
      <c r="CC22" s="50" t="str">
        <f>IF(I21="","",IF(CB22="",INDEX(番号!$CA20:$CB$44,I21,2),CB22))&amp;""</f>
        <v/>
      </c>
      <c r="CD22" s="50">
        <f>INDEX(番号!$CC$5:$CE$52,I21,3)</f>
        <v>6018</v>
      </c>
      <c r="CE22" s="50" t="str">
        <f>IF(I21="","",IF(CD22="0",INDEX(番号!$CC$5:$CE$52,I21,2),CD22))&amp;""</f>
        <v/>
      </c>
      <c r="CF22" s="50" t="str">
        <f>INDEX(番号!$CA$5:$CB$44,K21,2)</f>
        <v>27</v>
      </c>
      <c r="CG22" s="50" t="str">
        <f>IF(K21="","",IF(CF22="",INDEX(番号!$CA$5:$CB$44,K21,1),CF22))&amp;""</f>
        <v/>
      </c>
      <c r="CH22" s="50">
        <f>INDEX(番号!$CC$5:$CE$52,K21,3)</f>
        <v>6018</v>
      </c>
      <c r="CI22" s="50" t="str">
        <f>IF(K21="","",IF(CH22="0",INDEX(番号!$CC$5:$CE$52,K21,2),CH22))&amp;""</f>
        <v/>
      </c>
      <c r="CJ22" s="50" t="str">
        <f>INDEX(番号!$CA$5:$CB$44,M21,2)</f>
        <v>27</v>
      </c>
      <c r="CK22" s="50" t="str">
        <f>IF(M21="","",IF(CJ22="",INDEX(番号!$CA$5:$CB$44,M21,1),CJ22))&amp;""</f>
        <v/>
      </c>
      <c r="CL22" s="50">
        <f>INDEX(番号!$CC$5:$CE$52,M21,3)</f>
        <v>6018</v>
      </c>
      <c r="CM22" s="50" t="str">
        <f>IF(M21="","",IF(CL22="0",INDEX(番号!$CC$5:$CE$52,M21,2),CL22))&amp;""</f>
        <v/>
      </c>
      <c r="CN22" s="50" t="s">
        <v>745</v>
      </c>
      <c r="CP22" s="50" t="str">
        <f>内線情報!FF21</f>
        <v/>
      </c>
      <c r="CQ22" s="50">
        <f t="shared" si="0"/>
        <v>1048549</v>
      </c>
      <c r="CR22" s="50" t="str">
        <f t="shared" si="1"/>
        <v/>
      </c>
      <c r="CS22" s="50" t="str">
        <f t="shared" si="2"/>
        <v/>
      </c>
      <c r="DA22" s="1153" t="str">
        <f>IF(DA20="grey","grey","")</f>
        <v>grey</v>
      </c>
      <c r="DB22" s="1154"/>
      <c r="DC22" s="1153" t="str">
        <f>IF(DC20="grey","grey","")</f>
        <v>grey</v>
      </c>
      <c r="DD22" s="1154"/>
      <c r="DE22" s="1153" t="str">
        <f>IF(DE20="grey","grey","")</f>
        <v>grey</v>
      </c>
      <c r="DF22" s="1154"/>
      <c r="DG22" s="1153" t="str">
        <f>IF(DG20="grey","grey","")</f>
        <v>grey</v>
      </c>
      <c r="DH22" s="1154"/>
      <c r="DI22" s="1153" t="str">
        <f>IF(DI20="grey","grey","")</f>
        <v>grey</v>
      </c>
      <c r="DJ22" s="1154"/>
      <c r="DK22" s="1153" t="str">
        <f>IF(DK20="grey","grey","")</f>
        <v>grey</v>
      </c>
      <c r="DL22" s="1154"/>
      <c r="DM22" s="22" t="str">
        <f>IFERROR(INDEX(内線情報!$BL$5:$BL$41,MATCH(R22,内線情報!$AI$5:$AI$43,0),1),"")</f>
        <v/>
      </c>
      <c r="DP22" s="22">
        <f t="shared" ca="1" si="10"/>
        <v>513</v>
      </c>
      <c r="DQ22" s="22" t="str">
        <f t="shared" ca="1" si="3"/>
        <v/>
      </c>
      <c r="DS22" s="1141"/>
      <c r="DV22" s="1153" t="str">
        <f>IF(B21="DK",BQ22,IF(B21="NK",BS22,""))</f>
        <v/>
      </c>
      <c r="DW22" s="1154"/>
      <c r="DX22" s="1155" t="str">
        <f>IF(D21="DK",BU22,IF(D21="NK",BW22,""))</f>
        <v/>
      </c>
      <c r="DY22" s="1156"/>
      <c r="DZ22" s="1155" t="str">
        <f>IF(F21="DK",BY22,IF(F21="NK",CA22,""))</f>
        <v/>
      </c>
      <c r="EA22" s="1156"/>
      <c r="EB22" s="1155" t="str">
        <f>IF(H21="DK",CC22,IF(H21="NK",CE22,""))</f>
        <v/>
      </c>
      <c r="EC22" s="1156"/>
      <c r="ED22" s="1155" t="str">
        <f>IF(J21="DK",CG22,IF(J21="NK",CI22,""))</f>
        <v/>
      </c>
      <c r="EE22" s="1156"/>
      <c r="EF22" s="1155" t="str">
        <f>IF(L21="DK",CK22,IF(L21="NK",CM22,""))</f>
        <v/>
      </c>
      <c r="EG22" s="1156"/>
      <c r="ET22" s="1153"/>
      <c r="EU22" s="1154"/>
      <c r="EV22" s="1153"/>
      <c r="EW22" s="1154"/>
      <c r="EX22" s="1153"/>
      <c r="EY22" s="1154"/>
      <c r="EZ22" s="1153"/>
      <c r="FA22" s="1154"/>
      <c r="FB22" s="1153"/>
      <c r="FC22" s="1154"/>
      <c r="FD22" s="1153"/>
      <c r="FE22" s="1154"/>
      <c r="FF22" s="411">
        <v>16</v>
      </c>
      <c r="FG22" s="411"/>
      <c r="FH22" s="411"/>
      <c r="FI22" s="411"/>
      <c r="FJ22" s="411" t="str">
        <f>IF(内線情報!D20="未定義","red","")</f>
        <v>red</v>
      </c>
      <c r="FK22" s="411"/>
      <c r="FL22" s="411"/>
      <c r="FM22" s="411"/>
      <c r="FN22" s="411"/>
      <c r="FO22" s="411"/>
      <c r="FP22" s="411"/>
      <c r="FQ22" s="411"/>
      <c r="FR22" s="1153"/>
      <c r="FS22" s="1154"/>
      <c r="FT22" s="1153"/>
      <c r="FU22" s="1154"/>
      <c r="FV22" s="1153"/>
      <c r="FW22" s="1154"/>
      <c r="FX22" s="1153"/>
      <c r="FY22" s="1154"/>
      <c r="FZ22" s="1153"/>
      <c r="GA22" s="1154"/>
      <c r="GB22" s="1153"/>
      <c r="GC22" s="1154"/>
      <c r="GE22" s="1152"/>
      <c r="GF22" s="1152"/>
      <c r="GG22" s="1161"/>
      <c r="GH22" s="1152"/>
      <c r="GI22" s="413" t="str">
        <f t="shared" ref="GI22:HR22" si="48">IF(GI6="grey","grey",IF($GG21="grey","grey",IF(S22="","yellow",IF(COUNTIF($CW$6:$CW$7,S22)&gt;0,"","red"))))</f>
        <v/>
      </c>
      <c r="GJ22" s="633" t="str">
        <f t="shared" si="48"/>
        <v/>
      </c>
      <c r="GK22" s="633" t="str">
        <f t="shared" si="48"/>
        <v/>
      </c>
      <c r="GL22" s="633" t="str">
        <f t="shared" si="48"/>
        <v/>
      </c>
      <c r="GM22" s="633" t="str">
        <f t="shared" si="48"/>
        <v/>
      </c>
      <c r="GN22" s="633" t="str">
        <f t="shared" si="48"/>
        <v/>
      </c>
      <c r="GO22" s="633" t="str">
        <f t="shared" si="48"/>
        <v/>
      </c>
      <c r="GP22" s="633" t="str">
        <f t="shared" si="48"/>
        <v/>
      </c>
      <c r="GQ22" s="633" t="str">
        <f t="shared" si="48"/>
        <v/>
      </c>
      <c r="GR22" s="633" t="str">
        <f t="shared" si="48"/>
        <v/>
      </c>
      <c r="GS22" s="633" t="str">
        <f t="shared" si="48"/>
        <v/>
      </c>
      <c r="GT22" s="633" t="str">
        <f t="shared" si="48"/>
        <v/>
      </c>
      <c r="GU22" s="633" t="str">
        <f t="shared" si="48"/>
        <v/>
      </c>
      <c r="GV22" s="633" t="str">
        <f t="shared" si="48"/>
        <v/>
      </c>
      <c r="GW22" s="633" t="str">
        <f t="shared" si="48"/>
        <v/>
      </c>
      <c r="GX22" s="633" t="str">
        <f t="shared" si="48"/>
        <v/>
      </c>
      <c r="GY22" s="633" t="str">
        <f t="shared" si="48"/>
        <v/>
      </c>
      <c r="GZ22" s="633" t="str">
        <f t="shared" si="48"/>
        <v/>
      </c>
      <c r="HA22" s="633" t="str">
        <f t="shared" si="48"/>
        <v>grey</v>
      </c>
      <c r="HB22" s="633" t="str">
        <f t="shared" si="48"/>
        <v>grey</v>
      </c>
      <c r="HC22" s="633" t="str">
        <f t="shared" si="48"/>
        <v>grey</v>
      </c>
      <c r="HD22" s="633" t="str">
        <f t="shared" si="48"/>
        <v>grey</v>
      </c>
      <c r="HE22" s="633" t="str">
        <f t="shared" si="48"/>
        <v>grey</v>
      </c>
      <c r="HF22" s="633" t="str">
        <f t="shared" si="48"/>
        <v>grey</v>
      </c>
      <c r="HG22" s="633" t="str">
        <f t="shared" si="48"/>
        <v>grey</v>
      </c>
      <c r="HH22" s="633" t="str">
        <f t="shared" si="48"/>
        <v>grey</v>
      </c>
      <c r="HI22" s="633" t="str">
        <f t="shared" si="48"/>
        <v>grey</v>
      </c>
      <c r="HJ22" s="633" t="str">
        <f t="shared" si="48"/>
        <v>grey</v>
      </c>
      <c r="HK22" s="633" t="str">
        <f t="shared" si="48"/>
        <v>grey</v>
      </c>
      <c r="HL22" s="633" t="str">
        <f t="shared" si="48"/>
        <v>grey</v>
      </c>
      <c r="HM22" s="633" t="str">
        <f t="shared" si="48"/>
        <v>grey</v>
      </c>
      <c r="HN22" s="633" t="str">
        <f t="shared" si="48"/>
        <v>grey</v>
      </c>
      <c r="HO22" s="633" t="str">
        <f t="shared" si="48"/>
        <v>grey</v>
      </c>
      <c r="HP22" s="633" t="str">
        <f t="shared" si="48"/>
        <v>grey</v>
      </c>
      <c r="HQ22" s="633" t="str">
        <f t="shared" si="48"/>
        <v>grey</v>
      </c>
      <c r="HR22" s="633" t="str">
        <f t="shared" si="48"/>
        <v>grey</v>
      </c>
      <c r="HS22" s="1163"/>
      <c r="HT22" s="1152"/>
      <c r="HU22" s="1161"/>
    </row>
    <row r="23" spans="2:229">
      <c r="B23" s="1175" t="str">
        <f>IFERROR(INDEX($DV:$DV,ROW()),"")&amp;""</f>
        <v/>
      </c>
      <c r="C23" s="1176"/>
      <c r="D23" s="1177" t="str">
        <f>IFERROR(INDEX($DX:$DX,ROW()),"")&amp;""</f>
        <v/>
      </c>
      <c r="E23" s="1176"/>
      <c r="F23" s="1175" t="str">
        <f>IFERROR(INDEX($DZ:$DZ,ROW()),"")&amp;""</f>
        <v/>
      </c>
      <c r="G23" s="1176"/>
      <c r="H23" s="1175" t="str">
        <f>IFERROR(INDEX($EB:$EB,ROW()),"")&amp;""</f>
        <v/>
      </c>
      <c r="I23" s="1176"/>
      <c r="J23" s="1175" t="str">
        <f>IFERROR(INDEX($ED:$ED,ROW()),"")&amp;""</f>
        <v/>
      </c>
      <c r="K23" s="1176"/>
      <c r="L23" s="1175" t="str">
        <f>IFERROR(INDEX($EF:$EF,ROW()),"")&amp;""</f>
        <v/>
      </c>
      <c r="M23" s="1176"/>
      <c r="O23" s="1151">
        <v>8</v>
      </c>
      <c r="P23" s="1151" t="str">
        <f>IFERROR(INDEX(内線情報!$C$5:$C$54,MATCH($Q23,内線情報!$B$5:$B$54,0)),"")&amp;""</f>
        <v/>
      </c>
      <c r="Q23" s="1160"/>
      <c r="R23" s="1151" t="str">
        <f>IFERROR(INDEX(内線情報!$D$5:$D$54,MATCH($Q23,内線情報!$B$5:$B$54,0)),"")&amp;""</f>
        <v/>
      </c>
      <c r="S23" s="431" t="s">
        <v>643</v>
      </c>
      <c r="T23" s="431" t="s">
        <v>643</v>
      </c>
      <c r="U23" s="431" t="s">
        <v>643</v>
      </c>
      <c r="V23" s="431" t="s">
        <v>643</v>
      </c>
      <c r="W23" s="431" t="s">
        <v>643</v>
      </c>
      <c r="X23" s="431" t="s">
        <v>643</v>
      </c>
      <c r="Y23" s="431" t="s">
        <v>643</v>
      </c>
      <c r="Z23" s="431" t="s">
        <v>643</v>
      </c>
      <c r="AA23" s="431" t="s">
        <v>643</v>
      </c>
      <c r="AB23" s="431" t="s">
        <v>643</v>
      </c>
      <c r="AC23" s="431" t="s">
        <v>643</v>
      </c>
      <c r="AD23" s="431" t="s">
        <v>643</v>
      </c>
      <c r="AE23" s="431" t="s">
        <v>643</v>
      </c>
      <c r="AF23" s="431" t="s">
        <v>643</v>
      </c>
      <c r="AG23" s="431" t="s">
        <v>643</v>
      </c>
      <c r="AH23" s="431" t="s">
        <v>643</v>
      </c>
      <c r="AI23" s="431" t="s">
        <v>643</v>
      </c>
      <c r="AJ23" s="431" t="s">
        <v>643</v>
      </c>
      <c r="AK23" s="431" t="s">
        <v>643</v>
      </c>
      <c r="AL23" s="431" t="s">
        <v>643</v>
      </c>
      <c r="AM23" s="431" t="s">
        <v>643</v>
      </c>
      <c r="AN23" s="431" t="s">
        <v>643</v>
      </c>
      <c r="AO23" s="431" t="s">
        <v>643</v>
      </c>
      <c r="AP23" s="431" t="s">
        <v>643</v>
      </c>
      <c r="AQ23" s="431" t="s">
        <v>643</v>
      </c>
      <c r="AR23" s="431" t="s">
        <v>643</v>
      </c>
      <c r="AS23" s="431" t="s">
        <v>643</v>
      </c>
      <c r="AT23" s="431" t="s">
        <v>643</v>
      </c>
      <c r="AU23" s="431" t="s">
        <v>643</v>
      </c>
      <c r="AV23" s="431" t="s">
        <v>643</v>
      </c>
      <c r="AW23" s="431" t="s">
        <v>643</v>
      </c>
      <c r="AX23" s="431" t="s">
        <v>643</v>
      </c>
      <c r="AY23" s="431" t="s">
        <v>643</v>
      </c>
      <c r="AZ23" s="431" t="s">
        <v>643</v>
      </c>
      <c r="BA23" s="431" t="s">
        <v>643</v>
      </c>
      <c r="BB23" s="431" t="s">
        <v>643</v>
      </c>
      <c r="BC23" s="1178" t="s">
        <v>643</v>
      </c>
      <c r="BD23" s="1151" t="str">
        <f>IFERROR(IF(Q23="","",IF(ISBLANK(INDEX(内線情報!$G$5:$G$54,Q23)),1,DS23)),"")&amp;""</f>
        <v/>
      </c>
      <c r="BE23" s="1180"/>
      <c r="BG23" s="39" t="s">
        <v>596</v>
      </c>
      <c r="BI23" s="50">
        <v>17</v>
      </c>
      <c r="BK23" s="50">
        <v>17</v>
      </c>
      <c r="BL23" s="50" t="str">
        <f>内線情報!FF21</f>
        <v/>
      </c>
      <c r="BN23" s="50">
        <v>17</v>
      </c>
      <c r="BO23" s="50">
        <v>16</v>
      </c>
      <c r="BP23" s="50" t="s">
        <v>720</v>
      </c>
      <c r="BQ23" s="50" t="str">
        <f>IF(C21="","",INDEX(外線情報!$K$5:$K$16,C21,1))&amp;""</f>
        <v/>
      </c>
      <c r="BR23" s="50" t="s">
        <v>417</v>
      </c>
      <c r="BS23" s="50" t="str">
        <f>IF(C21="","",INDEX(NK･NKG!$CG$5:$CG$52,C21,1))&amp;""</f>
        <v/>
      </c>
      <c r="BT23" s="50" t="s">
        <v>720</v>
      </c>
      <c r="BU23" s="50" t="str">
        <f>IF(E21="","",INDEX(外線情報!$K$5:$K$16,E21,1))&amp;""</f>
        <v/>
      </c>
      <c r="BV23" s="50" t="s">
        <v>417</v>
      </c>
      <c r="BW23" s="50" t="str">
        <f>IF(E21="","",INDEX(NK･NKG!$CG$5:$CG$52,E21,1))&amp;""</f>
        <v/>
      </c>
      <c r="BX23" s="50" t="s">
        <v>720</v>
      </c>
      <c r="BY23" s="50" t="str">
        <f>IF(G21="","",INDEX(外線情報!$K$5:$K$16,G21,1))&amp;""</f>
        <v/>
      </c>
      <c r="BZ23" s="50" t="s">
        <v>417</v>
      </c>
      <c r="CA23" s="50" t="str">
        <f>IF(G21="","",INDEX(NK･NKG!$CG$5:$CG$52,G21,1))&amp;""</f>
        <v/>
      </c>
      <c r="CB23" s="50" t="s">
        <v>720</v>
      </c>
      <c r="CC23" s="50" t="str">
        <f>IF(I21="","",INDEX(外線情報!$K$5:$K$16,I21,1))&amp;""</f>
        <v/>
      </c>
      <c r="CD23" s="50" t="s">
        <v>417</v>
      </c>
      <c r="CE23" s="50" t="str">
        <f>IF(I21="","",INDEX(NK･NKG!$CG$5:$CG$52,I21,1))&amp;""</f>
        <v/>
      </c>
      <c r="CF23" s="50" t="s">
        <v>720</v>
      </c>
      <c r="CG23" s="50" t="str">
        <f>IF(K21="","",INDEX(外線情報!$K$5:$K$16,K21,1))&amp;""</f>
        <v/>
      </c>
      <c r="CH23" s="50" t="s">
        <v>417</v>
      </c>
      <c r="CI23" s="50" t="str">
        <f>IF(K21="","",INDEX(NK･NKG!$CG$5:$CG$52,K21,1))&amp;""</f>
        <v/>
      </c>
      <c r="CJ23" s="50" t="s">
        <v>720</v>
      </c>
      <c r="CK23" s="50" t="str">
        <f>IF(M21="","",INDEX(外線情報!$K$5:$K$16,M21,1))&amp;""</f>
        <v/>
      </c>
      <c r="CL23" s="50" t="s">
        <v>417</v>
      </c>
      <c r="CM23" s="50" t="str">
        <f>IF(M21="","",INDEX(NK･NKG!$CG$5:$CG$52,M21,1))&amp;""</f>
        <v/>
      </c>
      <c r="CN23" s="50" t="s">
        <v>746</v>
      </c>
      <c r="CP23" s="50" t="str">
        <f>内線情報!FF22</f>
        <v/>
      </c>
      <c r="CQ23" s="50">
        <f t="shared" si="0"/>
        <v>1048549</v>
      </c>
      <c r="CR23" s="50" t="str">
        <f t="shared" si="1"/>
        <v/>
      </c>
      <c r="CS23" s="50" t="str">
        <f t="shared" si="2"/>
        <v/>
      </c>
      <c r="DA23" s="1153" t="str">
        <f t="shared" ref="DA23" si="49">IF(DA20="grey","grey","")</f>
        <v>grey</v>
      </c>
      <c r="DB23" s="1154"/>
      <c r="DC23" s="1153" t="str">
        <f t="shared" ref="DC23" si="50">IF(DC20="grey","grey","")</f>
        <v>grey</v>
      </c>
      <c r="DD23" s="1154"/>
      <c r="DE23" s="1153" t="str">
        <f t="shared" ref="DE23" si="51">IF(DE20="grey","grey","")</f>
        <v>grey</v>
      </c>
      <c r="DF23" s="1154"/>
      <c r="DG23" s="1153" t="str">
        <f t="shared" ref="DG23" si="52">IF(DG20="grey","grey","")</f>
        <v>grey</v>
      </c>
      <c r="DH23" s="1154"/>
      <c r="DI23" s="1153" t="str">
        <f t="shared" ref="DI23" si="53">IF(DI20="grey","grey","")</f>
        <v>grey</v>
      </c>
      <c r="DJ23" s="1154"/>
      <c r="DK23" s="1153" t="str">
        <f t="shared" ref="DK23" si="54">IF(DK20="grey","grey","")</f>
        <v>grey</v>
      </c>
      <c r="DL23" s="1154"/>
      <c r="DM23" s="22" t="str">
        <f>IFERROR(INDEX(内線情報!$BL$5:$BL$41,MATCH(R23,内線情報!$AI$5:$AI$43,0),1),"")</f>
        <v/>
      </c>
      <c r="DP23" s="22">
        <f t="shared" ca="1" si="10"/>
        <v>545</v>
      </c>
      <c r="DQ23" s="22" t="str">
        <f t="shared" ca="1" si="3"/>
        <v/>
      </c>
      <c r="DS23" s="1141" t="e">
        <f>INDEX(内線情報!$G$5:$G$54,MATCH(Q23,DK,0))</f>
        <v>#N/A</v>
      </c>
      <c r="DV23" s="1153" t="str">
        <f>IF(B21="IK",BQ23,IF(B21="NK",BS23,""))</f>
        <v/>
      </c>
      <c r="DW23" s="1154"/>
      <c r="DX23" s="1155" t="str">
        <f>IF(D21="IK",BU23,IF(D21="NK",BW23,""))</f>
        <v/>
      </c>
      <c r="DY23" s="1156"/>
      <c r="DZ23" s="1155" t="str">
        <f>IF(F21="IK",BY23,IF(F21="NK",CA23,""))</f>
        <v/>
      </c>
      <c r="EA23" s="1156"/>
      <c r="EB23" s="1155" t="str">
        <f>IF(H21="IK",CC23,IF(H21="NK",CE23,""))</f>
        <v/>
      </c>
      <c r="EC23" s="1156"/>
      <c r="ED23" s="1155" t="str">
        <f>IF(J21="IK",CG23,IF(J21="NK",CI23,""))</f>
        <v/>
      </c>
      <c r="EE23" s="1156"/>
      <c r="EF23" s="1155" t="str">
        <f>IF(L21="IK",CK23,IF(L21="NK",CM23,""))</f>
        <v/>
      </c>
      <c r="EG23" s="1156"/>
      <c r="ET23" s="1153"/>
      <c r="EU23" s="1154"/>
      <c r="EV23" s="1153"/>
      <c r="EW23" s="1154"/>
      <c r="EX23" s="1153"/>
      <c r="EY23" s="1154"/>
      <c r="EZ23" s="1153"/>
      <c r="FA23" s="1154"/>
      <c r="FB23" s="1153"/>
      <c r="FC23" s="1154"/>
      <c r="FD23" s="1153"/>
      <c r="FE23" s="1154"/>
      <c r="FF23" s="411">
        <v>17</v>
      </c>
      <c r="FG23" s="411"/>
      <c r="FH23" s="411"/>
      <c r="FI23" s="411"/>
      <c r="FJ23" s="411" t="str">
        <f>IF(内線情報!D21="未定義","red","")</f>
        <v>red</v>
      </c>
      <c r="FK23" s="411"/>
      <c r="FL23" s="411"/>
      <c r="FM23" s="411"/>
      <c r="FN23" s="411"/>
      <c r="FO23" s="411"/>
      <c r="FP23" s="411"/>
      <c r="FQ23" s="411"/>
      <c r="FR23" s="1153"/>
      <c r="FS23" s="1154"/>
      <c r="FT23" s="1153"/>
      <c r="FU23" s="1154"/>
      <c r="FV23" s="1153"/>
      <c r="FW23" s="1154"/>
      <c r="FX23" s="1153"/>
      <c r="FY23" s="1154"/>
      <c r="FZ23" s="1153"/>
      <c r="GA23" s="1154"/>
      <c r="GB23" s="1153"/>
      <c r="GC23" s="1154"/>
      <c r="GE23" s="1151" t="str">
        <f>IF($GF23="grey","grey","")</f>
        <v>grey</v>
      </c>
      <c r="GF23" s="1151" t="str">
        <f>IF($GG23="grey","grey","")</f>
        <v>grey</v>
      </c>
      <c r="GG23" s="1160" t="str">
        <f>IF(Q23="","grey",IF(COUNTIF(Q:Q,Q23)&gt;1,"red",IF(COUNTIF(_DK,Q23)&gt;0,"","red")))</f>
        <v>grey</v>
      </c>
      <c r="GH23" s="1151" t="str">
        <f>IF($GF23="grey","grey","")</f>
        <v>grey</v>
      </c>
      <c r="GI23" s="413" t="str">
        <f t="shared" ref="GI23:HR23" si="55">IF(GI6="grey","grey",IF($GG23="grey","grey",IF(S23="","yellow",IF(COUNTIF($CT$6:$CT$21,S23)&gt;0,"","red"))))</f>
        <v>grey</v>
      </c>
      <c r="GJ23" s="633" t="str">
        <f t="shared" si="55"/>
        <v>grey</v>
      </c>
      <c r="GK23" s="633" t="str">
        <f t="shared" si="55"/>
        <v>grey</v>
      </c>
      <c r="GL23" s="633" t="str">
        <f t="shared" si="55"/>
        <v>grey</v>
      </c>
      <c r="GM23" s="633" t="str">
        <f t="shared" si="55"/>
        <v>grey</v>
      </c>
      <c r="GN23" s="633" t="str">
        <f t="shared" si="55"/>
        <v>grey</v>
      </c>
      <c r="GO23" s="633" t="str">
        <f t="shared" si="55"/>
        <v>grey</v>
      </c>
      <c r="GP23" s="633" t="str">
        <f t="shared" si="55"/>
        <v>grey</v>
      </c>
      <c r="GQ23" s="633" t="str">
        <f t="shared" si="55"/>
        <v>grey</v>
      </c>
      <c r="GR23" s="633" t="str">
        <f t="shared" si="55"/>
        <v>grey</v>
      </c>
      <c r="GS23" s="633" t="str">
        <f t="shared" si="55"/>
        <v>grey</v>
      </c>
      <c r="GT23" s="633" t="str">
        <f t="shared" si="55"/>
        <v>grey</v>
      </c>
      <c r="GU23" s="633" t="str">
        <f t="shared" si="55"/>
        <v>grey</v>
      </c>
      <c r="GV23" s="633" t="str">
        <f t="shared" si="55"/>
        <v>grey</v>
      </c>
      <c r="GW23" s="633" t="str">
        <f t="shared" si="55"/>
        <v>grey</v>
      </c>
      <c r="GX23" s="633" t="str">
        <f t="shared" si="55"/>
        <v>grey</v>
      </c>
      <c r="GY23" s="633" t="str">
        <f t="shared" si="55"/>
        <v>grey</v>
      </c>
      <c r="GZ23" s="633" t="str">
        <f t="shared" si="55"/>
        <v>grey</v>
      </c>
      <c r="HA23" s="633" t="str">
        <f t="shared" si="55"/>
        <v>grey</v>
      </c>
      <c r="HB23" s="633" t="str">
        <f t="shared" si="55"/>
        <v>grey</v>
      </c>
      <c r="HC23" s="633" t="str">
        <f t="shared" si="55"/>
        <v>grey</v>
      </c>
      <c r="HD23" s="633" t="str">
        <f t="shared" si="55"/>
        <v>grey</v>
      </c>
      <c r="HE23" s="633" t="str">
        <f t="shared" si="55"/>
        <v>grey</v>
      </c>
      <c r="HF23" s="633" t="str">
        <f t="shared" si="55"/>
        <v>grey</v>
      </c>
      <c r="HG23" s="633" t="str">
        <f t="shared" si="55"/>
        <v>grey</v>
      </c>
      <c r="HH23" s="633" t="str">
        <f t="shared" si="55"/>
        <v>grey</v>
      </c>
      <c r="HI23" s="633" t="str">
        <f t="shared" si="55"/>
        <v>grey</v>
      </c>
      <c r="HJ23" s="633" t="str">
        <f t="shared" si="55"/>
        <v>grey</v>
      </c>
      <c r="HK23" s="633" t="str">
        <f t="shared" si="55"/>
        <v>grey</v>
      </c>
      <c r="HL23" s="633" t="str">
        <f t="shared" si="55"/>
        <v>grey</v>
      </c>
      <c r="HM23" s="633" t="str">
        <f t="shared" si="55"/>
        <v>grey</v>
      </c>
      <c r="HN23" s="633" t="str">
        <f t="shared" si="55"/>
        <v>grey</v>
      </c>
      <c r="HO23" s="633" t="str">
        <f t="shared" si="55"/>
        <v>grey</v>
      </c>
      <c r="HP23" s="633" t="str">
        <f t="shared" si="55"/>
        <v>grey</v>
      </c>
      <c r="HQ23" s="633" t="str">
        <f t="shared" si="55"/>
        <v>grey</v>
      </c>
      <c r="HR23" s="633" t="str">
        <f t="shared" si="55"/>
        <v>grey</v>
      </c>
      <c r="HS23" s="1162" t="str">
        <f t="shared" ref="HS23" si="56">IF($GG23="grey","grey",IF(BC23="","",IF(COUNTIF($CV$6:$CV$7,BC23)&gt;0,"","red")))</f>
        <v>grey</v>
      </c>
      <c r="HT23" s="1151" t="str">
        <f t="shared" ref="HT23:HU23" si="57">IF($GG23="grey","grey","")</f>
        <v>grey</v>
      </c>
      <c r="HU23" s="1160" t="str">
        <f t="shared" si="57"/>
        <v>grey</v>
      </c>
    </row>
    <row r="24" spans="2:229">
      <c r="B24" s="1184" t="s">
        <v>1319</v>
      </c>
      <c r="C24" s="1185"/>
      <c r="D24" s="1182" t="s">
        <v>1320</v>
      </c>
      <c r="E24" s="1183"/>
      <c r="F24" s="1184" t="s">
        <v>1318</v>
      </c>
      <c r="G24" s="1185"/>
      <c r="H24" s="1182" t="s">
        <v>1318</v>
      </c>
      <c r="I24" s="1183"/>
      <c r="J24" s="1184" t="s">
        <v>1318</v>
      </c>
      <c r="K24" s="1185"/>
      <c r="L24" s="1182" t="s">
        <v>1321</v>
      </c>
      <c r="M24" s="1183"/>
      <c r="O24" s="1152"/>
      <c r="P24" s="1152"/>
      <c r="Q24" s="1161"/>
      <c r="R24" s="1152"/>
      <c r="S24" s="432" t="s">
        <v>643</v>
      </c>
      <c r="T24" s="432" t="s">
        <v>643</v>
      </c>
      <c r="U24" s="432" t="s">
        <v>643</v>
      </c>
      <c r="V24" s="432" t="s">
        <v>643</v>
      </c>
      <c r="W24" s="432" t="s">
        <v>643</v>
      </c>
      <c r="X24" s="432" t="s">
        <v>643</v>
      </c>
      <c r="Y24" s="432" t="s">
        <v>643</v>
      </c>
      <c r="Z24" s="432" t="s">
        <v>643</v>
      </c>
      <c r="AA24" s="432" t="s">
        <v>643</v>
      </c>
      <c r="AB24" s="432" t="s">
        <v>643</v>
      </c>
      <c r="AC24" s="432" t="s">
        <v>643</v>
      </c>
      <c r="AD24" s="432" t="s">
        <v>643</v>
      </c>
      <c r="AE24" s="432" t="s">
        <v>643</v>
      </c>
      <c r="AF24" s="432" t="s">
        <v>643</v>
      </c>
      <c r="AG24" s="432" t="s">
        <v>643</v>
      </c>
      <c r="AH24" s="432" t="s">
        <v>643</v>
      </c>
      <c r="AI24" s="432" t="s">
        <v>643</v>
      </c>
      <c r="AJ24" s="432" t="s">
        <v>643</v>
      </c>
      <c r="AK24" s="432" t="s">
        <v>643</v>
      </c>
      <c r="AL24" s="432" t="s">
        <v>643</v>
      </c>
      <c r="AM24" s="432" t="s">
        <v>643</v>
      </c>
      <c r="AN24" s="432" t="s">
        <v>643</v>
      </c>
      <c r="AO24" s="432" t="s">
        <v>643</v>
      </c>
      <c r="AP24" s="432" t="s">
        <v>643</v>
      </c>
      <c r="AQ24" s="432" t="s">
        <v>643</v>
      </c>
      <c r="AR24" s="432" t="s">
        <v>643</v>
      </c>
      <c r="AS24" s="432" t="s">
        <v>643</v>
      </c>
      <c r="AT24" s="432" t="s">
        <v>643</v>
      </c>
      <c r="AU24" s="432" t="s">
        <v>643</v>
      </c>
      <c r="AV24" s="432" t="s">
        <v>643</v>
      </c>
      <c r="AW24" s="432" t="s">
        <v>643</v>
      </c>
      <c r="AX24" s="432" t="s">
        <v>643</v>
      </c>
      <c r="AY24" s="432" t="s">
        <v>643</v>
      </c>
      <c r="AZ24" s="432" t="s">
        <v>643</v>
      </c>
      <c r="BA24" s="432" t="s">
        <v>643</v>
      </c>
      <c r="BB24" s="432" t="s">
        <v>643</v>
      </c>
      <c r="BC24" s="1179"/>
      <c r="BD24" s="1152"/>
      <c r="BE24" s="1181"/>
      <c r="BG24" s="39" t="s">
        <v>597</v>
      </c>
      <c r="BI24" s="50">
        <v>18</v>
      </c>
      <c r="BK24" s="50">
        <v>18</v>
      </c>
      <c r="BL24" s="50" t="str">
        <f>内線情報!FF22</f>
        <v/>
      </c>
      <c r="BN24" s="50">
        <v>18</v>
      </c>
      <c r="BO24" s="50">
        <v>17</v>
      </c>
      <c r="BW24" s="50"/>
      <c r="CH24" s="50"/>
      <c r="CI24" s="50"/>
      <c r="CN24" s="50" t="s">
        <v>747</v>
      </c>
      <c r="CP24" s="50" t="str">
        <f>内線情報!FF23</f>
        <v/>
      </c>
      <c r="CQ24" s="50">
        <f t="shared" si="0"/>
        <v>1048549</v>
      </c>
      <c r="CR24" s="50" t="str">
        <f t="shared" si="1"/>
        <v/>
      </c>
      <c r="CS24" s="50" t="str">
        <f t="shared" si="2"/>
        <v/>
      </c>
      <c r="DA24" s="1153" t="str">
        <f>IF(DA20="grey","grey",IF(AND(B21&lt;&gt;$BG$7,B21&lt;&gt;$BG$9,B21&lt;&gt;$BG$13,B21&lt;&gt;$BG$12),"grey",IF(B24="","yellow",IF(COUNTIF($CN$6:$CN$32,B24)&gt;0,"","red"))))</f>
        <v>grey</v>
      </c>
      <c r="DB24" s="1154"/>
      <c r="DC24" s="1153" t="str">
        <f>IF(DC20="grey","grey",IF(AND(D21&lt;&gt;$BG$7,D21&lt;&gt;$BG$9,D21&lt;&gt;$BG$13,D21&lt;&gt;$BG$12),"grey",IF(D24="","yellow",IF(COUNTIF($CN$6:$CN$32,D24)&gt;0,"","red"))))</f>
        <v>grey</v>
      </c>
      <c r="DD24" s="1154"/>
      <c r="DE24" s="1164" t="str">
        <f>IF(DE20="grey","grey",IF(AND(F21&lt;&gt;$BG$7,F21&lt;&gt;$BG$9,F21&lt;&gt;$BG$13,F21&lt;&gt;$BG$12),"grey",IF(F24="","yellow",IF(COUNTIF($CN$6:$CN$32,F24)&gt;0,"","red"))))</f>
        <v>grey</v>
      </c>
      <c r="DF24" s="1165"/>
      <c r="DG24" s="1164" t="str">
        <f>IF(DG20="grey","grey",IF(AND(H21&lt;&gt;$BG$7,H21&lt;&gt;$BG$9,H21&lt;&gt;$BG$13,H21&lt;&gt;$BG$12),"grey",IF(H24="","yellow",IF(COUNTIF($CN$6:$CN$32,H24)&gt;0,"","red"))))</f>
        <v>grey</v>
      </c>
      <c r="DH24" s="1165"/>
      <c r="DI24" s="1164" t="str">
        <f>IF(DI20="grey","grey",IF(AND(J21&lt;&gt;$BG$7,J21&lt;&gt;$BG$9,J21&lt;&gt;$BG$13,J21&lt;&gt;$BG$12),"grey",IF(J24="","yellow",IF(COUNTIF($CN$6:$CN$32,J24)&gt;0,"","red"))))</f>
        <v>grey</v>
      </c>
      <c r="DJ24" s="1165"/>
      <c r="DK24" s="1164" t="str">
        <f>IF(DK20="grey","grey",IF(AND(L21&lt;&gt;$BG$7,L21&lt;&gt;$BG$9,L21&lt;&gt;$BG$13,L21&lt;&gt;$BG$12),"grey",IF(L24="","yellow",IF(COUNTIF($CN$6:$CN$32,L24)&gt;0,"","red"))))</f>
        <v>grey</v>
      </c>
      <c r="DL24" s="1165"/>
      <c r="DM24" s="22" t="str">
        <f>IFERROR(INDEX(内線情報!$BL$5:$BL$41,MATCH(R24,内線情報!$AI$5:$AI$43,0),1),"")</f>
        <v/>
      </c>
      <c r="DP24" s="22">
        <f t="shared" ca="1" si="10"/>
        <v>577</v>
      </c>
      <c r="DQ24" s="22" t="str">
        <f t="shared" ca="1" si="3"/>
        <v/>
      </c>
      <c r="DS24" s="1141"/>
      <c r="DV24" s="1153"/>
      <c r="DW24" s="1154"/>
      <c r="DX24" s="1153"/>
      <c r="DY24" s="1154"/>
      <c r="DZ24" s="1153"/>
      <c r="EA24" s="1154"/>
      <c r="EB24" s="1153"/>
      <c r="EC24" s="1154"/>
      <c r="ED24" s="1153"/>
      <c r="EE24" s="1154"/>
      <c r="EF24" s="1153"/>
      <c r="EG24" s="1154"/>
      <c r="ET24" s="1153"/>
      <c r="EU24" s="1154"/>
      <c r="EV24" s="1153"/>
      <c r="EW24" s="1154"/>
      <c r="EX24" s="1153"/>
      <c r="EY24" s="1154"/>
      <c r="EZ24" s="1153"/>
      <c r="FA24" s="1154"/>
      <c r="FB24" s="1153"/>
      <c r="FC24" s="1154"/>
      <c r="FD24" s="1153"/>
      <c r="FE24" s="1154"/>
      <c r="FF24" s="411">
        <v>18</v>
      </c>
      <c r="FG24" s="411"/>
      <c r="FH24" s="411"/>
      <c r="FI24" s="411"/>
      <c r="FJ24" s="411" t="str">
        <f>IF(内線情報!D22="未定義","red","")</f>
        <v>red</v>
      </c>
      <c r="FK24" s="411"/>
      <c r="FL24" s="411"/>
      <c r="FM24" s="411"/>
      <c r="FN24" s="411"/>
      <c r="FO24" s="411"/>
      <c r="FP24" s="411"/>
      <c r="FQ24" s="411"/>
      <c r="FR24" s="1153"/>
      <c r="FS24" s="1154"/>
      <c r="FT24" s="1153"/>
      <c r="FU24" s="1154"/>
      <c r="FV24" s="1153"/>
      <c r="FW24" s="1154"/>
      <c r="FX24" s="1153"/>
      <c r="FY24" s="1154"/>
      <c r="FZ24" s="1153"/>
      <c r="GA24" s="1154"/>
      <c r="GB24" s="1153"/>
      <c r="GC24" s="1154"/>
      <c r="GE24" s="1152"/>
      <c r="GF24" s="1152"/>
      <c r="GG24" s="1161"/>
      <c r="GH24" s="1152"/>
      <c r="GI24" s="413" t="str">
        <f t="shared" ref="GI24:HR24" si="58">IF(GI6="grey","grey",IF($GG23="grey","grey",IF(S24="","yellow",IF(COUNTIF($CW$6:$CW$7,S24)&gt;0,"","red"))))</f>
        <v>grey</v>
      </c>
      <c r="GJ24" s="633" t="str">
        <f t="shared" si="58"/>
        <v>grey</v>
      </c>
      <c r="GK24" s="633" t="str">
        <f t="shared" si="58"/>
        <v>grey</v>
      </c>
      <c r="GL24" s="633" t="str">
        <f t="shared" si="58"/>
        <v>grey</v>
      </c>
      <c r="GM24" s="633" t="str">
        <f t="shared" si="58"/>
        <v>grey</v>
      </c>
      <c r="GN24" s="633" t="str">
        <f t="shared" si="58"/>
        <v>grey</v>
      </c>
      <c r="GO24" s="633" t="str">
        <f t="shared" si="58"/>
        <v>grey</v>
      </c>
      <c r="GP24" s="633" t="str">
        <f t="shared" si="58"/>
        <v>grey</v>
      </c>
      <c r="GQ24" s="633" t="str">
        <f t="shared" si="58"/>
        <v>grey</v>
      </c>
      <c r="GR24" s="633" t="str">
        <f t="shared" si="58"/>
        <v>grey</v>
      </c>
      <c r="GS24" s="633" t="str">
        <f t="shared" si="58"/>
        <v>grey</v>
      </c>
      <c r="GT24" s="633" t="str">
        <f t="shared" si="58"/>
        <v>grey</v>
      </c>
      <c r="GU24" s="633" t="str">
        <f t="shared" si="58"/>
        <v>grey</v>
      </c>
      <c r="GV24" s="633" t="str">
        <f t="shared" si="58"/>
        <v>grey</v>
      </c>
      <c r="GW24" s="633" t="str">
        <f t="shared" si="58"/>
        <v>grey</v>
      </c>
      <c r="GX24" s="633" t="str">
        <f t="shared" si="58"/>
        <v>grey</v>
      </c>
      <c r="GY24" s="633" t="str">
        <f t="shared" si="58"/>
        <v>grey</v>
      </c>
      <c r="GZ24" s="633" t="str">
        <f t="shared" si="58"/>
        <v>grey</v>
      </c>
      <c r="HA24" s="633" t="str">
        <f t="shared" si="58"/>
        <v>grey</v>
      </c>
      <c r="HB24" s="633" t="str">
        <f t="shared" si="58"/>
        <v>grey</v>
      </c>
      <c r="HC24" s="633" t="str">
        <f t="shared" si="58"/>
        <v>grey</v>
      </c>
      <c r="HD24" s="633" t="str">
        <f t="shared" si="58"/>
        <v>grey</v>
      </c>
      <c r="HE24" s="633" t="str">
        <f t="shared" si="58"/>
        <v>grey</v>
      </c>
      <c r="HF24" s="633" t="str">
        <f t="shared" si="58"/>
        <v>grey</v>
      </c>
      <c r="HG24" s="633" t="str">
        <f t="shared" si="58"/>
        <v>grey</v>
      </c>
      <c r="HH24" s="633" t="str">
        <f t="shared" si="58"/>
        <v>grey</v>
      </c>
      <c r="HI24" s="633" t="str">
        <f t="shared" si="58"/>
        <v>grey</v>
      </c>
      <c r="HJ24" s="633" t="str">
        <f t="shared" si="58"/>
        <v>grey</v>
      </c>
      <c r="HK24" s="633" t="str">
        <f t="shared" si="58"/>
        <v>grey</v>
      </c>
      <c r="HL24" s="633" t="str">
        <f t="shared" si="58"/>
        <v>grey</v>
      </c>
      <c r="HM24" s="633" t="str">
        <f t="shared" si="58"/>
        <v>grey</v>
      </c>
      <c r="HN24" s="633" t="str">
        <f t="shared" si="58"/>
        <v>grey</v>
      </c>
      <c r="HO24" s="633" t="str">
        <f t="shared" si="58"/>
        <v>grey</v>
      </c>
      <c r="HP24" s="633" t="str">
        <f t="shared" si="58"/>
        <v>grey</v>
      </c>
      <c r="HQ24" s="633" t="str">
        <f t="shared" si="58"/>
        <v>grey</v>
      </c>
      <c r="HR24" s="633" t="str">
        <f t="shared" si="58"/>
        <v>grey</v>
      </c>
      <c r="HS24" s="1163"/>
      <c r="HT24" s="1152"/>
      <c r="HU24" s="1161"/>
    </row>
    <row r="25" spans="2:229">
      <c r="B25" s="1186" t="s">
        <v>309</v>
      </c>
      <c r="C25" s="1187"/>
      <c r="D25" s="1186" t="s">
        <v>310</v>
      </c>
      <c r="E25" s="1187"/>
      <c r="F25" s="1186" t="s">
        <v>311</v>
      </c>
      <c r="G25" s="1187"/>
      <c r="H25" s="1186" t="s">
        <v>312</v>
      </c>
      <c r="I25" s="1187"/>
      <c r="J25" s="1186" t="s">
        <v>313</v>
      </c>
      <c r="K25" s="1187"/>
      <c r="L25" s="1186" t="s">
        <v>314</v>
      </c>
      <c r="M25" s="1187"/>
      <c r="O25" s="1151">
        <v>9</v>
      </c>
      <c r="P25" s="1151" t="str">
        <f>IFERROR(INDEX(内線情報!$C$5:$C$54,MATCH($Q25,内線情報!$B$5:$B$54,0)),"")&amp;""</f>
        <v/>
      </c>
      <c r="Q25" s="1160"/>
      <c r="R25" s="1151" t="str">
        <f>IFERROR(INDEX(内線情報!$D$5:$D$54,MATCH($Q25,内線情報!$B$5:$B$54,0)),"")&amp;""</f>
        <v/>
      </c>
      <c r="S25" s="431" t="s">
        <v>643</v>
      </c>
      <c r="T25" s="431" t="s">
        <v>643</v>
      </c>
      <c r="U25" s="431" t="s">
        <v>643</v>
      </c>
      <c r="V25" s="431" t="s">
        <v>643</v>
      </c>
      <c r="W25" s="431" t="s">
        <v>643</v>
      </c>
      <c r="X25" s="431" t="s">
        <v>643</v>
      </c>
      <c r="Y25" s="431" t="s">
        <v>643</v>
      </c>
      <c r="Z25" s="431" t="s">
        <v>643</v>
      </c>
      <c r="AA25" s="431" t="s">
        <v>643</v>
      </c>
      <c r="AB25" s="431" t="s">
        <v>643</v>
      </c>
      <c r="AC25" s="431" t="s">
        <v>643</v>
      </c>
      <c r="AD25" s="431" t="s">
        <v>643</v>
      </c>
      <c r="AE25" s="431" t="s">
        <v>643</v>
      </c>
      <c r="AF25" s="431" t="s">
        <v>643</v>
      </c>
      <c r="AG25" s="431" t="s">
        <v>643</v>
      </c>
      <c r="AH25" s="431" t="s">
        <v>643</v>
      </c>
      <c r="AI25" s="431" t="s">
        <v>643</v>
      </c>
      <c r="AJ25" s="431" t="s">
        <v>643</v>
      </c>
      <c r="AK25" s="431" t="s">
        <v>643</v>
      </c>
      <c r="AL25" s="431" t="s">
        <v>643</v>
      </c>
      <c r="AM25" s="431" t="s">
        <v>643</v>
      </c>
      <c r="AN25" s="431" t="s">
        <v>643</v>
      </c>
      <c r="AO25" s="431" t="s">
        <v>643</v>
      </c>
      <c r="AP25" s="431" t="s">
        <v>643</v>
      </c>
      <c r="AQ25" s="431" t="s">
        <v>643</v>
      </c>
      <c r="AR25" s="431" t="s">
        <v>643</v>
      </c>
      <c r="AS25" s="431" t="s">
        <v>643</v>
      </c>
      <c r="AT25" s="431" t="s">
        <v>643</v>
      </c>
      <c r="AU25" s="431" t="s">
        <v>643</v>
      </c>
      <c r="AV25" s="431" t="s">
        <v>643</v>
      </c>
      <c r="AW25" s="431" t="s">
        <v>643</v>
      </c>
      <c r="AX25" s="431" t="s">
        <v>643</v>
      </c>
      <c r="AY25" s="431" t="s">
        <v>643</v>
      </c>
      <c r="AZ25" s="431" t="s">
        <v>643</v>
      </c>
      <c r="BA25" s="431" t="s">
        <v>643</v>
      </c>
      <c r="BB25" s="431" t="s">
        <v>643</v>
      </c>
      <c r="BC25" s="1178" t="s">
        <v>643</v>
      </c>
      <c r="BD25" s="1151" t="str">
        <f>IFERROR(IF(Q25="","",IF(ISBLANK(INDEX(内線情報!$G$5:$G$54,Q25)),1,DS25)),"")&amp;""</f>
        <v/>
      </c>
      <c r="BE25" s="1180"/>
      <c r="BG25" s="39" t="s">
        <v>598</v>
      </c>
      <c r="BI25" s="50">
        <v>19</v>
      </c>
      <c r="BK25" s="50">
        <v>19</v>
      </c>
      <c r="BL25" s="50" t="str">
        <f>内線情報!FF23</f>
        <v/>
      </c>
      <c r="BN25" s="50">
        <v>19</v>
      </c>
      <c r="BO25" s="50">
        <v>18</v>
      </c>
      <c r="BQ25" s="52"/>
      <c r="BS25" s="52"/>
      <c r="BU25" s="52"/>
      <c r="BV25" s="50"/>
      <c r="BW25" s="52"/>
      <c r="BY25" s="52"/>
      <c r="CA25" s="52"/>
      <c r="CC25" s="52"/>
      <c r="CE25" s="52"/>
      <c r="CG25" s="52"/>
      <c r="CH25" s="50"/>
      <c r="CI25" s="52"/>
      <c r="CK25" s="52"/>
      <c r="CM25" s="52"/>
      <c r="CN25" s="50" t="s">
        <v>748</v>
      </c>
      <c r="CP25" s="50" t="str">
        <f>内線情報!FF24</f>
        <v/>
      </c>
      <c r="CQ25" s="50">
        <f t="shared" si="0"/>
        <v>1048549</v>
      </c>
      <c r="CR25" s="50" t="str">
        <f t="shared" si="1"/>
        <v/>
      </c>
      <c r="CS25" s="50" t="str">
        <f t="shared" si="2"/>
        <v/>
      </c>
      <c r="DA25" s="1166" t="str">
        <f>IFERROR(IF(COUNT(Q9:Q34)&gt;0,IF($DN8&lt;36,"grey",B25),"grey"),B25)</f>
        <v>grey</v>
      </c>
      <c r="DB25" s="1167"/>
      <c r="DC25" s="1166" t="str">
        <f>IFERROR(IF(COUNT(Q9:Q34)&gt;0,IF($DN8&lt;36,"grey",D25),"grey"),D25)</f>
        <v>grey</v>
      </c>
      <c r="DD25" s="1167"/>
      <c r="DE25" s="1166" t="str">
        <f>IFERROR(IF(COUNT(Q9:Q34)&gt;0,IF($DN8&lt;36,"grey",F25),"grey"),F25)</f>
        <v>grey</v>
      </c>
      <c r="DF25" s="1167"/>
      <c r="DG25" s="1166" t="str">
        <f>IFERROR(IF(COUNT(Q9:Q34)&gt;0,IF($DN8&lt;36,"grey",H25),"grey"),H25)</f>
        <v>grey</v>
      </c>
      <c r="DH25" s="1167"/>
      <c r="DI25" s="1166" t="str">
        <f>IFERROR(IF(COUNT(Q9:Q34)&gt;0,IF($DN8&lt;36,"grey",J25),"grey"),J25)</f>
        <v>grey</v>
      </c>
      <c r="DJ25" s="1167"/>
      <c r="DK25" s="1166" t="str">
        <f>IFERROR(IF(COUNT(Q9:Q34)&gt;0,IF($DN8&lt;36,"grey",L25),"grey"),L25)</f>
        <v>grey</v>
      </c>
      <c r="DL25" s="1167"/>
      <c r="DM25" s="22" t="str">
        <f>IFERROR(INDEX(内線情報!$BL$5:$BL$41,MATCH(R25,内線情報!$AI$5:$AI$43,0),1),"")</f>
        <v/>
      </c>
      <c r="DP25" s="22">
        <f t="shared" ca="1" si="10"/>
        <v>609</v>
      </c>
      <c r="DQ25" s="22" t="str">
        <f ca="1">INDEX($O$5:$O$642,DP25+1)</f>
        <v/>
      </c>
      <c r="DS25" s="1141" t="e">
        <f>INDEX(内線情報!$G$5:$G$54,MATCH(Q25,DK,0))</f>
        <v>#N/A</v>
      </c>
      <c r="DV25" s="1166"/>
      <c r="DW25" s="1167"/>
      <c r="DX25" s="1166"/>
      <c r="DY25" s="1167"/>
      <c r="DZ25" s="1166"/>
      <c r="EA25" s="1167"/>
      <c r="EB25" s="1166"/>
      <c r="EC25" s="1167"/>
      <c r="ED25" s="1166"/>
      <c r="EE25" s="1167"/>
      <c r="EF25" s="1166"/>
      <c r="EG25" s="1167"/>
      <c r="ET25" s="1166"/>
      <c r="EU25" s="1167"/>
      <c r="EV25" s="1166"/>
      <c r="EW25" s="1167"/>
      <c r="EX25" s="1166"/>
      <c r="EY25" s="1167"/>
      <c r="EZ25" s="1166"/>
      <c r="FA25" s="1167"/>
      <c r="FB25" s="1166"/>
      <c r="FC25" s="1167"/>
      <c r="FD25" s="1166"/>
      <c r="FE25" s="1167"/>
      <c r="FF25" s="421">
        <v>19</v>
      </c>
      <c r="FG25" s="421"/>
      <c r="FH25" s="421"/>
      <c r="FI25" s="421"/>
      <c r="FJ25" s="421" t="str">
        <f>IF(内線情報!D23="未定義","red","")</f>
        <v>red</v>
      </c>
      <c r="FK25" s="420"/>
      <c r="FL25" s="420"/>
      <c r="FM25" s="420"/>
      <c r="FN25" s="420"/>
      <c r="FO25" s="420"/>
      <c r="FP25" s="420"/>
      <c r="FQ25" s="420"/>
      <c r="FR25" s="1166"/>
      <c r="FS25" s="1167"/>
      <c r="FT25" s="1166"/>
      <c r="FU25" s="1167"/>
      <c r="FV25" s="1166"/>
      <c r="FW25" s="1167"/>
      <c r="FX25" s="1166"/>
      <c r="FY25" s="1167"/>
      <c r="FZ25" s="1166"/>
      <c r="GA25" s="1167"/>
      <c r="GB25" s="1166"/>
      <c r="GC25" s="1167"/>
      <c r="GE25" s="1151" t="str">
        <f>IF($GF25="grey","grey","")</f>
        <v>grey</v>
      </c>
      <c r="GF25" s="1151" t="str">
        <f>IF($GG25="grey","grey","")</f>
        <v>grey</v>
      </c>
      <c r="GG25" s="1160" t="str">
        <f>IF(Q25="","grey",IF(COUNTIF(Q:Q,Q25)&gt;1,"red",IF(COUNTIF(_DK,Q25)&gt;0,"","red")))</f>
        <v>grey</v>
      </c>
      <c r="GH25" s="1151" t="str">
        <f>IF($GF25="grey","grey","")</f>
        <v>grey</v>
      </c>
      <c r="GI25" s="413" t="str">
        <f t="shared" ref="GI25:HR25" si="59">IF(GI6="grey","grey",IF($GG25="grey","grey",IF(S25="","yellow",IF(COUNTIF($CT$6:$CT$21,S25)&gt;0,"","red"))))</f>
        <v>grey</v>
      </c>
      <c r="GJ25" s="633" t="str">
        <f t="shared" si="59"/>
        <v>grey</v>
      </c>
      <c r="GK25" s="633" t="str">
        <f t="shared" si="59"/>
        <v>grey</v>
      </c>
      <c r="GL25" s="633" t="str">
        <f t="shared" si="59"/>
        <v>grey</v>
      </c>
      <c r="GM25" s="633" t="str">
        <f t="shared" si="59"/>
        <v>grey</v>
      </c>
      <c r="GN25" s="633" t="str">
        <f t="shared" si="59"/>
        <v>grey</v>
      </c>
      <c r="GO25" s="633" t="str">
        <f t="shared" si="59"/>
        <v>grey</v>
      </c>
      <c r="GP25" s="633" t="str">
        <f t="shared" si="59"/>
        <v>grey</v>
      </c>
      <c r="GQ25" s="633" t="str">
        <f t="shared" si="59"/>
        <v>grey</v>
      </c>
      <c r="GR25" s="633" t="str">
        <f t="shared" si="59"/>
        <v>grey</v>
      </c>
      <c r="GS25" s="633" t="str">
        <f t="shared" si="59"/>
        <v>grey</v>
      </c>
      <c r="GT25" s="633" t="str">
        <f t="shared" si="59"/>
        <v>grey</v>
      </c>
      <c r="GU25" s="633" t="str">
        <f t="shared" si="59"/>
        <v>grey</v>
      </c>
      <c r="GV25" s="633" t="str">
        <f t="shared" si="59"/>
        <v>grey</v>
      </c>
      <c r="GW25" s="633" t="str">
        <f t="shared" si="59"/>
        <v>grey</v>
      </c>
      <c r="GX25" s="633" t="str">
        <f t="shared" si="59"/>
        <v>grey</v>
      </c>
      <c r="GY25" s="633" t="str">
        <f t="shared" si="59"/>
        <v>grey</v>
      </c>
      <c r="GZ25" s="633" t="str">
        <f t="shared" si="59"/>
        <v>grey</v>
      </c>
      <c r="HA25" s="633" t="str">
        <f t="shared" si="59"/>
        <v>grey</v>
      </c>
      <c r="HB25" s="633" t="str">
        <f t="shared" si="59"/>
        <v>grey</v>
      </c>
      <c r="HC25" s="633" t="str">
        <f t="shared" si="59"/>
        <v>grey</v>
      </c>
      <c r="HD25" s="633" t="str">
        <f t="shared" si="59"/>
        <v>grey</v>
      </c>
      <c r="HE25" s="633" t="str">
        <f t="shared" si="59"/>
        <v>grey</v>
      </c>
      <c r="HF25" s="633" t="str">
        <f t="shared" si="59"/>
        <v>grey</v>
      </c>
      <c r="HG25" s="633" t="str">
        <f t="shared" si="59"/>
        <v>grey</v>
      </c>
      <c r="HH25" s="633" t="str">
        <f t="shared" si="59"/>
        <v>grey</v>
      </c>
      <c r="HI25" s="633" t="str">
        <f t="shared" si="59"/>
        <v>grey</v>
      </c>
      <c r="HJ25" s="633" t="str">
        <f t="shared" si="59"/>
        <v>grey</v>
      </c>
      <c r="HK25" s="633" t="str">
        <f t="shared" si="59"/>
        <v>grey</v>
      </c>
      <c r="HL25" s="633" t="str">
        <f t="shared" si="59"/>
        <v>grey</v>
      </c>
      <c r="HM25" s="633" t="str">
        <f t="shared" si="59"/>
        <v>grey</v>
      </c>
      <c r="HN25" s="633" t="str">
        <f t="shared" si="59"/>
        <v>grey</v>
      </c>
      <c r="HO25" s="633" t="str">
        <f t="shared" si="59"/>
        <v>grey</v>
      </c>
      <c r="HP25" s="633" t="str">
        <f t="shared" si="59"/>
        <v>grey</v>
      </c>
      <c r="HQ25" s="633" t="str">
        <f t="shared" si="59"/>
        <v>grey</v>
      </c>
      <c r="HR25" s="633" t="str">
        <f t="shared" si="59"/>
        <v>grey</v>
      </c>
      <c r="HS25" s="1162" t="str">
        <f t="shared" ref="HS25" si="60">IF($GG25="grey","grey",IF(BC25="","",IF(COUNTIF($CV$6:$CV$7,BC25)&gt;0,"","red")))</f>
        <v>grey</v>
      </c>
      <c r="HT25" s="1151" t="str">
        <f t="shared" ref="HT25:HU25" si="61">IF($GG25="grey","grey","")</f>
        <v>grey</v>
      </c>
      <c r="HU25" s="1160" t="str">
        <f t="shared" si="61"/>
        <v>grey</v>
      </c>
    </row>
    <row r="26" spans="2:229">
      <c r="B26" s="34" t="s">
        <v>57</v>
      </c>
      <c r="C26" s="35"/>
      <c r="D26" s="34" t="s">
        <v>57</v>
      </c>
      <c r="E26" s="35"/>
      <c r="F26" s="34" t="s">
        <v>57</v>
      </c>
      <c r="G26" s="35"/>
      <c r="H26" s="34" t="s">
        <v>57</v>
      </c>
      <c r="I26" s="35"/>
      <c r="J26" s="34" t="s">
        <v>57</v>
      </c>
      <c r="K26" s="35"/>
      <c r="L26" s="34" t="s">
        <v>57</v>
      </c>
      <c r="M26" s="35"/>
      <c r="O26" s="1152"/>
      <c r="P26" s="1152"/>
      <c r="Q26" s="1161"/>
      <c r="R26" s="1152"/>
      <c r="S26" s="432" t="s">
        <v>643</v>
      </c>
      <c r="T26" s="432" t="s">
        <v>643</v>
      </c>
      <c r="U26" s="432" t="s">
        <v>643</v>
      </c>
      <c r="V26" s="432" t="s">
        <v>643</v>
      </c>
      <c r="W26" s="432" t="s">
        <v>643</v>
      </c>
      <c r="X26" s="432" t="s">
        <v>643</v>
      </c>
      <c r="Y26" s="432" t="s">
        <v>643</v>
      </c>
      <c r="Z26" s="432" t="s">
        <v>643</v>
      </c>
      <c r="AA26" s="432" t="s">
        <v>643</v>
      </c>
      <c r="AB26" s="432" t="s">
        <v>643</v>
      </c>
      <c r="AC26" s="432" t="s">
        <v>643</v>
      </c>
      <c r="AD26" s="432" t="s">
        <v>643</v>
      </c>
      <c r="AE26" s="432" t="s">
        <v>643</v>
      </c>
      <c r="AF26" s="432" t="s">
        <v>643</v>
      </c>
      <c r="AG26" s="432" t="s">
        <v>643</v>
      </c>
      <c r="AH26" s="432" t="s">
        <v>643</v>
      </c>
      <c r="AI26" s="432" t="s">
        <v>643</v>
      </c>
      <c r="AJ26" s="432" t="s">
        <v>643</v>
      </c>
      <c r="AK26" s="432" t="s">
        <v>643</v>
      </c>
      <c r="AL26" s="432" t="s">
        <v>643</v>
      </c>
      <c r="AM26" s="432" t="s">
        <v>643</v>
      </c>
      <c r="AN26" s="432" t="s">
        <v>643</v>
      </c>
      <c r="AO26" s="432" t="s">
        <v>643</v>
      </c>
      <c r="AP26" s="432" t="s">
        <v>643</v>
      </c>
      <c r="AQ26" s="432" t="s">
        <v>643</v>
      </c>
      <c r="AR26" s="432" t="s">
        <v>643</v>
      </c>
      <c r="AS26" s="432" t="s">
        <v>643</v>
      </c>
      <c r="AT26" s="432" t="s">
        <v>643</v>
      </c>
      <c r="AU26" s="432" t="s">
        <v>643</v>
      </c>
      <c r="AV26" s="432" t="s">
        <v>643</v>
      </c>
      <c r="AW26" s="432" t="s">
        <v>643</v>
      </c>
      <c r="AX26" s="432" t="s">
        <v>643</v>
      </c>
      <c r="AY26" s="432" t="s">
        <v>643</v>
      </c>
      <c r="AZ26" s="432" t="s">
        <v>643</v>
      </c>
      <c r="BA26" s="432" t="s">
        <v>643</v>
      </c>
      <c r="BB26" s="432" t="s">
        <v>643</v>
      </c>
      <c r="BC26" s="1179"/>
      <c r="BD26" s="1152"/>
      <c r="BE26" s="1181"/>
      <c r="BG26" s="39" t="s">
        <v>599</v>
      </c>
      <c r="BI26" s="50">
        <v>20</v>
      </c>
      <c r="BK26" s="50">
        <v>20</v>
      </c>
      <c r="BL26" s="50" t="str">
        <f>内線情報!FF24</f>
        <v/>
      </c>
      <c r="BN26" s="50">
        <v>20</v>
      </c>
      <c r="BO26" s="50">
        <v>19</v>
      </c>
      <c r="BU26" s="50"/>
      <c r="BV26" s="50"/>
      <c r="BW26" s="50"/>
      <c r="CG26" s="50"/>
      <c r="CH26" s="50"/>
      <c r="CI26" s="50"/>
      <c r="CN26" s="50" t="s">
        <v>749</v>
      </c>
      <c r="CP26" s="50" t="str">
        <f>内線情報!FF25</f>
        <v/>
      </c>
      <c r="CQ26" s="50">
        <f t="shared" si="0"/>
        <v>1048549</v>
      </c>
      <c r="CR26" s="50" t="str">
        <f t="shared" si="1"/>
        <v/>
      </c>
      <c r="CS26" s="50" t="str">
        <f t="shared" si="2"/>
        <v/>
      </c>
      <c r="DA26" s="34" t="str">
        <f>IF(DA25="grey","grey",IF(B26="","yellow",IF(COUNTIF($BG$6:$BG$39,B26)&gt;0,"","red")))</f>
        <v>grey</v>
      </c>
      <c r="DB26" s="35" t="str">
        <f ca="1">IF(DA25="grey","grey",IFERROR(IF(COUNTIF(INDIRECT(B26),SUBSTITUTE(C26,"*","~")),EU26,"red"),IF(AND(C26&lt;&gt;$BG$7,C26&lt;&gt;$BG$8,C26&lt;&gt;$BG$9,C26&lt;&gt;$BG$10,C26&lt;&gt;$BG$11,C26&lt;&gt;$BG$12,C26&lt;&gt;$BG$13),"grey",EU26)))</f>
        <v>grey</v>
      </c>
      <c r="DC26" s="34" t="str">
        <f>IF(DC25="grey","grey",IF(D26="","yellow",IF(COUNTIF($BG$6:$BG$39,D26)&gt;0,"","red")))</f>
        <v>grey</v>
      </c>
      <c r="DD26" s="35" t="str">
        <f ca="1">IF(DC25="grey","grey",IFERROR(IF(COUNTIF(INDIRECT(D26),SUBSTITUTE(E26,"*","~")),EW26,"red"),IF(AND(E26&lt;&gt;$BG$7,E26&lt;&gt;$BG$8,E26&lt;&gt;$BG$9,E26&lt;&gt;$BG$10,E26&lt;&gt;$BG$11,E26&lt;&gt;$BG$12,E26&lt;&gt;$BG$13),"grey",EW26)))</f>
        <v>grey</v>
      </c>
      <c r="DE26" s="34" t="str">
        <f>IF(DE25="grey","grey",IF(F26="","yellow",IF(COUNTIF($BG$6:$BG$39,F26)&gt;0,"","red")))</f>
        <v>grey</v>
      </c>
      <c r="DF26" s="35" t="str">
        <f ca="1">IF(DE25="grey","grey",IFERROR(IF(COUNTIF(INDIRECT(F26),SUBSTITUTE(G26,"*","~")),EY26,"red"),IF(AND(G26&lt;&gt;$BG$7,G26&lt;&gt;$BG$8,G26&lt;&gt;$BG$9,G26&lt;&gt;$BG$10,G26&lt;&gt;$BG$11,G26&lt;&gt;$BG$12,G26&lt;&gt;$BG$13),"grey",EY26)))</f>
        <v>grey</v>
      </c>
      <c r="DG26" s="34" t="str">
        <f>IF(DG25="grey","grey",IF(H26="","yellow",IF(COUNTIF($BG$6:$BG$39,H26)&gt;0,"","red")))</f>
        <v>grey</v>
      </c>
      <c r="DH26" s="35" t="str">
        <f ca="1">IF(DG25="grey","grey",IFERROR(IF(COUNTIF(INDIRECT(H26),SUBSTITUTE(I26,"*","~")),FA26,"red"),IF(AND(I26&lt;&gt;$BG$7,I26&lt;&gt;$BG$8,I26&lt;&gt;$BG$9,I26&lt;&gt;$BG$10,I26&lt;&gt;$BG$11,I26&lt;&gt;$BG$12,I26&lt;&gt;$BG$13),"grey",FA26)))</f>
        <v>grey</v>
      </c>
      <c r="DI26" s="34" t="str">
        <f>IF(DI25="grey","grey",IF(J26="","yellow",IF(COUNTIF($BG$6:$BG$39,J26)&gt;0,"","red")))</f>
        <v>grey</v>
      </c>
      <c r="DJ26" s="35" t="str">
        <f ca="1">IF(DI25="grey","grey",IFERROR(IF(COUNTIF(INDIRECT(J26),SUBSTITUTE(K26,"*","~")),FC26,"red"),IF(AND(K26&lt;&gt;$BG$7,K26&lt;&gt;$BG$8,K26&lt;&gt;$BG$9,K26&lt;&gt;$BG$10,K26&lt;&gt;$BG$11,K26&lt;&gt;$BG$12,K26&lt;&gt;$BG$13),"grey",FC26)))</f>
        <v>grey</v>
      </c>
      <c r="DK26" s="34" t="str">
        <f>IF(DK25="grey","grey",IF(L26="","yellow",IF(COUNTIF($BG$6:$BG$39,L26)&gt;0,"","red")))</f>
        <v>grey</v>
      </c>
      <c r="DL26" s="35" t="str">
        <f ca="1">IF(DK25="grey","grey",IFERROR(IF(COUNTIF(INDIRECT(L26),SUBSTITUTE(M26,"*","~")),FE26,"red"),IF(AND(M26&lt;&gt;$BG$7,M26&lt;&gt;$BG$8,M26&lt;&gt;$BG$9,M26&lt;&gt;$BG$10,M26&lt;&gt;$BG$11,M26&lt;&gt;$BG$12,M26&lt;&gt;$BG$13),"grey",FE26)))</f>
        <v>grey</v>
      </c>
      <c r="DM26" s="22" t="str">
        <f>IFERROR(INDEX(内線情報!$BL$5:$BL$41,MATCH(R26,内線情報!$AI$5:$AI$43,0),1),"")</f>
        <v/>
      </c>
      <c r="DS26" s="1141"/>
      <c r="DV26" s="34" t="str">
        <f>CONCATENATE(B26,C26)</f>
        <v>未使用</v>
      </c>
      <c r="DW26" s="35"/>
      <c r="DX26" s="34" t="str">
        <f>CONCATENATE(D26,E26)</f>
        <v>未使用</v>
      </c>
      <c r="DY26" s="35"/>
      <c r="DZ26" s="34" t="str">
        <f>CONCATENATE(F26,G26)</f>
        <v>未使用</v>
      </c>
      <c r="EA26" s="35"/>
      <c r="EB26" s="34" t="str">
        <f>CONCATENATE(H26,I26)</f>
        <v>未使用</v>
      </c>
      <c r="EC26" s="35"/>
      <c r="ED26" s="34" t="str">
        <f>CONCATENATE(J26,K26)</f>
        <v>未使用</v>
      </c>
      <c r="EE26" s="35"/>
      <c r="EF26" s="34" t="str">
        <f>CONCATENATE(L26,M26)</f>
        <v>未使用</v>
      </c>
      <c r="EG26" s="35"/>
      <c r="EH26" s="22">
        <f>COUNTIF($DV$6:$EG$34,DV26)</f>
        <v>18</v>
      </c>
      <c r="EJ26" s="22">
        <f>COUNTIF($DV$6:$EG$34,DX26)</f>
        <v>18</v>
      </c>
      <c r="EL26" s="22">
        <f>COUNTIF($DV$6:$EG$34,DZ26)</f>
        <v>18</v>
      </c>
      <c r="EN26" s="22">
        <f>COUNTIF($DV$6:$EG$34,EB26)</f>
        <v>18</v>
      </c>
      <c r="EP26" s="22">
        <f>COUNTIF($DV$6:$EG$34,ED26)</f>
        <v>18</v>
      </c>
      <c r="ER26" s="22">
        <f>COUNTIF($DV$6:$EG$34,EF26)</f>
        <v>18</v>
      </c>
      <c r="ET26" s="34" t="str">
        <f>IF(DV26="未使用","",IF(EH26&lt;2,"","red"))</f>
        <v/>
      </c>
      <c r="EU26" s="35" t="str">
        <f>IF(B26="ボックスキー","",IF(C26="","red",FS26))</f>
        <v>red</v>
      </c>
      <c r="EV26" s="34" t="str">
        <f>IF(DX26="未使用","",IF(EJ26&lt;2,"","red"))</f>
        <v/>
      </c>
      <c r="EW26" s="35" t="str">
        <f>IF(D26="ボックスキー","",IF(E26="","red",FU26))</f>
        <v>red</v>
      </c>
      <c r="EX26" s="34" t="str">
        <f>IF(DZ26="未使用","",IF(EL26&lt;2,"","red"))</f>
        <v/>
      </c>
      <c r="EY26" s="35" t="str">
        <f>IF(F26="ボックスキー","",IF(G26="","red",FW26))</f>
        <v>red</v>
      </c>
      <c r="EZ26" s="34" t="str">
        <f>IF(EB26="未使用","",IF(EN26&lt;2,"","red"))</f>
        <v/>
      </c>
      <c r="FA26" s="35" t="str">
        <f>IF(H26="ボックスキー","",IF(I26="","red",FY26))</f>
        <v>red</v>
      </c>
      <c r="FB26" s="34" t="str">
        <f>IF(ED26="未使用","",IF(EP26&lt;2,"","red"))</f>
        <v/>
      </c>
      <c r="FC26" s="35" t="str">
        <f>IF(J26="ボックスキー","",IF(K26="","red",GA26))</f>
        <v>red</v>
      </c>
      <c r="FD26" s="34" t="str">
        <f>IF(EF26="未使用","",IF(ER26&lt;2,"","red"))</f>
        <v/>
      </c>
      <c r="FE26" s="35" t="str">
        <f>IF(L26="ボックスキー","",IF(M26="","red",GC26))</f>
        <v>red</v>
      </c>
      <c r="FF26" s="419">
        <v>20</v>
      </c>
      <c r="FG26" s="419"/>
      <c r="FH26" s="419"/>
      <c r="FI26" s="419"/>
      <c r="FJ26" s="419" t="str">
        <f>IF(内線情報!D24="未定義","red","")</f>
        <v>red</v>
      </c>
      <c r="FK26" s="419"/>
      <c r="FL26" s="419"/>
      <c r="FM26" s="419"/>
      <c r="FN26" s="419"/>
      <c r="FO26" s="419"/>
      <c r="FP26" s="419"/>
      <c r="FQ26" s="419"/>
      <c r="FR26" s="34"/>
      <c r="FS26" s="35" t="str">
        <f>IF(B26=$FG$6,INDEX($FG$7:$FG$18,C26),IF(B26=$FH$6,INDEX($FH$7:$FH$12,C26),IF(B26=$FI$6,INDEX($FI$7:$FI$18,C26),IF(B26=$FJ$6,INDEX($FJ$7:$FJ$56,C26),"none"))))</f>
        <v>none</v>
      </c>
      <c r="FT26" s="34"/>
      <c r="FU26" s="35" t="str">
        <f>IF(D26=$FG$6,INDEX($FG$7:$FG$18,E26),IF(D26=$FH$6,INDEX($FH$7:$FH$12,E26),IF(D26=$FI$6,INDEX($FI$7:$FI$18,E26),IF(D26=$FJ$6,INDEX($FJ$7:$FJ$56,E26),"none"))))</f>
        <v>none</v>
      </c>
      <c r="FV26" s="34"/>
      <c r="FW26" s="35" t="str">
        <f>IF(F26=$FG$6,INDEX($FG$7:$FG$18,G26),IF(F26=$FH$6,INDEX($FH$7:$FH$12,G26),IF(F26=$FI$6,INDEX($FI$7:$FI$18,G26),IF(F26=$FJ$6,INDEX($FJ$7:$FJ$56,G26),"none"))))</f>
        <v>none</v>
      </c>
      <c r="FX26" s="34"/>
      <c r="FY26" s="35" t="str">
        <f>IF(H26=$FG$6,INDEX($FG$7:$FG$18,I26),IF(H26=$FH$6,INDEX($FH$7:$FH$12,I26),IF(H26=$FI$6,INDEX($FI$7:$FI$18,I26),IF(H26=$FJ$6,INDEX($FJ$7:$FJ$56,I26),"none"))))</f>
        <v>none</v>
      </c>
      <c r="FZ26" s="34"/>
      <c r="GA26" s="35" t="str">
        <f>IF(J26=$FG$6,INDEX($FG$7:$FG$18,K26),IF(J26=$FH$6,INDEX($FH$7:$FH$12,K26),IF(J26=$FI$6,INDEX($FI$7:$FI$18,K26),IF(J26=$FJ$6,INDEX($FJ$7:$FJ$56,K26),"none"))))</f>
        <v>none</v>
      </c>
      <c r="GB26" s="34"/>
      <c r="GC26" s="35" t="str">
        <f>IF(L26=$FG$6,INDEX($FG$7:$FG$18,M26),IF(L26=$FH$6,INDEX($FH$7:$FH$12,M26),IF(L26=$FI$6,INDEX($FI$7:$FI$18,M26),IF(L26=$FJ$6,INDEX($FJ$7:$FJ$56,M26),"none"))))</f>
        <v>none</v>
      </c>
      <c r="GE26" s="1152"/>
      <c r="GF26" s="1152"/>
      <c r="GG26" s="1161"/>
      <c r="GH26" s="1152"/>
      <c r="GI26" s="413" t="str">
        <f t="shared" ref="GI26:HR26" si="62">IF(GI6="grey","grey",IF($GG25="grey","grey",IF(S26="","yellow",IF(COUNTIF($CW$6:$CW$7,S26)&gt;0,"","red"))))</f>
        <v>grey</v>
      </c>
      <c r="GJ26" s="633" t="str">
        <f t="shared" si="62"/>
        <v>grey</v>
      </c>
      <c r="GK26" s="633" t="str">
        <f t="shared" si="62"/>
        <v>grey</v>
      </c>
      <c r="GL26" s="633" t="str">
        <f t="shared" si="62"/>
        <v>grey</v>
      </c>
      <c r="GM26" s="633" t="str">
        <f t="shared" si="62"/>
        <v>grey</v>
      </c>
      <c r="GN26" s="633" t="str">
        <f t="shared" si="62"/>
        <v>grey</v>
      </c>
      <c r="GO26" s="633" t="str">
        <f t="shared" si="62"/>
        <v>grey</v>
      </c>
      <c r="GP26" s="633" t="str">
        <f t="shared" si="62"/>
        <v>grey</v>
      </c>
      <c r="GQ26" s="633" t="str">
        <f t="shared" si="62"/>
        <v>grey</v>
      </c>
      <c r="GR26" s="633" t="str">
        <f t="shared" si="62"/>
        <v>grey</v>
      </c>
      <c r="GS26" s="633" t="str">
        <f t="shared" si="62"/>
        <v>grey</v>
      </c>
      <c r="GT26" s="633" t="str">
        <f t="shared" si="62"/>
        <v>grey</v>
      </c>
      <c r="GU26" s="633" t="str">
        <f t="shared" si="62"/>
        <v>grey</v>
      </c>
      <c r="GV26" s="633" t="str">
        <f t="shared" si="62"/>
        <v>grey</v>
      </c>
      <c r="GW26" s="633" t="str">
        <f t="shared" si="62"/>
        <v>grey</v>
      </c>
      <c r="GX26" s="633" t="str">
        <f t="shared" si="62"/>
        <v>grey</v>
      </c>
      <c r="GY26" s="633" t="str">
        <f t="shared" si="62"/>
        <v>grey</v>
      </c>
      <c r="GZ26" s="633" t="str">
        <f t="shared" si="62"/>
        <v>grey</v>
      </c>
      <c r="HA26" s="633" t="str">
        <f t="shared" si="62"/>
        <v>grey</v>
      </c>
      <c r="HB26" s="633" t="str">
        <f t="shared" si="62"/>
        <v>grey</v>
      </c>
      <c r="HC26" s="633" t="str">
        <f t="shared" si="62"/>
        <v>grey</v>
      </c>
      <c r="HD26" s="633" t="str">
        <f t="shared" si="62"/>
        <v>grey</v>
      </c>
      <c r="HE26" s="633" t="str">
        <f t="shared" si="62"/>
        <v>grey</v>
      </c>
      <c r="HF26" s="633" t="str">
        <f t="shared" si="62"/>
        <v>grey</v>
      </c>
      <c r="HG26" s="633" t="str">
        <f t="shared" si="62"/>
        <v>grey</v>
      </c>
      <c r="HH26" s="633" t="str">
        <f t="shared" si="62"/>
        <v>grey</v>
      </c>
      <c r="HI26" s="633" t="str">
        <f t="shared" si="62"/>
        <v>grey</v>
      </c>
      <c r="HJ26" s="633" t="str">
        <f t="shared" si="62"/>
        <v>grey</v>
      </c>
      <c r="HK26" s="633" t="str">
        <f t="shared" si="62"/>
        <v>grey</v>
      </c>
      <c r="HL26" s="633" t="str">
        <f t="shared" si="62"/>
        <v>grey</v>
      </c>
      <c r="HM26" s="633" t="str">
        <f t="shared" si="62"/>
        <v>grey</v>
      </c>
      <c r="HN26" s="633" t="str">
        <f t="shared" si="62"/>
        <v>grey</v>
      </c>
      <c r="HO26" s="633" t="str">
        <f t="shared" si="62"/>
        <v>grey</v>
      </c>
      <c r="HP26" s="633" t="str">
        <f t="shared" si="62"/>
        <v>grey</v>
      </c>
      <c r="HQ26" s="633" t="str">
        <f t="shared" si="62"/>
        <v>grey</v>
      </c>
      <c r="HR26" s="633" t="str">
        <f t="shared" si="62"/>
        <v>grey</v>
      </c>
      <c r="HS26" s="1163"/>
      <c r="HT26" s="1152"/>
      <c r="HU26" s="1161"/>
    </row>
    <row r="27" spans="2:229">
      <c r="B27" s="1175" t="str">
        <f>IFERROR(INDEX($DV:$DV,ROW()),"")&amp;""</f>
        <v/>
      </c>
      <c r="C27" s="1176"/>
      <c r="D27" s="1177" t="str">
        <f>IFERROR(INDEX($DX:$DX,ROW()),"")&amp;""</f>
        <v/>
      </c>
      <c r="E27" s="1176"/>
      <c r="F27" s="1175" t="str">
        <f>IFERROR(INDEX($DZ:$DZ,ROW()),"")&amp;""</f>
        <v/>
      </c>
      <c r="G27" s="1176"/>
      <c r="H27" s="1175" t="str">
        <f>IFERROR(INDEX($EB:$EB,ROW()),"")&amp;""</f>
        <v/>
      </c>
      <c r="I27" s="1176"/>
      <c r="J27" s="1175" t="str">
        <f>IFERROR(INDEX($ED:$ED,ROW()),"")&amp;""</f>
        <v/>
      </c>
      <c r="K27" s="1176"/>
      <c r="L27" s="1175" t="str">
        <f>IFERROR(INDEX($EF:$EF,ROW()),"")&amp;""</f>
        <v/>
      </c>
      <c r="M27" s="1176"/>
      <c r="O27" s="1151">
        <v>10</v>
      </c>
      <c r="P27" s="1151" t="str">
        <f>IFERROR(INDEX(内線情報!$C$5:$C$54,MATCH($Q27,内線情報!$B$5:$B$54,0)),"")&amp;""</f>
        <v/>
      </c>
      <c r="Q27" s="1160"/>
      <c r="R27" s="1151" t="str">
        <f>IFERROR(INDEX(内線情報!$D$5:$D$54,MATCH($Q27,内線情報!$B$5:$B$54,0)),"")&amp;""</f>
        <v/>
      </c>
      <c r="S27" s="431" t="s">
        <v>643</v>
      </c>
      <c r="T27" s="431" t="s">
        <v>643</v>
      </c>
      <c r="U27" s="431" t="s">
        <v>643</v>
      </c>
      <c r="V27" s="431" t="s">
        <v>643</v>
      </c>
      <c r="W27" s="431" t="s">
        <v>643</v>
      </c>
      <c r="X27" s="431" t="s">
        <v>643</v>
      </c>
      <c r="Y27" s="431" t="s">
        <v>643</v>
      </c>
      <c r="Z27" s="431" t="s">
        <v>643</v>
      </c>
      <c r="AA27" s="431" t="s">
        <v>643</v>
      </c>
      <c r="AB27" s="431" t="s">
        <v>643</v>
      </c>
      <c r="AC27" s="431" t="s">
        <v>643</v>
      </c>
      <c r="AD27" s="431" t="s">
        <v>643</v>
      </c>
      <c r="AE27" s="431" t="s">
        <v>643</v>
      </c>
      <c r="AF27" s="431" t="s">
        <v>643</v>
      </c>
      <c r="AG27" s="431" t="s">
        <v>643</v>
      </c>
      <c r="AH27" s="431" t="s">
        <v>643</v>
      </c>
      <c r="AI27" s="431" t="s">
        <v>643</v>
      </c>
      <c r="AJ27" s="431" t="s">
        <v>643</v>
      </c>
      <c r="AK27" s="431" t="s">
        <v>643</v>
      </c>
      <c r="AL27" s="431" t="s">
        <v>643</v>
      </c>
      <c r="AM27" s="431" t="s">
        <v>643</v>
      </c>
      <c r="AN27" s="431" t="s">
        <v>643</v>
      </c>
      <c r="AO27" s="431" t="s">
        <v>643</v>
      </c>
      <c r="AP27" s="431" t="s">
        <v>643</v>
      </c>
      <c r="AQ27" s="431" t="s">
        <v>643</v>
      </c>
      <c r="AR27" s="431" t="s">
        <v>643</v>
      </c>
      <c r="AS27" s="431" t="s">
        <v>643</v>
      </c>
      <c r="AT27" s="431" t="s">
        <v>643</v>
      </c>
      <c r="AU27" s="431" t="s">
        <v>643</v>
      </c>
      <c r="AV27" s="431" t="s">
        <v>643</v>
      </c>
      <c r="AW27" s="431" t="s">
        <v>643</v>
      </c>
      <c r="AX27" s="431" t="s">
        <v>643</v>
      </c>
      <c r="AY27" s="431" t="s">
        <v>643</v>
      </c>
      <c r="AZ27" s="431" t="s">
        <v>643</v>
      </c>
      <c r="BA27" s="431" t="s">
        <v>643</v>
      </c>
      <c r="BB27" s="431" t="s">
        <v>643</v>
      </c>
      <c r="BC27" s="1178" t="s">
        <v>643</v>
      </c>
      <c r="BD27" s="1151" t="str">
        <f>IFERROR(IF(Q27="","",IF(ISBLANK(INDEX(内線情報!$G$5:$G$54,Q27)),1,DS27)),"")&amp;""</f>
        <v/>
      </c>
      <c r="BE27" s="1180"/>
      <c r="BG27" s="39" t="s">
        <v>724</v>
      </c>
      <c r="BI27" s="50">
        <v>21</v>
      </c>
      <c r="BK27" s="50">
        <v>21</v>
      </c>
      <c r="BL27" s="50" t="str">
        <f>内線情報!FF25</f>
        <v/>
      </c>
      <c r="BN27" s="50">
        <v>21</v>
      </c>
      <c r="BO27" s="50">
        <v>20</v>
      </c>
      <c r="BP27" s="50" t="str">
        <f>INDEX(番号!$CA$5:$CB$44,C26,2)</f>
        <v>32</v>
      </c>
      <c r="BQ27" s="50" t="str">
        <f>IF(C26="","",IF(BP27="",INDEX(番号!$CA25:$CB$44,C26,2),BP27))</f>
        <v/>
      </c>
      <c r="BR27" s="50">
        <f>INDEX(番号!$CC$5:$CE$52,C26,3)</f>
        <v>6023</v>
      </c>
      <c r="BS27" s="50" t="str">
        <f>IF(C26="","",IF(BR27="0",INDEX(番号!$CC$5:$CE$52,C26,2),BR27))&amp;""</f>
        <v/>
      </c>
      <c r="BT27" s="50" t="str">
        <f>INDEX(番号!$CA$5:$CB$44,E26,2)</f>
        <v>32</v>
      </c>
      <c r="BU27" s="50" t="str">
        <f>IF(E26="","",IF(BT27="",INDEX(番号!$CA25:$CB$44,E26,2),BT27))&amp;""</f>
        <v/>
      </c>
      <c r="BV27" s="50">
        <f>INDEX(番号!$CC$5:$CE$52,E26,3)</f>
        <v>6023</v>
      </c>
      <c r="BW27" s="50" t="str">
        <f>IF(E26="","",IF(BV27="0",INDEX(番号!$CC$5:$CE$52,E26,2),BV27))&amp;""</f>
        <v/>
      </c>
      <c r="BX27" s="50" t="str">
        <f>INDEX(番号!$CA$5:$CB$44,G26,2)</f>
        <v>32</v>
      </c>
      <c r="BY27" s="50" t="str">
        <f>IF(G26="","",IF(BX27="",INDEX(番号!$CA25:$CB$44,G26,2),BX27))&amp;""</f>
        <v/>
      </c>
      <c r="BZ27" s="50">
        <f>INDEX(番号!$CC$5:$CE$52,G26,3)</f>
        <v>6023</v>
      </c>
      <c r="CA27" s="50" t="str">
        <f>IF(G26="","",IF(BZ27="0",INDEX(番号!$CC$5:$CE$52,G26,2),BZ27))&amp;""</f>
        <v/>
      </c>
      <c r="CB27" s="50" t="str">
        <f>INDEX(番号!$CA$5:$CB$44,I26,2)</f>
        <v>32</v>
      </c>
      <c r="CC27" s="50" t="str">
        <f>IF(I26="","",IF(CB27="",INDEX(番号!$CA25:$CB$44,I26,2),CB27))&amp;""</f>
        <v/>
      </c>
      <c r="CD27" s="50">
        <f>INDEX(番号!$CC$5:$CE$52,I26,3)</f>
        <v>6023</v>
      </c>
      <c r="CE27" s="50" t="str">
        <f>IF(I26="","",IF(CD27="0",INDEX(番号!$CC$5:$CE$52,I26,2),CD27))&amp;""</f>
        <v/>
      </c>
      <c r="CF27" s="50" t="str">
        <f>INDEX(番号!$CA$5:$CB$44,K26,2)</f>
        <v>32</v>
      </c>
      <c r="CG27" s="50" t="str">
        <f>IF(K26="","",IF(CF27="",INDEX(番号!$CA$5:$CB$44,K26,1),CF27))&amp;""</f>
        <v/>
      </c>
      <c r="CH27" s="50">
        <f>INDEX(番号!$CC$5:$CE$52,K26,3)</f>
        <v>6023</v>
      </c>
      <c r="CI27" s="50" t="str">
        <f>IF(K26="","",IF(CH27="0",INDEX(番号!$CC$5:$CE$52,K26,2),CH27))&amp;""</f>
        <v/>
      </c>
      <c r="CJ27" s="50" t="str">
        <f>INDEX(番号!$CA$5:$CB$44,M26,2)</f>
        <v>32</v>
      </c>
      <c r="CK27" s="50" t="str">
        <f>IF(M26="","",IF(CJ27="",INDEX(番号!$CA$5:$CB$44,M26,1),CJ27))&amp;""</f>
        <v/>
      </c>
      <c r="CL27" s="50">
        <f>INDEX(番号!$CC$5:$CE$52,M26,3)</f>
        <v>6023</v>
      </c>
      <c r="CM27" s="50" t="str">
        <f>IF(M26="","",IF(CL27="0",INDEX(番号!$CC$5:$CE$52,M26,2),CL27))&amp;""</f>
        <v/>
      </c>
      <c r="CN27" s="50" t="s">
        <v>750</v>
      </c>
      <c r="CP27" s="50" t="str">
        <f>内線情報!FF26</f>
        <v/>
      </c>
      <c r="CQ27" s="50">
        <f t="shared" si="0"/>
        <v>1048549</v>
      </c>
      <c r="CR27" s="50" t="str">
        <f t="shared" si="1"/>
        <v/>
      </c>
      <c r="CS27" s="50" t="str">
        <f t="shared" si="2"/>
        <v/>
      </c>
      <c r="DA27" s="1153" t="str">
        <f>IF(DA25="grey","grey","")</f>
        <v>grey</v>
      </c>
      <c r="DB27" s="1154"/>
      <c r="DC27" s="1153" t="str">
        <f>IF(DC25="grey","grey","")</f>
        <v>grey</v>
      </c>
      <c r="DD27" s="1154"/>
      <c r="DE27" s="1153" t="str">
        <f>IF(DE25="grey","grey","")</f>
        <v>grey</v>
      </c>
      <c r="DF27" s="1154"/>
      <c r="DG27" s="1153" t="str">
        <f>IF(DG25="grey","grey","")</f>
        <v>grey</v>
      </c>
      <c r="DH27" s="1154"/>
      <c r="DI27" s="1153" t="str">
        <f>IF(DI25="grey","grey","")</f>
        <v>grey</v>
      </c>
      <c r="DJ27" s="1154"/>
      <c r="DK27" s="1153" t="str">
        <f>IF(DK25="grey","grey","")</f>
        <v>grey</v>
      </c>
      <c r="DL27" s="1154"/>
      <c r="DM27" s="22" t="str">
        <f>IFERROR(INDEX(内線情報!$BL$5:$BL$41,MATCH(R27,内線情報!$AI$5:$AI$43,0),1),"")</f>
        <v/>
      </c>
      <c r="DS27" s="1141" t="e">
        <f>INDEX(内線情報!$G$5:$G$54,MATCH(Q27,DK,0))</f>
        <v>#N/A</v>
      </c>
      <c r="DV27" s="1153" t="str">
        <f>IF(B26="DK",BQ27,IF(B26="NK",BS27,""))</f>
        <v/>
      </c>
      <c r="DW27" s="1154"/>
      <c r="DX27" s="1155" t="str">
        <f>IF(D26="DK",BU27,IF(D26="NK",BW27,""))</f>
        <v/>
      </c>
      <c r="DY27" s="1156"/>
      <c r="DZ27" s="1155" t="str">
        <f>IF(F26="DK",BY27,IF(F26="NK",CA27,""))</f>
        <v/>
      </c>
      <c r="EA27" s="1156"/>
      <c r="EB27" s="1155" t="str">
        <f>IF(H26="DK",CC27,IF(H26="NK",CE27,""))</f>
        <v/>
      </c>
      <c r="EC27" s="1156"/>
      <c r="ED27" s="1155" t="str">
        <f>IF(J26="DK",CG27,IF(J26="NK",CI27,""))</f>
        <v/>
      </c>
      <c r="EE27" s="1156"/>
      <c r="EF27" s="1155" t="str">
        <f>IF(L26="DK",CK27,IF(L26="NK",CM27,""))</f>
        <v/>
      </c>
      <c r="EG27" s="1156"/>
      <c r="ET27" s="1153"/>
      <c r="EU27" s="1154"/>
      <c r="EV27" s="1153"/>
      <c r="EW27" s="1154"/>
      <c r="EX27" s="1153"/>
      <c r="EY27" s="1154"/>
      <c r="EZ27" s="1153"/>
      <c r="FA27" s="1154"/>
      <c r="FB27" s="1153"/>
      <c r="FC27" s="1154"/>
      <c r="FD27" s="1153"/>
      <c r="FE27" s="1154"/>
      <c r="FF27" s="411">
        <v>21</v>
      </c>
      <c r="FG27" s="411"/>
      <c r="FH27" s="411"/>
      <c r="FI27" s="411"/>
      <c r="FJ27" s="411" t="str">
        <f>IF(内線情報!D25="未定義","red","")</f>
        <v>red</v>
      </c>
      <c r="FK27" s="411"/>
      <c r="FL27" s="411"/>
      <c r="FM27" s="411"/>
      <c r="FN27" s="411"/>
      <c r="FO27" s="411"/>
      <c r="FP27" s="411"/>
      <c r="FQ27" s="411"/>
      <c r="FR27" s="1153"/>
      <c r="FS27" s="1154"/>
      <c r="FT27" s="1153"/>
      <c r="FU27" s="1154"/>
      <c r="FV27" s="1153"/>
      <c r="FW27" s="1154"/>
      <c r="FX27" s="1153"/>
      <c r="FY27" s="1154"/>
      <c r="FZ27" s="1153"/>
      <c r="GA27" s="1154"/>
      <c r="GB27" s="1153"/>
      <c r="GC27" s="1154"/>
      <c r="GE27" s="1151" t="str">
        <f>IF($GF27="grey","grey","")</f>
        <v>grey</v>
      </c>
      <c r="GF27" s="1151" t="str">
        <f>IF($GG27="grey","grey","")</f>
        <v>grey</v>
      </c>
      <c r="GG27" s="1160" t="str">
        <f>IF(Q27="","grey",IF(COUNTIF(Q:Q,Q27)&gt;1,"red",IF(COUNTIF(_DK,Q27)&gt;0,"","red")))</f>
        <v>grey</v>
      </c>
      <c r="GH27" s="1151" t="str">
        <f>IF($GF27="grey","grey","")</f>
        <v>grey</v>
      </c>
      <c r="GI27" s="413" t="str">
        <f t="shared" ref="GI27:HR27" si="63">IF(GI6="grey","grey",IF($GG27="grey","grey",IF(S27="","yellow",IF(COUNTIF($CT$6:$CT$21,S27)&gt;0,"","red"))))</f>
        <v>grey</v>
      </c>
      <c r="GJ27" s="633" t="str">
        <f t="shared" si="63"/>
        <v>grey</v>
      </c>
      <c r="GK27" s="633" t="str">
        <f t="shared" si="63"/>
        <v>grey</v>
      </c>
      <c r="GL27" s="633" t="str">
        <f t="shared" si="63"/>
        <v>grey</v>
      </c>
      <c r="GM27" s="633" t="str">
        <f t="shared" si="63"/>
        <v>grey</v>
      </c>
      <c r="GN27" s="633" t="str">
        <f t="shared" si="63"/>
        <v>grey</v>
      </c>
      <c r="GO27" s="633" t="str">
        <f t="shared" si="63"/>
        <v>grey</v>
      </c>
      <c r="GP27" s="633" t="str">
        <f t="shared" si="63"/>
        <v>grey</v>
      </c>
      <c r="GQ27" s="633" t="str">
        <f t="shared" si="63"/>
        <v>grey</v>
      </c>
      <c r="GR27" s="633" t="str">
        <f t="shared" si="63"/>
        <v>grey</v>
      </c>
      <c r="GS27" s="633" t="str">
        <f t="shared" si="63"/>
        <v>grey</v>
      </c>
      <c r="GT27" s="633" t="str">
        <f t="shared" si="63"/>
        <v>grey</v>
      </c>
      <c r="GU27" s="633" t="str">
        <f t="shared" si="63"/>
        <v>grey</v>
      </c>
      <c r="GV27" s="633" t="str">
        <f t="shared" si="63"/>
        <v>grey</v>
      </c>
      <c r="GW27" s="633" t="str">
        <f t="shared" si="63"/>
        <v>grey</v>
      </c>
      <c r="GX27" s="633" t="str">
        <f t="shared" si="63"/>
        <v>grey</v>
      </c>
      <c r="GY27" s="633" t="str">
        <f t="shared" si="63"/>
        <v>grey</v>
      </c>
      <c r="GZ27" s="633" t="str">
        <f t="shared" si="63"/>
        <v>grey</v>
      </c>
      <c r="HA27" s="633" t="str">
        <f t="shared" si="63"/>
        <v>grey</v>
      </c>
      <c r="HB27" s="633" t="str">
        <f t="shared" si="63"/>
        <v>grey</v>
      </c>
      <c r="HC27" s="633" t="str">
        <f t="shared" si="63"/>
        <v>grey</v>
      </c>
      <c r="HD27" s="633" t="str">
        <f t="shared" si="63"/>
        <v>grey</v>
      </c>
      <c r="HE27" s="633" t="str">
        <f t="shared" si="63"/>
        <v>grey</v>
      </c>
      <c r="HF27" s="633" t="str">
        <f t="shared" si="63"/>
        <v>grey</v>
      </c>
      <c r="HG27" s="633" t="str">
        <f t="shared" si="63"/>
        <v>grey</v>
      </c>
      <c r="HH27" s="633" t="str">
        <f t="shared" si="63"/>
        <v>grey</v>
      </c>
      <c r="HI27" s="633" t="str">
        <f t="shared" si="63"/>
        <v>grey</v>
      </c>
      <c r="HJ27" s="633" t="str">
        <f t="shared" si="63"/>
        <v>grey</v>
      </c>
      <c r="HK27" s="633" t="str">
        <f t="shared" si="63"/>
        <v>grey</v>
      </c>
      <c r="HL27" s="633" t="str">
        <f t="shared" si="63"/>
        <v>grey</v>
      </c>
      <c r="HM27" s="633" t="str">
        <f t="shared" si="63"/>
        <v>grey</v>
      </c>
      <c r="HN27" s="633" t="str">
        <f t="shared" si="63"/>
        <v>grey</v>
      </c>
      <c r="HO27" s="633" t="str">
        <f t="shared" si="63"/>
        <v>grey</v>
      </c>
      <c r="HP27" s="633" t="str">
        <f t="shared" si="63"/>
        <v>grey</v>
      </c>
      <c r="HQ27" s="633" t="str">
        <f t="shared" si="63"/>
        <v>grey</v>
      </c>
      <c r="HR27" s="633" t="str">
        <f t="shared" si="63"/>
        <v>grey</v>
      </c>
      <c r="HS27" s="1162" t="str">
        <f t="shared" ref="HS27" si="64">IF($GG27="grey","grey",IF(BC27="","",IF(COUNTIF($CV$6:$CV$7,BC27)&gt;0,"","red")))</f>
        <v>grey</v>
      </c>
      <c r="HT27" s="1151" t="str">
        <f t="shared" ref="HT27:HU27" si="65">IF($GG27="grey","grey","")</f>
        <v>grey</v>
      </c>
      <c r="HU27" s="1160" t="str">
        <f t="shared" si="65"/>
        <v>grey</v>
      </c>
    </row>
    <row r="28" spans="2:229">
      <c r="B28" s="1175" t="str">
        <f>IFERROR(INDEX($DV:$DV,ROW()),"")&amp;""</f>
        <v/>
      </c>
      <c r="C28" s="1176"/>
      <c r="D28" s="1177" t="str">
        <f>IFERROR(INDEX($DX:$DX,ROW()),"")&amp;""</f>
        <v/>
      </c>
      <c r="E28" s="1176"/>
      <c r="F28" s="1175" t="str">
        <f>IFERROR(INDEX($DZ:$DZ,ROW()),"")&amp;""</f>
        <v/>
      </c>
      <c r="G28" s="1176"/>
      <c r="H28" s="1175" t="str">
        <f>IFERROR(INDEX($EB:$EB,ROW()),"")&amp;""</f>
        <v/>
      </c>
      <c r="I28" s="1176"/>
      <c r="J28" s="1175" t="str">
        <f>IFERROR(INDEX($ED:$ED,ROW()),"")&amp;""</f>
        <v/>
      </c>
      <c r="K28" s="1176"/>
      <c r="L28" s="1175" t="str">
        <f>IFERROR(INDEX($EF:$EF,ROW()),"")&amp;""</f>
        <v/>
      </c>
      <c r="M28" s="1176"/>
      <c r="O28" s="1152"/>
      <c r="P28" s="1152"/>
      <c r="Q28" s="1161"/>
      <c r="R28" s="1152"/>
      <c r="S28" s="432" t="s">
        <v>643</v>
      </c>
      <c r="T28" s="432" t="s">
        <v>643</v>
      </c>
      <c r="U28" s="432" t="s">
        <v>643</v>
      </c>
      <c r="V28" s="432" t="s">
        <v>643</v>
      </c>
      <c r="W28" s="432" t="s">
        <v>643</v>
      </c>
      <c r="X28" s="432" t="s">
        <v>643</v>
      </c>
      <c r="Y28" s="432" t="s">
        <v>643</v>
      </c>
      <c r="Z28" s="432" t="s">
        <v>643</v>
      </c>
      <c r="AA28" s="432" t="s">
        <v>643</v>
      </c>
      <c r="AB28" s="432" t="s">
        <v>643</v>
      </c>
      <c r="AC28" s="432" t="s">
        <v>643</v>
      </c>
      <c r="AD28" s="432" t="s">
        <v>643</v>
      </c>
      <c r="AE28" s="432" t="s">
        <v>643</v>
      </c>
      <c r="AF28" s="432" t="s">
        <v>643</v>
      </c>
      <c r="AG28" s="432" t="s">
        <v>643</v>
      </c>
      <c r="AH28" s="432" t="s">
        <v>643</v>
      </c>
      <c r="AI28" s="432" t="s">
        <v>643</v>
      </c>
      <c r="AJ28" s="432" t="s">
        <v>643</v>
      </c>
      <c r="AK28" s="432" t="s">
        <v>643</v>
      </c>
      <c r="AL28" s="432" t="s">
        <v>643</v>
      </c>
      <c r="AM28" s="432" t="s">
        <v>643</v>
      </c>
      <c r="AN28" s="432" t="s">
        <v>643</v>
      </c>
      <c r="AO28" s="432" t="s">
        <v>643</v>
      </c>
      <c r="AP28" s="432" t="s">
        <v>643</v>
      </c>
      <c r="AQ28" s="432" t="s">
        <v>643</v>
      </c>
      <c r="AR28" s="432" t="s">
        <v>643</v>
      </c>
      <c r="AS28" s="432" t="s">
        <v>643</v>
      </c>
      <c r="AT28" s="432" t="s">
        <v>643</v>
      </c>
      <c r="AU28" s="432" t="s">
        <v>643</v>
      </c>
      <c r="AV28" s="432" t="s">
        <v>643</v>
      </c>
      <c r="AW28" s="432" t="s">
        <v>643</v>
      </c>
      <c r="AX28" s="432" t="s">
        <v>643</v>
      </c>
      <c r="AY28" s="432" t="s">
        <v>643</v>
      </c>
      <c r="AZ28" s="432" t="s">
        <v>643</v>
      </c>
      <c r="BA28" s="432" t="s">
        <v>643</v>
      </c>
      <c r="BB28" s="432" t="s">
        <v>643</v>
      </c>
      <c r="BC28" s="1179"/>
      <c r="BD28" s="1152"/>
      <c r="BE28" s="1181"/>
      <c r="BG28" s="39" t="s">
        <v>600</v>
      </c>
      <c r="BI28" s="50">
        <v>22</v>
      </c>
      <c r="BK28" s="50">
        <v>22</v>
      </c>
      <c r="BL28" s="50" t="str">
        <f>内線情報!FF26</f>
        <v/>
      </c>
      <c r="BN28" s="50">
        <v>22</v>
      </c>
      <c r="BO28" s="50">
        <v>21</v>
      </c>
      <c r="BP28" s="50" t="s">
        <v>720</v>
      </c>
      <c r="BQ28" s="50" t="str">
        <f>IF(C26="","",INDEX(外線情報!$K$5:$K$16,C26,1))&amp;""</f>
        <v/>
      </c>
      <c r="BR28" s="50" t="s">
        <v>417</v>
      </c>
      <c r="BS28" s="50" t="str">
        <f>IF(C26="","",INDEX(NK･NKG!$CG$5:$CG$52,C26,1))&amp;""</f>
        <v/>
      </c>
      <c r="BT28" s="50" t="s">
        <v>720</v>
      </c>
      <c r="BU28" s="50" t="str">
        <f>IF(E26="","",INDEX(外線情報!$K$5:$K$16,E26,1))&amp;""</f>
        <v/>
      </c>
      <c r="BV28" s="50" t="s">
        <v>417</v>
      </c>
      <c r="BW28" s="50" t="str">
        <f>IF(E26="","",INDEX(NK･NKG!$CG$5:$CG$52,E26,1))&amp;""</f>
        <v/>
      </c>
      <c r="BX28" s="50" t="s">
        <v>720</v>
      </c>
      <c r="BY28" s="50" t="str">
        <f>IF(G26="","",INDEX(外線情報!$K$5:$K$16,G26,1))&amp;""</f>
        <v/>
      </c>
      <c r="BZ28" s="50" t="s">
        <v>417</v>
      </c>
      <c r="CA28" s="50" t="str">
        <f>IF(G26="","",INDEX(NK･NKG!$CG$5:$CG$52,G26,1))&amp;""</f>
        <v/>
      </c>
      <c r="CB28" s="50" t="s">
        <v>720</v>
      </c>
      <c r="CC28" s="50" t="str">
        <f>IF(I26="","",INDEX(外線情報!$K$5:$K$16,I26,1))&amp;""</f>
        <v/>
      </c>
      <c r="CD28" s="50" t="s">
        <v>417</v>
      </c>
      <c r="CE28" s="50" t="str">
        <f>IF(I26="","",INDEX(NK･NKG!$CG$5:$CG$52,I26,1))&amp;""</f>
        <v/>
      </c>
      <c r="CF28" s="50" t="s">
        <v>720</v>
      </c>
      <c r="CG28" s="50" t="str">
        <f>IF(K26="","",INDEX(外線情報!$K$5:$K$16,K26,1))&amp;""</f>
        <v/>
      </c>
      <c r="CH28" s="50" t="s">
        <v>417</v>
      </c>
      <c r="CI28" s="50" t="str">
        <f>IF(K26="","",INDEX(NK･NKG!$CG$5:$CG$52,K26,1))&amp;""</f>
        <v/>
      </c>
      <c r="CJ28" s="50" t="s">
        <v>720</v>
      </c>
      <c r="CK28" s="50" t="str">
        <f>IF(M26="","",INDEX(外線情報!$K$5:$K$16,M26,1))&amp;""</f>
        <v/>
      </c>
      <c r="CL28" s="50" t="s">
        <v>417</v>
      </c>
      <c r="CM28" s="50" t="str">
        <f>IF(M26="","",INDEX(NK･NKG!$CG$5:$CG$52,M26,1))&amp;""</f>
        <v/>
      </c>
      <c r="CN28" s="50" t="s">
        <v>751</v>
      </c>
      <c r="CP28" s="50" t="str">
        <f>内線情報!FF27</f>
        <v/>
      </c>
      <c r="CQ28" s="50">
        <f t="shared" si="0"/>
        <v>1048549</v>
      </c>
      <c r="CR28" s="50" t="str">
        <f t="shared" si="1"/>
        <v/>
      </c>
      <c r="CS28" s="50" t="str">
        <f t="shared" si="2"/>
        <v/>
      </c>
      <c r="DA28" s="1153" t="str">
        <f t="shared" ref="DA28" si="66">IF(DA25="grey","grey","")</f>
        <v>grey</v>
      </c>
      <c r="DB28" s="1154"/>
      <c r="DC28" s="1153" t="str">
        <f t="shared" ref="DC28" si="67">IF(DC25="grey","grey","")</f>
        <v>grey</v>
      </c>
      <c r="DD28" s="1154"/>
      <c r="DE28" s="1153" t="str">
        <f t="shared" ref="DE28" si="68">IF(DE25="grey","grey","")</f>
        <v>grey</v>
      </c>
      <c r="DF28" s="1154"/>
      <c r="DG28" s="1153" t="str">
        <f t="shared" ref="DG28" si="69">IF(DG25="grey","grey","")</f>
        <v>grey</v>
      </c>
      <c r="DH28" s="1154"/>
      <c r="DI28" s="1153" t="str">
        <f t="shared" ref="DI28" si="70">IF(DI25="grey","grey","")</f>
        <v>grey</v>
      </c>
      <c r="DJ28" s="1154"/>
      <c r="DK28" s="1153" t="str">
        <f t="shared" ref="DK28" si="71">IF(DK25="grey","grey","")</f>
        <v>grey</v>
      </c>
      <c r="DL28" s="1154"/>
      <c r="DM28" s="22" t="str">
        <f>IFERROR(INDEX(内線情報!$BL$5:$BL$41,MATCH(R28,内線情報!$AI$5:$AI$43,0),1),"")</f>
        <v/>
      </c>
      <c r="DS28" s="1141"/>
      <c r="DV28" s="1153" t="str">
        <f>IF(B26="IK",BQ28,IF(B26="NK",BS28,""))</f>
        <v/>
      </c>
      <c r="DW28" s="1154"/>
      <c r="DX28" s="1155" t="str">
        <f>IF(D26="IK",BU28,IF(D26="NK",BW28,""))</f>
        <v/>
      </c>
      <c r="DY28" s="1156"/>
      <c r="DZ28" s="1155" t="str">
        <f>IF(F26="IK",BY28,IF(F26="NK",CA28,""))</f>
        <v/>
      </c>
      <c r="EA28" s="1156"/>
      <c r="EB28" s="1155" t="str">
        <f>IF(H26="IK",CC28,IF(H26="NK",CE28,""))</f>
        <v/>
      </c>
      <c r="EC28" s="1156"/>
      <c r="ED28" s="1155" t="str">
        <f>IF(J26="IK",CG28,IF(J26="NK",CI28,""))</f>
        <v/>
      </c>
      <c r="EE28" s="1156"/>
      <c r="EF28" s="1155" t="str">
        <f>IF(L26="IK",CK28,IF(L26="NK",CM28,""))</f>
        <v/>
      </c>
      <c r="EG28" s="1156"/>
      <c r="ET28" s="1153"/>
      <c r="EU28" s="1154"/>
      <c r="EV28" s="1153"/>
      <c r="EW28" s="1154"/>
      <c r="EX28" s="1153"/>
      <c r="EY28" s="1154"/>
      <c r="EZ28" s="1153"/>
      <c r="FA28" s="1154"/>
      <c r="FB28" s="1153"/>
      <c r="FC28" s="1154"/>
      <c r="FD28" s="1153"/>
      <c r="FE28" s="1154"/>
      <c r="FF28" s="411">
        <v>22</v>
      </c>
      <c r="FG28" s="411"/>
      <c r="FH28" s="411"/>
      <c r="FI28" s="411"/>
      <c r="FJ28" s="411" t="str">
        <f>IF(内線情報!D26="未定義","red","")</f>
        <v>red</v>
      </c>
      <c r="FK28" s="411"/>
      <c r="FL28" s="411"/>
      <c r="FM28" s="411"/>
      <c r="FN28" s="411"/>
      <c r="FO28" s="411"/>
      <c r="FP28" s="411"/>
      <c r="FQ28" s="411"/>
      <c r="FR28" s="1153"/>
      <c r="FS28" s="1154"/>
      <c r="FT28" s="1153"/>
      <c r="FU28" s="1154"/>
      <c r="FV28" s="1153"/>
      <c r="FW28" s="1154"/>
      <c r="FX28" s="1153"/>
      <c r="FY28" s="1154"/>
      <c r="FZ28" s="1153"/>
      <c r="GA28" s="1154"/>
      <c r="GB28" s="1153"/>
      <c r="GC28" s="1154"/>
      <c r="GE28" s="1152"/>
      <c r="GF28" s="1152"/>
      <c r="GG28" s="1161"/>
      <c r="GH28" s="1152"/>
      <c r="GI28" s="413" t="str">
        <f t="shared" ref="GI28:HR28" si="72">IF(GI6="grey","grey",IF($GG27="grey","grey",IF(S28="","yellow",IF(COUNTIF($CW$6:$CW$7,S28)&gt;0,"","red"))))</f>
        <v>grey</v>
      </c>
      <c r="GJ28" s="633" t="str">
        <f t="shared" si="72"/>
        <v>grey</v>
      </c>
      <c r="GK28" s="633" t="str">
        <f t="shared" si="72"/>
        <v>grey</v>
      </c>
      <c r="GL28" s="633" t="str">
        <f t="shared" si="72"/>
        <v>grey</v>
      </c>
      <c r="GM28" s="633" t="str">
        <f t="shared" si="72"/>
        <v>grey</v>
      </c>
      <c r="GN28" s="633" t="str">
        <f t="shared" si="72"/>
        <v>grey</v>
      </c>
      <c r="GO28" s="633" t="str">
        <f t="shared" si="72"/>
        <v>grey</v>
      </c>
      <c r="GP28" s="633" t="str">
        <f t="shared" si="72"/>
        <v>grey</v>
      </c>
      <c r="GQ28" s="633" t="str">
        <f t="shared" si="72"/>
        <v>grey</v>
      </c>
      <c r="GR28" s="633" t="str">
        <f t="shared" si="72"/>
        <v>grey</v>
      </c>
      <c r="GS28" s="633" t="str">
        <f t="shared" si="72"/>
        <v>grey</v>
      </c>
      <c r="GT28" s="633" t="str">
        <f t="shared" si="72"/>
        <v>grey</v>
      </c>
      <c r="GU28" s="633" t="str">
        <f t="shared" si="72"/>
        <v>grey</v>
      </c>
      <c r="GV28" s="633" t="str">
        <f t="shared" si="72"/>
        <v>grey</v>
      </c>
      <c r="GW28" s="633" t="str">
        <f t="shared" si="72"/>
        <v>grey</v>
      </c>
      <c r="GX28" s="633" t="str">
        <f t="shared" si="72"/>
        <v>grey</v>
      </c>
      <c r="GY28" s="633" t="str">
        <f t="shared" si="72"/>
        <v>grey</v>
      </c>
      <c r="GZ28" s="633" t="str">
        <f t="shared" si="72"/>
        <v>grey</v>
      </c>
      <c r="HA28" s="633" t="str">
        <f t="shared" si="72"/>
        <v>grey</v>
      </c>
      <c r="HB28" s="633" t="str">
        <f t="shared" si="72"/>
        <v>grey</v>
      </c>
      <c r="HC28" s="633" t="str">
        <f t="shared" si="72"/>
        <v>grey</v>
      </c>
      <c r="HD28" s="633" t="str">
        <f t="shared" si="72"/>
        <v>grey</v>
      </c>
      <c r="HE28" s="633" t="str">
        <f t="shared" si="72"/>
        <v>grey</v>
      </c>
      <c r="HF28" s="633" t="str">
        <f t="shared" si="72"/>
        <v>grey</v>
      </c>
      <c r="HG28" s="633" t="str">
        <f t="shared" si="72"/>
        <v>grey</v>
      </c>
      <c r="HH28" s="633" t="str">
        <f t="shared" si="72"/>
        <v>grey</v>
      </c>
      <c r="HI28" s="633" t="str">
        <f t="shared" si="72"/>
        <v>grey</v>
      </c>
      <c r="HJ28" s="633" t="str">
        <f t="shared" si="72"/>
        <v>grey</v>
      </c>
      <c r="HK28" s="633" t="str">
        <f t="shared" si="72"/>
        <v>grey</v>
      </c>
      <c r="HL28" s="633" t="str">
        <f t="shared" si="72"/>
        <v>grey</v>
      </c>
      <c r="HM28" s="633" t="str">
        <f t="shared" si="72"/>
        <v>grey</v>
      </c>
      <c r="HN28" s="633" t="str">
        <f t="shared" si="72"/>
        <v>grey</v>
      </c>
      <c r="HO28" s="633" t="str">
        <f t="shared" si="72"/>
        <v>grey</v>
      </c>
      <c r="HP28" s="633" t="str">
        <f t="shared" si="72"/>
        <v>grey</v>
      </c>
      <c r="HQ28" s="633" t="str">
        <f t="shared" si="72"/>
        <v>grey</v>
      </c>
      <c r="HR28" s="633" t="str">
        <f t="shared" si="72"/>
        <v>grey</v>
      </c>
      <c r="HS28" s="1163"/>
      <c r="HT28" s="1152"/>
      <c r="HU28" s="1161"/>
    </row>
    <row r="29" spans="2:229">
      <c r="B29" s="1184" t="s">
        <v>1318</v>
      </c>
      <c r="C29" s="1185"/>
      <c r="D29" s="1182" t="s">
        <v>1318</v>
      </c>
      <c r="E29" s="1183"/>
      <c r="F29" s="1184" t="s">
        <v>1318</v>
      </c>
      <c r="G29" s="1185"/>
      <c r="H29" s="1182" t="s">
        <v>1318</v>
      </c>
      <c r="I29" s="1183"/>
      <c r="J29" s="1184" t="s">
        <v>1318</v>
      </c>
      <c r="K29" s="1185"/>
      <c r="L29" s="1182" t="s">
        <v>1318</v>
      </c>
      <c r="M29" s="1183"/>
      <c r="O29" s="1151">
        <v>11</v>
      </c>
      <c r="P29" s="1151" t="str">
        <f>IFERROR(INDEX(内線情報!$C$5:$C$54,MATCH($Q29,内線情報!$B$5:$B$54,0)),"")&amp;""</f>
        <v/>
      </c>
      <c r="Q29" s="1160"/>
      <c r="R29" s="1151" t="str">
        <f>IFERROR(INDEX(内線情報!$D$5:$D$54,MATCH($Q29,内線情報!$B$5:$B$54,0)),"")&amp;""</f>
        <v/>
      </c>
      <c r="S29" s="431" t="s">
        <v>643</v>
      </c>
      <c r="T29" s="431" t="s">
        <v>643</v>
      </c>
      <c r="U29" s="431" t="s">
        <v>643</v>
      </c>
      <c r="V29" s="431" t="s">
        <v>643</v>
      </c>
      <c r="W29" s="431" t="s">
        <v>643</v>
      </c>
      <c r="X29" s="431" t="s">
        <v>643</v>
      </c>
      <c r="Y29" s="431" t="s">
        <v>643</v>
      </c>
      <c r="Z29" s="431" t="s">
        <v>643</v>
      </c>
      <c r="AA29" s="431" t="s">
        <v>643</v>
      </c>
      <c r="AB29" s="431" t="s">
        <v>643</v>
      </c>
      <c r="AC29" s="431" t="s">
        <v>643</v>
      </c>
      <c r="AD29" s="431" t="s">
        <v>643</v>
      </c>
      <c r="AE29" s="431" t="s">
        <v>643</v>
      </c>
      <c r="AF29" s="431" t="s">
        <v>643</v>
      </c>
      <c r="AG29" s="431" t="s">
        <v>643</v>
      </c>
      <c r="AH29" s="431" t="s">
        <v>643</v>
      </c>
      <c r="AI29" s="431" t="s">
        <v>643</v>
      </c>
      <c r="AJ29" s="431" t="s">
        <v>643</v>
      </c>
      <c r="AK29" s="431" t="s">
        <v>643</v>
      </c>
      <c r="AL29" s="431" t="s">
        <v>643</v>
      </c>
      <c r="AM29" s="431" t="s">
        <v>643</v>
      </c>
      <c r="AN29" s="431" t="s">
        <v>643</v>
      </c>
      <c r="AO29" s="431" t="s">
        <v>643</v>
      </c>
      <c r="AP29" s="431" t="s">
        <v>643</v>
      </c>
      <c r="AQ29" s="431" t="s">
        <v>643</v>
      </c>
      <c r="AR29" s="431" t="s">
        <v>643</v>
      </c>
      <c r="AS29" s="431" t="s">
        <v>643</v>
      </c>
      <c r="AT29" s="431" t="s">
        <v>643</v>
      </c>
      <c r="AU29" s="431" t="s">
        <v>643</v>
      </c>
      <c r="AV29" s="431" t="s">
        <v>643</v>
      </c>
      <c r="AW29" s="431" t="s">
        <v>643</v>
      </c>
      <c r="AX29" s="431" t="s">
        <v>643</v>
      </c>
      <c r="AY29" s="431" t="s">
        <v>643</v>
      </c>
      <c r="AZ29" s="431" t="s">
        <v>643</v>
      </c>
      <c r="BA29" s="431" t="s">
        <v>643</v>
      </c>
      <c r="BB29" s="431" t="s">
        <v>643</v>
      </c>
      <c r="BC29" s="1178" t="s">
        <v>643</v>
      </c>
      <c r="BD29" s="1151" t="str">
        <f>IFERROR(IF(Q29="","",IF(ISBLANK(INDEX(内線情報!$G$5:$G$54,Q29)),1,DS29)),"")&amp;""</f>
        <v/>
      </c>
      <c r="BE29" s="1180"/>
      <c r="BG29" s="39" t="s">
        <v>620</v>
      </c>
      <c r="BI29" s="50">
        <v>23</v>
      </c>
      <c r="BK29" s="50">
        <v>23</v>
      </c>
      <c r="BL29" s="50" t="str">
        <f>内線情報!FF27</f>
        <v/>
      </c>
      <c r="BN29" s="50">
        <v>23</v>
      </c>
      <c r="BO29" s="50">
        <v>22</v>
      </c>
      <c r="BW29" s="50"/>
      <c r="CH29" s="50"/>
      <c r="CI29" s="50"/>
      <c r="CN29" s="50" t="s">
        <v>752</v>
      </c>
      <c r="CP29" s="50" t="str">
        <f>内線情報!FF28</f>
        <v/>
      </c>
      <c r="CQ29" s="50">
        <f t="shared" si="0"/>
        <v>1048549</v>
      </c>
      <c r="CR29" s="50" t="str">
        <f t="shared" si="1"/>
        <v/>
      </c>
      <c r="CS29" s="50" t="str">
        <f t="shared" si="2"/>
        <v/>
      </c>
      <c r="DA29" s="1153" t="str">
        <f>IF(DA25="grey","grey",IF(AND(B26&lt;&gt;$BG$7,B26&lt;&gt;$BG$9,B26&lt;&gt;$BG$13,B26&lt;&gt;$BG$12),"grey",IF(B29="","yellow",IF(COUNTIF($CN$6:$CN$32,B29)&gt;0,"","red"))))</f>
        <v>grey</v>
      </c>
      <c r="DB29" s="1154"/>
      <c r="DC29" s="1153" t="str">
        <f>IF(DC25="grey","grey",IF(AND(D26&lt;&gt;$BG$7,D26&lt;&gt;$BG$9,D26&lt;&gt;$BG$13,D26&lt;&gt;$BG$12),"grey",IF(D29="","yellow",IF(COUNTIF($CN$6:$CN$32,D29)&gt;0,"","red"))))</f>
        <v>grey</v>
      </c>
      <c r="DD29" s="1154"/>
      <c r="DE29" s="1164" t="str">
        <f>IF(DE25="grey","grey",IF(AND(F26&lt;&gt;$BG$7,F26&lt;&gt;$BG$9,F26&lt;&gt;$BG$13,F26&lt;&gt;$BG$12),"grey",IF(F29="","yellow",IF(COUNTIF($CN$6:$CN$32,F29)&gt;0,"","red"))))</f>
        <v>grey</v>
      </c>
      <c r="DF29" s="1165"/>
      <c r="DG29" s="1164" t="str">
        <f>IF(DG25="grey","grey",IF(AND(H26&lt;&gt;$BG$7,H26&lt;&gt;$BG$9,H26&lt;&gt;$BG$13,H26&lt;&gt;$BG$12),"grey",IF(H29="","yellow",IF(COUNTIF($CN$6:$CN$32,H29)&gt;0,"","red"))))</f>
        <v>grey</v>
      </c>
      <c r="DH29" s="1165"/>
      <c r="DI29" s="1164" t="str">
        <f>IF(DI25="grey","grey",IF(AND(J26&lt;&gt;$BG$7,J26&lt;&gt;$BG$9,J26&lt;&gt;$BG$13,J26&lt;&gt;$BG$12),"grey",IF(J29="","yellow",IF(COUNTIF($CN$6:$CN$32,J29)&gt;0,"","red"))))</f>
        <v>grey</v>
      </c>
      <c r="DJ29" s="1165"/>
      <c r="DK29" s="1164" t="str">
        <f>IF(DK25="grey","grey",IF(AND(L26&lt;&gt;$BG$7,L26&lt;&gt;$BG$9,L26&lt;&gt;$BG$13,L26&lt;&gt;$BG$12),"grey",IF(L29="","yellow",IF(COUNTIF($CN$6:$CN$32,L29)&gt;0,"","red"))))</f>
        <v>grey</v>
      </c>
      <c r="DL29" s="1165"/>
      <c r="DM29" s="22" t="str">
        <f>IFERROR(INDEX(内線情報!$BL$5:$BL$41,MATCH(R29,内線情報!$AI$5:$AI$43,0),1),"")</f>
        <v/>
      </c>
      <c r="DS29" s="1141" t="e">
        <f>INDEX(内線情報!$G$5:$G$54,MATCH(Q29,DK,0))</f>
        <v>#N/A</v>
      </c>
      <c r="DV29" s="1153"/>
      <c r="DW29" s="1154"/>
      <c r="DX29" s="1153"/>
      <c r="DY29" s="1154"/>
      <c r="DZ29" s="1153"/>
      <c r="EA29" s="1154"/>
      <c r="EB29" s="1153"/>
      <c r="EC29" s="1154"/>
      <c r="ED29" s="1153"/>
      <c r="EE29" s="1154"/>
      <c r="EF29" s="1153"/>
      <c r="EG29" s="1154"/>
      <c r="ET29" s="1153"/>
      <c r="EU29" s="1154"/>
      <c r="EV29" s="1153"/>
      <c r="EW29" s="1154"/>
      <c r="EX29" s="1153"/>
      <c r="EY29" s="1154"/>
      <c r="EZ29" s="1153"/>
      <c r="FA29" s="1154"/>
      <c r="FB29" s="1153"/>
      <c r="FC29" s="1154"/>
      <c r="FD29" s="1153"/>
      <c r="FE29" s="1154"/>
      <c r="FF29" s="411">
        <v>23</v>
      </c>
      <c r="FG29" s="411"/>
      <c r="FH29" s="411"/>
      <c r="FI29" s="411"/>
      <c r="FJ29" s="411" t="str">
        <f>IF(内線情報!D27="未定義","red","")</f>
        <v>red</v>
      </c>
      <c r="FK29" s="411"/>
      <c r="FL29" s="411"/>
      <c r="FM29" s="411"/>
      <c r="FN29" s="411"/>
      <c r="FO29" s="411"/>
      <c r="FP29" s="411"/>
      <c r="FQ29" s="411"/>
      <c r="FR29" s="1153"/>
      <c r="FS29" s="1154"/>
      <c r="FT29" s="1153"/>
      <c r="FU29" s="1154"/>
      <c r="FV29" s="1153"/>
      <c r="FW29" s="1154"/>
      <c r="FX29" s="1153"/>
      <c r="FY29" s="1154"/>
      <c r="FZ29" s="1153"/>
      <c r="GA29" s="1154"/>
      <c r="GB29" s="1153"/>
      <c r="GC29" s="1154"/>
      <c r="GE29" s="1151" t="str">
        <f>IF($GF29="grey","grey","")</f>
        <v>grey</v>
      </c>
      <c r="GF29" s="1151" t="str">
        <f>IF($GG29="grey","grey","")</f>
        <v>grey</v>
      </c>
      <c r="GG29" s="1160" t="str">
        <f>IF(Q29="","grey",IF(COUNTIF(Q:Q,Q29)&gt;1,"red",IF(COUNTIF(_DK,Q29)&gt;0,"","red")))</f>
        <v>grey</v>
      </c>
      <c r="GH29" s="1151" t="str">
        <f>IF($GF29="grey","grey","")</f>
        <v>grey</v>
      </c>
      <c r="GI29" s="413" t="str">
        <f t="shared" ref="GI29:HR29" si="73">IF(GI6="grey","grey",IF($GG29="grey","grey",IF(S29="","yellow",IF(COUNTIF($CT$6:$CT$21,S29)&gt;0,"","red"))))</f>
        <v>grey</v>
      </c>
      <c r="GJ29" s="633" t="str">
        <f t="shared" si="73"/>
        <v>grey</v>
      </c>
      <c r="GK29" s="633" t="str">
        <f t="shared" si="73"/>
        <v>grey</v>
      </c>
      <c r="GL29" s="633" t="str">
        <f t="shared" si="73"/>
        <v>grey</v>
      </c>
      <c r="GM29" s="633" t="str">
        <f t="shared" si="73"/>
        <v>grey</v>
      </c>
      <c r="GN29" s="633" t="str">
        <f t="shared" si="73"/>
        <v>grey</v>
      </c>
      <c r="GO29" s="633" t="str">
        <f t="shared" si="73"/>
        <v>grey</v>
      </c>
      <c r="GP29" s="633" t="str">
        <f t="shared" si="73"/>
        <v>grey</v>
      </c>
      <c r="GQ29" s="633" t="str">
        <f t="shared" si="73"/>
        <v>grey</v>
      </c>
      <c r="GR29" s="633" t="str">
        <f t="shared" si="73"/>
        <v>grey</v>
      </c>
      <c r="GS29" s="633" t="str">
        <f t="shared" si="73"/>
        <v>grey</v>
      </c>
      <c r="GT29" s="633" t="str">
        <f t="shared" si="73"/>
        <v>grey</v>
      </c>
      <c r="GU29" s="633" t="str">
        <f t="shared" si="73"/>
        <v>grey</v>
      </c>
      <c r="GV29" s="633" t="str">
        <f t="shared" si="73"/>
        <v>grey</v>
      </c>
      <c r="GW29" s="633" t="str">
        <f t="shared" si="73"/>
        <v>grey</v>
      </c>
      <c r="GX29" s="633" t="str">
        <f t="shared" si="73"/>
        <v>grey</v>
      </c>
      <c r="GY29" s="633" t="str">
        <f t="shared" si="73"/>
        <v>grey</v>
      </c>
      <c r="GZ29" s="633" t="str">
        <f t="shared" si="73"/>
        <v>grey</v>
      </c>
      <c r="HA29" s="633" t="str">
        <f t="shared" si="73"/>
        <v>grey</v>
      </c>
      <c r="HB29" s="633" t="str">
        <f t="shared" si="73"/>
        <v>grey</v>
      </c>
      <c r="HC29" s="633" t="str">
        <f t="shared" si="73"/>
        <v>grey</v>
      </c>
      <c r="HD29" s="633" t="str">
        <f t="shared" si="73"/>
        <v>grey</v>
      </c>
      <c r="HE29" s="633" t="str">
        <f t="shared" si="73"/>
        <v>grey</v>
      </c>
      <c r="HF29" s="633" t="str">
        <f t="shared" si="73"/>
        <v>grey</v>
      </c>
      <c r="HG29" s="633" t="str">
        <f t="shared" si="73"/>
        <v>grey</v>
      </c>
      <c r="HH29" s="633" t="str">
        <f t="shared" si="73"/>
        <v>grey</v>
      </c>
      <c r="HI29" s="633" t="str">
        <f t="shared" si="73"/>
        <v>grey</v>
      </c>
      <c r="HJ29" s="633" t="str">
        <f t="shared" si="73"/>
        <v>grey</v>
      </c>
      <c r="HK29" s="633" t="str">
        <f t="shared" si="73"/>
        <v>grey</v>
      </c>
      <c r="HL29" s="633" t="str">
        <f t="shared" si="73"/>
        <v>grey</v>
      </c>
      <c r="HM29" s="633" t="str">
        <f t="shared" si="73"/>
        <v>grey</v>
      </c>
      <c r="HN29" s="633" t="str">
        <f t="shared" si="73"/>
        <v>grey</v>
      </c>
      <c r="HO29" s="633" t="str">
        <f t="shared" si="73"/>
        <v>grey</v>
      </c>
      <c r="HP29" s="633" t="str">
        <f t="shared" si="73"/>
        <v>grey</v>
      </c>
      <c r="HQ29" s="633" t="str">
        <f t="shared" si="73"/>
        <v>grey</v>
      </c>
      <c r="HR29" s="633" t="str">
        <f t="shared" si="73"/>
        <v>grey</v>
      </c>
      <c r="HS29" s="1162" t="str">
        <f t="shared" ref="HS29" si="74">IF($GG29="grey","grey",IF(BC29="","",IF(COUNTIF($CV$6:$CV$7,BC29)&gt;0,"","red")))</f>
        <v>grey</v>
      </c>
      <c r="HT29" s="1151" t="str">
        <f t="shared" ref="HT29:HU29" si="75">IF($GG29="grey","grey","")</f>
        <v>grey</v>
      </c>
      <c r="HU29" s="1160" t="str">
        <f t="shared" si="75"/>
        <v>grey</v>
      </c>
    </row>
    <row r="30" spans="2:229">
      <c r="B30" s="1186" t="s">
        <v>315</v>
      </c>
      <c r="C30" s="1187"/>
      <c r="D30" s="1186" t="s">
        <v>316</v>
      </c>
      <c r="E30" s="1187"/>
      <c r="F30" s="1186" t="s">
        <v>317</v>
      </c>
      <c r="G30" s="1187"/>
      <c r="H30" s="1186" t="s">
        <v>318</v>
      </c>
      <c r="I30" s="1187"/>
      <c r="J30" s="1186" t="s">
        <v>319</v>
      </c>
      <c r="K30" s="1187"/>
      <c r="L30" s="1186" t="s">
        <v>320</v>
      </c>
      <c r="M30" s="1187"/>
      <c r="O30" s="1152"/>
      <c r="P30" s="1152"/>
      <c r="Q30" s="1161"/>
      <c r="R30" s="1152"/>
      <c r="S30" s="432" t="s">
        <v>643</v>
      </c>
      <c r="T30" s="432" t="s">
        <v>643</v>
      </c>
      <c r="U30" s="432" t="s">
        <v>643</v>
      </c>
      <c r="V30" s="432" t="s">
        <v>643</v>
      </c>
      <c r="W30" s="432" t="s">
        <v>643</v>
      </c>
      <c r="X30" s="432" t="s">
        <v>643</v>
      </c>
      <c r="Y30" s="432" t="s">
        <v>643</v>
      </c>
      <c r="Z30" s="432" t="s">
        <v>643</v>
      </c>
      <c r="AA30" s="432" t="s">
        <v>643</v>
      </c>
      <c r="AB30" s="432" t="s">
        <v>643</v>
      </c>
      <c r="AC30" s="432" t="s">
        <v>643</v>
      </c>
      <c r="AD30" s="432" t="s">
        <v>643</v>
      </c>
      <c r="AE30" s="432" t="s">
        <v>643</v>
      </c>
      <c r="AF30" s="432" t="s">
        <v>643</v>
      </c>
      <c r="AG30" s="432" t="s">
        <v>643</v>
      </c>
      <c r="AH30" s="432" t="s">
        <v>643</v>
      </c>
      <c r="AI30" s="432" t="s">
        <v>643</v>
      </c>
      <c r="AJ30" s="432" t="s">
        <v>643</v>
      </c>
      <c r="AK30" s="432" t="s">
        <v>643</v>
      </c>
      <c r="AL30" s="432" t="s">
        <v>643</v>
      </c>
      <c r="AM30" s="432" t="s">
        <v>643</v>
      </c>
      <c r="AN30" s="432" t="s">
        <v>643</v>
      </c>
      <c r="AO30" s="432" t="s">
        <v>643</v>
      </c>
      <c r="AP30" s="432" t="s">
        <v>643</v>
      </c>
      <c r="AQ30" s="432" t="s">
        <v>643</v>
      </c>
      <c r="AR30" s="432" t="s">
        <v>643</v>
      </c>
      <c r="AS30" s="432" t="s">
        <v>643</v>
      </c>
      <c r="AT30" s="432" t="s">
        <v>643</v>
      </c>
      <c r="AU30" s="432" t="s">
        <v>643</v>
      </c>
      <c r="AV30" s="432" t="s">
        <v>643</v>
      </c>
      <c r="AW30" s="432" t="s">
        <v>643</v>
      </c>
      <c r="AX30" s="432" t="s">
        <v>643</v>
      </c>
      <c r="AY30" s="432" t="s">
        <v>643</v>
      </c>
      <c r="AZ30" s="432" t="s">
        <v>643</v>
      </c>
      <c r="BA30" s="432" t="s">
        <v>643</v>
      </c>
      <c r="BB30" s="432" t="s">
        <v>643</v>
      </c>
      <c r="BC30" s="1179"/>
      <c r="BD30" s="1152"/>
      <c r="BE30" s="1181"/>
      <c r="BG30" s="39" t="s">
        <v>601</v>
      </c>
      <c r="BI30" s="50">
        <v>24</v>
      </c>
      <c r="BK30" s="50">
        <v>24</v>
      </c>
      <c r="BL30" s="50" t="str">
        <f>内線情報!FF28</f>
        <v/>
      </c>
      <c r="BN30" s="50">
        <v>24</v>
      </c>
      <c r="BO30" s="50">
        <v>23</v>
      </c>
      <c r="BQ30" s="52"/>
      <c r="BS30" s="52"/>
      <c r="BU30" s="52"/>
      <c r="BV30" s="50"/>
      <c r="BW30" s="52"/>
      <c r="BY30" s="52"/>
      <c r="CA30" s="52"/>
      <c r="CC30" s="52"/>
      <c r="CE30" s="52"/>
      <c r="CG30" s="52"/>
      <c r="CH30" s="50"/>
      <c r="CI30" s="52"/>
      <c r="CK30" s="52"/>
      <c r="CM30" s="52"/>
      <c r="CN30" s="50" t="s">
        <v>753</v>
      </c>
      <c r="CP30" s="50" t="str">
        <f>内線情報!FF29</f>
        <v/>
      </c>
      <c r="CQ30" s="50">
        <f t="shared" si="0"/>
        <v>1048549</v>
      </c>
      <c r="CR30" s="50" t="str">
        <f t="shared" si="1"/>
        <v/>
      </c>
      <c r="CS30" s="50" t="str">
        <f t="shared" si="2"/>
        <v/>
      </c>
      <c r="DA30" s="1166" t="str">
        <f>IFERROR(IF(COUNT(Q9:Q34)&gt;0,IF($DN8&lt;36,"grey",B30),"grey"),B30)</f>
        <v>grey</v>
      </c>
      <c r="DB30" s="1167"/>
      <c r="DC30" s="1166" t="str">
        <f>IFERROR(IF(COUNT(Q9:Q34)&gt;0,IF($DN8&lt;36,"grey",D30),"grey"),D30)</f>
        <v>grey</v>
      </c>
      <c r="DD30" s="1167"/>
      <c r="DE30" s="1166" t="str">
        <f>IFERROR(IF(COUNT(Q9:Q34)&gt;0,IF($DN8&lt;36,"grey",F30),"grey"),F30)</f>
        <v>grey</v>
      </c>
      <c r="DF30" s="1167"/>
      <c r="DG30" s="1166" t="str">
        <f>IFERROR(IF(COUNT(Q9:Q34)&gt;0,IF($DN8&lt;36,"grey",H30),"grey"),H30)</f>
        <v>grey</v>
      </c>
      <c r="DH30" s="1167"/>
      <c r="DI30" s="1166" t="str">
        <f>IFERROR(IF(COUNT(Q9:Q34)&gt;0,IF($DN8&lt;36,"grey",J30),"grey"),J30)</f>
        <v>grey</v>
      </c>
      <c r="DJ30" s="1167"/>
      <c r="DK30" s="1166" t="str">
        <f>IFERROR(IF(COUNT(Q9:Q34)&gt;0,IF($DN8&lt;36,"grey",L30),"grey"),L30)</f>
        <v>grey</v>
      </c>
      <c r="DL30" s="1167"/>
      <c r="DM30" s="22" t="str">
        <f>IFERROR(INDEX(内線情報!$BL$5:$BL$41,MATCH(R30,内線情報!$AI$5:$AI$43,0),1),"")</f>
        <v/>
      </c>
      <c r="DS30" s="1141"/>
      <c r="DV30" s="1166"/>
      <c r="DW30" s="1167"/>
      <c r="DX30" s="1166"/>
      <c r="DY30" s="1167"/>
      <c r="DZ30" s="1166"/>
      <c r="EA30" s="1167"/>
      <c r="EB30" s="1166"/>
      <c r="EC30" s="1167"/>
      <c r="ED30" s="1166"/>
      <c r="EE30" s="1167"/>
      <c r="EF30" s="1166"/>
      <c r="EG30" s="1167"/>
      <c r="ET30" s="1166"/>
      <c r="EU30" s="1167"/>
      <c r="EV30" s="1166"/>
      <c r="EW30" s="1167"/>
      <c r="EX30" s="1166"/>
      <c r="EY30" s="1167"/>
      <c r="EZ30" s="1166"/>
      <c r="FA30" s="1167"/>
      <c r="FB30" s="1166"/>
      <c r="FC30" s="1167"/>
      <c r="FD30" s="1166"/>
      <c r="FE30" s="1167"/>
      <c r="FF30" s="421">
        <v>24</v>
      </c>
      <c r="FG30" s="421"/>
      <c r="FH30" s="421"/>
      <c r="FI30" s="421"/>
      <c r="FJ30" s="421" t="str">
        <f>IF(内線情報!D28="未定義","red","")</f>
        <v>red</v>
      </c>
      <c r="FK30" s="420"/>
      <c r="FL30" s="420"/>
      <c r="FM30" s="420"/>
      <c r="FN30" s="420"/>
      <c r="FO30" s="420"/>
      <c r="FP30" s="420"/>
      <c r="FQ30" s="420"/>
      <c r="FR30" s="1166"/>
      <c r="FS30" s="1167"/>
      <c r="FT30" s="1166"/>
      <c r="FU30" s="1167"/>
      <c r="FV30" s="1166"/>
      <c r="FW30" s="1167"/>
      <c r="FX30" s="1166"/>
      <c r="FY30" s="1167"/>
      <c r="FZ30" s="1166"/>
      <c r="GA30" s="1167"/>
      <c r="GB30" s="1166"/>
      <c r="GC30" s="1167"/>
      <c r="GE30" s="1152"/>
      <c r="GF30" s="1152"/>
      <c r="GG30" s="1161"/>
      <c r="GH30" s="1152"/>
      <c r="GI30" s="413" t="str">
        <f t="shared" ref="GI30:HR30" si="76">IF(GI6="grey","grey",IF($GG29="grey","grey",IF(S30="","yellow",IF(COUNTIF($CW$6:$CW$7,S30)&gt;0,"","red"))))</f>
        <v>grey</v>
      </c>
      <c r="GJ30" s="633" t="str">
        <f t="shared" si="76"/>
        <v>grey</v>
      </c>
      <c r="GK30" s="633" t="str">
        <f t="shared" si="76"/>
        <v>grey</v>
      </c>
      <c r="GL30" s="633" t="str">
        <f t="shared" si="76"/>
        <v>grey</v>
      </c>
      <c r="GM30" s="633" t="str">
        <f t="shared" si="76"/>
        <v>grey</v>
      </c>
      <c r="GN30" s="633" t="str">
        <f t="shared" si="76"/>
        <v>grey</v>
      </c>
      <c r="GO30" s="633" t="str">
        <f t="shared" si="76"/>
        <v>grey</v>
      </c>
      <c r="GP30" s="633" t="str">
        <f t="shared" si="76"/>
        <v>grey</v>
      </c>
      <c r="GQ30" s="633" t="str">
        <f t="shared" si="76"/>
        <v>grey</v>
      </c>
      <c r="GR30" s="633" t="str">
        <f t="shared" si="76"/>
        <v>grey</v>
      </c>
      <c r="GS30" s="633" t="str">
        <f t="shared" si="76"/>
        <v>grey</v>
      </c>
      <c r="GT30" s="633" t="str">
        <f t="shared" si="76"/>
        <v>grey</v>
      </c>
      <c r="GU30" s="633" t="str">
        <f t="shared" si="76"/>
        <v>grey</v>
      </c>
      <c r="GV30" s="633" t="str">
        <f t="shared" si="76"/>
        <v>grey</v>
      </c>
      <c r="GW30" s="633" t="str">
        <f t="shared" si="76"/>
        <v>grey</v>
      </c>
      <c r="GX30" s="633" t="str">
        <f t="shared" si="76"/>
        <v>grey</v>
      </c>
      <c r="GY30" s="633" t="str">
        <f t="shared" si="76"/>
        <v>grey</v>
      </c>
      <c r="GZ30" s="633" t="str">
        <f t="shared" si="76"/>
        <v>grey</v>
      </c>
      <c r="HA30" s="633" t="str">
        <f t="shared" si="76"/>
        <v>grey</v>
      </c>
      <c r="HB30" s="633" t="str">
        <f t="shared" si="76"/>
        <v>grey</v>
      </c>
      <c r="HC30" s="633" t="str">
        <f t="shared" si="76"/>
        <v>grey</v>
      </c>
      <c r="HD30" s="633" t="str">
        <f t="shared" si="76"/>
        <v>grey</v>
      </c>
      <c r="HE30" s="633" t="str">
        <f t="shared" si="76"/>
        <v>grey</v>
      </c>
      <c r="HF30" s="633" t="str">
        <f t="shared" si="76"/>
        <v>grey</v>
      </c>
      <c r="HG30" s="633" t="str">
        <f t="shared" si="76"/>
        <v>grey</v>
      </c>
      <c r="HH30" s="633" t="str">
        <f t="shared" si="76"/>
        <v>grey</v>
      </c>
      <c r="HI30" s="633" t="str">
        <f t="shared" si="76"/>
        <v>grey</v>
      </c>
      <c r="HJ30" s="633" t="str">
        <f t="shared" si="76"/>
        <v>grey</v>
      </c>
      <c r="HK30" s="633" t="str">
        <f t="shared" si="76"/>
        <v>grey</v>
      </c>
      <c r="HL30" s="633" t="str">
        <f t="shared" si="76"/>
        <v>grey</v>
      </c>
      <c r="HM30" s="633" t="str">
        <f t="shared" si="76"/>
        <v>grey</v>
      </c>
      <c r="HN30" s="633" t="str">
        <f t="shared" si="76"/>
        <v>grey</v>
      </c>
      <c r="HO30" s="633" t="str">
        <f t="shared" si="76"/>
        <v>grey</v>
      </c>
      <c r="HP30" s="633" t="str">
        <f t="shared" si="76"/>
        <v>grey</v>
      </c>
      <c r="HQ30" s="633" t="str">
        <f t="shared" si="76"/>
        <v>grey</v>
      </c>
      <c r="HR30" s="633" t="str">
        <f t="shared" si="76"/>
        <v>grey</v>
      </c>
      <c r="HS30" s="1163"/>
      <c r="HT30" s="1152"/>
      <c r="HU30" s="1161"/>
    </row>
    <row r="31" spans="2:229">
      <c r="B31" s="34" t="s">
        <v>331</v>
      </c>
      <c r="C31" s="35"/>
      <c r="D31" s="34" t="s">
        <v>331</v>
      </c>
      <c r="E31" s="35"/>
      <c r="F31" s="34" t="s">
        <v>57</v>
      </c>
      <c r="G31" s="35"/>
      <c r="H31" s="34" t="s">
        <v>57</v>
      </c>
      <c r="I31" s="35"/>
      <c r="J31" s="34" t="s">
        <v>57</v>
      </c>
      <c r="K31" s="35"/>
      <c r="L31" s="34" t="s">
        <v>57</v>
      </c>
      <c r="M31" s="35"/>
      <c r="O31" s="1151">
        <v>12</v>
      </c>
      <c r="P31" s="1151" t="str">
        <f>IFERROR(INDEX(内線情報!$C$5:$C$54,MATCH($Q31,内線情報!$B$5:$B$54,0)),"")&amp;""</f>
        <v/>
      </c>
      <c r="Q31" s="1160"/>
      <c r="R31" s="1151" t="str">
        <f>IFERROR(INDEX(内線情報!$D$5:$D$54,MATCH($Q31,内線情報!$B$5:$B$54,0)),"")&amp;""</f>
        <v/>
      </c>
      <c r="S31" s="431" t="s">
        <v>643</v>
      </c>
      <c r="T31" s="431" t="s">
        <v>643</v>
      </c>
      <c r="U31" s="431" t="s">
        <v>643</v>
      </c>
      <c r="V31" s="431" t="s">
        <v>643</v>
      </c>
      <c r="W31" s="431" t="s">
        <v>643</v>
      </c>
      <c r="X31" s="431" t="s">
        <v>643</v>
      </c>
      <c r="Y31" s="431" t="s">
        <v>643</v>
      </c>
      <c r="Z31" s="431" t="s">
        <v>643</v>
      </c>
      <c r="AA31" s="431" t="s">
        <v>643</v>
      </c>
      <c r="AB31" s="431" t="s">
        <v>643</v>
      </c>
      <c r="AC31" s="431" t="s">
        <v>643</v>
      </c>
      <c r="AD31" s="431" t="s">
        <v>643</v>
      </c>
      <c r="AE31" s="431" t="s">
        <v>643</v>
      </c>
      <c r="AF31" s="431" t="s">
        <v>643</v>
      </c>
      <c r="AG31" s="431" t="s">
        <v>643</v>
      </c>
      <c r="AH31" s="431" t="s">
        <v>643</v>
      </c>
      <c r="AI31" s="431" t="s">
        <v>643</v>
      </c>
      <c r="AJ31" s="431" t="s">
        <v>643</v>
      </c>
      <c r="AK31" s="431" t="s">
        <v>643</v>
      </c>
      <c r="AL31" s="431" t="s">
        <v>643</v>
      </c>
      <c r="AM31" s="431" t="s">
        <v>643</v>
      </c>
      <c r="AN31" s="431" t="s">
        <v>643</v>
      </c>
      <c r="AO31" s="431" t="s">
        <v>643</v>
      </c>
      <c r="AP31" s="431" t="s">
        <v>643</v>
      </c>
      <c r="AQ31" s="431" t="s">
        <v>643</v>
      </c>
      <c r="AR31" s="431" t="s">
        <v>643</v>
      </c>
      <c r="AS31" s="431" t="s">
        <v>643</v>
      </c>
      <c r="AT31" s="431" t="s">
        <v>643</v>
      </c>
      <c r="AU31" s="431" t="s">
        <v>643</v>
      </c>
      <c r="AV31" s="431" t="s">
        <v>643</v>
      </c>
      <c r="AW31" s="431" t="s">
        <v>643</v>
      </c>
      <c r="AX31" s="431" t="s">
        <v>643</v>
      </c>
      <c r="AY31" s="431" t="s">
        <v>643</v>
      </c>
      <c r="AZ31" s="431" t="s">
        <v>643</v>
      </c>
      <c r="BA31" s="431" t="s">
        <v>643</v>
      </c>
      <c r="BB31" s="431" t="s">
        <v>643</v>
      </c>
      <c r="BC31" s="1178" t="s">
        <v>643</v>
      </c>
      <c r="BD31" s="1151" t="str">
        <f>IFERROR(IF(Q31="","",IF(ISBLANK(INDEX(内線情報!$G$5:$G$54,Q31)),1,DS31)),"")&amp;""</f>
        <v/>
      </c>
      <c r="BE31" s="1180"/>
      <c r="BG31" s="39" t="s">
        <v>602</v>
      </c>
      <c r="BK31" s="50">
        <v>25</v>
      </c>
      <c r="BL31" s="50" t="str">
        <f>内線情報!FF29</f>
        <v/>
      </c>
      <c r="BN31" s="50">
        <v>25</v>
      </c>
      <c r="BO31" s="50">
        <v>24</v>
      </c>
      <c r="BU31" s="50"/>
      <c r="BV31" s="50"/>
      <c r="BW31" s="50"/>
      <c r="CG31" s="50"/>
      <c r="CH31" s="50"/>
      <c r="CI31" s="50"/>
      <c r="CN31" s="50" t="s">
        <v>754</v>
      </c>
      <c r="CP31" s="50" t="str">
        <f>内線情報!FF30</f>
        <v/>
      </c>
      <c r="CQ31" s="50">
        <f t="shared" si="0"/>
        <v>1048549</v>
      </c>
      <c r="CR31" s="50" t="str">
        <f t="shared" si="1"/>
        <v/>
      </c>
      <c r="CS31" s="50" t="str">
        <f t="shared" si="2"/>
        <v/>
      </c>
      <c r="DA31" s="34" t="str">
        <f>IF(DA30="grey","grey",IF(B31="","yellow",IF(COUNTIF($BG$6:$BG$39,B31)&gt;0,"","red")))</f>
        <v>grey</v>
      </c>
      <c r="DB31" s="35" t="str">
        <f ca="1">IF(DA30="grey","grey",IFERROR(IF(COUNTIF(INDIRECT(B31),SUBSTITUTE(C31,"*","~")),EU31,"red"),IF(AND(C31&lt;&gt;$BG$7,C31&lt;&gt;$BG$8,C31&lt;&gt;$BG$9,C31&lt;&gt;$BG$10,C31&lt;&gt;$BG$11,C31&lt;&gt;$BG$12,C31&lt;&gt;$BG$13),"grey",EU31)))</f>
        <v>grey</v>
      </c>
      <c r="DC31" s="34" t="str">
        <f>IF(DC30="grey","grey",IF(D31="","yellow",IF(COUNTIF($BG$6:$BG$39,D31)&gt;0,"","red")))</f>
        <v>grey</v>
      </c>
      <c r="DD31" s="35" t="str">
        <f ca="1">IF(DC30="grey","grey",IFERROR(IF(COUNTIF(INDIRECT(D31),SUBSTITUTE(E31,"*","~")),EW31,"red"),IF(AND(E31&lt;&gt;$BG$7,E31&lt;&gt;$BG$8,E31&lt;&gt;$BG$9,E31&lt;&gt;$BG$10,E31&lt;&gt;$BG$11,E31&lt;&gt;$BG$12,E31&lt;&gt;$BG$13),"grey",EW31)))</f>
        <v>grey</v>
      </c>
      <c r="DE31" s="34" t="str">
        <f>IF(DE30="grey","grey",IF(F31="","yellow",IF(COUNTIF($BG$6:$BG$39,F31)&gt;0,"","red")))</f>
        <v>grey</v>
      </c>
      <c r="DF31" s="35" t="str">
        <f ca="1">IF(DE30="grey","grey",IFERROR(IF(COUNTIF(INDIRECT(F31),SUBSTITUTE(G31,"*","~")),EY31,"red"),IF(AND(G31&lt;&gt;$BG$7,G31&lt;&gt;$BG$8,G31&lt;&gt;$BG$9,G31&lt;&gt;$BG$10,G31&lt;&gt;$BG$11,G31&lt;&gt;$BG$12,G31&lt;&gt;$BG$13),"grey",EY31)))</f>
        <v>grey</v>
      </c>
      <c r="DG31" s="34" t="str">
        <f>IF(DG30="grey","grey",IF(H31="","yellow",IF(COUNTIF($BG$6:$BG$39,H31)&gt;0,"","red")))</f>
        <v>grey</v>
      </c>
      <c r="DH31" s="35" t="str">
        <f ca="1">IF(DG30="grey","grey",IFERROR(IF(COUNTIF(INDIRECT(H31),SUBSTITUTE(I31,"*","~")),FA31,"red"),IF(AND(I31&lt;&gt;$BG$7,I31&lt;&gt;$BG$8,I31&lt;&gt;$BG$9,I31&lt;&gt;$BG$10,I31&lt;&gt;$BG$11,I31&lt;&gt;$BG$12,I31&lt;&gt;$BG$13),"grey",FA31)))</f>
        <v>grey</v>
      </c>
      <c r="DI31" s="34" t="str">
        <f>IF(DI30="grey","grey",IF(J31="","yellow",IF(COUNTIF($BG$6:$BG$39,J31)&gt;0,"","red")))</f>
        <v>grey</v>
      </c>
      <c r="DJ31" s="35" t="str">
        <f ca="1">IF(DI30="grey","grey",IFERROR(IF(COUNTIF(INDIRECT(J31),SUBSTITUTE(K31,"*","~")),FC31,"red"),IF(AND(K31&lt;&gt;$BG$7,K31&lt;&gt;$BG$8,K31&lt;&gt;$BG$9,K31&lt;&gt;$BG$10,K31&lt;&gt;$BG$11,K31&lt;&gt;$BG$12,K31&lt;&gt;$BG$13),"grey",FC31)))</f>
        <v>grey</v>
      </c>
      <c r="DK31" s="34" t="str">
        <f>IF(DK30="grey","grey",IF(L31="","yellow",IF(COUNTIF($BG$6:$BG$39,L31)&gt;0,"","red")))</f>
        <v>grey</v>
      </c>
      <c r="DL31" s="35" t="str">
        <f ca="1">IF(DK30="grey","grey",IFERROR(IF(COUNTIF(INDIRECT(L31),SUBSTITUTE(M31,"*","~")),FE31,"red"),IF(AND(M31&lt;&gt;$BG$7,M31&lt;&gt;$BG$8,M31&lt;&gt;$BG$9,M31&lt;&gt;$BG$10,M31&lt;&gt;$BG$11,M31&lt;&gt;$BG$12,M31&lt;&gt;$BG$13),"grey",FE31)))</f>
        <v>grey</v>
      </c>
      <c r="DM31" s="22" t="str">
        <f>IFERROR(INDEX(内線情報!$BL$5:$BL$41,MATCH(R31,内線情報!$AI$5:$AI$43,0),1),"")</f>
        <v/>
      </c>
      <c r="DS31" s="1141" t="e">
        <f>INDEX(内線情報!$G$5:$G$54,MATCH(Q31,DK,0))</f>
        <v>#N/A</v>
      </c>
      <c r="DV31" s="34" t="str">
        <f>CONCATENATE(B31,C31)</f>
        <v>未使用</v>
      </c>
      <c r="DW31" s="35"/>
      <c r="DX31" s="34" t="str">
        <f>CONCATENATE(D31,E31)</f>
        <v>未使用</v>
      </c>
      <c r="DY31" s="35"/>
      <c r="DZ31" s="34" t="str">
        <f>CONCATENATE(F31,G31)</f>
        <v>未使用</v>
      </c>
      <c r="EA31" s="35"/>
      <c r="EB31" s="34" t="str">
        <f>CONCATENATE(H31,I31)</f>
        <v>未使用</v>
      </c>
      <c r="EC31" s="35"/>
      <c r="ED31" s="34" t="str">
        <f>CONCATENATE(J31,K31)</f>
        <v>未使用</v>
      </c>
      <c r="EE31" s="35"/>
      <c r="EF31" s="34" t="str">
        <f>CONCATENATE(L31,M31)</f>
        <v>未使用</v>
      </c>
      <c r="EG31" s="35"/>
      <c r="EH31" s="22">
        <f>COUNTIF($DV$6:$EG$34,DV31)</f>
        <v>18</v>
      </c>
      <c r="EJ31" s="22">
        <f>COUNTIF($DV$6:$EG$34,DX31)</f>
        <v>18</v>
      </c>
      <c r="EL31" s="22">
        <f>COUNTIF($DV$6:$EG$34,DZ31)</f>
        <v>18</v>
      </c>
      <c r="EN31" s="22">
        <f>COUNTIF($DV$6:$EG$34,EB31)</f>
        <v>18</v>
      </c>
      <c r="EP31" s="22">
        <f>COUNTIF($DV$6:$EG$34,ED31)</f>
        <v>18</v>
      </c>
      <c r="ER31" s="22">
        <f>COUNTIF($DV$6:$EG$34,EF31)</f>
        <v>18</v>
      </c>
      <c r="ET31" s="34" t="str">
        <f>IF(DV31="未使用","",IF(EH31&lt;2,"","red"))</f>
        <v/>
      </c>
      <c r="EU31" s="35" t="str">
        <f>IF(B31="ボックスキー","",IF(C31="","red",FS31))</f>
        <v>red</v>
      </c>
      <c r="EV31" s="34" t="str">
        <f>IF(DX31="未使用","",IF(EJ31&lt;2,"","red"))</f>
        <v/>
      </c>
      <c r="EW31" s="35" t="str">
        <f>IF(D31="ボックスキー","",IF(E31="","red",FU31))</f>
        <v>red</v>
      </c>
      <c r="EX31" s="34" t="str">
        <f>IF(DZ31="未使用","",IF(EL31&lt;2,"","red"))</f>
        <v/>
      </c>
      <c r="EY31" s="35" t="str">
        <f>IF(F31="ボックスキー","",IF(G31="","red",FW31))</f>
        <v>red</v>
      </c>
      <c r="EZ31" s="34" t="str">
        <f>IF(EB31="未使用","",IF(EN31&lt;2,"","red"))</f>
        <v/>
      </c>
      <c r="FA31" s="35" t="str">
        <f>IF(H31="ボックスキー","",IF(I31="","red",FY31))</f>
        <v>red</v>
      </c>
      <c r="FB31" s="34" t="str">
        <f>IF(ED31="未使用","",IF(EP31&lt;2,"","red"))</f>
        <v/>
      </c>
      <c r="FC31" s="35" t="str">
        <f>IF(J31="ボックスキー","",IF(K31="","red",GA31))</f>
        <v>red</v>
      </c>
      <c r="FD31" s="34" t="str">
        <f>IF(EF31="未使用","",IF(ER31&lt;2,"","red"))</f>
        <v/>
      </c>
      <c r="FE31" s="35" t="str">
        <f>IF(L31="ボックスキー","",IF(M31="","red",GC31))</f>
        <v>red</v>
      </c>
      <c r="FF31" s="419">
        <v>25</v>
      </c>
      <c r="FG31" s="419"/>
      <c r="FH31" s="419"/>
      <c r="FI31" s="419"/>
      <c r="FJ31" s="419" t="str">
        <f>IF(内線情報!D29="未定義","red","")</f>
        <v/>
      </c>
      <c r="FK31" s="419"/>
      <c r="FL31" s="419"/>
      <c r="FM31" s="419"/>
      <c r="FN31" s="419"/>
      <c r="FO31" s="419"/>
      <c r="FP31" s="419"/>
      <c r="FQ31" s="419"/>
      <c r="FR31" s="34"/>
      <c r="FS31" s="35" t="str">
        <f>IF(B31=$FG$6,INDEX($FG$7:$FG$18,C31),IF(B31=$FH$6,INDEX($FH$7:$FH$12,C31),IF(B31=$FI$6,INDEX($FI$7:$FI$18,C31),IF(B31=$FJ$6,INDEX($FJ$7:$FJ$56,C31),"none"))))</f>
        <v>none</v>
      </c>
      <c r="FT31" s="34"/>
      <c r="FU31" s="35" t="str">
        <f>IF(D31=$FG$6,INDEX($FG$7:$FG$18,E31),IF(D31=$FH$6,INDEX($FH$7:$FH$12,E31),IF(D31=$FI$6,INDEX($FI$7:$FI$18,E31),IF(D31=$FJ$6,INDEX($FJ$7:$FJ$56,E31),"none"))))</f>
        <v>none</v>
      </c>
      <c r="FV31" s="34"/>
      <c r="FW31" s="35" t="str">
        <f>IF(F31=$FG$6,INDEX($FG$7:$FG$18,G31),IF(F31=$FH$6,INDEX($FH$7:$FH$12,G31),IF(F31=$FI$6,INDEX($FI$7:$FI$18,G31),IF(F31=$FJ$6,INDEX($FJ$7:$FJ$56,G31),"none"))))</f>
        <v>none</v>
      </c>
      <c r="FX31" s="34"/>
      <c r="FY31" s="35" t="str">
        <f>IF(H31=$FG$6,INDEX($FG$7:$FG$18,I31),IF(H31=$FH$6,INDEX($FH$7:$FH$12,I31),IF(H31=$FI$6,INDEX($FI$7:$FI$18,I31),IF(H31=$FJ$6,INDEX($FJ$7:$FJ$56,I31),"none"))))</f>
        <v>none</v>
      </c>
      <c r="FZ31" s="34"/>
      <c r="GA31" s="35" t="str">
        <f>IF(J31=$FG$6,INDEX($FG$7:$FG$18,K31),IF(J31=$FH$6,INDEX($FH$7:$FH$12,K31),IF(J31=$FI$6,INDEX($FI$7:$FI$18,K31),IF(J31=$FJ$6,INDEX($FJ$7:$FJ$56,K31),"none"))))</f>
        <v>none</v>
      </c>
      <c r="GB31" s="34"/>
      <c r="GC31" s="35" t="str">
        <f>IF(L31=$FG$6,INDEX($FG$7:$FG$18,M31),IF(L31=$FH$6,INDEX($FH$7:$FH$12,M31),IF(L31=$FI$6,INDEX($FI$7:$FI$18,M31),IF(L31=$FJ$6,INDEX($FJ$7:$FJ$56,M31),"none"))))</f>
        <v>none</v>
      </c>
      <c r="GE31" s="1151" t="str">
        <f>IF($GF31="grey","grey","")</f>
        <v>grey</v>
      </c>
      <c r="GF31" s="1151" t="str">
        <f>IF($GG31="grey","grey","")</f>
        <v>grey</v>
      </c>
      <c r="GG31" s="1160" t="str">
        <f>IF(Q31="","grey",IF(COUNTIF(Q:Q,Q31)&gt;1,"red",IF(COUNTIF(_DK,Q31)&gt;0,"","red")))</f>
        <v>grey</v>
      </c>
      <c r="GH31" s="1151" t="str">
        <f>IF($GF31="grey","grey","")</f>
        <v>grey</v>
      </c>
      <c r="GI31" s="413" t="str">
        <f t="shared" ref="GI31:HR31" si="77">IF(GI6="grey","grey",IF($GG31="grey","grey",IF(S31="","yellow",IF(COUNTIF($CT$6:$CT$21,S31)&gt;0,"","red"))))</f>
        <v>grey</v>
      </c>
      <c r="GJ31" s="633" t="str">
        <f t="shared" si="77"/>
        <v>grey</v>
      </c>
      <c r="GK31" s="633" t="str">
        <f t="shared" si="77"/>
        <v>grey</v>
      </c>
      <c r="GL31" s="633" t="str">
        <f t="shared" si="77"/>
        <v>grey</v>
      </c>
      <c r="GM31" s="633" t="str">
        <f t="shared" si="77"/>
        <v>grey</v>
      </c>
      <c r="GN31" s="633" t="str">
        <f t="shared" si="77"/>
        <v>grey</v>
      </c>
      <c r="GO31" s="633" t="str">
        <f t="shared" si="77"/>
        <v>grey</v>
      </c>
      <c r="GP31" s="633" t="str">
        <f t="shared" si="77"/>
        <v>grey</v>
      </c>
      <c r="GQ31" s="633" t="str">
        <f t="shared" si="77"/>
        <v>grey</v>
      </c>
      <c r="GR31" s="633" t="str">
        <f t="shared" si="77"/>
        <v>grey</v>
      </c>
      <c r="GS31" s="633" t="str">
        <f t="shared" si="77"/>
        <v>grey</v>
      </c>
      <c r="GT31" s="633" t="str">
        <f t="shared" si="77"/>
        <v>grey</v>
      </c>
      <c r="GU31" s="633" t="str">
        <f t="shared" si="77"/>
        <v>grey</v>
      </c>
      <c r="GV31" s="633" t="str">
        <f t="shared" si="77"/>
        <v>grey</v>
      </c>
      <c r="GW31" s="633" t="str">
        <f t="shared" si="77"/>
        <v>grey</v>
      </c>
      <c r="GX31" s="633" t="str">
        <f t="shared" si="77"/>
        <v>grey</v>
      </c>
      <c r="GY31" s="633" t="str">
        <f t="shared" si="77"/>
        <v>grey</v>
      </c>
      <c r="GZ31" s="633" t="str">
        <f t="shared" si="77"/>
        <v>grey</v>
      </c>
      <c r="HA31" s="633" t="str">
        <f t="shared" si="77"/>
        <v>grey</v>
      </c>
      <c r="HB31" s="633" t="str">
        <f t="shared" si="77"/>
        <v>grey</v>
      </c>
      <c r="HC31" s="633" t="str">
        <f t="shared" si="77"/>
        <v>grey</v>
      </c>
      <c r="HD31" s="633" t="str">
        <f t="shared" si="77"/>
        <v>grey</v>
      </c>
      <c r="HE31" s="633" t="str">
        <f t="shared" si="77"/>
        <v>grey</v>
      </c>
      <c r="HF31" s="633" t="str">
        <f t="shared" si="77"/>
        <v>grey</v>
      </c>
      <c r="HG31" s="633" t="str">
        <f t="shared" si="77"/>
        <v>grey</v>
      </c>
      <c r="HH31" s="633" t="str">
        <f t="shared" si="77"/>
        <v>grey</v>
      </c>
      <c r="HI31" s="633" t="str">
        <f t="shared" si="77"/>
        <v>grey</v>
      </c>
      <c r="HJ31" s="633" t="str">
        <f t="shared" si="77"/>
        <v>grey</v>
      </c>
      <c r="HK31" s="633" t="str">
        <f t="shared" si="77"/>
        <v>grey</v>
      </c>
      <c r="HL31" s="633" t="str">
        <f t="shared" si="77"/>
        <v>grey</v>
      </c>
      <c r="HM31" s="633" t="str">
        <f t="shared" si="77"/>
        <v>grey</v>
      </c>
      <c r="HN31" s="633" t="str">
        <f t="shared" si="77"/>
        <v>grey</v>
      </c>
      <c r="HO31" s="633" t="str">
        <f t="shared" si="77"/>
        <v>grey</v>
      </c>
      <c r="HP31" s="633" t="str">
        <f t="shared" si="77"/>
        <v>grey</v>
      </c>
      <c r="HQ31" s="633" t="str">
        <f t="shared" si="77"/>
        <v>grey</v>
      </c>
      <c r="HR31" s="633" t="str">
        <f t="shared" si="77"/>
        <v>grey</v>
      </c>
      <c r="HS31" s="1162" t="str">
        <f t="shared" ref="HS31" si="78">IF($GG31="grey","grey",IF(BC31="","",IF(COUNTIF($CV$6:$CV$7,BC31)&gt;0,"","red")))</f>
        <v>grey</v>
      </c>
      <c r="HT31" s="1151" t="str">
        <f t="shared" ref="HT31:HU31" si="79">IF($GG31="grey","grey","")</f>
        <v>grey</v>
      </c>
      <c r="HU31" s="1160" t="str">
        <f t="shared" si="79"/>
        <v>grey</v>
      </c>
    </row>
    <row r="32" spans="2:229">
      <c r="B32" s="1175" t="str">
        <f>IFERROR(INDEX($DV:$DV,ROW()),"")&amp;""</f>
        <v/>
      </c>
      <c r="C32" s="1176"/>
      <c r="D32" s="1177" t="str">
        <f>IFERROR(INDEX($DX:$DX,ROW()),"")&amp;""</f>
        <v/>
      </c>
      <c r="E32" s="1176"/>
      <c r="F32" s="1175" t="str">
        <f>IFERROR(INDEX($DZ:$DZ,ROW()),"")&amp;""</f>
        <v/>
      </c>
      <c r="G32" s="1176"/>
      <c r="H32" s="1175" t="str">
        <f>IFERROR(INDEX($EB:$EB,ROW()),"")&amp;""</f>
        <v/>
      </c>
      <c r="I32" s="1176"/>
      <c r="J32" s="1175" t="str">
        <f>IFERROR(INDEX($ED:$ED,ROW()),"")&amp;""</f>
        <v/>
      </c>
      <c r="K32" s="1176"/>
      <c r="L32" s="1175" t="str">
        <f>IFERROR(INDEX($EF:$EF,ROW()),"")&amp;""</f>
        <v/>
      </c>
      <c r="M32" s="1176"/>
      <c r="O32" s="1152"/>
      <c r="P32" s="1152"/>
      <c r="Q32" s="1161"/>
      <c r="R32" s="1152"/>
      <c r="S32" s="432" t="s">
        <v>643</v>
      </c>
      <c r="T32" s="432" t="s">
        <v>643</v>
      </c>
      <c r="U32" s="432" t="s">
        <v>643</v>
      </c>
      <c r="V32" s="432" t="s">
        <v>643</v>
      </c>
      <c r="W32" s="432" t="s">
        <v>643</v>
      </c>
      <c r="X32" s="432" t="s">
        <v>643</v>
      </c>
      <c r="Y32" s="432" t="s">
        <v>643</v>
      </c>
      <c r="Z32" s="432" t="s">
        <v>643</v>
      </c>
      <c r="AA32" s="432" t="s">
        <v>643</v>
      </c>
      <c r="AB32" s="432" t="s">
        <v>643</v>
      </c>
      <c r="AC32" s="432" t="s">
        <v>643</v>
      </c>
      <c r="AD32" s="432" t="s">
        <v>643</v>
      </c>
      <c r="AE32" s="432" t="s">
        <v>643</v>
      </c>
      <c r="AF32" s="432" t="s">
        <v>643</v>
      </c>
      <c r="AG32" s="432" t="s">
        <v>643</v>
      </c>
      <c r="AH32" s="432" t="s">
        <v>643</v>
      </c>
      <c r="AI32" s="432" t="s">
        <v>643</v>
      </c>
      <c r="AJ32" s="432" t="s">
        <v>643</v>
      </c>
      <c r="AK32" s="432" t="s">
        <v>643</v>
      </c>
      <c r="AL32" s="432" t="s">
        <v>643</v>
      </c>
      <c r="AM32" s="432" t="s">
        <v>643</v>
      </c>
      <c r="AN32" s="432" t="s">
        <v>643</v>
      </c>
      <c r="AO32" s="432" t="s">
        <v>643</v>
      </c>
      <c r="AP32" s="432" t="s">
        <v>643</v>
      </c>
      <c r="AQ32" s="432" t="s">
        <v>643</v>
      </c>
      <c r="AR32" s="432" t="s">
        <v>643</v>
      </c>
      <c r="AS32" s="432" t="s">
        <v>643</v>
      </c>
      <c r="AT32" s="432" t="s">
        <v>643</v>
      </c>
      <c r="AU32" s="432" t="s">
        <v>643</v>
      </c>
      <c r="AV32" s="432" t="s">
        <v>643</v>
      </c>
      <c r="AW32" s="432" t="s">
        <v>643</v>
      </c>
      <c r="AX32" s="432" t="s">
        <v>643</v>
      </c>
      <c r="AY32" s="432" t="s">
        <v>643</v>
      </c>
      <c r="AZ32" s="432" t="s">
        <v>643</v>
      </c>
      <c r="BA32" s="432" t="s">
        <v>643</v>
      </c>
      <c r="BB32" s="432" t="s">
        <v>643</v>
      </c>
      <c r="BC32" s="1179"/>
      <c r="BD32" s="1152"/>
      <c r="BE32" s="1181"/>
      <c r="BG32" s="39" t="s">
        <v>603</v>
      </c>
      <c r="BK32" s="50">
        <v>26</v>
      </c>
      <c r="BL32" s="50" t="str">
        <f>内線情報!FF30</f>
        <v/>
      </c>
      <c r="BN32" s="50">
        <v>26</v>
      </c>
      <c r="BO32" s="50">
        <v>25</v>
      </c>
      <c r="BP32" s="50" t="str">
        <f>INDEX(番号!$CA$5:$CB$44,C31,2)</f>
        <v>37</v>
      </c>
      <c r="BQ32" s="50" t="str">
        <f>IF(C31="","",IF(BP32="",INDEX(番号!$CA30:$CB$44,C31,2),BP32))</f>
        <v/>
      </c>
      <c r="BR32" s="50">
        <f>INDEX(番号!$CC$5:$CE$52,C31,3)</f>
        <v>6028</v>
      </c>
      <c r="BS32" s="50" t="str">
        <f>IF(C31="","",IF(BR32="0",INDEX(番号!$CC$5:$CE$52,C31,2),BR32))&amp;""</f>
        <v/>
      </c>
      <c r="BT32" s="50" t="str">
        <f>INDEX(番号!$CA$5:$CB$44,E31,2)</f>
        <v>37</v>
      </c>
      <c r="BU32" s="50" t="str">
        <f>IF(E31="","",IF(BT32="",INDEX(番号!$CA30:$CB$44,E31,2),BT32))&amp;""</f>
        <v/>
      </c>
      <c r="BV32" s="50">
        <f>INDEX(番号!$CC$5:$CE$52,E31,3)</f>
        <v>6028</v>
      </c>
      <c r="BW32" s="50" t="str">
        <f>IF(E31="","",IF(BV32="0",INDEX(番号!$CC$5:$CE$52,E31,2),BV32))&amp;""</f>
        <v/>
      </c>
      <c r="BX32" s="50" t="str">
        <f>INDEX(番号!$CA$5:$CB$44,G31,2)</f>
        <v>37</v>
      </c>
      <c r="BY32" s="50" t="str">
        <f>IF(G31="","",IF(BX32="",INDEX(番号!$CA30:$CB$44,G31,2),BX32))&amp;""</f>
        <v/>
      </c>
      <c r="BZ32" s="50">
        <f>INDEX(番号!$CC$5:$CE$52,G31,3)</f>
        <v>6028</v>
      </c>
      <c r="CA32" s="50" t="str">
        <f>IF(G31="","",IF(BZ32="0",INDEX(番号!$CC$5:$CE$52,G31,2),BZ32))&amp;""</f>
        <v/>
      </c>
      <c r="CB32" s="50" t="str">
        <f>INDEX(番号!$CA$5:$CB$44,I31,2)</f>
        <v>37</v>
      </c>
      <c r="CC32" s="50" t="str">
        <f>IF(I31="","",IF(CB32="",INDEX(番号!$CA30:$CB$44,I31,2),CB32))&amp;""</f>
        <v/>
      </c>
      <c r="CD32" s="50">
        <f>INDEX(番号!$CC$5:$CE$52,I31,3)</f>
        <v>6028</v>
      </c>
      <c r="CE32" s="50" t="str">
        <f>IF(I31="","",IF(CD32="0",INDEX(番号!$CC$5:$CE$52,I31,2),CD32))&amp;""</f>
        <v/>
      </c>
      <c r="CF32" s="50" t="str">
        <f>INDEX(番号!$CA$5:$CB$44,K31,2)</f>
        <v>37</v>
      </c>
      <c r="CG32" s="50" t="str">
        <f>IF(K31="","",IF(CF32="",INDEX(番号!$CA$5:$CB$44,K31,1),CF32))&amp;""</f>
        <v/>
      </c>
      <c r="CH32" s="50">
        <f>INDEX(番号!$CC$5:$CE$52,K31,3)</f>
        <v>6028</v>
      </c>
      <c r="CI32" s="50" t="str">
        <f>IF(K31="","",IF(CH32="0",INDEX(番号!$CC$5:$CE$52,K31,2),CH32))&amp;""</f>
        <v/>
      </c>
      <c r="CJ32" s="50" t="str">
        <f>INDEX(番号!$CA$5:$CB$44,M31,2)</f>
        <v>37</v>
      </c>
      <c r="CK32" s="50" t="str">
        <f>IF(M31="","",IF(CJ32="",INDEX(番号!$CA$5:$CB$44,M31,1),CJ32))&amp;""</f>
        <v/>
      </c>
      <c r="CL32" s="50">
        <f>INDEX(番号!$CC$5:$CE$52,M31,3)</f>
        <v>6028</v>
      </c>
      <c r="CM32" s="50" t="str">
        <f>IF(M31="","",IF(CL32="0",INDEX(番号!$CC$5:$CE$52,M31,2),CL32))&amp;""</f>
        <v/>
      </c>
      <c r="CN32" s="50" t="s">
        <v>755</v>
      </c>
      <c r="CP32" s="50" t="str">
        <f>内線情報!FF31</f>
        <v/>
      </c>
      <c r="CQ32" s="50">
        <f t="shared" si="0"/>
        <v>1048549</v>
      </c>
      <c r="CR32" s="50" t="str">
        <f t="shared" si="1"/>
        <v/>
      </c>
      <c r="CS32" s="50" t="str">
        <f t="shared" si="2"/>
        <v/>
      </c>
      <c r="DA32" s="1153" t="str">
        <f>IF(DA30="grey","grey","")</f>
        <v>grey</v>
      </c>
      <c r="DB32" s="1154"/>
      <c r="DC32" s="1153" t="str">
        <f>IF(DC30="grey","grey","")</f>
        <v>grey</v>
      </c>
      <c r="DD32" s="1154"/>
      <c r="DE32" s="1153" t="str">
        <f>IF(DE30="grey","grey","")</f>
        <v>grey</v>
      </c>
      <c r="DF32" s="1154"/>
      <c r="DG32" s="1153" t="str">
        <f>IF(DG30="grey","grey","")</f>
        <v>grey</v>
      </c>
      <c r="DH32" s="1154"/>
      <c r="DI32" s="1153" t="str">
        <f>IF(DI30="grey","grey","")</f>
        <v>grey</v>
      </c>
      <c r="DJ32" s="1154"/>
      <c r="DK32" s="1153" t="str">
        <f>IF(DK30="grey","grey","")</f>
        <v>grey</v>
      </c>
      <c r="DL32" s="1154"/>
      <c r="DM32" s="22" t="str">
        <f>IFERROR(INDEX(内線情報!$BL$5:$BL$41,MATCH(R32,内線情報!$AI$5:$AI$43,0),1),"")</f>
        <v/>
      </c>
      <c r="DS32" s="1141"/>
      <c r="DV32" s="1153" t="str">
        <f>IF(B31="DK",BQ32,IF(B31="NK",BS32,""))</f>
        <v/>
      </c>
      <c r="DW32" s="1154"/>
      <c r="DX32" s="1155" t="str">
        <f>IF(D31="DK",BU32,IF(D31="NK",BW32,""))</f>
        <v/>
      </c>
      <c r="DY32" s="1156"/>
      <c r="DZ32" s="1155" t="str">
        <f>IF(F31="DK",BY32,IF(F31="NK",CA32,""))</f>
        <v/>
      </c>
      <c r="EA32" s="1156"/>
      <c r="EB32" s="1155" t="str">
        <f>IF(H31="DK",CC32,IF(H31="NK",CE32,""))</f>
        <v/>
      </c>
      <c r="EC32" s="1156"/>
      <c r="ED32" s="1155" t="str">
        <f>IF(J31="DK",CG32,IF(J31="NK",CI32,""))</f>
        <v/>
      </c>
      <c r="EE32" s="1156"/>
      <c r="EF32" s="1155" t="str">
        <f>IF(L31="DK",CK32,IF(L31="NK",CM32,""))</f>
        <v/>
      </c>
      <c r="EG32" s="1156"/>
      <c r="ET32" s="1153"/>
      <c r="EU32" s="1154"/>
      <c r="EV32" s="1153"/>
      <c r="EW32" s="1154"/>
      <c r="EX32" s="1153"/>
      <c r="EY32" s="1154"/>
      <c r="EZ32" s="1153"/>
      <c r="FA32" s="1154"/>
      <c r="FB32" s="1153"/>
      <c r="FC32" s="1154"/>
      <c r="FD32" s="1153"/>
      <c r="FE32" s="1154"/>
      <c r="FF32" s="411">
        <v>26</v>
      </c>
      <c r="FG32" s="411"/>
      <c r="FH32" s="411"/>
      <c r="FI32" s="411"/>
      <c r="FJ32" s="411" t="str">
        <f>IF(内線情報!D30="未定義","red","")</f>
        <v/>
      </c>
      <c r="FK32" s="411"/>
      <c r="FL32" s="411"/>
      <c r="FM32" s="411"/>
      <c r="FN32" s="411"/>
      <c r="FO32" s="411"/>
      <c r="FP32" s="411"/>
      <c r="FQ32" s="411"/>
      <c r="FR32" s="1153"/>
      <c r="FS32" s="1154"/>
      <c r="FT32" s="1153"/>
      <c r="FU32" s="1154"/>
      <c r="FV32" s="1153"/>
      <c r="FW32" s="1154"/>
      <c r="FX32" s="1153"/>
      <c r="FY32" s="1154"/>
      <c r="FZ32" s="1153"/>
      <c r="GA32" s="1154"/>
      <c r="GB32" s="1153"/>
      <c r="GC32" s="1154"/>
      <c r="GE32" s="1152"/>
      <c r="GF32" s="1152"/>
      <c r="GG32" s="1161"/>
      <c r="GH32" s="1152"/>
      <c r="GI32" s="413" t="str">
        <f t="shared" ref="GI32:HR32" si="80">IF(GI6="grey","grey",IF($GG31="grey","grey",IF(S32="","yellow",IF(COUNTIF($CW$6:$CW$7,S32)&gt;0,"","red"))))</f>
        <v>grey</v>
      </c>
      <c r="GJ32" s="633" t="str">
        <f t="shared" si="80"/>
        <v>grey</v>
      </c>
      <c r="GK32" s="633" t="str">
        <f t="shared" si="80"/>
        <v>grey</v>
      </c>
      <c r="GL32" s="633" t="str">
        <f t="shared" si="80"/>
        <v>grey</v>
      </c>
      <c r="GM32" s="633" t="str">
        <f t="shared" si="80"/>
        <v>grey</v>
      </c>
      <c r="GN32" s="633" t="str">
        <f t="shared" si="80"/>
        <v>grey</v>
      </c>
      <c r="GO32" s="633" t="str">
        <f t="shared" si="80"/>
        <v>grey</v>
      </c>
      <c r="GP32" s="633" t="str">
        <f t="shared" si="80"/>
        <v>grey</v>
      </c>
      <c r="GQ32" s="633" t="str">
        <f t="shared" si="80"/>
        <v>grey</v>
      </c>
      <c r="GR32" s="633" t="str">
        <f t="shared" si="80"/>
        <v>grey</v>
      </c>
      <c r="GS32" s="633" t="str">
        <f t="shared" si="80"/>
        <v>grey</v>
      </c>
      <c r="GT32" s="633" t="str">
        <f t="shared" si="80"/>
        <v>grey</v>
      </c>
      <c r="GU32" s="633" t="str">
        <f t="shared" si="80"/>
        <v>grey</v>
      </c>
      <c r="GV32" s="633" t="str">
        <f t="shared" si="80"/>
        <v>grey</v>
      </c>
      <c r="GW32" s="633" t="str">
        <f t="shared" si="80"/>
        <v>grey</v>
      </c>
      <c r="GX32" s="633" t="str">
        <f t="shared" si="80"/>
        <v>grey</v>
      </c>
      <c r="GY32" s="633" t="str">
        <f t="shared" si="80"/>
        <v>grey</v>
      </c>
      <c r="GZ32" s="633" t="str">
        <f t="shared" si="80"/>
        <v>grey</v>
      </c>
      <c r="HA32" s="633" t="str">
        <f t="shared" si="80"/>
        <v>grey</v>
      </c>
      <c r="HB32" s="633" t="str">
        <f t="shared" si="80"/>
        <v>grey</v>
      </c>
      <c r="HC32" s="633" t="str">
        <f t="shared" si="80"/>
        <v>grey</v>
      </c>
      <c r="HD32" s="633" t="str">
        <f t="shared" si="80"/>
        <v>grey</v>
      </c>
      <c r="HE32" s="633" t="str">
        <f t="shared" si="80"/>
        <v>grey</v>
      </c>
      <c r="HF32" s="633" t="str">
        <f t="shared" si="80"/>
        <v>grey</v>
      </c>
      <c r="HG32" s="633" t="str">
        <f t="shared" si="80"/>
        <v>grey</v>
      </c>
      <c r="HH32" s="633" t="str">
        <f t="shared" si="80"/>
        <v>grey</v>
      </c>
      <c r="HI32" s="633" t="str">
        <f t="shared" si="80"/>
        <v>grey</v>
      </c>
      <c r="HJ32" s="633" t="str">
        <f t="shared" si="80"/>
        <v>grey</v>
      </c>
      <c r="HK32" s="633" t="str">
        <f t="shared" si="80"/>
        <v>grey</v>
      </c>
      <c r="HL32" s="633" t="str">
        <f t="shared" si="80"/>
        <v>grey</v>
      </c>
      <c r="HM32" s="633" t="str">
        <f t="shared" si="80"/>
        <v>grey</v>
      </c>
      <c r="HN32" s="633" t="str">
        <f t="shared" si="80"/>
        <v>grey</v>
      </c>
      <c r="HO32" s="633" t="str">
        <f t="shared" si="80"/>
        <v>grey</v>
      </c>
      <c r="HP32" s="633" t="str">
        <f t="shared" si="80"/>
        <v>grey</v>
      </c>
      <c r="HQ32" s="633" t="str">
        <f t="shared" si="80"/>
        <v>grey</v>
      </c>
      <c r="HR32" s="633" t="str">
        <f t="shared" si="80"/>
        <v>grey</v>
      </c>
      <c r="HS32" s="1163"/>
      <c r="HT32" s="1152"/>
      <c r="HU32" s="1161"/>
    </row>
    <row r="33" spans="1:229">
      <c r="B33" s="1175" t="str">
        <f>IFERROR(INDEX($DV:$DV,ROW()),"")&amp;""</f>
        <v/>
      </c>
      <c r="C33" s="1176"/>
      <c r="D33" s="1177" t="str">
        <f>IFERROR(INDEX($DX:$DX,ROW()),"")&amp;""</f>
        <v/>
      </c>
      <c r="E33" s="1176"/>
      <c r="F33" s="1175" t="str">
        <f>IFERROR(INDEX($DZ:$DZ,ROW()),"")&amp;""</f>
        <v/>
      </c>
      <c r="G33" s="1176"/>
      <c r="H33" s="1175" t="str">
        <f>IFERROR(INDEX($EB:$EB,ROW()),"")&amp;""</f>
        <v/>
      </c>
      <c r="I33" s="1176"/>
      <c r="J33" s="1175" t="str">
        <f>IFERROR(INDEX($ED:$ED,ROW()),"")&amp;""</f>
        <v/>
      </c>
      <c r="K33" s="1176"/>
      <c r="L33" s="1175" t="str">
        <f>IFERROR(INDEX($EF:$EF,ROW()),"")&amp;""</f>
        <v/>
      </c>
      <c r="M33" s="1176"/>
      <c r="O33" s="1151">
        <v>13</v>
      </c>
      <c r="P33" s="1151" t="str">
        <f>IFERROR(INDEX(内線情報!$C$5:$C$54,MATCH($Q33,内線情報!$B$5:$B$54,0)),"")&amp;""</f>
        <v/>
      </c>
      <c r="Q33" s="1160"/>
      <c r="R33" s="1151" t="str">
        <f>IFERROR(INDEX(内線情報!$D$5:$D$54,MATCH($Q33,内線情報!$B$5:$B$54,0)),"")&amp;""</f>
        <v/>
      </c>
      <c r="S33" s="431" t="s">
        <v>643</v>
      </c>
      <c r="T33" s="431" t="s">
        <v>643</v>
      </c>
      <c r="U33" s="431" t="s">
        <v>643</v>
      </c>
      <c r="V33" s="431" t="s">
        <v>643</v>
      </c>
      <c r="W33" s="431" t="s">
        <v>643</v>
      </c>
      <c r="X33" s="431" t="s">
        <v>643</v>
      </c>
      <c r="Y33" s="431" t="s">
        <v>643</v>
      </c>
      <c r="Z33" s="431" t="s">
        <v>643</v>
      </c>
      <c r="AA33" s="431" t="s">
        <v>643</v>
      </c>
      <c r="AB33" s="431" t="s">
        <v>643</v>
      </c>
      <c r="AC33" s="431" t="s">
        <v>643</v>
      </c>
      <c r="AD33" s="431" t="s">
        <v>643</v>
      </c>
      <c r="AE33" s="431" t="s">
        <v>643</v>
      </c>
      <c r="AF33" s="431" t="s">
        <v>643</v>
      </c>
      <c r="AG33" s="431" t="s">
        <v>643</v>
      </c>
      <c r="AH33" s="431" t="s">
        <v>643</v>
      </c>
      <c r="AI33" s="431" t="s">
        <v>643</v>
      </c>
      <c r="AJ33" s="431" t="s">
        <v>643</v>
      </c>
      <c r="AK33" s="431" t="s">
        <v>643</v>
      </c>
      <c r="AL33" s="431" t="s">
        <v>643</v>
      </c>
      <c r="AM33" s="431" t="s">
        <v>643</v>
      </c>
      <c r="AN33" s="431" t="s">
        <v>643</v>
      </c>
      <c r="AO33" s="431" t="s">
        <v>643</v>
      </c>
      <c r="AP33" s="431" t="s">
        <v>643</v>
      </c>
      <c r="AQ33" s="431" t="s">
        <v>643</v>
      </c>
      <c r="AR33" s="431" t="s">
        <v>643</v>
      </c>
      <c r="AS33" s="431" t="s">
        <v>643</v>
      </c>
      <c r="AT33" s="431" t="s">
        <v>643</v>
      </c>
      <c r="AU33" s="431" t="s">
        <v>643</v>
      </c>
      <c r="AV33" s="431" t="s">
        <v>643</v>
      </c>
      <c r="AW33" s="431" t="s">
        <v>643</v>
      </c>
      <c r="AX33" s="431" t="s">
        <v>643</v>
      </c>
      <c r="AY33" s="431" t="s">
        <v>643</v>
      </c>
      <c r="AZ33" s="431" t="s">
        <v>643</v>
      </c>
      <c r="BA33" s="431" t="s">
        <v>643</v>
      </c>
      <c r="BB33" s="431" t="s">
        <v>643</v>
      </c>
      <c r="BC33" s="1178" t="s">
        <v>643</v>
      </c>
      <c r="BD33" s="1151" t="str">
        <f>IFERROR(IF(Q33="","",IF(ISBLANK(INDEX(内線情報!$G$5:$G$54,Q33)),1,DS33)),"")&amp;""</f>
        <v/>
      </c>
      <c r="BE33" s="1180"/>
      <c r="BG33" s="39" t="s">
        <v>725</v>
      </c>
      <c r="BK33" s="50">
        <v>27</v>
      </c>
      <c r="BL33" s="50" t="str">
        <f>内線情報!FF31</f>
        <v/>
      </c>
      <c r="BN33" s="50">
        <v>27</v>
      </c>
      <c r="BO33" s="50">
        <v>26</v>
      </c>
      <c r="BP33" s="50" t="s">
        <v>720</v>
      </c>
      <c r="BQ33" s="50" t="str">
        <f>IF(C31="","",INDEX(外線情報!$K$5:$K$16,C31,1))&amp;""</f>
        <v/>
      </c>
      <c r="BR33" s="50" t="s">
        <v>417</v>
      </c>
      <c r="BS33" s="50" t="str">
        <f>IF(C31="","",INDEX(NK･NKG!$CG$5:$CG$52,C31,1))&amp;""</f>
        <v/>
      </c>
      <c r="BT33" s="50" t="s">
        <v>720</v>
      </c>
      <c r="BU33" s="50" t="str">
        <f>IF(E31="","",INDEX(外線情報!$K$5:$K$16,E31,1))&amp;""</f>
        <v/>
      </c>
      <c r="BV33" s="50" t="s">
        <v>417</v>
      </c>
      <c r="BW33" s="50" t="str">
        <f>IF(E31="","",INDEX(NK･NKG!$CG$5:$CG$52,E31,1))&amp;""</f>
        <v/>
      </c>
      <c r="BX33" s="50" t="s">
        <v>720</v>
      </c>
      <c r="BY33" s="50" t="str">
        <f>IF(G31="","",INDEX(外線情報!$K$5:$K$16,G31,1))&amp;""</f>
        <v/>
      </c>
      <c r="BZ33" s="50" t="s">
        <v>417</v>
      </c>
      <c r="CA33" s="50" t="str">
        <f>IF(G31="","",INDEX(NK･NKG!$CG$5:$CG$52,G31,1))&amp;""</f>
        <v/>
      </c>
      <c r="CB33" s="50" t="s">
        <v>720</v>
      </c>
      <c r="CC33" s="50" t="str">
        <f>IF(I31="","",INDEX(外線情報!$K$5:$K$16,I31,1))&amp;""</f>
        <v/>
      </c>
      <c r="CD33" s="50" t="s">
        <v>417</v>
      </c>
      <c r="CE33" s="50" t="str">
        <f>IF(I31="","",INDEX(NK･NKG!$CG$5:$CG$52,I31,1))&amp;""</f>
        <v/>
      </c>
      <c r="CF33" s="50" t="s">
        <v>720</v>
      </c>
      <c r="CG33" s="50" t="str">
        <f>IF(K31="","",INDEX(外線情報!$K$5:$K$16,K31,1))&amp;""</f>
        <v/>
      </c>
      <c r="CH33" s="50" t="s">
        <v>417</v>
      </c>
      <c r="CI33" s="50" t="str">
        <f>IF(K31="","",INDEX(NK･NKG!$CG$5:$CG$52,K31,1))&amp;""</f>
        <v/>
      </c>
      <c r="CJ33" s="50" t="s">
        <v>720</v>
      </c>
      <c r="CK33" s="50" t="str">
        <f>IF(M31="","",INDEX(外線情報!$K$5:$K$16,M31,1))&amp;""</f>
        <v/>
      </c>
      <c r="CL33" s="50" t="s">
        <v>417</v>
      </c>
      <c r="CM33" s="50" t="str">
        <f>IF(M31="","",INDEX(NK･NKG!$CG$5:$CG$52,M31,1))&amp;""</f>
        <v/>
      </c>
      <c r="CP33" s="50" t="str">
        <f>内線情報!FF32</f>
        <v/>
      </c>
      <c r="CQ33" s="50">
        <f t="shared" si="0"/>
        <v>1048549</v>
      </c>
      <c r="CR33" s="50" t="str">
        <f t="shared" si="1"/>
        <v/>
      </c>
      <c r="CS33" s="50" t="str">
        <f t="shared" si="2"/>
        <v/>
      </c>
      <c r="DA33" s="1153" t="str">
        <f t="shared" ref="DA33" si="81">IF(DA30="grey","grey","")</f>
        <v>grey</v>
      </c>
      <c r="DB33" s="1154"/>
      <c r="DC33" s="1153" t="str">
        <f t="shared" ref="DC33" si="82">IF(DC30="grey","grey","")</f>
        <v>grey</v>
      </c>
      <c r="DD33" s="1154"/>
      <c r="DE33" s="1153" t="str">
        <f t="shared" ref="DE33" si="83">IF(DE30="grey","grey","")</f>
        <v>grey</v>
      </c>
      <c r="DF33" s="1154"/>
      <c r="DG33" s="1153" t="str">
        <f t="shared" ref="DG33" si="84">IF(DG30="grey","grey","")</f>
        <v>grey</v>
      </c>
      <c r="DH33" s="1154"/>
      <c r="DI33" s="1153" t="str">
        <f t="shared" ref="DI33" si="85">IF(DI30="grey","grey","")</f>
        <v>grey</v>
      </c>
      <c r="DJ33" s="1154"/>
      <c r="DK33" s="1153" t="str">
        <f t="shared" ref="DK33" si="86">IF(DK30="grey","grey","")</f>
        <v>grey</v>
      </c>
      <c r="DL33" s="1154"/>
      <c r="DM33" s="22" t="str">
        <f>IFERROR(INDEX(内線情報!$BL$5:$BL$41,MATCH(R33,内線情報!$AI$5:$AI$43,0),1),"")</f>
        <v/>
      </c>
      <c r="DS33" s="1141" t="e">
        <f>INDEX(内線情報!$G$5:$G$54,MATCH(Q33,DK,0))</f>
        <v>#N/A</v>
      </c>
      <c r="DV33" s="1153" t="str">
        <f>IF(B31="IK",BQ33,IF(B31="NK",BS33,""))</f>
        <v/>
      </c>
      <c r="DW33" s="1154"/>
      <c r="DX33" s="1155" t="str">
        <f>IF(D31="IK",BU33,IF(D31="NK",BW33,""))</f>
        <v/>
      </c>
      <c r="DY33" s="1156"/>
      <c r="DZ33" s="1155" t="str">
        <f>IF(F31="IK",BY33,IF(F31="NK",CA33,""))</f>
        <v/>
      </c>
      <c r="EA33" s="1156"/>
      <c r="EB33" s="1155" t="str">
        <f>IF(H31="IK",CC33,IF(H31="NK",CE33,""))</f>
        <v/>
      </c>
      <c r="EC33" s="1156"/>
      <c r="ED33" s="1155" t="str">
        <f>IF(J31="IK",CG33,IF(J31="NK",CI33,""))</f>
        <v/>
      </c>
      <c r="EE33" s="1156"/>
      <c r="EF33" s="1155" t="str">
        <f>IF(L31="IK",CK33,IF(L31="NK",CM33,""))</f>
        <v/>
      </c>
      <c r="EG33" s="1156"/>
      <c r="ET33" s="1153"/>
      <c r="EU33" s="1154"/>
      <c r="EV33" s="1153"/>
      <c r="EW33" s="1154"/>
      <c r="EX33" s="1153"/>
      <c r="EY33" s="1154"/>
      <c r="EZ33" s="1153"/>
      <c r="FA33" s="1154"/>
      <c r="FB33" s="1153"/>
      <c r="FC33" s="1154"/>
      <c r="FD33" s="1153"/>
      <c r="FE33" s="1154"/>
      <c r="FF33" s="411">
        <v>27</v>
      </c>
      <c r="FG33" s="411"/>
      <c r="FH33" s="411"/>
      <c r="FI33" s="411"/>
      <c r="FJ33" s="411" t="str">
        <f>IF(内線情報!D31="未定義","red","")</f>
        <v/>
      </c>
      <c r="FK33" s="411"/>
      <c r="FL33" s="411"/>
      <c r="FM33" s="411"/>
      <c r="FN33" s="411"/>
      <c r="FO33" s="411"/>
      <c r="FP33" s="411"/>
      <c r="FQ33" s="411"/>
      <c r="FR33" s="1153"/>
      <c r="FS33" s="1154"/>
      <c r="FT33" s="1153"/>
      <c r="FU33" s="1154"/>
      <c r="FV33" s="1153"/>
      <c r="FW33" s="1154"/>
      <c r="FX33" s="1153"/>
      <c r="FY33" s="1154"/>
      <c r="FZ33" s="1153"/>
      <c r="GA33" s="1154"/>
      <c r="GB33" s="1153"/>
      <c r="GC33" s="1154"/>
      <c r="GE33" s="1151" t="str">
        <f>IF($GF33="grey","grey","")</f>
        <v>grey</v>
      </c>
      <c r="GF33" s="1151" t="str">
        <f>IF($GG33="grey","grey","")</f>
        <v>grey</v>
      </c>
      <c r="GG33" s="1160" t="str">
        <f>IF(Q33="","grey",IF(COUNTIF(Q:Q,Q33)&gt;1,"red",IF(COUNTIF(_DK,Q33)&gt;0,"","red")))</f>
        <v>grey</v>
      </c>
      <c r="GH33" s="1151" t="str">
        <f>IF($GF33="grey","grey","")</f>
        <v>grey</v>
      </c>
      <c r="GI33" s="413" t="str">
        <f t="shared" ref="GI33:HR33" si="87">IF(GI6="grey","grey",IF($GG33="grey","grey",IF(S33="","yellow",IF(COUNTIF($CT$6:$CT$21,S33)&gt;0,"","red"))))</f>
        <v>grey</v>
      </c>
      <c r="GJ33" s="633" t="str">
        <f t="shared" si="87"/>
        <v>grey</v>
      </c>
      <c r="GK33" s="633" t="str">
        <f t="shared" si="87"/>
        <v>grey</v>
      </c>
      <c r="GL33" s="633" t="str">
        <f t="shared" si="87"/>
        <v>grey</v>
      </c>
      <c r="GM33" s="633" t="str">
        <f t="shared" si="87"/>
        <v>grey</v>
      </c>
      <c r="GN33" s="633" t="str">
        <f t="shared" si="87"/>
        <v>grey</v>
      </c>
      <c r="GO33" s="633" t="str">
        <f t="shared" si="87"/>
        <v>grey</v>
      </c>
      <c r="GP33" s="633" t="str">
        <f t="shared" si="87"/>
        <v>grey</v>
      </c>
      <c r="GQ33" s="633" t="str">
        <f t="shared" si="87"/>
        <v>grey</v>
      </c>
      <c r="GR33" s="633" t="str">
        <f t="shared" si="87"/>
        <v>grey</v>
      </c>
      <c r="GS33" s="633" t="str">
        <f t="shared" si="87"/>
        <v>grey</v>
      </c>
      <c r="GT33" s="633" t="str">
        <f t="shared" si="87"/>
        <v>grey</v>
      </c>
      <c r="GU33" s="633" t="str">
        <f t="shared" si="87"/>
        <v>grey</v>
      </c>
      <c r="GV33" s="633" t="str">
        <f t="shared" si="87"/>
        <v>grey</v>
      </c>
      <c r="GW33" s="633" t="str">
        <f t="shared" si="87"/>
        <v>grey</v>
      </c>
      <c r="GX33" s="633" t="str">
        <f t="shared" si="87"/>
        <v>grey</v>
      </c>
      <c r="GY33" s="633" t="str">
        <f t="shared" si="87"/>
        <v>grey</v>
      </c>
      <c r="GZ33" s="633" t="str">
        <f t="shared" si="87"/>
        <v>grey</v>
      </c>
      <c r="HA33" s="633" t="str">
        <f t="shared" si="87"/>
        <v>grey</v>
      </c>
      <c r="HB33" s="633" t="str">
        <f t="shared" si="87"/>
        <v>grey</v>
      </c>
      <c r="HC33" s="633" t="str">
        <f t="shared" si="87"/>
        <v>grey</v>
      </c>
      <c r="HD33" s="633" t="str">
        <f t="shared" si="87"/>
        <v>grey</v>
      </c>
      <c r="HE33" s="633" t="str">
        <f t="shared" si="87"/>
        <v>grey</v>
      </c>
      <c r="HF33" s="633" t="str">
        <f t="shared" si="87"/>
        <v>grey</v>
      </c>
      <c r="HG33" s="633" t="str">
        <f t="shared" si="87"/>
        <v>grey</v>
      </c>
      <c r="HH33" s="633" t="str">
        <f t="shared" si="87"/>
        <v>grey</v>
      </c>
      <c r="HI33" s="633" t="str">
        <f t="shared" si="87"/>
        <v>grey</v>
      </c>
      <c r="HJ33" s="633" t="str">
        <f t="shared" si="87"/>
        <v>grey</v>
      </c>
      <c r="HK33" s="633" t="str">
        <f t="shared" si="87"/>
        <v>grey</v>
      </c>
      <c r="HL33" s="633" t="str">
        <f t="shared" si="87"/>
        <v>grey</v>
      </c>
      <c r="HM33" s="633" t="str">
        <f t="shared" si="87"/>
        <v>grey</v>
      </c>
      <c r="HN33" s="633" t="str">
        <f t="shared" si="87"/>
        <v>grey</v>
      </c>
      <c r="HO33" s="633" t="str">
        <f t="shared" si="87"/>
        <v>grey</v>
      </c>
      <c r="HP33" s="633" t="str">
        <f t="shared" si="87"/>
        <v>grey</v>
      </c>
      <c r="HQ33" s="633" t="str">
        <f t="shared" si="87"/>
        <v>grey</v>
      </c>
      <c r="HR33" s="633" t="str">
        <f t="shared" si="87"/>
        <v>grey</v>
      </c>
      <c r="HS33" s="1162" t="str">
        <f t="shared" ref="HS33" si="88">IF($GG33="grey","grey",IF(BC33="","",IF(COUNTIF($CV$6:$CV$7,BC33)&gt;0,"","red")))</f>
        <v>grey</v>
      </c>
      <c r="HT33" s="1151" t="str">
        <f t="shared" ref="HT33:HU33" si="89">IF($GG33="grey","grey","")</f>
        <v>grey</v>
      </c>
      <c r="HU33" s="1160" t="str">
        <f t="shared" si="89"/>
        <v>grey</v>
      </c>
    </row>
    <row r="34" spans="1:229">
      <c r="B34" s="1182" t="s">
        <v>1318</v>
      </c>
      <c r="C34" s="1183"/>
      <c r="D34" s="1182" t="s">
        <v>1320</v>
      </c>
      <c r="E34" s="1183"/>
      <c r="F34" s="1182" t="s">
        <v>1318</v>
      </c>
      <c r="G34" s="1183"/>
      <c r="H34" s="1182" t="s">
        <v>1318</v>
      </c>
      <c r="I34" s="1183"/>
      <c r="J34" s="1182" t="s">
        <v>1318</v>
      </c>
      <c r="K34" s="1183"/>
      <c r="L34" s="1182" t="s">
        <v>1318</v>
      </c>
      <c r="M34" s="1183"/>
      <c r="O34" s="1152"/>
      <c r="P34" s="1152"/>
      <c r="Q34" s="1161"/>
      <c r="R34" s="1152"/>
      <c r="S34" s="432" t="s">
        <v>643</v>
      </c>
      <c r="T34" s="432" t="s">
        <v>643</v>
      </c>
      <c r="U34" s="432" t="s">
        <v>643</v>
      </c>
      <c r="V34" s="432" t="s">
        <v>643</v>
      </c>
      <c r="W34" s="432" t="s">
        <v>643</v>
      </c>
      <c r="X34" s="432" t="s">
        <v>643</v>
      </c>
      <c r="Y34" s="432" t="s">
        <v>643</v>
      </c>
      <c r="Z34" s="432" t="s">
        <v>643</v>
      </c>
      <c r="AA34" s="432" t="s">
        <v>643</v>
      </c>
      <c r="AB34" s="432" t="s">
        <v>643</v>
      </c>
      <c r="AC34" s="432" t="s">
        <v>643</v>
      </c>
      <c r="AD34" s="432" t="s">
        <v>643</v>
      </c>
      <c r="AE34" s="432" t="s">
        <v>643</v>
      </c>
      <c r="AF34" s="432" t="s">
        <v>643</v>
      </c>
      <c r="AG34" s="432" t="s">
        <v>643</v>
      </c>
      <c r="AH34" s="432" t="s">
        <v>643</v>
      </c>
      <c r="AI34" s="432" t="s">
        <v>643</v>
      </c>
      <c r="AJ34" s="432" t="s">
        <v>643</v>
      </c>
      <c r="AK34" s="432" t="s">
        <v>643</v>
      </c>
      <c r="AL34" s="432" t="s">
        <v>643</v>
      </c>
      <c r="AM34" s="432" t="s">
        <v>643</v>
      </c>
      <c r="AN34" s="432" t="s">
        <v>643</v>
      </c>
      <c r="AO34" s="432" t="s">
        <v>643</v>
      </c>
      <c r="AP34" s="432" t="s">
        <v>643</v>
      </c>
      <c r="AQ34" s="432" t="s">
        <v>643</v>
      </c>
      <c r="AR34" s="432" t="s">
        <v>643</v>
      </c>
      <c r="AS34" s="432" t="s">
        <v>643</v>
      </c>
      <c r="AT34" s="432" t="s">
        <v>643</v>
      </c>
      <c r="AU34" s="432" t="s">
        <v>643</v>
      </c>
      <c r="AV34" s="432" t="s">
        <v>643</v>
      </c>
      <c r="AW34" s="432" t="s">
        <v>643</v>
      </c>
      <c r="AX34" s="432" t="s">
        <v>643</v>
      </c>
      <c r="AY34" s="432" t="s">
        <v>643</v>
      </c>
      <c r="AZ34" s="432" t="s">
        <v>643</v>
      </c>
      <c r="BA34" s="432" t="s">
        <v>643</v>
      </c>
      <c r="BB34" s="432" t="s">
        <v>643</v>
      </c>
      <c r="BC34" s="1179"/>
      <c r="BD34" s="1152"/>
      <c r="BE34" s="1181"/>
      <c r="BG34" s="39" t="s">
        <v>604</v>
      </c>
      <c r="BK34" s="50">
        <v>28</v>
      </c>
      <c r="BL34" s="50" t="str">
        <f>内線情報!FF32</f>
        <v/>
      </c>
      <c r="BN34" s="50">
        <v>28</v>
      </c>
      <c r="BO34" s="50">
        <v>27</v>
      </c>
      <c r="BW34" s="50"/>
      <c r="CH34" s="50"/>
      <c r="CI34" s="50"/>
      <c r="CP34" s="50" t="str">
        <f>内線情報!FF33</f>
        <v/>
      </c>
      <c r="CQ34" s="50">
        <f t="shared" si="0"/>
        <v>1048549</v>
      </c>
      <c r="CR34" s="50" t="str">
        <f t="shared" si="1"/>
        <v/>
      </c>
      <c r="CS34" s="50" t="str">
        <f t="shared" si="2"/>
        <v/>
      </c>
      <c r="DA34" s="1164" t="str">
        <f>IF(DA30="grey","grey",IF(AND(B31&lt;&gt;$BG$7,B31&lt;&gt;$BG$9,B31&lt;&gt;$BG$13,B31&lt;&gt;$BG$12),"grey",IF(B34="","yellow",IF(COUNTIF($CN$6:$CN$32,B34)&gt;0,"","red"))))</f>
        <v>grey</v>
      </c>
      <c r="DB34" s="1165"/>
      <c r="DC34" s="1164" t="str">
        <f>IF(DC30="grey","grey",IF(AND(D31&lt;&gt;$BG$7,D31&lt;&gt;$BG$9,D31&lt;&gt;$BG$13,D31&lt;&gt;$BG$12),"grey",IF(D34="","yellow",IF(COUNTIF($CN$6:$CN$32,D34)&gt;0,"","red"))))</f>
        <v>grey</v>
      </c>
      <c r="DD34" s="1165"/>
      <c r="DE34" s="1164" t="str">
        <f>IF(DE30="grey","grey",IF(AND(F31&lt;&gt;$BG$7,F31&lt;&gt;$BG$9,F31&lt;&gt;$BG$13,F31&lt;&gt;$BG$12),"grey",IF(F34="","yellow",IF(COUNTIF($CN$6:$CN$32,F34)&gt;0,"","red"))))</f>
        <v>grey</v>
      </c>
      <c r="DF34" s="1165"/>
      <c r="DG34" s="1164" t="str">
        <f>IF(DG30="grey","grey",IF(AND(H31&lt;&gt;$BG$7,H31&lt;&gt;$BG$9,H31&lt;&gt;$BG$13,H31&lt;&gt;$BG$12),"grey",IF(H34="","yellow",IF(COUNTIF($CN$6:$CN$32,H34)&gt;0,"","red"))))</f>
        <v>grey</v>
      </c>
      <c r="DH34" s="1165"/>
      <c r="DI34" s="1164" t="str">
        <f>IF(DI30="grey","grey",IF(AND(J31&lt;&gt;$BG$7,J31&lt;&gt;$BG$9,J31&lt;&gt;$BG$13,J31&lt;&gt;$BG$12),"grey",IF(J34="","yellow",IF(COUNTIF($CN$6:$CN$32,J34)&gt;0,"","red"))))</f>
        <v>grey</v>
      </c>
      <c r="DJ34" s="1165"/>
      <c r="DK34" s="1164" t="str">
        <f>IF(DK30="grey","grey",IF(AND(L31&lt;&gt;$BG$7,L31&lt;&gt;$BG$9,L31&lt;&gt;$BG$13,L31&lt;&gt;$BG$12),"grey",IF(L34="","yellow",IF(COUNTIF($CN$6:$CN$32,L34)&gt;0,"","red"))))</f>
        <v>grey</v>
      </c>
      <c r="DL34" s="1165"/>
      <c r="DM34" s="22" t="str">
        <f>IFERROR(INDEX(内線情報!$BL$5:$BL$41,MATCH(R34,内線情報!$AI$5:$AI$43,0),1),"")</f>
        <v/>
      </c>
      <c r="DR34" s="22">
        <f>MAX(DR$2:DR33)</f>
        <v>1</v>
      </c>
      <c r="DS34" s="1141"/>
      <c r="DV34" s="1153"/>
      <c r="DW34" s="1154"/>
      <c r="DX34" s="1153"/>
      <c r="DY34" s="1154"/>
      <c r="DZ34" s="1153"/>
      <c r="EA34" s="1154"/>
      <c r="EB34" s="1153"/>
      <c r="EC34" s="1154"/>
      <c r="ED34" s="1153"/>
      <c r="EE34" s="1154"/>
      <c r="EF34" s="1153"/>
      <c r="EG34" s="1154"/>
      <c r="ET34" s="1153"/>
      <c r="EU34" s="1154"/>
      <c r="EV34" s="1153"/>
      <c r="EW34" s="1154"/>
      <c r="EX34" s="1153"/>
      <c r="EY34" s="1154"/>
      <c r="EZ34" s="1153"/>
      <c r="FA34" s="1154"/>
      <c r="FB34" s="1153"/>
      <c r="FC34" s="1154"/>
      <c r="FD34" s="1153"/>
      <c r="FE34" s="1154"/>
      <c r="FF34" s="411">
        <v>28</v>
      </c>
      <c r="FG34" s="411"/>
      <c r="FH34" s="411"/>
      <c r="FI34" s="411"/>
      <c r="FJ34" s="411" t="str">
        <f>IF(内線情報!D32="未定義","red","")</f>
        <v/>
      </c>
      <c r="FK34" s="411"/>
      <c r="FL34" s="411"/>
      <c r="FM34" s="411"/>
      <c r="FN34" s="411"/>
      <c r="FO34" s="411"/>
      <c r="FP34" s="411"/>
      <c r="FQ34" s="411"/>
      <c r="FR34" s="1153"/>
      <c r="FS34" s="1154"/>
      <c r="FT34" s="1153"/>
      <c r="FU34" s="1154"/>
      <c r="FV34" s="1153"/>
      <c r="FW34" s="1154"/>
      <c r="FX34" s="1153"/>
      <c r="FY34" s="1154"/>
      <c r="FZ34" s="1153"/>
      <c r="GA34" s="1154"/>
      <c r="GB34" s="1153"/>
      <c r="GC34" s="1154"/>
      <c r="GE34" s="1152"/>
      <c r="GF34" s="1152"/>
      <c r="GG34" s="1161"/>
      <c r="GH34" s="1152"/>
      <c r="GI34" s="413" t="str">
        <f t="shared" ref="GI34:HR34" si="90">IF(GI6="grey","grey",IF($GG33="grey","grey",IF(S34="","yellow",IF(COUNTIF($CW$6:$CW$7,S34)&gt;0,"","red"))))</f>
        <v>grey</v>
      </c>
      <c r="GJ34" s="633" t="str">
        <f t="shared" si="90"/>
        <v>grey</v>
      </c>
      <c r="GK34" s="633" t="str">
        <f t="shared" si="90"/>
        <v>grey</v>
      </c>
      <c r="GL34" s="633" t="str">
        <f t="shared" si="90"/>
        <v>grey</v>
      </c>
      <c r="GM34" s="633" t="str">
        <f t="shared" si="90"/>
        <v>grey</v>
      </c>
      <c r="GN34" s="633" t="str">
        <f t="shared" si="90"/>
        <v>grey</v>
      </c>
      <c r="GO34" s="633" t="str">
        <f t="shared" si="90"/>
        <v>grey</v>
      </c>
      <c r="GP34" s="633" t="str">
        <f t="shared" si="90"/>
        <v>grey</v>
      </c>
      <c r="GQ34" s="633" t="str">
        <f t="shared" si="90"/>
        <v>grey</v>
      </c>
      <c r="GR34" s="633" t="str">
        <f t="shared" si="90"/>
        <v>grey</v>
      </c>
      <c r="GS34" s="633" t="str">
        <f t="shared" si="90"/>
        <v>grey</v>
      </c>
      <c r="GT34" s="633" t="str">
        <f t="shared" si="90"/>
        <v>grey</v>
      </c>
      <c r="GU34" s="633" t="str">
        <f t="shared" si="90"/>
        <v>grey</v>
      </c>
      <c r="GV34" s="633" t="str">
        <f t="shared" si="90"/>
        <v>grey</v>
      </c>
      <c r="GW34" s="633" t="str">
        <f t="shared" si="90"/>
        <v>grey</v>
      </c>
      <c r="GX34" s="633" t="str">
        <f t="shared" si="90"/>
        <v>grey</v>
      </c>
      <c r="GY34" s="633" t="str">
        <f t="shared" si="90"/>
        <v>grey</v>
      </c>
      <c r="GZ34" s="633" t="str">
        <f t="shared" si="90"/>
        <v>grey</v>
      </c>
      <c r="HA34" s="633" t="str">
        <f t="shared" si="90"/>
        <v>grey</v>
      </c>
      <c r="HB34" s="633" t="str">
        <f t="shared" si="90"/>
        <v>grey</v>
      </c>
      <c r="HC34" s="633" t="str">
        <f t="shared" si="90"/>
        <v>grey</v>
      </c>
      <c r="HD34" s="633" t="str">
        <f t="shared" si="90"/>
        <v>grey</v>
      </c>
      <c r="HE34" s="633" t="str">
        <f t="shared" si="90"/>
        <v>grey</v>
      </c>
      <c r="HF34" s="633" t="str">
        <f t="shared" si="90"/>
        <v>grey</v>
      </c>
      <c r="HG34" s="633" t="str">
        <f t="shared" si="90"/>
        <v>grey</v>
      </c>
      <c r="HH34" s="633" t="str">
        <f t="shared" si="90"/>
        <v>grey</v>
      </c>
      <c r="HI34" s="633" t="str">
        <f t="shared" si="90"/>
        <v>grey</v>
      </c>
      <c r="HJ34" s="633" t="str">
        <f t="shared" si="90"/>
        <v>grey</v>
      </c>
      <c r="HK34" s="633" t="str">
        <f t="shared" si="90"/>
        <v>grey</v>
      </c>
      <c r="HL34" s="633" t="str">
        <f t="shared" si="90"/>
        <v>grey</v>
      </c>
      <c r="HM34" s="633" t="str">
        <f t="shared" si="90"/>
        <v>grey</v>
      </c>
      <c r="HN34" s="633" t="str">
        <f t="shared" si="90"/>
        <v>grey</v>
      </c>
      <c r="HO34" s="633" t="str">
        <f t="shared" si="90"/>
        <v>grey</v>
      </c>
      <c r="HP34" s="633" t="str">
        <f t="shared" si="90"/>
        <v>grey</v>
      </c>
      <c r="HQ34" s="633" t="str">
        <f t="shared" si="90"/>
        <v>grey</v>
      </c>
      <c r="HR34" s="633" t="str">
        <f t="shared" si="90"/>
        <v>grey</v>
      </c>
      <c r="HS34" s="1163"/>
      <c r="HT34" s="1152"/>
      <c r="HU34" s="1161"/>
    </row>
    <row r="35" spans="1:229">
      <c r="J35" s="39"/>
      <c r="K35" s="39"/>
      <c r="L35" s="39"/>
      <c r="M35" s="39"/>
      <c r="BG35" s="39" t="s">
        <v>605</v>
      </c>
      <c r="BK35" s="50">
        <v>29</v>
      </c>
      <c r="BL35" s="50" t="str">
        <f>内線情報!FF33</f>
        <v/>
      </c>
      <c r="BN35" s="50">
        <v>29</v>
      </c>
      <c r="BO35" s="50">
        <v>28</v>
      </c>
      <c r="BQ35" s="52"/>
      <c r="BS35" s="52"/>
      <c r="BU35" s="52"/>
      <c r="BV35" s="50"/>
      <c r="BW35" s="52"/>
      <c r="BY35" s="52"/>
      <c r="CA35" s="52"/>
      <c r="CC35" s="52"/>
      <c r="CE35" s="52"/>
      <c r="CG35" s="52"/>
      <c r="CH35" s="50"/>
      <c r="CI35" s="52"/>
      <c r="CK35" s="52"/>
      <c r="CM35" s="52"/>
      <c r="CP35" s="50" t="str">
        <f>内線情報!FF34</f>
        <v/>
      </c>
      <c r="CQ35" s="50">
        <f t="shared" si="0"/>
        <v>1048549</v>
      </c>
      <c r="CR35" s="50" t="str">
        <f t="shared" si="1"/>
        <v/>
      </c>
      <c r="CS35" s="50" t="str">
        <f t="shared" si="2"/>
        <v/>
      </c>
      <c r="DI35" s="39"/>
      <c r="DJ35" s="39"/>
      <c r="DK35" s="39"/>
      <c r="DL35" s="39"/>
      <c r="FF35" s="25">
        <v>29</v>
      </c>
      <c r="FG35" s="418"/>
      <c r="FH35" s="418"/>
      <c r="FI35" s="418"/>
      <c r="FJ35" s="25" t="str">
        <f>IF(内線情報!D33="未定義","red","")</f>
        <v/>
      </c>
    </row>
    <row r="36" spans="1:229">
      <c r="A36" s="27"/>
      <c r="B36" s="28" t="s">
        <v>17</v>
      </c>
      <c r="C36" s="18"/>
      <c r="D36" s="18"/>
      <c r="E36" s="18"/>
      <c r="F36" s="18"/>
      <c r="G36" s="18"/>
      <c r="H36" s="18"/>
      <c r="I36" s="18"/>
      <c r="J36" s="26"/>
      <c r="K36" s="26"/>
      <c r="L36" s="26"/>
      <c r="M36" s="26"/>
      <c r="N36" s="22"/>
      <c r="O36" s="23"/>
      <c r="P36" s="22"/>
      <c r="Q36" s="23"/>
      <c r="R36" s="29"/>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3"/>
      <c r="BG36" s="39" t="s">
        <v>606</v>
      </c>
      <c r="BK36" s="50">
        <v>30</v>
      </c>
      <c r="BL36" s="50" t="str">
        <f>内線情報!FF34</f>
        <v/>
      </c>
      <c r="BN36" s="50">
        <v>30</v>
      </c>
      <c r="BO36" s="50">
        <v>29</v>
      </c>
      <c r="BU36" s="50"/>
      <c r="BV36" s="50"/>
      <c r="BW36" s="50"/>
      <c r="CG36" s="50"/>
      <c r="CH36" s="50"/>
      <c r="CI36" s="50"/>
      <c r="CP36" s="50" t="str">
        <f>内線情報!FF35</f>
        <v/>
      </c>
      <c r="CQ36" s="50">
        <f t="shared" si="0"/>
        <v>1048549</v>
      </c>
      <c r="CR36" s="50" t="str">
        <f t="shared" si="1"/>
        <v/>
      </c>
      <c r="CS36" s="50" t="str">
        <f t="shared" si="2"/>
        <v/>
      </c>
      <c r="DA36" s="28" t="s">
        <v>17</v>
      </c>
      <c r="DB36" s="18"/>
      <c r="DC36" s="18"/>
      <c r="DD36" s="18"/>
      <c r="DE36" s="18"/>
      <c r="DF36" s="18"/>
      <c r="DG36" s="18"/>
      <c r="DH36" s="18"/>
      <c r="DI36" s="26"/>
      <c r="DJ36" s="26"/>
      <c r="DK36" s="26"/>
      <c r="DL36" s="26"/>
      <c r="FF36" s="25">
        <v>30</v>
      </c>
      <c r="FG36" s="418"/>
      <c r="FH36" s="418"/>
      <c r="FI36" s="418"/>
      <c r="FJ36" s="25" t="str">
        <f>IF(内線情報!D34="未定義","red","")</f>
        <v/>
      </c>
    </row>
    <row r="37" spans="1:229">
      <c r="B37" s="1186" t="s">
        <v>276</v>
      </c>
      <c r="C37" s="1187"/>
      <c r="D37" s="1186" t="s">
        <v>277</v>
      </c>
      <c r="E37" s="1187"/>
      <c r="F37" s="1186" t="s">
        <v>278</v>
      </c>
      <c r="G37" s="1187"/>
      <c r="H37" s="1186" t="s">
        <v>279</v>
      </c>
      <c r="I37" s="1187"/>
      <c r="J37" s="1186" t="s">
        <v>280</v>
      </c>
      <c r="K37" s="1187"/>
      <c r="L37" s="1186" t="s">
        <v>281</v>
      </c>
      <c r="M37" s="1187"/>
      <c r="O37" s="32" t="s">
        <v>282</v>
      </c>
      <c r="P37" s="33" t="s">
        <v>283</v>
      </c>
      <c r="S37" s="1148" t="s">
        <v>284</v>
      </c>
      <c r="T37" s="1149"/>
      <c r="U37" s="1149"/>
      <c r="V37" s="1149"/>
      <c r="W37" s="1149"/>
      <c r="X37" s="1149"/>
      <c r="Y37" s="1149"/>
      <c r="Z37" s="1149"/>
      <c r="AA37" s="1149"/>
      <c r="AB37" s="1149"/>
      <c r="AC37" s="1149"/>
      <c r="AD37" s="1149"/>
      <c r="AE37" s="1149"/>
      <c r="AF37" s="1149"/>
      <c r="AG37" s="1149"/>
      <c r="AH37" s="1149"/>
      <c r="AI37" s="1149"/>
      <c r="AJ37" s="1149"/>
      <c r="AK37" s="1149"/>
      <c r="AL37" s="1149"/>
      <c r="AM37" s="1149"/>
      <c r="AN37" s="1149"/>
      <c r="AO37" s="1149"/>
      <c r="AP37" s="1149"/>
      <c r="AQ37" s="1149"/>
      <c r="AR37" s="1149"/>
      <c r="AS37" s="1149"/>
      <c r="AT37" s="1149"/>
      <c r="AU37" s="1149"/>
      <c r="AV37" s="1149"/>
      <c r="AW37" s="1149"/>
      <c r="AX37" s="1149"/>
      <c r="AY37" s="1149"/>
      <c r="AZ37" s="1149"/>
      <c r="BA37" s="1149"/>
      <c r="BB37" s="1150"/>
      <c r="BG37" s="39" t="s">
        <v>607</v>
      </c>
      <c r="BK37" s="50">
        <v>31</v>
      </c>
      <c r="BL37" s="50" t="str">
        <f>内線情報!FF35</f>
        <v/>
      </c>
      <c r="BN37" s="50">
        <v>31</v>
      </c>
      <c r="BO37" s="50">
        <v>30</v>
      </c>
      <c r="CP37" s="50" t="str">
        <f>内線情報!FF36</f>
        <v/>
      </c>
      <c r="CQ37" s="50">
        <f t="shared" si="0"/>
        <v>1048549</v>
      </c>
      <c r="CR37" s="50" t="str">
        <f t="shared" si="1"/>
        <v/>
      </c>
      <c r="CS37" s="50" t="str">
        <f t="shared" si="2"/>
        <v/>
      </c>
      <c r="DA37" s="1166" t="str">
        <f>IFERROR(IF(COUNT(Q41:Q66)&gt;0,IF($DN40&lt;8,"grey",B37),"grey"),B37)</f>
        <v>grey</v>
      </c>
      <c r="DB37" s="1167"/>
      <c r="DC37" s="1166" t="str">
        <f>IFERROR(IF(COUNT(Q41:Q66)&gt;0,IF($DN40&lt;8,"grey",D37),"grey"),D37)</f>
        <v>grey</v>
      </c>
      <c r="DD37" s="1167"/>
      <c r="DE37" s="1166" t="str">
        <f>IFERROR(IF(COUNT(Q41:Q66)&gt;0,IF($DN40&lt;8,"grey",F37),"grey"),F37)</f>
        <v>grey</v>
      </c>
      <c r="DF37" s="1167"/>
      <c r="DG37" s="1166" t="str">
        <f>IFERROR(IF(COUNT(Q41:Q66)&gt;0,IF($DN40&lt;8,"grey",H37),"grey"),H37)</f>
        <v>grey</v>
      </c>
      <c r="DH37" s="1167"/>
      <c r="DI37" s="1166" t="str">
        <f>IFERROR(IF(COUNT(Q41:Q66)&gt;0,IF($DN40&lt;8,"grey",J37),"grey"),J37)</f>
        <v>grey</v>
      </c>
      <c r="DJ37" s="1167"/>
      <c r="DK37" s="1166" t="str">
        <f>IFERROR(IF(COUNT(Q41:Q66)&gt;0,IF($DN40&lt;8,"grey",L37),"grey"),L37)</f>
        <v>grey</v>
      </c>
      <c r="DL37" s="1167"/>
      <c r="DV37" s="1172" t="s">
        <v>1288</v>
      </c>
      <c r="DW37" s="1173"/>
      <c r="DX37" s="1173"/>
      <c r="DY37" s="1173"/>
      <c r="DZ37" s="1173"/>
      <c r="EA37" s="1173"/>
      <c r="EB37" s="1173"/>
      <c r="EC37" s="1173"/>
      <c r="ED37" s="1173"/>
      <c r="EE37" s="1173"/>
      <c r="EF37" s="1173"/>
      <c r="EG37" s="1173"/>
      <c r="EH37" s="1173"/>
      <c r="EI37" s="1173"/>
      <c r="EJ37" s="1173"/>
      <c r="EK37" s="1173"/>
      <c r="EL37" s="1173"/>
      <c r="EM37" s="1173"/>
      <c r="EN37" s="1173"/>
      <c r="EO37" s="1173"/>
      <c r="EP37" s="1173"/>
      <c r="EQ37" s="1173"/>
      <c r="ER37" s="1173"/>
      <c r="ES37" s="1173"/>
      <c r="ET37" s="1173"/>
      <c r="EU37" s="1173"/>
      <c r="EV37" s="1173"/>
      <c r="EW37" s="1173"/>
      <c r="EX37" s="1173"/>
      <c r="EY37" s="1173"/>
      <c r="EZ37" s="1173"/>
      <c r="FA37" s="1173"/>
      <c r="FB37" s="1173"/>
      <c r="FC37" s="1173"/>
      <c r="FD37" s="1173"/>
      <c r="FE37" s="1173"/>
      <c r="FF37" s="422">
        <v>31</v>
      </c>
      <c r="FG37" s="423"/>
      <c r="FH37" s="423"/>
      <c r="FI37" s="423"/>
      <c r="FJ37" s="422" t="str">
        <f>IF(内線情報!D35="未定義","red","")</f>
        <v>red</v>
      </c>
      <c r="FK37" s="417"/>
      <c r="FL37" s="417"/>
      <c r="FM37" s="417"/>
      <c r="FN37" s="417"/>
      <c r="FO37" s="417"/>
      <c r="FP37" s="417"/>
      <c r="FQ37" s="417"/>
      <c r="FR37" s="417"/>
      <c r="FS37" s="417"/>
      <c r="FT37" s="417"/>
      <c r="FU37" s="417"/>
      <c r="FV37" s="417"/>
      <c r="FW37" s="417"/>
      <c r="FX37" s="417"/>
      <c r="FY37" s="417"/>
      <c r="FZ37" s="417"/>
      <c r="GA37" s="417"/>
      <c r="GB37" s="417"/>
      <c r="GC37" s="417"/>
      <c r="GE37" s="32"/>
      <c r="GF37" s="33"/>
      <c r="GI37" s="687" t="s">
        <v>1290</v>
      </c>
      <c r="GJ37" s="688"/>
      <c r="GK37" s="688"/>
      <c r="GL37" s="688"/>
      <c r="GM37" s="688"/>
      <c r="GN37" s="688"/>
      <c r="GO37" s="688"/>
      <c r="GP37" s="688"/>
      <c r="GQ37" s="688"/>
      <c r="GR37" s="688"/>
      <c r="GS37" s="688"/>
      <c r="GT37" s="688"/>
      <c r="GU37" s="688"/>
      <c r="GV37" s="688"/>
      <c r="GW37" s="688"/>
      <c r="GX37" s="688"/>
      <c r="GY37" s="688"/>
      <c r="GZ37" s="688"/>
      <c r="HA37" s="688"/>
      <c r="HB37" s="688"/>
      <c r="HC37" s="688"/>
      <c r="HD37" s="688"/>
      <c r="HE37" s="688"/>
      <c r="HF37" s="688"/>
      <c r="HG37" s="688"/>
      <c r="HH37" s="688"/>
      <c r="HI37" s="688"/>
      <c r="HJ37" s="688"/>
      <c r="HK37" s="688"/>
      <c r="HL37" s="688"/>
      <c r="HM37" s="688"/>
      <c r="HN37" s="688"/>
      <c r="HO37" s="688"/>
      <c r="HP37" s="688"/>
      <c r="HQ37" s="688"/>
      <c r="HR37" s="689"/>
    </row>
    <row r="38" spans="1:229">
      <c r="B38" s="34" t="s">
        <v>57</v>
      </c>
      <c r="C38" s="35"/>
      <c r="D38" s="34" t="s">
        <v>331</v>
      </c>
      <c r="E38" s="35"/>
      <c r="F38" s="34" t="s">
        <v>331</v>
      </c>
      <c r="G38" s="35"/>
      <c r="H38" s="34" t="s">
        <v>57</v>
      </c>
      <c r="I38" s="35"/>
      <c r="J38" s="34" t="s">
        <v>331</v>
      </c>
      <c r="K38" s="35"/>
      <c r="L38" s="34" t="s">
        <v>57</v>
      </c>
      <c r="M38" s="35"/>
      <c r="O38" s="36" t="str">
        <f>IF(SUM(Q40:Q66)&gt;0,DR38,"")</f>
        <v/>
      </c>
      <c r="P38" s="37">
        <f>COUNT(Q40:Q66)</f>
        <v>0</v>
      </c>
      <c r="S38" s="38">
        <v>1</v>
      </c>
      <c r="T38" s="38">
        <v>2</v>
      </c>
      <c r="U38" s="38">
        <v>3</v>
      </c>
      <c r="V38" s="38">
        <v>4</v>
      </c>
      <c r="W38" s="38">
        <v>5</v>
      </c>
      <c r="X38" s="38">
        <v>6</v>
      </c>
      <c r="Y38" s="38">
        <v>7</v>
      </c>
      <c r="Z38" s="38">
        <v>8</v>
      </c>
      <c r="AA38" s="38">
        <v>9</v>
      </c>
      <c r="AB38" s="38">
        <v>10</v>
      </c>
      <c r="AC38" s="38">
        <v>11</v>
      </c>
      <c r="AD38" s="38">
        <v>12</v>
      </c>
      <c r="AE38" s="38">
        <v>13</v>
      </c>
      <c r="AF38" s="38">
        <v>14</v>
      </c>
      <c r="AG38" s="38">
        <v>15</v>
      </c>
      <c r="AH38" s="38">
        <v>16</v>
      </c>
      <c r="AI38" s="38">
        <v>17</v>
      </c>
      <c r="AJ38" s="38">
        <v>18</v>
      </c>
      <c r="AK38" s="38">
        <v>19</v>
      </c>
      <c r="AL38" s="38">
        <v>20</v>
      </c>
      <c r="AM38" s="38">
        <v>21</v>
      </c>
      <c r="AN38" s="38">
        <v>22</v>
      </c>
      <c r="AO38" s="38">
        <v>23</v>
      </c>
      <c r="AP38" s="38">
        <v>24</v>
      </c>
      <c r="AQ38" s="38">
        <v>25</v>
      </c>
      <c r="AR38" s="38">
        <v>26</v>
      </c>
      <c r="AS38" s="38">
        <v>27</v>
      </c>
      <c r="AT38" s="38">
        <v>28</v>
      </c>
      <c r="AU38" s="38">
        <v>29</v>
      </c>
      <c r="AV38" s="38">
        <v>30</v>
      </c>
      <c r="AW38" s="38">
        <v>31</v>
      </c>
      <c r="AX38" s="38">
        <v>32</v>
      </c>
      <c r="AY38" s="38">
        <v>33</v>
      </c>
      <c r="AZ38" s="38">
        <v>34</v>
      </c>
      <c r="BA38" s="38">
        <v>35</v>
      </c>
      <c r="BB38" s="38">
        <v>36</v>
      </c>
      <c r="BG38" s="39" t="s">
        <v>608</v>
      </c>
      <c r="BK38" s="50">
        <v>32</v>
      </c>
      <c r="BL38" s="50" t="str">
        <f>内線情報!FF36</f>
        <v/>
      </c>
      <c r="BN38" s="50">
        <v>32</v>
      </c>
      <c r="BO38" s="50">
        <v>31</v>
      </c>
      <c r="BP38" s="50" t="s">
        <v>589</v>
      </c>
      <c r="BQ38" s="52"/>
      <c r="BR38" s="50" t="s">
        <v>417</v>
      </c>
      <c r="BS38" s="52"/>
      <c r="BT38" s="50" t="s">
        <v>589</v>
      </c>
      <c r="BU38" s="52"/>
      <c r="BV38" s="50" t="s">
        <v>417</v>
      </c>
      <c r="BW38" s="52"/>
      <c r="BX38" s="50" t="s">
        <v>589</v>
      </c>
      <c r="BY38" s="52"/>
      <c r="BZ38" s="50" t="s">
        <v>417</v>
      </c>
      <c r="CA38" s="52"/>
      <c r="CB38" s="50" t="s">
        <v>589</v>
      </c>
      <c r="CC38" s="52"/>
      <c r="CD38" s="50" t="s">
        <v>417</v>
      </c>
      <c r="CE38" s="52"/>
      <c r="CF38" s="50" t="s">
        <v>589</v>
      </c>
      <c r="CG38" s="52"/>
      <c r="CH38" s="50" t="s">
        <v>417</v>
      </c>
      <c r="CI38" s="52"/>
      <c r="CJ38" s="50" t="s">
        <v>589</v>
      </c>
      <c r="CK38" s="52"/>
      <c r="CL38" s="50" t="s">
        <v>417</v>
      </c>
      <c r="CM38" s="52"/>
      <c r="CP38" s="50" t="str">
        <f>内線情報!FF37</f>
        <v/>
      </c>
      <c r="CQ38" s="50">
        <f t="shared" si="0"/>
        <v>1048549</v>
      </c>
      <c r="CR38" s="50" t="str">
        <f t="shared" si="1"/>
        <v/>
      </c>
      <c r="CS38" s="50" t="str">
        <f t="shared" si="2"/>
        <v/>
      </c>
      <c r="DA38" s="34" t="str">
        <f>IF(DA37="grey","grey",IF(B38="","yellow",IF(COUNTIF($BG$6:$BG$39,B38)&gt;0,"","red")))</f>
        <v>grey</v>
      </c>
      <c r="DB38" s="35" t="str">
        <f ca="1">IF(DA37="grey","grey",IFERROR(IF(COUNTIF(INDIRECT(B38),SUBSTITUTE(C38,"*","~")),EU38,"red"),IF(AND(C38&lt;&gt;$BG$7,C38&lt;&gt;$BG$8,C38&lt;&gt;$BG$9,C38&lt;&gt;$BG$10,C38&lt;&gt;$BG$11,C38&lt;&gt;$BG$12,C38&lt;&gt;$BG$13),"grey",EU38)))</f>
        <v>grey</v>
      </c>
      <c r="DC38" s="34" t="str">
        <f>IF(DC37="grey","grey",IF(D38="","yellow",IF(COUNTIF($BG$6:$BG$39,D38)&gt;0,"","red")))</f>
        <v>grey</v>
      </c>
      <c r="DD38" s="35" t="str">
        <f ca="1">IF(DC37="grey","grey",IFERROR(IF(COUNTIF(INDIRECT(D38),SUBSTITUTE(E38,"*","~")),EW38,"red"),IF(AND(E38&lt;&gt;$BG$7,E38&lt;&gt;$BG$8,E38&lt;&gt;$BG$9,E38&lt;&gt;$BG$10,E38&lt;&gt;$BG$11,E38&lt;&gt;$BG$12,E38&lt;&gt;$BG$13),"grey",EW38)))</f>
        <v>grey</v>
      </c>
      <c r="DE38" s="34" t="str">
        <f>IF(DE37="grey","grey",IF(F38="","yellow",IF(COUNTIF($BG$6:$BG$39,F38)&gt;0,"","red")))</f>
        <v>grey</v>
      </c>
      <c r="DF38" s="35" t="str">
        <f ca="1">IF(DE37="grey","grey",IFERROR(IF(COUNTIF(INDIRECT(F38),SUBSTITUTE(G38,"*","~")),EY38,"red"),IF(AND(G38&lt;&gt;$BG$7,G38&lt;&gt;$BG$8,G38&lt;&gt;$BG$9,G38&lt;&gt;$BG$10,G38&lt;&gt;$BG$11,G38&lt;&gt;$BG$12,G38&lt;&gt;$BG$13),"grey",EY38)))</f>
        <v>grey</v>
      </c>
      <c r="DG38" s="34" t="str">
        <f>IF(DG37="grey","grey",IF(H38="","yellow",IF(COUNTIF($BG$6:$BG$39,H38)&gt;0,"","red")))</f>
        <v>grey</v>
      </c>
      <c r="DH38" s="35" t="str">
        <f ca="1">IF(DG37="grey","grey",IFERROR(IF(COUNTIF(INDIRECT(H38),SUBSTITUTE(I38,"*","~")),FA38,"red"),IF(AND(I38&lt;&gt;$BG$7,I38&lt;&gt;$BG$8,I38&lt;&gt;$BG$9,I38&lt;&gt;$BG$10,I38&lt;&gt;$BG$11,I38&lt;&gt;$BG$12,I38&lt;&gt;$BG$13),"grey",FA38)))</f>
        <v>grey</v>
      </c>
      <c r="DI38" s="34" t="str">
        <f>IF(DI37="grey","grey",IF(J38="","yellow",IF(COUNTIF($BG$6:$BG$39,J38)&gt;0,"","red")))</f>
        <v>grey</v>
      </c>
      <c r="DJ38" s="35" t="str">
        <f ca="1">IF(DI37="grey","grey",IFERROR(IF(COUNTIF(INDIRECT(J38),SUBSTITUTE(K38,"*","~")),FC38,"red"),IF(AND(K38&lt;&gt;$BG$7,K38&lt;&gt;$BG$8,K38&lt;&gt;$BG$9,K38&lt;&gt;$BG$10,K38&lt;&gt;$BG$11,K38&lt;&gt;$BG$12,K38&lt;&gt;$BG$13),"grey",FC38)))</f>
        <v>grey</v>
      </c>
      <c r="DK38" s="34" t="str">
        <f>IF(DK37="grey","grey",IF(L38="","yellow",IF(COUNTIF($BG$6:$BG$39,L38)&gt;0,"","red")))</f>
        <v>grey</v>
      </c>
      <c r="DL38" s="35" t="str">
        <f ca="1">IF(DK37="grey","grey",IFERROR(IF(COUNTIF(INDIRECT(L38),SUBSTITUTE(M38,"*","~")),FE38,"red"),IF(AND(M38&lt;&gt;$BG$7,M38&lt;&gt;$BG$8,M38&lt;&gt;$BG$9,M38&lt;&gt;$BG$10,M38&lt;&gt;$BG$11,M38&lt;&gt;$BG$12,M38&lt;&gt;$BG$13),"grey",FE38)))</f>
        <v>grey</v>
      </c>
      <c r="DR38" s="22" t="str">
        <f>IF(P38&gt;0,DR34+1,"")</f>
        <v/>
      </c>
      <c r="DV38" s="34" t="str">
        <f>CONCATENATE(B38,C38)</f>
        <v>未使用</v>
      </c>
      <c r="DW38" s="35"/>
      <c r="DX38" s="34" t="str">
        <f>CONCATENATE(D38,E38)</f>
        <v>未使用</v>
      </c>
      <c r="DY38" s="35"/>
      <c r="DZ38" s="34" t="str">
        <f>CONCATENATE(F38,G38)</f>
        <v>未使用</v>
      </c>
      <c r="EA38" s="35"/>
      <c r="EB38" s="34" t="str">
        <f>CONCATENATE(H38,I38)</f>
        <v>未使用</v>
      </c>
      <c r="EC38" s="35"/>
      <c r="ED38" s="34" t="str">
        <f>CONCATENATE(J38,K38)</f>
        <v>未使用</v>
      </c>
      <c r="EE38" s="35"/>
      <c r="EF38" s="34" t="str">
        <f>CONCATENATE(L38,M38)</f>
        <v>未使用</v>
      </c>
      <c r="EG38" s="35"/>
      <c r="EH38" s="22">
        <f>COUNTIF($DV$6:$EG$34,DV38)</f>
        <v>18</v>
      </c>
      <c r="EJ38" s="22">
        <f>COUNTIF($DV$6:$EG$34,DX38)</f>
        <v>18</v>
      </c>
      <c r="EL38" s="22">
        <f>COUNTIF($DV$6:$EG$34,DZ38)</f>
        <v>18</v>
      </c>
      <c r="EN38" s="22">
        <f>COUNTIF($DV$6:$EG$34,EB38)</f>
        <v>18</v>
      </c>
      <c r="EP38" s="22">
        <f>COUNTIF($DV$6:$EG$34,ED38)</f>
        <v>18</v>
      </c>
      <c r="ER38" s="22">
        <f>COUNTIF($DV$6:$EG$34,EF38)</f>
        <v>18</v>
      </c>
      <c r="ET38" s="34" t="str">
        <f>IF(DV38="未使用","",IF(EH38&lt;2,"","red"))</f>
        <v/>
      </c>
      <c r="EU38" s="35" t="str">
        <f>IF(B38="ボックスキー","",IF(C38="","red",FS38))</f>
        <v>red</v>
      </c>
      <c r="EV38" s="34" t="str">
        <f>IF(DX38="未使用","",IF(EJ38&lt;2,"","red"))</f>
        <v/>
      </c>
      <c r="EW38" s="35" t="str">
        <f>IF(D38="ボックスキー","",IF(E38="","red",FU38))</f>
        <v>red</v>
      </c>
      <c r="EX38" s="34" t="str">
        <f>IF(DZ38="未使用","",IF(EL38&lt;2,"","red"))</f>
        <v/>
      </c>
      <c r="EY38" s="35" t="str">
        <f>IF(F38="ボックスキー","",IF(G38="","red",FW38))</f>
        <v>red</v>
      </c>
      <c r="EZ38" s="34" t="str">
        <f>IF(EB38="未使用","",IF(EN38&lt;2,"","red"))</f>
        <v/>
      </c>
      <c r="FA38" s="35" t="str">
        <f>IF(H38="ボックスキー","",IF(I38="","red",FY38))</f>
        <v>red</v>
      </c>
      <c r="FB38" s="34" t="str">
        <f>IF(ED38="未使用","",IF(EP38&lt;2,"","red"))</f>
        <v/>
      </c>
      <c r="FC38" s="35" t="str">
        <f>IF(J38="ボックスキー","",IF(K38="","red",GA38))</f>
        <v>red</v>
      </c>
      <c r="FD38" s="34" t="str">
        <f>IF(EF38="未使用","",IF(ER38&lt;2,"","red"))</f>
        <v/>
      </c>
      <c r="FE38" s="35" t="str">
        <f>IF(L38="ボックスキー","",IF(M38="","red",GC38))</f>
        <v>red</v>
      </c>
      <c r="FF38" s="419">
        <v>32</v>
      </c>
      <c r="FG38" s="419"/>
      <c r="FH38" s="419"/>
      <c r="FI38" s="419"/>
      <c r="FJ38" s="419" t="str">
        <f>IF(内線情報!D36="未定義","red","")</f>
        <v>red</v>
      </c>
      <c r="FK38" s="419"/>
      <c r="FL38" s="419"/>
      <c r="FM38" s="419"/>
      <c r="FN38" s="419"/>
      <c r="FO38" s="419"/>
      <c r="FP38" s="419"/>
      <c r="FQ38" s="419"/>
      <c r="FR38" s="34"/>
      <c r="FS38" s="35" t="str">
        <f>IF(B38=$FG$6,INDEX($FG$7:$FG$18,C38),IF(B38=$FH$6,INDEX($FH$7:$FH$12,C38),IF(B38=$FI$6,INDEX($FI$7:$FI$18,C38),IF(B38=$FJ$6,INDEX($FJ$7:$FJ$56,C38),"none"))))</f>
        <v>none</v>
      </c>
      <c r="FT38" s="34"/>
      <c r="FU38" s="35" t="str">
        <f>IF(D38=$FG$6,INDEX($FG$7:$FG$18,E38),IF(D38=$FH$6,INDEX($FH$7:$FH$12,E38),IF(D38=$FI$6,INDEX($FI$7:$FI$18,E38),IF(D38=$FJ$6,INDEX($FJ$7:$FJ$56,E38),"none"))))</f>
        <v>none</v>
      </c>
      <c r="FV38" s="34"/>
      <c r="FW38" s="35" t="str">
        <f>IF(F38=$FG$6,INDEX($FG$7:$FG$18,G38),IF(F38=$FH$6,INDEX($FH$7:$FH$12,G38),IF(F38=$FI$6,INDEX($FI$7:$FI$18,G38),IF(F38=$FJ$6,INDEX($FJ$7:$FJ$56,G38),"none"))))</f>
        <v>none</v>
      </c>
      <c r="FX38" s="34"/>
      <c r="FY38" s="35" t="str">
        <f>IF(H38=$FG$6,INDEX($FG$7:$FG$18,I38),IF(H38=$FH$6,INDEX($FH$7:$FH$12,I38),IF(H38=$FI$6,INDEX($FI$7:$FI$18,I38),IF(H38=$FJ$6,INDEX($FJ$7:$FJ$56,I38),"none"))))</f>
        <v>none</v>
      </c>
      <c r="FZ38" s="34"/>
      <c r="GA38" s="35" t="str">
        <f>IF(J38=$FG$6,INDEX($FG$7:$FG$18,K38),IF(J38=$FH$6,INDEX($FH$7:$FH$12,K38),IF(J38=$FI$6,INDEX($FI$7:$FI$18,K38),IF(J38=$FJ$6,INDEX($FJ$7:$FJ$56,K38),"none"))))</f>
        <v>none</v>
      </c>
      <c r="GB38" s="34"/>
      <c r="GC38" s="35" t="str">
        <f>IF(L38=$FG$6,INDEX($FG$7:$FG$18,M38),IF(L38=$FH$6,INDEX($FH$7:$FH$12,M38),IF(L38=$FI$6,INDEX($FI$7:$FI$18,M38),IF(L38=$FJ$6,INDEX($FJ$7:$FJ$56,M38),"none"))))</f>
        <v>none</v>
      </c>
      <c r="GE38" s="36" t="str">
        <f>IF(COUNTIF($GG41:$GG66,"grey")=13,"grey","")</f>
        <v>grey</v>
      </c>
      <c r="GF38" s="36" t="str">
        <f>IF(COUNTIF($GG41:$GG66,"grey")=13,"grey","")</f>
        <v>grey</v>
      </c>
      <c r="GI38" s="686" t="str">
        <f>IFERROR(IF(COUNT($Q41:$Q66)&gt;0,IF($DN40&lt;8,"grey",B37),"grey"),B37)</f>
        <v>grey</v>
      </c>
      <c r="GJ38" s="686" t="str">
        <f>IFERROR(IF(COUNT($Q41:$Q66)&gt;0,IF($DN40&lt;8,"grey",D37),"grey"),D37)</f>
        <v>grey</v>
      </c>
      <c r="GK38" s="686" t="str">
        <f>IFERROR(IF(COUNT($Q41:$Q66)&gt;0,IF($DN40&lt;8,"grey",F37),"grey"),F37)</f>
        <v>grey</v>
      </c>
      <c r="GL38" s="686" t="str">
        <f>IFERROR(IF(COUNT($Q41:$Q66)&gt;0,IF($DN40&lt;8,"grey",H37),"grey"),H37)</f>
        <v>grey</v>
      </c>
      <c r="GM38" s="686" t="str">
        <f>IFERROR(IF(COUNT($Q41:$Q66)&gt;0,IF($DN40&lt;8,"grey",J37),"grey"),J37)</f>
        <v>grey</v>
      </c>
      <c r="GN38" s="686" t="str">
        <f>IFERROR(IF(COUNT($Q41:$Q66)&gt;0,IF($DN40&lt;8,"grey",L37),"grey"),L37)</f>
        <v>grey</v>
      </c>
      <c r="GO38" s="686" t="str">
        <f>IFERROR(IF(COUNT($Q41:$Q66)&gt;0,IF($DN40&lt;8,"grey",B42),"grey"),B42)</f>
        <v>grey</v>
      </c>
      <c r="GP38" s="686" t="str">
        <f>IFERROR(IF(COUNT($Q41:$Q66)&gt;0,IF($DN40&lt;8,"grey",D42),"grey"),D42)</f>
        <v>grey</v>
      </c>
      <c r="GQ38" s="686" t="str">
        <f>IFERROR(IF(COUNT($Q41:$Q66)&gt;0,IF($DN40&lt;18,"grey",F42),"grey"),F42)</f>
        <v>grey</v>
      </c>
      <c r="GR38" s="686" t="str">
        <f>IFERROR(IF(COUNT($Q41:$Q66)&gt;0,IF($DN40&lt;18,"grey",H42),"grey"),H42)</f>
        <v>grey</v>
      </c>
      <c r="GS38" s="686" t="str">
        <f>IFERROR(IF(COUNT($Q41:$Q66)&gt;0,IF($DN40&lt;18,"grey",J42),"grey"),J42)</f>
        <v>grey</v>
      </c>
      <c r="GT38" s="686" t="str">
        <f>IFERROR(IF(COUNT($Q41:$Q66)&gt;0,IF($DN40&lt;18,"grey",L42),"grey"),L42)</f>
        <v>grey</v>
      </c>
      <c r="GU38" s="686" t="str">
        <f>IFERROR(IF(COUNT($Q41:$Q66)&gt;0,IF($DN40&lt;18,"grey",B47),"grey"),B47)</f>
        <v>grey</v>
      </c>
      <c r="GV38" s="686" t="str">
        <f>IFERROR(IF(COUNT($Q41:$Q66)&gt;0,IF($DN40&lt;18,"grey",D47),"grey"),D47)</f>
        <v>grey</v>
      </c>
      <c r="GW38" s="686" t="str">
        <f>IFERROR(IF(COUNT($Q41:$Q66)&gt;0,IF($DN40&lt;18,"grey",F47),"grey"),F47)</f>
        <v>grey</v>
      </c>
      <c r="GX38" s="686" t="str">
        <f>IFERROR(IF(COUNT($Q41:$Q66)&gt;0,IF($DN40&lt;18,"grey",H47),"grey"),H47)</f>
        <v>grey</v>
      </c>
      <c r="GY38" s="686" t="str">
        <f>IFERROR(IF(COUNT($Q41:$Q66)&gt;0,IF($DN40&lt;18,"grey",J47),"grey"),J47)</f>
        <v>grey</v>
      </c>
      <c r="GZ38" s="686" t="str">
        <f>IFERROR(IF(COUNT($Q41:$Q66)&gt;0,IF($DN40&lt;18,"grey",L47),"grey"),L47)</f>
        <v>grey</v>
      </c>
      <c r="HA38" s="686" t="str">
        <f>IFERROR(IF(COUNT($Q41:$Q66)&gt;0,IF($DN40&lt;24,"grey",B52),"grey"),B52)</f>
        <v>grey</v>
      </c>
      <c r="HB38" s="686" t="str">
        <f>IFERROR(IF(COUNT($Q41:$Q66)&gt;0,IF($DN40&lt;24,"grey",D52),"grey"),D52)</f>
        <v>grey</v>
      </c>
      <c r="HC38" s="686" t="str">
        <f>IFERROR(IF(COUNT($Q41:$Q66)&gt;0,IF($DN40&lt;24,"grey",F52),"grey"),F52)</f>
        <v>grey</v>
      </c>
      <c r="HD38" s="686" t="str">
        <f>IFERROR(IF(COUNT($Q41:$Q66)&gt;0,IF($DN40&lt;24,"grey",H52),"grey"),H52)</f>
        <v>grey</v>
      </c>
      <c r="HE38" s="686" t="str">
        <f>IFERROR(IF(COUNT($Q41:$Q66)&gt;0,IF($DN40&lt;24,"grey",J52),"grey"),J52)</f>
        <v>grey</v>
      </c>
      <c r="HF38" s="686" t="str">
        <f>IFERROR(IF(COUNT($Q41:$Q66)&gt;0,IF($DN40&lt;24,"grey",L52),"grey"),L52)</f>
        <v>grey</v>
      </c>
      <c r="HG38" s="686" t="str">
        <f>IFERROR(IF(COUNT($Q41:$Q66)&gt;0,IF($DN40&lt;36,"grey",B57),"grey"),B57)</f>
        <v>grey</v>
      </c>
      <c r="HH38" s="686" t="str">
        <f>IFERROR(IF(COUNT($Q41:$Q66)&gt;0,IF($DN40&lt;36,"grey",D57),"grey"),D57)</f>
        <v>grey</v>
      </c>
      <c r="HI38" s="686" t="str">
        <f>IFERROR(IF(COUNT($Q41:$Q66)&gt;0,IF($DN40&lt;36,"grey",F57),"grey"),F57)</f>
        <v>grey</v>
      </c>
      <c r="HJ38" s="686" t="str">
        <f>IFERROR(IF(COUNT($Q41:$Q66)&gt;0,IF($DN40&lt;36,"grey",H57),"grey"),H57)</f>
        <v>grey</v>
      </c>
      <c r="HK38" s="686" t="str">
        <f>IFERROR(IF(COUNT($Q41:$Q66)&gt;0,IF($DN40&lt;36,"grey",J57),"grey"),J57)</f>
        <v>grey</v>
      </c>
      <c r="HL38" s="686" t="str">
        <f>IFERROR(IF(COUNT($Q41:$Q66)&gt;0,IF($DN40&lt;36,"grey",L57),"grey"),L57)</f>
        <v>grey</v>
      </c>
      <c r="HM38" s="686" t="str">
        <f>IFERROR(IF(COUNT($Q41:$Q66)&gt;0,IF($DN40&lt;36,"grey",B62),"grey"),B62)</f>
        <v>grey</v>
      </c>
      <c r="HN38" s="686" t="str">
        <f>IFERROR(IF(COUNT($Q41:$Q66)&gt;0,IF($DN40&lt;36,"grey",D62),"grey"),D62)</f>
        <v>grey</v>
      </c>
      <c r="HO38" s="686" t="str">
        <f>IFERROR(IF(COUNT($Q41:$Q66)&gt;0,IF($DN40&lt;36,"grey",F62),"grey"),F62)</f>
        <v>grey</v>
      </c>
      <c r="HP38" s="686" t="str">
        <f>IFERROR(IF(COUNT($Q41:$Q66)&gt;0,IF($DN40&lt;36,"grey",H62),"grey"),H62)</f>
        <v>grey</v>
      </c>
      <c r="HQ38" s="686" t="str">
        <f>IFERROR(IF(COUNT($Q41:$Q66)&gt;0,IF($DN40&lt;36,"grey",J62),"grey"),J62)</f>
        <v>grey</v>
      </c>
      <c r="HR38" s="686" t="str">
        <f>IFERROR(IF(COUNT($Q41:$Q66)&gt;0,IF($DN40&lt;36,"grey",L62),"grey"),L62)</f>
        <v>grey</v>
      </c>
    </row>
    <row r="39" spans="1:229">
      <c r="B39" s="1175" t="str">
        <f>IFERROR(INDEX($DV:$DV,ROW()),"")&amp;""</f>
        <v/>
      </c>
      <c r="C39" s="1176"/>
      <c r="D39" s="1177" t="str">
        <f>IFERROR(INDEX($DX:$DX,ROW()),"")&amp;""</f>
        <v/>
      </c>
      <c r="E39" s="1176"/>
      <c r="F39" s="1175" t="str">
        <f>IFERROR(INDEX($DZ:$DZ,ROW()),"")&amp;""</f>
        <v/>
      </c>
      <c r="G39" s="1176"/>
      <c r="H39" s="1175" t="str">
        <f>IFERROR(INDEX($EB:$EB,ROW()),"")&amp;""</f>
        <v/>
      </c>
      <c r="I39" s="1176"/>
      <c r="J39" s="1175" t="str">
        <f>IFERROR(INDEX($ED:$ED,ROW()),"")&amp;""</f>
        <v/>
      </c>
      <c r="K39" s="1176"/>
      <c r="L39" s="1175" t="str">
        <f>IFERROR(INDEX($EF:$EF,ROW()),"")&amp;""</f>
        <v/>
      </c>
      <c r="M39" s="1176"/>
      <c r="O39" s="1170" t="s">
        <v>285</v>
      </c>
      <c r="P39" s="1170" t="s">
        <v>286</v>
      </c>
      <c r="Q39" s="1168" t="s">
        <v>287</v>
      </c>
      <c r="R39" s="1170" t="s">
        <v>288</v>
      </c>
      <c r="S39" s="1157" t="s">
        <v>1373</v>
      </c>
      <c r="T39" s="1158"/>
      <c r="U39" s="1158"/>
      <c r="V39" s="1158"/>
      <c r="W39" s="1158"/>
      <c r="X39" s="1158"/>
      <c r="Y39" s="1158"/>
      <c r="Z39" s="1158"/>
      <c r="AA39" s="1158"/>
      <c r="AB39" s="1158"/>
      <c r="AC39" s="1158"/>
      <c r="AD39" s="1158"/>
      <c r="AE39" s="1158"/>
      <c r="AF39" s="1158"/>
      <c r="AG39" s="1158"/>
      <c r="AH39" s="1158"/>
      <c r="AI39" s="1158"/>
      <c r="AJ39" s="1158"/>
      <c r="AK39" s="1158"/>
      <c r="AL39" s="1158"/>
      <c r="AM39" s="1158"/>
      <c r="AN39" s="1158"/>
      <c r="AO39" s="1158"/>
      <c r="AP39" s="1158"/>
      <c r="AQ39" s="1158"/>
      <c r="AR39" s="1158"/>
      <c r="AS39" s="1158"/>
      <c r="AT39" s="1158"/>
      <c r="AU39" s="1158"/>
      <c r="AV39" s="1158"/>
      <c r="AW39" s="1158"/>
      <c r="AX39" s="1158"/>
      <c r="AY39" s="1158"/>
      <c r="AZ39" s="1158"/>
      <c r="BA39" s="1158"/>
      <c r="BB39" s="1159"/>
      <c r="BC39" s="1188" t="s">
        <v>1371</v>
      </c>
      <c r="BD39" s="1170" t="s">
        <v>584</v>
      </c>
      <c r="BE39" s="1168" t="s">
        <v>290</v>
      </c>
      <c r="BG39" s="39" t="s">
        <v>609</v>
      </c>
      <c r="BK39" s="50">
        <v>33</v>
      </c>
      <c r="BL39" s="50" t="str">
        <f>内線情報!FF37</f>
        <v/>
      </c>
      <c r="BN39" s="50">
        <v>33</v>
      </c>
      <c r="BO39" s="50">
        <v>32</v>
      </c>
      <c r="BP39" s="50" t="str">
        <f>INDEX(番号!$CA$5:$CB$44,C38,2)</f>
        <v>44</v>
      </c>
      <c r="BQ39" s="50" t="str">
        <f>IF(C38="","",IF(BP39="",INDEX(番号!$CA37:$CB$44,C38,2),BP39))</f>
        <v/>
      </c>
      <c r="BR39" s="50">
        <f>INDEX(番号!$CC$5:$CE$52,C38,3)</f>
        <v>6035</v>
      </c>
      <c r="BS39" s="50" t="str">
        <f>IF(C38="","",IF(BR39="0",INDEX(番号!$CC$5:$CE$52,C38,2),BR39))&amp;""</f>
        <v/>
      </c>
      <c r="BT39" s="50" t="str">
        <f>INDEX(番号!$CA$5:$CB$44,E38,2)</f>
        <v>44</v>
      </c>
      <c r="BU39" s="50" t="str">
        <f>IF(E38="","",IF(BT39="",INDEX(番号!$CA37:$CB$44,E38,2),BT39))&amp;""</f>
        <v/>
      </c>
      <c r="BV39" s="50">
        <f>INDEX(番号!$CC$5:$CE$52,E38,3)</f>
        <v>6035</v>
      </c>
      <c r="BW39" s="50" t="str">
        <f>IF(E38="","",IF(BV39="0",INDEX(番号!$CC$5:$CE$52,E38,2),BV39))&amp;""</f>
        <v/>
      </c>
      <c r="BX39" s="50" t="str">
        <f>INDEX(番号!$CA$5:$CB$44,G38,2)</f>
        <v>44</v>
      </c>
      <c r="BY39" s="50" t="str">
        <f>IF(G38="","",IF(BX39="",INDEX(番号!$CA37:$CB$44,G38,2),BX39))&amp;""</f>
        <v/>
      </c>
      <c r="BZ39" s="50">
        <f>INDEX(番号!$CC$5:$CE$52,G38,3)</f>
        <v>6035</v>
      </c>
      <c r="CA39" s="50" t="str">
        <f>IF(G38="","",IF(BZ39="0",INDEX(番号!$CC$5:$CE$52,G38,2),BZ39))&amp;""</f>
        <v/>
      </c>
      <c r="CB39" s="50" t="str">
        <f>INDEX(番号!$CA$5:$CB$44,I38,2)</f>
        <v>44</v>
      </c>
      <c r="CC39" s="50" t="str">
        <f>IF(I38="","",IF(CB39="",INDEX(番号!$CA37:$CB$44,I38,2),CB39))&amp;""</f>
        <v/>
      </c>
      <c r="CD39" s="50">
        <f>INDEX(番号!$CC$5:$CE$52,I38,3)</f>
        <v>6035</v>
      </c>
      <c r="CE39" s="50" t="str">
        <f>IF(I38="","",IF(CD39="0",INDEX(番号!$CC$5:$CE$52,I38,2),CD39))&amp;""</f>
        <v/>
      </c>
      <c r="CF39" s="50" t="str">
        <f>INDEX(番号!$CA$5:$CB$44,K38,2)</f>
        <v>44</v>
      </c>
      <c r="CG39" s="50" t="str">
        <f>IF(K38="","",IF(CF39="",INDEX(番号!$CA$5:$CB$44,K38,1),CF39))&amp;""</f>
        <v/>
      </c>
      <c r="CH39" s="50">
        <f>INDEX(番号!$CC$5:$CE$52,K38,3)</f>
        <v>6035</v>
      </c>
      <c r="CI39" s="50" t="str">
        <f>IF(K38="","",IF(CH39="0",INDEX(番号!$CC$5:$CE$52,K38,2),CH39))&amp;""</f>
        <v/>
      </c>
      <c r="CJ39" s="50" t="str">
        <f>INDEX(番号!$CA$5:$CB$44,M38,2)</f>
        <v>44</v>
      </c>
      <c r="CK39" s="50" t="str">
        <f>IF(M38="","",IF(CJ39="",INDEX(番号!$CA$5:$CB$44,M38,1),CJ39))&amp;""</f>
        <v/>
      </c>
      <c r="CL39" s="50">
        <f>INDEX(番号!$CC$5:$CE$52,M38,3)</f>
        <v>6035</v>
      </c>
      <c r="CM39" s="50" t="str">
        <f>IF(M38="","",IF(CL39="0",INDEX(番号!$CC$5:$CE$52,M38,2),CL39))&amp;""</f>
        <v/>
      </c>
      <c r="CP39" s="50" t="str">
        <f>内線情報!FF38</f>
        <v/>
      </c>
      <c r="CQ39" s="50">
        <f t="shared" si="0"/>
        <v>1048549</v>
      </c>
      <c r="CR39" s="50" t="str">
        <f t="shared" si="1"/>
        <v/>
      </c>
      <c r="CS39" s="50" t="str">
        <f t="shared" si="2"/>
        <v/>
      </c>
      <c r="DA39" s="1153" t="str">
        <f>IF(DA37="grey","grey","")</f>
        <v>grey</v>
      </c>
      <c r="DB39" s="1154"/>
      <c r="DC39" s="1153" t="str">
        <f>IF(DC37="grey","grey","")</f>
        <v>grey</v>
      </c>
      <c r="DD39" s="1154"/>
      <c r="DE39" s="1153" t="str">
        <f>IF(DE37="grey","grey","")</f>
        <v>grey</v>
      </c>
      <c r="DF39" s="1154"/>
      <c r="DG39" s="1153" t="str">
        <f>IF(DG37="grey","grey","")</f>
        <v>grey</v>
      </c>
      <c r="DH39" s="1154"/>
      <c r="DI39" s="1153" t="str">
        <f>IF(DI37="grey","grey","")</f>
        <v>grey</v>
      </c>
      <c r="DJ39" s="1154"/>
      <c r="DK39" s="1153" t="str">
        <f>IF(DK37="grey","grey","")</f>
        <v>grey</v>
      </c>
      <c r="DL39" s="1154"/>
      <c r="DV39" s="1153" t="str">
        <f>IF(B38="DK",BQ39,IF(B38="NK",BS39,""))</f>
        <v/>
      </c>
      <c r="DW39" s="1154"/>
      <c r="DX39" s="1155" t="str">
        <f>IF(D38="DK",BU39,IF(D38="NK",BW39,""))</f>
        <v/>
      </c>
      <c r="DY39" s="1156"/>
      <c r="DZ39" s="1155" t="str">
        <f>IF(F38="DK",BY39,IF(F38="NK",CA39,""))</f>
        <v/>
      </c>
      <c r="EA39" s="1156"/>
      <c r="EB39" s="1155" t="str">
        <f>IF(H38="DK",CC39,IF(H38="NK",CE39,""))</f>
        <v/>
      </c>
      <c r="EC39" s="1156"/>
      <c r="ED39" s="1155" t="str">
        <f>IF(J38="DK",CG39,IF(J38="NK",CI39,""))</f>
        <v/>
      </c>
      <c r="EE39" s="1156"/>
      <c r="EF39" s="1155" t="str">
        <f>IF(L38="DK",CK39,IF(L38="NK",CM39,""))</f>
        <v/>
      </c>
      <c r="EG39" s="1156"/>
      <c r="ET39" s="1153"/>
      <c r="EU39" s="1154"/>
      <c r="EV39" s="1153"/>
      <c r="EW39" s="1154"/>
      <c r="EX39" s="1153"/>
      <c r="EY39" s="1154"/>
      <c r="EZ39" s="1153"/>
      <c r="FA39" s="1154"/>
      <c r="FB39" s="1153"/>
      <c r="FC39" s="1154"/>
      <c r="FD39" s="1153"/>
      <c r="FE39" s="1154"/>
      <c r="FF39" s="411">
        <v>33</v>
      </c>
      <c r="FG39" s="411"/>
      <c r="FH39" s="411"/>
      <c r="FI39" s="411"/>
      <c r="FJ39" s="411" t="str">
        <f>IF(内線情報!D37="未定義","red","")</f>
        <v>red</v>
      </c>
      <c r="FK39" s="411"/>
      <c r="FL39" s="411"/>
      <c r="FM39" s="411"/>
      <c r="FN39" s="411"/>
      <c r="FO39" s="411"/>
      <c r="FP39" s="411"/>
      <c r="FQ39" s="411"/>
      <c r="FR39" s="1153"/>
      <c r="FS39" s="1154"/>
      <c r="FT39" s="1153"/>
      <c r="FU39" s="1154"/>
      <c r="FV39" s="1153"/>
      <c r="FW39" s="1154"/>
      <c r="FX39" s="1153"/>
      <c r="FY39" s="1154"/>
      <c r="FZ39" s="1153"/>
      <c r="GA39" s="1154"/>
      <c r="GB39" s="1153"/>
      <c r="GC39" s="1154"/>
      <c r="GE39" s="1170" t="s">
        <v>285</v>
      </c>
      <c r="GF39" s="1170" t="s">
        <v>286</v>
      </c>
      <c r="GG39" s="1168" t="s">
        <v>287</v>
      </c>
      <c r="GH39" s="1170" t="s">
        <v>288</v>
      </c>
      <c r="GI39" s="1145"/>
      <c r="GJ39" s="1146"/>
      <c r="GK39" s="1146"/>
      <c r="GL39" s="1146"/>
      <c r="GM39" s="1146"/>
      <c r="GN39" s="1146"/>
      <c r="GO39" s="1146"/>
      <c r="GP39" s="1146"/>
      <c r="GQ39" s="1146"/>
      <c r="GR39" s="1146"/>
      <c r="GS39" s="1146"/>
      <c r="GT39" s="1146"/>
      <c r="GU39" s="1146"/>
      <c r="GV39" s="1146"/>
      <c r="GW39" s="1146"/>
      <c r="GX39" s="1146"/>
      <c r="GY39" s="1146"/>
      <c r="GZ39" s="1146"/>
      <c r="HA39" s="1146"/>
      <c r="HB39" s="1146"/>
      <c r="HC39" s="1146"/>
      <c r="HD39" s="1146"/>
      <c r="HE39" s="1146"/>
      <c r="HF39" s="1146"/>
      <c r="HG39" s="1146"/>
      <c r="HH39" s="1146"/>
      <c r="HI39" s="1146"/>
      <c r="HJ39" s="1146"/>
      <c r="HK39" s="1146"/>
      <c r="HL39" s="1146"/>
      <c r="HM39" s="1146"/>
      <c r="HN39" s="1146"/>
      <c r="HO39" s="1146"/>
      <c r="HP39" s="1146"/>
      <c r="HQ39" s="1146"/>
      <c r="HR39" s="1147"/>
      <c r="HS39" s="1168"/>
      <c r="HT39" s="1170"/>
      <c r="HU39" s="1168"/>
    </row>
    <row r="40" spans="1:229">
      <c r="B40" s="1175" t="str">
        <f>IFERROR(INDEX($DV:$DV,ROW()),"")&amp;""</f>
        <v/>
      </c>
      <c r="C40" s="1176"/>
      <c r="D40" s="1177" t="str">
        <f>IFERROR(INDEX($DX:$DX,ROW()),"")&amp;""</f>
        <v/>
      </c>
      <c r="E40" s="1176"/>
      <c r="F40" s="1175" t="str">
        <f>IFERROR(INDEX($DZ:$DZ,ROW()),"")&amp;""</f>
        <v/>
      </c>
      <c r="G40" s="1176"/>
      <c r="H40" s="1175" t="str">
        <f>IFERROR(INDEX($EB:$EB,ROW()),"")&amp;""</f>
        <v/>
      </c>
      <c r="I40" s="1176"/>
      <c r="J40" s="1175" t="str">
        <f>IFERROR(INDEX($ED:$ED,ROW()),"")&amp;""</f>
        <v/>
      </c>
      <c r="K40" s="1176"/>
      <c r="L40" s="1175" t="str">
        <f>IFERROR(INDEX($EF:$EF,ROW()),"")&amp;""</f>
        <v/>
      </c>
      <c r="M40" s="1176"/>
      <c r="O40" s="1171"/>
      <c r="P40" s="1171"/>
      <c r="Q40" s="1169"/>
      <c r="R40" s="1171"/>
      <c r="S40" s="1189" t="s">
        <v>1375</v>
      </c>
      <c r="T40" s="1190"/>
      <c r="U40" s="1190"/>
      <c r="V40" s="1190"/>
      <c r="W40" s="1190"/>
      <c r="X40" s="1190"/>
      <c r="Y40" s="1190"/>
      <c r="Z40" s="1190"/>
      <c r="AA40" s="1190"/>
      <c r="AB40" s="1190"/>
      <c r="AC40" s="1190"/>
      <c r="AD40" s="1190"/>
      <c r="AE40" s="1190"/>
      <c r="AF40" s="1190"/>
      <c r="AG40" s="1190"/>
      <c r="AH40" s="1190"/>
      <c r="AI40" s="1190"/>
      <c r="AJ40" s="1190"/>
      <c r="AK40" s="1190"/>
      <c r="AL40" s="1190"/>
      <c r="AM40" s="1190"/>
      <c r="AN40" s="1190"/>
      <c r="AO40" s="1190"/>
      <c r="AP40" s="1190"/>
      <c r="AQ40" s="1190"/>
      <c r="AR40" s="1190"/>
      <c r="AS40" s="1190"/>
      <c r="AT40" s="1190"/>
      <c r="AU40" s="1190"/>
      <c r="AV40" s="1190"/>
      <c r="AW40" s="1190"/>
      <c r="AX40" s="1190"/>
      <c r="AY40" s="1190"/>
      <c r="AZ40" s="1190"/>
      <c r="BA40" s="1190"/>
      <c r="BB40" s="1191"/>
      <c r="BC40" s="1169"/>
      <c r="BD40" s="1171"/>
      <c r="BE40" s="1169"/>
      <c r="BK40" s="50">
        <v>34</v>
      </c>
      <c r="BL40" s="50" t="str">
        <f>内線情報!FF38</f>
        <v/>
      </c>
      <c r="BN40" s="50">
        <v>34</v>
      </c>
      <c r="BO40" s="50">
        <v>33</v>
      </c>
      <c r="BP40" s="50" t="s">
        <v>720</v>
      </c>
      <c r="BQ40" s="50" t="str">
        <f>IF(C38="","",INDEX(外線情報!$K$5:$K$16,C38,1))&amp;""</f>
        <v/>
      </c>
      <c r="BR40" s="50" t="s">
        <v>417</v>
      </c>
      <c r="BS40" s="50" t="str">
        <f>IF(C38="","",INDEX(NK･NKG!$CG$5:$CG$52,C38,1))&amp;""</f>
        <v/>
      </c>
      <c r="BT40" s="50" t="s">
        <v>720</v>
      </c>
      <c r="BU40" s="50" t="str">
        <f>IF(E38="","",INDEX(外線情報!$K$5:$K$16,E38,1))&amp;""</f>
        <v/>
      </c>
      <c r="BV40" s="50" t="s">
        <v>417</v>
      </c>
      <c r="BW40" s="50" t="str">
        <f>IF(E38="","",INDEX(NK･NKG!$CG$5:$CG$52,E38,1))&amp;""</f>
        <v/>
      </c>
      <c r="BX40" s="50" t="s">
        <v>720</v>
      </c>
      <c r="BY40" s="50" t="str">
        <f>IF(G38="","",INDEX(外線情報!$K$5:$K$16,G38,1))&amp;""</f>
        <v/>
      </c>
      <c r="BZ40" s="50" t="s">
        <v>417</v>
      </c>
      <c r="CA40" s="50" t="str">
        <f>IF(G38="","",INDEX(NK･NKG!$CG$5:$CG$52,G38,1))&amp;""</f>
        <v/>
      </c>
      <c r="CB40" s="50" t="s">
        <v>720</v>
      </c>
      <c r="CC40" s="50" t="str">
        <f>IF(I38="","",INDEX(外線情報!$K$5:$K$16,I38,1))&amp;""</f>
        <v/>
      </c>
      <c r="CD40" s="50" t="s">
        <v>417</v>
      </c>
      <c r="CE40" s="50" t="str">
        <f>IF(I38="","",INDEX(NK･NKG!$CG$5:$CG$52,I38,1))&amp;""</f>
        <v/>
      </c>
      <c r="CF40" s="50" t="s">
        <v>720</v>
      </c>
      <c r="CG40" s="50" t="str">
        <f>IF(K38="","",INDEX(外線情報!$K$5:$K$16,K38,1))&amp;""</f>
        <v/>
      </c>
      <c r="CH40" s="50" t="s">
        <v>417</v>
      </c>
      <c r="CI40" s="50" t="str">
        <f>IF(K38="","",INDEX(NK･NKG!$CG$5:$CG$52,K38,1))&amp;""</f>
        <v/>
      </c>
      <c r="CJ40" s="50" t="s">
        <v>720</v>
      </c>
      <c r="CK40" s="50" t="str">
        <f>IF(M38="","",INDEX(外線情報!$K$5:$K$16,M38,1))&amp;""</f>
        <v/>
      </c>
      <c r="CL40" s="50" t="s">
        <v>417</v>
      </c>
      <c r="CM40" s="50" t="str">
        <f>IF(M38="","",INDEX(NK･NKG!$CG$5:$CG$52,M38,1))&amp;""</f>
        <v/>
      </c>
      <c r="CP40" s="50" t="str">
        <f>内線情報!FF39</f>
        <v/>
      </c>
      <c r="CQ40" s="50">
        <f t="shared" si="0"/>
        <v>1048549</v>
      </c>
      <c r="CR40" s="50" t="str">
        <f t="shared" si="1"/>
        <v/>
      </c>
      <c r="CS40" s="50" t="str">
        <f t="shared" si="2"/>
        <v/>
      </c>
      <c r="DA40" s="1153" t="str">
        <f t="shared" ref="DA40" si="91">IF(DA37="grey","grey","")</f>
        <v>grey</v>
      </c>
      <c r="DB40" s="1154"/>
      <c r="DC40" s="1153" t="str">
        <f t="shared" ref="DC40" si="92">IF(DC37="grey","grey","")</f>
        <v>grey</v>
      </c>
      <c r="DD40" s="1154"/>
      <c r="DE40" s="1153" t="str">
        <f t="shared" ref="DE40" si="93">IF(DE37="grey","grey","")</f>
        <v>grey</v>
      </c>
      <c r="DF40" s="1154"/>
      <c r="DG40" s="1153" t="str">
        <f t="shared" ref="DG40" si="94">IF(DG37="grey","grey","")</f>
        <v>grey</v>
      </c>
      <c r="DH40" s="1154"/>
      <c r="DI40" s="1153" t="str">
        <f t="shared" ref="DI40" si="95">IF(DI37="grey","grey","")</f>
        <v>grey</v>
      </c>
      <c r="DJ40" s="1154"/>
      <c r="DK40" s="1153" t="str">
        <f t="shared" ref="DK40" si="96">IF(DK37="grey","grey","")</f>
        <v>grey</v>
      </c>
      <c r="DL40" s="1154"/>
      <c r="DM40" s="22" t="str">
        <f>IFERROR(INDEX(内線情報!$BL$5:$BL$41,MATCH(R40,内線情報!$AI$5:$AI$43,0),1),"")</f>
        <v/>
      </c>
      <c r="DN40" s="22">
        <f>IF(MAX($DM40:$DM66)&gt;0,MAX($DM40:$DM66),36)</f>
        <v>36</v>
      </c>
      <c r="DV40" s="1153" t="str">
        <f>IF(B38="IK",BQ40,IF(B38="NK",BS40,""))</f>
        <v/>
      </c>
      <c r="DW40" s="1154"/>
      <c r="DX40" s="1155" t="str">
        <f>IF(D38="IK",BU40,IF(D38="NK",BW40,""))</f>
        <v/>
      </c>
      <c r="DY40" s="1156"/>
      <c r="DZ40" s="1155" t="str">
        <f>IF(F38="IK",BY40,IF(F38="NK",CA40,""))</f>
        <v/>
      </c>
      <c r="EA40" s="1156"/>
      <c r="EB40" s="1155" t="str">
        <f>IF(H38="IK",CC40,IF(H38="NK",CE40,""))</f>
        <v/>
      </c>
      <c r="EC40" s="1156"/>
      <c r="ED40" s="1155" t="str">
        <f>IF(J38="IK",CG40,IF(J38="NK",CI40,""))</f>
        <v/>
      </c>
      <c r="EE40" s="1156"/>
      <c r="EF40" s="1155" t="str">
        <f>IF(L38="IK",CK40,IF(L38="NK",CM40,""))</f>
        <v/>
      </c>
      <c r="EG40" s="1156"/>
      <c r="ET40" s="1153"/>
      <c r="EU40" s="1154"/>
      <c r="EV40" s="1153"/>
      <c r="EW40" s="1154"/>
      <c r="EX40" s="1153"/>
      <c r="EY40" s="1154"/>
      <c r="EZ40" s="1153"/>
      <c r="FA40" s="1154"/>
      <c r="FB40" s="1153"/>
      <c r="FC40" s="1154"/>
      <c r="FD40" s="1153"/>
      <c r="FE40" s="1154"/>
      <c r="FF40" s="411">
        <v>34</v>
      </c>
      <c r="FG40" s="411"/>
      <c r="FH40" s="411"/>
      <c r="FI40" s="411"/>
      <c r="FJ40" s="411" t="str">
        <f>IF(内線情報!D38="未定義","red","")</f>
        <v>red</v>
      </c>
      <c r="FK40" s="411"/>
      <c r="FL40" s="411"/>
      <c r="FM40" s="411"/>
      <c r="FN40" s="411"/>
      <c r="FO40" s="411"/>
      <c r="FP40" s="411"/>
      <c r="FQ40" s="411"/>
      <c r="FR40" s="1153"/>
      <c r="FS40" s="1154"/>
      <c r="FT40" s="1153"/>
      <c r="FU40" s="1154"/>
      <c r="FV40" s="1153"/>
      <c r="FW40" s="1154"/>
      <c r="FX40" s="1153"/>
      <c r="FY40" s="1154"/>
      <c r="FZ40" s="1153"/>
      <c r="GA40" s="1154"/>
      <c r="GB40" s="1153"/>
      <c r="GC40" s="1154"/>
      <c r="GE40" s="1171"/>
      <c r="GF40" s="1171"/>
      <c r="GG40" s="1169"/>
      <c r="GH40" s="1171"/>
      <c r="GI40" s="1142"/>
      <c r="GJ40" s="1143"/>
      <c r="GK40" s="1143"/>
      <c r="GL40" s="1143"/>
      <c r="GM40" s="1143"/>
      <c r="GN40" s="1143"/>
      <c r="GO40" s="1143"/>
      <c r="GP40" s="1143"/>
      <c r="GQ40" s="1143"/>
      <c r="GR40" s="1143"/>
      <c r="GS40" s="1143"/>
      <c r="GT40" s="1143"/>
      <c r="GU40" s="1143"/>
      <c r="GV40" s="1143"/>
      <c r="GW40" s="1143"/>
      <c r="GX40" s="1143"/>
      <c r="GY40" s="1143"/>
      <c r="GZ40" s="1143"/>
      <c r="HA40" s="1143"/>
      <c r="HB40" s="1143"/>
      <c r="HC40" s="1143"/>
      <c r="HD40" s="1143"/>
      <c r="HE40" s="1143"/>
      <c r="HF40" s="1143"/>
      <c r="HG40" s="1143"/>
      <c r="HH40" s="1143"/>
      <c r="HI40" s="1143"/>
      <c r="HJ40" s="1143"/>
      <c r="HK40" s="1143"/>
      <c r="HL40" s="1143"/>
      <c r="HM40" s="1143"/>
      <c r="HN40" s="1143"/>
      <c r="HO40" s="1143"/>
      <c r="HP40" s="1143"/>
      <c r="HQ40" s="1143"/>
      <c r="HR40" s="1144"/>
      <c r="HS40" s="1169"/>
      <c r="HT40" s="1171"/>
      <c r="HU40" s="1169"/>
    </row>
    <row r="41" spans="1:229">
      <c r="B41" s="1184" t="s">
        <v>1318</v>
      </c>
      <c r="C41" s="1185"/>
      <c r="D41" s="1182" t="s">
        <v>1318</v>
      </c>
      <c r="E41" s="1183"/>
      <c r="F41" s="1184" t="s">
        <v>1318</v>
      </c>
      <c r="G41" s="1185"/>
      <c r="H41" s="1182" t="s">
        <v>1318</v>
      </c>
      <c r="I41" s="1183"/>
      <c r="J41" s="1184" t="s">
        <v>1318</v>
      </c>
      <c r="K41" s="1185"/>
      <c r="L41" s="1182" t="s">
        <v>1318</v>
      </c>
      <c r="M41" s="1183"/>
      <c r="N41" s="30"/>
      <c r="O41" s="1151">
        <v>1</v>
      </c>
      <c r="P41" s="1151" t="str">
        <f>IFERROR(INDEX(内線情報!$C$5:$C$54,MATCH($Q41,内線情報!$B$5:$B$54,0)),"")&amp;""</f>
        <v/>
      </c>
      <c r="Q41" s="1160"/>
      <c r="R41" s="1151" t="str">
        <f>IFERROR(INDEX(内線情報!$D$5:$D$54,MATCH($Q41,内線情報!$B$5:$B$54,0)),"")&amp;""</f>
        <v/>
      </c>
      <c r="S41" s="431" t="s">
        <v>643</v>
      </c>
      <c r="T41" s="431" t="s">
        <v>643</v>
      </c>
      <c r="U41" s="431" t="s">
        <v>643</v>
      </c>
      <c r="V41" s="431" t="s">
        <v>643</v>
      </c>
      <c r="W41" s="431" t="s">
        <v>643</v>
      </c>
      <c r="X41" s="431" t="s">
        <v>643</v>
      </c>
      <c r="Y41" s="431" t="s">
        <v>643</v>
      </c>
      <c r="Z41" s="431" t="s">
        <v>643</v>
      </c>
      <c r="AA41" s="431" t="s">
        <v>643</v>
      </c>
      <c r="AB41" s="431" t="s">
        <v>643</v>
      </c>
      <c r="AC41" s="431" t="s">
        <v>643</v>
      </c>
      <c r="AD41" s="431" t="s">
        <v>643</v>
      </c>
      <c r="AE41" s="431" t="s">
        <v>643</v>
      </c>
      <c r="AF41" s="431" t="s">
        <v>643</v>
      </c>
      <c r="AG41" s="431" t="s">
        <v>643</v>
      </c>
      <c r="AH41" s="431" t="s">
        <v>643</v>
      </c>
      <c r="AI41" s="431" t="s">
        <v>643</v>
      </c>
      <c r="AJ41" s="431" t="s">
        <v>643</v>
      </c>
      <c r="AK41" s="431" t="s">
        <v>643</v>
      </c>
      <c r="AL41" s="431" t="s">
        <v>643</v>
      </c>
      <c r="AM41" s="431" t="s">
        <v>643</v>
      </c>
      <c r="AN41" s="431" t="s">
        <v>643</v>
      </c>
      <c r="AO41" s="431" t="s">
        <v>643</v>
      </c>
      <c r="AP41" s="431" t="s">
        <v>643</v>
      </c>
      <c r="AQ41" s="431" t="s">
        <v>643</v>
      </c>
      <c r="AR41" s="431" t="s">
        <v>643</v>
      </c>
      <c r="AS41" s="431" t="s">
        <v>643</v>
      </c>
      <c r="AT41" s="431" t="s">
        <v>643</v>
      </c>
      <c r="AU41" s="431" t="s">
        <v>643</v>
      </c>
      <c r="AV41" s="431" t="s">
        <v>643</v>
      </c>
      <c r="AW41" s="431" t="s">
        <v>643</v>
      </c>
      <c r="AX41" s="431" t="s">
        <v>643</v>
      </c>
      <c r="AY41" s="431" t="s">
        <v>643</v>
      </c>
      <c r="AZ41" s="431" t="s">
        <v>643</v>
      </c>
      <c r="BA41" s="431" t="s">
        <v>643</v>
      </c>
      <c r="BB41" s="431" t="s">
        <v>643</v>
      </c>
      <c r="BC41" s="1178" t="s">
        <v>643</v>
      </c>
      <c r="BD41" s="1151" t="str">
        <f>IFERROR(IF(Q41="","",IF(ISBLANK(INDEX(内線情報!$G$5:$G$54,Q41)),1,DS41)),"")&amp;""</f>
        <v/>
      </c>
      <c r="BE41" s="1180"/>
      <c r="BK41" s="50">
        <v>35</v>
      </c>
      <c r="BL41" s="50" t="str">
        <f>内線情報!FF39</f>
        <v/>
      </c>
      <c r="BN41" s="50">
        <v>35</v>
      </c>
      <c r="BO41" s="50">
        <v>34</v>
      </c>
      <c r="BW41" s="50"/>
      <c r="CH41" s="50"/>
      <c r="CI41" s="50"/>
      <c r="CP41" s="50" t="str">
        <f>内線情報!FF40</f>
        <v/>
      </c>
      <c r="CQ41" s="50">
        <f t="shared" si="0"/>
        <v>1048549</v>
      </c>
      <c r="CR41" s="50" t="str">
        <f t="shared" si="1"/>
        <v/>
      </c>
      <c r="CS41" s="50" t="str">
        <f t="shared" si="2"/>
        <v/>
      </c>
      <c r="DA41" s="1153" t="str">
        <f>IF(DA37="grey","grey",IF(AND(B38&lt;&gt;$BG$7,B38&lt;&gt;$BG$9,B38&lt;&gt;$BG$13,B38&lt;&gt;$BG$12),"grey",IF(B41="","yellow",IF(COUNTIF($CN$6:$CN$32,B41)&gt;0,"","red"))))</f>
        <v>grey</v>
      </c>
      <c r="DB41" s="1154"/>
      <c r="DC41" s="1153" t="str">
        <f>IF(DC37="grey","grey",IF(AND(D38&lt;&gt;$BG$7,D38&lt;&gt;$BG$9,D38&lt;&gt;$BG$13,D38&lt;&gt;$BG$12),"grey",IF(D41="","yellow",IF(COUNTIF($CN$6:$CN$32,D41)&gt;0,"","red"))))</f>
        <v>grey</v>
      </c>
      <c r="DD41" s="1154"/>
      <c r="DE41" s="1153" t="str">
        <f>IF(DE37="grey","grey",IF(AND(F38&lt;&gt;$BG$7,F38&lt;&gt;$BG$9,F38&lt;&gt;$BG$13,F38&lt;&gt;$BG$12),"grey",IF(F41="","yellow",IF(COUNTIF($CN$6:$CN$32,F41)&gt;0,"","red"))))</f>
        <v>grey</v>
      </c>
      <c r="DF41" s="1154"/>
      <c r="DG41" s="1153" t="str">
        <f>IF(DG37="grey","grey",IF(AND(H38&lt;&gt;$BG$7,H38&lt;&gt;$BG$9,H38&lt;&gt;$BG$13,H38&lt;&gt;$BG$12),"grey",IF(H41="","yellow",IF(COUNTIF($CN$6:$CN$32,H41)&gt;0,"","red"))))</f>
        <v>grey</v>
      </c>
      <c r="DH41" s="1154"/>
      <c r="DI41" s="1153" t="str">
        <f>IF(DI37="grey","grey",IF(AND(J38&lt;&gt;$BG$7,J38&lt;&gt;$BG$9,J38&lt;&gt;$BG$13,J38&lt;&gt;$BG$12),"grey",IF(J41="","yellow",IF(COUNTIF($CN$6:$CN$32,J41)&gt;0,"","red"))))</f>
        <v>grey</v>
      </c>
      <c r="DJ41" s="1154"/>
      <c r="DK41" s="1153" t="str">
        <f>IF(DK37="grey","grey",IF(AND(L38&lt;&gt;$BG$7,L38&lt;&gt;$BG$9,L38&lt;&gt;$BG$13,L38&lt;&gt;$BG$12),"grey",IF(L41="","yellow",IF(COUNTIF($CN$6:$CN$32,L41)&gt;0,"","red"))))</f>
        <v>grey</v>
      </c>
      <c r="DL41" s="1154"/>
      <c r="DM41" s="22" t="str">
        <f>IFERROR(INDEX(内線情報!$BL$5:$BL$41,MATCH(R41,内線情報!$AI$5:$AI$43,0),1),"")</f>
        <v/>
      </c>
      <c r="DS41" s="1141" t="e">
        <f>INDEX(内線情報!$G$5:$G$54,MATCH(Q41,DK,0))</f>
        <v>#N/A</v>
      </c>
      <c r="DV41" s="1153"/>
      <c r="DW41" s="1154"/>
      <c r="DX41" s="1153"/>
      <c r="DY41" s="1154"/>
      <c r="DZ41" s="1153"/>
      <c r="EA41" s="1154"/>
      <c r="EB41" s="1153"/>
      <c r="EC41" s="1154"/>
      <c r="ED41" s="1153"/>
      <c r="EE41" s="1154"/>
      <c r="EF41" s="1153"/>
      <c r="EG41" s="1154"/>
      <c r="ET41" s="1153"/>
      <c r="EU41" s="1154"/>
      <c r="EV41" s="1153"/>
      <c r="EW41" s="1154"/>
      <c r="EX41" s="1153"/>
      <c r="EY41" s="1154"/>
      <c r="EZ41" s="1153"/>
      <c r="FA41" s="1154"/>
      <c r="FB41" s="1153"/>
      <c r="FC41" s="1154"/>
      <c r="FD41" s="1153"/>
      <c r="FE41" s="1154"/>
      <c r="FF41" s="411">
        <v>35</v>
      </c>
      <c r="FG41" s="411"/>
      <c r="FH41" s="411"/>
      <c r="FI41" s="411"/>
      <c r="FJ41" s="411" t="str">
        <f>IF(内線情報!D39="未定義","red","")</f>
        <v>red</v>
      </c>
      <c r="FK41" s="411"/>
      <c r="FL41" s="411"/>
      <c r="FM41" s="411"/>
      <c r="FN41" s="411"/>
      <c r="FO41" s="411"/>
      <c r="FP41" s="411"/>
      <c r="FQ41" s="411"/>
      <c r="FR41" s="1153"/>
      <c r="FS41" s="1154"/>
      <c r="FT41" s="1153"/>
      <c r="FU41" s="1154"/>
      <c r="FV41" s="1153"/>
      <c r="FW41" s="1154"/>
      <c r="FX41" s="1153"/>
      <c r="FY41" s="1154"/>
      <c r="FZ41" s="1153"/>
      <c r="GA41" s="1154"/>
      <c r="GB41" s="1153"/>
      <c r="GC41" s="1154"/>
      <c r="GE41" s="1151" t="str">
        <f>IF($GF41="grey","grey","")</f>
        <v>grey</v>
      </c>
      <c r="GF41" s="1151" t="str">
        <f>IF($GG41="grey","grey","")</f>
        <v>grey</v>
      </c>
      <c r="GG41" s="1160" t="str">
        <f>IF(Q41="","grey",IF(COUNTIF(Q:Q,Q41)&gt;1,"red",IF(COUNTIF(_DK,Q41)&gt;0,"","red")))</f>
        <v>grey</v>
      </c>
      <c r="GH41" s="1151" t="str">
        <f>IF($GF41="grey","grey","")</f>
        <v>grey</v>
      </c>
      <c r="GI41" s="633" t="str">
        <f t="shared" ref="GI41:HR41" si="97">IF(GI38="grey","grey",IF($GG41="grey","grey",IF(S41="","yellow",IF(COUNTIF($CT$6:$CT$21,S41)&gt;0,"","red"))))</f>
        <v>grey</v>
      </c>
      <c r="GJ41" s="633" t="str">
        <f t="shared" si="97"/>
        <v>grey</v>
      </c>
      <c r="GK41" s="633" t="str">
        <f t="shared" si="97"/>
        <v>grey</v>
      </c>
      <c r="GL41" s="633" t="str">
        <f t="shared" si="97"/>
        <v>grey</v>
      </c>
      <c r="GM41" s="633" t="str">
        <f t="shared" si="97"/>
        <v>grey</v>
      </c>
      <c r="GN41" s="633" t="str">
        <f t="shared" si="97"/>
        <v>grey</v>
      </c>
      <c r="GO41" s="633" t="str">
        <f t="shared" si="97"/>
        <v>grey</v>
      </c>
      <c r="GP41" s="633" t="str">
        <f t="shared" si="97"/>
        <v>grey</v>
      </c>
      <c r="GQ41" s="633" t="str">
        <f t="shared" si="97"/>
        <v>grey</v>
      </c>
      <c r="GR41" s="633" t="str">
        <f t="shared" si="97"/>
        <v>grey</v>
      </c>
      <c r="GS41" s="633" t="str">
        <f t="shared" si="97"/>
        <v>grey</v>
      </c>
      <c r="GT41" s="633" t="str">
        <f t="shared" si="97"/>
        <v>grey</v>
      </c>
      <c r="GU41" s="633" t="str">
        <f t="shared" si="97"/>
        <v>grey</v>
      </c>
      <c r="GV41" s="633" t="str">
        <f t="shared" si="97"/>
        <v>grey</v>
      </c>
      <c r="GW41" s="633" t="str">
        <f t="shared" si="97"/>
        <v>grey</v>
      </c>
      <c r="GX41" s="633" t="str">
        <f t="shared" si="97"/>
        <v>grey</v>
      </c>
      <c r="GY41" s="633" t="str">
        <f t="shared" si="97"/>
        <v>grey</v>
      </c>
      <c r="GZ41" s="633" t="str">
        <f t="shared" si="97"/>
        <v>grey</v>
      </c>
      <c r="HA41" s="633" t="str">
        <f t="shared" si="97"/>
        <v>grey</v>
      </c>
      <c r="HB41" s="633" t="str">
        <f t="shared" si="97"/>
        <v>grey</v>
      </c>
      <c r="HC41" s="633" t="str">
        <f t="shared" si="97"/>
        <v>grey</v>
      </c>
      <c r="HD41" s="633" t="str">
        <f t="shared" si="97"/>
        <v>grey</v>
      </c>
      <c r="HE41" s="633" t="str">
        <f t="shared" si="97"/>
        <v>grey</v>
      </c>
      <c r="HF41" s="633" t="str">
        <f t="shared" si="97"/>
        <v>grey</v>
      </c>
      <c r="HG41" s="633" t="str">
        <f t="shared" si="97"/>
        <v>grey</v>
      </c>
      <c r="HH41" s="633" t="str">
        <f t="shared" si="97"/>
        <v>grey</v>
      </c>
      <c r="HI41" s="633" t="str">
        <f t="shared" si="97"/>
        <v>grey</v>
      </c>
      <c r="HJ41" s="633" t="str">
        <f t="shared" si="97"/>
        <v>grey</v>
      </c>
      <c r="HK41" s="633" t="str">
        <f t="shared" si="97"/>
        <v>grey</v>
      </c>
      <c r="HL41" s="633" t="str">
        <f t="shared" si="97"/>
        <v>grey</v>
      </c>
      <c r="HM41" s="633" t="str">
        <f t="shared" si="97"/>
        <v>grey</v>
      </c>
      <c r="HN41" s="633" t="str">
        <f t="shared" si="97"/>
        <v>grey</v>
      </c>
      <c r="HO41" s="633" t="str">
        <f t="shared" si="97"/>
        <v>grey</v>
      </c>
      <c r="HP41" s="633" t="str">
        <f t="shared" si="97"/>
        <v>grey</v>
      </c>
      <c r="HQ41" s="633" t="str">
        <f t="shared" si="97"/>
        <v>grey</v>
      </c>
      <c r="HR41" s="633" t="str">
        <f t="shared" si="97"/>
        <v>grey</v>
      </c>
      <c r="HS41" s="1162" t="str">
        <f>IF($GG41="grey","grey",IF(BC41="","",IF(COUNTIF($CV$6:$CV$7,BC41)&gt;0,"","red")))</f>
        <v>grey</v>
      </c>
      <c r="HT41" s="1151" t="str">
        <f>IF($GG41="grey","grey","")</f>
        <v>grey</v>
      </c>
      <c r="HU41" s="1160" t="str">
        <f>IF($GG41="grey","grey","")</f>
        <v>grey</v>
      </c>
    </row>
    <row r="42" spans="1:229">
      <c r="B42" s="1186" t="s">
        <v>291</v>
      </c>
      <c r="C42" s="1187"/>
      <c r="D42" s="1186" t="s">
        <v>292</v>
      </c>
      <c r="E42" s="1187"/>
      <c r="F42" s="1186" t="s">
        <v>293</v>
      </c>
      <c r="G42" s="1187"/>
      <c r="H42" s="1186" t="s">
        <v>294</v>
      </c>
      <c r="I42" s="1187"/>
      <c r="J42" s="1186" t="s">
        <v>295</v>
      </c>
      <c r="K42" s="1187"/>
      <c r="L42" s="1186" t="s">
        <v>296</v>
      </c>
      <c r="M42" s="1187"/>
      <c r="N42" s="30"/>
      <c r="O42" s="1152"/>
      <c r="P42" s="1152"/>
      <c r="Q42" s="1161"/>
      <c r="R42" s="1152"/>
      <c r="S42" s="432" t="s">
        <v>643</v>
      </c>
      <c r="T42" s="432" t="s">
        <v>643</v>
      </c>
      <c r="U42" s="432" t="s">
        <v>643</v>
      </c>
      <c r="V42" s="432" t="s">
        <v>643</v>
      </c>
      <c r="W42" s="432" t="s">
        <v>643</v>
      </c>
      <c r="X42" s="432" t="s">
        <v>643</v>
      </c>
      <c r="Y42" s="432" t="s">
        <v>643</v>
      </c>
      <c r="Z42" s="432" t="s">
        <v>643</v>
      </c>
      <c r="AA42" s="432" t="s">
        <v>643</v>
      </c>
      <c r="AB42" s="432" t="s">
        <v>643</v>
      </c>
      <c r="AC42" s="432" t="s">
        <v>643</v>
      </c>
      <c r="AD42" s="432" t="s">
        <v>643</v>
      </c>
      <c r="AE42" s="432" t="s">
        <v>643</v>
      </c>
      <c r="AF42" s="432" t="s">
        <v>643</v>
      </c>
      <c r="AG42" s="432" t="s">
        <v>643</v>
      </c>
      <c r="AH42" s="432" t="s">
        <v>643</v>
      </c>
      <c r="AI42" s="432" t="s">
        <v>643</v>
      </c>
      <c r="AJ42" s="432" t="s">
        <v>643</v>
      </c>
      <c r="AK42" s="432" t="s">
        <v>643</v>
      </c>
      <c r="AL42" s="432" t="s">
        <v>643</v>
      </c>
      <c r="AM42" s="432" t="s">
        <v>643</v>
      </c>
      <c r="AN42" s="432" t="s">
        <v>643</v>
      </c>
      <c r="AO42" s="432" t="s">
        <v>643</v>
      </c>
      <c r="AP42" s="432" t="s">
        <v>643</v>
      </c>
      <c r="AQ42" s="432" t="s">
        <v>643</v>
      </c>
      <c r="AR42" s="432" t="s">
        <v>643</v>
      </c>
      <c r="AS42" s="432" t="s">
        <v>643</v>
      </c>
      <c r="AT42" s="432" t="s">
        <v>643</v>
      </c>
      <c r="AU42" s="432" t="s">
        <v>643</v>
      </c>
      <c r="AV42" s="432" t="s">
        <v>643</v>
      </c>
      <c r="AW42" s="432" t="s">
        <v>643</v>
      </c>
      <c r="AX42" s="432" t="s">
        <v>643</v>
      </c>
      <c r="AY42" s="432" t="s">
        <v>643</v>
      </c>
      <c r="AZ42" s="432" t="s">
        <v>643</v>
      </c>
      <c r="BA42" s="432" t="s">
        <v>643</v>
      </c>
      <c r="BB42" s="432" t="s">
        <v>643</v>
      </c>
      <c r="BC42" s="1179"/>
      <c r="BD42" s="1152"/>
      <c r="BE42" s="1181"/>
      <c r="BK42" s="50">
        <v>36</v>
      </c>
      <c r="BL42" s="50" t="str">
        <f>内線情報!FF40</f>
        <v/>
      </c>
      <c r="BN42" s="50">
        <v>36</v>
      </c>
      <c r="BO42" s="50">
        <v>35</v>
      </c>
      <c r="BQ42" s="52"/>
      <c r="BS42" s="52"/>
      <c r="BU42" s="52"/>
      <c r="BV42" s="50"/>
      <c r="BW42" s="52"/>
      <c r="BY42" s="52"/>
      <c r="CA42" s="52"/>
      <c r="CC42" s="52"/>
      <c r="CE42" s="52"/>
      <c r="CG42" s="52"/>
      <c r="CH42" s="50"/>
      <c r="CI42" s="52"/>
      <c r="CK42" s="52"/>
      <c r="CM42" s="52"/>
      <c r="CP42" s="50" t="str">
        <f>内線情報!FF41</f>
        <v/>
      </c>
      <c r="CQ42" s="50">
        <f t="shared" si="0"/>
        <v>1048549</v>
      </c>
      <c r="CR42" s="50" t="str">
        <f t="shared" si="1"/>
        <v/>
      </c>
      <c r="CS42" s="50" t="str">
        <f t="shared" si="2"/>
        <v/>
      </c>
      <c r="DA42" s="1166" t="str">
        <f>IFERROR(IF(COUNT(Q41:Q66)&gt;0,IF($DN40&lt;8,"grey",B42),"grey"),B42)</f>
        <v>grey</v>
      </c>
      <c r="DB42" s="1167"/>
      <c r="DC42" s="1166" t="str">
        <f>IFERROR(IF(COUNT(Q41:Q66)&gt;0,IF($DN40&lt;8,"grey",D42),"grey"),D42)</f>
        <v>grey</v>
      </c>
      <c r="DD42" s="1167"/>
      <c r="DE42" s="1166" t="str">
        <f>IFERROR(IF(COUNT(Q41:Q66)&gt;0,IF($DN40&lt;18,"grey",F42),"grey"),F42)</f>
        <v>grey</v>
      </c>
      <c r="DF42" s="1167"/>
      <c r="DG42" s="1166" t="str">
        <f>IFERROR(IF(COUNT(Q41:Q66)&gt;0,IF($DN40&lt;18,"grey",H42),"grey"),H42)</f>
        <v>grey</v>
      </c>
      <c r="DH42" s="1167"/>
      <c r="DI42" s="1166" t="str">
        <f>IFERROR(IF(COUNT(Q41:Q66)&gt;0,IF($DN40&lt;18,"grey",J42),"grey"),J42)</f>
        <v>grey</v>
      </c>
      <c r="DJ42" s="1167"/>
      <c r="DK42" s="1166" t="str">
        <f>IFERROR(IF(COUNT(Q41:Q66)&gt;0,IF($DN40&lt;18,"grey",L42),"grey"),L42)</f>
        <v>grey</v>
      </c>
      <c r="DL42" s="1167"/>
      <c r="DM42" s="22" t="str">
        <f>IFERROR(INDEX(内線情報!$BL$5:$BL$41,MATCH(R42,内線情報!$AI$5:$AI$43,0),1),"")</f>
        <v/>
      </c>
      <c r="DS42" s="1141"/>
      <c r="DV42" s="1166"/>
      <c r="DW42" s="1167"/>
      <c r="DX42" s="1166"/>
      <c r="DY42" s="1167"/>
      <c r="DZ42" s="1166"/>
      <c r="EA42" s="1167"/>
      <c r="EB42" s="1166"/>
      <c r="EC42" s="1167"/>
      <c r="ED42" s="1166"/>
      <c r="EE42" s="1167"/>
      <c r="EF42" s="1166"/>
      <c r="EG42" s="1167"/>
      <c r="ET42" s="1166"/>
      <c r="EU42" s="1167"/>
      <c r="EV42" s="1166"/>
      <c r="EW42" s="1167"/>
      <c r="EX42" s="1166"/>
      <c r="EY42" s="1167"/>
      <c r="EZ42" s="1166"/>
      <c r="FA42" s="1167"/>
      <c r="FB42" s="1166"/>
      <c r="FC42" s="1167"/>
      <c r="FD42" s="1166"/>
      <c r="FE42" s="1167"/>
      <c r="FF42" s="421">
        <v>36</v>
      </c>
      <c r="FG42" s="421"/>
      <c r="FH42" s="421"/>
      <c r="FI42" s="421"/>
      <c r="FJ42" s="421" t="str">
        <f>IF(内線情報!D40="未定義","red","")</f>
        <v>red</v>
      </c>
      <c r="FK42" s="420"/>
      <c r="FL42" s="420"/>
      <c r="FM42" s="420"/>
      <c r="FN42" s="420"/>
      <c r="FO42" s="420"/>
      <c r="FP42" s="420"/>
      <c r="FQ42" s="420"/>
      <c r="FR42" s="1166"/>
      <c r="FS42" s="1167"/>
      <c r="FT42" s="1166"/>
      <c r="FU42" s="1167"/>
      <c r="FV42" s="1166"/>
      <c r="FW42" s="1167"/>
      <c r="FX42" s="1166"/>
      <c r="FY42" s="1167"/>
      <c r="FZ42" s="1166"/>
      <c r="GA42" s="1167"/>
      <c r="GB42" s="1166"/>
      <c r="GC42" s="1167"/>
      <c r="GE42" s="1152"/>
      <c r="GF42" s="1152"/>
      <c r="GG42" s="1161"/>
      <c r="GH42" s="1152"/>
      <c r="GI42" s="633" t="str">
        <f t="shared" ref="GI42:HR42" si="98">IF(GI38="grey","grey",IF($GG41="grey","grey",IF(S42="","yellow",IF(COUNTIF($CW$6:$CW$7,S42)&gt;0,"","red"))))</f>
        <v>grey</v>
      </c>
      <c r="GJ42" s="633" t="str">
        <f t="shared" si="98"/>
        <v>grey</v>
      </c>
      <c r="GK42" s="633" t="str">
        <f t="shared" si="98"/>
        <v>grey</v>
      </c>
      <c r="GL42" s="633" t="str">
        <f t="shared" si="98"/>
        <v>grey</v>
      </c>
      <c r="GM42" s="633" t="str">
        <f t="shared" si="98"/>
        <v>grey</v>
      </c>
      <c r="GN42" s="633" t="str">
        <f t="shared" si="98"/>
        <v>grey</v>
      </c>
      <c r="GO42" s="633" t="str">
        <f t="shared" si="98"/>
        <v>grey</v>
      </c>
      <c r="GP42" s="633" t="str">
        <f t="shared" si="98"/>
        <v>grey</v>
      </c>
      <c r="GQ42" s="633" t="str">
        <f t="shared" si="98"/>
        <v>grey</v>
      </c>
      <c r="GR42" s="633" t="str">
        <f t="shared" si="98"/>
        <v>grey</v>
      </c>
      <c r="GS42" s="633" t="str">
        <f t="shared" si="98"/>
        <v>grey</v>
      </c>
      <c r="GT42" s="633" t="str">
        <f t="shared" si="98"/>
        <v>grey</v>
      </c>
      <c r="GU42" s="633" t="str">
        <f t="shared" si="98"/>
        <v>grey</v>
      </c>
      <c r="GV42" s="633" t="str">
        <f t="shared" si="98"/>
        <v>grey</v>
      </c>
      <c r="GW42" s="633" t="str">
        <f t="shared" si="98"/>
        <v>grey</v>
      </c>
      <c r="GX42" s="633" t="str">
        <f t="shared" si="98"/>
        <v>grey</v>
      </c>
      <c r="GY42" s="633" t="str">
        <f t="shared" si="98"/>
        <v>grey</v>
      </c>
      <c r="GZ42" s="633" t="str">
        <f t="shared" si="98"/>
        <v>grey</v>
      </c>
      <c r="HA42" s="633" t="str">
        <f t="shared" si="98"/>
        <v>grey</v>
      </c>
      <c r="HB42" s="633" t="str">
        <f t="shared" si="98"/>
        <v>grey</v>
      </c>
      <c r="HC42" s="633" t="str">
        <f t="shared" si="98"/>
        <v>grey</v>
      </c>
      <c r="HD42" s="633" t="str">
        <f t="shared" si="98"/>
        <v>grey</v>
      </c>
      <c r="HE42" s="633" t="str">
        <f t="shared" si="98"/>
        <v>grey</v>
      </c>
      <c r="HF42" s="633" t="str">
        <f t="shared" si="98"/>
        <v>grey</v>
      </c>
      <c r="HG42" s="633" t="str">
        <f t="shared" si="98"/>
        <v>grey</v>
      </c>
      <c r="HH42" s="633" t="str">
        <f t="shared" si="98"/>
        <v>grey</v>
      </c>
      <c r="HI42" s="633" t="str">
        <f t="shared" si="98"/>
        <v>grey</v>
      </c>
      <c r="HJ42" s="633" t="str">
        <f t="shared" si="98"/>
        <v>grey</v>
      </c>
      <c r="HK42" s="633" t="str">
        <f t="shared" si="98"/>
        <v>grey</v>
      </c>
      <c r="HL42" s="633" t="str">
        <f t="shared" si="98"/>
        <v>grey</v>
      </c>
      <c r="HM42" s="633" t="str">
        <f t="shared" si="98"/>
        <v>grey</v>
      </c>
      <c r="HN42" s="633" t="str">
        <f t="shared" si="98"/>
        <v>grey</v>
      </c>
      <c r="HO42" s="633" t="str">
        <f t="shared" si="98"/>
        <v>grey</v>
      </c>
      <c r="HP42" s="633" t="str">
        <f t="shared" si="98"/>
        <v>grey</v>
      </c>
      <c r="HQ42" s="633" t="str">
        <f t="shared" si="98"/>
        <v>grey</v>
      </c>
      <c r="HR42" s="633" t="str">
        <f t="shared" si="98"/>
        <v>grey</v>
      </c>
      <c r="HS42" s="1163"/>
      <c r="HT42" s="1152"/>
      <c r="HU42" s="1161"/>
    </row>
    <row r="43" spans="1:229">
      <c r="B43" s="34" t="s">
        <v>57</v>
      </c>
      <c r="C43" s="35"/>
      <c r="D43" s="34" t="s">
        <v>57</v>
      </c>
      <c r="E43" s="35"/>
      <c r="F43" s="34" t="s">
        <v>57</v>
      </c>
      <c r="G43" s="35"/>
      <c r="H43" s="34" t="s">
        <v>57</v>
      </c>
      <c r="I43" s="35"/>
      <c r="J43" s="34" t="s">
        <v>57</v>
      </c>
      <c r="K43" s="35"/>
      <c r="L43" s="34" t="s">
        <v>57</v>
      </c>
      <c r="M43" s="35"/>
      <c r="N43" s="30"/>
      <c r="O43" s="1151">
        <v>2</v>
      </c>
      <c r="P43" s="1151" t="str">
        <f>IFERROR(INDEX(内線情報!$C$5:$C$54,MATCH($Q43,内線情報!$B$5:$B$54,0)),"")&amp;""</f>
        <v/>
      </c>
      <c r="Q43" s="1160"/>
      <c r="R43" s="1151" t="str">
        <f>IFERROR(INDEX(内線情報!$D$5:$D$54,MATCH($Q43,内線情報!$B$5:$B$54,0)),"")&amp;""</f>
        <v/>
      </c>
      <c r="S43" s="431" t="s">
        <v>643</v>
      </c>
      <c r="T43" s="431" t="s">
        <v>643</v>
      </c>
      <c r="U43" s="431" t="s">
        <v>643</v>
      </c>
      <c r="V43" s="431" t="s">
        <v>643</v>
      </c>
      <c r="W43" s="431" t="s">
        <v>643</v>
      </c>
      <c r="X43" s="431" t="s">
        <v>643</v>
      </c>
      <c r="Y43" s="431" t="s">
        <v>643</v>
      </c>
      <c r="Z43" s="431" t="s">
        <v>643</v>
      </c>
      <c r="AA43" s="431" t="s">
        <v>643</v>
      </c>
      <c r="AB43" s="431" t="s">
        <v>643</v>
      </c>
      <c r="AC43" s="431" t="s">
        <v>643</v>
      </c>
      <c r="AD43" s="431" t="s">
        <v>643</v>
      </c>
      <c r="AE43" s="431" t="s">
        <v>643</v>
      </c>
      <c r="AF43" s="431" t="s">
        <v>643</v>
      </c>
      <c r="AG43" s="431" t="s">
        <v>643</v>
      </c>
      <c r="AH43" s="431" t="s">
        <v>643</v>
      </c>
      <c r="AI43" s="431" t="s">
        <v>643</v>
      </c>
      <c r="AJ43" s="431" t="s">
        <v>643</v>
      </c>
      <c r="AK43" s="431" t="s">
        <v>643</v>
      </c>
      <c r="AL43" s="431" t="s">
        <v>643</v>
      </c>
      <c r="AM43" s="431" t="s">
        <v>643</v>
      </c>
      <c r="AN43" s="431" t="s">
        <v>643</v>
      </c>
      <c r="AO43" s="431" t="s">
        <v>643</v>
      </c>
      <c r="AP43" s="431" t="s">
        <v>643</v>
      </c>
      <c r="AQ43" s="431" t="s">
        <v>643</v>
      </c>
      <c r="AR43" s="431" t="s">
        <v>643</v>
      </c>
      <c r="AS43" s="431" t="s">
        <v>643</v>
      </c>
      <c r="AT43" s="431" t="s">
        <v>643</v>
      </c>
      <c r="AU43" s="431" t="s">
        <v>643</v>
      </c>
      <c r="AV43" s="431" t="s">
        <v>643</v>
      </c>
      <c r="AW43" s="431" t="s">
        <v>643</v>
      </c>
      <c r="AX43" s="431" t="s">
        <v>643</v>
      </c>
      <c r="AY43" s="431" t="s">
        <v>643</v>
      </c>
      <c r="AZ43" s="431" t="s">
        <v>643</v>
      </c>
      <c r="BA43" s="431" t="s">
        <v>643</v>
      </c>
      <c r="BB43" s="431" t="s">
        <v>643</v>
      </c>
      <c r="BC43" s="1178" t="s">
        <v>643</v>
      </c>
      <c r="BD43" s="1151" t="str">
        <f>IFERROR(IF(Q43="","",IF(ISBLANK(INDEX(内線情報!$G$5:$G$54,Q43)),1,DS43)),"")&amp;""</f>
        <v/>
      </c>
      <c r="BE43" s="1180"/>
      <c r="BK43" s="50">
        <v>37</v>
      </c>
      <c r="BL43" s="50" t="str">
        <f>内線情報!FF41</f>
        <v/>
      </c>
      <c r="BN43" s="50">
        <v>37</v>
      </c>
      <c r="BO43" s="50">
        <v>36</v>
      </c>
      <c r="BU43" s="50"/>
      <c r="BV43" s="50"/>
      <c r="BW43" s="50"/>
      <c r="CG43" s="50"/>
      <c r="CH43" s="50"/>
      <c r="CI43" s="50"/>
      <c r="CP43" s="50" t="str">
        <f>内線情報!FF42</f>
        <v/>
      </c>
      <c r="CQ43" s="50">
        <f t="shared" si="0"/>
        <v>1048549</v>
      </c>
      <c r="CR43" s="50" t="str">
        <f t="shared" si="1"/>
        <v/>
      </c>
      <c r="CS43" s="50" t="str">
        <f t="shared" si="2"/>
        <v/>
      </c>
      <c r="DA43" s="34" t="str">
        <f>IF(DA42="grey","grey",IF(B43="","yellow",IF(COUNTIF($BG$6:$BG$39,B43)&gt;0,"","red")))</f>
        <v>grey</v>
      </c>
      <c r="DB43" s="35" t="str">
        <f ca="1">IF(DA42="grey","grey",IFERROR(IF(COUNTIF(INDIRECT(B43),SUBSTITUTE(C43,"*","~")),EU43,"red"),IF(AND(C43&lt;&gt;$BG$7,C43&lt;&gt;$BG$8,C43&lt;&gt;$BG$9,C43&lt;&gt;$BG$10,C43&lt;&gt;$BG$11,C43&lt;&gt;$BG$12,C43&lt;&gt;$BG$13),"grey",EU43)))</f>
        <v>grey</v>
      </c>
      <c r="DC43" s="34" t="str">
        <f>IF(DC42="grey","grey",IF(D43="","yellow",IF(COUNTIF($BG$6:$BG$39,D43)&gt;0,"","red")))</f>
        <v>grey</v>
      </c>
      <c r="DD43" s="35" t="str">
        <f ca="1">IF(DC42="grey","grey",IFERROR(IF(COUNTIF(INDIRECT(D43),SUBSTITUTE(E43,"*","~")),EW43,"red"),IF(AND(E43&lt;&gt;$BG$7,E43&lt;&gt;$BG$8,E43&lt;&gt;$BG$9,E43&lt;&gt;$BG$10,E43&lt;&gt;$BG$11,E43&lt;&gt;$BG$12,E43&lt;&gt;$BG$13),"grey",EW43)))</f>
        <v>grey</v>
      </c>
      <c r="DE43" s="34" t="str">
        <f>IF(DE42="grey","grey",IF(F43="","yellow",IF(COUNTIF($BG$6:$BG$39,F43)&gt;0,"","red")))</f>
        <v>grey</v>
      </c>
      <c r="DF43" s="35" t="str">
        <f ca="1">IF(DE42="grey","grey",IFERROR(IF(COUNTIF(INDIRECT(F43),SUBSTITUTE(G43,"*","~")),EY43,"red"),IF(AND(G43&lt;&gt;$BG$7,G43&lt;&gt;$BG$8,G43&lt;&gt;$BG$9,G43&lt;&gt;$BG$10,G43&lt;&gt;$BG$11,G43&lt;&gt;$BG$12,G43&lt;&gt;$BG$13),"grey",EY43)))</f>
        <v>grey</v>
      </c>
      <c r="DG43" s="34" t="str">
        <f>IF(DG42="grey","grey",IF(H43="","yellow",IF(COUNTIF($BG$6:$BG$39,H43)&gt;0,"","red")))</f>
        <v>grey</v>
      </c>
      <c r="DH43" s="35" t="str">
        <f ca="1">IF(DG42="grey","grey",IFERROR(IF(COUNTIF(INDIRECT(H43),SUBSTITUTE(I43,"*","~")),FA43,"red"),IF(AND(I43&lt;&gt;$BG$7,I43&lt;&gt;$BG$8,I43&lt;&gt;$BG$9,I43&lt;&gt;$BG$10,I43&lt;&gt;$BG$11,I43&lt;&gt;$BG$12,I43&lt;&gt;$BG$13),"grey",FA43)))</f>
        <v>grey</v>
      </c>
      <c r="DI43" s="34" t="str">
        <f>IF(DI42="grey","grey",IF(J43="","yellow",IF(COUNTIF($BG$6:$BG$39,J43)&gt;0,"","red")))</f>
        <v>grey</v>
      </c>
      <c r="DJ43" s="35" t="str">
        <f ca="1">IF(DI42="grey","grey",IFERROR(IF(COUNTIF(INDIRECT(J43),SUBSTITUTE(K43,"*","~")),FC43,"red"),IF(AND(K43&lt;&gt;$BG$7,K43&lt;&gt;$BG$8,K43&lt;&gt;$BG$9,K43&lt;&gt;$BG$10,K43&lt;&gt;$BG$11,K43&lt;&gt;$BG$12,K43&lt;&gt;$BG$13),"grey",FC43)))</f>
        <v>grey</v>
      </c>
      <c r="DK43" s="34" t="str">
        <f>IF(DK42="grey","grey",IF(L43="","yellow",IF(COUNTIF($BG$6:$BG$39,L43)&gt;0,"","red")))</f>
        <v>grey</v>
      </c>
      <c r="DL43" s="35" t="str">
        <f ca="1">IF(DK42="grey","grey",IFERROR(IF(COUNTIF(INDIRECT(L43),SUBSTITUTE(M43,"*","~")),FE43,"red"),IF(AND(M43&lt;&gt;$BG$7,M43&lt;&gt;$BG$8,M43&lt;&gt;$BG$9,M43&lt;&gt;$BG$10,M43&lt;&gt;$BG$11,M43&lt;&gt;$BG$12,M43&lt;&gt;$BG$13),"grey",FE43)))</f>
        <v>grey</v>
      </c>
      <c r="DM43" s="22" t="str">
        <f>IFERROR(INDEX(内線情報!$BL$5:$BL$41,MATCH(R43,内線情報!$AI$5:$AI$43,0),1),"")</f>
        <v/>
      </c>
      <c r="DS43" s="1141" t="e">
        <f>INDEX(内線情報!$G$5:$G$54,MATCH(Q43,DK,0))</f>
        <v>#N/A</v>
      </c>
      <c r="DV43" s="34" t="str">
        <f>CONCATENATE(B43,C43)</f>
        <v>未使用</v>
      </c>
      <c r="DW43" s="35"/>
      <c r="DX43" s="34" t="str">
        <f>CONCATENATE(D43,E43)</f>
        <v>未使用</v>
      </c>
      <c r="DY43" s="35"/>
      <c r="DZ43" s="34" t="str">
        <f>CONCATENATE(F43,G43)</f>
        <v>未使用</v>
      </c>
      <c r="EA43" s="35"/>
      <c r="EB43" s="34" t="str">
        <f>CONCATENATE(H43,I43)</f>
        <v>未使用</v>
      </c>
      <c r="EC43" s="35"/>
      <c r="ED43" s="34" t="str">
        <f>CONCATENATE(J43,K43)</f>
        <v>未使用</v>
      </c>
      <c r="EE43" s="35"/>
      <c r="EF43" s="34" t="str">
        <f>CONCATENATE(L43,M43)</f>
        <v>未使用</v>
      </c>
      <c r="EG43" s="35"/>
      <c r="EH43" s="22">
        <f>COUNTIF($DV$6:$EG$34,DV43)</f>
        <v>18</v>
      </c>
      <c r="EJ43" s="22">
        <f>COUNTIF($DV$6:$EG$34,DX43)</f>
        <v>18</v>
      </c>
      <c r="EL43" s="22">
        <f>COUNTIF($DV$6:$EG$34,DZ43)</f>
        <v>18</v>
      </c>
      <c r="EN43" s="22">
        <f>COUNTIF($DV$6:$EG$34,EB43)</f>
        <v>18</v>
      </c>
      <c r="EP43" s="22">
        <f>COUNTIF($DV$6:$EG$34,ED43)</f>
        <v>18</v>
      </c>
      <c r="ER43" s="22">
        <f>COUNTIF($DV$6:$EG$34,EF43)</f>
        <v>18</v>
      </c>
      <c r="ET43" s="34" t="str">
        <f>IF(DV43="未使用","",IF(EH43&lt;2,"","red"))</f>
        <v/>
      </c>
      <c r="EU43" s="35" t="str">
        <f>IF(B43="ボックスキー","",IF(C43="","red",FS43))</f>
        <v>red</v>
      </c>
      <c r="EV43" s="34" t="str">
        <f>IF(DX43="未使用","",IF(EJ43&lt;2,"","red"))</f>
        <v/>
      </c>
      <c r="EW43" s="35" t="str">
        <f>IF(D43="ボックスキー","",IF(E43="","red",FU43))</f>
        <v>red</v>
      </c>
      <c r="EX43" s="34" t="str">
        <f>IF(DZ43="未使用","",IF(EL43&lt;2,"","red"))</f>
        <v/>
      </c>
      <c r="EY43" s="35" t="str">
        <f>IF(F43="ボックスキー","",IF(G43="","red",FW43))</f>
        <v>red</v>
      </c>
      <c r="EZ43" s="34" t="str">
        <f>IF(EB43="未使用","",IF(EN43&lt;2,"","red"))</f>
        <v/>
      </c>
      <c r="FA43" s="35" t="str">
        <f>IF(H43="ボックスキー","",IF(I43="","red",FY43))</f>
        <v>red</v>
      </c>
      <c r="FB43" s="34" t="str">
        <f>IF(ED43="未使用","",IF(EP43&lt;2,"","red"))</f>
        <v/>
      </c>
      <c r="FC43" s="35" t="str">
        <f>IF(J43="ボックスキー","",IF(K43="","red",GA43))</f>
        <v>red</v>
      </c>
      <c r="FD43" s="34" t="str">
        <f>IF(EF43="未使用","",IF(ER43&lt;2,"","red"))</f>
        <v/>
      </c>
      <c r="FE43" s="35" t="str">
        <f>IF(L43="ボックスキー","",IF(M43="","red",GC43))</f>
        <v>red</v>
      </c>
      <c r="FF43" s="419">
        <v>37</v>
      </c>
      <c r="FG43" s="419"/>
      <c r="FH43" s="419"/>
      <c r="FI43" s="419"/>
      <c r="FJ43" s="419" t="str">
        <f>IF(内線情報!D41="未定義","red","")</f>
        <v>red</v>
      </c>
      <c r="FK43" s="419"/>
      <c r="FL43" s="419"/>
      <c r="FM43" s="419"/>
      <c r="FN43" s="419"/>
      <c r="FO43" s="419"/>
      <c r="FP43" s="419"/>
      <c r="FQ43" s="419"/>
      <c r="FR43" s="34"/>
      <c r="FS43" s="35" t="str">
        <f>IF(B43=$FG$6,INDEX($FG$7:$FG$18,C43),IF(B43=$FH$6,INDEX($FH$7:$FH$12,C43),IF(B43=$FI$6,INDEX($FI$7:$FI$18,C43),IF(B43=$FJ$6,INDEX($FJ$7:$FJ$56,C43),"none"))))</f>
        <v>none</v>
      </c>
      <c r="FT43" s="34"/>
      <c r="FU43" s="35" t="str">
        <f>IF(D43=$FG$6,INDEX($FG$7:$FG$18,E43),IF(D43=$FH$6,INDEX($FH$7:$FH$12,E43),IF(D43=$FI$6,INDEX($FI$7:$FI$18,E43),IF(D43=$FJ$6,INDEX($FJ$7:$FJ$56,E43),"none"))))</f>
        <v>none</v>
      </c>
      <c r="FV43" s="34"/>
      <c r="FW43" s="35" t="str">
        <f>IF(F43=$FG$6,INDEX($FG$7:$FG$18,G43),IF(F43=$FH$6,INDEX($FH$7:$FH$12,G43),IF(F43=$FI$6,INDEX($FI$7:$FI$18,G43),IF(F43=$FJ$6,INDEX($FJ$7:$FJ$56,G43),"none"))))</f>
        <v>none</v>
      </c>
      <c r="FX43" s="34"/>
      <c r="FY43" s="35" t="str">
        <f>IF(H43=$FG$6,INDEX($FG$7:$FG$18,I43),IF(H43=$FH$6,INDEX($FH$7:$FH$12,I43),IF(H43=$FI$6,INDEX($FI$7:$FI$18,I43),IF(H43=$FJ$6,INDEX($FJ$7:$FJ$56,I43),"none"))))</f>
        <v>none</v>
      </c>
      <c r="FZ43" s="34"/>
      <c r="GA43" s="35" t="str">
        <f>IF(J43=$FG$6,INDEX($FG$7:$FG$18,K43),IF(J43=$FH$6,INDEX($FH$7:$FH$12,K43),IF(J43=$FI$6,INDEX($FI$7:$FI$18,K43),IF(J43=$FJ$6,INDEX($FJ$7:$FJ$56,K43),"none"))))</f>
        <v>none</v>
      </c>
      <c r="GB43" s="34"/>
      <c r="GC43" s="35" t="str">
        <f>IF(L43=$FG$6,INDEX($FG$7:$FG$18,M43),IF(L43=$FH$6,INDEX($FH$7:$FH$12,M43),IF(L43=$FI$6,INDEX($FI$7:$FI$18,M43),IF(L43=$FJ$6,INDEX($FJ$7:$FJ$56,M43),"none"))))</f>
        <v>none</v>
      </c>
      <c r="GE43" s="1151" t="str">
        <f>IF($GF43="grey","grey","")</f>
        <v>grey</v>
      </c>
      <c r="GF43" s="1151" t="str">
        <f>IF($GG43="grey","grey","")</f>
        <v>grey</v>
      </c>
      <c r="GG43" s="1160" t="str">
        <f>IF(Q43="","grey",IF(COUNTIF(Q:Q,Q43)&gt;1,"red",IF(COUNTIF(_DK,Q43)&gt;0,"","red")))</f>
        <v>grey</v>
      </c>
      <c r="GH43" s="1151" t="str">
        <f>IF($GF43="grey","grey","")</f>
        <v>grey</v>
      </c>
      <c r="GI43" s="633" t="str">
        <f t="shared" ref="GI43:HR43" si="99">IF(GI38="grey","grey",IF($GG43="grey","grey",IF(S43="","yellow",IF(COUNTIF($CT$6:$CT$21,S43)&gt;0,"","red"))))</f>
        <v>grey</v>
      </c>
      <c r="GJ43" s="633" t="str">
        <f t="shared" si="99"/>
        <v>grey</v>
      </c>
      <c r="GK43" s="633" t="str">
        <f t="shared" si="99"/>
        <v>grey</v>
      </c>
      <c r="GL43" s="633" t="str">
        <f t="shared" si="99"/>
        <v>grey</v>
      </c>
      <c r="GM43" s="633" t="str">
        <f t="shared" si="99"/>
        <v>grey</v>
      </c>
      <c r="GN43" s="633" t="str">
        <f t="shared" si="99"/>
        <v>grey</v>
      </c>
      <c r="GO43" s="633" t="str">
        <f t="shared" si="99"/>
        <v>grey</v>
      </c>
      <c r="GP43" s="633" t="str">
        <f t="shared" si="99"/>
        <v>grey</v>
      </c>
      <c r="GQ43" s="633" t="str">
        <f t="shared" si="99"/>
        <v>grey</v>
      </c>
      <c r="GR43" s="633" t="str">
        <f t="shared" si="99"/>
        <v>grey</v>
      </c>
      <c r="GS43" s="633" t="str">
        <f t="shared" si="99"/>
        <v>grey</v>
      </c>
      <c r="GT43" s="633" t="str">
        <f t="shared" si="99"/>
        <v>grey</v>
      </c>
      <c r="GU43" s="633" t="str">
        <f t="shared" si="99"/>
        <v>grey</v>
      </c>
      <c r="GV43" s="633" t="str">
        <f t="shared" si="99"/>
        <v>grey</v>
      </c>
      <c r="GW43" s="633" t="str">
        <f t="shared" si="99"/>
        <v>grey</v>
      </c>
      <c r="GX43" s="633" t="str">
        <f t="shared" si="99"/>
        <v>grey</v>
      </c>
      <c r="GY43" s="633" t="str">
        <f t="shared" si="99"/>
        <v>grey</v>
      </c>
      <c r="GZ43" s="633" t="str">
        <f t="shared" si="99"/>
        <v>grey</v>
      </c>
      <c r="HA43" s="633" t="str">
        <f t="shared" si="99"/>
        <v>grey</v>
      </c>
      <c r="HB43" s="633" t="str">
        <f t="shared" si="99"/>
        <v>grey</v>
      </c>
      <c r="HC43" s="633" t="str">
        <f t="shared" si="99"/>
        <v>grey</v>
      </c>
      <c r="HD43" s="633" t="str">
        <f t="shared" si="99"/>
        <v>grey</v>
      </c>
      <c r="HE43" s="633" t="str">
        <f t="shared" si="99"/>
        <v>grey</v>
      </c>
      <c r="HF43" s="633" t="str">
        <f t="shared" si="99"/>
        <v>grey</v>
      </c>
      <c r="HG43" s="633" t="str">
        <f t="shared" si="99"/>
        <v>grey</v>
      </c>
      <c r="HH43" s="633" t="str">
        <f t="shared" si="99"/>
        <v>grey</v>
      </c>
      <c r="HI43" s="633" t="str">
        <f t="shared" si="99"/>
        <v>grey</v>
      </c>
      <c r="HJ43" s="633" t="str">
        <f t="shared" si="99"/>
        <v>grey</v>
      </c>
      <c r="HK43" s="633" t="str">
        <f t="shared" si="99"/>
        <v>grey</v>
      </c>
      <c r="HL43" s="633" t="str">
        <f t="shared" si="99"/>
        <v>grey</v>
      </c>
      <c r="HM43" s="633" t="str">
        <f t="shared" si="99"/>
        <v>grey</v>
      </c>
      <c r="HN43" s="633" t="str">
        <f t="shared" si="99"/>
        <v>grey</v>
      </c>
      <c r="HO43" s="633" t="str">
        <f t="shared" si="99"/>
        <v>grey</v>
      </c>
      <c r="HP43" s="633" t="str">
        <f t="shared" si="99"/>
        <v>grey</v>
      </c>
      <c r="HQ43" s="633" t="str">
        <f t="shared" si="99"/>
        <v>grey</v>
      </c>
      <c r="HR43" s="633" t="str">
        <f t="shared" si="99"/>
        <v>grey</v>
      </c>
      <c r="HS43" s="1162" t="str">
        <f t="shared" ref="HS43" si="100">IF($GG43="grey","grey",IF(BC43="","",IF(COUNTIF($CV$6:$CV$7,BC43)&gt;0,"","red")))</f>
        <v>grey</v>
      </c>
      <c r="HT43" s="1151" t="str">
        <f t="shared" ref="HT43:HU43" si="101">IF($GG43="grey","grey","")</f>
        <v>grey</v>
      </c>
      <c r="HU43" s="1160" t="str">
        <f t="shared" si="101"/>
        <v>grey</v>
      </c>
    </row>
    <row r="44" spans="1:229">
      <c r="B44" s="1175" t="str">
        <f>IFERROR(INDEX($DV:$DV,ROW()),"")&amp;""</f>
        <v/>
      </c>
      <c r="C44" s="1176"/>
      <c r="D44" s="1177" t="str">
        <f>IFERROR(INDEX($DX:$DX,ROW()),"")&amp;""</f>
        <v/>
      </c>
      <c r="E44" s="1176"/>
      <c r="F44" s="1175" t="str">
        <f>IFERROR(INDEX($DZ:$DZ,ROW()),"")&amp;""</f>
        <v/>
      </c>
      <c r="G44" s="1176"/>
      <c r="H44" s="1175" t="str">
        <f>IFERROR(INDEX($EB:$EB,ROW()),"")&amp;""</f>
        <v/>
      </c>
      <c r="I44" s="1176"/>
      <c r="J44" s="1175" t="str">
        <f>IFERROR(INDEX($ED:$ED,ROW()),"")&amp;""</f>
        <v/>
      </c>
      <c r="K44" s="1176"/>
      <c r="L44" s="1175" t="str">
        <f>IFERROR(INDEX($EF:$EF,ROW()),"")&amp;""</f>
        <v/>
      </c>
      <c r="M44" s="1176"/>
      <c r="N44" s="30"/>
      <c r="O44" s="1152"/>
      <c r="P44" s="1152"/>
      <c r="Q44" s="1161"/>
      <c r="R44" s="1152"/>
      <c r="S44" s="432" t="s">
        <v>643</v>
      </c>
      <c r="T44" s="432" t="s">
        <v>643</v>
      </c>
      <c r="U44" s="432" t="s">
        <v>643</v>
      </c>
      <c r="V44" s="432" t="s">
        <v>643</v>
      </c>
      <c r="W44" s="432" t="s">
        <v>643</v>
      </c>
      <c r="X44" s="432" t="s">
        <v>643</v>
      </c>
      <c r="Y44" s="432" t="s">
        <v>643</v>
      </c>
      <c r="Z44" s="432" t="s">
        <v>643</v>
      </c>
      <c r="AA44" s="432" t="s">
        <v>643</v>
      </c>
      <c r="AB44" s="432" t="s">
        <v>643</v>
      </c>
      <c r="AC44" s="432" t="s">
        <v>643</v>
      </c>
      <c r="AD44" s="432" t="s">
        <v>643</v>
      </c>
      <c r="AE44" s="432" t="s">
        <v>643</v>
      </c>
      <c r="AF44" s="432" t="s">
        <v>643</v>
      </c>
      <c r="AG44" s="432" t="s">
        <v>643</v>
      </c>
      <c r="AH44" s="432" t="s">
        <v>643</v>
      </c>
      <c r="AI44" s="432" t="s">
        <v>643</v>
      </c>
      <c r="AJ44" s="432" t="s">
        <v>643</v>
      </c>
      <c r="AK44" s="432" t="s">
        <v>643</v>
      </c>
      <c r="AL44" s="432" t="s">
        <v>643</v>
      </c>
      <c r="AM44" s="432" t="s">
        <v>643</v>
      </c>
      <c r="AN44" s="432" t="s">
        <v>643</v>
      </c>
      <c r="AO44" s="432" t="s">
        <v>643</v>
      </c>
      <c r="AP44" s="432" t="s">
        <v>643</v>
      </c>
      <c r="AQ44" s="432" t="s">
        <v>643</v>
      </c>
      <c r="AR44" s="432" t="s">
        <v>643</v>
      </c>
      <c r="AS44" s="432" t="s">
        <v>643</v>
      </c>
      <c r="AT44" s="432" t="s">
        <v>643</v>
      </c>
      <c r="AU44" s="432" t="s">
        <v>643</v>
      </c>
      <c r="AV44" s="432" t="s">
        <v>643</v>
      </c>
      <c r="AW44" s="432" t="s">
        <v>643</v>
      </c>
      <c r="AX44" s="432" t="s">
        <v>643</v>
      </c>
      <c r="AY44" s="432" t="s">
        <v>643</v>
      </c>
      <c r="AZ44" s="432" t="s">
        <v>643</v>
      </c>
      <c r="BA44" s="432" t="s">
        <v>643</v>
      </c>
      <c r="BB44" s="432" t="s">
        <v>643</v>
      </c>
      <c r="BC44" s="1179"/>
      <c r="BD44" s="1152"/>
      <c r="BE44" s="1181"/>
      <c r="BK44" s="50">
        <v>38</v>
      </c>
      <c r="BL44" s="50" t="str">
        <f>内線情報!FF42</f>
        <v/>
      </c>
      <c r="BN44" s="50">
        <v>38</v>
      </c>
      <c r="BO44" s="50">
        <v>37</v>
      </c>
      <c r="BP44" s="50" t="str">
        <f>INDEX(番号!$CA$5:$CB$44,C43,2)</f>
        <v>49</v>
      </c>
      <c r="BQ44" s="50" t="str">
        <f>IF(C43="","",IF(BP44="",INDEX(番号!$CA42:$CB$44,C43,2),BP44))</f>
        <v/>
      </c>
      <c r="BR44" s="50">
        <f>INDEX(番号!$CC$5:$CE$52,C43,3)</f>
        <v>6040</v>
      </c>
      <c r="BS44" s="50" t="str">
        <f>IF(C43="","",IF(BR44="0",INDEX(番号!$CC$5:$CE$52,C43,2),BR44))&amp;""</f>
        <v/>
      </c>
      <c r="BT44" s="50" t="str">
        <f>INDEX(番号!$CA$5:$CB$44,E43,2)</f>
        <v>49</v>
      </c>
      <c r="BU44" s="50" t="str">
        <f>IF(E43="","",IF(BT44="",INDEX(番号!$CA42:$CB$44,E43,2),BT44))&amp;""</f>
        <v/>
      </c>
      <c r="BV44" s="50">
        <f>INDEX(番号!$CC$5:$CE$52,E43,3)</f>
        <v>6040</v>
      </c>
      <c r="BW44" s="50" t="str">
        <f>IF(E43="","",IF(BV44="0",INDEX(番号!$CC$5:$CE$52,E43,2),BV44))&amp;""</f>
        <v/>
      </c>
      <c r="BX44" s="50" t="str">
        <f>INDEX(番号!$CA$5:$CB$44,G43,2)</f>
        <v>49</v>
      </c>
      <c r="BY44" s="50" t="str">
        <f>IF(G43="","",IF(BX44="",INDEX(番号!$CA42:$CB$44,G43,2),BX44))&amp;""</f>
        <v/>
      </c>
      <c r="BZ44" s="50">
        <f>INDEX(番号!$CC$5:$CE$52,G43,3)</f>
        <v>6040</v>
      </c>
      <c r="CA44" s="50" t="str">
        <f>IF(G43="","",IF(BZ44="0",INDEX(番号!$CC$5:$CE$52,G43,2),BZ44))&amp;""</f>
        <v/>
      </c>
      <c r="CB44" s="50" t="str">
        <f>INDEX(番号!$CA$5:$CB$44,I43,2)</f>
        <v>49</v>
      </c>
      <c r="CC44" s="50" t="str">
        <f>IF(I43="","",IF(CB44="",INDEX(番号!$CA42:$CB$44,I43,2),CB44))&amp;""</f>
        <v/>
      </c>
      <c r="CD44" s="50">
        <f>INDEX(番号!$CC$5:$CE$52,I43,3)</f>
        <v>6040</v>
      </c>
      <c r="CE44" s="50" t="str">
        <f>IF(I43="","",IF(CD44="0",INDEX(番号!$CC$5:$CE$52,I43,2),CD44))&amp;""</f>
        <v/>
      </c>
      <c r="CF44" s="50" t="str">
        <f>INDEX(番号!$CA$5:$CB$44,K43,2)</f>
        <v>49</v>
      </c>
      <c r="CG44" s="50" t="str">
        <f>IF(K43="","",IF(CF44="",INDEX(番号!$CA$5:$CB$44,K43,1),CF44))&amp;""</f>
        <v/>
      </c>
      <c r="CH44" s="50">
        <f>INDEX(番号!$CC$5:$CE$52,K43,3)</f>
        <v>6040</v>
      </c>
      <c r="CI44" s="50" t="str">
        <f>IF(K43="","",IF(CH44="0",INDEX(番号!$CC$5:$CE$52,K43,2),CH44))&amp;""</f>
        <v/>
      </c>
      <c r="CJ44" s="50" t="str">
        <f>INDEX(番号!$CA$5:$CB$44,M43,2)</f>
        <v>49</v>
      </c>
      <c r="CK44" s="50" t="str">
        <f>IF(M43="","",IF(CJ44="",INDEX(番号!$CA$5:$CB$44,M43,1),CJ44))&amp;""</f>
        <v/>
      </c>
      <c r="CL44" s="50">
        <f>INDEX(番号!$CC$5:$CE$52,M43,3)</f>
        <v>6040</v>
      </c>
      <c r="CM44" s="50" t="str">
        <f>IF(M43="","",IF(CL44="0",INDEX(番号!$CC$5:$CE$52,M43,2),CL44))&amp;""</f>
        <v/>
      </c>
      <c r="CP44" s="50" t="str">
        <f>内線情報!FF43</f>
        <v/>
      </c>
      <c r="CQ44" s="50">
        <f t="shared" si="0"/>
        <v>1048549</v>
      </c>
      <c r="CR44" s="50" t="str">
        <f t="shared" si="1"/>
        <v/>
      </c>
      <c r="CS44" s="50" t="str">
        <f t="shared" si="2"/>
        <v/>
      </c>
      <c r="DA44" s="1153" t="str">
        <f>IF(DA42="grey","grey","")</f>
        <v>grey</v>
      </c>
      <c r="DB44" s="1154"/>
      <c r="DC44" s="1153" t="str">
        <f>IF(DC42="grey","grey","")</f>
        <v>grey</v>
      </c>
      <c r="DD44" s="1154"/>
      <c r="DE44" s="1153" t="str">
        <f>IF(DE42="grey","grey","")</f>
        <v>grey</v>
      </c>
      <c r="DF44" s="1154"/>
      <c r="DG44" s="1153" t="str">
        <f>IF(DG42="grey","grey","")</f>
        <v>grey</v>
      </c>
      <c r="DH44" s="1154"/>
      <c r="DI44" s="1153" t="str">
        <f>IF(DI42="grey","grey","")</f>
        <v>grey</v>
      </c>
      <c r="DJ44" s="1154"/>
      <c r="DK44" s="1153" t="str">
        <f>IF(DK42="grey","grey","")</f>
        <v>grey</v>
      </c>
      <c r="DL44" s="1154"/>
      <c r="DM44" s="22" t="str">
        <f>IFERROR(INDEX(内線情報!$BL$5:$BL$41,MATCH(R44,内線情報!$AI$5:$AI$43,0),1),"")</f>
        <v/>
      </c>
      <c r="DS44" s="1141"/>
      <c r="DV44" s="1153" t="str">
        <f>IF(B43="DK",BQ44,IF(B43="NK",BS44,""))</f>
        <v/>
      </c>
      <c r="DW44" s="1154"/>
      <c r="DX44" s="1155" t="str">
        <f>IF(D43="DK",BU44,IF(D43="NK",BW44,""))</f>
        <v/>
      </c>
      <c r="DY44" s="1156"/>
      <c r="DZ44" s="1155" t="str">
        <f>IF(F43="DK",BY44,IF(F43="NK",CA44,""))</f>
        <v/>
      </c>
      <c r="EA44" s="1156"/>
      <c r="EB44" s="1155" t="str">
        <f>IF(H43="DK",CC44,IF(H43="NK",CE44,""))</f>
        <v/>
      </c>
      <c r="EC44" s="1156"/>
      <c r="ED44" s="1155" t="str">
        <f>IF(J43="DK",CG44,IF(J43="NK",CI44,""))</f>
        <v/>
      </c>
      <c r="EE44" s="1156"/>
      <c r="EF44" s="1155" t="str">
        <f>IF(L43="DK",CK44,IF(L43="NK",CM44,""))</f>
        <v/>
      </c>
      <c r="EG44" s="1156"/>
      <c r="ET44" s="1153"/>
      <c r="EU44" s="1154"/>
      <c r="EV44" s="1153"/>
      <c r="EW44" s="1154"/>
      <c r="EX44" s="1153"/>
      <c r="EY44" s="1154"/>
      <c r="EZ44" s="1153"/>
      <c r="FA44" s="1154"/>
      <c r="FB44" s="1153"/>
      <c r="FC44" s="1154"/>
      <c r="FD44" s="1153"/>
      <c r="FE44" s="1154"/>
      <c r="FF44" s="411">
        <v>38</v>
      </c>
      <c r="FG44" s="411"/>
      <c r="FH44" s="411"/>
      <c r="FI44" s="411"/>
      <c r="FJ44" s="411" t="str">
        <f>IF(内線情報!D42="未定義","red","")</f>
        <v>red</v>
      </c>
      <c r="FK44" s="411"/>
      <c r="FL44" s="411"/>
      <c r="FM44" s="411"/>
      <c r="FN44" s="411"/>
      <c r="FO44" s="411"/>
      <c r="FP44" s="411"/>
      <c r="FQ44" s="411"/>
      <c r="FR44" s="1153"/>
      <c r="FS44" s="1154"/>
      <c r="FT44" s="1153"/>
      <c r="FU44" s="1154"/>
      <c r="FV44" s="1153"/>
      <c r="FW44" s="1154"/>
      <c r="FX44" s="1153"/>
      <c r="FY44" s="1154"/>
      <c r="FZ44" s="1153"/>
      <c r="GA44" s="1154"/>
      <c r="GB44" s="1153"/>
      <c r="GC44" s="1154"/>
      <c r="GE44" s="1152"/>
      <c r="GF44" s="1152"/>
      <c r="GG44" s="1161"/>
      <c r="GH44" s="1152"/>
      <c r="GI44" s="633" t="str">
        <f t="shared" ref="GI44:HR44" si="102">IF(GI38="grey","grey",IF($GG43="grey","grey",IF(S44="","yellow",IF(COUNTIF($CW$6:$CW$7,S44)&gt;0,"","red"))))</f>
        <v>grey</v>
      </c>
      <c r="GJ44" s="633" t="str">
        <f t="shared" si="102"/>
        <v>grey</v>
      </c>
      <c r="GK44" s="633" t="str">
        <f t="shared" si="102"/>
        <v>grey</v>
      </c>
      <c r="GL44" s="633" t="str">
        <f t="shared" si="102"/>
        <v>grey</v>
      </c>
      <c r="GM44" s="633" t="str">
        <f t="shared" si="102"/>
        <v>grey</v>
      </c>
      <c r="GN44" s="633" t="str">
        <f t="shared" si="102"/>
        <v>grey</v>
      </c>
      <c r="GO44" s="633" t="str">
        <f t="shared" si="102"/>
        <v>grey</v>
      </c>
      <c r="GP44" s="633" t="str">
        <f t="shared" si="102"/>
        <v>grey</v>
      </c>
      <c r="GQ44" s="633" t="str">
        <f t="shared" si="102"/>
        <v>grey</v>
      </c>
      <c r="GR44" s="633" t="str">
        <f t="shared" si="102"/>
        <v>grey</v>
      </c>
      <c r="GS44" s="633" t="str">
        <f t="shared" si="102"/>
        <v>grey</v>
      </c>
      <c r="GT44" s="633" t="str">
        <f t="shared" si="102"/>
        <v>grey</v>
      </c>
      <c r="GU44" s="633" t="str">
        <f t="shared" si="102"/>
        <v>grey</v>
      </c>
      <c r="GV44" s="633" t="str">
        <f t="shared" si="102"/>
        <v>grey</v>
      </c>
      <c r="GW44" s="633" t="str">
        <f t="shared" si="102"/>
        <v>grey</v>
      </c>
      <c r="GX44" s="633" t="str">
        <f t="shared" si="102"/>
        <v>grey</v>
      </c>
      <c r="GY44" s="633" t="str">
        <f t="shared" si="102"/>
        <v>grey</v>
      </c>
      <c r="GZ44" s="633" t="str">
        <f t="shared" si="102"/>
        <v>grey</v>
      </c>
      <c r="HA44" s="633" t="str">
        <f t="shared" si="102"/>
        <v>grey</v>
      </c>
      <c r="HB44" s="633" t="str">
        <f t="shared" si="102"/>
        <v>grey</v>
      </c>
      <c r="HC44" s="633" t="str">
        <f t="shared" si="102"/>
        <v>grey</v>
      </c>
      <c r="HD44" s="633" t="str">
        <f t="shared" si="102"/>
        <v>grey</v>
      </c>
      <c r="HE44" s="633" t="str">
        <f t="shared" si="102"/>
        <v>grey</v>
      </c>
      <c r="HF44" s="633" t="str">
        <f t="shared" si="102"/>
        <v>grey</v>
      </c>
      <c r="HG44" s="633" t="str">
        <f t="shared" si="102"/>
        <v>grey</v>
      </c>
      <c r="HH44" s="633" t="str">
        <f t="shared" si="102"/>
        <v>grey</v>
      </c>
      <c r="HI44" s="633" t="str">
        <f t="shared" si="102"/>
        <v>grey</v>
      </c>
      <c r="HJ44" s="633" t="str">
        <f t="shared" si="102"/>
        <v>grey</v>
      </c>
      <c r="HK44" s="633" t="str">
        <f t="shared" si="102"/>
        <v>grey</v>
      </c>
      <c r="HL44" s="633" t="str">
        <f t="shared" si="102"/>
        <v>grey</v>
      </c>
      <c r="HM44" s="633" t="str">
        <f t="shared" si="102"/>
        <v>grey</v>
      </c>
      <c r="HN44" s="633" t="str">
        <f t="shared" si="102"/>
        <v>grey</v>
      </c>
      <c r="HO44" s="633" t="str">
        <f t="shared" si="102"/>
        <v>grey</v>
      </c>
      <c r="HP44" s="633" t="str">
        <f t="shared" si="102"/>
        <v>grey</v>
      </c>
      <c r="HQ44" s="633" t="str">
        <f t="shared" si="102"/>
        <v>grey</v>
      </c>
      <c r="HR44" s="633" t="str">
        <f t="shared" si="102"/>
        <v>grey</v>
      </c>
      <c r="HS44" s="1163"/>
      <c r="HT44" s="1152"/>
      <c r="HU44" s="1161"/>
    </row>
    <row r="45" spans="1:229">
      <c r="B45" s="1175" t="str">
        <f>IFERROR(INDEX($DV:$DV,ROW()),"")&amp;""</f>
        <v/>
      </c>
      <c r="C45" s="1176"/>
      <c r="D45" s="1177" t="str">
        <f>IFERROR(INDEX($DX:$DX,ROW()),"")&amp;""</f>
        <v/>
      </c>
      <c r="E45" s="1176"/>
      <c r="F45" s="1175" t="str">
        <f>IFERROR(INDEX($DZ:$DZ,ROW()),"")&amp;""</f>
        <v/>
      </c>
      <c r="G45" s="1176"/>
      <c r="H45" s="1175" t="str">
        <f>IFERROR(INDEX($EB:$EB,ROW()),"")&amp;""</f>
        <v/>
      </c>
      <c r="I45" s="1176"/>
      <c r="J45" s="1175" t="str">
        <f>IFERROR(INDEX($ED:$ED,ROW()),"")&amp;""</f>
        <v/>
      </c>
      <c r="K45" s="1176"/>
      <c r="L45" s="1175" t="str">
        <f>IFERROR(INDEX($EF:$EF,ROW()),"")&amp;""</f>
        <v/>
      </c>
      <c r="M45" s="1176"/>
      <c r="N45" s="30"/>
      <c r="O45" s="1151">
        <v>3</v>
      </c>
      <c r="P45" s="1151" t="str">
        <f>IFERROR(INDEX(内線情報!$C$5:$C$54,MATCH($Q45,内線情報!$B$5:$B$54,0)),"")&amp;""</f>
        <v/>
      </c>
      <c r="Q45" s="1160"/>
      <c r="R45" s="1151" t="str">
        <f>IFERROR(INDEX(内線情報!$D$5:$D$54,MATCH($Q45,内線情報!$B$5:$B$54,0)),"")&amp;""</f>
        <v/>
      </c>
      <c r="S45" s="431" t="s">
        <v>643</v>
      </c>
      <c r="T45" s="431" t="s">
        <v>643</v>
      </c>
      <c r="U45" s="431" t="s">
        <v>643</v>
      </c>
      <c r="V45" s="431" t="s">
        <v>643</v>
      </c>
      <c r="W45" s="431" t="s">
        <v>643</v>
      </c>
      <c r="X45" s="431" t="s">
        <v>643</v>
      </c>
      <c r="Y45" s="431" t="s">
        <v>643</v>
      </c>
      <c r="Z45" s="431" t="s">
        <v>643</v>
      </c>
      <c r="AA45" s="431" t="s">
        <v>643</v>
      </c>
      <c r="AB45" s="431" t="s">
        <v>643</v>
      </c>
      <c r="AC45" s="431" t="s">
        <v>643</v>
      </c>
      <c r="AD45" s="431" t="s">
        <v>643</v>
      </c>
      <c r="AE45" s="431" t="s">
        <v>643</v>
      </c>
      <c r="AF45" s="431" t="s">
        <v>643</v>
      </c>
      <c r="AG45" s="431" t="s">
        <v>643</v>
      </c>
      <c r="AH45" s="431" t="s">
        <v>643</v>
      </c>
      <c r="AI45" s="431" t="s">
        <v>643</v>
      </c>
      <c r="AJ45" s="431" t="s">
        <v>643</v>
      </c>
      <c r="AK45" s="431" t="s">
        <v>643</v>
      </c>
      <c r="AL45" s="431" t="s">
        <v>643</v>
      </c>
      <c r="AM45" s="431" t="s">
        <v>643</v>
      </c>
      <c r="AN45" s="431" t="s">
        <v>643</v>
      </c>
      <c r="AO45" s="431" t="s">
        <v>643</v>
      </c>
      <c r="AP45" s="431" t="s">
        <v>643</v>
      </c>
      <c r="AQ45" s="431" t="s">
        <v>643</v>
      </c>
      <c r="AR45" s="431" t="s">
        <v>643</v>
      </c>
      <c r="AS45" s="431" t="s">
        <v>643</v>
      </c>
      <c r="AT45" s="431" t="s">
        <v>643</v>
      </c>
      <c r="AU45" s="431" t="s">
        <v>643</v>
      </c>
      <c r="AV45" s="431" t="s">
        <v>643</v>
      </c>
      <c r="AW45" s="431" t="s">
        <v>643</v>
      </c>
      <c r="AX45" s="431" t="s">
        <v>643</v>
      </c>
      <c r="AY45" s="431" t="s">
        <v>643</v>
      </c>
      <c r="AZ45" s="431" t="s">
        <v>643</v>
      </c>
      <c r="BA45" s="431" t="s">
        <v>643</v>
      </c>
      <c r="BB45" s="431" t="s">
        <v>643</v>
      </c>
      <c r="BC45" s="1178" t="s">
        <v>643</v>
      </c>
      <c r="BD45" s="1151" t="str">
        <f>IFERROR(IF(Q45="","",IF(ISBLANK(INDEX(内線情報!$G$5:$G$54,Q45)),1,DS45)),"")&amp;""</f>
        <v/>
      </c>
      <c r="BE45" s="1180"/>
      <c r="BK45" s="50">
        <v>39</v>
      </c>
      <c r="BL45" s="50" t="str">
        <f>内線情報!FF43</f>
        <v/>
      </c>
      <c r="BN45" s="50">
        <v>39</v>
      </c>
      <c r="BO45" s="50">
        <v>38</v>
      </c>
      <c r="BP45" s="50" t="s">
        <v>720</v>
      </c>
      <c r="BQ45" s="50" t="str">
        <f>IF(C43="","",INDEX(外線情報!$K$5:$K$16,C43,1))&amp;""</f>
        <v/>
      </c>
      <c r="BR45" s="50" t="s">
        <v>417</v>
      </c>
      <c r="BS45" s="50" t="str">
        <f>IF(C43="","",INDEX(NK･NKG!$CG$5:$CG$52,C43,1))&amp;""</f>
        <v/>
      </c>
      <c r="BT45" s="50" t="s">
        <v>720</v>
      </c>
      <c r="BU45" s="50" t="str">
        <f>IF(E43="","",INDEX(外線情報!$K$5:$K$16,E43,1))&amp;""</f>
        <v/>
      </c>
      <c r="BV45" s="50" t="s">
        <v>417</v>
      </c>
      <c r="BW45" s="50" t="str">
        <f>IF(E43="","",INDEX(NK･NKG!$CG$5:$CG$52,E43,1))&amp;""</f>
        <v/>
      </c>
      <c r="BX45" s="50" t="s">
        <v>720</v>
      </c>
      <c r="BY45" s="50" t="str">
        <f>IF(G43="","",INDEX(外線情報!$K$5:$K$16,G43,1))&amp;""</f>
        <v/>
      </c>
      <c r="BZ45" s="50" t="s">
        <v>417</v>
      </c>
      <c r="CA45" s="50" t="str">
        <f>IF(G43="","",INDEX(NK･NKG!$CG$5:$CG$52,G43,1))&amp;""</f>
        <v/>
      </c>
      <c r="CB45" s="50" t="s">
        <v>720</v>
      </c>
      <c r="CC45" s="50" t="str">
        <f>IF(I43="","",INDEX(外線情報!$K$5:$K$16,I43,1))&amp;""</f>
        <v/>
      </c>
      <c r="CD45" s="50" t="s">
        <v>417</v>
      </c>
      <c r="CE45" s="50" t="str">
        <f>IF(I43="","",INDEX(NK･NKG!$CG$5:$CG$52,I43,1))&amp;""</f>
        <v/>
      </c>
      <c r="CF45" s="50" t="s">
        <v>720</v>
      </c>
      <c r="CG45" s="50" t="str">
        <f>IF(K43="","",INDEX(外線情報!$K$5:$K$16,K43,1))&amp;""</f>
        <v/>
      </c>
      <c r="CH45" s="50" t="s">
        <v>417</v>
      </c>
      <c r="CI45" s="50" t="str">
        <f>IF(K43="","",INDEX(NK･NKG!$CG$5:$CG$52,K43,1))&amp;""</f>
        <v/>
      </c>
      <c r="CJ45" s="50" t="s">
        <v>720</v>
      </c>
      <c r="CK45" s="50" t="str">
        <f>IF(M43="","",INDEX(外線情報!$K$5:$K$16,M43,1))&amp;""</f>
        <v/>
      </c>
      <c r="CL45" s="50" t="s">
        <v>417</v>
      </c>
      <c r="CM45" s="50" t="str">
        <f>IF(M43="","",INDEX(NK･NKG!$CG$5:$CG$52,M43,1))&amp;""</f>
        <v/>
      </c>
      <c r="CP45" s="50" t="str">
        <f>内線情報!FF44</f>
        <v/>
      </c>
      <c r="CQ45" s="50">
        <f t="shared" si="0"/>
        <v>1048549</v>
      </c>
      <c r="CR45" s="50" t="str">
        <f t="shared" si="1"/>
        <v/>
      </c>
      <c r="CS45" s="50" t="str">
        <f t="shared" si="2"/>
        <v/>
      </c>
      <c r="DA45" s="1153" t="str">
        <f t="shared" ref="DA45" si="103">IF(DA42="grey","grey","")</f>
        <v>grey</v>
      </c>
      <c r="DB45" s="1154"/>
      <c r="DC45" s="1153" t="str">
        <f t="shared" ref="DC45" si="104">IF(DC42="grey","grey","")</f>
        <v>grey</v>
      </c>
      <c r="DD45" s="1154"/>
      <c r="DE45" s="1153" t="str">
        <f t="shared" ref="DE45" si="105">IF(DE42="grey","grey","")</f>
        <v>grey</v>
      </c>
      <c r="DF45" s="1154"/>
      <c r="DG45" s="1153" t="str">
        <f t="shared" ref="DG45" si="106">IF(DG42="grey","grey","")</f>
        <v>grey</v>
      </c>
      <c r="DH45" s="1154"/>
      <c r="DI45" s="1153" t="str">
        <f t="shared" ref="DI45" si="107">IF(DI42="grey","grey","")</f>
        <v>grey</v>
      </c>
      <c r="DJ45" s="1154"/>
      <c r="DK45" s="1153" t="str">
        <f t="shared" ref="DK45" si="108">IF(DK42="grey","grey","")</f>
        <v>grey</v>
      </c>
      <c r="DL45" s="1154"/>
      <c r="DM45" s="22" t="str">
        <f>IFERROR(INDEX(内線情報!$BL$5:$BL$41,MATCH(R45,内線情報!$AI$5:$AI$43,0),1),"")</f>
        <v/>
      </c>
      <c r="DS45" s="1141" t="e">
        <f>INDEX(内線情報!$G$5:$G$54,MATCH(Q45,DK,0))</f>
        <v>#N/A</v>
      </c>
      <c r="DV45" s="1153" t="str">
        <f>IF(B43="IK",BQ45,IF(B43="NK",BS45,""))</f>
        <v/>
      </c>
      <c r="DW45" s="1154"/>
      <c r="DX45" s="1155" t="str">
        <f>IF(D43="IK",BU45,IF(D43="NK",BW45,""))</f>
        <v/>
      </c>
      <c r="DY45" s="1156"/>
      <c r="DZ45" s="1155" t="str">
        <f>IF(F43="IK",BY45,IF(F43="NK",CA45,""))</f>
        <v/>
      </c>
      <c r="EA45" s="1156"/>
      <c r="EB45" s="1155" t="str">
        <f>IF(H43="IK",CC45,IF(H43="NK",CE45,""))</f>
        <v/>
      </c>
      <c r="EC45" s="1156"/>
      <c r="ED45" s="1155" t="str">
        <f>IF(J43="IK",CG45,IF(J43="NK",CI45,""))</f>
        <v/>
      </c>
      <c r="EE45" s="1156"/>
      <c r="EF45" s="1155" t="str">
        <f>IF(L43="IK",CK45,IF(L43="NK",CM45,""))</f>
        <v/>
      </c>
      <c r="EG45" s="1156"/>
      <c r="ET45" s="1153"/>
      <c r="EU45" s="1154"/>
      <c r="EV45" s="1153"/>
      <c r="EW45" s="1154"/>
      <c r="EX45" s="1153"/>
      <c r="EY45" s="1154"/>
      <c r="EZ45" s="1153"/>
      <c r="FA45" s="1154"/>
      <c r="FB45" s="1153"/>
      <c r="FC45" s="1154"/>
      <c r="FD45" s="1153"/>
      <c r="FE45" s="1154"/>
      <c r="FF45" s="411">
        <v>39</v>
      </c>
      <c r="FG45" s="411"/>
      <c r="FH45" s="411"/>
      <c r="FI45" s="411"/>
      <c r="FJ45" s="411" t="str">
        <f>IF(内線情報!D43="未定義","red","")</f>
        <v>red</v>
      </c>
      <c r="FK45" s="411"/>
      <c r="FL45" s="411"/>
      <c r="FM45" s="411"/>
      <c r="FN45" s="411"/>
      <c r="FO45" s="411"/>
      <c r="FP45" s="411"/>
      <c r="FQ45" s="411"/>
      <c r="FR45" s="1153"/>
      <c r="FS45" s="1154"/>
      <c r="FT45" s="1153"/>
      <c r="FU45" s="1154"/>
      <c r="FV45" s="1153"/>
      <c r="FW45" s="1154"/>
      <c r="FX45" s="1153"/>
      <c r="FY45" s="1154"/>
      <c r="FZ45" s="1153"/>
      <c r="GA45" s="1154"/>
      <c r="GB45" s="1153"/>
      <c r="GC45" s="1154"/>
      <c r="GE45" s="1151" t="str">
        <f>IF($GF45="grey","grey","")</f>
        <v>grey</v>
      </c>
      <c r="GF45" s="1151" t="str">
        <f>IF($GG45="grey","grey","")</f>
        <v>grey</v>
      </c>
      <c r="GG45" s="1160" t="str">
        <f>IF(Q45="","grey",IF(COUNTIF(Q:Q,Q45)&gt;1,"red",IF(COUNTIF(_DK,Q45)&gt;0,"","red")))</f>
        <v>grey</v>
      </c>
      <c r="GH45" s="1151" t="str">
        <f>IF($GF45="grey","grey","")</f>
        <v>grey</v>
      </c>
      <c r="GI45" s="633" t="str">
        <f t="shared" ref="GI45:HR45" si="109">IF(GI38="grey","grey",IF($GG45="grey","grey",IF(S45="","yellow",IF(COUNTIF($CT$6:$CT$21,S45)&gt;0,"","red"))))</f>
        <v>grey</v>
      </c>
      <c r="GJ45" s="633" t="str">
        <f t="shared" si="109"/>
        <v>grey</v>
      </c>
      <c r="GK45" s="633" t="str">
        <f t="shared" si="109"/>
        <v>grey</v>
      </c>
      <c r="GL45" s="633" t="str">
        <f t="shared" si="109"/>
        <v>grey</v>
      </c>
      <c r="GM45" s="633" t="str">
        <f t="shared" si="109"/>
        <v>grey</v>
      </c>
      <c r="GN45" s="633" t="str">
        <f t="shared" si="109"/>
        <v>grey</v>
      </c>
      <c r="GO45" s="633" t="str">
        <f t="shared" si="109"/>
        <v>grey</v>
      </c>
      <c r="GP45" s="633" t="str">
        <f t="shared" si="109"/>
        <v>grey</v>
      </c>
      <c r="GQ45" s="633" t="str">
        <f t="shared" si="109"/>
        <v>grey</v>
      </c>
      <c r="GR45" s="633" t="str">
        <f t="shared" si="109"/>
        <v>grey</v>
      </c>
      <c r="GS45" s="633" t="str">
        <f t="shared" si="109"/>
        <v>grey</v>
      </c>
      <c r="GT45" s="633" t="str">
        <f t="shared" si="109"/>
        <v>grey</v>
      </c>
      <c r="GU45" s="633" t="str">
        <f t="shared" si="109"/>
        <v>grey</v>
      </c>
      <c r="GV45" s="633" t="str">
        <f t="shared" si="109"/>
        <v>grey</v>
      </c>
      <c r="GW45" s="633" t="str">
        <f t="shared" si="109"/>
        <v>grey</v>
      </c>
      <c r="GX45" s="633" t="str">
        <f t="shared" si="109"/>
        <v>grey</v>
      </c>
      <c r="GY45" s="633" t="str">
        <f t="shared" si="109"/>
        <v>grey</v>
      </c>
      <c r="GZ45" s="633" t="str">
        <f t="shared" si="109"/>
        <v>grey</v>
      </c>
      <c r="HA45" s="633" t="str">
        <f t="shared" si="109"/>
        <v>grey</v>
      </c>
      <c r="HB45" s="633" t="str">
        <f t="shared" si="109"/>
        <v>grey</v>
      </c>
      <c r="HC45" s="633" t="str">
        <f t="shared" si="109"/>
        <v>grey</v>
      </c>
      <c r="HD45" s="633" t="str">
        <f t="shared" si="109"/>
        <v>grey</v>
      </c>
      <c r="HE45" s="633" t="str">
        <f t="shared" si="109"/>
        <v>grey</v>
      </c>
      <c r="HF45" s="633" t="str">
        <f t="shared" si="109"/>
        <v>grey</v>
      </c>
      <c r="HG45" s="633" t="str">
        <f t="shared" si="109"/>
        <v>grey</v>
      </c>
      <c r="HH45" s="633" t="str">
        <f t="shared" si="109"/>
        <v>grey</v>
      </c>
      <c r="HI45" s="633" t="str">
        <f t="shared" si="109"/>
        <v>grey</v>
      </c>
      <c r="HJ45" s="633" t="str">
        <f t="shared" si="109"/>
        <v>grey</v>
      </c>
      <c r="HK45" s="633" t="str">
        <f t="shared" si="109"/>
        <v>grey</v>
      </c>
      <c r="HL45" s="633" t="str">
        <f t="shared" si="109"/>
        <v>grey</v>
      </c>
      <c r="HM45" s="633" t="str">
        <f t="shared" si="109"/>
        <v>grey</v>
      </c>
      <c r="HN45" s="633" t="str">
        <f t="shared" si="109"/>
        <v>grey</v>
      </c>
      <c r="HO45" s="633" t="str">
        <f t="shared" si="109"/>
        <v>grey</v>
      </c>
      <c r="HP45" s="633" t="str">
        <f t="shared" si="109"/>
        <v>grey</v>
      </c>
      <c r="HQ45" s="633" t="str">
        <f t="shared" si="109"/>
        <v>grey</v>
      </c>
      <c r="HR45" s="633" t="str">
        <f t="shared" si="109"/>
        <v>grey</v>
      </c>
      <c r="HS45" s="1162" t="str">
        <f t="shared" ref="HS45" si="110">IF($GG45="grey","grey",IF(BC45="","",IF(COUNTIF($CV$6:$CV$7,BC45)&gt;0,"","red")))</f>
        <v>grey</v>
      </c>
      <c r="HT45" s="1151" t="str">
        <f t="shared" ref="HT45:HU45" si="111">IF($GG45="grey","grey","")</f>
        <v>grey</v>
      </c>
      <c r="HU45" s="1160" t="str">
        <f t="shared" si="111"/>
        <v>grey</v>
      </c>
    </row>
    <row r="46" spans="1:229">
      <c r="B46" s="1184" t="s">
        <v>1318</v>
      </c>
      <c r="C46" s="1185"/>
      <c r="D46" s="1182" t="s">
        <v>1318</v>
      </c>
      <c r="E46" s="1183"/>
      <c r="F46" s="1184" t="s">
        <v>1318</v>
      </c>
      <c r="G46" s="1185"/>
      <c r="H46" s="1182" t="s">
        <v>1318</v>
      </c>
      <c r="I46" s="1183"/>
      <c r="J46" s="1184" t="s">
        <v>1318</v>
      </c>
      <c r="K46" s="1185"/>
      <c r="L46" s="1182" t="s">
        <v>1324</v>
      </c>
      <c r="M46" s="1183"/>
      <c r="N46" s="30"/>
      <c r="O46" s="1152"/>
      <c r="P46" s="1152"/>
      <c r="Q46" s="1161"/>
      <c r="R46" s="1152"/>
      <c r="S46" s="432" t="s">
        <v>643</v>
      </c>
      <c r="T46" s="432" t="s">
        <v>643</v>
      </c>
      <c r="U46" s="432" t="s">
        <v>643</v>
      </c>
      <c r="V46" s="432" t="s">
        <v>643</v>
      </c>
      <c r="W46" s="432" t="s">
        <v>643</v>
      </c>
      <c r="X46" s="432" t="s">
        <v>643</v>
      </c>
      <c r="Y46" s="432" t="s">
        <v>643</v>
      </c>
      <c r="Z46" s="432" t="s">
        <v>643</v>
      </c>
      <c r="AA46" s="432" t="s">
        <v>643</v>
      </c>
      <c r="AB46" s="432" t="s">
        <v>643</v>
      </c>
      <c r="AC46" s="432" t="s">
        <v>643</v>
      </c>
      <c r="AD46" s="432" t="s">
        <v>643</v>
      </c>
      <c r="AE46" s="432" t="s">
        <v>643</v>
      </c>
      <c r="AF46" s="432" t="s">
        <v>643</v>
      </c>
      <c r="AG46" s="432" t="s">
        <v>643</v>
      </c>
      <c r="AH46" s="432" t="s">
        <v>643</v>
      </c>
      <c r="AI46" s="432" t="s">
        <v>643</v>
      </c>
      <c r="AJ46" s="432" t="s">
        <v>643</v>
      </c>
      <c r="AK46" s="432" t="s">
        <v>643</v>
      </c>
      <c r="AL46" s="432" t="s">
        <v>643</v>
      </c>
      <c r="AM46" s="432" t="s">
        <v>643</v>
      </c>
      <c r="AN46" s="432" t="s">
        <v>643</v>
      </c>
      <c r="AO46" s="432" t="s">
        <v>643</v>
      </c>
      <c r="AP46" s="432" t="s">
        <v>643</v>
      </c>
      <c r="AQ46" s="432" t="s">
        <v>643</v>
      </c>
      <c r="AR46" s="432" t="s">
        <v>643</v>
      </c>
      <c r="AS46" s="432" t="s">
        <v>643</v>
      </c>
      <c r="AT46" s="432" t="s">
        <v>643</v>
      </c>
      <c r="AU46" s="432" t="s">
        <v>643</v>
      </c>
      <c r="AV46" s="432" t="s">
        <v>643</v>
      </c>
      <c r="AW46" s="432" t="s">
        <v>643</v>
      </c>
      <c r="AX46" s="432" t="s">
        <v>643</v>
      </c>
      <c r="AY46" s="432" t="s">
        <v>643</v>
      </c>
      <c r="AZ46" s="432" t="s">
        <v>643</v>
      </c>
      <c r="BA46" s="432" t="s">
        <v>643</v>
      </c>
      <c r="BB46" s="432" t="s">
        <v>643</v>
      </c>
      <c r="BC46" s="1179"/>
      <c r="BD46" s="1152"/>
      <c r="BE46" s="1181"/>
      <c r="BK46" s="50">
        <v>40</v>
      </c>
      <c r="BL46" s="50" t="str">
        <f>内線情報!FF44</f>
        <v/>
      </c>
      <c r="BN46" s="50">
        <v>40</v>
      </c>
      <c r="BO46" s="50">
        <v>39</v>
      </c>
      <c r="BW46" s="50"/>
      <c r="CH46" s="50"/>
      <c r="CI46" s="50"/>
      <c r="DA46" s="1153" t="str">
        <f>IF(DA42="grey","grey",IF(AND(B43&lt;&gt;$BG$7,B43&lt;&gt;$BG$9,B43&lt;&gt;$BG$13,B43&lt;&gt;$BG$12),"grey",IF(B46="","yellow",IF(COUNTIF($CN$6:$CN$32,B46)&gt;0,"","red"))))</f>
        <v>grey</v>
      </c>
      <c r="DB46" s="1154"/>
      <c r="DC46" s="1153" t="str">
        <f>IF(DC42="grey","grey",IF(AND(D43&lt;&gt;$BG$7,D43&lt;&gt;$BG$9,D43&lt;&gt;$BG$13,D43&lt;&gt;$BG$12),"grey",IF(D46="","yellow",IF(COUNTIF($CN$6:$CN$32,D46)&gt;0,"","red"))))</f>
        <v>grey</v>
      </c>
      <c r="DD46" s="1154"/>
      <c r="DE46" s="1164" t="str">
        <f>IF(DE42="grey","grey",IF(AND(F43&lt;&gt;$BG$7,F43&lt;&gt;$BG$9,F43&lt;&gt;$BG$13,F43&lt;&gt;$BG$12),"grey",IF(F46="","yellow",IF(COUNTIF($CN$6:$CN$32,F46)&gt;0,"","red"))))</f>
        <v>grey</v>
      </c>
      <c r="DF46" s="1165"/>
      <c r="DG46" s="1164" t="str">
        <f>IF(DG42="grey","grey",IF(AND(H43&lt;&gt;$BG$7,H43&lt;&gt;$BG$9,H43&lt;&gt;$BG$13,H43&lt;&gt;$BG$12),"grey",IF(H46="","yellow",IF(COUNTIF($CN$6:$CN$32,H46)&gt;0,"","red"))))</f>
        <v>grey</v>
      </c>
      <c r="DH46" s="1165"/>
      <c r="DI46" s="1164" t="str">
        <f>IF(DI42="grey","grey",IF(AND(J43&lt;&gt;$BG$7,J43&lt;&gt;$BG$9,J43&lt;&gt;$BG$13,J43&lt;&gt;$BG$12),"grey",IF(J46="","yellow",IF(COUNTIF($CN$6:$CN$32,J46)&gt;0,"","red"))))</f>
        <v>grey</v>
      </c>
      <c r="DJ46" s="1165"/>
      <c r="DK46" s="1164" t="str">
        <f>IF(DK42="grey","grey",IF(AND(L43&lt;&gt;$BG$7,L43&lt;&gt;$BG$9,L43&lt;&gt;$BG$13,L43&lt;&gt;$BG$12),"grey",IF(L46="","yellow",IF(COUNTIF($CN$6:$CN$32,L46)&gt;0,"","red"))))</f>
        <v>grey</v>
      </c>
      <c r="DL46" s="1165"/>
      <c r="DM46" s="22" t="str">
        <f>IFERROR(INDEX(内線情報!$BL$5:$BL$41,MATCH(R46,内線情報!$AI$5:$AI$43,0),1),"")</f>
        <v/>
      </c>
      <c r="DS46" s="1141"/>
      <c r="DV46" s="1153"/>
      <c r="DW46" s="1154"/>
      <c r="DX46" s="1153"/>
      <c r="DY46" s="1154"/>
      <c r="DZ46" s="1153"/>
      <c r="EA46" s="1154"/>
      <c r="EB46" s="1153"/>
      <c r="EC46" s="1154"/>
      <c r="ED46" s="1153"/>
      <c r="EE46" s="1154"/>
      <c r="EF46" s="1153"/>
      <c r="EG46" s="1154"/>
      <c r="ET46" s="1153"/>
      <c r="EU46" s="1154"/>
      <c r="EV46" s="1153"/>
      <c r="EW46" s="1154"/>
      <c r="EX46" s="1153"/>
      <c r="EY46" s="1154"/>
      <c r="EZ46" s="1153"/>
      <c r="FA46" s="1154"/>
      <c r="FB46" s="1153"/>
      <c r="FC46" s="1154"/>
      <c r="FD46" s="1153"/>
      <c r="FE46" s="1154"/>
      <c r="FF46" s="411">
        <v>40</v>
      </c>
      <c r="FG46" s="411"/>
      <c r="FH46" s="411"/>
      <c r="FI46" s="411"/>
      <c r="FJ46" s="411" t="str">
        <f>IF(内線情報!D44="未定義","red","")</f>
        <v>red</v>
      </c>
      <c r="FK46" s="411"/>
      <c r="FL46" s="411"/>
      <c r="FM46" s="411"/>
      <c r="FN46" s="411"/>
      <c r="FO46" s="411"/>
      <c r="FP46" s="411"/>
      <c r="FQ46" s="411"/>
      <c r="FR46" s="1153"/>
      <c r="FS46" s="1154"/>
      <c r="FT46" s="1153"/>
      <c r="FU46" s="1154"/>
      <c r="FV46" s="1153"/>
      <c r="FW46" s="1154"/>
      <c r="FX46" s="1153"/>
      <c r="FY46" s="1154"/>
      <c r="FZ46" s="1153"/>
      <c r="GA46" s="1154"/>
      <c r="GB46" s="1153"/>
      <c r="GC46" s="1154"/>
      <c r="GE46" s="1152"/>
      <c r="GF46" s="1152"/>
      <c r="GG46" s="1161"/>
      <c r="GH46" s="1152"/>
      <c r="GI46" s="633" t="str">
        <f t="shared" ref="GI46:HR46" si="112">IF(GI38="grey","grey",IF($GG45="grey","grey",IF(S46="","yellow",IF(COUNTIF($CW$6:$CW$7,S46)&gt;0,"","red"))))</f>
        <v>grey</v>
      </c>
      <c r="GJ46" s="633" t="str">
        <f t="shared" si="112"/>
        <v>grey</v>
      </c>
      <c r="GK46" s="633" t="str">
        <f t="shared" si="112"/>
        <v>grey</v>
      </c>
      <c r="GL46" s="633" t="str">
        <f t="shared" si="112"/>
        <v>grey</v>
      </c>
      <c r="GM46" s="633" t="str">
        <f t="shared" si="112"/>
        <v>grey</v>
      </c>
      <c r="GN46" s="633" t="str">
        <f t="shared" si="112"/>
        <v>grey</v>
      </c>
      <c r="GO46" s="633" t="str">
        <f t="shared" si="112"/>
        <v>grey</v>
      </c>
      <c r="GP46" s="633" t="str">
        <f t="shared" si="112"/>
        <v>grey</v>
      </c>
      <c r="GQ46" s="633" t="str">
        <f t="shared" si="112"/>
        <v>grey</v>
      </c>
      <c r="GR46" s="633" t="str">
        <f t="shared" si="112"/>
        <v>grey</v>
      </c>
      <c r="GS46" s="633" t="str">
        <f t="shared" si="112"/>
        <v>grey</v>
      </c>
      <c r="GT46" s="633" t="str">
        <f t="shared" si="112"/>
        <v>grey</v>
      </c>
      <c r="GU46" s="633" t="str">
        <f t="shared" si="112"/>
        <v>grey</v>
      </c>
      <c r="GV46" s="633" t="str">
        <f t="shared" si="112"/>
        <v>grey</v>
      </c>
      <c r="GW46" s="633" t="str">
        <f t="shared" si="112"/>
        <v>grey</v>
      </c>
      <c r="GX46" s="633" t="str">
        <f t="shared" si="112"/>
        <v>grey</v>
      </c>
      <c r="GY46" s="633" t="str">
        <f t="shared" si="112"/>
        <v>grey</v>
      </c>
      <c r="GZ46" s="633" t="str">
        <f t="shared" si="112"/>
        <v>grey</v>
      </c>
      <c r="HA46" s="633" t="str">
        <f t="shared" si="112"/>
        <v>grey</v>
      </c>
      <c r="HB46" s="633" t="str">
        <f t="shared" si="112"/>
        <v>grey</v>
      </c>
      <c r="HC46" s="633" t="str">
        <f t="shared" si="112"/>
        <v>grey</v>
      </c>
      <c r="HD46" s="633" t="str">
        <f t="shared" si="112"/>
        <v>grey</v>
      </c>
      <c r="HE46" s="633" t="str">
        <f t="shared" si="112"/>
        <v>grey</v>
      </c>
      <c r="HF46" s="633" t="str">
        <f t="shared" si="112"/>
        <v>grey</v>
      </c>
      <c r="HG46" s="633" t="str">
        <f t="shared" si="112"/>
        <v>grey</v>
      </c>
      <c r="HH46" s="633" t="str">
        <f t="shared" si="112"/>
        <v>grey</v>
      </c>
      <c r="HI46" s="633" t="str">
        <f t="shared" si="112"/>
        <v>grey</v>
      </c>
      <c r="HJ46" s="633" t="str">
        <f t="shared" si="112"/>
        <v>grey</v>
      </c>
      <c r="HK46" s="633" t="str">
        <f t="shared" si="112"/>
        <v>grey</v>
      </c>
      <c r="HL46" s="633" t="str">
        <f t="shared" si="112"/>
        <v>grey</v>
      </c>
      <c r="HM46" s="633" t="str">
        <f t="shared" si="112"/>
        <v>grey</v>
      </c>
      <c r="HN46" s="633" t="str">
        <f t="shared" si="112"/>
        <v>grey</v>
      </c>
      <c r="HO46" s="633" t="str">
        <f t="shared" si="112"/>
        <v>grey</v>
      </c>
      <c r="HP46" s="633" t="str">
        <f t="shared" si="112"/>
        <v>grey</v>
      </c>
      <c r="HQ46" s="633" t="str">
        <f t="shared" si="112"/>
        <v>grey</v>
      </c>
      <c r="HR46" s="633" t="str">
        <f t="shared" si="112"/>
        <v>grey</v>
      </c>
      <c r="HS46" s="1163"/>
      <c r="HT46" s="1152"/>
      <c r="HU46" s="1161"/>
    </row>
    <row r="47" spans="1:229">
      <c r="B47" s="1186" t="s">
        <v>297</v>
      </c>
      <c r="C47" s="1187"/>
      <c r="D47" s="1186" t="s">
        <v>298</v>
      </c>
      <c r="E47" s="1187"/>
      <c r="F47" s="1186" t="s">
        <v>299</v>
      </c>
      <c r="G47" s="1187"/>
      <c r="H47" s="1186" t="s">
        <v>300</v>
      </c>
      <c r="I47" s="1187"/>
      <c r="J47" s="1186" t="s">
        <v>301</v>
      </c>
      <c r="K47" s="1187"/>
      <c r="L47" s="1186" t="s">
        <v>302</v>
      </c>
      <c r="M47" s="1187"/>
      <c r="N47" s="30"/>
      <c r="O47" s="1151">
        <v>4</v>
      </c>
      <c r="P47" s="1151" t="str">
        <f>IFERROR(INDEX(内線情報!$C$5:$C$54,MATCH($Q47,内線情報!$B$5:$B$54,0)),"")&amp;""</f>
        <v/>
      </c>
      <c r="Q47" s="1160"/>
      <c r="R47" s="1151" t="str">
        <f>IFERROR(INDEX(内線情報!$D$5:$D$54,MATCH($Q47,内線情報!$B$5:$B$54,0)),"")&amp;""</f>
        <v/>
      </c>
      <c r="S47" s="431" t="s">
        <v>643</v>
      </c>
      <c r="T47" s="431" t="s">
        <v>643</v>
      </c>
      <c r="U47" s="431" t="s">
        <v>643</v>
      </c>
      <c r="V47" s="431" t="s">
        <v>643</v>
      </c>
      <c r="W47" s="431" t="s">
        <v>643</v>
      </c>
      <c r="X47" s="431" t="s">
        <v>643</v>
      </c>
      <c r="Y47" s="431" t="s">
        <v>643</v>
      </c>
      <c r="Z47" s="431" t="s">
        <v>643</v>
      </c>
      <c r="AA47" s="431" t="s">
        <v>643</v>
      </c>
      <c r="AB47" s="431" t="s">
        <v>643</v>
      </c>
      <c r="AC47" s="431" t="s">
        <v>643</v>
      </c>
      <c r="AD47" s="431" t="s">
        <v>643</v>
      </c>
      <c r="AE47" s="431" t="s">
        <v>643</v>
      </c>
      <c r="AF47" s="431" t="s">
        <v>643</v>
      </c>
      <c r="AG47" s="431" t="s">
        <v>643</v>
      </c>
      <c r="AH47" s="431" t="s">
        <v>643</v>
      </c>
      <c r="AI47" s="431" t="s">
        <v>643</v>
      </c>
      <c r="AJ47" s="431" t="s">
        <v>643</v>
      </c>
      <c r="AK47" s="431" t="s">
        <v>643</v>
      </c>
      <c r="AL47" s="431" t="s">
        <v>643</v>
      </c>
      <c r="AM47" s="431" t="s">
        <v>643</v>
      </c>
      <c r="AN47" s="431" t="s">
        <v>643</v>
      </c>
      <c r="AO47" s="431" t="s">
        <v>643</v>
      </c>
      <c r="AP47" s="431" t="s">
        <v>643</v>
      </c>
      <c r="AQ47" s="431" t="s">
        <v>643</v>
      </c>
      <c r="AR47" s="431" t="s">
        <v>643</v>
      </c>
      <c r="AS47" s="431" t="s">
        <v>643</v>
      </c>
      <c r="AT47" s="431" t="s">
        <v>643</v>
      </c>
      <c r="AU47" s="431" t="s">
        <v>643</v>
      </c>
      <c r="AV47" s="431" t="s">
        <v>643</v>
      </c>
      <c r="AW47" s="431" t="s">
        <v>643</v>
      </c>
      <c r="AX47" s="431" t="s">
        <v>643</v>
      </c>
      <c r="AY47" s="431" t="s">
        <v>643</v>
      </c>
      <c r="AZ47" s="431" t="s">
        <v>643</v>
      </c>
      <c r="BA47" s="431" t="s">
        <v>643</v>
      </c>
      <c r="BB47" s="431" t="s">
        <v>643</v>
      </c>
      <c r="BC47" s="1178" t="s">
        <v>643</v>
      </c>
      <c r="BD47" s="1151" t="str">
        <f>IFERROR(IF(Q47="","",IF(ISBLANK(INDEX(内線情報!$G$5:$G$54,Q47)),1,DS47)),"")&amp;""</f>
        <v/>
      </c>
      <c r="BE47" s="1180"/>
      <c r="BK47" s="50">
        <v>41</v>
      </c>
      <c r="BN47" s="50">
        <v>41</v>
      </c>
      <c r="BO47" s="50">
        <v>40</v>
      </c>
      <c r="BQ47" s="52"/>
      <c r="BS47" s="52"/>
      <c r="BU47" s="52"/>
      <c r="BV47" s="50"/>
      <c r="BW47" s="52"/>
      <c r="BY47" s="52"/>
      <c r="CA47" s="52"/>
      <c r="CC47" s="52"/>
      <c r="CE47" s="52"/>
      <c r="CG47" s="52"/>
      <c r="CH47" s="50"/>
      <c r="CI47" s="52"/>
      <c r="CK47" s="52"/>
      <c r="CM47" s="52"/>
      <c r="DA47" s="1166" t="str">
        <f>IFERROR(IF(COUNT(Q41:Q66)&gt;0,IF($DN40&lt;18,"grey",B47),"grey"),B47)</f>
        <v>grey</v>
      </c>
      <c r="DB47" s="1167"/>
      <c r="DC47" s="1166" t="str">
        <f>IFERROR(IF(COUNT(Q41:Q66)&gt;0,IF($DN40&lt;18,"grey",D47),"grey"),D47)</f>
        <v>grey</v>
      </c>
      <c r="DD47" s="1167"/>
      <c r="DE47" s="1166" t="str">
        <f>IFERROR(IF(COUNT(Q41:Q66)&gt;0,IF($DN40&lt;18,"grey",F47),"grey"),F47)</f>
        <v>grey</v>
      </c>
      <c r="DF47" s="1167"/>
      <c r="DG47" s="1166" t="str">
        <f>IFERROR(IF(COUNT(Q41:Q66)&gt;0,IF($DN40&lt;18,"grey",H47),"grey"),H47)</f>
        <v>grey</v>
      </c>
      <c r="DH47" s="1167"/>
      <c r="DI47" s="1166" t="str">
        <f>IFERROR(IF(COUNT(Q41:Q66)&gt;0,IF($DN40&lt;18,"grey",J47),"grey"),J47)</f>
        <v>grey</v>
      </c>
      <c r="DJ47" s="1167"/>
      <c r="DK47" s="1166" t="str">
        <f>IFERROR(IF(COUNT(Q41:Q66)&gt;0,IF($DN40&lt;18,"grey",L47),"grey"),L47)</f>
        <v>grey</v>
      </c>
      <c r="DL47" s="1167"/>
      <c r="DM47" s="22" t="str">
        <f>IFERROR(INDEX(内線情報!$BL$5:$BL$41,MATCH(R47,内線情報!$AI$5:$AI$43,0),1),"")</f>
        <v/>
      </c>
      <c r="DS47" s="1141" t="e">
        <f>INDEX(内線情報!$G$5:$G$54,MATCH(Q47,DK,0))</f>
        <v>#N/A</v>
      </c>
      <c r="DV47" s="1166"/>
      <c r="DW47" s="1167"/>
      <c r="DX47" s="1166"/>
      <c r="DY47" s="1167"/>
      <c r="DZ47" s="1166"/>
      <c r="EA47" s="1167"/>
      <c r="EB47" s="1166"/>
      <c r="EC47" s="1167"/>
      <c r="ED47" s="1166"/>
      <c r="EE47" s="1167"/>
      <c r="EF47" s="1166"/>
      <c r="EG47" s="1167"/>
      <c r="ET47" s="1166"/>
      <c r="EU47" s="1167"/>
      <c r="EV47" s="1166"/>
      <c r="EW47" s="1167"/>
      <c r="EX47" s="1166"/>
      <c r="EY47" s="1167"/>
      <c r="EZ47" s="1166"/>
      <c r="FA47" s="1167"/>
      <c r="FB47" s="1166"/>
      <c r="FC47" s="1167"/>
      <c r="FD47" s="1166"/>
      <c r="FE47" s="1167"/>
      <c r="FF47" s="421">
        <v>41</v>
      </c>
      <c r="FG47" s="421"/>
      <c r="FH47" s="421"/>
      <c r="FI47" s="421"/>
      <c r="FJ47" s="421" t="str">
        <f>IF(内線情報!D45="未定義","red","")</f>
        <v>red</v>
      </c>
      <c r="FK47" s="420"/>
      <c r="FL47" s="420"/>
      <c r="FM47" s="420"/>
      <c r="FN47" s="420"/>
      <c r="FO47" s="420"/>
      <c r="FP47" s="420"/>
      <c r="FQ47" s="420"/>
      <c r="FR47" s="1166"/>
      <c r="FS47" s="1167"/>
      <c r="FT47" s="1166"/>
      <c r="FU47" s="1167"/>
      <c r="FV47" s="1166"/>
      <c r="FW47" s="1167"/>
      <c r="FX47" s="1166"/>
      <c r="FY47" s="1167"/>
      <c r="FZ47" s="1166"/>
      <c r="GA47" s="1167"/>
      <c r="GB47" s="1166"/>
      <c r="GC47" s="1167"/>
      <c r="GE47" s="1151" t="str">
        <f>IF($GF47="grey","grey","")</f>
        <v>grey</v>
      </c>
      <c r="GF47" s="1151" t="str">
        <f>IF($GG47="grey","grey","")</f>
        <v>grey</v>
      </c>
      <c r="GG47" s="1160" t="str">
        <f>IF(Q47="","grey",IF(COUNTIF(Q:Q,Q47)&gt;1,"red",IF(COUNTIF(_DK,Q47)&gt;0,"","red")))</f>
        <v>grey</v>
      </c>
      <c r="GH47" s="1151" t="str">
        <f>IF($GF47="grey","grey","")</f>
        <v>grey</v>
      </c>
      <c r="GI47" s="633" t="str">
        <f t="shared" ref="GI47:HR47" si="113">IF(GI38="grey","grey",IF($GG47="grey","grey",IF(S47="","yellow",IF(COUNTIF($CT$6:$CT$21,S47)&gt;0,"","red"))))</f>
        <v>grey</v>
      </c>
      <c r="GJ47" s="633" t="str">
        <f t="shared" si="113"/>
        <v>grey</v>
      </c>
      <c r="GK47" s="633" t="str">
        <f t="shared" si="113"/>
        <v>grey</v>
      </c>
      <c r="GL47" s="633" t="str">
        <f t="shared" si="113"/>
        <v>grey</v>
      </c>
      <c r="GM47" s="633" t="str">
        <f t="shared" si="113"/>
        <v>grey</v>
      </c>
      <c r="GN47" s="633" t="str">
        <f t="shared" si="113"/>
        <v>grey</v>
      </c>
      <c r="GO47" s="633" t="str">
        <f t="shared" si="113"/>
        <v>grey</v>
      </c>
      <c r="GP47" s="633" t="str">
        <f t="shared" si="113"/>
        <v>grey</v>
      </c>
      <c r="GQ47" s="633" t="str">
        <f t="shared" si="113"/>
        <v>grey</v>
      </c>
      <c r="GR47" s="633" t="str">
        <f t="shared" si="113"/>
        <v>grey</v>
      </c>
      <c r="GS47" s="633" t="str">
        <f t="shared" si="113"/>
        <v>grey</v>
      </c>
      <c r="GT47" s="633" t="str">
        <f t="shared" si="113"/>
        <v>grey</v>
      </c>
      <c r="GU47" s="633" t="str">
        <f t="shared" si="113"/>
        <v>grey</v>
      </c>
      <c r="GV47" s="633" t="str">
        <f t="shared" si="113"/>
        <v>grey</v>
      </c>
      <c r="GW47" s="633" t="str">
        <f t="shared" si="113"/>
        <v>grey</v>
      </c>
      <c r="GX47" s="633" t="str">
        <f t="shared" si="113"/>
        <v>grey</v>
      </c>
      <c r="GY47" s="633" t="str">
        <f t="shared" si="113"/>
        <v>grey</v>
      </c>
      <c r="GZ47" s="633" t="str">
        <f t="shared" si="113"/>
        <v>grey</v>
      </c>
      <c r="HA47" s="633" t="str">
        <f t="shared" si="113"/>
        <v>grey</v>
      </c>
      <c r="HB47" s="633" t="str">
        <f t="shared" si="113"/>
        <v>grey</v>
      </c>
      <c r="HC47" s="633" t="str">
        <f t="shared" si="113"/>
        <v>grey</v>
      </c>
      <c r="HD47" s="633" t="str">
        <f t="shared" si="113"/>
        <v>grey</v>
      </c>
      <c r="HE47" s="633" t="str">
        <f t="shared" si="113"/>
        <v>grey</v>
      </c>
      <c r="HF47" s="633" t="str">
        <f t="shared" si="113"/>
        <v>grey</v>
      </c>
      <c r="HG47" s="633" t="str">
        <f t="shared" si="113"/>
        <v>grey</v>
      </c>
      <c r="HH47" s="633" t="str">
        <f t="shared" si="113"/>
        <v>grey</v>
      </c>
      <c r="HI47" s="633" t="str">
        <f t="shared" si="113"/>
        <v>grey</v>
      </c>
      <c r="HJ47" s="633" t="str">
        <f t="shared" si="113"/>
        <v>grey</v>
      </c>
      <c r="HK47" s="633" t="str">
        <f t="shared" si="113"/>
        <v>grey</v>
      </c>
      <c r="HL47" s="633" t="str">
        <f t="shared" si="113"/>
        <v>grey</v>
      </c>
      <c r="HM47" s="633" t="str">
        <f t="shared" si="113"/>
        <v>grey</v>
      </c>
      <c r="HN47" s="633" t="str">
        <f t="shared" si="113"/>
        <v>grey</v>
      </c>
      <c r="HO47" s="633" t="str">
        <f t="shared" si="113"/>
        <v>grey</v>
      </c>
      <c r="HP47" s="633" t="str">
        <f t="shared" si="113"/>
        <v>grey</v>
      </c>
      <c r="HQ47" s="633" t="str">
        <f t="shared" si="113"/>
        <v>grey</v>
      </c>
      <c r="HR47" s="633" t="str">
        <f t="shared" si="113"/>
        <v>grey</v>
      </c>
      <c r="HS47" s="1162" t="str">
        <f t="shared" ref="HS47" si="114">IF($GG47="grey","grey",IF(BC47="","",IF(COUNTIF($CV$6:$CV$7,BC47)&gt;0,"","red")))</f>
        <v>grey</v>
      </c>
      <c r="HT47" s="1151" t="str">
        <f t="shared" ref="HT47:HU47" si="115">IF($GG47="grey","grey","")</f>
        <v>grey</v>
      </c>
      <c r="HU47" s="1160" t="str">
        <f t="shared" si="115"/>
        <v>grey</v>
      </c>
    </row>
    <row r="48" spans="1:229">
      <c r="B48" s="34" t="s">
        <v>57</v>
      </c>
      <c r="C48" s="35"/>
      <c r="D48" s="34" t="s">
        <v>57</v>
      </c>
      <c r="E48" s="35"/>
      <c r="F48" s="34" t="s">
        <v>57</v>
      </c>
      <c r="G48" s="35"/>
      <c r="H48" s="34" t="s">
        <v>57</v>
      </c>
      <c r="I48" s="35"/>
      <c r="J48" s="34" t="s">
        <v>57</v>
      </c>
      <c r="K48" s="35"/>
      <c r="L48" s="34" t="s">
        <v>57</v>
      </c>
      <c r="M48" s="35"/>
      <c r="N48" s="30"/>
      <c r="O48" s="1152"/>
      <c r="P48" s="1152"/>
      <c r="Q48" s="1161"/>
      <c r="R48" s="1152"/>
      <c r="S48" s="432" t="s">
        <v>643</v>
      </c>
      <c r="T48" s="432" t="s">
        <v>643</v>
      </c>
      <c r="U48" s="432" t="s">
        <v>643</v>
      </c>
      <c r="V48" s="432" t="s">
        <v>643</v>
      </c>
      <c r="W48" s="432" t="s">
        <v>643</v>
      </c>
      <c r="X48" s="432" t="s">
        <v>643</v>
      </c>
      <c r="Y48" s="432" t="s">
        <v>643</v>
      </c>
      <c r="Z48" s="432" t="s">
        <v>643</v>
      </c>
      <c r="AA48" s="432" t="s">
        <v>643</v>
      </c>
      <c r="AB48" s="432" t="s">
        <v>643</v>
      </c>
      <c r="AC48" s="432" t="s">
        <v>643</v>
      </c>
      <c r="AD48" s="432" t="s">
        <v>643</v>
      </c>
      <c r="AE48" s="432" t="s">
        <v>643</v>
      </c>
      <c r="AF48" s="432" t="s">
        <v>643</v>
      </c>
      <c r="AG48" s="432" t="s">
        <v>643</v>
      </c>
      <c r="AH48" s="432" t="s">
        <v>643</v>
      </c>
      <c r="AI48" s="432" t="s">
        <v>643</v>
      </c>
      <c r="AJ48" s="432" t="s">
        <v>643</v>
      </c>
      <c r="AK48" s="432" t="s">
        <v>643</v>
      </c>
      <c r="AL48" s="432" t="s">
        <v>643</v>
      </c>
      <c r="AM48" s="432" t="s">
        <v>643</v>
      </c>
      <c r="AN48" s="432" t="s">
        <v>643</v>
      </c>
      <c r="AO48" s="432" t="s">
        <v>643</v>
      </c>
      <c r="AP48" s="432" t="s">
        <v>643</v>
      </c>
      <c r="AQ48" s="432" t="s">
        <v>643</v>
      </c>
      <c r="AR48" s="432" t="s">
        <v>643</v>
      </c>
      <c r="AS48" s="432" t="s">
        <v>643</v>
      </c>
      <c r="AT48" s="432" t="s">
        <v>643</v>
      </c>
      <c r="AU48" s="432" t="s">
        <v>643</v>
      </c>
      <c r="AV48" s="432" t="s">
        <v>643</v>
      </c>
      <c r="AW48" s="432" t="s">
        <v>643</v>
      </c>
      <c r="AX48" s="432" t="s">
        <v>643</v>
      </c>
      <c r="AY48" s="432" t="s">
        <v>643</v>
      </c>
      <c r="AZ48" s="432" t="s">
        <v>643</v>
      </c>
      <c r="BA48" s="432" t="s">
        <v>643</v>
      </c>
      <c r="BB48" s="432" t="s">
        <v>643</v>
      </c>
      <c r="BC48" s="1179"/>
      <c r="BD48" s="1152"/>
      <c r="BE48" s="1181"/>
      <c r="BK48" s="50">
        <v>42</v>
      </c>
      <c r="BN48" s="50">
        <v>42</v>
      </c>
      <c r="BO48" s="50">
        <v>41</v>
      </c>
      <c r="BU48" s="50"/>
      <c r="BV48" s="50"/>
      <c r="BW48" s="50"/>
      <c r="CG48" s="50"/>
      <c r="CH48" s="50"/>
      <c r="CI48" s="50"/>
      <c r="DA48" s="34" t="str">
        <f>IF(DA47="grey","grey",IF(B48="","yellow",IF(COUNTIF($BG$6:$BG$39,B48)&gt;0,"","red")))</f>
        <v>grey</v>
      </c>
      <c r="DB48" s="35" t="str">
        <f ca="1">IF(DA47="grey","grey",IFERROR(IF(COUNTIF(INDIRECT(B48),SUBSTITUTE(C48,"*","~")),EU48,"red"),IF(AND(C48&lt;&gt;$BG$7,C48&lt;&gt;$BG$8,C48&lt;&gt;$BG$9,C48&lt;&gt;$BG$10,C48&lt;&gt;$BG$11,C48&lt;&gt;$BG$12,C48&lt;&gt;$BG$13),"grey",EU48)))</f>
        <v>grey</v>
      </c>
      <c r="DC48" s="34" t="str">
        <f>IF(DC47="grey","grey",IF(D48="","yellow",IF(COUNTIF($BG$6:$BG$39,D48)&gt;0,"","red")))</f>
        <v>grey</v>
      </c>
      <c r="DD48" s="35" t="str">
        <f ca="1">IF(DC47="grey","grey",IFERROR(IF(COUNTIF(INDIRECT(D48),SUBSTITUTE(E48,"*","~")),EW48,"red"),IF(AND(E48&lt;&gt;$BG$7,E48&lt;&gt;$BG$8,E48&lt;&gt;$BG$9,E48&lt;&gt;$BG$10,E48&lt;&gt;$BG$11,E48&lt;&gt;$BG$12,E48&lt;&gt;$BG$13),"grey",EW48)))</f>
        <v>grey</v>
      </c>
      <c r="DE48" s="34" t="str">
        <f>IF(DE47="grey","grey",IF(F48="","yellow",IF(COUNTIF($BG$6:$BG$39,F48)&gt;0,"","red")))</f>
        <v>grey</v>
      </c>
      <c r="DF48" s="35" t="str">
        <f ca="1">IF(DE47="grey","grey",IFERROR(IF(COUNTIF(INDIRECT(F48),SUBSTITUTE(G48,"*","~")),EY48,"red"),IF(AND(G48&lt;&gt;$BG$7,G48&lt;&gt;$BG$8,G48&lt;&gt;$BG$9,G48&lt;&gt;$BG$10,G48&lt;&gt;$BG$11,G48&lt;&gt;$BG$12,G48&lt;&gt;$BG$13),"grey",EY48)))</f>
        <v>grey</v>
      </c>
      <c r="DG48" s="34" t="str">
        <f>IF(DG47="grey","grey",IF(H48="","yellow",IF(COUNTIF($BG$6:$BG$39,H48)&gt;0,"","red")))</f>
        <v>grey</v>
      </c>
      <c r="DH48" s="35" t="str">
        <f ca="1">IF(DG47="grey","grey",IFERROR(IF(COUNTIF(INDIRECT(H48),SUBSTITUTE(I48,"*","~")),FA48,"red"),IF(AND(I48&lt;&gt;$BG$7,I48&lt;&gt;$BG$8,I48&lt;&gt;$BG$9,I48&lt;&gt;$BG$10,I48&lt;&gt;$BG$11,I48&lt;&gt;$BG$12,I48&lt;&gt;$BG$13),"grey",FA48)))</f>
        <v>grey</v>
      </c>
      <c r="DI48" s="34" t="str">
        <f>IF(DI47="grey","grey",IF(J48="","yellow",IF(COUNTIF($BG$6:$BG$39,J48)&gt;0,"","red")))</f>
        <v>grey</v>
      </c>
      <c r="DJ48" s="35" t="str">
        <f ca="1">IF(DI47="grey","grey",IFERROR(IF(COUNTIF(INDIRECT(J48),SUBSTITUTE(K48,"*","~")),FC48,"red"),IF(AND(K48&lt;&gt;$BG$7,K48&lt;&gt;$BG$8,K48&lt;&gt;$BG$9,K48&lt;&gt;$BG$10,K48&lt;&gt;$BG$11,K48&lt;&gt;$BG$12,K48&lt;&gt;$BG$13),"grey",FC48)))</f>
        <v>grey</v>
      </c>
      <c r="DK48" s="34" t="str">
        <f>IF(DK47="grey","grey",IF(L48="","yellow",IF(COUNTIF($BG$6:$BG$39,L48)&gt;0,"","red")))</f>
        <v>grey</v>
      </c>
      <c r="DL48" s="35" t="str">
        <f ca="1">IF(DK47="grey","grey",IFERROR(IF(COUNTIF(INDIRECT(L48),SUBSTITUTE(M48,"*","~")),FE48,"red"),IF(AND(M48&lt;&gt;$BG$7,M48&lt;&gt;$BG$8,M48&lt;&gt;$BG$9,M48&lt;&gt;$BG$10,M48&lt;&gt;$BG$11,M48&lt;&gt;$BG$12,M48&lt;&gt;$BG$13),"grey",FE48)))</f>
        <v>grey</v>
      </c>
      <c r="DM48" s="22" t="str">
        <f>IFERROR(INDEX(内線情報!$BL$5:$BL$41,MATCH(R48,内線情報!$AI$5:$AI$43,0),1),"")</f>
        <v/>
      </c>
      <c r="DS48" s="1141"/>
      <c r="DV48" s="34" t="str">
        <f>CONCATENATE(B48,C48)</f>
        <v>未使用</v>
      </c>
      <c r="DW48" s="35"/>
      <c r="DX48" s="34" t="str">
        <f>CONCATENATE(D48,E48)</f>
        <v>未使用</v>
      </c>
      <c r="DY48" s="35"/>
      <c r="DZ48" s="34" t="str">
        <f>CONCATENATE(F48,G48)</f>
        <v>未使用</v>
      </c>
      <c r="EA48" s="35"/>
      <c r="EB48" s="34" t="str">
        <f>CONCATENATE(H48,I48)</f>
        <v>未使用</v>
      </c>
      <c r="EC48" s="35"/>
      <c r="ED48" s="34" t="str">
        <f>CONCATENATE(J48,K48)</f>
        <v>未使用</v>
      </c>
      <c r="EE48" s="35"/>
      <c r="EF48" s="34" t="str">
        <f>CONCATENATE(L48,M48)</f>
        <v>未使用</v>
      </c>
      <c r="EG48" s="35"/>
      <c r="EH48" s="22">
        <f>COUNTIF($DV$6:$EG$34,DV48)</f>
        <v>18</v>
      </c>
      <c r="EJ48" s="22">
        <f>COUNTIF($DV$6:$EG$34,DX48)</f>
        <v>18</v>
      </c>
      <c r="EL48" s="22">
        <f>COUNTIF($DV$6:$EG$34,DZ48)</f>
        <v>18</v>
      </c>
      <c r="EN48" s="22">
        <f>COUNTIF($DV$6:$EG$34,EB48)</f>
        <v>18</v>
      </c>
      <c r="EP48" s="22">
        <f>COUNTIF($DV$6:$EG$34,ED48)</f>
        <v>18</v>
      </c>
      <c r="ER48" s="22">
        <f>COUNTIF($DV$6:$EG$34,EF48)</f>
        <v>18</v>
      </c>
      <c r="ET48" s="34" t="str">
        <f>IF(DV48="未使用","",IF(EH48&lt;2,"","red"))</f>
        <v/>
      </c>
      <c r="EU48" s="35" t="str">
        <f>IF(B48="ボックスキー","",IF(C48="","red",FS48))</f>
        <v>red</v>
      </c>
      <c r="EV48" s="34" t="str">
        <f>IF(DX48="未使用","",IF(EJ48&lt;2,"","red"))</f>
        <v/>
      </c>
      <c r="EW48" s="35" t="str">
        <f>IF(D48="ボックスキー","",IF(E48="","red",FU48))</f>
        <v>red</v>
      </c>
      <c r="EX48" s="34" t="str">
        <f>IF(DZ48="未使用","",IF(EL48&lt;2,"","red"))</f>
        <v/>
      </c>
      <c r="EY48" s="35" t="str">
        <f>IF(F48="ボックスキー","",IF(G48="","red",FW48))</f>
        <v>red</v>
      </c>
      <c r="EZ48" s="34" t="str">
        <f>IF(EB48="未使用","",IF(EN48&lt;2,"","red"))</f>
        <v/>
      </c>
      <c r="FA48" s="35" t="str">
        <f>IF(H48="ボックスキー","",IF(I48="","red",FY48))</f>
        <v>red</v>
      </c>
      <c r="FB48" s="34" t="str">
        <f>IF(ED48="未使用","",IF(EP48&lt;2,"","red"))</f>
        <v/>
      </c>
      <c r="FC48" s="35" t="str">
        <f>IF(J48="ボックスキー","",IF(K48="","red",GA48))</f>
        <v>red</v>
      </c>
      <c r="FD48" s="34" t="str">
        <f>IF(EF48="未使用","",IF(ER48&lt;2,"","red"))</f>
        <v/>
      </c>
      <c r="FE48" s="35" t="str">
        <f>IF(L48="ボックスキー","",IF(M48="","red",GC48))</f>
        <v>red</v>
      </c>
      <c r="FF48" s="419">
        <v>42</v>
      </c>
      <c r="FG48" s="419"/>
      <c r="FH48" s="419"/>
      <c r="FI48" s="419"/>
      <c r="FJ48" s="419" t="str">
        <f>IF(内線情報!D46="未定義","red","")</f>
        <v>red</v>
      </c>
      <c r="FK48" s="419"/>
      <c r="FL48" s="419"/>
      <c r="FM48" s="419"/>
      <c r="FN48" s="419"/>
      <c r="FO48" s="419"/>
      <c r="FP48" s="419"/>
      <c r="FQ48" s="419"/>
      <c r="FR48" s="34"/>
      <c r="FS48" s="35" t="str">
        <f>IF(B48=$FG$6,INDEX($FG$7:$FG$18,C48),IF(B48=$FH$6,INDEX($FH$7:$FH$12,C48),IF(B48=$FI$6,INDEX($FI$7:$FI$18,C48),IF(B48=$FJ$6,INDEX($FJ$7:$FJ$56,C48),"none"))))</f>
        <v>none</v>
      </c>
      <c r="FT48" s="34"/>
      <c r="FU48" s="35" t="str">
        <f>IF(D48=$FG$6,INDEX($FG$7:$FG$18,E48),IF(D48=$FH$6,INDEX($FH$7:$FH$12,E48),IF(D48=$FI$6,INDEX($FI$7:$FI$18,E48),IF(D48=$FJ$6,INDEX($FJ$7:$FJ$56,E48),"none"))))</f>
        <v>none</v>
      </c>
      <c r="FV48" s="34"/>
      <c r="FW48" s="35" t="str">
        <f>IF(F48=$FG$6,INDEX($FG$7:$FG$18,G48),IF(F48=$FH$6,INDEX($FH$7:$FH$12,G48),IF(F48=$FI$6,INDEX($FI$7:$FI$18,G48),IF(F48=$FJ$6,INDEX($FJ$7:$FJ$56,G48),"none"))))</f>
        <v>none</v>
      </c>
      <c r="FX48" s="34"/>
      <c r="FY48" s="35" t="str">
        <f>IF(H48=$FG$6,INDEX($FG$7:$FG$18,I48),IF(H48=$FH$6,INDEX($FH$7:$FH$12,I48),IF(H48=$FI$6,INDEX($FI$7:$FI$18,I48),IF(H48=$FJ$6,INDEX($FJ$7:$FJ$56,I48),"none"))))</f>
        <v>none</v>
      </c>
      <c r="FZ48" s="34"/>
      <c r="GA48" s="35" t="str">
        <f>IF(J48=$FG$6,INDEX($FG$7:$FG$18,K48),IF(J48=$FH$6,INDEX($FH$7:$FH$12,K48),IF(J48=$FI$6,INDEX($FI$7:$FI$18,K48),IF(J48=$FJ$6,INDEX($FJ$7:$FJ$56,K48),"none"))))</f>
        <v>none</v>
      </c>
      <c r="GB48" s="34"/>
      <c r="GC48" s="35" t="str">
        <f>IF(L48=$FG$6,INDEX($FG$7:$FG$18,M48),IF(L48=$FH$6,INDEX($FH$7:$FH$12,M48),IF(L48=$FI$6,INDEX($FI$7:$FI$18,M48),IF(L48=$FJ$6,INDEX($FJ$7:$FJ$56,M48),"none"))))</f>
        <v>none</v>
      </c>
      <c r="GE48" s="1152"/>
      <c r="GF48" s="1152"/>
      <c r="GG48" s="1161"/>
      <c r="GH48" s="1152"/>
      <c r="GI48" s="633" t="str">
        <f t="shared" ref="GI48:HR48" si="116">IF(GI38="grey","grey",IF($GG47="grey","grey",IF(S48="","yellow",IF(COUNTIF($CW$6:$CW$7,S48)&gt;0,"","red"))))</f>
        <v>grey</v>
      </c>
      <c r="GJ48" s="633" t="str">
        <f t="shared" si="116"/>
        <v>grey</v>
      </c>
      <c r="GK48" s="633" t="str">
        <f t="shared" si="116"/>
        <v>grey</v>
      </c>
      <c r="GL48" s="633" t="str">
        <f t="shared" si="116"/>
        <v>grey</v>
      </c>
      <c r="GM48" s="633" t="str">
        <f t="shared" si="116"/>
        <v>grey</v>
      </c>
      <c r="GN48" s="633" t="str">
        <f t="shared" si="116"/>
        <v>grey</v>
      </c>
      <c r="GO48" s="633" t="str">
        <f t="shared" si="116"/>
        <v>grey</v>
      </c>
      <c r="GP48" s="633" t="str">
        <f t="shared" si="116"/>
        <v>grey</v>
      </c>
      <c r="GQ48" s="633" t="str">
        <f t="shared" si="116"/>
        <v>grey</v>
      </c>
      <c r="GR48" s="633" t="str">
        <f t="shared" si="116"/>
        <v>grey</v>
      </c>
      <c r="GS48" s="633" t="str">
        <f t="shared" si="116"/>
        <v>grey</v>
      </c>
      <c r="GT48" s="633" t="str">
        <f t="shared" si="116"/>
        <v>grey</v>
      </c>
      <c r="GU48" s="633" t="str">
        <f t="shared" si="116"/>
        <v>grey</v>
      </c>
      <c r="GV48" s="633" t="str">
        <f t="shared" si="116"/>
        <v>grey</v>
      </c>
      <c r="GW48" s="633" t="str">
        <f t="shared" si="116"/>
        <v>grey</v>
      </c>
      <c r="GX48" s="633" t="str">
        <f t="shared" si="116"/>
        <v>grey</v>
      </c>
      <c r="GY48" s="633" t="str">
        <f t="shared" si="116"/>
        <v>grey</v>
      </c>
      <c r="GZ48" s="633" t="str">
        <f t="shared" si="116"/>
        <v>grey</v>
      </c>
      <c r="HA48" s="633" t="str">
        <f t="shared" si="116"/>
        <v>grey</v>
      </c>
      <c r="HB48" s="633" t="str">
        <f t="shared" si="116"/>
        <v>grey</v>
      </c>
      <c r="HC48" s="633" t="str">
        <f t="shared" si="116"/>
        <v>grey</v>
      </c>
      <c r="HD48" s="633" t="str">
        <f t="shared" si="116"/>
        <v>grey</v>
      </c>
      <c r="HE48" s="633" t="str">
        <f t="shared" si="116"/>
        <v>grey</v>
      </c>
      <c r="HF48" s="633" t="str">
        <f t="shared" si="116"/>
        <v>grey</v>
      </c>
      <c r="HG48" s="633" t="str">
        <f t="shared" si="116"/>
        <v>grey</v>
      </c>
      <c r="HH48" s="633" t="str">
        <f t="shared" si="116"/>
        <v>grey</v>
      </c>
      <c r="HI48" s="633" t="str">
        <f t="shared" si="116"/>
        <v>grey</v>
      </c>
      <c r="HJ48" s="633" t="str">
        <f t="shared" si="116"/>
        <v>grey</v>
      </c>
      <c r="HK48" s="633" t="str">
        <f t="shared" si="116"/>
        <v>grey</v>
      </c>
      <c r="HL48" s="633" t="str">
        <f t="shared" si="116"/>
        <v>grey</v>
      </c>
      <c r="HM48" s="633" t="str">
        <f t="shared" si="116"/>
        <v>grey</v>
      </c>
      <c r="HN48" s="633" t="str">
        <f t="shared" si="116"/>
        <v>grey</v>
      </c>
      <c r="HO48" s="633" t="str">
        <f t="shared" si="116"/>
        <v>grey</v>
      </c>
      <c r="HP48" s="633" t="str">
        <f t="shared" si="116"/>
        <v>grey</v>
      </c>
      <c r="HQ48" s="633" t="str">
        <f t="shared" si="116"/>
        <v>grey</v>
      </c>
      <c r="HR48" s="633" t="str">
        <f t="shared" si="116"/>
        <v>grey</v>
      </c>
      <c r="HS48" s="1163"/>
      <c r="HT48" s="1152"/>
      <c r="HU48" s="1161"/>
    </row>
    <row r="49" spans="2:229">
      <c r="B49" s="1175" t="str">
        <f>IFERROR(INDEX($DV:$DV,ROW()),"")&amp;""</f>
        <v/>
      </c>
      <c r="C49" s="1176"/>
      <c r="D49" s="1177" t="str">
        <f>IFERROR(INDEX($DX:$DX,ROW()),"")&amp;""</f>
        <v/>
      </c>
      <c r="E49" s="1176"/>
      <c r="F49" s="1175" t="str">
        <f>IFERROR(INDEX($DZ:$DZ,ROW()),"")&amp;""</f>
        <v/>
      </c>
      <c r="G49" s="1176"/>
      <c r="H49" s="1175" t="str">
        <f>IFERROR(INDEX($EB:$EB,ROW()),"")&amp;""</f>
        <v/>
      </c>
      <c r="I49" s="1176"/>
      <c r="J49" s="1175" t="str">
        <f>IFERROR(INDEX($ED:$ED,ROW()),"")&amp;""</f>
        <v/>
      </c>
      <c r="K49" s="1176"/>
      <c r="L49" s="1175" t="str">
        <f>IFERROR(INDEX($EF:$EF,ROW()),"")&amp;""</f>
        <v/>
      </c>
      <c r="M49" s="1176"/>
      <c r="N49" s="30"/>
      <c r="O49" s="1151">
        <v>5</v>
      </c>
      <c r="P49" s="1151" t="str">
        <f>IFERROR(INDEX(内線情報!$C$5:$C$54,MATCH($Q49,内線情報!$B$5:$B$54,0)),"")&amp;""</f>
        <v/>
      </c>
      <c r="Q49" s="1160"/>
      <c r="R49" s="1151" t="str">
        <f>IFERROR(INDEX(内線情報!$D$5:$D$54,MATCH($Q49,内線情報!$B$5:$B$54,0)),"")&amp;""</f>
        <v/>
      </c>
      <c r="S49" s="431" t="s">
        <v>643</v>
      </c>
      <c r="T49" s="431" t="s">
        <v>643</v>
      </c>
      <c r="U49" s="431" t="s">
        <v>643</v>
      </c>
      <c r="V49" s="431" t="s">
        <v>643</v>
      </c>
      <c r="W49" s="431" t="s">
        <v>643</v>
      </c>
      <c r="X49" s="431" t="s">
        <v>643</v>
      </c>
      <c r="Y49" s="431" t="s">
        <v>643</v>
      </c>
      <c r="Z49" s="431" t="s">
        <v>643</v>
      </c>
      <c r="AA49" s="431" t="s">
        <v>643</v>
      </c>
      <c r="AB49" s="431" t="s">
        <v>643</v>
      </c>
      <c r="AC49" s="431" t="s">
        <v>643</v>
      </c>
      <c r="AD49" s="431" t="s">
        <v>643</v>
      </c>
      <c r="AE49" s="431" t="s">
        <v>643</v>
      </c>
      <c r="AF49" s="431" t="s">
        <v>643</v>
      </c>
      <c r="AG49" s="431" t="s">
        <v>643</v>
      </c>
      <c r="AH49" s="431" t="s">
        <v>643</v>
      </c>
      <c r="AI49" s="431" t="s">
        <v>643</v>
      </c>
      <c r="AJ49" s="431" t="s">
        <v>643</v>
      </c>
      <c r="AK49" s="431" t="s">
        <v>643</v>
      </c>
      <c r="AL49" s="431" t="s">
        <v>643</v>
      </c>
      <c r="AM49" s="431" t="s">
        <v>643</v>
      </c>
      <c r="AN49" s="431" t="s">
        <v>643</v>
      </c>
      <c r="AO49" s="431" t="s">
        <v>643</v>
      </c>
      <c r="AP49" s="431" t="s">
        <v>643</v>
      </c>
      <c r="AQ49" s="431" t="s">
        <v>643</v>
      </c>
      <c r="AR49" s="431" t="s">
        <v>643</v>
      </c>
      <c r="AS49" s="431" t="s">
        <v>643</v>
      </c>
      <c r="AT49" s="431" t="s">
        <v>643</v>
      </c>
      <c r="AU49" s="431" t="s">
        <v>643</v>
      </c>
      <c r="AV49" s="431" t="s">
        <v>643</v>
      </c>
      <c r="AW49" s="431" t="s">
        <v>643</v>
      </c>
      <c r="AX49" s="431" t="s">
        <v>643</v>
      </c>
      <c r="AY49" s="431" t="s">
        <v>643</v>
      </c>
      <c r="AZ49" s="431" t="s">
        <v>643</v>
      </c>
      <c r="BA49" s="431" t="s">
        <v>643</v>
      </c>
      <c r="BB49" s="431" t="s">
        <v>643</v>
      </c>
      <c r="BC49" s="1178" t="s">
        <v>643</v>
      </c>
      <c r="BD49" s="1151" t="str">
        <f>IFERROR(IF(Q49="","",IF(ISBLANK(INDEX(内線情報!$G$5:$G$54,Q49)),1,DS49)),"")&amp;""</f>
        <v/>
      </c>
      <c r="BE49" s="1180"/>
      <c r="BN49" s="50">
        <v>43</v>
      </c>
      <c r="BO49" s="50">
        <v>42</v>
      </c>
      <c r="BP49" s="50" t="e">
        <f>INDEX(番号!$CA$5:$CB$44,C48,2)</f>
        <v>#VALUE!</v>
      </c>
      <c r="BQ49" s="50" t="str">
        <f>IF(C48="","",IF(BP49="",INDEX(番号!$CA$44:$CB47,C48,2),BP49))</f>
        <v/>
      </c>
      <c r="BR49" s="50">
        <f>INDEX(番号!$CC$5:$CE$52,C48,3)</f>
        <v>6045</v>
      </c>
      <c r="BS49" s="50" t="str">
        <f>IF(C48="","",IF(BR49="0",INDEX(番号!$CC$5:$CE$52,C48,2),BR49))&amp;""</f>
        <v/>
      </c>
      <c r="BT49" s="50" t="e">
        <f>INDEX(番号!$CA$5:$CB$44,E48,2)</f>
        <v>#VALUE!</v>
      </c>
      <c r="BU49" s="50" t="str">
        <f>IF(E48="","",IF(BT49="",INDEX(番号!$CA$44:$CB47,E48,2),BT49))&amp;""</f>
        <v/>
      </c>
      <c r="BV49" s="50">
        <f>INDEX(番号!$CC$5:$CE$52,E48,3)</f>
        <v>6045</v>
      </c>
      <c r="BW49" s="50" t="str">
        <f>IF(E48="","",IF(BV49="0",INDEX(番号!$CC$5:$CE$52,E48,2),BV49))&amp;""</f>
        <v/>
      </c>
      <c r="BX49" s="50" t="e">
        <f>INDEX(番号!$CA$5:$CB$44,G48,2)</f>
        <v>#VALUE!</v>
      </c>
      <c r="BY49" s="50" t="str">
        <f>IF(G48="","",IF(BX49="",INDEX(番号!$CA$44:$CB47,G48,2),BX49))&amp;""</f>
        <v/>
      </c>
      <c r="BZ49" s="50">
        <f>INDEX(番号!$CC$5:$CE$52,G48,3)</f>
        <v>6045</v>
      </c>
      <c r="CA49" s="50" t="str">
        <f>IF(G48="","",IF(BZ49="0",INDEX(番号!$CC$5:$CE$52,G48,2),BZ49))&amp;""</f>
        <v/>
      </c>
      <c r="CB49" s="50" t="e">
        <f>INDEX(番号!$CA$5:$CB$44,I48,2)</f>
        <v>#VALUE!</v>
      </c>
      <c r="CC49" s="50" t="str">
        <f>IF(I48="","",IF(CB49="",INDEX(番号!$CA$44:$CB47,I48,2),CB49))&amp;""</f>
        <v/>
      </c>
      <c r="CD49" s="50">
        <f>INDEX(番号!$CC$5:$CE$52,I48,3)</f>
        <v>6045</v>
      </c>
      <c r="CE49" s="50" t="str">
        <f>IF(I48="","",IF(CD49="0",INDEX(番号!$CC$5:$CE$52,I48,2),CD49))&amp;""</f>
        <v/>
      </c>
      <c r="CF49" s="50" t="e">
        <f>INDEX(番号!$CA$5:$CB$44,K48,2)</f>
        <v>#VALUE!</v>
      </c>
      <c r="CG49" s="50" t="str">
        <f>IF(K48="","",IF(CF49="",INDEX(番号!$CA$5:$CB$44,K48,1),CF49))&amp;""</f>
        <v/>
      </c>
      <c r="CH49" s="50">
        <f>INDEX(番号!$CC$5:$CE$52,K48,3)</f>
        <v>6045</v>
      </c>
      <c r="CI49" s="50" t="str">
        <f>IF(K48="","",IF(CH49="0",INDEX(番号!$CC$5:$CE$52,K48,2),CH49))&amp;""</f>
        <v/>
      </c>
      <c r="CJ49" s="50" t="e">
        <f>INDEX(番号!$CA$5:$CB$44,M48,2)</f>
        <v>#VALUE!</v>
      </c>
      <c r="CK49" s="50" t="str">
        <f>IF(M48="","",IF(CJ49="",INDEX(番号!$CA$5:$CB$44,M48,1),CJ49))&amp;""</f>
        <v/>
      </c>
      <c r="CL49" s="50">
        <f>INDEX(番号!$CC$5:$CE$52,M48,3)</f>
        <v>6045</v>
      </c>
      <c r="CM49" s="50" t="str">
        <f>IF(M48="","",IF(CL49="0",INDEX(番号!$CC$5:$CE$52,M48,2),CL49))&amp;""</f>
        <v/>
      </c>
      <c r="DA49" s="1153" t="str">
        <f>IF(DA47="grey","grey","")</f>
        <v>grey</v>
      </c>
      <c r="DB49" s="1154"/>
      <c r="DC49" s="1153" t="str">
        <f>IF(DC47="grey","grey","")</f>
        <v>grey</v>
      </c>
      <c r="DD49" s="1154"/>
      <c r="DE49" s="1153" t="str">
        <f>IF(DE47="grey","grey","")</f>
        <v>grey</v>
      </c>
      <c r="DF49" s="1154"/>
      <c r="DG49" s="1153" t="str">
        <f>IF(DG47="grey","grey","")</f>
        <v>grey</v>
      </c>
      <c r="DH49" s="1154"/>
      <c r="DI49" s="1153" t="str">
        <f>IF(DI47="grey","grey","")</f>
        <v>grey</v>
      </c>
      <c r="DJ49" s="1154"/>
      <c r="DK49" s="1153" t="str">
        <f>IF(DK47="grey","grey","")</f>
        <v>grey</v>
      </c>
      <c r="DL49" s="1154"/>
      <c r="DM49" s="22" t="str">
        <f>IFERROR(INDEX(内線情報!$BL$5:$BL$41,MATCH(R49,内線情報!$AI$5:$AI$43,0),1),"")</f>
        <v/>
      </c>
      <c r="DS49" s="1141" t="e">
        <f>INDEX(内線情報!$G$5:$G$54,MATCH(Q49,DK,0))</f>
        <v>#N/A</v>
      </c>
      <c r="DV49" s="1153" t="str">
        <f>IF(B48="DK",BQ49,IF(B48="NK",BS49,""))</f>
        <v/>
      </c>
      <c r="DW49" s="1154"/>
      <c r="DX49" s="1155" t="str">
        <f>IF(D48="DK",BU49,IF(D48="NK",BW49,""))</f>
        <v/>
      </c>
      <c r="DY49" s="1156"/>
      <c r="DZ49" s="1155" t="str">
        <f>IF(F48="DK",BY49,IF(F48="NK",CA49,""))</f>
        <v/>
      </c>
      <c r="EA49" s="1156"/>
      <c r="EB49" s="1155" t="str">
        <f>IF(H48="DK",CC49,IF(H48="NK",CE49,""))</f>
        <v/>
      </c>
      <c r="EC49" s="1156"/>
      <c r="ED49" s="1155" t="str">
        <f>IF(J48="DK",CG49,IF(J48="NK",CI49,""))</f>
        <v/>
      </c>
      <c r="EE49" s="1156"/>
      <c r="EF49" s="1155" t="str">
        <f>IF(L48="DK",CK49,IF(L48="NK",CM49,""))</f>
        <v/>
      </c>
      <c r="EG49" s="1156"/>
      <c r="ET49" s="1153"/>
      <c r="EU49" s="1154"/>
      <c r="EV49" s="1153"/>
      <c r="EW49" s="1154"/>
      <c r="EX49" s="1153"/>
      <c r="EY49" s="1154"/>
      <c r="EZ49" s="1153"/>
      <c r="FA49" s="1154"/>
      <c r="FB49" s="1153"/>
      <c r="FC49" s="1154"/>
      <c r="FD49" s="1153"/>
      <c r="FE49" s="1154"/>
      <c r="FF49" s="411">
        <v>43</v>
      </c>
      <c r="FG49" s="411"/>
      <c r="FH49" s="411"/>
      <c r="FI49" s="411"/>
      <c r="FJ49" s="411" t="str">
        <f>IF(内線情報!D47="未定義","red","")</f>
        <v>red</v>
      </c>
      <c r="FK49" s="411"/>
      <c r="FL49" s="411"/>
      <c r="FM49" s="411"/>
      <c r="FN49" s="411"/>
      <c r="FO49" s="411"/>
      <c r="FP49" s="411"/>
      <c r="FQ49" s="411"/>
      <c r="FR49" s="1153"/>
      <c r="FS49" s="1154"/>
      <c r="FT49" s="1153"/>
      <c r="FU49" s="1154"/>
      <c r="FV49" s="1153"/>
      <c r="FW49" s="1154"/>
      <c r="FX49" s="1153"/>
      <c r="FY49" s="1154"/>
      <c r="FZ49" s="1153"/>
      <c r="GA49" s="1154"/>
      <c r="GB49" s="1153"/>
      <c r="GC49" s="1154"/>
      <c r="GE49" s="1151" t="str">
        <f>IF($GF49="grey","grey","")</f>
        <v>grey</v>
      </c>
      <c r="GF49" s="1151" t="str">
        <f>IF($GG49="grey","grey","")</f>
        <v>grey</v>
      </c>
      <c r="GG49" s="1160" t="str">
        <f>IF(Q49="","grey",IF(COUNTIF(Q:Q,Q49)&gt;1,"red",IF(COUNTIF(_DK,Q49)&gt;0,"","red")))</f>
        <v>grey</v>
      </c>
      <c r="GH49" s="1151" t="str">
        <f>IF($GF49="grey","grey","")</f>
        <v>grey</v>
      </c>
      <c r="GI49" s="633" t="str">
        <f t="shared" ref="GI49:HR49" si="117">IF(GI38="grey","grey",IF($GG49="grey","grey",IF(S49="","yellow",IF(COUNTIF($CT$6:$CT$21,S49)&gt;0,"","red"))))</f>
        <v>grey</v>
      </c>
      <c r="GJ49" s="633" t="str">
        <f t="shared" si="117"/>
        <v>grey</v>
      </c>
      <c r="GK49" s="633" t="str">
        <f t="shared" si="117"/>
        <v>grey</v>
      </c>
      <c r="GL49" s="633" t="str">
        <f t="shared" si="117"/>
        <v>grey</v>
      </c>
      <c r="GM49" s="633" t="str">
        <f t="shared" si="117"/>
        <v>grey</v>
      </c>
      <c r="GN49" s="633" t="str">
        <f t="shared" si="117"/>
        <v>grey</v>
      </c>
      <c r="GO49" s="633" t="str">
        <f t="shared" si="117"/>
        <v>grey</v>
      </c>
      <c r="GP49" s="633" t="str">
        <f t="shared" si="117"/>
        <v>grey</v>
      </c>
      <c r="GQ49" s="633" t="str">
        <f t="shared" si="117"/>
        <v>grey</v>
      </c>
      <c r="GR49" s="633" t="str">
        <f t="shared" si="117"/>
        <v>grey</v>
      </c>
      <c r="GS49" s="633" t="str">
        <f t="shared" si="117"/>
        <v>grey</v>
      </c>
      <c r="GT49" s="633" t="str">
        <f t="shared" si="117"/>
        <v>grey</v>
      </c>
      <c r="GU49" s="633" t="str">
        <f t="shared" si="117"/>
        <v>grey</v>
      </c>
      <c r="GV49" s="633" t="str">
        <f t="shared" si="117"/>
        <v>grey</v>
      </c>
      <c r="GW49" s="633" t="str">
        <f t="shared" si="117"/>
        <v>grey</v>
      </c>
      <c r="GX49" s="633" t="str">
        <f t="shared" si="117"/>
        <v>grey</v>
      </c>
      <c r="GY49" s="633" t="str">
        <f t="shared" si="117"/>
        <v>grey</v>
      </c>
      <c r="GZ49" s="633" t="str">
        <f t="shared" si="117"/>
        <v>grey</v>
      </c>
      <c r="HA49" s="633" t="str">
        <f t="shared" si="117"/>
        <v>grey</v>
      </c>
      <c r="HB49" s="633" t="str">
        <f t="shared" si="117"/>
        <v>grey</v>
      </c>
      <c r="HC49" s="633" t="str">
        <f t="shared" si="117"/>
        <v>grey</v>
      </c>
      <c r="HD49" s="633" t="str">
        <f t="shared" si="117"/>
        <v>grey</v>
      </c>
      <c r="HE49" s="633" t="str">
        <f t="shared" si="117"/>
        <v>grey</v>
      </c>
      <c r="HF49" s="633" t="str">
        <f t="shared" si="117"/>
        <v>grey</v>
      </c>
      <c r="HG49" s="633" t="str">
        <f t="shared" si="117"/>
        <v>grey</v>
      </c>
      <c r="HH49" s="633" t="str">
        <f t="shared" si="117"/>
        <v>grey</v>
      </c>
      <c r="HI49" s="633" t="str">
        <f t="shared" si="117"/>
        <v>grey</v>
      </c>
      <c r="HJ49" s="633" t="str">
        <f t="shared" si="117"/>
        <v>grey</v>
      </c>
      <c r="HK49" s="633" t="str">
        <f t="shared" si="117"/>
        <v>grey</v>
      </c>
      <c r="HL49" s="633" t="str">
        <f t="shared" si="117"/>
        <v>grey</v>
      </c>
      <c r="HM49" s="633" t="str">
        <f t="shared" si="117"/>
        <v>grey</v>
      </c>
      <c r="HN49" s="633" t="str">
        <f t="shared" si="117"/>
        <v>grey</v>
      </c>
      <c r="HO49" s="633" t="str">
        <f t="shared" si="117"/>
        <v>grey</v>
      </c>
      <c r="HP49" s="633" t="str">
        <f t="shared" si="117"/>
        <v>grey</v>
      </c>
      <c r="HQ49" s="633" t="str">
        <f t="shared" si="117"/>
        <v>grey</v>
      </c>
      <c r="HR49" s="633" t="str">
        <f t="shared" si="117"/>
        <v>grey</v>
      </c>
      <c r="HS49" s="1162" t="str">
        <f t="shared" ref="HS49" si="118">IF($GG49="grey","grey",IF(BC49="","",IF(COUNTIF($CV$6:$CV$7,BC49)&gt;0,"","red")))</f>
        <v>grey</v>
      </c>
      <c r="HT49" s="1151" t="str">
        <f t="shared" ref="HT49:HU49" si="119">IF($GG49="grey","grey","")</f>
        <v>grey</v>
      </c>
      <c r="HU49" s="1160" t="str">
        <f t="shared" si="119"/>
        <v>grey</v>
      </c>
    </row>
    <row r="50" spans="2:229">
      <c r="B50" s="1175" t="str">
        <f>IFERROR(INDEX($DV:$DV,ROW()),"")&amp;""</f>
        <v/>
      </c>
      <c r="C50" s="1176"/>
      <c r="D50" s="1177" t="str">
        <f>IFERROR(INDEX($DX:$DX,ROW()),"")&amp;""</f>
        <v/>
      </c>
      <c r="E50" s="1176"/>
      <c r="F50" s="1175" t="str">
        <f>IFERROR(INDEX($DZ:$DZ,ROW()),"")&amp;""</f>
        <v/>
      </c>
      <c r="G50" s="1176"/>
      <c r="H50" s="1175" t="str">
        <f>IFERROR(INDEX($EB:$EB,ROW()),"")&amp;""</f>
        <v/>
      </c>
      <c r="I50" s="1176"/>
      <c r="J50" s="1175" t="str">
        <f>IFERROR(INDEX($ED:$ED,ROW()),"")&amp;""</f>
        <v/>
      </c>
      <c r="K50" s="1176"/>
      <c r="L50" s="1175" t="str">
        <f>IFERROR(INDEX($EF:$EF,ROW()),"")&amp;""</f>
        <v/>
      </c>
      <c r="M50" s="1176"/>
      <c r="O50" s="1152"/>
      <c r="P50" s="1152"/>
      <c r="Q50" s="1161"/>
      <c r="R50" s="1152"/>
      <c r="S50" s="432" t="s">
        <v>643</v>
      </c>
      <c r="T50" s="432" t="s">
        <v>643</v>
      </c>
      <c r="U50" s="432" t="s">
        <v>643</v>
      </c>
      <c r="V50" s="432" t="s">
        <v>643</v>
      </c>
      <c r="W50" s="432" t="s">
        <v>643</v>
      </c>
      <c r="X50" s="432" t="s">
        <v>643</v>
      </c>
      <c r="Y50" s="432" t="s">
        <v>643</v>
      </c>
      <c r="Z50" s="432" t="s">
        <v>643</v>
      </c>
      <c r="AA50" s="432" t="s">
        <v>643</v>
      </c>
      <c r="AB50" s="432" t="s">
        <v>643</v>
      </c>
      <c r="AC50" s="432" t="s">
        <v>643</v>
      </c>
      <c r="AD50" s="432" t="s">
        <v>643</v>
      </c>
      <c r="AE50" s="432" t="s">
        <v>643</v>
      </c>
      <c r="AF50" s="432" t="s">
        <v>643</v>
      </c>
      <c r="AG50" s="432" t="s">
        <v>643</v>
      </c>
      <c r="AH50" s="432" t="s">
        <v>643</v>
      </c>
      <c r="AI50" s="432" t="s">
        <v>643</v>
      </c>
      <c r="AJ50" s="432" t="s">
        <v>643</v>
      </c>
      <c r="AK50" s="432" t="s">
        <v>643</v>
      </c>
      <c r="AL50" s="432" t="s">
        <v>643</v>
      </c>
      <c r="AM50" s="432" t="s">
        <v>643</v>
      </c>
      <c r="AN50" s="432" t="s">
        <v>643</v>
      </c>
      <c r="AO50" s="432" t="s">
        <v>643</v>
      </c>
      <c r="AP50" s="432" t="s">
        <v>643</v>
      </c>
      <c r="AQ50" s="432" t="s">
        <v>643</v>
      </c>
      <c r="AR50" s="432" t="s">
        <v>643</v>
      </c>
      <c r="AS50" s="432" t="s">
        <v>643</v>
      </c>
      <c r="AT50" s="432" t="s">
        <v>643</v>
      </c>
      <c r="AU50" s="432" t="s">
        <v>643</v>
      </c>
      <c r="AV50" s="432" t="s">
        <v>643</v>
      </c>
      <c r="AW50" s="432" t="s">
        <v>643</v>
      </c>
      <c r="AX50" s="432" t="s">
        <v>643</v>
      </c>
      <c r="AY50" s="432" t="s">
        <v>643</v>
      </c>
      <c r="AZ50" s="432" t="s">
        <v>643</v>
      </c>
      <c r="BA50" s="432" t="s">
        <v>643</v>
      </c>
      <c r="BB50" s="432" t="s">
        <v>643</v>
      </c>
      <c r="BC50" s="1179"/>
      <c r="BD50" s="1152"/>
      <c r="BE50" s="1181"/>
      <c r="BN50" s="50">
        <v>44</v>
      </c>
      <c r="BO50" s="50">
        <v>43</v>
      </c>
      <c r="BP50" s="50" t="s">
        <v>720</v>
      </c>
      <c r="BQ50" s="50" t="str">
        <f>IF(C48="","",INDEX(外線情報!$K$5:$K$16,C48,1))&amp;""</f>
        <v/>
      </c>
      <c r="BR50" s="50" t="s">
        <v>417</v>
      </c>
      <c r="BS50" s="50" t="str">
        <f>IF(C48="","",INDEX(NK･NKG!$CG$5:$CG$52,C48,1))&amp;""</f>
        <v/>
      </c>
      <c r="BT50" s="50" t="s">
        <v>720</v>
      </c>
      <c r="BU50" s="50" t="str">
        <f>IF(E48="","",INDEX(外線情報!$K$5:$K$16,E48,1))&amp;""</f>
        <v/>
      </c>
      <c r="BV50" s="50" t="s">
        <v>417</v>
      </c>
      <c r="BW50" s="50" t="str">
        <f>IF(E48="","",INDEX(NK･NKG!$CG$5:$CG$52,E48,1))&amp;""</f>
        <v/>
      </c>
      <c r="BX50" s="50" t="s">
        <v>720</v>
      </c>
      <c r="BY50" s="50" t="str">
        <f>IF(G48="","",INDEX(外線情報!$K$5:$K$16,G48,1))&amp;""</f>
        <v/>
      </c>
      <c r="BZ50" s="50" t="s">
        <v>417</v>
      </c>
      <c r="CA50" s="50" t="str">
        <f>IF(G48="","",INDEX(NK･NKG!$CG$5:$CG$52,G48,1))&amp;""</f>
        <v/>
      </c>
      <c r="CB50" s="50" t="s">
        <v>720</v>
      </c>
      <c r="CC50" s="50" t="str">
        <f>IF(I48="","",INDEX(外線情報!$K$5:$K$16,I48,1))&amp;""</f>
        <v/>
      </c>
      <c r="CD50" s="50" t="s">
        <v>417</v>
      </c>
      <c r="CE50" s="50" t="str">
        <f>IF(I48="","",INDEX(NK･NKG!$CG$5:$CG$52,I48,1))&amp;""</f>
        <v/>
      </c>
      <c r="CF50" s="50" t="s">
        <v>720</v>
      </c>
      <c r="CG50" s="50" t="str">
        <f>IF(K48="","",INDEX(外線情報!$K$5:$K$16,K48,1))&amp;""</f>
        <v/>
      </c>
      <c r="CH50" s="50" t="s">
        <v>417</v>
      </c>
      <c r="CI50" s="50" t="str">
        <f>IF(K48="","",INDEX(NK･NKG!$CG$5:$CG$52,K48,1))&amp;""</f>
        <v/>
      </c>
      <c r="CJ50" s="50" t="s">
        <v>720</v>
      </c>
      <c r="CK50" s="50" t="str">
        <f>IF(M48="","",INDEX(外線情報!$K$5:$K$16,M48,1))&amp;""</f>
        <v/>
      </c>
      <c r="CL50" s="50" t="s">
        <v>417</v>
      </c>
      <c r="CM50" s="50" t="str">
        <f>IF(M48="","",INDEX(NK･NKG!$CG$5:$CG$52,M48,1))&amp;""</f>
        <v/>
      </c>
      <c r="DA50" s="1153" t="str">
        <f t="shared" ref="DA50" si="120">IF(DA47="grey","grey","")</f>
        <v>grey</v>
      </c>
      <c r="DB50" s="1154"/>
      <c r="DC50" s="1153" t="str">
        <f t="shared" ref="DC50" si="121">IF(DC47="grey","grey","")</f>
        <v>grey</v>
      </c>
      <c r="DD50" s="1154"/>
      <c r="DE50" s="1153" t="str">
        <f t="shared" ref="DE50" si="122">IF(DE47="grey","grey","")</f>
        <v>grey</v>
      </c>
      <c r="DF50" s="1154"/>
      <c r="DG50" s="1153" t="str">
        <f t="shared" ref="DG50" si="123">IF(DG47="grey","grey","")</f>
        <v>grey</v>
      </c>
      <c r="DH50" s="1154"/>
      <c r="DI50" s="1153" t="str">
        <f t="shared" ref="DI50" si="124">IF(DI47="grey","grey","")</f>
        <v>grey</v>
      </c>
      <c r="DJ50" s="1154"/>
      <c r="DK50" s="1153" t="str">
        <f t="shared" ref="DK50" si="125">IF(DK47="grey","grey","")</f>
        <v>grey</v>
      </c>
      <c r="DL50" s="1154"/>
      <c r="DM50" s="22" t="str">
        <f>IFERROR(INDEX(内線情報!$BL$5:$BL$41,MATCH(R50,内線情報!$AI$5:$AI$43,0),1),"")</f>
        <v/>
      </c>
      <c r="DS50" s="1141"/>
      <c r="DV50" s="1153" t="str">
        <f>IF(B48="IK",BQ50,IF(B48="NK",BS50,""))</f>
        <v/>
      </c>
      <c r="DW50" s="1154"/>
      <c r="DX50" s="1155" t="str">
        <f>IF(D48="IK",BU50,IF(D48="NK",BW50,""))</f>
        <v/>
      </c>
      <c r="DY50" s="1156"/>
      <c r="DZ50" s="1155" t="str">
        <f>IF(F48="IK",BY50,IF(F48="NK",CA50,""))</f>
        <v/>
      </c>
      <c r="EA50" s="1156"/>
      <c r="EB50" s="1155" t="str">
        <f>IF(H48="IK",CC50,IF(H48="NK",CE50,""))</f>
        <v/>
      </c>
      <c r="EC50" s="1156"/>
      <c r="ED50" s="1155" t="str">
        <f>IF(J48="IK",CG50,IF(J48="NK",CI50,""))</f>
        <v/>
      </c>
      <c r="EE50" s="1156"/>
      <c r="EF50" s="1155" t="str">
        <f>IF(L48="IK",CK50,IF(L48="NK",CM50,""))</f>
        <v/>
      </c>
      <c r="EG50" s="1156"/>
      <c r="ET50" s="1153"/>
      <c r="EU50" s="1154"/>
      <c r="EV50" s="1153"/>
      <c r="EW50" s="1154"/>
      <c r="EX50" s="1153"/>
      <c r="EY50" s="1154"/>
      <c r="EZ50" s="1153"/>
      <c r="FA50" s="1154"/>
      <c r="FB50" s="1153"/>
      <c r="FC50" s="1154"/>
      <c r="FD50" s="1153"/>
      <c r="FE50" s="1154"/>
      <c r="FF50" s="411">
        <v>44</v>
      </c>
      <c r="FG50" s="411"/>
      <c r="FH50" s="411"/>
      <c r="FI50" s="411"/>
      <c r="FJ50" s="411" t="str">
        <f>IF(内線情報!D48="未定義","red","")</f>
        <v>red</v>
      </c>
      <c r="FK50" s="411"/>
      <c r="FL50" s="411"/>
      <c r="FM50" s="411"/>
      <c r="FN50" s="411"/>
      <c r="FO50" s="411"/>
      <c r="FP50" s="411"/>
      <c r="FQ50" s="411"/>
      <c r="FR50" s="1153"/>
      <c r="FS50" s="1154"/>
      <c r="FT50" s="1153"/>
      <c r="FU50" s="1154"/>
      <c r="FV50" s="1153"/>
      <c r="FW50" s="1154"/>
      <c r="FX50" s="1153"/>
      <c r="FY50" s="1154"/>
      <c r="FZ50" s="1153"/>
      <c r="GA50" s="1154"/>
      <c r="GB50" s="1153"/>
      <c r="GC50" s="1154"/>
      <c r="GE50" s="1152"/>
      <c r="GF50" s="1152"/>
      <c r="GG50" s="1161"/>
      <c r="GH50" s="1152"/>
      <c r="GI50" s="633" t="str">
        <f t="shared" ref="GI50:HR50" si="126">IF(GI38="grey","grey",IF($GG49="grey","grey",IF(S50="","yellow",IF(COUNTIF($CW$6:$CW$7,S50)&gt;0,"","red"))))</f>
        <v>grey</v>
      </c>
      <c r="GJ50" s="633" t="str">
        <f t="shared" si="126"/>
        <v>grey</v>
      </c>
      <c r="GK50" s="633" t="str">
        <f t="shared" si="126"/>
        <v>grey</v>
      </c>
      <c r="GL50" s="633" t="str">
        <f t="shared" si="126"/>
        <v>grey</v>
      </c>
      <c r="GM50" s="633" t="str">
        <f t="shared" si="126"/>
        <v>grey</v>
      </c>
      <c r="GN50" s="633" t="str">
        <f t="shared" si="126"/>
        <v>grey</v>
      </c>
      <c r="GO50" s="633" t="str">
        <f t="shared" si="126"/>
        <v>grey</v>
      </c>
      <c r="GP50" s="633" t="str">
        <f t="shared" si="126"/>
        <v>grey</v>
      </c>
      <c r="GQ50" s="633" t="str">
        <f t="shared" si="126"/>
        <v>grey</v>
      </c>
      <c r="GR50" s="633" t="str">
        <f t="shared" si="126"/>
        <v>grey</v>
      </c>
      <c r="GS50" s="633" t="str">
        <f t="shared" si="126"/>
        <v>grey</v>
      </c>
      <c r="GT50" s="633" t="str">
        <f t="shared" si="126"/>
        <v>grey</v>
      </c>
      <c r="GU50" s="633" t="str">
        <f t="shared" si="126"/>
        <v>grey</v>
      </c>
      <c r="GV50" s="633" t="str">
        <f t="shared" si="126"/>
        <v>grey</v>
      </c>
      <c r="GW50" s="633" t="str">
        <f t="shared" si="126"/>
        <v>grey</v>
      </c>
      <c r="GX50" s="633" t="str">
        <f t="shared" si="126"/>
        <v>grey</v>
      </c>
      <c r="GY50" s="633" t="str">
        <f t="shared" si="126"/>
        <v>grey</v>
      </c>
      <c r="GZ50" s="633" t="str">
        <f t="shared" si="126"/>
        <v>grey</v>
      </c>
      <c r="HA50" s="633" t="str">
        <f t="shared" si="126"/>
        <v>grey</v>
      </c>
      <c r="HB50" s="633" t="str">
        <f t="shared" si="126"/>
        <v>grey</v>
      </c>
      <c r="HC50" s="633" t="str">
        <f t="shared" si="126"/>
        <v>grey</v>
      </c>
      <c r="HD50" s="633" t="str">
        <f t="shared" si="126"/>
        <v>grey</v>
      </c>
      <c r="HE50" s="633" t="str">
        <f t="shared" si="126"/>
        <v>grey</v>
      </c>
      <c r="HF50" s="633" t="str">
        <f t="shared" si="126"/>
        <v>grey</v>
      </c>
      <c r="HG50" s="633" t="str">
        <f t="shared" si="126"/>
        <v>grey</v>
      </c>
      <c r="HH50" s="633" t="str">
        <f t="shared" si="126"/>
        <v>grey</v>
      </c>
      <c r="HI50" s="633" t="str">
        <f t="shared" si="126"/>
        <v>grey</v>
      </c>
      <c r="HJ50" s="633" t="str">
        <f t="shared" si="126"/>
        <v>grey</v>
      </c>
      <c r="HK50" s="633" t="str">
        <f t="shared" si="126"/>
        <v>grey</v>
      </c>
      <c r="HL50" s="633" t="str">
        <f t="shared" si="126"/>
        <v>grey</v>
      </c>
      <c r="HM50" s="633" t="str">
        <f t="shared" si="126"/>
        <v>grey</v>
      </c>
      <c r="HN50" s="633" t="str">
        <f t="shared" si="126"/>
        <v>grey</v>
      </c>
      <c r="HO50" s="633" t="str">
        <f t="shared" si="126"/>
        <v>grey</v>
      </c>
      <c r="HP50" s="633" t="str">
        <f t="shared" si="126"/>
        <v>grey</v>
      </c>
      <c r="HQ50" s="633" t="str">
        <f t="shared" si="126"/>
        <v>grey</v>
      </c>
      <c r="HR50" s="633" t="str">
        <f t="shared" si="126"/>
        <v>grey</v>
      </c>
      <c r="HS50" s="1163"/>
      <c r="HT50" s="1152"/>
      <c r="HU50" s="1161"/>
    </row>
    <row r="51" spans="2:229">
      <c r="B51" s="1184" t="s">
        <v>1324</v>
      </c>
      <c r="C51" s="1185"/>
      <c r="D51" s="1182" t="s">
        <v>1324</v>
      </c>
      <c r="E51" s="1183"/>
      <c r="F51" s="1184" t="s">
        <v>1318</v>
      </c>
      <c r="G51" s="1185"/>
      <c r="H51" s="1182" t="s">
        <v>1318</v>
      </c>
      <c r="I51" s="1183"/>
      <c r="J51" s="1184" t="s">
        <v>1318</v>
      </c>
      <c r="K51" s="1185"/>
      <c r="L51" s="1182" t="s">
        <v>1318</v>
      </c>
      <c r="M51" s="1183"/>
      <c r="O51" s="1151">
        <v>6</v>
      </c>
      <c r="P51" s="1151" t="str">
        <f>IFERROR(INDEX(内線情報!$C$5:$C$54,MATCH($Q51,内線情報!$B$5:$B$54,0)),"")&amp;""</f>
        <v/>
      </c>
      <c r="Q51" s="1160"/>
      <c r="R51" s="1151" t="str">
        <f>IFERROR(INDEX(内線情報!$D$5:$D$54,MATCH($Q51,内線情報!$B$5:$B$54,0)),"")&amp;""</f>
        <v/>
      </c>
      <c r="S51" s="431" t="s">
        <v>643</v>
      </c>
      <c r="T51" s="431" t="s">
        <v>643</v>
      </c>
      <c r="U51" s="431" t="s">
        <v>643</v>
      </c>
      <c r="V51" s="431" t="s">
        <v>643</v>
      </c>
      <c r="W51" s="431" t="s">
        <v>643</v>
      </c>
      <c r="X51" s="431" t="s">
        <v>643</v>
      </c>
      <c r="Y51" s="431" t="s">
        <v>643</v>
      </c>
      <c r="Z51" s="431" t="s">
        <v>643</v>
      </c>
      <c r="AA51" s="431" t="s">
        <v>643</v>
      </c>
      <c r="AB51" s="431" t="s">
        <v>643</v>
      </c>
      <c r="AC51" s="431" t="s">
        <v>643</v>
      </c>
      <c r="AD51" s="431" t="s">
        <v>643</v>
      </c>
      <c r="AE51" s="431" t="s">
        <v>643</v>
      </c>
      <c r="AF51" s="431" t="s">
        <v>643</v>
      </c>
      <c r="AG51" s="431" t="s">
        <v>643</v>
      </c>
      <c r="AH51" s="431" t="s">
        <v>643</v>
      </c>
      <c r="AI51" s="431" t="s">
        <v>643</v>
      </c>
      <c r="AJ51" s="431" t="s">
        <v>643</v>
      </c>
      <c r="AK51" s="431" t="s">
        <v>643</v>
      </c>
      <c r="AL51" s="431" t="s">
        <v>643</v>
      </c>
      <c r="AM51" s="431" t="s">
        <v>643</v>
      </c>
      <c r="AN51" s="431" t="s">
        <v>643</v>
      </c>
      <c r="AO51" s="431" t="s">
        <v>643</v>
      </c>
      <c r="AP51" s="431" t="s">
        <v>643</v>
      </c>
      <c r="AQ51" s="431" t="s">
        <v>643</v>
      </c>
      <c r="AR51" s="431" t="s">
        <v>643</v>
      </c>
      <c r="AS51" s="431" t="s">
        <v>643</v>
      </c>
      <c r="AT51" s="431" t="s">
        <v>643</v>
      </c>
      <c r="AU51" s="431" t="s">
        <v>643</v>
      </c>
      <c r="AV51" s="431" t="s">
        <v>643</v>
      </c>
      <c r="AW51" s="431" t="s">
        <v>643</v>
      </c>
      <c r="AX51" s="431" t="s">
        <v>643</v>
      </c>
      <c r="AY51" s="431" t="s">
        <v>643</v>
      </c>
      <c r="AZ51" s="431" t="s">
        <v>643</v>
      </c>
      <c r="BA51" s="431" t="s">
        <v>643</v>
      </c>
      <c r="BB51" s="431" t="s">
        <v>643</v>
      </c>
      <c r="BC51" s="1178" t="s">
        <v>643</v>
      </c>
      <c r="BD51" s="1151" t="str">
        <f>IFERROR(IF(Q51="","",IF(ISBLANK(INDEX(内線情報!$G$5:$G$54,Q51)),1,DS51)),"")&amp;""</f>
        <v/>
      </c>
      <c r="BE51" s="1180"/>
      <c r="BN51" s="50">
        <v>45</v>
      </c>
      <c r="BO51" s="50">
        <v>44</v>
      </c>
      <c r="BW51" s="50"/>
      <c r="CH51" s="50"/>
      <c r="CI51" s="50"/>
      <c r="DA51" s="1153" t="str">
        <f>IF(DA47="grey","grey",IF(AND(B48&lt;&gt;$BG$7,B48&lt;&gt;$BG$9,B48&lt;&gt;$BG$13,B48&lt;&gt;$BG$12),"grey",IF(B51="","yellow",IF(COUNTIF($CN$6:$CN$32,B51)&gt;0,"","red"))))</f>
        <v>grey</v>
      </c>
      <c r="DB51" s="1154"/>
      <c r="DC51" s="1153" t="str">
        <f>IF(DC47="grey","grey",IF(AND(D48&lt;&gt;$BG$7,D48&lt;&gt;$BG$9,D48&lt;&gt;$BG$13,D48&lt;&gt;$BG$12),"grey",IF(D51="","yellow",IF(COUNTIF($CN$6:$CN$32,D51)&gt;0,"","red"))))</f>
        <v>grey</v>
      </c>
      <c r="DD51" s="1154"/>
      <c r="DE51" s="1164" t="str">
        <f>IF(DE47="grey","grey",IF(AND(F48&lt;&gt;$BG$7,F48&lt;&gt;$BG$9,F48&lt;&gt;$BG$13,F48&lt;&gt;$BG$12),"grey",IF(F51="","yellow",IF(COUNTIF($CN$6:$CN$32,F51)&gt;0,"","red"))))</f>
        <v>grey</v>
      </c>
      <c r="DF51" s="1165"/>
      <c r="DG51" s="1164" t="str">
        <f>IF(DG47="grey","grey",IF(AND(H48&lt;&gt;$BG$7,H48&lt;&gt;$BG$9,H48&lt;&gt;$BG$13,H48&lt;&gt;$BG$12),"grey",IF(H51="","yellow",IF(COUNTIF($CN$6:$CN$32,H51)&gt;0,"","red"))))</f>
        <v>grey</v>
      </c>
      <c r="DH51" s="1165"/>
      <c r="DI51" s="1164" t="str">
        <f>IF(DI47="grey","grey",IF(AND(J48&lt;&gt;$BG$7,J48&lt;&gt;$BG$9,J48&lt;&gt;$BG$13,J48&lt;&gt;$BG$12),"grey",IF(J51="","yellow",IF(COUNTIF($CN$6:$CN$32,J51)&gt;0,"","red"))))</f>
        <v>grey</v>
      </c>
      <c r="DJ51" s="1165"/>
      <c r="DK51" s="1164" t="str">
        <f>IF(DK47="grey","grey",IF(AND(L48&lt;&gt;$BG$7,L48&lt;&gt;$BG$9,L48&lt;&gt;$BG$13,L48&lt;&gt;$BG$12),"grey",IF(L51="","yellow",IF(COUNTIF($CN$6:$CN$32,L51)&gt;0,"","red"))))</f>
        <v>grey</v>
      </c>
      <c r="DL51" s="1165"/>
      <c r="DM51" s="22" t="str">
        <f>IFERROR(INDEX(内線情報!$BL$5:$BL$41,MATCH(R51,内線情報!$AI$5:$AI$43,0),1),"")</f>
        <v/>
      </c>
      <c r="DS51" s="1141" t="e">
        <f>INDEX(内線情報!$G$5:$G$54,MATCH(Q51,DK,0))</f>
        <v>#N/A</v>
      </c>
      <c r="DV51" s="1153"/>
      <c r="DW51" s="1154"/>
      <c r="DX51" s="1153"/>
      <c r="DY51" s="1154"/>
      <c r="DZ51" s="1153"/>
      <c r="EA51" s="1154"/>
      <c r="EB51" s="1153"/>
      <c r="EC51" s="1154"/>
      <c r="ED51" s="1153"/>
      <c r="EE51" s="1154"/>
      <c r="EF51" s="1153"/>
      <c r="EG51" s="1154"/>
      <c r="ET51" s="1153"/>
      <c r="EU51" s="1154"/>
      <c r="EV51" s="1153"/>
      <c r="EW51" s="1154"/>
      <c r="EX51" s="1153"/>
      <c r="EY51" s="1154"/>
      <c r="EZ51" s="1153"/>
      <c r="FA51" s="1154"/>
      <c r="FB51" s="1153"/>
      <c r="FC51" s="1154"/>
      <c r="FD51" s="1153"/>
      <c r="FE51" s="1154"/>
      <c r="FF51" s="411">
        <v>45</v>
      </c>
      <c r="FG51" s="411"/>
      <c r="FH51" s="411"/>
      <c r="FI51" s="411"/>
      <c r="FJ51" s="411" t="str">
        <f>IF(内線情報!D49="未定義","red","")</f>
        <v>red</v>
      </c>
      <c r="FK51" s="411"/>
      <c r="FL51" s="411"/>
      <c r="FM51" s="411"/>
      <c r="FN51" s="411"/>
      <c r="FO51" s="411"/>
      <c r="FP51" s="411"/>
      <c r="FQ51" s="411"/>
      <c r="FR51" s="1153"/>
      <c r="FS51" s="1154"/>
      <c r="FT51" s="1153"/>
      <c r="FU51" s="1154"/>
      <c r="FV51" s="1153"/>
      <c r="FW51" s="1154"/>
      <c r="FX51" s="1153"/>
      <c r="FY51" s="1154"/>
      <c r="FZ51" s="1153"/>
      <c r="GA51" s="1154"/>
      <c r="GB51" s="1153"/>
      <c r="GC51" s="1154"/>
      <c r="GE51" s="1151" t="str">
        <f>IF($GF51="grey","grey","")</f>
        <v>grey</v>
      </c>
      <c r="GF51" s="1151" t="str">
        <f>IF($GG51="grey","grey","")</f>
        <v>grey</v>
      </c>
      <c r="GG51" s="1160" t="str">
        <f>IF(Q51="","grey",IF(COUNTIF(Q:Q,Q51)&gt;1,"red",IF(COUNTIF(_DK,Q51)&gt;0,"","red")))</f>
        <v>grey</v>
      </c>
      <c r="GH51" s="1151" t="str">
        <f>IF($GF51="grey","grey","")</f>
        <v>grey</v>
      </c>
      <c r="GI51" s="633" t="str">
        <f t="shared" ref="GI51:HR51" si="127">IF(GI38="grey","grey",IF($GG51="grey","grey",IF(S51="","yellow",IF(COUNTIF($CT$6:$CT$21,S51)&gt;0,"","red"))))</f>
        <v>grey</v>
      </c>
      <c r="GJ51" s="633" t="str">
        <f t="shared" si="127"/>
        <v>grey</v>
      </c>
      <c r="GK51" s="633" t="str">
        <f t="shared" si="127"/>
        <v>grey</v>
      </c>
      <c r="GL51" s="633" t="str">
        <f t="shared" si="127"/>
        <v>grey</v>
      </c>
      <c r="GM51" s="633" t="str">
        <f t="shared" si="127"/>
        <v>grey</v>
      </c>
      <c r="GN51" s="633" t="str">
        <f t="shared" si="127"/>
        <v>grey</v>
      </c>
      <c r="GO51" s="633" t="str">
        <f t="shared" si="127"/>
        <v>grey</v>
      </c>
      <c r="GP51" s="633" t="str">
        <f t="shared" si="127"/>
        <v>grey</v>
      </c>
      <c r="GQ51" s="633" t="str">
        <f t="shared" si="127"/>
        <v>grey</v>
      </c>
      <c r="GR51" s="633" t="str">
        <f t="shared" si="127"/>
        <v>grey</v>
      </c>
      <c r="GS51" s="633" t="str">
        <f t="shared" si="127"/>
        <v>grey</v>
      </c>
      <c r="GT51" s="633" t="str">
        <f t="shared" si="127"/>
        <v>grey</v>
      </c>
      <c r="GU51" s="633" t="str">
        <f t="shared" si="127"/>
        <v>grey</v>
      </c>
      <c r="GV51" s="633" t="str">
        <f t="shared" si="127"/>
        <v>grey</v>
      </c>
      <c r="GW51" s="633" t="str">
        <f t="shared" si="127"/>
        <v>grey</v>
      </c>
      <c r="GX51" s="633" t="str">
        <f t="shared" si="127"/>
        <v>grey</v>
      </c>
      <c r="GY51" s="633" t="str">
        <f t="shared" si="127"/>
        <v>grey</v>
      </c>
      <c r="GZ51" s="633" t="str">
        <f t="shared" si="127"/>
        <v>grey</v>
      </c>
      <c r="HA51" s="633" t="str">
        <f t="shared" si="127"/>
        <v>grey</v>
      </c>
      <c r="HB51" s="633" t="str">
        <f t="shared" si="127"/>
        <v>grey</v>
      </c>
      <c r="HC51" s="633" t="str">
        <f t="shared" si="127"/>
        <v>grey</v>
      </c>
      <c r="HD51" s="633" t="str">
        <f t="shared" si="127"/>
        <v>grey</v>
      </c>
      <c r="HE51" s="633" t="str">
        <f t="shared" si="127"/>
        <v>grey</v>
      </c>
      <c r="HF51" s="633" t="str">
        <f t="shared" si="127"/>
        <v>grey</v>
      </c>
      <c r="HG51" s="633" t="str">
        <f t="shared" si="127"/>
        <v>grey</v>
      </c>
      <c r="HH51" s="633" t="str">
        <f t="shared" si="127"/>
        <v>grey</v>
      </c>
      <c r="HI51" s="633" t="str">
        <f t="shared" si="127"/>
        <v>grey</v>
      </c>
      <c r="HJ51" s="633" t="str">
        <f t="shared" si="127"/>
        <v>grey</v>
      </c>
      <c r="HK51" s="633" t="str">
        <f t="shared" si="127"/>
        <v>grey</v>
      </c>
      <c r="HL51" s="633" t="str">
        <f t="shared" si="127"/>
        <v>grey</v>
      </c>
      <c r="HM51" s="633" t="str">
        <f t="shared" si="127"/>
        <v>grey</v>
      </c>
      <c r="HN51" s="633" t="str">
        <f t="shared" si="127"/>
        <v>grey</v>
      </c>
      <c r="HO51" s="633" t="str">
        <f t="shared" si="127"/>
        <v>grey</v>
      </c>
      <c r="HP51" s="633" t="str">
        <f t="shared" si="127"/>
        <v>grey</v>
      </c>
      <c r="HQ51" s="633" t="str">
        <f t="shared" si="127"/>
        <v>grey</v>
      </c>
      <c r="HR51" s="633" t="str">
        <f t="shared" si="127"/>
        <v>grey</v>
      </c>
      <c r="HS51" s="1162" t="str">
        <f t="shared" ref="HS51" si="128">IF($GG51="grey","grey",IF(BC51="","",IF(COUNTIF($CV$6:$CV$7,BC51)&gt;0,"","red")))</f>
        <v>grey</v>
      </c>
      <c r="HT51" s="1151" t="str">
        <f t="shared" ref="HT51:HU51" si="129">IF($GG51="grey","grey","")</f>
        <v>grey</v>
      </c>
      <c r="HU51" s="1160" t="str">
        <f t="shared" si="129"/>
        <v>grey</v>
      </c>
    </row>
    <row r="52" spans="2:229">
      <c r="B52" s="1186" t="s">
        <v>303</v>
      </c>
      <c r="C52" s="1187"/>
      <c r="D52" s="1186" t="s">
        <v>304</v>
      </c>
      <c r="E52" s="1187"/>
      <c r="F52" s="1186" t="s">
        <v>305</v>
      </c>
      <c r="G52" s="1187"/>
      <c r="H52" s="1186" t="s">
        <v>306</v>
      </c>
      <c r="I52" s="1187"/>
      <c r="J52" s="1186" t="s">
        <v>307</v>
      </c>
      <c r="K52" s="1187"/>
      <c r="L52" s="1186" t="s">
        <v>308</v>
      </c>
      <c r="M52" s="1187"/>
      <c r="O52" s="1152"/>
      <c r="P52" s="1152"/>
      <c r="Q52" s="1161"/>
      <c r="R52" s="1152"/>
      <c r="S52" s="432" t="s">
        <v>643</v>
      </c>
      <c r="T52" s="432" t="s">
        <v>643</v>
      </c>
      <c r="U52" s="432" t="s">
        <v>643</v>
      </c>
      <c r="V52" s="432" t="s">
        <v>643</v>
      </c>
      <c r="W52" s="432" t="s">
        <v>643</v>
      </c>
      <c r="X52" s="432" t="s">
        <v>643</v>
      </c>
      <c r="Y52" s="432" t="s">
        <v>643</v>
      </c>
      <c r="Z52" s="432" t="s">
        <v>643</v>
      </c>
      <c r="AA52" s="432" t="s">
        <v>643</v>
      </c>
      <c r="AB52" s="432" t="s">
        <v>643</v>
      </c>
      <c r="AC52" s="432" t="s">
        <v>643</v>
      </c>
      <c r="AD52" s="432" t="s">
        <v>643</v>
      </c>
      <c r="AE52" s="432" t="s">
        <v>643</v>
      </c>
      <c r="AF52" s="432" t="s">
        <v>643</v>
      </c>
      <c r="AG52" s="432" t="s">
        <v>643</v>
      </c>
      <c r="AH52" s="432" t="s">
        <v>643</v>
      </c>
      <c r="AI52" s="432" t="s">
        <v>643</v>
      </c>
      <c r="AJ52" s="432" t="s">
        <v>643</v>
      </c>
      <c r="AK52" s="432" t="s">
        <v>643</v>
      </c>
      <c r="AL52" s="432" t="s">
        <v>643</v>
      </c>
      <c r="AM52" s="432" t="s">
        <v>643</v>
      </c>
      <c r="AN52" s="432" t="s">
        <v>643</v>
      </c>
      <c r="AO52" s="432" t="s">
        <v>643</v>
      </c>
      <c r="AP52" s="432" t="s">
        <v>643</v>
      </c>
      <c r="AQ52" s="432" t="s">
        <v>643</v>
      </c>
      <c r="AR52" s="432" t="s">
        <v>643</v>
      </c>
      <c r="AS52" s="432" t="s">
        <v>643</v>
      </c>
      <c r="AT52" s="432" t="s">
        <v>643</v>
      </c>
      <c r="AU52" s="432" t="s">
        <v>643</v>
      </c>
      <c r="AV52" s="432" t="s">
        <v>643</v>
      </c>
      <c r="AW52" s="432" t="s">
        <v>643</v>
      </c>
      <c r="AX52" s="432" t="s">
        <v>643</v>
      </c>
      <c r="AY52" s="432" t="s">
        <v>643</v>
      </c>
      <c r="AZ52" s="432" t="s">
        <v>643</v>
      </c>
      <c r="BA52" s="432" t="s">
        <v>643</v>
      </c>
      <c r="BB52" s="432" t="s">
        <v>643</v>
      </c>
      <c r="BC52" s="1179"/>
      <c r="BD52" s="1152"/>
      <c r="BE52" s="1181"/>
      <c r="BN52" s="50">
        <v>46</v>
      </c>
      <c r="BO52" s="50">
        <v>45</v>
      </c>
      <c r="BQ52" s="52"/>
      <c r="BS52" s="52"/>
      <c r="BU52" s="52"/>
      <c r="BV52" s="50"/>
      <c r="BW52" s="52"/>
      <c r="BY52" s="52"/>
      <c r="CA52" s="52"/>
      <c r="CC52" s="52"/>
      <c r="CE52" s="52"/>
      <c r="CG52" s="52"/>
      <c r="CH52" s="50"/>
      <c r="CI52" s="52"/>
      <c r="CK52" s="52"/>
      <c r="CM52" s="52"/>
      <c r="DA52" s="1166" t="str">
        <f>IFERROR(IF(COUNT(Q41:Q66)&gt;0,IF($DN40&lt;24,"grey",B52),"grey"),B52)</f>
        <v>grey</v>
      </c>
      <c r="DB52" s="1167"/>
      <c r="DC52" s="1166" t="str">
        <f>IFERROR(IF(COUNT(Q41:Q66)&gt;0,IF($DN40&lt;24,"grey",D52),"grey"),D52)</f>
        <v>grey</v>
      </c>
      <c r="DD52" s="1167"/>
      <c r="DE52" s="1166" t="str">
        <f>IFERROR(IF(COUNT(Q41:Q66)&gt;0,IF($DN40&lt;24,"grey",F52),"grey"),F52)</f>
        <v>grey</v>
      </c>
      <c r="DF52" s="1167"/>
      <c r="DG52" s="1166" t="str">
        <f>IFERROR(IF(COUNT(Q41:Q66)&gt;0,IF($DN40&lt;24,"grey",H52),"grey"),H52)</f>
        <v>grey</v>
      </c>
      <c r="DH52" s="1167"/>
      <c r="DI52" s="1166" t="str">
        <f>IFERROR(IF(COUNT(Q41:Q66)&gt;0,IF($DN40&lt;24,"grey",J52),"grey"),J52)</f>
        <v>grey</v>
      </c>
      <c r="DJ52" s="1167"/>
      <c r="DK52" s="1166" t="str">
        <f>IFERROR(IF(COUNT(Q41:Q66)&gt;0,IF($DN40&lt;24,"grey",L52),"grey"),L52)</f>
        <v>grey</v>
      </c>
      <c r="DL52" s="1167"/>
      <c r="DM52" s="22" t="str">
        <f>IFERROR(INDEX(内線情報!$BL$5:$BL$41,MATCH(R52,内線情報!$AI$5:$AI$43,0),1),"")</f>
        <v/>
      </c>
      <c r="DS52" s="1141"/>
      <c r="DV52" s="1166"/>
      <c r="DW52" s="1167"/>
      <c r="DX52" s="1166"/>
      <c r="DY52" s="1167"/>
      <c r="DZ52" s="1166"/>
      <c r="EA52" s="1167"/>
      <c r="EB52" s="1166"/>
      <c r="EC52" s="1167"/>
      <c r="ED52" s="1166"/>
      <c r="EE52" s="1167"/>
      <c r="EF52" s="1166"/>
      <c r="EG52" s="1167"/>
      <c r="ET52" s="1166"/>
      <c r="EU52" s="1167"/>
      <c r="EV52" s="1166"/>
      <c r="EW52" s="1167"/>
      <c r="EX52" s="1166"/>
      <c r="EY52" s="1167"/>
      <c r="EZ52" s="1166"/>
      <c r="FA52" s="1167"/>
      <c r="FB52" s="1166"/>
      <c r="FC52" s="1167"/>
      <c r="FD52" s="1166"/>
      <c r="FE52" s="1167"/>
      <c r="FF52" s="421">
        <v>46</v>
      </c>
      <c r="FG52" s="421"/>
      <c r="FH52" s="421"/>
      <c r="FI52" s="421"/>
      <c r="FJ52" s="421" t="str">
        <f>IF(内線情報!D50="未定義","red","")</f>
        <v>red</v>
      </c>
      <c r="FK52" s="420"/>
      <c r="FL52" s="420"/>
      <c r="FM52" s="420"/>
      <c r="FN52" s="420"/>
      <c r="FO52" s="420"/>
      <c r="FP52" s="420"/>
      <c r="FQ52" s="420"/>
      <c r="FR52" s="1166"/>
      <c r="FS52" s="1167"/>
      <c r="FT52" s="1166"/>
      <c r="FU52" s="1167"/>
      <c r="FV52" s="1166"/>
      <c r="FW52" s="1167"/>
      <c r="FX52" s="1166"/>
      <c r="FY52" s="1167"/>
      <c r="FZ52" s="1166"/>
      <c r="GA52" s="1167"/>
      <c r="GB52" s="1166"/>
      <c r="GC52" s="1167"/>
      <c r="GE52" s="1152"/>
      <c r="GF52" s="1152"/>
      <c r="GG52" s="1161"/>
      <c r="GH52" s="1152"/>
      <c r="GI52" s="633" t="str">
        <f t="shared" ref="GI52:HR52" si="130">IF(GI38="grey","grey",IF($GG51="grey","grey",IF(S52="","yellow",IF(COUNTIF($CW$6:$CW$7,S52)&gt;0,"","red"))))</f>
        <v>grey</v>
      </c>
      <c r="GJ52" s="633" t="str">
        <f t="shared" si="130"/>
        <v>grey</v>
      </c>
      <c r="GK52" s="633" t="str">
        <f t="shared" si="130"/>
        <v>grey</v>
      </c>
      <c r="GL52" s="633" t="str">
        <f t="shared" si="130"/>
        <v>grey</v>
      </c>
      <c r="GM52" s="633" t="str">
        <f t="shared" si="130"/>
        <v>grey</v>
      </c>
      <c r="GN52" s="633" t="str">
        <f t="shared" si="130"/>
        <v>grey</v>
      </c>
      <c r="GO52" s="633" t="str">
        <f t="shared" si="130"/>
        <v>grey</v>
      </c>
      <c r="GP52" s="633" t="str">
        <f t="shared" si="130"/>
        <v>grey</v>
      </c>
      <c r="GQ52" s="633" t="str">
        <f t="shared" si="130"/>
        <v>grey</v>
      </c>
      <c r="GR52" s="633" t="str">
        <f t="shared" si="130"/>
        <v>grey</v>
      </c>
      <c r="GS52" s="633" t="str">
        <f t="shared" si="130"/>
        <v>grey</v>
      </c>
      <c r="GT52" s="633" t="str">
        <f t="shared" si="130"/>
        <v>grey</v>
      </c>
      <c r="GU52" s="633" t="str">
        <f t="shared" si="130"/>
        <v>grey</v>
      </c>
      <c r="GV52" s="633" t="str">
        <f t="shared" si="130"/>
        <v>grey</v>
      </c>
      <c r="GW52" s="633" t="str">
        <f t="shared" si="130"/>
        <v>grey</v>
      </c>
      <c r="GX52" s="633" t="str">
        <f t="shared" si="130"/>
        <v>grey</v>
      </c>
      <c r="GY52" s="633" t="str">
        <f t="shared" si="130"/>
        <v>grey</v>
      </c>
      <c r="GZ52" s="633" t="str">
        <f t="shared" si="130"/>
        <v>grey</v>
      </c>
      <c r="HA52" s="633" t="str">
        <f t="shared" si="130"/>
        <v>grey</v>
      </c>
      <c r="HB52" s="633" t="str">
        <f t="shared" si="130"/>
        <v>grey</v>
      </c>
      <c r="HC52" s="633" t="str">
        <f t="shared" si="130"/>
        <v>grey</v>
      </c>
      <c r="HD52" s="633" t="str">
        <f t="shared" si="130"/>
        <v>grey</v>
      </c>
      <c r="HE52" s="633" t="str">
        <f t="shared" si="130"/>
        <v>grey</v>
      </c>
      <c r="HF52" s="633" t="str">
        <f t="shared" si="130"/>
        <v>grey</v>
      </c>
      <c r="HG52" s="633" t="str">
        <f t="shared" si="130"/>
        <v>grey</v>
      </c>
      <c r="HH52" s="633" t="str">
        <f t="shared" si="130"/>
        <v>grey</v>
      </c>
      <c r="HI52" s="633" t="str">
        <f t="shared" si="130"/>
        <v>grey</v>
      </c>
      <c r="HJ52" s="633" t="str">
        <f t="shared" si="130"/>
        <v>grey</v>
      </c>
      <c r="HK52" s="633" t="str">
        <f t="shared" si="130"/>
        <v>grey</v>
      </c>
      <c r="HL52" s="633" t="str">
        <f t="shared" si="130"/>
        <v>grey</v>
      </c>
      <c r="HM52" s="633" t="str">
        <f t="shared" si="130"/>
        <v>grey</v>
      </c>
      <c r="HN52" s="633" t="str">
        <f t="shared" si="130"/>
        <v>grey</v>
      </c>
      <c r="HO52" s="633" t="str">
        <f t="shared" si="130"/>
        <v>grey</v>
      </c>
      <c r="HP52" s="633" t="str">
        <f t="shared" si="130"/>
        <v>grey</v>
      </c>
      <c r="HQ52" s="633" t="str">
        <f t="shared" si="130"/>
        <v>grey</v>
      </c>
      <c r="HR52" s="633" t="str">
        <f t="shared" si="130"/>
        <v>grey</v>
      </c>
      <c r="HS52" s="1163"/>
      <c r="HT52" s="1152"/>
      <c r="HU52" s="1161"/>
    </row>
    <row r="53" spans="2:229">
      <c r="B53" s="34" t="s">
        <v>57</v>
      </c>
      <c r="C53" s="35"/>
      <c r="D53" s="34" t="s">
        <v>57</v>
      </c>
      <c r="E53" s="35"/>
      <c r="F53" s="34" t="s">
        <v>57</v>
      </c>
      <c r="G53" s="35"/>
      <c r="H53" s="34" t="s">
        <v>57</v>
      </c>
      <c r="I53" s="35"/>
      <c r="J53" s="34" t="s">
        <v>57</v>
      </c>
      <c r="K53" s="35"/>
      <c r="L53" s="34" t="s">
        <v>57</v>
      </c>
      <c r="M53" s="35"/>
      <c r="O53" s="1151">
        <v>7</v>
      </c>
      <c r="P53" s="1151" t="str">
        <f>IFERROR(INDEX(内線情報!$C$5:$C$54,MATCH($Q53,内線情報!$B$5:$B$54,0)),"")&amp;""</f>
        <v/>
      </c>
      <c r="Q53" s="1160"/>
      <c r="R53" s="1151" t="str">
        <f>IFERROR(INDEX(内線情報!$D$5:$D$54,MATCH($Q53,内線情報!$B$5:$B$54,0)),"")&amp;""</f>
        <v/>
      </c>
      <c r="S53" s="431" t="s">
        <v>643</v>
      </c>
      <c r="T53" s="431" t="s">
        <v>643</v>
      </c>
      <c r="U53" s="431" t="s">
        <v>643</v>
      </c>
      <c r="V53" s="431" t="s">
        <v>643</v>
      </c>
      <c r="W53" s="431" t="s">
        <v>643</v>
      </c>
      <c r="X53" s="431" t="s">
        <v>643</v>
      </c>
      <c r="Y53" s="431" t="s">
        <v>643</v>
      </c>
      <c r="Z53" s="431" t="s">
        <v>643</v>
      </c>
      <c r="AA53" s="431" t="s">
        <v>643</v>
      </c>
      <c r="AB53" s="431" t="s">
        <v>643</v>
      </c>
      <c r="AC53" s="431" t="s">
        <v>643</v>
      </c>
      <c r="AD53" s="431" t="s">
        <v>643</v>
      </c>
      <c r="AE53" s="431" t="s">
        <v>643</v>
      </c>
      <c r="AF53" s="431" t="s">
        <v>643</v>
      </c>
      <c r="AG53" s="431" t="s">
        <v>643</v>
      </c>
      <c r="AH53" s="431" t="s">
        <v>643</v>
      </c>
      <c r="AI53" s="431" t="s">
        <v>643</v>
      </c>
      <c r="AJ53" s="431" t="s">
        <v>643</v>
      </c>
      <c r="AK53" s="431" t="s">
        <v>643</v>
      </c>
      <c r="AL53" s="431" t="s">
        <v>643</v>
      </c>
      <c r="AM53" s="431" t="s">
        <v>643</v>
      </c>
      <c r="AN53" s="431" t="s">
        <v>643</v>
      </c>
      <c r="AO53" s="431" t="s">
        <v>643</v>
      </c>
      <c r="AP53" s="431" t="s">
        <v>643</v>
      </c>
      <c r="AQ53" s="431" t="s">
        <v>643</v>
      </c>
      <c r="AR53" s="431" t="s">
        <v>643</v>
      </c>
      <c r="AS53" s="431" t="s">
        <v>643</v>
      </c>
      <c r="AT53" s="431" t="s">
        <v>643</v>
      </c>
      <c r="AU53" s="431" t="s">
        <v>643</v>
      </c>
      <c r="AV53" s="431" t="s">
        <v>643</v>
      </c>
      <c r="AW53" s="431" t="s">
        <v>643</v>
      </c>
      <c r="AX53" s="431" t="s">
        <v>643</v>
      </c>
      <c r="AY53" s="431" t="s">
        <v>643</v>
      </c>
      <c r="AZ53" s="431" t="s">
        <v>643</v>
      </c>
      <c r="BA53" s="431" t="s">
        <v>643</v>
      </c>
      <c r="BB53" s="431" t="s">
        <v>643</v>
      </c>
      <c r="BC53" s="1178" t="s">
        <v>643</v>
      </c>
      <c r="BD53" s="1151" t="str">
        <f>IFERROR(IF(Q53="","",IF(ISBLANK(INDEX(内線情報!$G$5:$G$54,Q53)),1,DS53)),"")&amp;""</f>
        <v/>
      </c>
      <c r="BE53" s="1180"/>
      <c r="BN53" s="50">
        <v>47</v>
      </c>
      <c r="BO53" s="50">
        <v>46</v>
      </c>
      <c r="BU53" s="50"/>
      <c r="BV53" s="50"/>
      <c r="BW53" s="50"/>
      <c r="CG53" s="50"/>
      <c r="CH53" s="50"/>
      <c r="CI53" s="50"/>
      <c r="DA53" s="34" t="str">
        <f>IF(DA52="grey","grey",IF(B53="","yellow",IF(COUNTIF($BG$6:$BG$39,B53)&gt;0,"","red")))</f>
        <v>grey</v>
      </c>
      <c r="DB53" s="35" t="str">
        <f ca="1">IF(DA52="grey","grey",IFERROR(IF(COUNTIF(INDIRECT(B53),SUBSTITUTE(C53,"*","~")),EU53,"red"),IF(AND(C53&lt;&gt;$BG$7,C53&lt;&gt;$BG$8,C53&lt;&gt;$BG$9,C53&lt;&gt;$BG$10,C53&lt;&gt;$BG$11,C53&lt;&gt;$BG$12,C53&lt;&gt;$BG$13),"grey",EU53)))</f>
        <v>grey</v>
      </c>
      <c r="DC53" s="34" t="str">
        <f>IF(DC52="grey","grey",IF(D53="","yellow",IF(COUNTIF($BG$6:$BG$39,D53)&gt;0,"","red")))</f>
        <v>grey</v>
      </c>
      <c r="DD53" s="35" t="str">
        <f ca="1">IF(DC52="grey","grey",IFERROR(IF(COUNTIF(INDIRECT(D53),SUBSTITUTE(E53,"*","~")),EW53,"red"),IF(AND(E53&lt;&gt;$BG$7,E53&lt;&gt;$BG$8,E53&lt;&gt;$BG$9,E53&lt;&gt;$BG$10,E53&lt;&gt;$BG$11,E53&lt;&gt;$BG$12,E53&lt;&gt;$BG$13),"grey",EW53)))</f>
        <v>grey</v>
      </c>
      <c r="DE53" s="34" t="str">
        <f>IF(DE52="grey","grey",IF(F53="","yellow",IF(COUNTIF($BG$6:$BG$39,F53)&gt;0,"","red")))</f>
        <v>grey</v>
      </c>
      <c r="DF53" s="35" t="str">
        <f ca="1">IF(DE52="grey","grey",IFERROR(IF(COUNTIF(INDIRECT(F53),SUBSTITUTE(G53,"*","~")),EY53,"red"),IF(AND(G53&lt;&gt;$BG$7,G53&lt;&gt;$BG$8,G53&lt;&gt;$BG$9,G53&lt;&gt;$BG$10,G53&lt;&gt;$BG$11,G53&lt;&gt;$BG$12,G53&lt;&gt;$BG$13),"grey",EY53)))</f>
        <v>grey</v>
      </c>
      <c r="DG53" s="34" t="str">
        <f>IF(DG52="grey","grey",IF(H53="","yellow",IF(COUNTIF($BG$6:$BG$39,H53)&gt;0,"","red")))</f>
        <v>grey</v>
      </c>
      <c r="DH53" s="35" t="str">
        <f ca="1">IF(DG52="grey","grey",IFERROR(IF(COUNTIF(INDIRECT(H53),SUBSTITUTE(I53,"*","~")),FA53,"red"),IF(AND(I53&lt;&gt;$BG$7,I53&lt;&gt;$BG$8,I53&lt;&gt;$BG$9,I53&lt;&gt;$BG$10,I53&lt;&gt;$BG$11,I53&lt;&gt;$BG$12,I53&lt;&gt;$BG$13),"grey",FA53)))</f>
        <v>grey</v>
      </c>
      <c r="DI53" s="34" t="str">
        <f>IF(DI52="grey","grey",IF(J53="","yellow",IF(COUNTIF($BG$6:$BG$39,J53)&gt;0,"","red")))</f>
        <v>grey</v>
      </c>
      <c r="DJ53" s="35" t="str">
        <f ca="1">IF(DI52="grey","grey",IFERROR(IF(COUNTIF(INDIRECT(J53),SUBSTITUTE(K53,"*","~")),FC53,"red"),IF(AND(K53&lt;&gt;$BG$7,K53&lt;&gt;$BG$8,K53&lt;&gt;$BG$9,K53&lt;&gt;$BG$10,K53&lt;&gt;$BG$11,K53&lt;&gt;$BG$12,K53&lt;&gt;$BG$13),"grey",FC53)))</f>
        <v>grey</v>
      </c>
      <c r="DK53" s="34" t="str">
        <f>IF(DK52="grey","grey",IF(L53="","yellow",IF(COUNTIF($BG$6:$BG$39,L53)&gt;0,"","red")))</f>
        <v>grey</v>
      </c>
      <c r="DL53" s="35" t="str">
        <f ca="1">IF(DK52="grey","grey",IFERROR(IF(COUNTIF(INDIRECT(L53),SUBSTITUTE(M53,"*","~")),FE53,"red"),IF(AND(M53&lt;&gt;$BG$7,M53&lt;&gt;$BG$8,M53&lt;&gt;$BG$9,M53&lt;&gt;$BG$10,M53&lt;&gt;$BG$11,M53&lt;&gt;$BG$12,M53&lt;&gt;$BG$13),"grey",FE53)))</f>
        <v>grey</v>
      </c>
      <c r="DM53" s="22" t="str">
        <f>IFERROR(INDEX(内線情報!$BL$5:$BL$41,MATCH(R53,内線情報!$AI$5:$AI$43,0),1),"")</f>
        <v/>
      </c>
      <c r="DS53" s="1141" t="e">
        <f>INDEX(内線情報!$G$5:$G$54,MATCH(Q53,DK,0))</f>
        <v>#N/A</v>
      </c>
      <c r="DV53" s="34" t="str">
        <f>CONCATENATE(B53,C53)</f>
        <v>未使用</v>
      </c>
      <c r="DW53" s="35"/>
      <c r="DX53" s="34" t="str">
        <f>CONCATENATE(D53,E53)</f>
        <v>未使用</v>
      </c>
      <c r="DY53" s="35"/>
      <c r="DZ53" s="34" t="str">
        <f>CONCATENATE(F53,G53)</f>
        <v>未使用</v>
      </c>
      <c r="EA53" s="35"/>
      <c r="EB53" s="34" t="str">
        <f>CONCATENATE(H53,I53)</f>
        <v>未使用</v>
      </c>
      <c r="EC53" s="35"/>
      <c r="ED53" s="34" t="str">
        <f>CONCATENATE(J53,K53)</f>
        <v>未使用</v>
      </c>
      <c r="EE53" s="35"/>
      <c r="EF53" s="34" t="str">
        <f>CONCATENATE(L53,M53)</f>
        <v>未使用</v>
      </c>
      <c r="EG53" s="35"/>
      <c r="EH53" s="22">
        <f>COUNTIF($DV$6:$EG$34,DV53)</f>
        <v>18</v>
      </c>
      <c r="EJ53" s="22">
        <f>COUNTIF($DV$6:$EG$34,DX53)</f>
        <v>18</v>
      </c>
      <c r="EL53" s="22">
        <f>COUNTIF($DV$6:$EG$34,DZ53)</f>
        <v>18</v>
      </c>
      <c r="EN53" s="22">
        <f>COUNTIF($DV$6:$EG$34,EB53)</f>
        <v>18</v>
      </c>
      <c r="EP53" s="22">
        <f>COUNTIF($DV$6:$EG$34,ED53)</f>
        <v>18</v>
      </c>
      <c r="ER53" s="22">
        <f>COUNTIF($DV$6:$EG$34,EF53)</f>
        <v>18</v>
      </c>
      <c r="ET53" s="34" t="str">
        <f>IF(DV53="未使用","",IF(EH53&lt;2,"","red"))</f>
        <v/>
      </c>
      <c r="EU53" s="35" t="str">
        <f>IF(B53="ボックスキー","",IF(C53="","red",FS53))</f>
        <v>red</v>
      </c>
      <c r="EV53" s="34" t="str">
        <f>IF(DX53="未使用","",IF(EJ53&lt;2,"","red"))</f>
        <v/>
      </c>
      <c r="EW53" s="35" t="str">
        <f>IF(D53="ボックスキー","",IF(E53="","red",FU53))</f>
        <v>red</v>
      </c>
      <c r="EX53" s="34" t="str">
        <f>IF(DZ53="未使用","",IF(EL53&lt;2,"","red"))</f>
        <v/>
      </c>
      <c r="EY53" s="35" t="str">
        <f>IF(F53="ボックスキー","",IF(G53="","red",FW53))</f>
        <v>red</v>
      </c>
      <c r="EZ53" s="34" t="str">
        <f>IF(EB53="未使用","",IF(EN53&lt;2,"","red"))</f>
        <v/>
      </c>
      <c r="FA53" s="35" t="str">
        <f>IF(H53="ボックスキー","",IF(I53="","red",FY53))</f>
        <v>red</v>
      </c>
      <c r="FB53" s="34" t="str">
        <f>IF(ED53="未使用","",IF(EP53&lt;2,"","red"))</f>
        <v/>
      </c>
      <c r="FC53" s="35" t="str">
        <f>IF(J53="ボックスキー","",IF(K53="","red",GA53))</f>
        <v>red</v>
      </c>
      <c r="FD53" s="34" t="str">
        <f>IF(EF53="未使用","",IF(ER53&lt;2,"","red"))</f>
        <v/>
      </c>
      <c r="FE53" s="35" t="str">
        <f>IF(L53="ボックスキー","",IF(M53="","red",GC53))</f>
        <v>red</v>
      </c>
      <c r="FF53" s="419">
        <v>47</v>
      </c>
      <c r="FG53" s="419"/>
      <c r="FH53" s="419"/>
      <c r="FI53" s="419"/>
      <c r="FJ53" s="419" t="str">
        <f>IF(内線情報!D51="未定義","red","")</f>
        <v>red</v>
      </c>
      <c r="FK53" s="419"/>
      <c r="FL53" s="419"/>
      <c r="FM53" s="419"/>
      <c r="FN53" s="419"/>
      <c r="FO53" s="419"/>
      <c r="FP53" s="419"/>
      <c r="FQ53" s="419"/>
      <c r="FR53" s="34"/>
      <c r="FS53" s="35" t="str">
        <f>IF(B53=$FG$6,INDEX($FG$7:$FG$18,C53),IF(B53=$FH$6,INDEX($FH$7:$FH$12,C53),IF(B53=$FI$6,INDEX($FI$7:$FI$18,C53),IF(B53=$FJ$6,INDEX($FJ$7:$FJ$56,C53),"none"))))</f>
        <v>none</v>
      </c>
      <c r="FT53" s="34"/>
      <c r="FU53" s="35" t="str">
        <f>IF(D53=$FG$6,INDEX($FG$7:$FG$18,E53),IF(D53=$FH$6,INDEX($FH$7:$FH$12,E53),IF(D53=$FI$6,INDEX($FI$7:$FI$18,E53),IF(D53=$FJ$6,INDEX($FJ$7:$FJ$56,E53),"none"))))</f>
        <v>none</v>
      </c>
      <c r="FV53" s="34"/>
      <c r="FW53" s="35" t="str">
        <f>IF(F53=$FG$6,INDEX($FG$7:$FG$18,G53),IF(F53=$FH$6,INDEX($FH$7:$FH$12,G53),IF(F53=$FI$6,INDEX($FI$7:$FI$18,G53),IF(F53=$FJ$6,INDEX($FJ$7:$FJ$56,G53),"none"))))</f>
        <v>none</v>
      </c>
      <c r="FX53" s="34"/>
      <c r="FY53" s="35" t="str">
        <f>IF(H53=$FG$6,INDEX($FG$7:$FG$18,I53),IF(H53=$FH$6,INDEX($FH$7:$FH$12,I53),IF(H53=$FI$6,INDEX($FI$7:$FI$18,I53),IF(H53=$FJ$6,INDEX($FJ$7:$FJ$56,I53),"none"))))</f>
        <v>none</v>
      </c>
      <c r="FZ53" s="34"/>
      <c r="GA53" s="35" t="str">
        <f>IF(J53=$FG$6,INDEX($FG$7:$FG$18,K53),IF(J53=$FH$6,INDEX($FH$7:$FH$12,K53),IF(J53=$FI$6,INDEX($FI$7:$FI$18,K53),IF(J53=$FJ$6,INDEX($FJ$7:$FJ$56,K53),"none"))))</f>
        <v>none</v>
      </c>
      <c r="GB53" s="34"/>
      <c r="GC53" s="35" t="str">
        <f>IF(L53=$FG$6,INDEX($FG$7:$FG$18,M53),IF(L53=$FH$6,INDEX($FH$7:$FH$12,M53),IF(L53=$FI$6,INDEX($FI$7:$FI$18,M53),IF(L53=$FJ$6,INDEX($FJ$7:$FJ$56,M53),"none"))))</f>
        <v>none</v>
      </c>
      <c r="GE53" s="1151" t="str">
        <f>IF($GF53="grey","grey","")</f>
        <v>grey</v>
      </c>
      <c r="GF53" s="1151" t="str">
        <f>IF($GG53="grey","grey","")</f>
        <v>grey</v>
      </c>
      <c r="GG53" s="1160" t="str">
        <f>IF(Q53="","grey",IF(COUNTIF(Q:Q,Q53)&gt;1,"red",IF(COUNTIF(_DK,Q53)&gt;0,"","red")))</f>
        <v>grey</v>
      </c>
      <c r="GH53" s="1151" t="str">
        <f>IF($GF53="grey","grey","")</f>
        <v>grey</v>
      </c>
      <c r="GI53" s="633" t="str">
        <f t="shared" ref="GI53:HR53" si="131">IF(GI38="grey","grey",IF($GG53="grey","grey",IF(S53="","yellow",IF(COUNTIF($CT$6:$CT$21,S53)&gt;0,"","red"))))</f>
        <v>grey</v>
      </c>
      <c r="GJ53" s="633" t="str">
        <f t="shared" si="131"/>
        <v>grey</v>
      </c>
      <c r="GK53" s="633" t="str">
        <f t="shared" si="131"/>
        <v>grey</v>
      </c>
      <c r="GL53" s="633" t="str">
        <f t="shared" si="131"/>
        <v>grey</v>
      </c>
      <c r="GM53" s="633" t="str">
        <f t="shared" si="131"/>
        <v>grey</v>
      </c>
      <c r="GN53" s="633" t="str">
        <f t="shared" si="131"/>
        <v>grey</v>
      </c>
      <c r="GO53" s="633" t="str">
        <f t="shared" si="131"/>
        <v>grey</v>
      </c>
      <c r="GP53" s="633" t="str">
        <f t="shared" si="131"/>
        <v>grey</v>
      </c>
      <c r="GQ53" s="633" t="str">
        <f t="shared" si="131"/>
        <v>grey</v>
      </c>
      <c r="GR53" s="633" t="str">
        <f t="shared" si="131"/>
        <v>grey</v>
      </c>
      <c r="GS53" s="633" t="str">
        <f t="shared" si="131"/>
        <v>grey</v>
      </c>
      <c r="GT53" s="633" t="str">
        <f t="shared" si="131"/>
        <v>grey</v>
      </c>
      <c r="GU53" s="633" t="str">
        <f t="shared" si="131"/>
        <v>grey</v>
      </c>
      <c r="GV53" s="633" t="str">
        <f t="shared" si="131"/>
        <v>grey</v>
      </c>
      <c r="GW53" s="633" t="str">
        <f t="shared" si="131"/>
        <v>grey</v>
      </c>
      <c r="GX53" s="633" t="str">
        <f t="shared" si="131"/>
        <v>grey</v>
      </c>
      <c r="GY53" s="633" t="str">
        <f t="shared" si="131"/>
        <v>grey</v>
      </c>
      <c r="GZ53" s="633" t="str">
        <f t="shared" si="131"/>
        <v>grey</v>
      </c>
      <c r="HA53" s="633" t="str">
        <f t="shared" si="131"/>
        <v>grey</v>
      </c>
      <c r="HB53" s="633" t="str">
        <f t="shared" si="131"/>
        <v>grey</v>
      </c>
      <c r="HC53" s="633" t="str">
        <f t="shared" si="131"/>
        <v>grey</v>
      </c>
      <c r="HD53" s="633" t="str">
        <f t="shared" si="131"/>
        <v>grey</v>
      </c>
      <c r="HE53" s="633" t="str">
        <f t="shared" si="131"/>
        <v>grey</v>
      </c>
      <c r="HF53" s="633" t="str">
        <f t="shared" si="131"/>
        <v>grey</v>
      </c>
      <c r="HG53" s="633" t="str">
        <f t="shared" si="131"/>
        <v>grey</v>
      </c>
      <c r="HH53" s="633" t="str">
        <f t="shared" si="131"/>
        <v>grey</v>
      </c>
      <c r="HI53" s="633" t="str">
        <f t="shared" si="131"/>
        <v>grey</v>
      </c>
      <c r="HJ53" s="633" t="str">
        <f t="shared" si="131"/>
        <v>grey</v>
      </c>
      <c r="HK53" s="633" t="str">
        <f t="shared" si="131"/>
        <v>grey</v>
      </c>
      <c r="HL53" s="633" t="str">
        <f t="shared" si="131"/>
        <v>grey</v>
      </c>
      <c r="HM53" s="633" t="str">
        <f t="shared" si="131"/>
        <v>grey</v>
      </c>
      <c r="HN53" s="633" t="str">
        <f t="shared" si="131"/>
        <v>grey</v>
      </c>
      <c r="HO53" s="633" t="str">
        <f t="shared" si="131"/>
        <v>grey</v>
      </c>
      <c r="HP53" s="633" t="str">
        <f t="shared" si="131"/>
        <v>grey</v>
      </c>
      <c r="HQ53" s="633" t="str">
        <f t="shared" si="131"/>
        <v>grey</v>
      </c>
      <c r="HR53" s="633" t="str">
        <f t="shared" si="131"/>
        <v>grey</v>
      </c>
      <c r="HS53" s="1162" t="str">
        <f t="shared" ref="HS53" si="132">IF($GG53="grey","grey",IF(BC53="","",IF(COUNTIF($CV$6:$CV$7,BC53)&gt;0,"","red")))</f>
        <v>grey</v>
      </c>
      <c r="HT53" s="1151" t="str">
        <f t="shared" ref="HT53:HU53" si="133">IF($GG53="grey","grey","")</f>
        <v>grey</v>
      </c>
      <c r="HU53" s="1160" t="str">
        <f t="shared" si="133"/>
        <v>grey</v>
      </c>
    </row>
    <row r="54" spans="2:229">
      <c r="B54" s="1175" t="str">
        <f>IFERROR(INDEX($DV:$DV,ROW()),"")&amp;""</f>
        <v/>
      </c>
      <c r="C54" s="1176"/>
      <c r="D54" s="1177" t="str">
        <f>IFERROR(INDEX($DX:$DX,ROW()),"")&amp;""</f>
        <v/>
      </c>
      <c r="E54" s="1176"/>
      <c r="F54" s="1175" t="str">
        <f>IFERROR(INDEX($DZ:$DZ,ROW()),"")&amp;""</f>
        <v/>
      </c>
      <c r="G54" s="1176"/>
      <c r="H54" s="1175" t="str">
        <f>IFERROR(INDEX($EB:$EB,ROW()),"")&amp;""</f>
        <v/>
      </c>
      <c r="I54" s="1176"/>
      <c r="J54" s="1175" t="str">
        <f>IFERROR(INDEX($ED:$ED,ROW()),"")&amp;""</f>
        <v/>
      </c>
      <c r="K54" s="1176"/>
      <c r="L54" s="1175" t="str">
        <f>IFERROR(INDEX($EF:$EF,ROW()),"")&amp;""</f>
        <v/>
      </c>
      <c r="M54" s="1176"/>
      <c r="O54" s="1152"/>
      <c r="P54" s="1152"/>
      <c r="Q54" s="1161"/>
      <c r="R54" s="1152"/>
      <c r="S54" s="432" t="s">
        <v>643</v>
      </c>
      <c r="T54" s="432" t="s">
        <v>643</v>
      </c>
      <c r="U54" s="432" t="s">
        <v>643</v>
      </c>
      <c r="V54" s="432" t="s">
        <v>643</v>
      </c>
      <c r="W54" s="432" t="s">
        <v>643</v>
      </c>
      <c r="X54" s="432" t="s">
        <v>643</v>
      </c>
      <c r="Y54" s="432" t="s">
        <v>643</v>
      </c>
      <c r="Z54" s="432" t="s">
        <v>643</v>
      </c>
      <c r="AA54" s="432" t="s">
        <v>643</v>
      </c>
      <c r="AB54" s="432" t="s">
        <v>643</v>
      </c>
      <c r="AC54" s="432" t="s">
        <v>643</v>
      </c>
      <c r="AD54" s="432" t="s">
        <v>643</v>
      </c>
      <c r="AE54" s="432" t="s">
        <v>643</v>
      </c>
      <c r="AF54" s="432" t="s">
        <v>643</v>
      </c>
      <c r="AG54" s="432" t="s">
        <v>643</v>
      </c>
      <c r="AH54" s="432" t="s">
        <v>643</v>
      </c>
      <c r="AI54" s="432" t="s">
        <v>643</v>
      </c>
      <c r="AJ54" s="432" t="s">
        <v>643</v>
      </c>
      <c r="AK54" s="432" t="s">
        <v>643</v>
      </c>
      <c r="AL54" s="432" t="s">
        <v>643</v>
      </c>
      <c r="AM54" s="432" t="s">
        <v>643</v>
      </c>
      <c r="AN54" s="432" t="s">
        <v>643</v>
      </c>
      <c r="AO54" s="432" t="s">
        <v>643</v>
      </c>
      <c r="AP54" s="432" t="s">
        <v>643</v>
      </c>
      <c r="AQ54" s="432" t="s">
        <v>643</v>
      </c>
      <c r="AR54" s="432" t="s">
        <v>643</v>
      </c>
      <c r="AS54" s="432" t="s">
        <v>643</v>
      </c>
      <c r="AT54" s="432" t="s">
        <v>643</v>
      </c>
      <c r="AU54" s="432" t="s">
        <v>643</v>
      </c>
      <c r="AV54" s="432" t="s">
        <v>643</v>
      </c>
      <c r="AW54" s="432" t="s">
        <v>643</v>
      </c>
      <c r="AX54" s="432" t="s">
        <v>643</v>
      </c>
      <c r="AY54" s="432" t="s">
        <v>643</v>
      </c>
      <c r="AZ54" s="432" t="s">
        <v>643</v>
      </c>
      <c r="BA54" s="432" t="s">
        <v>643</v>
      </c>
      <c r="BB54" s="432" t="s">
        <v>643</v>
      </c>
      <c r="BC54" s="1179"/>
      <c r="BD54" s="1152"/>
      <c r="BE54" s="1181"/>
      <c r="BN54" s="50">
        <v>48</v>
      </c>
      <c r="BO54" s="50">
        <v>47</v>
      </c>
      <c r="BP54" s="50" t="e">
        <f>INDEX(番号!$CA$5:$CB$44,C53,2)</f>
        <v>#VALUE!</v>
      </c>
      <c r="BQ54" s="50" t="str">
        <f>IF(C53="","",IF(BP54="",INDEX(番号!$CA$44:$CB52,C53,2),BP54))</f>
        <v/>
      </c>
      <c r="BR54" s="50" t="e">
        <f>INDEX(番号!$CC$5:$CE$52,C53,3)</f>
        <v>#VALUE!</v>
      </c>
      <c r="BS54" s="50" t="str">
        <f>IF(C53="","",IF(BR54="0",INDEX(番号!$CC$5:$CE$52,C53,2),BR54))&amp;""</f>
        <v/>
      </c>
      <c r="BT54" s="50" t="e">
        <f>INDEX(番号!$CA$5:$CB$44,E53,2)</f>
        <v>#VALUE!</v>
      </c>
      <c r="BU54" s="50" t="str">
        <f>IF(E53="","",IF(BT54="",INDEX(番号!$CA$44:$CB52,E53,2),BT54))&amp;""</f>
        <v/>
      </c>
      <c r="BV54" s="50" t="e">
        <f>INDEX(番号!$CC$5:$CE$52,E53,3)</f>
        <v>#VALUE!</v>
      </c>
      <c r="BW54" s="50" t="str">
        <f>IF(E53="","",IF(BV54="0",INDEX(番号!$CC$5:$CE$52,E53,2),BV54))&amp;""</f>
        <v/>
      </c>
      <c r="BX54" s="50" t="e">
        <f>INDEX(番号!$CA$5:$CB$44,G53,2)</f>
        <v>#VALUE!</v>
      </c>
      <c r="BY54" s="50" t="str">
        <f>IF(G53="","",IF(BX54="",INDEX(番号!$CA$44:$CB52,G53,2),BX54))&amp;""</f>
        <v/>
      </c>
      <c r="BZ54" s="50" t="e">
        <f>INDEX(番号!$CC$5:$CE$52,G53,3)</f>
        <v>#VALUE!</v>
      </c>
      <c r="CA54" s="50" t="str">
        <f>IF(G53="","",IF(BZ54="0",INDEX(番号!$CC$5:$CE$52,G53,2),BZ54))&amp;""</f>
        <v/>
      </c>
      <c r="CB54" s="50" t="e">
        <f>INDEX(番号!$CA$5:$CB$44,I53,2)</f>
        <v>#VALUE!</v>
      </c>
      <c r="CC54" s="50" t="str">
        <f>IF(I53="","",IF(CB54="",INDEX(番号!$CA$44:$CB52,I53,2),CB54))&amp;""</f>
        <v/>
      </c>
      <c r="CD54" s="50" t="e">
        <f>INDEX(番号!$CC$5:$CE$52,I53,3)</f>
        <v>#VALUE!</v>
      </c>
      <c r="CE54" s="50" t="str">
        <f>IF(I53="","",IF(CD54="0",INDEX(番号!$CC$5:$CE$52,I53,2),CD54))&amp;""</f>
        <v/>
      </c>
      <c r="CF54" s="50" t="e">
        <f>INDEX(番号!$CA$5:$CB$44,K53,2)</f>
        <v>#VALUE!</v>
      </c>
      <c r="CG54" s="50" t="str">
        <f>IF(K53="","",IF(CF54="",INDEX(番号!$CA$5:$CB$44,K53,1),CF54))&amp;""</f>
        <v/>
      </c>
      <c r="CH54" s="50" t="e">
        <f>INDEX(番号!$CC$5:$CE$52,K53,3)</f>
        <v>#VALUE!</v>
      </c>
      <c r="CI54" s="50" t="str">
        <f>IF(K53="","",IF(CH54="0",INDEX(番号!$CC$5:$CE$52,K53,2),CH54))&amp;""</f>
        <v/>
      </c>
      <c r="CJ54" s="50" t="e">
        <f>INDEX(番号!$CA$5:$CB$44,M53,2)</f>
        <v>#VALUE!</v>
      </c>
      <c r="CK54" s="50" t="str">
        <f>IF(M53="","",IF(CJ54="",INDEX(番号!$CA$5:$CB$44,M53,1),CJ54))&amp;""</f>
        <v/>
      </c>
      <c r="CL54" s="50" t="e">
        <f>INDEX(番号!$CC$5:$CE$52,M53,3)</f>
        <v>#VALUE!</v>
      </c>
      <c r="CM54" s="50" t="str">
        <f>IF(M53="","",IF(CL54="0",INDEX(番号!$CC$5:$CE$52,M53,2),CL54))&amp;""</f>
        <v/>
      </c>
      <c r="DA54" s="1153" t="str">
        <f>IF(DA52="grey","grey","")</f>
        <v>grey</v>
      </c>
      <c r="DB54" s="1154"/>
      <c r="DC54" s="1153" t="str">
        <f>IF(DC52="grey","grey","")</f>
        <v>grey</v>
      </c>
      <c r="DD54" s="1154"/>
      <c r="DE54" s="1153" t="str">
        <f>IF(DE52="grey","grey","")</f>
        <v>grey</v>
      </c>
      <c r="DF54" s="1154"/>
      <c r="DG54" s="1153" t="str">
        <f>IF(DG52="grey","grey","")</f>
        <v>grey</v>
      </c>
      <c r="DH54" s="1154"/>
      <c r="DI54" s="1153" t="str">
        <f>IF(DI52="grey","grey","")</f>
        <v>grey</v>
      </c>
      <c r="DJ54" s="1154"/>
      <c r="DK54" s="1153" t="str">
        <f>IF(DK52="grey","grey","")</f>
        <v>grey</v>
      </c>
      <c r="DL54" s="1154"/>
      <c r="DM54" s="22" t="str">
        <f>IFERROR(INDEX(内線情報!$BL$5:$BL$41,MATCH(R54,内線情報!$AI$5:$AI$43,0),1),"")</f>
        <v/>
      </c>
      <c r="DS54" s="1141"/>
      <c r="DV54" s="1153" t="str">
        <f>IF(B53="DK",BQ54,IF(B53="NK",BS54,""))</f>
        <v/>
      </c>
      <c r="DW54" s="1154"/>
      <c r="DX54" s="1155" t="str">
        <f>IF(D53="DK",BU54,IF(D53="NK",BW54,""))</f>
        <v/>
      </c>
      <c r="DY54" s="1156"/>
      <c r="DZ54" s="1155" t="str">
        <f>IF(F53="DK",BY54,IF(F53="NK",CA54,""))</f>
        <v/>
      </c>
      <c r="EA54" s="1156"/>
      <c r="EB54" s="1155" t="str">
        <f>IF(H53="DK",CC54,IF(H53="NK",CE54,""))</f>
        <v/>
      </c>
      <c r="EC54" s="1156"/>
      <c r="ED54" s="1155" t="str">
        <f>IF(J53="DK",CG54,IF(J53="NK",CI54,""))</f>
        <v/>
      </c>
      <c r="EE54" s="1156"/>
      <c r="EF54" s="1155" t="str">
        <f>IF(L53="DK",CK54,IF(L53="NK",CM54,""))</f>
        <v/>
      </c>
      <c r="EG54" s="1156"/>
      <c r="ET54" s="1153"/>
      <c r="EU54" s="1154"/>
      <c r="EV54" s="1153"/>
      <c r="EW54" s="1154"/>
      <c r="EX54" s="1153"/>
      <c r="EY54" s="1154"/>
      <c r="EZ54" s="1153"/>
      <c r="FA54" s="1154"/>
      <c r="FB54" s="1153"/>
      <c r="FC54" s="1154"/>
      <c r="FD54" s="1153"/>
      <c r="FE54" s="1154"/>
      <c r="FF54" s="411">
        <v>48</v>
      </c>
      <c r="FG54" s="411"/>
      <c r="FH54" s="411"/>
      <c r="FI54" s="411"/>
      <c r="FJ54" s="411" t="str">
        <f>IF(内線情報!D52="未定義","red","")</f>
        <v>red</v>
      </c>
      <c r="FK54" s="411"/>
      <c r="FL54" s="411"/>
      <c r="FM54" s="411"/>
      <c r="FN54" s="411"/>
      <c r="FO54" s="411"/>
      <c r="FP54" s="411"/>
      <c r="FQ54" s="411"/>
      <c r="FR54" s="1153"/>
      <c r="FS54" s="1154"/>
      <c r="FT54" s="1153"/>
      <c r="FU54" s="1154"/>
      <c r="FV54" s="1153"/>
      <c r="FW54" s="1154"/>
      <c r="FX54" s="1153"/>
      <c r="FY54" s="1154"/>
      <c r="FZ54" s="1153"/>
      <c r="GA54" s="1154"/>
      <c r="GB54" s="1153"/>
      <c r="GC54" s="1154"/>
      <c r="GE54" s="1152"/>
      <c r="GF54" s="1152"/>
      <c r="GG54" s="1161"/>
      <c r="GH54" s="1152"/>
      <c r="GI54" s="633" t="str">
        <f t="shared" ref="GI54:HR54" si="134">IF(GI38="grey","grey",IF($GG53="grey","grey",IF(S54="","yellow",IF(COUNTIF($CW$6:$CW$7,S54)&gt;0,"","red"))))</f>
        <v>grey</v>
      </c>
      <c r="GJ54" s="633" t="str">
        <f t="shared" si="134"/>
        <v>grey</v>
      </c>
      <c r="GK54" s="633" t="str">
        <f t="shared" si="134"/>
        <v>grey</v>
      </c>
      <c r="GL54" s="633" t="str">
        <f t="shared" si="134"/>
        <v>grey</v>
      </c>
      <c r="GM54" s="633" t="str">
        <f t="shared" si="134"/>
        <v>grey</v>
      </c>
      <c r="GN54" s="633" t="str">
        <f t="shared" si="134"/>
        <v>grey</v>
      </c>
      <c r="GO54" s="633" t="str">
        <f t="shared" si="134"/>
        <v>grey</v>
      </c>
      <c r="GP54" s="633" t="str">
        <f t="shared" si="134"/>
        <v>grey</v>
      </c>
      <c r="GQ54" s="633" t="str">
        <f t="shared" si="134"/>
        <v>grey</v>
      </c>
      <c r="GR54" s="633" t="str">
        <f t="shared" si="134"/>
        <v>grey</v>
      </c>
      <c r="GS54" s="633" t="str">
        <f t="shared" si="134"/>
        <v>grey</v>
      </c>
      <c r="GT54" s="633" t="str">
        <f t="shared" si="134"/>
        <v>grey</v>
      </c>
      <c r="GU54" s="633" t="str">
        <f t="shared" si="134"/>
        <v>grey</v>
      </c>
      <c r="GV54" s="633" t="str">
        <f t="shared" si="134"/>
        <v>grey</v>
      </c>
      <c r="GW54" s="633" t="str">
        <f t="shared" si="134"/>
        <v>grey</v>
      </c>
      <c r="GX54" s="633" t="str">
        <f t="shared" si="134"/>
        <v>grey</v>
      </c>
      <c r="GY54" s="633" t="str">
        <f t="shared" si="134"/>
        <v>grey</v>
      </c>
      <c r="GZ54" s="633" t="str">
        <f t="shared" si="134"/>
        <v>grey</v>
      </c>
      <c r="HA54" s="633" t="str">
        <f t="shared" si="134"/>
        <v>grey</v>
      </c>
      <c r="HB54" s="633" t="str">
        <f t="shared" si="134"/>
        <v>grey</v>
      </c>
      <c r="HC54" s="633" t="str">
        <f t="shared" si="134"/>
        <v>grey</v>
      </c>
      <c r="HD54" s="633" t="str">
        <f t="shared" si="134"/>
        <v>grey</v>
      </c>
      <c r="HE54" s="633" t="str">
        <f t="shared" si="134"/>
        <v>grey</v>
      </c>
      <c r="HF54" s="633" t="str">
        <f t="shared" si="134"/>
        <v>grey</v>
      </c>
      <c r="HG54" s="633" t="str">
        <f t="shared" si="134"/>
        <v>grey</v>
      </c>
      <c r="HH54" s="633" t="str">
        <f t="shared" si="134"/>
        <v>grey</v>
      </c>
      <c r="HI54" s="633" t="str">
        <f t="shared" si="134"/>
        <v>grey</v>
      </c>
      <c r="HJ54" s="633" t="str">
        <f t="shared" si="134"/>
        <v>grey</v>
      </c>
      <c r="HK54" s="633" t="str">
        <f t="shared" si="134"/>
        <v>grey</v>
      </c>
      <c r="HL54" s="633" t="str">
        <f t="shared" si="134"/>
        <v>grey</v>
      </c>
      <c r="HM54" s="633" t="str">
        <f t="shared" si="134"/>
        <v>grey</v>
      </c>
      <c r="HN54" s="633" t="str">
        <f t="shared" si="134"/>
        <v>grey</v>
      </c>
      <c r="HO54" s="633" t="str">
        <f t="shared" si="134"/>
        <v>grey</v>
      </c>
      <c r="HP54" s="633" t="str">
        <f t="shared" si="134"/>
        <v>grey</v>
      </c>
      <c r="HQ54" s="633" t="str">
        <f t="shared" si="134"/>
        <v>grey</v>
      </c>
      <c r="HR54" s="633" t="str">
        <f t="shared" si="134"/>
        <v>grey</v>
      </c>
      <c r="HS54" s="1163"/>
      <c r="HT54" s="1152"/>
      <c r="HU54" s="1161"/>
    </row>
    <row r="55" spans="2:229">
      <c r="B55" s="1175" t="str">
        <f>IFERROR(INDEX($DV:$DV,ROW()),"")&amp;""</f>
        <v/>
      </c>
      <c r="C55" s="1176"/>
      <c r="D55" s="1177" t="str">
        <f>IFERROR(INDEX($DX:$DX,ROW()),"")&amp;""</f>
        <v/>
      </c>
      <c r="E55" s="1176"/>
      <c r="F55" s="1175" t="str">
        <f>IFERROR(INDEX($DZ:$DZ,ROW()),"")&amp;""</f>
        <v/>
      </c>
      <c r="G55" s="1176"/>
      <c r="H55" s="1175" t="str">
        <f>IFERROR(INDEX($EB:$EB,ROW()),"")&amp;""</f>
        <v/>
      </c>
      <c r="I55" s="1176"/>
      <c r="J55" s="1175" t="str">
        <f>IFERROR(INDEX($ED:$ED,ROW()),"")&amp;""</f>
        <v/>
      </c>
      <c r="K55" s="1176"/>
      <c r="L55" s="1175" t="str">
        <f>IFERROR(INDEX($EF:$EF,ROW()),"")&amp;""</f>
        <v/>
      </c>
      <c r="M55" s="1176"/>
      <c r="O55" s="1151">
        <v>8</v>
      </c>
      <c r="P55" s="1151" t="str">
        <f>IFERROR(INDEX(内線情報!$C$5:$C$54,MATCH($Q55,内線情報!$B$5:$B$54,0)),"")&amp;""</f>
        <v/>
      </c>
      <c r="Q55" s="1160"/>
      <c r="R55" s="1151" t="str">
        <f>IFERROR(INDEX(内線情報!$D$5:$D$54,MATCH($Q55,内線情報!$B$5:$B$54,0)),"")&amp;""</f>
        <v/>
      </c>
      <c r="S55" s="431" t="s">
        <v>643</v>
      </c>
      <c r="T55" s="431" t="s">
        <v>643</v>
      </c>
      <c r="U55" s="431" t="s">
        <v>643</v>
      </c>
      <c r="V55" s="431" t="s">
        <v>643</v>
      </c>
      <c r="W55" s="431" t="s">
        <v>643</v>
      </c>
      <c r="X55" s="431" t="s">
        <v>643</v>
      </c>
      <c r="Y55" s="431" t="s">
        <v>643</v>
      </c>
      <c r="Z55" s="431" t="s">
        <v>643</v>
      </c>
      <c r="AA55" s="431" t="s">
        <v>643</v>
      </c>
      <c r="AB55" s="431" t="s">
        <v>643</v>
      </c>
      <c r="AC55" s="431" t="s">
        <v>643</v>
      </c>
      <c r="AD55" s="431" t="s">
        <v>643</v>
      </c>
      <c r="AE55" s="431" t="s">
        <v>643</v>
      </c>
      <c r="AF55" s="431" t="s">
        <v>643</v>
      </c>
      <c r="AG55" s="431" t="s">
        <v>643</v>
      </c>
      <c r="AH55" s="431" t="s">
        <v>643</v>
      </c>
      <c r="AI55" s="431" t="s">
        <v>643</v>
      </c>
      <c r="AJ55" s="431" t="s">
        <v>643</v>
      </c>
      <c r="AK55" s="431" t="s">
        <v>643</v>
      </c>
      <c r="AL55" s="431" t="s">
        <v>643</v>
      </c>
      <c r="AM55" s="431" t="s">
        <v>643</v>
      </c>
      <c r="AN55" s="431" t="s">
        <v>643</v>
      </c>
      <c r="AO55" s="431" t="s">
        <v>643</v>
      </c>
      <c r="AP55" s="431" t="s">
        <v>643</v>
      </c>
      <c r="AQ55" s="431" t="s">
        <v>643</v>
      </c>
      <c r="AR55" s="431" t="s">
        <v>643</v>
      </c>
      <c r="AS55" s="431" t="s">
        <v>643</v>
      </c>
      <c r="AT55" s="431" t="s">
        <v>643</v>
      </c>
      <c r="AU55" s="431" t="s">
        <v>643</v>
      </c>
      <c r="AV55" s="431" t="s">
        <v>643</v>
      </c>
      <c r="AW55" s="431" t="s">
        <v>643</v>
      </c>
      <c r="AX55" s="431" t="s">
        <v>643</v>
      </c>
      <c r="AY55" s="431" t="s">
        <v>643</v>
      </c>
      <c r="AZ55" s="431" t="s">
        <v>643</v>
      </c>
      <c r="BA55" s="431" t="s">
        <v>643</v>
      </c>
      <c r="BB55" s="431" t="s">
        <v>643</v>
      </c>
      <c r="BC55" s="1178" t="s">
        <v>643</v>
      </c>
      <c r="BD55" s="1151" t="str">
        <f>IFERROR(IF(Q55="","",IF(ISBLANK(INDEX(内線情報!$G$5:$G$54,Q55)),1,DS55)),"")&amp;""</f>
        <v/>
      </c>
      <c r="BE55" s="1180"/>
      <c r="BO55" s="50">
        <v>48</v>
      </c>
      <c r="BP55" s="50" t="s">
        <v>720</v>
      </c>
      <c r="BQ55" s="50" t="str">
        <f>IF(C53="","",INDEX(外線情報!$K$5:$K$16,C53,1))&amp;""</f>
        <v/>
      </c>
      <c r="BR55" s="50" t="s">
        <v>417</v>
      </c>
      <c r="BS55" s="50" t="str">
        <f>IF(C53="","",INDEX(NK･NKG!$CG$5:$CG$52,C53,1))&amp;""</f>
        <v/>
      </c>
      <c r="BT55" s="50" t="s">
        <v>720</v>
      </c>
      <c r="BU55" s="50" t="str">
        <f>IF(E53="","",INDEX(外線情報!$K$5:$K$16,E53,1))&amp;""</f>
        <v/>
      </c>
      <c r="BV55" s="50" t="s">
        <v>417</v>
      </c>
      <c r="BW55" s="50" t="str">
        <f>IF(E53="","",INDEX(NK･NKG!$CG$5:$CG$52,E53,1))&amp;""</f>
        <v/>
      </c>
      <c r="BX55" s="50" t="s">
        <v>720</v>
      </c>
      <c r="BY55" s="50" t="str">
        <f>IF(G53="","",INDEX(外線情報!$K$5:$K$16,G53,1))&amp;""</f>
        <v/>
      </c>
      <c r="BZ55" s="50" t="s">
        <v>417</v>
      </c>
      <c r="CA55" s="50" t="str">
        <f>IF(G53="","",INDEX(NK･NKG!$CG$5:$CG$52,G53,1))&amp;""</f>
        <v/>
      </c>
      <c r="CB55" s="50" t="s">
        <v>720</v>
      </c>
      <c r="CC55" s="50" t="str">
        <f>IF(I53="","",INDEX(外線情報!$K$5:$K$16,I53,1))&amp;""</f>
        <v/>
      </c>
      <c r="CD55" s="50" t="s">
        <v>417</v>
      </c>
      <c r="CE55" s="50" t="str">
        <f>IF(I53="","",INDEX(NK･NKG!$CG$5:$CG$52,I53,1))&amp;""</f>
        <v/>
      </c>
      <c r="CF55" s="50" t="s">
        <v>720</v>
      </c>
      <c r="CG55" s="50" t="str">
        <f>IF(K53="","",INDEX(外線情報!$K$5:$K$16,K53,1))&amp;""</f>
        <v/>
      </c>
      <c r="CH55" s="50" t="s">
        <v>417</v>
      </c>
      <c r="CI55" s="50" t="str">
        <f>IF(K53="","",INDEX(NK･NKG!$CG$5:$CG$52,K53,1))&amp;""</f>
        <v/>
      </c>
      <c r="CJ55" s="50" t="s">
        <v>720</v>
      </c>
      <c r="CK55" s="50" t="str">
        <f>IF(M53="","",INDEX(外線情報!$K$5:$K$16,M53,1))&amp;""</f>
        <v/>
      </c>
      <c r="CL55" s="50" t="s">
        <v>417</v>
      </c>
      <c r="CM55" s="50" t="str">
        <f>IF(M53="","",INDEX(NK･NKG!$CG$5:$CG$52,M53,1))&amp;""</f>
        <v/>
      </c>
      <c r="DA55" s="1153" t="str">
        <f t="shared" ref="DA55" si="135">IF(DA52="grey","grey","")</f>
        <v>grey</v>
      </c>
      <c r="DB55" s="1154"/>
      <c r="DC55" s="1153" t="str">
        <f t="shared" ref="DC55" si="136">IF(DC52="grey","grey","")</f>
        <v>grey</v>
      </c>
      <c r="DD55" s="1154"/>
      <c r="DE55" s="1153" t="str">
        <f t="shared" ref="DE55" si="137">IF(DE52="grey","grey","")</f>
        <v>grey</v>
      </c>
      <c r="DF55" s="1154"/>
      <c r="DG55" s="1153" t="str">
        <f t="shared" ref="DG55" si="138">IF(DG52="grey","grey","")</f>
        <v>grey</v>
      </c>
      <c r="DH55" s="1154"/>
      <c r="DI55" s="1153" t="str">
        <f t="shared" ref="DI55" si="139">IF(DI52="grey","grey","")</f>
        <v>grey</v>
      </c>
      <c r="DJ55" s="1154"/>
      <c r="DK55" s="1153" t="str">
        <f t="shared" ref="DK55" si="140">IF(DK52="grey","grey","")</f>
        <v>grey</v>
      </c>
      <c r="DL55" s="1154"/>
      <c r="DM55" s="22" t="str">
        <f>IFERROR(INDEX(内線情報!$BL$5:$BL$41,MATCH(R55,内線情報!$AI$5:$AI$43,0),1),"")</f>
        <v/>
      </c>
      <c r="DS55" s="1141" t="e">
        <f>INDEX(内線情報!$G$5:$G$54,MATCH(Q55,DK,0))</f>
        <v>#N/A</v>
      </c>
      <c r="DV55" s="1153" t="str">
        <f>IF(B53="IK",BQ55,IF(B53="NK",BS55,""))</f>
        <v/>
      </c>
      <c r="DW55" s="1154"/>
      <c r="DX55" s="1155" t="str">
        <f>IF(D53="IK",BU55,IF(D53="NK",BW55,""))</f>
        <v/>
      </c>
      <c r="DY55" s="1156"/>
      <c r="DZ55" s="1155" t="str">
        <f>IF(F53="IK",BY55,IF(F53="NK",CA55,""))</f>
        <v/>
      </c>
      <c r="EA55" s="1156"/>
      <c r="EB55" s="1155" t="str">
        <f>IF(H53="IK",CC55,IF(H53="NK",CE55,""))</f>
        <v/>
      </c>
      <c r="EC55" s="1156"/>
      <c r="ED55" s="1155" t="str">
        <f>IF(J53="IK",CG55,IF(J53="NK",CI55,""))</f>
        <v/>
      </c>
      <c r="EE55" s="1156"/>
      <c r="EF55" s="1155" t="str">
        <f>IF(L53="IK",CK55,IF(L53="NK",CM55,""))</f>
        <v/>
      </c>
      <c r="EG55" s="1156"/>
      <c r="ET55" s="1153"/>
      <c r="EU55" s="1154"/>
      <c r="EV55" s="1153"/>
      <c r="EW55" s="1154"/>
      <c r="EX55" s="1153"/>
      <c r="EY55" s="1154"/>
      <c r="EZ55" s="1153"/>
      <c r="FA55" s="1154"/>
      <c r="FB55" s="1153"/>
      <c r="FC55" s="1154"/>
      <c r="FD55" s="1153"/>
      <c r="FE55" s="1154"/>
      <c r="FF55" s="411">
        <v>49</v>
      </c>
      <c r="FG55" s="411"/>
      <c r="FH55" s="411"/>
      <c r="FI55" s="411"/>
      <c r="FJ55" s="411" t="str">
        <f>IF(内線情報!D53="未定義","red","")</f>
        <v>red</v>
      </c>
      <c r="FK55" s="411"/>
      <c r="FL55" s="411"/>
      <c r="FM55" s="411"/>
      <c r="FN55" s="411"/>
      <c r="FO55" s="411"/>
      <c r="FP55" s="411"/>
      <c r="FQ55" s="411"/>
      <c r="FR55" s="1153"/>
      <c r="FS55" s="1154"/>
      <c r="FT55" s="1153"/>
      <c r="FU55" s="1154"/>
      <c r="FV55" s="1153"/>
      <c r="FW55" s="1154"/>
      <c r="FX55" s="1153"/>
      <c r="FY55" s="1154"/>
      <c r="FZ55" s="1153"/>
      <c r="GA55" s="1154"/>
      <c r="GB55" s="1153"/>
      <c r="GC55" s="1154"/>
      <c r="GE55" s="1151" t="str">
        <f>IF($GF55="grey","grey","")</f>
        <v>grey</v>
      </c>
      <c r="GF55" s="1151" t="str">
        <f>IF($GG55="grey","grey","")</f>
        <v>grey</v>
      </c>
      <c r="GG55" s="1160" t="str">
        <f>IF(Q55="","grey",IF(COUNTIF(Q:Q,Q55)&gt;1,"red",IF(COUNTIF(_DK,Q55)&gt;0,"","red")))</f>
        <v>grey</v>
      </c>
      <c r="GH55" s="1151" t="str">
        <f>IF($GF55="grey","grey","")</f>
        <v>grey</v>
      </c>
      <c r="GI55" s="633" t="str">
        <f t="shared" ref="GI55:HR55" si="141">IF(GI38="grey","grey",IF($GG55="grey","grey",IF(S55="","yellow",IF(COUNTIF($CT$6:$CT$21,S55)&gt;0,"","red"))))</f>
        <v>grey</v>
      </c>
      <c r="GJ55" s="633" t="str">
        <f t="shared" si="141"/>
        <v>grey</v>
      </c>
      <c r="GK55" s="633" t="str">
        <f t="shared" si="141"/>
        <v>grey</v>
      </c>
      <c r="GL55" s="633" t="str">
        <f t="shared" si="141"/>
        <v>grey</v>
      </c>
      <c r="GM55" s="633" t="str">
        <f t="shared" si="141"/>
        <v>grey</v>
      </c>
      <c r="GN55" s="633" t="str">
        <f t="shared" si="141"/>
        <v>grey</v>
      </c>
      <c r="GO55" s="633" t="str">
        <f t="shared" si="141"/>
        <v>grey</v>
      </c>
      <c r="GP55" s="633" t="str">
        <f t="shared" si="141"/>
        <v>grey</v>
      </c>
      <c r="GQ55" s="633" t="str">
        <f t="shared" si="141"/>
        <v>grey</v>
      </c>
      <c r="GR55" s="633" t="str">
        <f t="shared" si="141"/>
        <v>grey</v>
      </c>
      <c r="GS55" s="633" t="str">
        <f t="shared" si="141"/>
        <v>grey</v>
      </c>
      <c r="GT55" s="633" t="str">
        <f t="shared" si="141"/>
        <v>grey</v>
      </c>
      <c r="GU55" s="633" t="str">
        <f t="shared" si="141"/>
        <v>grey</v>
      </c>
      <c r="GV55" s="633" t="str">
        <f t="shared" si="141"/>
        <v>grey</v>
      </c>
      <c r="GW55" s="633" t="str">
        <f t="shared" si="141"/>
        <v>grey</v>
      </c>
      <c r="GX55" s="633" t="str">
        <f t="shared" si="141"/>
        <v>grey</v>
      </c>
      <c r="GY55" s="633" t="str">
        <f t="shared" si="141"/>
        <v>grey</v>
      </c>
      <c r="GZ55" s="633" t="str">
        <f t="shared" si="141"/>
        <v>grey</v>
      </c>
      <c r="HA55" s="633" t="str">
        <f t="shared" si="141"/>
        <v>grey</v>
      </c>
      <c r="HB55" s="633" t="str">
        <f t="shared" si="141"/>
        <v>grey</v>
      </c>
      <c r="HC55" s="633" t="str">
        <f t="shared" si="141"/>
        <v>grey</v>
      </c>
      <c r="HD55" s="633" t="str">
        <f t="shared" si="141"/>
        <v>grey</v>
      </c>
      <c r="HE55" s="633" t="str">
        <f t="shared" si="141"/>
        <v>grey</v>
      </c>
      <c r="HF55" s="633" t="str">
        <f t="shared" si="141"/>
        <v>grey</v>
      </c>
      <c r="HG55" s="633" t="str">
        <f t="shared" si="141"/>
        <v>grey</v>
      </c>
      <c r="HH55" s="633" t="str">
        <f t="shared" si="141"/>
        <v>grey</v>
      </c>
      <c r="HI55" s="633" t="str">
        <f t="shared" si="141"/>
        <v>grey</v>
      </c>
      <c r="HJ55" s="633" t="str">
        <f t="shared" si="141"/>
        <v>grey</v>
      </c>
      <c r="HK55" s="633" t="str">
        <f t="shared" si="141"/>
        <v>grey</v>
      </c>
      <c r="HL55" s="633" t="str">
        <f t="shared" si="141"/>
        <v>grey</v>
      </c>
      <c r="HM55" s="633" t="str">
        <f t="shared" si="141"/>
        <v>grey</v>
      </c>
      <c r="HN55" s="633" t="str">
        <f t="shared" si="141"/>
        <v>grey</v>
      </c>
      <c r="HO55" s="633" t="str">
        <f t="shared" si="141"/>
        <v>grey</v>
      </c>
      <c r="HP55" s="633" t="str">
        <f t="shared" si="141"/>
        <v>grey</v>
      </c>
      <c r="HQ55" s="633" t="str">
        <f t="shared" si="141"/>
        <v>grey</v>
      </c>
      <c r="HR55" s="633" t="str">
        <f t="shared" si="141"/>
        <v>grey</v>
      </c>
      <c r="HS55" s="1162" t="str">
        <f t="shared" ref="HS55" si="142">IF($GG55="grey","grey",IF(BC55="","",IF(COUNTIF($CV$6:$CV$7,BC55)&gt;0,"","red")))</f>
        <v>grey</v>
      </c>
      <c r="HT55" s="1151" t="str">
        <f t="shared" ref="HT55:HU55" si="143">IF($GG55="grey","grey","")</f>
        <v>grey</v>
      </c>
      <c r="HU55" s="1160" t="str">
        <f t="shared" si="143"/>
        <v>grey</v>
      </c>
    </row>
    <row r="56" spans="2:229">
      <c r="B56" s="1184" t="s">
        <v>1323</v>
      </c>
      <c r="C56" s="1185"/>
      <c r="D56" s="1182" t="s">
        <v>1324</v>
      </c>
      <c r="E56" s="1183"/>
      <c r="F56" s="1184" t="s">
        <v>1318</v>
      </c>
      <c r="G56" s="1185"/>
      <c r="H56" s="1182" t="s">
        <v>1324</v>
      </c>
      <c r="I56" s="1183"/>
      <c r="J56" s="1184" t="s">
        <v>1318</v>
      </c>
      <c r="K56" s="1185"/>
      <c r="L56" s="1182" t="s">
        <v>1318</v>
      </c>
      <c r="M56" s="1183"/>
      <c r="O56" s="1152"/>
      <c r="P56" s="1152"/>
      <c r="Q56" s="1161"/>
      <c r="R56" s="1152"/>
      <c r="S56" s="432" t="s">
        <v>643</v>
      </c>
      <c r="T56" s="432" t="s">
        <v>643</v>
      </c>
      <c r="U56" s="432" t="s">
        <v>643</v>
      </c>
      <c r="V56" s="432" t="s">
        <v>643</v>
      </c>
      <c r="W56" s="432" t="s">
        <v>643</v>
      </c>
      <c r="X56" s="432" t="s">
        <v>643</v>
      </c>
      <c r="Y56" s="432" t="s">
        <v>643</v>
      </c>
      <c r="Z56" s="432" t="s">
        <v>643</v>
      </c>
      <c r="AA56" s="432" t="s">
        <v>643</v>
      </c>
      <c r="AB56" s="432" t="s">
        <v>643</v>
      </c>
      <c r="AC56" s="432" t="s">
        <v>643</v>
      </c>
      <c r="AD56" s="432" t="s">
        <v>643</v>
      </c>
      <c r="AE56" s="432" t="s">
        <v>643</v>
      </c>
      <c r="AF56" s="432" t="s">
        <v>643</v>
      </c>
      <c r="AG56" s="432" t="s">
        <v>643</v>
      </c>
      <c r="AH56" s="432" t="s">
        <v>643</v>
      </c>
      <c r="AI56" s="432" t="s">
        <v>643</v>
      </c>
      <c r="AJ56" s="432" t="s">
        <v>643</v>
      </c>
      <c r="AK56" s="432" t="s">
        <v>643</v>
      </c>
      <c r="AL56" s="432" t="s">
        <v>643</v>
      </c>
      <c r="AM56" s="432" t="s">
        <v>643</v>
      </c>
      <c r="AN56" s="432" t="s">
        <v>643</v>
      </c>
      <c r="AO56" s="432" t="s">
        <v>643</v>
      </c>
      <c r="AP56" s="432" t="s">
        <v>643</v>
      </c>
      <c r="AQ56" s="432" t="s">
        <v>643</v>
      </c>
      <c r="AR56" s="432" t="s">
        <v>643</v>
      </c>
      <c r="AS56" s="432" t="s">
        <v>643</v>
      </c>
      <c r="AT56" s="432" t="s">
        <v>643</v>
      </c>
      <c r="AU56" s="432" t="s">
        <v>643</v>
      </c>
      <c r="AV56" s="432" t="s">
        <v>643</v>
      </c>
      <c r="AW56" s="432" t="s">
        <v>643</v>
      </c>
      <c r="AX56" s="432" t="s">
        <v>643</v>
      </c>
      <c r="AY56" s="432" t="s">
        <v>643</v>
      </c>
      <c r="AZ56" s="432" t="s">
        <v>643</v>
      </c>
      <c r="BA56" s="432" t="s">
        <v>643</v>
      </c>
      <c r="BB56" s="432" t="s">
        <v>643</v>
      </c>
      <c r="BC56" s="1179"/>
      <c r="BD56" s="1152"/>
      <c r="BE56" s="1181"/>
      <c r="BO56" s="50">
        <v>49</v>
      </c>
      <c r="BW56" s="50"/>
      <c r="CH56" s="50"/>
      <c r="CI56" s="50"/>
      <c r="DA56" s="1153" t="str">
        <f>IF(DA52="grey","grey",IF(AND(B53&lt;&gt;$BG$7,B53&lt;&gt;$BG$9,B53&lt;&gt;$BG$13,B53&lt;&gt;$BG$12),"grey",IF(B56="","yellow",IF(COUNTIF($CN$6:$CN$32,B56)&gt;0,"","red"))))</f>
        <v>grey</v>
      </c>
      <c r="DB56" s="1154"/>
      <c r="DC56" s="1153" t="str">
        <f>IF(DC52="grey","grey",IF(AND(D53&lt;&gt;$BG$7,D53&lt;&gt;$BG$9,D53&lt;&gt;$BG$13,D53&lt;&gt;$BG$12),"grey",IF(D56="","yellow",IF(COUNTIF($CN$6:$CN$32,D56)&gt;0,"","red"))))</f>
        <v>grey</v>
      </c>
      <c r="DD56" s="1154"/>
      <c r="DE56" s="1164" t="str">
        <f>IF(DE52="grey","grey",IF(AND(F53&lt;&gt;$BG$7,F53&lt;&gt;$BG$9,F53&lt;&gt;$BG$13,F53&lt;&gt;$BG$12),"grey",IF(F56="","yellow",IF(COUNTIF($CN$6:$CN$32,F56)&gt;0,"","red"))))</f>
        <v>grey</v>
      </c>
      <c r="DF56" s="1165"/>
      <c r="DG56" s="1164" t="str">
        <f>IF(DG52="grey","grey",IF(AND(H53&lt;&gt;$BG$7,H53&lt;&gt;$BG$9,H53&lt;&gt;$BG$13,H53&lt;&gt;$BG$12),"grey",IF(H56="","yellow",IF(COUNTIF($CN$6:$CN$32,H56)&gt;0,"","red"))))</f>
        <v>grey</v>
      </c>
      <c r="DH56" s="1165"/>
      <c r="DI56" s="1164" t="str">
        <f>IF(DI52="grey","grey",IF(AND(J53&lt;&gt;$BG$7,J53&lt;&gt;$BG$9,J53&lt;&gt;$BG$13,J53&lt;&gt;$BG$12),"grey",IF(J56="","yellow",IF(COUNTIF($CN$6:$CN$32,J56)&gt;0,"","red"))))</f>
        <v>grey</v>
      </c>
      <c r="DJ56" s="1165"/>
      <c r="DK56" s="1164" t="str">
        <f>IF(DK52="grey","grey",IF(AND(L53&lt;&gt;$BG$7,L53&lt;&gt;$BG$9,L53&lt;&gt;$BG$13,L53&lt;&gt;$BG$12),"grey",IF(L56="","yellow",IF(COUNTIF($CN$6:$CN$32,L56)&gt;0,"","red"))))</f>
        <v>grey</v>
      </c>
      <c r="DL56" s="1165"/>
      <c r="DM56" s="22" t="str">
        <f>IFERROR(INDEX(内線情報!$BL$5:$BL$41,MATCH(R56,内線情報!$AI$5:$AI$43,0),1),"")</f>
        <v/>
      </c>
      <c r="DS56" s="1141"/>
      <c r="DV56" s="1153"/>
      <c r="DW56" s="1154"/>
      <c r="DX56" s="1153"/>
      <c r="DY56" s="1154"/>
      <c r="DZ56" s="1153"/>
      <c r="EA56" s="1154"/>
      <c r="EB56" s="1153"/>
      <c r="EC56" s="1154"/>
      <c r="ED56" s="1153"/>
      <c r="EE56" s="1154"/>
      <c r="EF56" s="1153"/>
      <c r="EG56" s="1154"/>
      <c r="ET56" s="1153"/>
      <c r="EU56" s="1154"/>
      <c r="EV56" s="1153"/>
      <c r="EW56" s="1154"/>
      <c r="EX56" s="1153"/>
      <c r="EY56" s="1154"/>
      <c r="EZ56" s="1153"/>
      <c r="FA56" s="1154"/>
      <c r="FB56" s="1153"/>
      <c r="FC56" s="1154"/>
      <c r="FD56" s="1153"/>
      <c r="FE56" s="1154"/>
      <c r="FF56" s="411">
        <v>50</v>
      </c>
      <c r="FG56" s="411"/>
      <c r="FH56" s="411"/>
      <c r="FI56" s="411"/>
      <c r="FJ56" s="411" t="str">
        <f>IF(内線情報!D54="未定義","red","")</f>
        <v>red</v>
      </c>
      <c r="FK56" s="411"/>
      <c r="FL56" s="411"/>
      <c r="FM56" s="411"/>
      <c r="FN56" s="411"/>
      <c r="FO56" s="411"/>
      <c r="FP56" s="411"/>
      <c r="FQ56" s="411"/>
      <c r="FR56" s="1153"/>
      <c r="FS56" s="1154"/>
      <c r="FT56" s="1153"/>
      <c r="FU56" s="1154"/>
      <c r="FV56" s="1153"/>
      <c r="FW56" s="1154"/>
      <c r="FX56" s="1153"/>
      <c r="FY56" s="1154"/>
      <c r="FZ56" s="1153"/>
      <c r="GA56" s="1154"/>
      <c r="GB56" s="1153"/>
      <c r="GC56" s="1154"/>
      <c r="GE56" s="1152"/>
      <c r="GF56" s="1152"/>
      <c r="GG56" s="1161"/>
      <c r="GH56" s="1152"/>
      <c r="GI56" s="633" t="str">
        <f t="shared" ref="GI56:HR56" si="144">IF(GI38="grey","grey",IF($GG55="grey","grey",IF(S56="","yellow",IF(COUNTIF($CW$6:$CW$7,S56)&gt;0,"","red"))))</f>
        <v>grey</v>
      </c>
      <c r="GJ56" s="633" t="str">
        <f t="shared" si="144"/>
        <v>grey</v>
      </c>
      <c r="GK56" s="633" t="str">
        <f t="shared" si="144"/>
        <v>grey</v>
      </c>
      <c r="GL56" s="633" t="str">
        <f t="shared" si="144"/>
        <v>grey</v>
      </c>
      <c r="GM56" s="633" t="str">
        <f t="shared" si="144"/>
        <v>grey</v>
      </c>
      <c r="GN56" s="633" t="str">
        <f t="shared" si="144"/>
        <v>grey</v>
      </c>
      <c r="GO56" s="633" t="str">
        <f t="shared" si="144"/>
        <v>grey</v>
      </c>
      <c r="GP56" s="633" t="str">
        <f t="shared" si="144"/>
        <v>grey</v>
      </c>
      <c r="GQ56" s="633" t="str">
        <f t="shared" si="144"/>
        <v>grey</v>
      </c>
      <c r="GR56" s="633" t="str">
        <f t="shared" si="144"/>
        <v>grey</v>
      </c>
      <c r="GS56" s="633" t="str">
        <f t="shared" si="144"/>
        <v>grey</v>
      </c>
      <c r="GT56" s="633" t="str">
        <f t="shared" si="144"/>
        <v>grey</v>
      </c>
      <c r="GU56" s="633" t="str">
        <f t="shared" si="144"/>
        <v>grey</v>
      </c>
      <c r="GV56" s="633" t="str">
        <f t="shared" si="144"/>
        <v>grey</v>
      </c>
      <c r="GW56" s="633" t="str">
        <f t="shared" si="144"/>
        <v>grey</v>
      </c>
      <c r="GX56" s="633" t="str">
        <f t="shared" si="144"/>
        <v>grey</v>
      </c>
      <c r="GY56" s="633" t="str">
        <f t="shared" si="144"/>
        <v>grey</v>
      </c>
      <c r="GZ56" s="633" t="str">
        <f t="shared" si="144"/>
        <v>grey</v>
      </c>
      <c r="HA56" s="633" t="str">
        <f t="shared" si="144"/>
        <v>grey</v>
      </c>
      <c r="HB56" s="633" t="str">
        <f t="shared" si="144"/>
        <v>grey</v>
      </c>
      <c r="HC56" s="633" t="str">
        <f t="shared" si="144"/>
        <v>grey</v>
      </c>
      <c r="HD56" s="633" t="str">
        <f t="shared" si="144"/>
        <v>grey</v>
      </c>
      <c r="HE56" s="633" t="str">
        <f t="shared" si="144"/>
        <v>grey</v>
      </c>
      <c r="HF56" s="633" t="str">
        <f t="shared" si="144"/>
        <v>grey</v>
      </c>
      <c r="HG56" s="633" t="str">
        <f t="shared" si="144"/>
        <v>grey</v>
      </c>
      <c r="HH56" s="633" t="str">
        <f t="shared" si="144"/>
        <v>grey</v>
      </c>
      <c r="HI56" s="633" t="str">
        <f t="shared" si="144"/>
        <v>grey</v>
      </c>
      <c r="HJ56" s="633" t="str">
        <f t="shared" si="144"/>
        <v>grey</v>
      </c>
      <c r="HK56" s="633" t="str">
        <f t="shared" si="144"/>
        <v>grey</v>
      </c>
      <c r="HL56" s="633" t="str">
        <f t="shared" si="144"/>
        <v>grey</v>
      </c>
      <c r="HM56" s="633" t="str">
        <f t="shared" si="144"/>
        <v>grey</v>
      </c>
      <c r="HN56" s="633" t="str">
        <f t="shared" si="144"/>
        <v>grey</v>
      </c>
      <c r="HO56" s="633" t="str">
        <f t="shared" si="144"/>
        <v>grey</v>
      </c>
      <c r="HP56" s="633" t="str">
        <f t="shared" si="144"/>
        <v>grey</v>
      </c>
      <c r="HQ56" s="633" t="str">
        <f t="shared" si="144"/>
        <v>grey</v>
      </c>
      <c r="HR56" s="633" t="str">
        <f t="shared" si="144"/>
        <v>grey</v>
      </c>
      <c r="HS56" s="1163"/>
      <c r="HT56" s="1152"/>
      <c r="HU56" s="1161"/>
    </row>
    <row r="57" spans="2:229">
      <c r="B57" s="1186" t="s">
        <v>309</v>
      </c>
      <c r="C57" s="1187"/>
      <c r="D57" s="1186" t="s">
        <v>310</v>
      </c>
      <c r="E57" s="1187"/>
      <c r="F57" s="1186" t="s">
        <v>311</v>
      </c>
      <c r="G57" s="1187"/>
      <c r="H57" s="1186" t="s">
        <v>312</v>
      </c>
      <c r="I57" s="1187"/>
      <c r="J57" s="1186" t="s">
        <v>313</v>
      </c>
      <c r="K57" s="1187"/>
      <c r="L57" s="1186" t="s">
        <v>314</v>
      </c>
      <c r="M57" s="1187"/>
      <c r="O57" s="1151">
        <v>9</v>
      </c>
      <c r="P57" s="1151" t="str">
        <f>IFERROR(INDEX(内線情報!$C$5:$C$54,MATCH($Q57,内線情報!$B$5:$B$54,0)),"")&amp;""</f>
        <v/>
      </c>
      <c r="Q57" s="1160"/>
      <c r="R57" s="1151" t="str">
        <f>IFERROR(INDEX(内線情報!$D$5:$D$54,MATCH($Q57,内線情報!$B$5:$B$54,0)),"")&amp;""</f>
        <v/>
      </c>
      <c r="S57" s="431" t="s">
        <v>643</v>
      </c>
      <c r="T57" s="431" t="s">
        <v>643</v>
      </c>
      <c r="U57" s="431" t="s">
        <v>643</v>
      </c>
      <c r="V57" s="431" t="s">
        <v>643</v>
      </c>
      <c r="W57" s="431" t="s">
        <v>643</v>
      </c>
      <c r="X57" s="431" t="s">
        <v>643</v>
      </c>
      <c r="Y57" s="431" t="s">
        <v>643</v>
      </c>
      <c r="Z57" s="431" t="s">
        <v>643</v>
      </c>
      <c r="AA57" s="431" t="s">
        <v>643</v>
      </c>
      <c r="AB57" s="431" t="s">
        <v>643</v>
      </c>
      <c r="AC57" s="431" t="s">
        <v>643</v>
      </c>
      <c r="AD57" s="431" t="s">
        <v>643</v>
      </c>
      <c r="AE57" s="431" t="s">
        <v>643</v>
      </c>
      <c r="AF57" s="431" t="s">
        <v>643</v>
      </c>
      <c r="AG57" s="431" t="s">
        <v>643</v>
      </c>
      <c r="AH57" s="431" t="s">
        <v>643</v>
      </c>
      <c r="AI57" s="431" t="s">
        <v>643</v>
      </c>
      <c r="AJ57" s="431" t="s">
        <v>643</v>
      </c>
      <c r="AK57" s="431" t="s">
        <v>643</v>
      </c>
      <c r="AL57" s="431" t="s">
        <v>643</v>
      </c>
      <c r="AM57" s="431" t="s">
        <v>643</v>
      </c>
      <c r="AN57" s="431" t="s">
        <v>643</v>
      </c>
      <c r="AO57" s="431" t="s">
        <v>643</v>
      </c>
      <c r="AP57" s="431" t="s">
        <v>643</v>
      </c>
      <c r="AQ57" s="431" t="s">
        <v>643</v>
      </c>
      <c r="AR57" s="431" t="s">
        <v>643</v>
      </c>
      <c r="AS57" s="431" t="s">
        <v>643</v>
      </c>
      <c r="AT57" s="431" t="s">
        <v>643</v>
      </c>
      <c r="AU57" s="431" t="s">
        <v>643</v>
      </c>
      <c r="AV57" s="431" t="s">
        <v>643</v>
      </c>
      <c r="AW57" s="431" t="s">
        <v>643</v>
      </c>
      <c r="AX57" s="431" t="s">
        <v>643</v>
      </c>
      <c r="AY57" s="431" t="s">
        <v>643</v>
      </c>
      <c r="AZ57" s="431" t="s">
        <v>643</v>
      </c>
      <c r="BA57" s="431" t="s">
        <v>643</v>
      </c>
      <c r="BB57" s="431" t="s">
        <v>643</v>
      </c>
      <c r="BC57" s="1178" t="s">
        <v>643</v>
      </c>
      <c r="BD57" s="1151" t="str">
        <f>IFERROR(IF(Q57="","",IF(ISBLANK(INDEX(内線情報!$G$5:$G$54,Q57)),1,DS57)),"")&amp;""</f>
        <v/>
      </c>
      <c r="BE57" s="1180"/>
      <c r="BO57" s="50">
        <v>50</v>
      </c>
      <c r="BQ57" s="52"/>
      <c r="BS57" s="52"/>
      <c r="BU57" s="52"/>
      <c r="BV57" s="50"/>
      <c r="BW57" s="52"/>
      <c r="BY57" s="52"/>
      <c r="CA57" s="52"/>
      <c r="CC57" s="52"/>
      <c r="CE57" s="52"/>
      <c r="CG57" s="52"/>
      <c r="CH57" s="50"/>
      <c r="CI57" s="52"/>
      <c r="CK57" s="52"/>
      <c r="CM57" s="52"/>
      <c r="DA57" s="1166" t="str">
        <f>IFERROR(IF(COUNT(Q41:Q66)&gt;0,IF($DN40&lt;36,"grey",B57),"grey"),B57)</f>
        <v>grey</v>
      </c>
      <c r="DB57" s="1167"/>
      <c r="DC57" s="1166" t="str">
        <f>IFERROR(IF(COUNT(Q41:Q66)&gt;0,IF($DN40&lt;36,"grey",D57),"grey"),D57)</f>
        <v>grey</v>
      </c>
      <c r="DD57" s="1167"/>
      <c r="DE57" s="1166" t="str">
        <f>IFERROR(IF(COUNT(Q41:Q66)&gt;0,IF($DN40&lt;36,"grey",F57),"grey"),F57)</f>
        <v>grey</v>
      </c>
      <c r="DF57" s="1167"/>
      <c r="DG57" s="1166" t="str">
        <f>IFERROR(IF(COUNT(Q41:Q66)&gt;0,IF($DN40&lt;36,"grey",H57),"grey"),H57)</f>
        <v>grey</v>
      </c>
      <c r="DH57" s="1167"/>
      <c r="DI57" s="1166" t="str">
        <f>IFERROR(IF(COUNT(Q41:Q66)&gt;0,IF($DN40&lt;36,"grey",J57),"grey"),J57)</f>
        <v>grey</v>
      </c>
      <c r="DJ57" s="1167"/>
      <c r="DK57" s="1166" t="str">
        <f>IFERROR(IF(COUNT(Q41:Q66)&gt;0,IF($DN40&lt;36,"grey",L57),"grey"),L57)</f>
        <v>grey</v>
      </c>
      <c r="DL57" s="1167"/>
      <c r="DM57" s="22" t="str">
        <f>IFERROR(INDEX(内線情報!$BL$5:$BL$41,MATCH(R57,内線情報!$AI$5:$AI$43,0),1),"")</f>
        <v/>
      </c>
      <c r="DS57" s="1141" t="e">
        <f>INDEX(内線情報!$G$5:$G$54,MATCH(Q57,DK,0))</f>
        <v>#N/A</v>
      </c>
      <c r="DV57" s="1166"/>
      <c r="DW57" s="1167"/>
      <c r="DX57" s="1166"/>
      <c r="DY57" s="1167"/>
      <c r="DZ57" s="1166"/>
      <c r="EA57" s="1167"/>
      <c r="EB57" s="1166"/>
      <c r="EC57" s="1167"/>
      <c r="ED57" s="1166"/>
      <c r="EE57" s="1167"/>
      <c r="EF57" s="1166"/>
      <c r="EG57" s="1167"/>
      <c r="ET57" s="1166"/>
      <c r="EU57" s="1167"/>
      <c r="EV57" s="1166"/>
      <c r="EW57" s="1167"/>
      <c r="EX57" s="1166"/>
      <c r="EY57" s="1167"/>
      <c r="EZ57" s="1166"/>
      <c r="FA57" s="1167"/>
      <c r="FB57" s="1166"/>
      <c r="FC57" s="1167"/>
      <c r="FD57" s="1166"/>
      <c r="FE57" s="1167"/>
      <c r="FF57" s="420"/>
      <c r="FG57" s="420"/>
      <c r="FH57" s="420"/>
      <c r="FI57" s="420"/>
      <c r="FJ57" s="420"/>
      <c r="FK57" s="420"/>
      <c r="FL57" s="420"/>
      <c r="FM57" s="420"/>
      <c r="FN57" s="420"/>
      <c r="FO57" s="420"/>
      <c r="FP57" s="420"/>
      <c r="FQ57" s="420"/>
      <c r="FR57" s="1166"/>
      <c r="FS57" s="1167"/>
      <c r="FT57" s="1166"/>
      <c r="FU57" s="1167"/>
      <c r="FV57" s="1166"/>
      <c r="FW57" s="1167"/>
      <c r="FX57" s="1166"/>
      <c r="FY57" s="1167"/>
      <c r="FZ57" s="1166"/>
      <c r="GA57" s="1167"/>
      <c r="GB57" s="1166"/>
      <c r="GC57" s="1167"/>
      <c r="GE57" s="1151" t="str">
        <f>IF($GF57="grey","grey","")</f>
        <v>grey</v>
      </c>
      <c r="GF57" s="1151" t="str">
        <f>IF($GG57="grey","grey","")</f>
        <v>grey</v>
      </c>
      <c r="GG57" s="1160" t="str">
        <f>IF(Q57="","grey",IF(COUNTIF(Q:Q,Q57)&gt;1,"red",IF(COUNTIF(_DK,Q57)&gt;0,"","red")))</f>
        <v>grey</v>
      </c>
      <c r="GH57" s="1151" t="str">
        <f>IF($GF57="grey","grey","")</f>
        <v>grey</v>
      </c>
      <c r="GI57" s="633" t="str">
        <f t="shared" ref="GI57:HR57" si="145">IF(GI38="grey","grey",IF($GG57="grey","grey",IF(S57="","yellow",IF(COUNTIF($CT$6:$CT$21,S57)&gt;0,"","red"))))</f>
        <v>grey</v>
      </c>
      <c r="GJ57" s="633" t="str">
        <f t="shared" si="145"/>
        <v>grey</v>
      </c>
      <c r="GK57" s="633" t="str">
        <f t="shared" si="145"/>
        <v>grey</v>
      </c>
      <c r="GL57" s="633" t="str">
        <f t="shared" si="145"/>
        <v>grey</v>
      </c>
      <c r="GM57" s="633" t="str">
        <f t="shared" si="145"/>
        <v>grey</v>
      </c>
      <c r="GN57" s="633" t="str">
        <f t="shared" si="145"/>
        <v>grey</v>
      </c>
      <c r="GO57" s="633" t="str">
        <f t="shared" si="145"/>
        <v>grey</v>
      </c>
      <c r="GP57" s="633" t="str">
        <f t="shared" si="145"/>
        <v>grey</v>
      </c>
      <c r="GQ57" s="633" t="str">
        <f t="shared" si="145"/>
        <v>grey</v>
      </c>
      <c r="GR57" s="633" t="str">
        <f t="shared" si="145"/>
        <v>grey</v>
      </c>
      <c r="GS57" s="633" t="str">
        <f t="shared" si="145"/>
        <v>grey</v>
      </c>
      <c r="GT57" s="633" t="str">
        <f t="shared" si="145"/>
        <v>grey</v>
      </c>
      <c r="GU57" s="633" t="str">
        <f t="shared" si="145"/>
        <v>grey</v>
      </c>
      <c r="GV57" s="633" t="str">
        <f t="shared" si="145"/>
        <v>grey</v>
      </c>
      <c r="GW57" s="633" t="str">
        <f t="shared" si="145"/>
        <v>grey</v>
      </c>
      <c r="GX57" s="633" t="str">
        <f t="shared" si="145"/>
        <v>grey</v>
      </c>
      <c r="GY57" s="633" t="str">
        <f t="shared" si="145"/>
        <v>grey</v>
      </c>
      <c r="GZ57" s="633" t="str">
        <f t="shared" si="145"/>
        <v>grey</v>
      </c>
      <c r="HA57" s="633" t="str">
        <f t="shared" si="145"/>
        <v>grey</v>
      </c>
      <c r="HB57" s="633" t="str">
        <f t="shared" si="145"/>
        <v>grey</v>
      </c>
      <c r="HC57" s="633" t="str">
        <f t="shared" si="145"/>
        <v>grey</v>
      </c>
      <c r="HD57" s="633" t="str">
        <f t="shared" si="145"/>
        <v>grey</v>
      </c>
      <c r="HE57" s="633" t="str">
        <f t="shared" si="145"/>
        <v>grey</v>
      </c>
      <c r="HF57" s="633" t="str">
        <f t="shared" si="145"/>
        <v>grey</v>
      </c>
      <c r="HG57" s="633" t="str">
        <f t="shared" si="145"/>
        <v>grey</v>
      </c>
      <c r="HH57" s="633" t="str">
        <f t="shared" si="145"/>
        <v>grey</v>
      </c>
      <c r="HI57" s="633" t="str">
        <f t="shared" si="145"/>
        <v>grey</v>
      </c>
      <c r="HJ57" s="633" t="str">
        <f t="shared" si="145"/>
        <v>grey</v>
      </c>
      <c r="HK57" s="633" t="str">
        <f t="shared" si="145"/>
        <v>grey</v>
      </c>
      <c r="HL57" s="633" t="str">
        <f t="shared" si="145"/>
        <v>grey</v>
      </c>
      <c r="HM57" s="633" t="str">
        <f t="shared" si="145"/>
        <v>grey</v>
      </c>
      <c r="HN57" s="633" t="str">
        <f t="shared" si="145"/>
        <v>grey</v>
      </c>
      <c r="HO57" s="633" t="str">
        <f t="shared" si="145"/>
        <v>grey</v>
      </c>
      <c r="HP57" s="633" t="str">
        <f t="shared" si="145"/>
        <v>grey</v>
      </c>
      <c r="HQ57" s="633" t="str">
        <f t="shared" si="145"/>
        <v>grey</v>
      </c>
      <c r="HR57" s="633" t="str">
        <f t="shared" si="145"/>
        <v>grey</v>
      </c>
      <c r="HS57" s="1162" t="str">
        <f t="shared" ref="HS57" si="146">IF($GG57="grey","grey",IF(BC57="","",IF(COUNTIF($CV$6:$CV$7,BC57)&gt;0,"","red")))</f>
        <v>grey</v>
      </c>
      <c r="HT57" s="1151" t="str">
        <f t="shared" ref="HT57:HU57" si="147">IF($GG57="grey","grey","")</f>
        <v>grey</v>
      </c>
      <c r="HU57" s="1160" t="str">
        <f t="shared" si="147"/>
        <v>grey</v>
      </c>
    </row>
    <row r="58" spans="2:229">
      <c r="B58" s="34" t="s">
        <v>57</v>
      </c>
      <c r="C58" s="35"/>
      <c r="D58" s="34" t="s">
        <v>57</v>
      </c>
      <c r="E58" s="35"/>
      <c r="F58" s="34" t="s">
        <v>57</v>
      </c>
      <c r="G58" s="35"/>
      <c r="H58" s="34" t="s">
        <v>57</v>
      </c>
      <c r="I58" s="35"/>
      <c r="J58" s="34" t="s">
        <v>57</v>
      </c>
      <c r="K58" s="35"/>
      <c r="L58" s="34" t="s">
        <v>57</v>
      </c>
      <c r="M58" s="35"/>
      <c r="O58" s="1152"/>
      <c r="P58" s="1152"/>
      <c r="Q58" s="1161"/>
      <c r="R58" s="1152"/>
      <c r="S58" s="432" t="s">
        <v>643</v>
      </c>
      <c r="T58" s="432" t="s">
        <v>643</v>
      </c>
      <c r="U58" s="432" t="s">
        <v>643</v>
      </c>
      <c r="V58" s="432" t="s">
        <v>643</v>
      </c>
      <c r="W58" s="432" t="s">
        <v>643</v>
      </c>
      <c r="X58" s="432" t="s">
        <v>643</v>
      </c>
      <c r="Y58" s="432" t="s">
        <v>643</v>
      </c>
      <c r="Z58" s="432" t="s">
        <v>643</v>
      </c>
      <c r="AA58" s="432" t="s">
        <v>643</v>
      </c>
      <c r="AB58" s="432" t="s">
        <v>643</v>
      </c>
      <c r="AC58" s="432" t="s">
        <v>643</v>
      </c>
      <c r="AD58" s="432" t="s">
        <v>643</v>
      </c>
      <c r="AE58" s="432" t="s">
        <v>643</v>
      </c>
      <c r="AF58" s="432" t="s">
        <v>643</v>
      </c>
      <c r="AG58" s="432" t="s">
        <v>643</v>
      </c>
      <c r="AH58" s="432" t="s">
        <v>643</v>
      </c>
      <c r="AI58" s="432" t="s">
        <v>643</v>
      </c>
      <c r="AJ58" s="432" t="s">
        <v>643</v>
      </c>
      <c r="AK58" s="432" t="s">
        <v>643</v>
      </c>
      <c r="AL58" s="432" t="s">
        <v>643</v>
      </c>
      <c r="AM58" s="432" t="s">
        <v>643</v>
      </c>
      <c r="AN58" s="432" t="s">
        <v>643</v>
      </c>
      <c r="AO58" s="432" t="s">
        <v>643</v>
      </c>
      <c r="AP58" s="432" t="s">
        <v>643</v>
      </c>
      <c r="AQ58" s="432" t="s">
        <v>643</v>
      </c>
      <c r="AR58" s="432" t="s">
        <v>643</v>
      </c>
      <c r="AS58" s="432" t="s">
        <v>643</v>
      </c>
      <c r="AT58" s="432" t="s">
        <v>643</v>
      </c>
      <c r="AU58" s="432" t="s">
        <v>643</v>
      </c>
      <c r="AV58" s="432" t="s">
        <v>643</v>
      </c>
      <c r="AW58" s="432" t="s">
        <v>643</v>
      </c>
      <c r="AX58" s="432" t="s">
        <v>643</v>
      </c>
      <c r="AY58" s="432" t="s">
        <v>643</v>
      </c>
      <c r="AZ58" s="432" t="s">
        <v>643</v>
      </c>
      <c r="BA58" s="432" t="s">
        <v>643</v>
      </c>
      <c r="BB58" s="432" t="s">
        <v>643</v>
      </c>
      <c r="BC58" s="1179"/>
      <c r="BD58" s="1152"/>
      <c r="BE58" s="1181"/>
      <c r="BO58" s="50">
        <v>51</v>
      </c>
      <c r="BU58" s="50"/>
      <c r="BV58" s="50"/>
      <c r="BW58" s="50"/>
      <c r="CG58" s="50"/>
      <c r="CH58" s="50"/>
      <c r="CI58" s="50"/>
      <c r="DA58" s="34" t="str">
        <f>IF(DA57="grey","grey",IF(B58="","yellow",IF(COUNTIF($BG$6:$BG$39,B58)&gt;0,"","red")))</f>
        <v>grey</v>
      </c>
      <c r="DB58" s="35" t="str">
        <f ca="1">IF(DA57="grey","grey",IFERROR(IF(COUNTIF(INDIRECT(B58),SUBSTITUTE(C58,"*","~")),EU58,"red"),IF(AND(C58&lt;&gt;$BG$7,C58&lt;&gt;$BG$8,C58&lt;&gt;$BG$9,C58&lt;&gt;$BG$10,C58&lt;&gt;$BG$11,C58&lt;&gt;$BG$12,C58&lt;&gt;$BG$13),"grey",EU58)))</f>
        <v>grey</v>
      </c>
      <c r="DC58" s="34" t="str">
        <f>IF(DC57="grey","grey",IF(D58="","yellow",IF(COUNTIF($BG$6:$BG$39,D58)&gt;0,"","red")))</f>
        <v>grey</v>
      </c>
      <c r="DD58" s="35" t="str">
        <f ca="1">IF(DC57="grey","grey",IFERROR(IF(COUNTIF(INDIRECT(D58),SUBSTITUTE(E58,"*","~")),EW58,"red"),IF(AND(E58&lt;&gt;$BG$7,E58&lt;&gt;$BG$8,E58&lt;&gt;$BG$9,E58&lt;&gt;$BG$10,E58&lt;&gt;$BG$11,E58&lt;&gt;$BG$12,E58&lt;&gt;$BG$13),"grey",EW58)))</f>
        <v>grey</v>
      </c>
      <c r="DE58" s="34" t="str">
        <f>IF(DE57="grey","grey",IF(F58="","yellow",IF(COUNTIF($BG$6:$BG$39,F58)&gt;0,"","red")))</f>
        <v>grey</v>
      </c>
      <c r="DF58" s="35" t="str">
        <f ca="1">IF(DE57="grey","grey",IFERROR(IF(COUNTIF(INDIRECT(F58),SUBSTITUTE(G58,"*","~")),EY58,"red"),IF(AND(G58&lt;&gt;$BG$7,G58&lt;&gt;$BG$8,G58&lt;&gt;$BG$9,G58&lt;&gt;$BG$10,G58&lt;&gt;$BG$11,G58&lt;&gt;$BG$12,G58&lt;&gt;$BG$13),"grey",EY58)))</f>
        <v>grey</v>
      </c>
      <c r="DG58" s="34" t="str">
        <f>IF(DG57="grey","grey",IF(H58="","yellow",IF(COUNTIF($BG$6:$BG$39,H58)&gt;0,"","red")))</f>
        <v>grey</v>
      </c>
      <c r="DH58" s="35" t="str">
        <f ca="1">IF(DG57="grey","grey",IFERROR(IF(COUNTIF(INDIRECT(H58),SUBSTITUTE(I58,"*","~")),FA58,"red"),IF(AND(I58&lt;&gt;$BG$7,I58&lt;&gt;$BG$8,I58&lt;&gt;$BG$9,I58&lt;&gt;$BG$10,I58&lt;&gt;$BG$11,I58&lt;&gt;$BG$12,I58&lt;&gt;$BG$13),"grey",FA58)))</f>
        <v>grey</v>
      </c>
      <c r="DI58" s="34" t="str">
        <f>IF(DI57="grey","grey",IF(J58="","yellow",IF(COUNTIF($BG$6:$BG$39,J58)&gt;0,"","red")))</f>
        <v>grey</v>
      </c>
      <c r="DJ58" s="35" t="str">
        <f ca="1">IF(DI57="grey","grey",IFERROR(IF(COUNTIF(INDIRECT(J58),SUBSTITUTE(K58,"*","~")),FC58,"red"),IF(AND(K58&lt;&gt;$BG$7,K58&lt;&gt;$BG$8,K58&lt;&gt;$BG$9,K58&lt;&gt;$BG$10,K58&lt;&gt;$BG$11,K58&lt;&gt;$BG$12,K58&lt;&gt;$BG$13),"grey",FC58)))</f>
        <v>grey</v>
      </c>
      <c r="DK58" s="34" t="str">
        <f>IF(DK57="grey","grey",IF(L58="","yellow",IF(COUNTIF($BG$6:$BG$39,L58)&gt;0,"","red")))</f>
        <v>grey</v>
      </c>
      <c r="DL58" s="35" t="str">
        <f ca="1">IF(DK57="grey","grey",IFERROR(IF(COUNTIF(INDIRECT(L58),SUBSTITUTE(M58,"*","~")),FE58,"red"),IF(AND(M58&lt;&gt;$BG$7,M58&lt;&gt;$BG$8,M58&lt;&gt;$BG$9,M58&lt;&gt;$BG$10,M58&lt;&gt;$BG$11,M58&lt;&gt;$BG$12,M58&lt;&gt;$BG$13),"grey",FE58)))</f>
        <v>grey</v>
      </c>
      <c r="DM58" s="22" t="str">
        <f>IFERROR(INDEX(内線情報!$BL$5:$BL$41,MATCH(R58,内線情報!$AI$5:$AI$43,0),1),"")</f>
        <v/>
      </c>
      <c r="DS58" s="1141"/>
      <c r="DV58" s="34" t="str">
        <f>CONCATENATE(B58,C58)</f>
        <v>未使用</v>
      </c>
      <c r="DW58" s="35"/>
      <c r="DX58" s="34" t="str">
        <f>CONCATENATE(D58,E58)</f>
        <v>未使用</v>
      </c>
      <c r="DY58" s="35"/>
      <c r="DZ58" s="34" t="str">
        <f>CONCATENATE(F58,G58)</f>
        <v>未使用</v>
      </c>
      <c r="EA58" s="35"/>
      <c r="EB58" s="34" t="str">
        <f>CONCATENATE(H58,I58)</f>
        <v>未使用</v>
      </c>
      <c r="EC58" s="35"/>
      <c r="ED58" s="34" t="str">
        <f>CONCATENATE(J58,K58)</f>
        <v>未使用</v>
      </c>
      <c r="EE58" s="35"/>
      <c r="EF58" s="34" t="str">
        <f>CONCATENATE(L58,M58)</f>
        <v>未使用</v>
      </c>
      <c r="EG58" s="35"/>
      <c r="EH58" s="22">
        <f>COUNTIF($DV$6:$EG$34,DV58)</f>
        <v>18</v>
      </c>
      <c r="EJ58" s="22">
        <f>COUNTIF($DV$6:$EG$34,DX58)</f>
        <v>18</v>
      </c>
      <c r="EL58" s="22">
        <f>COUNTIF($DV$6:$EG$34,DZ58)</f>
        <v>18</v>
      </c>
      <c r="EN58" s="22">
        <f>COUNTIF($DV$6:$EG$34,EB58)</f>
        <v>18</v>
      </c>
      <c r="EP58" s="22">
        <f>COUNTIF($DV$6:$EG$34,ED58)</f>
        <v>18</v>
      </c>
      <c r="ER58" s="22">
        <f>COUNTIF($DV$6:$EG$34,EF58)</f>
        <v>18</v>
      </c>
      <c r="ET58" s="34" t="str">
        <f>IF(DV58="未使用","",IF(EH58&lt;2,"","red"))</f>
        <v/>
      </c>
      <c r="EU58" s="35" t="str">
        <f>IF(B58="ボックスキー","",IF(C58="","red",FS58))</f>
        <v>red</v>
      </c>
      <c r="EV58" s="34" t="str">
        <f>IF(DX58="未使用","",IF(EJ58&lt;2,"","red"))</f>
        <v/>
      </c>
      <c r="EW58" s="35" t="str">
        <f>IF(D58="ボックスキー","",IF(E58="","red",FU58))</f>
        <v>red</v>
      </c>
      <c r="EX58" s="34" t="str">
        <f>IF(DZ58="未使用","",IF(EL58&lt;2,"","red"))</f>
        <v/>
      </c>
      <c r="EY58" s="35" t="str">
        <f>IF(F58="ボックスキー","",IF(G58="","red",FW58))</f>
        <v>red</v>
      </c>
      <c r="EZ58" s="34" t="str">
        <f>IF(EB58="未使用","",IF(EN58&lt;2,"","red"))</f>
        <v/>
      </c>
      <c r="FA58" s="35" t="str">
        <f>IF(H58="ボックスキー","",IF(I58="","red",FY58))</f>
        <v>red</v>
      </c>
      <c r="FB58" s="34" t="str">
        <f>IF(ED58="未使用","",IF(EP58&lt;2,"","red"))</f>
        <v/>
      </c>
      <c r="FC58" s="35" t="str">
        <f>IF(J58="ボックスキー","",IF(K58="","red",GA58))</f>
        <v>red</v>
      </c>
      <c r="FD58" s="34" t="str">
        <f>IF(EF58="未使用","",IF(ER58&lt;2,"","red"))</f>
        <v/>
      </c>
      <c r="FE58" s="35" t="str">
        <f>IF(L58="ボックスキー","",IF(M58="","red",GC58))</f>
        <v>red</v>
      </c>
      <c r="FF58" s="419"/>
      <c r="FG58" s="419"/>
      <c r="FH58" s="419"/>
      <c r="FI58" s="419"/>
      <c r="FJ58" s="419"/>
      <c r="FK58" s="419"/>
      <c r="FL58" s="419"/>
      <c r="FM58" s="419"/>
      <c r="FN58" s="419"/>
      <c r="FO58" s="419"/>
      <c r="FP58" s="419"/>
      <c r="FQ58" s="419"/>
      <c r="FR58" s="34"/>
      <c r="FS58" s="35" t="str">
        <f>IF(B58=$FG$6,INDEX($FG$7:$FG$18,C58),IF(B58=$FH$6,INDEX($FH$7:$FH$12,C58),IF(B58=$FI$6,INDEX($FI$7:$FI$18,C58),IF(B58=$FJ$6,INDEX($FJ$7:$FJ$56,C58),"none"))))</f>
        <v>none</v>
      </c>
      <c r="FT58" s="34"/>
      <c r="FU58" s="35" t="str">
        <f>IF(D58=$FG$6,INDEX($FG$7:$FG$18,E58),IF(D58=$FH$6,INDEX($FH$7:$FH$12,E58),IF(D58=$FI$6,INDEX($FI$7:$FI$18,E58),IF(D58=$FJ$6,INDEX($FJ$7:$FJ$56,E58),"none"))))</f>
        <v>none</v>
      </c>
      <c r="FV58" s="34"/>
      <c r="FW58" s="35" t="str">
        <f>IF(F58=$FG$6,INDEX($FG$7:$FG$18,G58),IF(F58=$FH$6,INDEX($FH$7:$FH$12,G58),IF(F58=$FI$6,INDEX($FI$7:$FI$18,G58),IF(F58=$FJ$6,INDEX($FJ$7:$FJ$56,G58),"none"))))</f>
        <v>none</v>
      </c>
      <c r="FX58" s="34"/>
      <c r="FY58" s="35" t="str">
        <f>IF(H58=$FG$6,INDEX($FG$7:$FG$18,I58),IF(H58=$FH$6,INDEX($FH$7:$FH$12,I58),IF(H58=$FI$6,INDEX($FI$7:$FI$18,I58),IF(H58=$FJ$6,INDEX($FJ$7:$FJ$56,I58),"none"))))</f>
        <v>none</v>
      </c>
      <c r="FZ58" s="34"/>
      <c r="GA58" s="35" t="str">
        <f>IF(J58=$FG$6,INDEX($FG$7:$FG$18,K58),IF(J58=$FH$6,INDEX($FH$7:$FH$12,K58),IF(J58=$FI$6,INDEX($FI$7:$FI$18,K58),IF(J58=$FJ$6,INDEX($FJ$7:$FJ$56,K58),"none"))))</f>
        <v>none</v>
      </c>
      <c r="GB58" s="34"/>
      <c r="GC58" s="35" t="str">
        <f>IF(L58=$FG$6,INDEX($FG$7:$FG$18,M58),IF(L58=$FH$6,INDEX($FH$7:$FH$12,M58),IF(L58=$FI$6,INDEX($FI$7:$FI$18,M58),IF(L58=$FJ$6,INDEX($FJ$7:$FJ$56,M58),"none"))))</f>
        <v>none</v>
      </c>
      <c r="GE58" s="1152"/>
      <c r="GF58" s="1152"/>
      <c r="GG58" s="1161"/>
      <c r="GH58" s="1152"/>
      <c r="GI58" s="633" t="str">
        <f t="shared" ref="GI58:HR58" si="148">IF(GI38="grey","grey",IF($GG57="grey","grey",IF(S58="","yellow",IF(COUNTIF($CW$6:$CW$7,S58)&gt;0,"","red"))))</f>
        <v>grey</v>
      </c>
      <c r="GJ58" s="633" t="str">
        <f t="shared" si="148"/>
        <v>grey</v>
      </c>
      <c r="GK58" s="633" t="str">
        <f t="shared" si="148"/>
        <v>grey</v>
      </c>
      <c r="GL58" s="633" t="str">
        <f t="shared" si="148"/>
        <v>grey</v>
      </c>
      <c r="GM58" s="633" t="str">
        <f t="shared" si="148"/>
        <v>grey</v>
      </c>
      <c r="GN58" s="633" t="str">
        <f t="shared" si="148"/>
        <v>grey</v>
      </c>
      <c r="GO58" s="633" t="str">
        <f t="shared" si="148"/>
        <v>grey</v>
      </c>
      <c r="GP58" s="633" t="str">
        <f t="shared" si="148"/>
        <v>grey</v>
      </c>
      <c r="GQ58" s="633" t="str">
        <f t="shared" si="148"/>
        <v>grey</v>
      </c>
      <c r="GR58" s="633" t="str">
        <f t="shared" si="148"/>
        <v>grey</v>
      </c>
      <c r="GS58" s="633" t="str">
        <f t="shared" si="148"/>
        <v>grey</v>
      </c>
      <c r="GT58" s="633" t="str">
        <f t="shared" si="148"/>
        <v>grey</v>
      </c>
      <c r="GU58" s="633" t="str">
        <f t="shared" si="148"/>
        <v>grey</v>
      </c>
      <c r="GV58" s="633" t="str">
        <f t="shared" si="148"/>
        <v>grey</v>
      </c>
      <c r="GW58" s="633" t="str">
        <f t="shared" si="148"/>
        <v>grey</v>
      </c>
      <c r="GX58" s="633" t="str">
        <f t="shared" si="148"/>
        <v>grey</v>
      </c>
      <c r="GY58" s="633" t="str">
        <f t="shared" si="148"/>
        <v>grey</v>
      </c>
      <c r="GZ58" s="633" t="str">
        <f t="shared" si="148"/>
        <v>grey</v>
      </c>
      <c r="HA58" s="633" t="str">
        <f t="shared" si="148"/>
        <v>grey</v>
      </c>
      <c r="HB58" s="633" t="str">
        <f t="shared" si="148"/>
        <v>grey</v>
      </c>
      <c r="HC58" s="633" t="str">
        <f t="shared" si="148"/>
        <v>grey</v>
      </c>
      <c r="HD58" s="633" t="str">
        <f t="shared" si="148"/>
        <v>grey</v>
      </c>
      <c r="HE58" s="633" t="str">
        <f t="shared" si="148"/>
        <v>grey</v>
      </c>
      <c r="HF58" s="633" t="str">
        <f t="shared" si="148"/>
        <v>grey</v>
      </c>
      <c r="HG58" s="633" t="str">
        <f t="shared" si="148"/>
        <v>grey</v>
      </c>
      <c r="HH58" s="633" t="str">
        <f t="shared" si="148"/>
        <v>grey</v>
      </c>
      <c r="HI58" s="633" t="str">
        <f t="shared" si="148"/>
        <v>grey</v>
      </c>
      <c r="HJ58" s="633" t="str">
        <f t="shared" si="148"/>
        <v>grey</v>
      </c>
      <c r="HK58" s="633" t="str">
        <f t="shared" si="148"/>
        <v>grey</v>
      </c>
      <c r="HL58" s="633" t="str">
        <f t="shared" si="148"/>
        <v>grey</v>
      </c>
      <c r="HM58" s="633" t="str">
        <f t="shared" si="148"/>
        <v>grey</v>
      </c>
      <c r="HN58" s="633" t="str">
        <f t="shared" si="148"/>
        <v>grey</v>
      </c>
      <c r="HO58" s="633" t="str">
        <f t="shared" si="148"/>
        <v>grey</v>
      </c>
      <c r="HP58" s="633" t="str">
        <f t="shared" si="148"/>
        <v>grey</v>
      </c>
      <c r="HQ58" s="633" t="str">
        <f t="shared" si="148"/>
        <v>grey</v>
      </c>
      <c r="HR58" s="633" t="str">
        <f t="shared" si="148"/>
        <v>grey</v>
      </c>
      <c r="HS58" s="1163"/>
      <c r="HT58" s="1152"/>
      <c r="HU58" s="1161"/>
    </row>
    <row r="59" spans="2:229">
      <c r="B59" s="1175" t="str">
        <f>IFERROR(INDEX($DV:$DV,ROW()),"")&amp;""</f>
        <v/>
      </c>
      <c r="C59" s="1176"/>
      <c r="D59" s="1177" t="str">
        <f>IFERROR(INDEX($DX:$DX,ROW()),"")&amp;""</f>
        <v/>
      </c>
      <c r="E59" s="1176"/>
      <c r="F59" s="1175" t="str">
        <f>IFERROR(INDEX($DZ:$DZ,ROW()),"")&amp;""</f>
        <v/>
      </c>
      <c r="G59" s="1176"/>
      <c r="H59" s="1175" t="str">
        <f>IFERROR(INDEX($EB:$EB,ROW()),"")&amp;""</f>
        <v/>
      </c>
      <c r="I59" s="1176"/>
      <c r="J59" s="1175" t="str">
        <f>IFERROR(INDEX($ED:$ED,ROW()),"")&amp;""</f>
        <v/>
      </c>
      <c r="K59" s="1176"/>
      <c r="L59" s="1175" t="str">
        <f>IFERROR(INDEX($EF:$EF,ROW()),"")&amp;""</f>
        <v/>
      </c>
      <c r="M59" s="1176"/>
      <c r="O59" s="1151">
        <v>10</v>
      </c>
      <c r="P59" s="1151" t="str">
        <f>IFERROR(INDEX(内線情報!$C$5:$C$54,MATCH($Q59,内線情報!$B$5:$B$54,0)),"")&amp;""</f>
        <v/>
      </c>
      <c r="Q59" s="1160"/>
      <c r="R59" s="1151" t="str">
        <f>IFERROR(INDEX(内線情報!$D$5:$D$54,MATCH($Q59,内線情報!$B$5:$B$54,0)),"")&amp;""</f>
        <v/>
      </c>
      <c r="S59" s="431" t="s">
        <v>643</v>
      </c>
      <c r="T59" s="431" t="s">
        <v>643</v>
      </c>
      <c r="U59" s="431" t="s">
        <v>643</v>
      </c>
      <c r="V59" s="431" t="s">
        <v>643</v>
      </c>
      <c r="W59" s="431" t="s">
        <v>643</v>
      </c>
      <c r="X59" s="431" t="s">
        <v>643</v>
      </c>
      <c r="Y59" s="431" t="s">
        <v>643</v>
      </c>
      <c r="Z59" s="431" t="s">
        <v>643</v>
      </c>
      <c r="AA59" s="431" t="s">
        <v>643</v>
      </c>
      <c r="AB59" s="431" t="s">
        <v>643</v>
      </c>
      <c r="AC59" s="431" t="s">
        <v>643</v>
      </c>
      <c r="AD59" s="431" t="s">
        <v>643</v>
      </c>
      <c r="AE59" s="431" t="s">
        <v>643</v>
      </c>
      <c r="AF59" s="431" t="s">
        <v>643</v>
      </c>
      <c r="AG59" s="431" t="s">
        <v>643</v>
      </c>
      <c r="AH59" s="431" t="s">
        <v>643</v>
      </c>
      <c r="AI59" s="431" t="s">
        <v>643</v>
      </c>
      <c r="AJ59" s="431" t="s">
        <v>643</v>
      </c>
      <c r="AK59" s="431" t="s">
        <v>643</v>
      </c>
      <c r="AL59" s="431" t="s">
        <v>643</v>
      </c>
      <c r="AM59" s="431" t="s">
        <v>643</v>
      </c>
      <c r="AN59" s="431" t="s">
        <v>643</v>
      </c>
      <c r="AO59" s="431" t="s">
        <v>643</v>
      </c>
      <c r="AP59" s="431" t="s">
        <v>643</v>
      </c>
      <c r="AQ59" s="431" t="s">
        <v>643</v>
      </c>
      <c r="AR59" s="431" t="s">
        <v>643</v>
      </c>
      <c r="AS59" s="431" t="s">
        <v>643</v>
      </c>
      <c r="AT59" s="431" t="s">
        <v>643</v>
      </c>
      <c r="AU59" s="431" t="s">
        <v>643</v>
      </c>
      <c r="AV59" s="431" t="s">
        <v>643</v>
      </c>
      <c r="AW59" s="431" t="s">
        <v>643</v>
      </c>
      <c r="AX59" s="431" t="s">
        <v>643</v>
      </c>
      <c r="AY59" s="431" t="s">
        <v>643</v>
      </c>
      <c r="AZ59" s="431" t="s">
        <v>643</v>
      </c>
      <c r="BA59" s="431" t="s">
        <v>643</v>
      </c>
      <c r="BB59" s="431" t="s">
        <v>643</v>
      </c>
      <c r="BC59" s="1178" t="s">
        <v>643</v>
      </c>
      <c r="BD59" s="1151" t="str">
        <f>IFERROR(IF(Q59="","",IF(ISBLANK(INDEX(内線情報!$G$5:$G$54,Q59)),1,DS59)),"")&amp;""</f>
        <v/>
      </c>
      <c r="BE59" s="1180"/>
      <c r="BO59" s="50">
        <v>52</v>
      </c>
      <c r="BP59" s="50" t="e">
        <f>INDEX(番号!$CA$5:$CB$44,C58,2)</f>
        <v>#VALUE!</v>
      </c>
      <c r="BQ59" s="50" t="str">
        <f>IF(C58="","",IF(BP59="",INDEX(番号!$CA$44:$CB57,C58,2),BP59))</f>
        <v/>
      </c>
      <c r="BR59" s="50" t="e">
        <f>INDEX(番号!$CC$5:$CE$52,C58,3)</f>
        <v>#VALUE!</v>
      </c>
      <c r="BS59" s="50" t="str">
        <f>IF(C58="","",IF(BR59="0",INDEX(番号!$CC$5:$CE$52,C58,2),BR59))&amp;""</f>
        <v/>
      </c>
      <c r="BT59" s="50" t="e">
        <f>INDEX(番号!$CA$5:$CB$44,E58,2)</f>
        <v>#VALUE!</v>
      </c>
      <c r="BU59" s="50" t="str">
        <f>IF(E58="","",IF(BT59="",INDEX(番号!$CA$44:$CB57,E58,2),BT59))&amp;""</f>
        <v/>
      </c>
      <c r="BV59" s="50" t="e">
        <f>INDEX(番号!$CC$5:$CE$52,E58,3)</f>
        <v>#VALUE!</v>
      </c>
      <c r="BW59" s="50" t="str">
        <f>IF(E58="","",IF(BV59="0",INDEX(番号!$CC$5:$CE$52,E58,2),BV59))&amp;""</f>
        <v/>
      </c>
      <c r="BX59" s="50" t="e">
        <f>INDEX(番号!$CA$5:$CB$44,G58,2)</f>
        <v>#VALUE!</v>
      </c>
      <c r="BY59" s="50" t="str">
        <f>IF(G58="","",IF(BX59="",INDEX(番号!$CA$44:$CB57,G58,2),BX59))&amp;""</f>
        <v/>
      </c>
      <c r="BZ59" s="50" t="e">
        <f>INDEX(番号!$CC$5:$CE$52,G58,3)</f>
        <v>#VALUE!</v>
      </c>
      <c r="CA59" s="50" t="str">
        <f>IF(G58="","",IF(BZ59="0",INDEX(番号!$CC$5:$CE$52,G58,2),BZ59))&amp;""</f>
        <v/>
      </c>
      <c r="CB59" s="50" t="e">
        <f>INDEX(番号!$CA$5:$CB$44,I58,2)</f>
        <v>#VALUE!</v>
      </c>
      <c r="CC59" s="50" t="str">
        <f>IF(I58="","",IF(CB59="",INDEX(番号!$CA$44:$CB57,I58,2),CB59))&amp;""</f>
        <v/>
      </c>
      <c r="CD59" s="50" t="e">
        <f>INDEX(番号!$CC$5:$CE$52,I58,3)</f>
        <v>#VALUE!</v>
      </c>
      <c r="CE59" s="50" t="str">
        <f>IF(I58="","",IF(CD59="0",INDEX(番号!$CC$5:$CE$52,I58,2),CD59))&amp;""</f>
        <v/>
      </c>
      <c r="CF59" s="50" t="e">
        <f>INDEX(番号!$CA$5:$CB$44,K58,2)</f>
        <v>#VALUE!</v>
      </c>
      <c r="CG59" s="50" t="str">
        <f>IF(K58="","",IF(CF59="",INDEX(番号!$CA$5:$CB$44,K58,1),CF59))&amp;""</f>
        <v/>
      </c>
      <c r="CH59" s="50" t="e">
        <f>INDEX(番号!$CC$5:$CE$52,K58,3)</f>
        <v>#VALUE!</v>
      </c>
      <c r="CI59" s="50" t="str">
        <f>IF(K58="","",IF(CH59="0",INDEX(番号!$CC$5:$CE$52,K58,2),CH59))&amp;""</f>
        <v/>
      </c>
      <c r="CJ59" s="50" t="e">
        <f>INDEX(番号!$CA$5:$CB$44,M58,2)</f>
        <v>#VALUE!</v>
      </c>
      <c r="CK59" s="50" t="str">
        <f>IF(M58="","",IF(CJ59="",INDEX(番号!$CA$5:$CB$44,M58,1),CJ59))&amp;""</f>
        <v/>
      </c>
      <c r="CL59" s="50" t="e">
        <f>INDEX(番号!$CC$5:$CE$52,M58,3)</f>
        <v>#VALUE!</v>
      </c>
      <c r="CM59" s="50" t="str">
        <f>IF(M58="","",IF(CL59="0",INDEX(番号!$CC$5:$CE$52,M58,2),CL59))&amp;""</f>
        <v/>
      </c>
      <c r="DA59" s="1153" t="str">
        <f>IF(DA57="grey","grey","")</f>
        <v>grey</v>
      </c>
      <c r="DB59" s="1154"/>
      <c r="DC59" s="1153" t="str">
        <f>IF(DC57="grey","grey","")</f>
        <v>grey</v>
      </c>
      <c r="DD59" s="1154"/>
      <c r="DE59" s="1153" t="str">
        <f>IF(DE57="grey","grey","")</f>
        <v>grey</v>
      </c>
      <c r="DF59" s="1154"/>
      <c r="DG59" s="1153" t="str">
        <f>IF(DG57="grey","grey","")</f>
        <v>grey</v>
      </c>
      <c r="DH59" s="1154"/>
      <c r="DI59" s="1153" t="str">
        <f>IF(DI57="grey","grey","")</f>
        <v>grey</v>
      </c>
      <c r="DJ59" s="1154"/>
      <c r="DK59" s="1153" t="str">
        <f>IF(DK57="grey","grey","")</f>
        <v>grey</v>
      </c>
      <c r="DL59" s="1154"/>
      <c r="DM59" s="22" t="str">
        <f>IFERROR(INDEX(内線情報!$BL$5:$BL$41,MATCH(R59,内線情報!$AI$5:$AI$43,0),1),"")</f>
        <v/>
      </c>
      <c r="DS59" s="1141" t="e">
        <f>INDEX(内線情報!$G$5:$G$54,MATCH(Q59,DK,0))</f>
        <v>#N/A</v>
      </c>
      <c r="DV59" s="1153" t="str">
        <f>IF(B58="DK",BQ59,IF(B58="NK",BS59,""))</f>
        <v/>
      </c>
      <c r="DW59" s="1154"/>
      <c r="DX59" s="1155" t="str">
        <f>IF(D58="DK",BU59,IF(D58="NK",BW59,""))</f>
        <v/>
      </c>
      <c r="DY59" s="1156"/>
      <c r="DZ59" s="1155" t="str">
        <f>IF(F58="DK",BY59,IF(F58="NK",CA59,""))</f>
        <v/>
      </c>
      <c r="EA59" s="1156"/>
      <c r="EB59" s="1155" t="str">
        <f>IF(H58="DK",CC59,IF(H58="NK",CE59,""))</f>
        <v/>
      </c>
      <c r="EC59" s="1156"/>
      <c r="ED59" s="1155" t="str">
        <f>IF(J58="DK",CG59,IF(J58="NK",CI59,""))</f>
        <v/>
      </c>
      <c r="EE59" s="1156"/>
      <c r="EF59" s="1155" t="str">
        <f>IF(L58="DK",CK59,IF(L58="NK",CM59,""))</f>
        <v/>
      </c>
      <c r="EG59" s="1156"/>
      <c r="ET59" s="1153"/>
      <c r="EU59" s="1154"/>
      <c r="EV59" s="1153"/>
      <c r="EW59" s="1154"/>
      <c r="EX59" s="1153"/>
      <c r="EY59" s="1154"/>
      <c r="EZ59" s="1153"/>
      <c r="FA59" s="1154"/>
      <c r="FB59" s="1153"/>
      <c r="FC59" s="1154"/>
      <c r="FD59" s="1153"/>
      <c r="FE59" s="1154"/>
      <c r="FF59" s="411"/>
      <c r="FG59" s="411"/>
      <c r="FH59" s="411"/>
      <c r="FI59" s="411"/>
      <c r="FJ59" s="411"/>
      <c r="FK59" s="411"/>
      <c r="FL59" s="411"/>
      <c r="FM59" s="411"/>
      <c r="FN59" s="411"/>
      <c r="FO59" s="411"/>
      <c r="FP59" s="411"/>
      <c r="FQ59" s="411"/>
      <c r="FR59" s="1153"/>
      <c r="FS59" s="1154"/>
      <c r="FT59" s="1153"/>
      <c r="FU59" s="1154"/>
      <c r="FV59" s="1153"/>
      <c r="FW59" s="1154"/>
      <c r="FX59" s="1153"/>
      <c r="FY59" s="1154"/>
      <c r="FZ59" s="1153"/>
      <c r="GA59" s="1154"/>
      <c r="GB59" s="1153"/>
      <c r="GC59" s="1154"/>
      <c r="GE59" s="1151" t="str">
        <f>IF($GF59="grey","grey","")</f>
        <v>grey</v>
      </c>
      <c r="GF59" s="1151" t="str">
        <f>IF($GG59="grey","grey","")</f>
        <v>grey</v>
      </c>
      <c r="GG59" s="1160" t="str">
        <f>IF(Q59="","grey",IF(COUNTIF(Q:Q,Q59)&gt;1,"red",IF(COUNTIF(_DK,Q59)&gt;0,"","red")))</f>
        <v>grey</v>
      </c>
      <c r="GH59" s="1151" t="str">
        <f>IF($GF59="grey","grey","")</f>
        <v>grey</v>
      </c>
      <c r="GI59" s="633" t="str">
        <f t="shared" ref="GI59:HR59" si="149">IF(GI38="grey","grey",IF($GG59="grey","grey",IF(S59="","yellow",IF(COUNTIF($CT$6:$CT$21,S59)&gt;0,"","red"))))</f>
        <v>grey</v>
      </c>
      <c r="GJ59" s="633" t="str">
        <f t="shared" si="149"/>
        <v>grey</v>
      </c>
      <c r="GK59" s="633" t="str">
        <f t="shared" si="149"/>
        <v>grey</v>
      </c>
      <c r="GL59" s="633" t="str">
        <f t="shared" si="149"/>
        <v>grey</v>
      </c>
      <c r="GM59" s="633" t="str">
        <f t="shared" si="149"/>
        <v>grey</v>
      </c>
      <c r="GN59" s="633" t="str">
        <f t="shared" si="149"/>
        <v>grey</v>
      </c>
      <c r="GO59" s="633" t="str">
        <f t="shared" si="149"/>
        <v>grey</v>
      </c>
      <c r="GP59" s="633" t="str">
        <f t="shared" si="149"/>
        <v>grey</v>
      </c>
      <c r="GQ59" s="633" t="str">
        <f t="shared" si="149"/>
        <v>grey</v>
      </c>
      <c r="GR59" s="633" t="str">
        <f t="shared" si="149"/>
        <v>grey</v>
      </c>
      <c r="GS59" s="633" t="str">
        <f t="shared" si="149"/>
        <v>grey</v>
      </c>
      <c r="GT59" s="633" t="str">
        <f t="shared" si="149"/>
        <v>grey</v>
      </c>
      <c r="GU59" s="633" t="str">
        <f t="shared" si="149"/>
        <v>grey</v>
      </c>
      <c r="GV59" s="633" t="str">
        <f t="shared" si="149"/>
        <v>grey</v>
      </c>
      <c r="GW59" s="633" t="str">
        <f t="shared" si="149"/>
        <v>grey</v>
      </c>
      <c r="GX59" s="633" t="str">
        <f t="shared" si="149"/>
        <v>grey</v>
      </c>
      <c r="GY59" s="633" t="str">
        <f t="shared" si="149"/>
        <v>grey</v>
      </c>
      <c r="GZ59" s="633" t="str">
        <f t="shared" si="149"/>
        <v>grey</v>
      </c>
      <c r="HA59" s="633" t="str">
        <f t="shared" si="149"/>
        <v>grey</v>
      </c>
      <c r="HB59" s="633" t="str">
        <f t="shared" si="149"/>
        <v>grey</v>
      </c>
      <c r="HC59" s="633" t="str">
        <f t="shared" si="149"/>
        <v>grey</v>
      </c>
      <c r="HD59" s="633" t="str">
        <f t="shared" si="149"/>
        <v>grey</v>
      </c>
      <c r="HE59" s="633" t="str">
        <f t="shared" si="149"/>
        <v>grey</v>
      </c>
      <c r="HF59" s="633" t="str">
        <f t="shared" si="149"/>
        <v>grey</v>
      </c>
      <c r="HG59" s="633" t="str">
        <f t="shared" si="149"/>
        <v>grey</v>
      </c>
      <c r="HH59" s="633" t="str">
        <f t="shared" si="149"/>
        <v>grey</v>
      </c>
      <c r="HI59" s="633" t="str">
        <f t="shared" si="149"/>
        <v>grey</v>
      </c>
      <c r="HJ59" s="633" t="str">
        <f t="shared" si="149"/>
        <v>grey</v>
      </c>
      <c r="HK59" s="633" t="str">
        <f t="shared" si="149"/>
        <v>grey</v>
      </c>
      <c r="HL59" s="633" t="str">
        <f t="shared" si="149"/>
        <v>grey</v>
      </c>
      <c r="HM59" s="633" t="str">
        <f t="shared" si="149"/>
        <v>grey</v>
      </c>
      <c r="HN59" s="633" t="str">
        <f t="shared" si="149"/>
        <v>grey</v>
      </c>
      <c r="HO59" s="633" t="str">
        <f t="shared" si="149"/>
        <v>grey</v>
      </c>
      <c r="HP59" s="633" t="str">
        <f t="shared" si="149"/>
        <v>grey</v>
      </c>
      <c r="HQ59" s="633" t="str">
        <f t="shared" si="149"/>
        <v>grey</v>
      </c>
      <c r="HR59" s="633" t="str">
        <f t="shared" si="149"/>
        <v>grey</v>
      </c>
      <c r="HS59" s="1162" t="str">
        <f t="shared" ref="HS59" si="150">IF($GG59="grey","grey",IF(BC59="","",IF(COUNTIF($CV$6:$CV$7,BC59)&gt;0,"","red")))</f>
        <v>grey</v>
      </c>
      <c r="HT59" s="1151" t="str">
        <f t="shared" ref="HT59:HU59" si="151">IF($GG59="grey","grey","")</f>
        <v>grey</v>
      </c>
      <c r="HU59" s="1160" t="str">
        <f t="shared" si="151"/>
        <v>grey</v>
      </c>
    </row>
    <row r="60" spans="2:229">
      <c r="B60" s="1175" t="str">
        <f>IFERROR(INDEX($DV:$DV,ROW()),"")&amp;""</f>
        <v/>
      </c>
      <c r="C60" s="1176"/>
      <c r="D60" s="1177" t="str">
        <f>IFERROR(INDEX($DX:$DX,ROW()),"")&amp;""</f>
        <v/>
      </c>
      <c r="E60" s="1176"/>
      <c r="F60" s="1175" t="str">
        <f>IFERROR(INDEX($DZ:$DZ,ROW()),"")&amp;""</f>
        <v/>
      </c>
      <c r="G60" s="1176"/>
      <c r="H60" s="1175" t="str">
        <f>IFERROR(INDEX($EB:$EB,ROW()),"")&amp;""</f>
        <v/>
      </c>
      <c r="I60" s="1176"/>
      <c r="J60" s="1175" t="str">
        <f>IFERROR(INDEX($ED:$ED,ROW()),"")&amp;""</f>
        <v/>
      </c>
      <c r="K60" s="1176"/>
      <c r="L60" s="1175" t="str">
        <f>IFERROR(INDEX($EF:$EF,ROW()),"")&amp;""</f>
        <v/>
      </c>
      <c r="M60" s="1176"/>
      <c r="O60" s="1152"/>
      <c r="P60" s="1152"/>
      <c r="Q60" s="1161"/>
      <c r="R60" s="1152"/>
      <c r="S60" s="432" t="s">
        <v>643</v>
      </c>
      <c r="T60" s="432" t="s">
        <v>643</v>
      </c>
      <c r="U60" s="432" t="s">
        <v>643</v>
      </c>
      <c r="V60" s="432" t="s">
        <v>643</v>
      </c>
      <c r="W60" s="432" t="s">
        <v>643</v>
      </c>
      <c r="X60" s="432" t="s">
        <v>643</v>
      </c>
      <c r="Y60" s="432" t="s">
        <v>643</v>
      </c>
      <c r="Z60" s="432" t="s">
        <v>643</v>
      </c>
      <c r="AA60" s="432" t="s">
        <v>643</v>
      </c>
      <c r="AB60" s="432" t="s">
        <v>643</v>
      </c>
      <c r="AC60" s="432" t="s">
        <v>643</v>
      </c>
      <c r="AD60" s="432" t="s">
        <v>643</v>
      </c>
      <c r="AE60" s="432" t="s">
        <v>643</v>
      </c>
      <c r="AF60" s="432" t="s">
        <v>643</v>
      </c>
      <c r="AG60" s="432" t="s">
        <v>643</v>
      </c>
      <c r="AH60" s="432" t="s">
        <v>643</v>
      </c>
      <c r="AI60" s="432" t="s">
        <v>643</v>
      </c>
      <c r="AJ60" s="432" t="s">
        <v>643</v>
      </c>
      <c r="AK60" s="432" t="s">
        <v>643</v>
      </c>
      <c r="AL60" s="432" t="s">
        <v>643</v>
      </c>
      <c r="AM60" s="432" t="s">
        <v>643</v>
      </c>
      <c r="AN60" s="432" t="s">
        <v>643</v>
      </c>
      <c r="AO60" s="432" t="s">
        <v>643</v>
      </c>
      <c r="AP60" s="432" t="s">
        <v>643</v>
      </c>
      <c r="AQ60" s="432" t="s">
        <v>643</v>
      </c>
      <c r="AR60" s="432" t="s">
        <v>643</v>
      </c>
      <c r="AS60" s="432" t="s">
        <v>643</v>
      </c>
      <c r="AT60" s="432" t="s">
        <v>643</v>
      </c>
      <c r="AU60" s="432" t="s">
        <v>643</v>
      </c>
      <c r="AV60" s="432" t="s">
        <v>643</v>
      </c>
      <c r="AW60" s="432" t="s">
        <v>643</v>
      </c>
      <c r="AX60" s="432" t="s">
        <v>643</v>
      </c>
      <c r="AY60" s="432" t="s">
        <v>643</v>
      </c>
      <c r="AZ60" s="432" t="s">
        <v>643</v>
      </c>
      <c r="BA60" s="432" t="s">
        <v>643</v>
      </c>
      <c r="BB60" s="432" t="s">
        <v>643</v>
      </c>
      <c r="BC60" s="1179"/>
      <c r="BD60" s="1152"/>
      <c r="BE60" s="1181"/>
      <c r="BO60" s="50">
        <v>53</v>
      </c>
      <c r="BP60" s="50" t="s">
        <v>720</v>
      </c>
      <c r="BQ60" s="50" t="str">
        <f>IF(C58="","",INDEX(外線情報!$K$5:$K$16,C58,1))&amp;""</f>
        <v/>
      </c>
      <c r="BR60" s="50" t="s">
        <v>417</v>
      </c>
      <c r="BS60" s="50" t="str">
        <f>IF(C58="","",INDEX(NK･NKG!$CG$5:$CG$52,C58,1))&amp;""</f>
        <v/>
      </c>
      <c r="BT60" s="50" t="s">
        <v>720</v>
      </c>
      <c r="BU60" s="50" t="str">
        <f>IF(E58="","",INDEX(外線情報!$K$5:$K$16,E58,1))&amp;""</f>
        <v/>
      </c>
      <c r="BV60" s="50" t="s">
        <v>417</v>
      </c>
      <c r="BW60" s="50" t="str">
        <f>IF(E58="","",INDEX(NK･NKG!$CG$5:$CG$52,E58,1))&amp;""</f>
        <v/>
      </c>
      <c r="BX60" s="50" t="s">
        <v>720</v>
      </c>
      <c r="BY60" s="50" t="str">
        <f>IF(G58="","",INDEX(外線情報!$K$5:$K$16,G58,1))&amp;""</f>
        <v/>
      </c>
      <c r="BZ60" s="50" t="s">
        <v>417</v>
      </c>
      <c r="CA60" s="50" t="str">
        <f>IF(G58="","",INDEX(NK･NKG!$CG$5:$CG$52,G58,1))&amp;""</f>
        <v/>
      </c>
      <c r="CB60" s="50" t="s">
        <v>720</v>
      </c>
      <c r="CC60" s="50" t="str">
        <f>IF(I58="","",INDEX(外線情報!$K$5:$K$16,I58,1))&amp;""</f>
        <v/>
      </c>
      <c r="CD60" s="50" t="s">
        <v>417</v>
      </c>
      <c r="CE60" s="50" t="str">
        <f>IF(I58="","",INDEX(NK･NKG!$CG$5:$CG$52,I58,1))&amp;""</f>
        <v/>
      </c>
      <c r="CF60" s="50" t="s">
        <v>720</v>
      </c>
      <c r="CG60" s="50" t="str">
        <f>IF(K58="","",INDEX(外線情報!$K$5:$K$16,K58,1))&amp;""</f>
        <v/>
      </c>
      <c r="CH60" s="50" t="s">
        <v>417</v>
      </c>
      <c r="CI60" s="50" t="str">
        <f>IF(K58="","",INDEX(NK･NKG!$CG$5:$CG$52,K58,1))&amp;""</f>
        <v/>
      </c>
      <c r="CJ60" s="50" t="s">
        <v>720</v>
      </c>
      <c r="CK60" s="50" t="str">
        <f>IF(M58="","",INDEX(外線情報!$K$5:$K$16,M58,1))&amp;""</f>
        <v/>
      </c>
      <c r="CL60" s="50" t="s">
        <v>417</v>
      </c>
      <c r="CM60" s="50" t="str">
        <f>IF(M58="","",INDEX(NK･NKG!$CG$5:$CG$52,M58,1))&amp;""</f>
        <v/>
      </c>
      <c r="DA60" s="1153" t="str">
        <f t="shared" ref="DA60" si="152">IF(DA57="grey","grey","")</f>
        <v>grey</v>
      </c>
      <c r="DB60" s="1154"/>
      <c r="DC60" s="1153" t="str">
        <f t="shared" ref="DC60" si="153">IF(DC57="grey","grey","")</f>
        <v>grey</v>
      </c>
      <c r="DD60" s="1154"/>
      <c r="DE60" s="1153" t="str">
        <f t="shared" ref="DE60" si="154">IF(DE57="grey","grey","")</f>
        <v>grey</v>
      </c>
      <c r="DF60" s="1154"/>
      <c r="DG60" s="1153" t="str">
        <f t="shared" ref="DG60" si="155">IF(DG57="grey","grey","")</f>
        <v>grey</v>
      </c>
      <c r="DH60" s="1154"/>
      <c r="DI60" s="1153" t="str">
        <f t="shared" ref="DI60" si="156">IF(DI57="grey","grey","")</f>
        <v>grey</v>
      </c>
      <c r="DJ60" s="1154"/>
      <c r="DK60" s="1153" t="str">
        <f t="shared" ref="DK60" si="157">IF(DK57="grey","grey","")</f>
        <v>grey</v>
      </c>
      <c r="DL60" s="1154"/>
      <c r="DM60" s="22" t="str">
        <f>IFERROR(INDEX(内線情報!$BL$5:$BL$41,MATCH(R60,内線情報!$AI$5:$AI$43,0),1),"")</f>
        <v/>
      </c>
      <c r="DS60" s="1141"/>
      <c r="DV60" s="1153" t="str">
        <f>IF(B58="IK",BQ60,IF(B58="NK",BS60,""))</f>
        <v/>
      </c>
      <c r="DW60" s="1154"/>
      <c r="DX60" s="1155" t="str">
        <f>IF(D58="IK",BU60,IF(D58="NK",BW60,""))</f>
        <v/>
      </c>
      <c r="DY60" s="1156"/>
      <c r="DZ60" s="1155" t="str">
        <f>IF(F58="IK",BY60,IF(F58="NK",CA60,""))</f>
        <v/>
      </c>
      <c r="EA60" s="1156"/>
      <c r="EB60" s="1155" t="str">
        <f>IF(H58="IK",CC60,IF(H58="NK",CE60,""))</f>
        <v/>
      </c>
      <c r="EC60" s="1156"/>
      <c r="ED60" s="1155" t="str">
        <f>IF(J58="IK",CG60,IF(J58="NK",CI60,""))</f>
        <v/>
      </c>
      <c r="EE60" s="1156"/>
      <c r="EF60" s="1155" t="str">
        <f>IF(L58="IK",CK60,IF(L58="NK",CM60,""))</f>
        <v/>
      </c>
      <c r="EG60" s="1156"/>
      <c r="ET60" s="1153"/>
      <c r="EU60" s="1154"/>
      <c r="EV60" s="1153"/>
      <c r="EW60" s="1154"/>
      <c r="EX60" s="1153"/>
      <c r="EY60" s="1154"/>
      <c r="EZ60" s="1153"/>
      <c r="FA60" s="1154"/>
      <c r="FB60" s="1153"/>
      <c r="FC60" s="1154"/>
      <c r="FD60" s="1153"/>
      <c r="FE60" s="1154"/>
      <c r="FF60" s="411"/>
      <c r="FG60" s="411"/>
      <c r="FH60" s="411"/>
      <c r="FI60" s="411"/>
      <c r="FJ60" s="411"/>
      <c r="FK60" s="411"/>
      <c r="FL60" s="411"/>
      <c r="FM60" s="411"/>
      <c r="FN60" s="411"/>
      <c r="FO60" s="411"/>
      <c r="FP60" s="411"/>
      <c r="FQ60" s="411"/>
      <c r="FR60" s="1153"/>
      <c r="FS60" s="1154"/>
      <c r="FT60" s="1153"/>
      <c r="FU60" s="1154"/>
      <c r="FV60" s="1153"/>
      <c r="FW60" s="1154"/>
      <c r="FX60" s="1153"/>
      <c r="FY60" s="1154"/>
      <c r="FZ60" s="1153"/>
      <c r="GA60" s="1154"/>
      <c r="GB60" s="1153"/>
      <c r="GC60" s="1154"/>
      <c r="GE60" s="1152"/>
      <c r="GF60" s="1152"/>
      <c r="GG60" s="1161"/>
      <c r="GH60" s="1152"/>
      <c r="GI60" s="633" t="str">
        <f t="shared" ref="GI60:HR60" si="158">IF(GI38="grey","grey",IF($GG59="grey","grey",IF(S60="","yellow",IF(COUNTIF($CW$6:$CW$7,S60)&gt;0,"","red"))))</f>
        <v>grey</v>
      </c>
      <c r="GJ60" s="633" t="str">
        <f t="shared" si="158"/>
        <v>grey</v>
      </c>
      <c r="GK60" s="633" t="str">
        <f t="shared" si="158"/>
        <v>grey</v>
      </c>
      <c r="GL60" s="633" t="str">
        <f t="shared" si="158"/>
        <v>grey</v>
      </c>
      <c r="GM60" s="633" t="str">
        <f t="shared" si="158"/>
        <v>grey</v>
      </c>
      <c r="GN60" s="633" t="str">
        <f t="shared" si="158"/>
        <v>grey</v>
      </c>
      <c r="GO60" s="633" t="str">
        <f t="shared" si="158"/>
        <v>grey</v>
      </c>
      <c r="GP60" s="633" t="str">
        <f t="shared" si="158"/>
        <v>grey</v>
      </c>
      <c r="GQ60" s="633" t="str">
        <f t="shared" si="158"/>
        <v>grey</v>
      </c>
      <c r="GR60" s="633" t="str">
        <f t="shared" si="158"/>
        <v>grey</v>
      </c>
      <c r="GS60" s="633" t="str">
        <f t="shared" si="158"/>
        <v>grey</v>
      </c>
      <c r="GT60" s="633" t="str">
        <f t="shared" si="158"/>
        <v>grey</v>
      </c>
      <c r="GU60" s="633" t="str">
        <f t="shared" si="158"/>
        <v>grey</v>
      </c>
      <c r="GV60" s="633" t="str">
        <f t="shared" si="158"/>
        <v>grey</v>
      </c>
      <c r="GW60" s="633" t="str">
        <f t="shared" si="158"/>
        <v>grey</v>
      </c>
      <c r="GX60" s="633" t="str">
        <f t="shared" si="158"/>
        <v>grey</v>
      </c>
      <c r="GY60" s="633" t="str">
        <f t="shared" si="158"/>
        <v>grey</v>
      </c>
      <c r="GZ60" s="633" t="str">
        <f t="shared" si="158"/>
        <v>grey</v>
      </c>
      <c r="HA60" s="633" t="str">
        <f t="shared" si="158"/>
        <v>grey</v>
      </c>
      <c r="HB60" s="633" t="str">
        <f t="shared" si="158"/>
        <v>grey</v>
      </c>
      <c r="HC60" s="633" t="str">
        <f t="shared" si="158"/>
        <v>grey</v>
      </c>
      <c r="HD60" s="633" t="str">
        <f t="shared" si="158"/>
        <v>grey</v>
      </c>
      <c r="HE60" s="633" t="str">
        <f t="shared" si="158"/>
        <v>grey</v>
      </c>
      <c r="HF60" s="633" t="str">
        <f t="shared" si="158"/>
        <v>grey</v>
      </c>
      <c r="HG60" s="633" t="str">
        <f t="shared" si="158"/>
        <v>grey</v>
      </c>
      <c r="HH60" s="633" t="str">
        <f t="shared" si="158"/>
        <v>grey</v>
      </c>
      <c r="HI60" s="633" t="str">
        <f t="shared" si="158"/>
        <v>grey</v>
      </c>
      <c r="HJ60" s="633" t="str">
        <f t="shared" si="158"/>
        <v>grey</v>
      </c>
      <c r="HK60" s="633" t="str">
        <f t="shared" si="158"/>
        <v>grey</v>
      </c>
      <c r="HL60" s="633" t="str">
        <f t="shared" si="158"/>
        <v>grey</v>
      </c>
      <c r="HM60" s="633" t="str">
        <f t="shared" si="158"/>
        <v>grey</v>
      </c>
      <c r="HN60" s="633" t="str">
        <f t="shared" si="158"/>
        <v>grey</v>
      </c>
      <c r="HO60" s="633" t="str">
        <f t="shared" si="158"/>
        <v>grey</v>
      </c>
      <c r="HP60" s="633" t="str">
        <f t="shared" si="158"/>
        <v>grey</v>
      </c>
      <c r="HQ60" s="633" t="str">
        <f t="shared" si="158"/>
        <v>grey</v>
      </c>
      <c r="HR60" s="633" t="str">
        <f t="shared" si="158"/>
        <v>grey</v>
      </c>
      <c r="HS60" s="1163"/>
      <c r="HT60" s="1152"/>
      <c r="HU60" s="1161"/>
    </row>
    <row r="61" spans="2:229">
      <c r="B61" s="1184" t="s">
        <v>1326</v>
      </c>
      <c r="C61" s="1185"/>
      <c r="D61" s="1182" t="s">
        <v>1316</v>
      </c>
      <c r="E61" s="1183"/>
      <c r="F61" s="1184" t="s">
        <v>1316</v>
      </c>
      <c r="G61" s="1185"/>
      <c r="H61" s="1182" t="s">
        <v>1316</v>
      </c>
      <c r="I61" s="1183"/>
      <c r="J61" s="1184" t="s">
        <v>1316</v>
      </c>
      <c r="K61" s="1185"/>
      <c r="L61" s="1182" t="s">
        <v>1316</v>
      </c>
      <c r="M61" s="1183"/>
      <c r="O61" s="1151">
        <v>11</v>
      </c>
      <c r="P61" s="1151" t="str">
        <f>IFERROR(INDEX(内線情報!$C$5:$C$54,MATCH($Q61,内線情報!$B$5:$B$54,0)),"")&amp;""</f>
        <v/>
      </c>
      <c r="Q61" s="1160"/>
      <c r="R61" s="1151" t="str">
        <f>IFERROR(INDEX(内線情報!$D$5:$D$54,MATCH($Q61,内線情報!$B$5:$B$54,0)),"")&amp;""</f>
        <v/>
      </c>
      <c r="S61" s="431" t="s">
        <v>643</v>
      </c>
      <c r="T61" s="431" t="s">
        <v>643</v>
      </c>
      <c r="U61" s="431" t="s">
        <v>643</v>
      </c>
      <c r="V61" s="431" t="s">
        <v>643</v>
      </c>
      <c r="W61" s="431" t="s">
        <v>643</v>
      </c>
      <c r="X61" s="431" t="s">
        <v>643</v>
      </c>
      <c r="Y61" s="431" t="s">
        <v>643</v>
      </c>
      <c r="Z61" s="431" t="s">
        <v>643</v>
      </c>
      <c r="AA61" s="431" t="s">
        <v>643</v>
      </c>
      <c r="AB61" s="431" t="s">
        <v>643</v>
      </c>
      <c r="AC61" s="431" t="s">
        <v>643</v>
      </c>
      <c r="AD61" s="431" t="s">
        <v>643</v>
      </c>
      <c r="AE61" s="431" t="s">
        <v>643</v>
      </c>
      <c r="AF61" s="431" t="s">
        <v>643</v>
      </c>
      <c r="AG61" s="431" t="s">
        <v>643</v>
      </c>
      <c r="AH61" s="431" t="s">
        <v>643</v>
      </c>
      <c r="AI61" s="431" t="s">
        <v>643</v>
      </c>
      <c r="AJ61" s="431" t="s">
        <v>643</v>
      </c>
      <c r="AK61" s="431" t="s">
        <v>643</v>
      </c>
      <c r="AL61" s="431" t="s">
        <v>643</v>
      </c>
      <c r="AM61" s="431" t="s">
        <v>643</v>
      </c>
      <c r="AN61" s="431" t="s">
        <v>643</v>
      </c>
      <c r="AO61" s="431" t="s">
        <v>643</v>
      </c>
      <c r="AP61" s="431" t="s">
        <v>643</v>
      </c>
      <c r="AQ61" s="431" t="s">
        <v>643</v>
      </c>
      <c r="AR61" s="431" t="s">
        <v>643</v>
      </c>
      <c r="AS61" s="431" t="s">
        <v>643</v>
      </c>
      <c r="AT61" s="431" t="s">
        <v>643</v>
      </c>
      <c r="AU61" s="431" t="s">
        <v>643</v>
      </c>
      <c r="AV61" s="431" t="s">
        <v>643</v>
      </c>
      <c r="AW61" s="431" t="s">
        <v>643</v>
      </c>
      <c r="AX61" s="431" t="s">
        <v>643</v>
      </c>
      <c r="AY61" s="431" t="s">
        <v>643</v>
      </c>
      <c r="AZ61" s="431" t="s">
        <v>643</v>
      </c>
      <c r="BA61" s="431" t="s">
        <v>643</v>
      </c>
      <c r="BB61" s="431" t="s">
        <v>643</v>
      </c>
      <c r="BC61" s="1178" t="s">
        <v>643</v>
      </c>
      <c r="BD61" s="1151" t="str">
        <f>IFERROR(IF(Q61="","",IF(ISBLANK(INDEX(内線情報!$G$5:$G$54,Q61)),1,DS61)),"")&amp;""</f>
        <v/>
      </c>
      <c r="BE61" s="1180"/>
      <c r="BO61" s="50">
        <v>54</v>
      </c>
      <c r="BW61" s="50"/>
      <c r="CH61" s="50"/>
      <c r="CI61" s="50"/>
      <c r="DA61" s="1153" t="str">
        <f>IF(DA57="grey","grey",IF(AND(B58&lt;&gt;$BG$7,B58&lt;&gt;$BG$9,B58&lt;&gt;$BG$13,B58&lt;&gt;$BG$12),"grey",IF(B61="","yellow",IF(COUNTIF($CN$6:$CN$32,B61)&gt;0,"","red"))))</f>
        <v>grey</v>
      </c>
      <c r="DB61" s="1154"/>
      <c r="DC61" s="1153" t="str">
        <f>IF(DC57="grey","grey",IF(AND(D58&lt;&gt;$BG$7,D58&lt;&gt;$BG$9,D58&lt;&gt;$BG$13,D58&lt;&gt;$BG$12),"grey",IF(D61="","yellow",IF(COUNTIF($CN$6:$CN$32,D61)&gt;0,"","red"))))</f>
        <v>grey</v>
      </c>
      <c r="DD61" s="1154"/>
      <c r="DE61" s="1164" t="str">
        <f>IF(DE57="grey","grey",IF(AND(F58&lt;&gt;$BG$7,F58&lt;&gt;$BG$9,F58&lt;&gt;$BG$13,F58&lt;&gt;$BG$12),"grey",IF(F61="","yellow",IF(COUNTIF($CN$6:$CN$32,F61)&gt;0,"","red"))))</f>
        <v>grey</v>
      </c>
      <c r="DF61" s="1165"/>
      <c r="DG61" s="1164" t="str">
        <f>IF(DG57="grey","grey",IF(AND(H58&lt;&gt;$BG$7,H58&lt;&gt;$BG$9,H58&lt;&gt;$BG$13,H58&lt;&gt;$BG$12),"grey",IF(H61="","yellow",IF(COUNTIF($CN$6:$CN$32,H61)&gt;0,"","red"))))</f>
        <v>grey</v>
      </c>
      <c r="DH61" s="1165"/>
      <c r="DI61" s="1164" t="str">
        <f>IF(DI57="grey","grey",IF(AND(J58&lt;&gt;$BG$7,J58&lt;&gt;$BG$9,J58&lt;&gt;$BG$13,J58&lt;&gt;$BG$12),"grey",IF(J61="","yellow",IF(COUNTIF($CN$6:$CN$32,J61)&gt;0,"","red"))))</f>
        <v>grey</v>
      </c>
      <c r="DJ61" s="1165"/>
      <c r="DK61" s="1164" t="str">
        <f>IF(DK57="grey","grey",IF(AND(L58&lt;&gt;$BG$7,L58&lt;&gt;$BG$9,L58&lt;&gt;$BG$13,L58&lt;&gt;$BG$12),"grey",IF(L61="","yellow",IF(COUNTIF($CN$6:$CN$32,L61)&gt;0,"","red"))))</f>
        <v>grey</v>
      </c>
      <c r="DL61" s="1165"/>
      <c r="DM61" s="22" t="str">
        <f>IFERROR(INDEX(内線情報!$BL$5:$BL$41,MATCH(R61,内線情報!$AI$5:$AI$43,0),1),"")</f>
        <v/>
      </c>
      <c r="DS61" s="1141" t="e">
        <f>INDEX(内線情報!$G$5:$G$54,MATCH(Q61,DK,0))</f>
        <v>#N/A</v>
      </c>
      <c r="DV61" s="1153"/>
      <c r="DW61" s="1154"/>
      <c r="DX61" s="1153"/>
      <c r="DY61" s="1154"/>
      <c r="DZ61" s="1153"/>
      <c r="EA61" s="1154"/>
      <c r="EB61" s="1153"/>
      <c r="EC61" s="1154"/>
      <c r="ED61" s="1153"/>
      <c r="EE61" s="1154"/>
      <c r="EF61" s="1153"/>
      <c r="EG61" s="1154"/>
      <c r="ET61" s="1153"/>
      <c r="EU61" s="1154"/>
      <c r="EV61" s="1153"/>
      <c r="EW61" s="1154"/>
      <c r="EX61" s="1153"/>
      <c r="EY61" s="1154"/>
      <c r="EZ61" s="1153"/>
      <c r="FA61" s="1154"/>
      <c r="FB61" s="1153"/>
      <c r="FC61" s="1154"/>
      <c r="FD61" s="1153"/>
      <c r="FE61" s="1154"/>
      <c r="FF61" s="411"/>
      <c r="FG61" s="411"/>
      <c r="FH61" s="411"/>
      <c r="FI61" s="411"/>
      <c r="FJ61" s="411"/>
      <c r="FK61" s="411"/>
      <c r="FL61" s="411"/>
      <c r="FM61" s="411"/>
      <c r="FN61" s="411"/>
      <c r="FO61" s="411"/>
      <c r="FP61" s="411"/>
      <c r="FQ61" s="411"/>
      <c r="FR61" s="1153"/>
      <c r="FS61" s="1154"/>
      <c r="FT61" s="1153"/>
      <c r="FU61" s="1154"/>
      <c r="FV61" s="1153"/>
      <c r="FW61" s="1154"/>
      <c r="FX61" s="1153"/>
      <c r="FY61" s="1154"/>
      <c r="FZ61" s="1153"/>
      <c r="GA61" s="1154"/>
      <c r="GB61" s="1153"/>
      <c r="GC61" s="1154"/>
      <c r="GE61" s="1151" t="str">
        <f>IF($GF61="grey","grey","")</f>
        <v>grey</v>
      </c>
      <c r="GF61" s="1151" t="str">
        <f>IF($GG61="grey","grey","")</f>
        <v>grey</v>
      </c>
      <c r="GG61" s="1160" t="str">
        <f>IF(Q61="","grey",IF(COUNTIF(Q:Q,Q61)&gt;1,"red",IF(COUNTIF(_DK,Q61)&gt;0,"","red")))</f>
        <v>grey</v>
      </c>
      <c r="GH61" s="1151" t="str">
        <f>IF($GF61="grey","grey","")</f>
        <v>grey</v>
      </c>
      <c r="GI61" s="633" t="str">
        <f t="shared" ref="GI61:HR61" si="159">IF(GI38="grey","grey",IF($GG61="grey","grey",IF(S61="","yellow",IF(COUNTIF($CT$6:$CT$21,S61)&gt;0,"","red"))))</f>
        <v>grey</v>
      </c>
      <c r="GJ61" s="633" t="str">
        <f t="shared" si="159"/>
        <v>grey</v>
      </c>
      <c r="GK61" s="633" t="str">
        <f t="shared" si="159"/>
        <v>grey</v>
      </c>
      <c r="GL61" s="633" t="str">
        <f t="shared" si="159"/>
        <v>grey</v>
      </c>
      <c r="GM61" s="633" t="str">
        <f t="shared" si="159"/>
        <v>grey</v>
      </c>
      <c r="GN61" s="633" t="str">
        <f t="shared" si="159"/>
        <v>grey</v>
      </c>
      <c r="GO61" s="633" t="str">
        <f t="shared" si="159"/>
        <v>grey</v>
      </c>
      <c r="GP61" s="633" t="str">
        <f t="shared" si="159"/>
        <v>grey</v>
      </c>
      <c r="GQ61" s="633" t="str">
        <f t="shared" si="159"/>
        <v>grey</v>
      </c>
      <c r="GR61" s="633" t="str">
        <f t="shared" si="159"/>
        <v>grey</v>
      </c>
      <c r="GS61" s="633" t="str">
        <f t="shared" si="159"/>
        <v>grey</v>
      </c>
      <c r="GT61" s="633" t="str">
        <f t="shared" si="159"/>
        <v>grey</v>
      </c>
      <c r="GU61" s="633" t="str">
        <f t="shared" si="159"/>
        <v>grey</v>
      </c>
      <c r="GV61" s="633" t="str">
        <f t="shared" si="159"/>
        <v>grey</v>
      </c>
      <c r="GW61" s="633" t="str">
        <f t="shared" si="159"/>
        <v>grey</v>
      </c>
      <c r="GX61" s="633" t="str">
        <f t="shared" si="159"/>
        <v>grey</v>
      </c>
      <c r="GY61" s="633" t="str">
        <f t="shared" si="159"/>
        <v>grey</v>
      </c>
      <c r="GZ61" s="633" t="str">
        <f t="shared" si="159"/>
        <v>grey</v>
      </c>
      <c r="HA61" s="633" t="str">
        <f t="shared" si="159"/>
        <v>grey</v>
      </c>
      <c r="HB61" s="633" t="str">
        <f t="shared" si="159"/>
        <v>grey</v>
      </c>
      <c r="HC61" s="633" t="str">
        <f t="shared" si="159"/>
        <v>grey</v>
      </c>
      <c r="HD61" s="633" t="str">
        <f t="shared" si="159"/>
        <v>grey</v>
      </c>
      <c r="HE61" s="633" t="str">
        <f t="shared" si="159"/>
        <v>grey</v>
      </c>
      <c r="HF61" s="633" t="str">
        <f t="shared" si="159"/>
        <v>grey</v>
      </c>
      <c r="HG61" s="633" t="str">
        <f t="shared" si="159"/>
        <v>grey</v>
      </c>
      <c r="HH61" s="633" t="str">
        <f t="shared" si="159"/>
        <v>grey</v>
      </c>
      <c r="HI61" s="633" t="str">
        <f t="shared" si="159"/>
        <v>grey</v>
      </c>
      <c r="HJ61" s="633" t="str">
        <f t="shared" si="159"/>
        <v>grey</v>
      </c>
      <c r="HK61" s="633" t="str">
        <f t="shared" si="159"/>
        <v>grey</v>
      </c>
      <c r="HL61" s="633" t="str">
        <f t="shared" si="159"/>
        <v>grey</v>
      </c>
      <c r="HM61" s="633" t="str">
        <f t="shared" si="159"/>
        <v>grey</v>
      </c>
      <c r="HN61" s="633" t="str">
        <f t="shared" si="159"/>
        <v>grey</v>
      </c>
      <c r="HO61" s="633" t="str">
        <f t="shared" si="159"/>
        <v>grey</v>
      </c>
      <c r="HP61" s="633" t="str">
        <f t="shared" si="159"/>
        <v>grey</v>
      </c>
      <c r="HQ61" s="633" t="str">
        <f t="shared" si="159"/>
        <v>grey</v>
      </c>
      <c r="HR61" s="633" t="str">
        <f t="shared" si="159"/>
        <v>grey</v>
      </c>
      <c r="HS61" s="1162" t="str">
        <f t="shared" ref="HS61" si="160">IF($GG61="grey","grey",IF(BC61="","",IF(COUNTIF($CV$6:$CV$7,BC61)&gt;0,"","red")))</f>
        <v>grey</v>
      </c>
      <c r="HT61" s="1151" t="str">
        <f t="shared" ref="HT61:HU61" si="161">IF($GG61="grey","grey","")</f>
        <v>grey</v>
      </c>
      <c r="HU61" s="1160" t="str">
        <f t="shared" si="161"/>
        <v>grey</v>
      </c>
    </row>
    <row r="62" spans="2:229">
      <c r="B62" s="1186" t="s">
        <v>315</v>
      </c>
      <c r="C62" s="1187"/>
      <c r="D62" s="1186" t="s">
        <v>316</v>
      </c>
      <c r="E62" s="1187"/>
      <c r="F62" s="1186" t="s">
        <v>317</v>
      </c>
      <c r="G62" s="1187"/>
      <c r="H62" s="1186" t="s">
        <v>318</v>
      </c>
      <c r="I62" s="1187"/>
      <c r="J62" s="1186" t="s">
        <v>319</v>
      </c>
      <c r="K62" s="1187"/>
      <c r="L62" s="1186" t="s">
        <v>320</v>
      </c>
      <c r="M62" s="1187"/>
      <c r="O62" s="1152"/>
      <c r="P62" s="1152"/>
      <c r="Q62" s="1161"/>
      <c r="R62" s="1152"/>
      <c r="S62" s="432" t="s">
        <v>643</v>
      </c>
      <c r="T62" s="432" t="s">
        <v>643</v>
      </c>
      <c r="U62" s="432" t="s">
        <v>643</v>
      </c>
      <c r="V62" s="432" t="s">
        <v>643</v>
      </c>
      <c r="W62" s="432" t="s">
        <v>643</v>
      </c>
      <c r="X62" s="432" t="s">
        <v>643</v>
      </c>
      <c r="Y62" s="432" t="s">
        <v>643</v>
      </c>
      <c r="Z62" s="432" t="s">
        <v>643</v>
      </c>
      <c r="AA62" s="432" t="s">
        <v>643</v>
      </c>
      <c r="AB62" s="432" t="s">
        <v>643</v>
      </c>
      <c r="AC62" s="432" t="s">
        <v>643</v>
      </c>
      <c r="AD62" s="432" t="s">
        <v>643</v>
      </c>
      <c r="AE62" s="432" t="s">
        <v>643</v>
      </c>
      <c r="AF62" s="432" t="s">
        <v>643</v>
      </c>
      <c r="AG62" s="432" t="s">
        <v>643</v>
      </c>
      <c r="AH62" s="432" t="s">
        <v>643</v>
      </c>
      <c r="AI62" s="432" t="s">
        <v>643</v>
      </c>
      <c r="AJ62" s="432" t="s">
        <v>643</v>
      </c>
      <c r="AK62" s="432" t="s">
        <v>643</v>
      </c>
      <c r="AL62" s="432" t="s">
        <v>643</v>
      </c>
      <c r="AM62" s="432" t="s">
        <v>643</v>
      </c>
      <c r="AN62" s="432" t="s">
        <v>643</v>
      </c>
      <c r="AO62" s="432" t="s">
        <v>643</v>
      </c>
      <c r="AP62" s="432" t="s">
        <v>643</v>
      </c>
      <c r="AQ62" s="432" t="s">
        <v>643</v>
      </c>
      <c r="AR62" s="432" t="s">
        <v>643</v>
      </c>
      <c r="AS62" s="432" t="s">
        <v>643</v>
      </c>
      <c r="AT62" s="432" t="s">
        <v>643</v>
      </c>
      <c r="AU62" s="432" t="s">
        <v>643</v>
      </c>
      <c r="AV62" s="432" t="s">
        <v>643</v>
      </c>
      <c r="AW62" s="432" t="s">
        <v>643</v>
      </c>
      <c r="AX62" s="432" t="s">
        <v>643</v>
      </c>
      <c r="AY62" s="432" t="s">
        <v>643</v>
      </c>
      <c r="AZ62" s="432" t="s">
        <v>643</v>
      </c>
      <c r="BA62" s="432" t="s">
        <v>643</v>
      </c>
      <c r="BB62" s="432" t="s">
        <v>643</v>
      </c>
      <c r="BC62" s="1179"/>
      <c r="BD62" s="1152"/>
      <c r="BE62" s="1181"/>
      <c r="BO62" s="50">
        <v>55</v>
      </c>
      <c r="BQ62" s="52"/>
      <c r="BS62" s="52"/>
      <c r="BU62" s="52"/>
      <c r="BV62" s="50"/>
      <c r="BW62" s="52"/>
      <c r="BY62" s="52"/>
      <c r="CA62" s="52"/>
      <c r="CC62" s="52"/>
      <c r="CE62" s="52"/>
      <c r="CG62" s="52"/>
      <c r="CH62" s="50"/>
      <c r="CI62" s="52"/>
      <c r="CK62" s="52"/>
      <c r="CM62" s="52"/>
      <c r="DA62" s="1166" t="str">
        <f>IFERROR(IF(COUNT(Q41:Q66)&gt;0,IF($DN40&lt;36,"grey",B62),"grey"),B62)</f>
        <v>grey</v>
      </c>
      <c r="DB62" s="1167"/>
      <c r="DC62" s="1166" t="str">
        <f>IFERROR(IF(COUNT(Q41:Q66)&gt;0,IF($DN40&lt;36,"grey",D62),"grey"),D62)</f>
        <v>grey</v>
      </c>
      <c r="DD62" s="1167"/>
      <c r="DE62" s="1166" t="str">
        <f>IFERROR(IF(COUNT(Q41:Q66)&gt;0,IF($DN40&lt;36,"grey",F62),"grey"),F62)</f>
        <v>grey</v>
      </c>
      <c r="DF62" s="1167"/>
      <c r="DG62" s="1166" t="str">
        <f>IFERROR(IF(COUNT(Q41:Q66)&gt;0,IF($DN40&lt;36,"grey",H62),"grey"),H62)</f>
        <v>grey</v>
      </c>
      <c r="DH62" s="1167"/>
      <c r="DI62" s="1166" t="str">
        <f>IFERROR(IF(COUNT(Q41:Q66)&gt;0,IF($DN40&lt;36,"grey",J62),"grey"),J62)</f>
        <v>grey</v>
      </c>
      <c r="DJ62" s="1167"/>
      <c r="DK62" s="1166" t="str">
        <f>IFERROR(IF(COUNT(Q41:Q66)&gt;0,IF($DN40&lt;36,"grey",L62),"grey"),L62)</f>
        <v>grey</v>
      </c>
      <c r="DL62" s="1167"/>
      <c r="DM62" s="22" t="str">
        <f>IFERROR(INDEX(内線情報!$BL$5:$BL$41,MATCH(R62,内線情報!$AI$5:$AI$43,0),1),"")</f>
        <v/>
      </c>
      <c r="DS62" s="1141"/>
      <c r="DV62" s="1166"/>
      <c r="DW62" s="1167"/>
      <c r="DX62" s="1166"/>
      <c r="DY62" s="1167"/>
      <c r="DZ62" s="1166"/>
      <c r="EA62" s="1167"/>
      <c r="EB62" s="1166"/>
      <c r="EC62" s="1167"/>
      <c r="ED62" s="1166"/>
      <c r="EE62" s="1167"/>
      <c r="EF62" s="1166"/>
      <c r="EG62" s="1167"/>
      <c r="ET62" s="1166"/>
      <c r="EU62" s="1167"/>
      <c r="EV62" s="1166"/>
      <c r="EW62" s="1167"/>
      <c r="EX62" s="1166"/>
      <c r="EY62" s="1167"/>
      <c r="EZ62" s="1166"/>
      <c r="FA62" s="1167"/>
      <c r="FB62" s="1166"/>
      <c r="FC62" s="1167"/>
      <c r="FD62" s="1166"/>
      <c r="FE62" s="1167"/>
      <c r="FF62" s="420"/>
      <c r="FG62" s="420"/>
      <c r="FH62" s="420"/>
      <c r="FI62" s="420"/>
      <c r="FJ62" s="420"/>
      <c r="FK62" s="420"/>
      <c r="FL62" s="420"/>
      <c r="FM62" s="420"/>
      <c r="FN62" s="420"/>
      <c r="FO62" s="420"/>
      <c r="FP62" s="420"/>
      <c r="FQ62" s="420"/>
      <c r="FR62" s="1166"/>
      <c r="FS62" s="1167"/>
      <c r="FT62" s="1166"/>
      <c r="FU62" s="1167"/>
      <c r="FV62" s="1166"/>
      <c r="FW62" s="1167"/>
      <c r="FX62" s="1166"/>
      <c r="FY62" s="1167"/>
      <c r="FZ62" s="1166"/>
      <c r="GA62" s="1167"/>
      <c r="GB62" s="1166"/>
      <c r="GC62" s="1167"/>
      <c r="GE62" s="1152"/>
      <c r="GF62" s="1152"/>
      <c r="GG62" s="1161"/>
      <c r="GH62" s="1152"/>
      <c r="GI62" s="633" t="str">
        <f t="shared" ref="GI62:HR62" si="162">IF(GI38="grey","grey",IF($GG61="grey","grey",IF(S62="","yellow",IF(COUNTIF($CW$6:$CW$7,S62)&gt;0,"","red"))))</f>
        <v>grey</v>
      </c>
      <c r="GJ62" s="633" t="str">
        <f t="shared" si="162"/>
        <v>grey</v>
      </c>
      <c r="GK62" s="633" t="str">
        <f t="shared" si="162"/>
        <v>grey</v>
      </c>
      <c r="GL62" s="633" t="str">
        <f t="shared" si="162"/>
        <v>grey</v>
      </c>
      <c r="GM62" s="633" t="str">
        <f t="shared" si="162"/>
        <v>grey</v>
      </c>
      <c r="GN62" s="633" t="str">
        <f t="shared" si="162"/>
        <v>grey</v>
      </c>
      <c r="GO62" s="633" t="str">
        <f t="shared" si="162"/>
        <v>grey</v>
      </c>
      <c r="GP62" s="633" t="str">
        <f t="shared" si="162"/>
        <v>grey</v>
      </c>
      <c r="GQ62" s="633" t="str">
        <f t="shared" si="162"/>
        <v>grey</v>
      </c>
      <c r="GR62" s="633" t="str">
        <f t="shared" si="162"/>
        <v>grey</v>
      </c>
      <c r="GS62" s="633" t="str">
        <f t="shared" si="162"/>
        <v>grey</v>
      </c>
      <c r="GT62" s="633" t="str">
        <f t="shared" si="162"/>
        <v>grey</v>
      </c>
      <c r="GU62" s="633" t="str">
        <f t="shared" si="162"/>
        <v>grey</v>
      </c>
      <c r="GV62" s="633" t="str">
        <f t="shared" si="162"/>
        <v>grey</v>
      </c>
      <c r="GW62" s="633" t="str">
        <f t="shared" si="162"/>
        <v>grey</v>
      </c>
      <c r="GX62" s="633" t="str">
        <f t="shared" si="162"/>
        <v>grey</v>
      </c>
      <c r="GY62" s="633" t="str">
        <f t="shared" si="162"/>
        <v>grey</v>
      </c>
      <c r="GZ62" s="633" t="str">
        <f t="shared" si="162"/>
        <v>grey</v>
      </c>
      <c r="HA62" s="633" t="str">
        <f t="shared" si="162"/>
        <v>grey</v>
      </c>
      <c r="HB62" s="633" t="str">
        <f t="shared" si="162"/>
        <v>grey</v>
      </c>
      <c r="HC62" s="633" t="str">
        <f t="shared" si="162"/>
        <v>grey</v>
      </c>
      <c r="HD62" s="633" t="str">
        <f t="shared" si="162"/>
        <v>grey</v>
      </c>
      <c r="HE62" s="633" t="str">
        <f t="shared" si="162"/>
        <v>grey</v>
      </c>
      <c r="HF62" s="633" t="str">
        <f t="shared" si="162"/>
        <v>grey</v>
      </c>
      <c r="HG62" s="633" t="str">
        <f t="shared" si="162"/>
        <v>grey</v>
      </c>
      <c r="HH62" s="633" t="str">
        <f t="shared" si="162"/>
        <v>grey</v>
      </c>
      <c r="HI62" s="633" t="str">
        <f t="shared" si="162"/>
        <v>grey</v>
      </c>
      <c r="HJ62" s="633" t="str">
        <f t="shared" si="162"/>
        <v>grey</v>
      </c>
      <c r="HK62" s="633" t="str">
        <f t="shared" si="162"/>
        <v>grey</v>
      </c>
      <c r="HL62" s="633" t="str">
        <f t="shared" si="162"/>
        <v>grey</v>
      </c>
      <c r="HM62" s="633" t="str">
        <f t="shared" si="162"/>
        <v>grey</v>
      </c>
      <c r="HN62" s="633" t="str">
        <f t="shared" si="162"/>
        <v>grey</v>
      </c>
      <c r="HO62" s="633" t="str">
        <f t="shared" si="162"/>
        <v>grey</v>
      </c>
      <c r="HP62" s="633" t="str">
        <f t="shared" si="162"/>
        <v>grey</v>
      </c>
      <c r="HQ62" s="633" t="str">
        <f t="shared" si="162"/>
        <v>grey</v>
      </c>
      <c r="HR62" s="633" t="str">
        <f t="shared" si="162"/>
        <v>grey</v>
      </c>
      <c r="HS62" s="1163"/>
      <c r="HT62" s="1152"/>
      <c r="HU62" s="1161"/>
    </row>
    <row r="63" spans="2:229">
      <c r="B63" s="34" t="s">
        <v>57</v>
      </c>
      <c r="C63" s="35"/>
      <c r="D63" s="34" t="s">
        <v>57</v>
      </c>
      <c r="E63" s="35"/>
      <c r="F63" s="34" t="s">
        <v>57</v>
      </c>
      <c r="G63" s="35"/>
      <c r="H63" s="34" t="s">
        <v>57</v>
      </c>
      <c r="I63" s="35"/>
      <c r="J63" s="34" t="s">
        <v>57</v>
      </c>
      <c r="K63" s="35"/>
      <c r="L63" s="34" t="s">
        <v>57</v>
      </c>
      <c r="M63" s="35"/>
      <c r="O63" s="1151">
        <v>12</v>
      </c>
      <c r="P63" s="1151" t="str">
        <f>IFERROR(INDEX(内線情報!$C$5:$C$54,MATCH($Q63,内線情報!$B$5:$B$54,0)),"")&amp;""</f>
        <v/>
      </c>
      <c r="Q63" s="1160"/>
      <c r="R63" s="1151" t="str">
        <f>IFERROR(INDEX(内線情報!$D$5:$D$54,MATCH($Q63,内線情報!$B$5:$B$54,0)),"")&amp;""</f>
        <v/>
      </c>
      <c r="S63" s="431" t="s">
        <v>643</v>
      </c>
      <c r="T63" s="431" t="s">
        <v>643</v>
      </c>
      <c r="U63" s="431" t="s">
        <v>643</v>
      </c>
      <c r="V63" s="431" t="s">
        <v>643</v>
      </c>
      <c r="W63" s="431" t="s">
        <v>643</v>
      </c>
      <c r="X63" s="431" t="s">
        <v>643</v>
      </c>
      <c r="Y63" s="431" t="s">
        <v>643</v>
      </c>
      <c r="Z63" s="431" t="s">
        <v>643</v>
      </c>
      <c r="AA63" s="431" t="s">
        <v>643</v>
      </c>
      <c r="AB63" s="431" t="s">
        <v>643</v>
      </c>
      <c r="AC63" s="431" t="s">
        <v>643</v>
      </c>
      <c r="AD63" s="431" t="s">
        <v>643</v>
      </c>
      <c r="AE63" s="431" t="s">
        <v>643</v>
      </c>
      <c r="AF63" s="431" t="s">
        <v>643</v>
      </c>
      <c r="AG63" s="431" t="s">
        <v>643</v>
      </c>
      <c r="AH63" s="431" t="s">
        <v>643</v>
      </c>
      <c r="AI63" s="431" t="s">
        <v>643</v>
      </c>
      <c r="AJ63" s="431" t="s">
        <v>643</v>
      </c>
      <c r="AK63" s="431" t="s">
        <v>643</v>
      </c>
      <c r="AL63" s="431" t="s">
        <v>643</v>
      </c>
      <c r="AM63" s="431" t="s">
        <v>643</v>
      </c>
      <c r="AN63" s="431" t="s">
        <v>643</v>
      </c>
      <c r="AO63" s="431" t="s">
        <v>643</v>
      </c>
      <c r="AP63" s="431" t="s">
        <v>643</v>
      </c>
      <c r="AQ63" s="431" t="s">
        <v>643</v>
      </c>
      <c r="AR63" s="431" t="s">
        <v>643</v>
      </c>
      <c r="AS63" s="431" t="s">
        <v>643</v>
      </c>
      <c r="AT63" s="431" t="s">
        <v>643</v>
      </c>
      <c r="AU63" s="431" t="s">
        <v>643</v>
      </c>
      <c r="AV63" s="431" t="s">
        <v>643</v>
      </c>
      <c r="AW63" s="431" t="s">
        <v>643</v>
      </c>
      <c r="AX63" s="431" t="s">
        <v>643</v>
      </c>
      <c r="AY63" s="431" t="s">
        <v>643</v>
      </c>
      <c r="AZ63" s="431" t="s">
        <v>643</v>
      </c>
      <c r="BA63" s="431" t="s">
        <v>643</v>
      </c>
      <c r="BB63" s="431" t="s">
        <v>643</v>
      </c>
      <c r="BC63" s="1178" t="s">
        <v>643</v>
      </c>
      <c r="BD63" s="1151" t="str">
        <f>IFERROR(IF(Q63="","",IF(ISBLANK(INDEX(内線情報!$G$5:$G$54,Q63)),1,DS63)),"")&amp;""</f>
        <v/>
      </c>
      <c r="BE63" s="1180"/>
      <c r="BO63" s="50">
        <v>56</v>
      </c>
      <c r="BU63" s="50"/>
      <c r="BV63" s="50"/>
      <c r="BW63" s="50"/>
      <c r="CG63" s="50"/>
      <c r="CH63" s="50"/>
      <c r="CI63" s="50"/>
      <c r="DA63" s="34" t="str">
        <f>IF(DA62="grey","grey",IF(B63="","yellow",IF(COUNTIF($BG$6:$BG$39,B63)&gt;0,"","red")))</f>
        <v>grey</v>
      </c>
      <c r="DB63" s="35" t="str">
        <f ca="1">IF(DA62="grey","grey",IFERROR(IF(COUNTIF(INDIRECT(B63),SUBSTITUTE(C63,"*","~")),EU63,"red"),IF(AND(C63&lt;&gt;$BG$7,C63&lt;&gt;$BG$8,C63&lt;&gt;$BG$9,C63&lt;&gt;$BG$10,C63&lt;&gt;$BG$11,C63&lt;&gt;$BG$12,C63&lt;&gt;$BG$13),"grey",EU63)))</f>
        <v>grey</v>
      </c>
      <c r="DC63" s="34" t="str">
        <f>IF(DC62="grey","grey",IF(D63="","yellow",IF(COUNTIF($BG$6:$BG$39,D63)&gt;0,"","red")))</f>
        <v>grey</v>
      </c>
      <c r="DD63" s="35" t="str">
        <f ca="1">IF(DC62="grey","grey",IFERROR(IF(COUNTIF(INDIRECT(D63),SUBSTITUTE(E63,"*","~")),EW63,"red"),IF(AND(E63&lt;&gt;$BG$7,E63&lt;&gt;$BG$8,E63&lt;&gt;$BG$9,E63&lt;&gt;$BG$10,E63&lt;&gt;$BG$11,E63&lt;&gt;$BG$12,E63&lt;&gt;$BG$13),"grey",EW63)))</f>
        <v>grey</v>
      </c>
      <c r="DE63" s="34" t="str">
        <f>IF(DE62="grey","grey",IF(F63="","yellow",IF(COUNTIF($BG$6:$BG$39,F63)&gt;0,"","red")))</f>
        <v>grey</v>
      </c>
      <c r="DF63" s="35" t="str">
        <f ca="1">IF(DE62="grey","grey",IFERROR(IF(COUNTIF(INDIRECT(F63),SUBSTITUTE(G63,"*","~")),EY63,"red"),IF(AND(G63&lt;&gt;$BG$7,G63&lt;&gt;$BG$8,G63&lt;&gt;$BG$9,G63&lt;&gt;$BG$10,G63&lt;&gt;$BG$11,G63&lt;&gt;$BG$12,G63&lt;&gt;$BG$13),"grey",EY63)))</f>
        <v>grey</v>
      </c>
      <c r="DG63" s="34" t="str">
        <f>IF(DG62="grey","grey",IF(H63="","yellow",IF(COUNTIF($BG$6:$BG$39,H63)&gt;0,"","red")))</f>
        <v>grey</v>
      </c>
      <c r="DH63" s="35" t="str">
        <f ca="1">IF(DG62="grey","grey",IFERROR(IF(COUNTIF(INDIRECT(H63),SUBSTITUTE(I63,"*","~")),FA63,"red"),IF(AND(I63&lt;&gt;$BG$7,I63&lt;&gt;$BG$8,I63&lt;&gt;$BG$9,I63&lt;&gt;$BG$10,I63&lt;&gt;$BG$11,I63&lt;&gt;$BG$12,I63&lt;&gt;$BG$13),"grey",FA63)))</f>
        <v>grey</v>
      </c>
      <c r="DI63" s="34" t="str">
        <f>IF(DI62="grey","grey",IF(J63="","yellow",IF(COUNTIF($BG$6:$BG$39,J63)&gt;0,"","red")))</f>
        <v>grey</v>
      </c>
      <c r="DJ63" s="35" t="str">
        <f ca="1">IF(DI62="grey","grey",IFERROR(IF(COUNTIF(INDIRECT(J63),SUBSTITUTE(K63,"*","~")),FC63,"red"),IF(AND(K63&lt;&gt;$BG$7,K63&lt;&gt;$BG$8,K63&lt;&gt;$BG$9,K63&lt;&gt;$BG$10,K63&lt;&gt;$BG$11,K63&lt;&gt;$BG$12,K63&lt;&gt;$BG$13),"grey",FC63)))</f>
        <v>grey</v>
      </c>
      <c r="DK63" s="34" t="str">
        <f>IF(DK62="grey","grey",IF(L63="","yellow",IF(COUNTIF($BG$6:$BG$39,L63)&gt;0,"","red")))</f>
        <v>grey</v>
      </c>
      <c r="DL63" s="35" t="str">
        <f ca="1">IF(DK62="grey","grey",IFERROR(IF(COUNTIF(INDIRECT(L63),SUBSTITUTE(M63,"*","~")),FE63,"red"),IF(AND(M63&lt;&gt;$BG$7,M63&lt;&gt;$BG$8,M63&lt;&gt;$BG$9,M63&lt;&gt;$BG$10,M63&lt;&gt;$BG$11,M63&lt;&gt;$BG$12,M63&lt;&gt;$BG$13),"grey",FE63)))</f>
        <v>grey</v>
      </c>
      <c r="DM63" s="22" t="str">
        <f>IFERROR(INDEX(内線情報!$BL$5:$BL$41,MATCH(R63,内線情報!$AI$5:$AI$43,0),1),"")</f>
        <v/>
      </c>
      <c r="DS63" s="1141" t="e">
        <f>INDEX(内線情報!$G$5:$G$54,MATCH(Q63,DK,0))</f>
        <v>#N/A</v>
      </c>
      <c r="DV63" s="34" t="str">
        <f>CONCATENATE(B63,C63)</f>
        <v>未使用</v>
      </c>
      <c r="DW63" s="35"/>
      <c r="DX63" s="34" t="str">
        <f>CONCATENATE(D63,E63)</f>
        <v>未使用</v>
      </c>
      <c r="DY63" s="35"/>
      <c r="DZ63" s="34" t="str">
        <f>CONCATENATE(F63,G63)</f>
        <v>未使用</v>
      </c>
      <c r="EA63" s="35"/>
      <c r="EB63" s="34" t="str">
        <f>CONCATENATE(H63,I63)</f>
        <v>未使用</v>
      </c>
      <c r="EC63" s="35"/>
      <c r="ED63" s="34" t="str">
        <f>CONCATENATE(J63,K63)</f>
        <v>未使用</v>
      </c>
      <c r="EE63" s="35"/>
      <c r="EF63" s="34" t="str">
        <f>CONCATENATE(L63,M63)</f>
        <v>未使用</v>
      </c>
      <c r="EG63" s="35"/>
      <c r="EH63" s="22">
        <f>COUNTIF($DV$6:$EG$34,DV63)</f>
        <v>18</v>
      </c>
      <c r="EJ63" s="22">
        <f>COUNTIF($DV$6:$EG$34,DX63)</f>
        <v>18</v>
      </c>
      <c r="EL63" s="22">
        <f>COUNTIF($DV$6:$EG$34,DZ63)</f>
        <v>18</v>
      </c>
      <c r="EN63" s="22">
        <f>COUNTIF($DV$6:$EG$34,EB63)</f>
        <v>18</v>
      </c>
      <c r="EP63" s="22">
        <f>COUNTIF($DV$6:$EG$34,ED63)</f>
        <v>18</v>
      </c>
      <c r="ER63" s="22">
        <f>COUNTIF($DV$6:$EG$34,EF63)</f>
        <v>18</v>
      </c>
      <c r="ET63" s="34" t="str">
        <f>IF(DV63="未使用","",IF(EH63&lt;2,"","red"))</f>
        <v/>
      </c>
      <c r="EU63" s="35" t="str">
        <f>IF(B63="ボックスキー","",IF(C63="","red",FS63))</f>
        <v>red</v>
      </c>
      <c r="EV63" s="34" t="str">
        <f>IF(DX63="未使用","",IF(EJ63&lt;2,"","red"))</f>
        <v/>
      </c>
      <c r="EW63" s="35" t="str">
        <f>IF(D63="ボックスキー","",IF(E63="","red",FU63))</f>
        <v>red</v>
      </c>
      <c r="EX63" s="34" t="str">
        <f>IF(DZ63="未使用","",IF(EL63&lt;2,"","red"))</f>
        <v/>
      </c>
      <c r="EY63" s="35" t="str">
        <f>IF(F63="ボックスキー","",IF(G63="","red",FW63))</f>
        <v>red</v>
      </c>
      <c r="EZ63" s="34" t="str">
        <f>IF(EB63="未使用","",IF(EN63&lt;2,"","red"))</f>
        <v/>
      </c>
      <c r="FA63" s="35" t="str">
        <f>IF(H63="ボックスキー","",IF(I63="","red",FY63))</f>
        <v>red</v>
      </c>
      <c r="FB63" s="34" t="str">
        <f>IF(ED63="未使用","",IF(EP63&lt;2,"","red"))</f>
        <v/>
      </c>
      <c r="FC63" s="35" t="str">
        <f>IF(J63="ボックスキー","",IF(K63="","red",GA63))</f>
        <v>red</v>
      </c>
      <c r="FD63" s="34" t="str">
        <f>IF(EF63="未使用","",IF(ER63&lt;2,"","red"))</f>
        <v/>
      </c>
      <c r="FE63" s="35" t="str">
        <f>IF(L63="ボックスキー","",IF(M63="","red",GC63))</f>
        <v>red</v>
      </c>
      <c r="FF63" s="419"/>
      <c r="FG63" s="419"/>
      <c r="FH63" s="419"/>
      <c r="FI63" s="419"/>
      <c r="FJ63" s="419"/>
      <c r="FK63" s="419"/>
      <c r="FL63" s="419"/>
      <c r="FM63" s="419"/>
      <c r="FN63" s="419"/>
      <c r="FO63" s="419"/>
      <c r="FP63" s="419"/>
      <c r="FQ63" s="419"/>
      <c r="FR63" s="34"/>
      <c r="FS63" s="35" t="str">
        <f>IF(B63=$FG$6,INDEX($FG$7:$FG$18,C63),IF(B63=$FH$6,INDEX($FH$7:$FH$12,C63),IF(B63=$FI$6,INDEX($FI$7:$FI$18,C63),IF(B63=$FJ$6,INDEX($FJ$7:$FJ$56,C63),"none"))))</f>
        <v>none</v>
      </c>
      <c r="FT63" s="34"/>
      <c r="FU63" s="35" t="str">
        <f>IF(D63=$FG$6,INDEX($FG$7:$FG$18,E63),IF(D63=$FH$6,INDEX($FH$7:$FH$12,E63),IF(D63=$FI$6,INDEX($FI$7:$FI$18,E63),IF(D63=$FJ$6,INDEX($FJ$7:$FJ$56,E63),"none"))))</f>
        <v>none</v>
      </c>
      <c r="FV63" s="34"/>
      <c r="FW63" s="35" t="str">
        <f>IF(F63=$FG$6,INDEX($FG$7:$FG$18,G63),IF(F63=$FH$6,INDEX($FH$7:$FH$12,G63),IF(F63=$FI$6,INDEX($FI$7:$FI$18,G63),IF(F63=$FJ$6,INDEX($FJ$7:$FJ$56,G63),"none"))))</f>
        <v>none</v>
      </c>
      <c r="FX63" s="34"/>
      <c r="FY63" s="35" t="str">
        <f>IF(H63=$FG$6,INDEX($FG$7:$FG$18,I63),IF(H63=$FH$6,INDEX($FH$7:$FH$12,I63),IF(H63=$FI$6,INDEX($FI$7:$FI$18,I63),IF(H63=$FJ$6,INDEX($FJ$7:$FJ$56,I63),"none"))))</f>
        <v>none</v>
      </c>
      <c r="FZ63" s="34"/>
      <c r="GA63" s="35" t="str">
        <f>IF(J63=$FG$6,INDEX($FG$7:$FG$18,K63),IF(J63=$FH$6,INDEX($FH$7:$FH$12,K63),IF(J63=$FI$6,INDEX($FI$7:$FI$18,K63),IF(J63=$FJ$6,INDEX($FJ$7:$FJ$56,K63),"none"))))</f>
        <v>none</v>
      </c>
      <c r="GB63" s="34"/>
      <c r="GC63" s="35" t="str">
        <f>IF(L63=$FG$6,INDEX($FG$7:$FG$18,M63),IF(L63=$FH$6,INDEX($FH$7:$FH$12,M63),IF(L63=$FI$6,INDEX($FI$7:$FI$18,M63),IF(L63=$FJ$6,INDEX($FJ$7:$FJ$56,M63),"none"))))</f>
        <v>none</v>
      </c>
      <c r="GE63" s="1151" t="str">
        <f>IF($GF63="grey","grey","")</f>
        <v>grey</v>
      </c>
      <c r="GF63" s="1151" t="str">
        <f>IF($GG63="grey","grey","")</f>
        <v>grey</v>
      </c>
      <c r="GG63" s="1160" t="str">
        <f>IF(Q63="","grey",IF(COUNTIF(Q:Q,Q63)&gt;1,"red",IF(COUNTIF(_DK,Q63)&gt;0,"","red")))</f>
        <v>grey</v>
      </c>
      <c r="GH63" s="1151" t="str">
        <f>IF($GF63="grey","grey","")</f>
        <v>grey</v>
      </c>
      <c r="GI63" s="633" t="str">
        <f t="shared" ref="GI63:HR63" si="163">IF(GI38="grey","grey",IF($GG63="grey","grey",IF(S63="","yellow",IF(COUNTIF($CT$6:$CT$21,S63)&gt;0,"","red"))))</f>
        <v>grey</v>
      </c>
      <c r="GJ63" s="633" t="str">
        <f t="shared" si="163"/>
        <v>grey</v>
      </c>
      <c r="GK63" s="633" t="str">
        <f t="shared" si="163"/>
        <v>grey</v>
      </c>
      <c r="GL63" s="633" t="str">
        <f t="shared" si="163"/>
        <v>grey</v>
      </c>
      <c r="GM63" s="633" t="str">
        <f t="shared" si="163"/>
        <v>grey</v>
      </c>
      <c r="GN63" s="633" t="str">
        <f t="shared" si="163"/>
        <v>grey</v>
      </c>
      <c r="GO63" s="633" t="str">
        <f t="shared" si="163"/>
        <v>grey</v>
      </c>
      <c r="GP63" s="633" t="str">
        <f t="shared" si="163"/>
        <v>grey</v>
      </c>
      <c r="GQ63" s="633" t="str">
        <f t="shared" si="163"/>
        <v>grey</v>
      </c>
      <c r="GR63" s="633" t="str">
        <f t="shared" si="163"/>
        <v>grey</v>
      </c>
      <c r="GS63" s="633" t="str">
        <f t="shared" si="163"/>
        <v>grey</v>
      </c>
      <c r="GT63" s="633" t="str">
        <f t="shared" si="163"/>
        <v>grey</v>
      </c>
      <c r="GU63" s="633" t="str">
        <f t="shared" si="163"/>
        <v>grey</v>
      </c>
      <c r="GV63" s="633" t="str">
        <f t="shared" si="163"/>
        <v>grey</v>
      </c>
      <c r="GW63" s="633" t="str">
        <f t="shared" si="163"/>
        <v>grey</v>
      </c>
      <c r="GX63" s="633" t="str">
        <f t="shared" si="163"/>
        <v>grey</v>
      </c>
      <c r="GY63" s="633" t="str">
        <f t="shared" si="163"/>
        <v>grey</v>
      </c>
      <c r="GZ63" s="633" t="str">
        <f t="shared" si="163"/>
        <v>grey</v>
      </c>
      <c r="HA63" s="633" t="str">
        <f t="shared" si="163"/>
        <v>grey</v>
      </c>
      <c r="HB63" s="633" t="str">
        <f t="shared" si="163"/>
        <v>grey</v>
      </c>
      <c r="HC63" s="633" t="str">
        <f t="shared" si="163"/>
        <v>grey</v>
      </c>
      <c r="HD63" s="633" t="str">
        <f t="shared" si="163"/>
        <v>grey</v>
      </c>
      <c r="HE63" s="633" t="str">
        <f t="shared" si="163"/>
        <v>grey</v>
      </c>
      <c r="HF63" s="633" t="str">
        <f t="shared" si="163"/>
        <v>grey</v>
      </c>
      <c r="HG63" s="633" t="str">
        <f t="shared" si="163"/>
        <v>grey</v>
      </c>
      <c r="HH63" s="633" t="str">
        <f t="shared" si="163"/>
        <v>grey</v>
      </c>
      <c r="HI63" s="633" t="str">
        <f t="shared" si="163"/>
        <v>grey</v>
      </c>
      <c r="HJ63" s="633" t="str">
        <f t="shared" si="163"/>
        <v>grey</v>
      </c>
      <c r="HK63" s="633" t="str">
        <f t="shared" si="163"/>
        <v>grey</v>
      </c>
      <c r="HL63" s="633" t="str">
        <f t="shared" si="163"/>
        <v>grey</v>
      </c>
      <c r="HM63" s="633" t="str">
        <f t="shared" si="163"/>
        <v>grey</v>
      </c>
      <c r="HN63" s="633" t="str">
        <f t="shared" si="163"/>
        <v>grey</v>
      </c>
      <c r="HO63" s="633" t="str">
        <f t="shared" si="163"/>
        <v>grey</v>
      </c>
      <c r="HP63" s="633" t="str">
        <f t="shared" si="163"/>
        <v>grey</v>
      </c>
      <c r="HQ63" s="633" t="str">
        <f t="shared" si="163"/>
        <v>grey</v>
      </c>
      <c r="HR63" s="633" t="str">
        <f t="shared" si="163"/>
        <v>grey</v>
      </c>
      <c r="HS63" s="1162" t="str">
        <f t="shared" ref="HS63" si="164">IF($GG63="grey","grey",IF(BC63="","",IF(COUNTIF($CV$6:$CV$7,BC63)&gt;0,"","red")))</f>
        <v>grey</v>
      </c>
      <c r="HT63" s="1151" t="str">
        <f t="shared" ref="HT63:HU63" si="165">IF($GG63="grey","grey","")</f>
        <v>grey</v>
      </c>
      <c r="HU63" s="1160" t="str">
        <f t="shared" si="165"/>
        <v>grey</v>
      </c>
    </row>
    <row r="64" spans="2:229">
      <c r="B64" s="1175" t="str">
        <f>IFERROR(INDEX($DV:$DV,ROW()),"")&amp;""</f>
        <v/>
      </c>
      <c r="C64" s="1176"/>
      <c r="D64" s="1177" t="str">
        <f>IFERROR(INDEX($DX:$DX,ROW()),"")&amp;""</f>
        <v/>
      </c>
      <c r="E64" s="1176"/>
      <c r="F64" s="1175" t="str">
        <f>IFERROR(INDEX($DZ:$DZ,ROW()),"")&amp;""</f>
        <v/>
      </c>
      <c r="G64" s="1176"/>
      <c r="H64" s="1175" t="str">
        <f>IFERROR(INDEX($EB:$EB,ROW()),"")&amp;""</f>
        <v/>
      </c>
      <c r="I64" s="1176"/>
      <c r="J64" s="1175" t="str">
        <f>IFERROR(INDEX($ED:$ED,ROW()),"")&amp;""</f>
        <v/>
      </c>
      <c r="K64" s="1176"/>
      <c r="L64" s="1175" t="str">
        <f>IFERROR(INDEX($EF:$EF,ROW()),"")&amp;""</f>
        <v/>
      </c>
      <c r="M64" s="1176"/>
      <c r="O64" s="1152"/>
      <c r="P64" s="1152"/>
      <c r="Q64" s="1161"/>
      <c r="R64" s="1152"/>
      <c r="S64" s="432" t="s">
        <v>643</v>
      </c>
      <c r="T64" s="432" t="s">
        <v>643</v>
      </c>
      <c r="U64" s="432" t="s">
        <v>643</v>
      </c>
      <c r="V64" s="432" t="s">
        <v>643</v>
      </c>
      <c r="W64" s="432" t="s">
        <v>643</v>
      </c>
      <c r="X64" s="432" t="s">
        <v>643</v>
      </c>
      <c r="Y64" s="432" t="s">
        <v>643</v>
      </c>
      <c r="Z64" s="432" t="s">
        <v>643</v>
      </c>
      <c r="AA64" s="432" t="s">
        <v>643</v>
      </c>
      <c r="AB64" s="432" t="s">
        <v>643</v>
      </c>
      <c r="AC64" s="432" t="s">
        <v>643</v>
      </c>
      <c r="AD64" s="432" t="s">
        <v>643</v>
      </c>
      <c r="AE64" s="432" t="s">
        <v>643</v>
      </c>
      <c r="AF64" s="432" t="s">
        <v>643</v>
      </c>
      <c r="AG64" s="432" t="s">
        <v>643</v>
      </c>
      <c r="AH64" s="432" t="s">
        <v>643</v>
      </c>
      <c r="AI64" s="432" t="s">
        <v>643</v>
      </c>
      <c r="AJ64" s="432" t="s">
        <v>643</v>
      </c>
      <c r="AK64" s="432" t="s">
        <v>643</v>
      </c>
      <c r="AL64" s="432" t="s">
        <v>643</v>
      </c>
      <c r="AM64" s="432" t="s">
        <v>643</v>
      </c>
      <c r="AN64" s="432" t="s">
        <v>643</v>
      </c>
      <c r="AO64" s="432" t="s">
        <v>643</v>
      </c>
      <c r="AP64" s="432" t="s">
        <v>643</v>
      </c>
      <c r="AQ64" s="432" t="s">
        <v>643</v>
      </c>
      <c r="AR64" s="432" t="s">
        <v>643</v>
      </c>
      <c r="AS64" s="432" t="s">
        <v>643</v>
      </c>
      <c r="AT64" s="432" t="s">
        <v>643</v>
      </c>
      <c r="AU64" s="432" t="s">
        <v>643</v>
      </c>
      <c r="AV64" s="432" t="s">
        <v>643</v>
      </c>
      <c r="AW64" s="432" t="s">
        <v>643</v>
      </c>
      <c r="AX64" s="432" t="s">
        <v>643</v>
      </c>
      <c r="AY64" s="432" t="s">
        <v>643</v>
      </c>
      <c r="AZ64" s="432" t="s">
        <v>643</v>
      </c>
      <c r="BA64" s="432" t="s">
        <v>643</v>
      </c>
      <c r="BB64" s="432" t="s">
        <v>643</v>
      </c>
      <c r="BC64" s="1179"/>
      <c r="BD64" s="1152"/>
      <c r="BE64" s="1181"/>
      <c r="BO64" s="50">
        <v>57</v>
      </c>
      <c r="BP64" s="50" t="e">
        <f>INDEX(番号!$CA$5:$CB$44,C63,2)</f>
        <v>#VALUE!</v>
      </c>
      <c r="BQ64" s="50" t="str">
        <f>IF(C63="","",IF(BP64="",INDEX(番号!$CA$44:$CB62,C63,2),BP64))</f>
        <v/>
      </c>
      <c r="BR64" s="50" t="e">
        <f>INDEX(番号!$CC$5:$CE$52,C63,3)</f>
        <v>#VALUE!</v>
      </c>
      <c r="BS64" s="50" t="str">
        <f>IF(C63="","",IF(BR64="0",INDEX(番号!$CC$5:$CE$52,C63,2),BR64))&amp;""</f>
        <v/>
      </c>
      <c r="BT64" s="50" t="e">
        <f>INDEX(番号!$CA$5:$CB$44,E63,2)</f>
        <v>#VALUE!</v>
      </c>
      <c r="BU64" s="50" t="str">
        <f>IF(E63="","",IF(BT64="",INDEX(番号!$CA$44:$CB62,E63,2),BT64))&amp;""</f>
        <v/>
      </c>
      <c r="BV64" s="50" t="e">
        <f>INDEX(番号!$CC$5:$CE$52,E63,3)</f>
        <v>#VALUE!</v>
      </c>
      <c r="BW64" s="50" t="str">
        <f>IF(E63="","",IF(BV64="0",INDEX(番号!$CC$5:$CE$52,E63,2),BV64))&amp;""</f>
        <v/>
      </c>
      <c r="BX64" s="50" t="e">
        <f>INDEX(番号!$CA$5:$CB$44,G63,2)</f>
        <v>#VALUE!</v>
      </c>
      <c r="BY64" s="50" t="str">
        <f>IF(G63="","",IF(BX64="",INDEX(番号!$CA$44:$CB62,G63,2),BX64))&amp;""</f>
        <v/>
      </c>
      <c r="BZ64" s="50" t="e">
        <f>INDEX(番号!$CC$5:$CE$52,G63,3)</f>
        <v>#VALUE!</v>
      </c>
      <c r="CA64" s="50" t="str">
        <f>IF(G63="","",IF(BZ64="0",INDEX(番号!$CC$5:$CE$52,G63,2),BZ64))&amp;""</f>
        <v/>
      </c>
      <c r="CB64" s="50" t="e">
        <f>INDEX(番号!$CA$5:$CB$44,I63,2)</f>
        <v>#VALUE!</v>
      </c>
      <c r="CC64" s="50" t="str">
        <f>IF(I63="","",IF(CB64="",INDEX(番号!$CA$44:$CB62,I63,2),CB64))&amp;""</f>
        <v/>
      </c>
      <c r="CD64" s="50" t="e">
        <f>INDEX(番号!$CC$5:$CE$52,I63,3)</f>
        <v>#VALUE!</v>
      </c>
      <c r="CE64" s="50" t="str">
        <f>IF(I63="","",IF(CD64="0",INDEX(番号!$CC$5:$CE$52,I63,2),CD64))&amp;""</f>
        <v/>
      </c>
      <c r="CF64" s="50" t="e">
        <f>INDEX(番号!$CA$5:$CB$44,K63,2)</f>
        <v>#VALUE!</v>
      </c>
      <c r="CG64" s="50" t="str">
        <f>IF(K63="","",IF(CF64="",INDEX(番号!$CA$5:$CB$44,K63,1),CF64))&amp;""</f>
        <v/>
      </c>
      <c r="CH64" s="50" t="e">
        <f>INDEX(番号!$CC$5:$CE$52,K63,3)</f>
        <v>#VALUE!</v>
      </c>
      <c r="CI64" s="50" t="str">
        <f>IF(K63="","",IF(CH64="0",INDEX(番号!$CC$5:$CE$52,K63,2),CH64))&amp;""</f>
        <v/>
      </c>
      <c r="CJ64" s="50" t="e">
        <f>INDEX(番号!$CA$5:$CB$44,M63,2)</f>
        <v>#VALUE!</v>
      </c>
      <c r="CK64" s="50" t="str">
        <f>IF(M63="","",IF(CJ64="",INDEX(番号!$CA$5:$CB$44,M63,1),CJ64))&amp;""</f>
        <v/>
      </c>
      <c r="CL64" s="50" t="e">
        <f>INDEX(番号!$CC$5:$CE$52,M63,3)</f>
        <v>#VALUE!</v>
      </c>
      <c r="CM64" s="50" t="str">
        <f>IF(M63="","",IF(CL64="0",INDEX(番号!$CC$5:$CE$52,M63,2),CL64))&amp;""</f>
        <v/>
      </c>
      <c r="DA64" s="1153" t="str">
        <f>IF(DA62="grey","grey","")</f>
        <v>grey</v>
      </c>
      <c r="DB64" s="1154"/>
      <c r="DC64" s="1153" t="str">
        <f>IF(DC62="grey","grey","")</f>
        <v>grey</v>
      </c>
      <c r="DD64" s="1154"/>
      <c r="DE64" s="1153" t="str">
        <f>IF(DE62="grey","grey","")</f>
        <v>grey</v>
      </c>
      <c r="DF64" s="1154"/>
      <c r="DG64" s="1153" t="str">
        <f>IF(DG62="grey","grey","")</f>
        <v>grey</v>
      </c>
      <c r="DH64" s="1154"/>
      <c r="DI64" s="1153" t="str">
        <f>IF(DI62="grey","grey","")</f>
        <v>grey</v>
      </c>
      <c r="DJ64" s="1154"/>
      <c r="DK64" s="1153" t="str">
        <f>IF(DK62="grey","grey","")</f>
        <v>grey</v>
      </c>
      <c r="DL64" s="1154"/>
      <c r="DM64" s="22" t="str">
        <f>IFERROR(INDEX(内線情報!$BL$5:$BL$41,MATCH(R64,内線情報!$AI$5:$AI$43,0),1),"")</f>
        <v/>
      </c>
      <c r="DS64" s="1141"/>
      <c r="DV64" s="1153" t="str">
        <f>IF(B63="DK",BQ64,IF(B63="NK",BS64,""))</f>
        <v/>
      </c>
      <c r="DW64" s="1154"/>
      <c r="DX64" s="1155" t="str">
        <f>IF(D63="DK",BU64,IF(D63="NK",BW64,""))</f>
        <v/>
      </c>
      <c r="DY64" s="1156"/>
      <c r="DZ64" s="1155" t="str">
        <f>IF(F63="DK",BY64,IF(F63="NK",CA64,""))</f>
        <v/>
      </c>
      <c r="EA64" s="1156"/>
      <c r="EB64" s="1155" t="str">
        <f>IF(H63="DK",CC64,IF(H63="NK",CE64,""))</f>
        <v/>
      </c>
      <c r="EC64" s="1156"/>
      <c r="ED64" s="1155" t="str">
        <f>IF(J63="DK",CG64,IF(J63="NK",CI64,""))</f>
        <v/>
      </c>
      <c r="EE64" s="1156"/>
      <c r="EF64" s="1155" t="str">
        <f>IF(L63="DK",CK64,IF(L63="NK",CM64,""))</f>
        <v/>
      </c>
      <c r="EG64" s="1156"/>
      <c r="ET64" s="1153"/>
      <c r="EU64" s="1154"/>
      <c r="EV64" s="1153"/>
      <c r="EW64" s="1154"/>
      <c r="EX64" s="1153"/>
      <c r="EY64" s="1154"/>
      <c r="EZ64" s="1153"/>
      <c r="FA64" s="1154"/>
      <c r="FB64" s="1153"/>
      <c r="FC64" s="1154"/>
      <c r="FD64" s="1153"/>
      <c r="FE64" s="1154"/>
      <c r="FF64" s="411"/>
      <c r="FG64" s="411"/>
      <c r="FH64" s="411"/>
      <c r="FI64" s="411"/>
      <c r="FJ64" s="411"/>
      <c r="FK64" s="411"/>
      <c r="FL64" s="411"/>
      <c r="FM64" s="411"/>
      <c r="FN64" s="411"/>
      <c r="FO64" s="411"/>
      <c r="FP64" s="411"/>
      <c r="FQ64" s="411"/>
      <c r="FR64" s="1153"/>
      <c r="FS64" s="1154"/>
      <c r="FT64" s="1153"/>
      <c r="FU64" s="1154"/>
      <c r="FV64" s="1153"/>
      <c r="FW64" s="1154"/>
      <c r="FX64" s="1153"/>
      <c r="FY64" s="1154"/>
      <c r="FZ64" s="1153"/>
      <c r="GA64" s="1154"/>
      <c r="GB64" s="1153"/>
      <c r="GC64" s="1154"/>
      <c r="GE64" s="1152"/>
      <c r="GF64" s="1152"/>
      <c r="GG64" s="1161"/>
      <c r="GH64" s="1152"/>
      <c r="GI64" s="633" t="str">
        <f t="shared" ref="GI64:HR64" si="166">IF(GI38="grey","grey",IF($GG63="grey","grey",IF(S64="","yellow",IF(COUNTIF($CW$6:$CW$7,S64)&gt;0,"","red"))))</f>
        <v>grey</v>
      </c>
      <c r="GJ64" s="633" t="str">
        <f t="shared" si="166"/>
        <v>grey</v>
      </c>
      <c r="GK64" s="633" t="str">
        <f t="shared" si="166"/>
        <v>grey</v>
      </c>
      <c r="GL64" s="633" t="str">
        <f t="shared" si="166"/>
        <v>grey</v>
      </c>
      <c r="GM64" s="633" t="str">
        <f t="shared" si="166"/>
        <v>grey</v>
      </c>
      <c r="GN64" s="633" t="str">
        <f t="shared" si="166"/>
        <v>grey</v>
      </c>
      <c r="GO64" s="633" t="str">
        <f t="shared" si="166"/>
        <v>grey</v>
      </c>
      <c r="GP64" s="633" t="str">
        <f t="shared" si="166"/>
        <v>grey</v>
      </c>
      <c r="GQ64" s="633" t="str">
        <f t="shared" si="166"/>
        <v>grey</v>
      </c>
      <c r="GR64" s="633" t="str">
        <f t="shared" si="166"/>
        <v>grey</v>
      </c>
      <c r="GS64" s="633" t="str">
        <f t="shared" si="166"/>
        <v>grey</v>
      </c>
      <c r="GT64" s="633" t="str">
        <f t="shared" si="166"/>
        <v>grey</v>
      </c>
      <c r="GU64" s="633" t="str">
        <f t="shared" si="166"/>
        <v>grey</v>
      </c>
      <c r="GV64" s="633" t="str">
        <f t="shared" si="166"/>
        <v>grey</v>
      </c>
      <c r="GW64" s="633" t="str">
        <f t="shared" si="166"/>
        <v>grey</v>
      </c>
      <c r="GX64" s="633" t="str">
        <f t="shared" si="166"/>
        <v>grey</v>
      </c>
      <c r="GY64" s="633" t="str">
        <f t="shared" si="166"/>
        <v>grey</v>
      </c>
      <c r="GZ64" s="633" t="str">
        <f t="shared" si="166"/>
        <v>grey</v>
      </c>
      <c r="HA64" s="633" t="str">
        <f t="shared" si="166"/>
        <v>grey</v>
      </c>
      <c r="HB64" s="633" t="str">
        <f t="shared" si="166"/>
        <v>grey</v>
      </c>
      <c r="HC64" s="633" t="str">
        <f t="shared" si="166"/>
        <v>grey</v>
      </c>
      <c r="HD64" s="633" t="str">
        <f t="shared" si="166"/>
        <v>grey</v>
      </c>
      <c r="HE64" s="633" t="str">
        <f t="shared" si="166"/>
        <v>grey</v>
      </c>
      <c r="HF64" s="633" t="str">
        <f t="shared" si="166"/>
        <v>grey</v>
      </c>
      <c r="HG64" s="633" t="str">
        <f t="shared" si="166"/>
        <v>grey</v>
      </c>
      <c r="HH64" s="633" t="str">
        <f t="shared" si="166"/>
        <v>grey</v>
      </c>
      <c r="HI64" s="633" t="str">
        <f t="shared" si="166"/>
        <v>grey</v>
      </c>
      <c r="HJ64" s="633" t="str">
        <f t="shared" si="166"/>
        <v>grey</v>
      </c>
      <c r="HK64" s="633" t="str">
        <f t="shared" si="166"/>
        <v>grey</v>
      </c>
      <c r="HL64" s="633" t="str">
        <f t="shared" si="166"/>
        <v>grey</v>
      </c>
      <c r="HM64" s="633" t="str">
        <f t="shared" si="166"/>
        <v>grey</v>
      </c>
      <c r="HN64" s="633" t="str">
        <f t="shared" si="166"/>
        <v>grey</v>
      </c>
      <c r="HO64" s="633" t="str">
        <f t="shared" si="166"/>
        <v>grey</v>
      </c>
      <c r="HP64" s="633" t="str">
        <f t="shared" si="166"/>
        <v>grey</v>
      </c>
      <c r="HQ64" s="633" t="str">
        <f t="shared" si="166"/>
        <v>grey</v>
      </c>
      <c r="HR64" s="633" t="str">
        <f t="shared" si="166"/>
        <v>grey</v>
      </c>
      <c r="HS64" s="1163"/>
      <c r="HT64" s="1152"/>
      <c r="HU64" s="1161"/>
    </row>
    <row r="65" spans="1:229">
      <c r="B65" s="1175" t="str">
        <f>IFERROR(INDEX($DV:$DV,ROW()),"")&amp;""</f>
        <v/>
      </c>
      <c r="C65" s="1176"/>
      <c r="D65" s="1177" t="str">
        <f>IFERROR(INDEX($DX:$DX,ROW()),"")&amp;""</f>
        <v/>
      </c>
      <c r="E65" s="1176"/>
      <c r="F65" s="1175" t="str">
        <f>IFERROR(INDEX($DZ:$DZ,ROW()),"")&amp;""</f>
        <v/>
      </c>
      <c r="G65" s="1176"/>
      <c r="H65" s="1175" t="str">
        <f>IFERROR(INDEX($EB:$EB,ROW()),"")&amp;""</f>
        <v/>
      </c>
      <c r="I65" s="1176"/>
      <c r="J65" s="1175" t="str">
        <f>IFERROR(INDEX($ED:$ED,ROW()),"")&amp;""</f>
        <v/>
      </c>
      <c r="K65" s="1176"/>
      <c r="L65" s="1175" t="str">
        <f>IFERROR(INDEX($EF:$EF,ROW()),"")&amp;""</f>
        <v/>
      </c>
      <c r="M65" s="1176"/>
      <c r="O65" s="1151">
        <v>13</v>
      </c>
      <c r="P65" s="1151" t="str">
        <f>IFERROR(INDEX(内線情報!$C$5:$C$54,MATCH($Q65,内線情報!$B$5:$B$54,0)),"")&amp;""</f>
        <v/>
      </c>
      <c r="Q65" s="1160"/>
      <c r="R65" s="1151" t="str">
        <f>IFERROR(INDEX(内線情報!$D$5:$D$54,MATCH($Q65,内線情報!$B$5:$B$54,0)),"")&amp;""</f>
        <v/>
      </c>
      <c r="S65" s="431" t="s">
        <v>643</v>
      </c>
      <c r="T65" s="431" t="s">
        <v>643</v>
      </c>
      <c r="U65" s="431" t="s">
        <v>643</v>
      </c>
      <c r="V65" s="431" t="s">
        <v>643</v>
      </c>
      <c r="W65" s="431" t="s">
        <v>643</v>
      </c>
      <c r="X65" s="431" t="s">
        <v>643</v>
      </c>
      <c r="Y65" s="431" t="s">
        <v>643</v>
      </c>
      <c r="Z65" s="431" t="s">
        <v>643</v>
      </c>
      <c r="AA65" s="431" t="s">
        <v>643</v>
      </c>
      <c r="AB65" s="431" t="s">
        <v>643</v>
      </c>
      <c r="AC65" s="431" t="s">
        <v>643</v>
      </c>
      <c r="AD65" s="431" t="s">
        <v>643</v>
      </c>
      <c r="AE65" s="431" t="s">
        <v>643</v>
      </c>
      <c r="AF65" s="431" t="s">
        <v>643</v>
      </c>
      <c r="AG65" s="431" t="s">
        <v>643</v>
      </c>
      <c r="AH65" s="431" t="s">
        <v>643</v>
      </c>
      <c r="AI65" s="431" t="s">
        <v>643</v>
      </c>
      <c r="AJ65" s="431" t="s">
        <v>643</v>
      </c>
      <c r="AK65" s="431" t="s">
        <v>643</v>
      </c>
      <c r="AL65" s="431" t="s">
        <v>643</v>
      </c>
      <c r="AM65" s="431" t="s">
        <v>643</v>
      </c>
      <c r="AN65" s="431" t="s">
        <v>643</v>
      </c>
      <c r="AO65" s="431" t="s">
        <v>643</v>
      </c>
      <c r="AP65" s="431" t="s">
        <v>643</v>
      </c>
      <c r="AQ65" s="431" t="s">
        <v>643</v>
      </c>
      <c r="AR65" s="431" t="s">
        <v>643</v>
      </c>
      <c r="AS65" s="431" t="s">
        <v>643</v>
      </c>
      <c r="AT65" s="431" t="s">
        <v>643</v>
      </c>
      <c r="AU65" s="431" t="s">
        <v>643</v>
      </c>
      <c r="AV65" s="431" t="s">
        <v>643</v>
      </c>
      <c r="AW65" s="431" t="s">
        <v>643</v>
      </c>
      <c r="AX65" s="431" t="s">
        <v>643</v>
      </c>
      <c r="AY65" s="431" t="s">
        <v>643</v>
      </c>
      <c r="AZ65" s="431" t="s">
        <v>643</v>
      </c>
      <c r="BA65" s="431" t="s">
        <v>643</v>
      </c>
      <c r="BB65" s="431" t="s">
        <v>643</v>
      </c>
      <c r="BC65" s="1178" t="s">
        <v>643</v>
      </c>
      <c r="BD65" s="1151" t="str">
        <f>IFERROR(IF(Q65="","",IF(ISBLANK(INDEX(内線情報!$G$5:$G$54,Q65)),1,DS65)),"")&amp;""</f>
        <v/>
      </c>
      <c r="BE65" s="1180"/>
      <c r="BO65" s="50">
        <v>58</v>
      </c>
      <c r="BP65" s="50" t="s">
        <v>720</v>
      </c>
      <c r="BQ65" s="50" t="str">
        <f>IF(C63="","",INDEX(外線情報!$K$5:$K$16,C63,1))&amp;""</f>
        <v/>
      </c>
      <c r="BR65" s="50" t="s">
        <v>417</v>
      </c>
      <c r="BS65" s="50" t="str">
        <f>IF(C63="","",INDEX(NK･NKG!$CG$5:$CG$52,C63,1))&amp;""</f>
        <v/>
      </c>
      <c r="BT65" s="50" t="s">
        <v>720</v>
      </c>
      <c r="BU65" s="50" t="str">
        <f>IF(E63="","",INDEX(外線情報!$K$5:$K$16,E63,1))&amp;""</f>
        <v/>
      </c>
      <c r="BV65" s="50" t="s">
        <v>417</v>
      </c>
      <c r="BW65" s="50" t="str">
        <f>IF(E63="","",INDEX(NK･NKG!$CG$5:$CG$52,E63,1))&amp;""</f>
        <v/>
      </c>
      <c r="BX65" s="50" t="s">
        <v>720</v>
      </c>
      <c r="BY65" s="50" t="str">
        <f>IF(G63="","",INDEX(外線情報!$K$5:$K$16,G63,1))&amp;""</f>
        <v/>
      </c>
      <c r="BZ65" s="50" t="s">
        <v>417</v>
      </c>
      <c r="CA65" s="50" t="str">
        <f>IF(G63="","",INDEX(NK･NKG!$CG$5:$CG$52,G63,1))&amp;""</f>
        <v/>
      </c>
      <c r="CB65" s="50" t="s">
        <v>720</v>
      </c>
      <c r="CC65" s="50" t="str">
        <f>IF(I63="","",INDEX(外線情報!$K$5:$K$16,I63,1))&amp;""</f>
        <v/>
      </c>
      <c r="CD65" s="50" t="s">
        <v>417</v>
      </c>
      <c r="CE65" s="50" t="str">
        <f>IF(I63="","",INDEX(NK･NKG!$CG$5:$CG$52,I63,1))&amp;""</f>
        <v/>
      </c>
      <c r="CF65" s="50" t="s">
        <v>720</v>
      </c>
      <c r="CG65" s="50" t="str">
        <f>IF(K63="","",INDEX(外線情報!$K$5:$K$16,K63,1))&amp;""</f>
        <v/>
      </c>
      <c r="CH65" s="50" t="s">
        <v>417</v>
      </c>
      <c r="CI65" s="50" t="str">
        <f>IF(K63="","",INDEX(NK･NKG!$CG$5:$CG$52,K63,1))&amp;""</f>
        <v/>
      </c>
      <c r="CJ65" s="50" t="s">
        <v>720</v>
      </c>
      <c r="CK65" s="50" t="str">
        <f>IF(M63="","",INDEX(外線情報!$K$5:$K$16,M63,1))&amp;""</f>
        <v/>
      </c>
      <c r="CL65" s="50" t="s">
        <v>417</v>
      </c>
      <c r="CM65" s="50" t="str">
        <f>IF(M63="","",INDEX(NK･NKG!$CG$5:$CG$52,M63,1))&amp;""</f>
        <v/>
      </c>
      <c r="DA65" s="1153" t="str">
        <f t="shared" ref="DA65" si="167">IF(DA62="grey","grey","")</f>
        <v>grey</v>
      </c>
      <c r="DB65" s="1154"/>
      <c r="DC65" s="1153" t="str">
        <f t="shared" ref="DC65" si="168">IF(DC62="grey","grey","")</f>
        <v>grey</v>
      </c>
      <c r="DD65" s="1154"/>
      <c r="DE65" s="1153" t="str">
        <f t="shared" ref="DE65" si="169">IF(DE62="grey","grey","")</f>
        <v>grey</v>
      </c>
      <c r="DF65" s="1154"/>
      <c r="DG65" s="1153" t="str">
        <f t="shared" ref="DG65" si="170">IF(DG62="grey","grey","")</f>
        <v>grey</v>
      </c>
      <c r="DH65" s="1154"/>
      <c r="DI65" s="1153" t="str">
        <f t="shared" ref="DI65" si="171">IF(DI62="grey","grey","")</f>
        <v>grey</v>
      </c>
      <c r="DJ65" s="1154"/>
      <c r="DK65" s="1153" t="str">
        <f t="shared" ref="DK65" si="172">IF(DK62="grey","grey","")</f>
        <v>grey</v>
      </c>
      <c r="DL65" s="1154"/>
      <c r="DM65" s="22" t="str">
        <f>IFERROR(INDEX(内線情報!$BL$5:$BL$41,MATCH(R65,内線情報!$AI$5:$AI$43,0),1),"")</f>
        <v/>
      </c>
      <c r="DS65" s="1141" t="e">
        <f>INDEX(内線情報!$G$5:$G$54,MATCH(Q65,DK,0))</f>
        <v>#N/A</v>
      </c>
      <c r="DV65" s="1153" t="str">
        <f>IF(B63="IK",BQ65,IF(B63="NK",BS65,""))</f>
        <v/>
      </c>
      <c r="DW65" s="1154"/>
      <c r="DX65" s="1155" t="str">
        <f>IF(D63="IK",BU65,IF(D63="NK",BW65,""))</f>
        <v/>
      </c>
      <c r="DY65" s="1156"/>
      <c r="DZ65" s="1155" t="str">
        <f>IF(F63="IK",BY65,IF(F63="NK",CA65,""))</f>
        <v/>
      </c>
      <c r="EA65" s="1156"/>
      <c r="EB65" s="1155" t="str">
        <f>IF(H63="IK",CC65,IF(H63="NK",CE65,""))</f>
        <v/>
      </c>
      <c r="EC65" s="1156"/>
      <c r="ED65" s="1155" t="str">
        <f>IF(J63="IK",CG65,IF(J63="NK",CI65,""))</f>
        <v/>
      </c>
      <c r="EE65" s="1156"/>
      <c r="EF65" s="1155" t="str">
        <f>IF(L63="IK",CK65,IF(L63="NK",CM65,""))</f>
        <v/>
      </c>
      <c r="EG65" s="1156"/>
      <c r="ET65" s="1153"/>
      <c r="EU65" s="1154"/>
      <c r="EV65" s="1153"/>
      <c r="EW65" s="1154"/>
      <c r="EX65" s="1153"/>
      <c r="EY65" s="1154"/>
      <c r="EZ65" s="1153"/>
      <c r="FA65" s="1154"/>
      <c r="FB65" s="1153"/>
      <c r="FC65" s="1154"/>
      <c r="FD65" s="1153"/>
      <c r="FE65" s="1154"/>
      <c r="FF65" s="411"/>
      <c r="FG65" s="411"/>
      <c r="FH65" s="411"/>
      <c r="FI65" s="411"/>
      <c r="FJ65" s="411"/>
      <c r="FK65" s="411"/>
      <c r="FL65" s="411"/>
      <c r="FM65" s="411"/>
      <c r="FN65" s="411"/>
      <c r="FO65" s="411"/>
      <c r="FP65" s="411"/>
      <c r="FQ65" s="411"/>
      <c r="FR65" s="1153"/>
      <c r="FS65" s="1154"/>
      <c r="FT65" s="1153"/>
      <c r="FU65" s="1154"/>
      <c r="FV65" s="1153"/>
      <c r="FW65" s="1154"/>
      <c r="FX65" s="1153"/>
      <c r="FY65" s="1154"/>
      <c r="FZ65" s="1153"/>
      <c r="GA65" s="1154"/>
      <c r="GB65" s="1153"/>
      <c r="GC65" s="1154"/>
      <c r="GE65" s="1151" t="str">
        <f>IF($GF65="grey","grey","")</f>
        <v>grey</v>
      </c>
      <c r="GF65" s="1151" t="str">
        <f>IF($GG65="grey","grey","")</f>
        <v>grey</v>
      </c>
      <c r="GG65" s="1160" t="str">
        <f>IF(Q65="","grey",IF(COUNTIF(Q:Q,Q65)&gt;1,"red",IF(COUNTIF(_DK,Q65)&gt;0,"","red")))</f>
        <v>grey</v>
      </c>
      <c r="GH65" s="1151" t="str">
        <f>IF($GF65="grey","grey","")</f>
        <v>grey</v>
      </c>
      <c r="GI65" s="633" t="str">
        <f t="shared" ref="GI65:HR65" si="173">IF(GI38="grey","grey",IF($GG65="grey","grey",IF(S65="","yellow",IF(COUNTIF($CT$6:$CT$21,S65)&gt;0,"","red"))))</f>
        <v>grey</v>
      </c>
      <c r="GJ65" s="633" t="str">
        <f t="shared" si="173"/>
        <v>grey</v>
      </c>
      <c r="GK65" s="633" t="str">
        <f t="shared" si="173"/>
        <v>grey</v>
      </c>
      <c r="GL65" s="633" t="str">
        <f t="shared" si="173"/>
        <v>grey</v>
      </c>
      <c r="GM65" s="633" t="str">
        <f t="shared" si="173"/>
        <v>grey</v>
      </c>
      <c r="GN65" s="633" t="str">
        <f t="shared" si="173"/>
        <v>grey</v>
      </c>
      <c r="GO65" s="633" t="str">
        <f t="shared" si="173"/>
        <v>grey</v>
      </c>
      <c r="GP65" s="633" t="str">
        <f t="shared" si="173"/>
        <v>grey</v>
      </c>
      <c r="GQ65" s="633" t="str">
        <f t="shared" si="173"/>
        <v>grey</v>
      </c>
      <c r="GR65" s="633" t="str">
        <f t="shared" si="173"/>
        <v>grey</v>
      </c>
      <c r="GS65" s="633" t="str">
        <f t="shared" si="173"/>
        <v>grey</v>
      </c>
      <c r="GT65" s="633" t="str">
        <f t="shared" si="173"/>
        <v>grey</v>
      </c>
      <c r="GU65" s="633" t="str">
        <f t="shared" si="173"/>
        <v>grey</v>
      </c>
      <c r="GV65" s="633" t="str">
        <f t="shared" si="173"/>
        <v>grey</v>
      </c>
      <c r="GW65" s="633" t="str">
        <f t="shared" si="173"/>
        <v>grey</v>
      </c>
      <c r="GX65" s="633" t="str">
        <f t="shared" si="173"/>
        <v>grey</v>
      </c>
      <c r="GY65" s="633" t="str">
        <f t="shared" si="173"/>
        <v>grey</v>
      </c>
      <c r="GZ65" s="633" t="str">
        <f t="shared" si="173"/>
        <v>grey</v>
      </c>
      <c r="HA65" s="633" t="str">
        <f t="shared" si="173"/>
        <v>grey</v>
      </c>
      <c r="HB65" s="633" t="str">
        <f t="shared" si="173"/>
        <v>grey</v>
      </c>
      <c r="HC65" s="633" t="str">
        <f t="shared" si="173"/>
        <v>grey</v>
      </c>
      <c r="HD65" s="633" t="str">
        <f t="shared" si="173"/>
        <v>grey</v>
      </c>
      <c r="HE65" s="633" t="str">
        <f t="shared" si="173"/>
        <v>grey</v>
      </c>
      <c r="HF65" s="633" t="str">
        <f t="shared" si="173"/>
        <v>grey</v>
      </c>
      <c r="HG65" s="633" t="str">
        <f t="shared" si="173"/>
        <v>grey</v>
      </c>
      <c r="HH65" s="633" t="str">
        <f t="shared" si="173"/>
        <v>grey</v>
      </c>
      <c r="HI65" s="633" t="str">
        <f t="shared" si="173"/>
        <v>grey</v>
      </c>
      <c r="HJ65" s="633" t="str">
        <f t="shared" si="173"/>
        <v>grey</v>
      </c>
      <c r="HK65" s="633" t="str">
        <f t="shared" si="173"/>
        <v>grey</v>
      </c>
      <c r="HL65" s="633" t="str">
        <f t="shared" si="173"/>
        <v>grey</v>
      </c>
      <c r="HM65" s="633" t="str">
        <f t="shared" si="173"/>
        <v>grey</v>
      </c>
      <c r="HN65" s="633" t="str">
        <f t="shared" si="173"/>
        <v>grey</v>
      </c>
      <c r="HO65" s="633" t="str">
        <f t="shared" si="173"/>
        <v>grey</v>
      </c>
      <c r="HP65" s="633" t="str">
        <f t="shared" si="173"/>
        <v>grey</v>
      </c>
      <c r="HQ65" s="633" t="str">
        <f t="shared" si="173"/>
        <v>grey</v>
      </c>
      <c r="HR65" s="633" t="str">
        <f t="shared" si="173"/>
        <v>grey</v>
      </c>
      <c r="HS65" s="1162" t="str">
        <f t="shared" ref="HS65" si="174">IF($GG65="grey","grey",IF(BC65="","",IF(COUNTIF($CV$6:$CV$7,BC65)&gt;0,"","red")))</f>
        <v>grey</v>
      </c>
      <c r="HT65" s="1151" t="str">
        <f t="shared" ref="HT65:HU65" si="175">IF($GG65="grey","grey","")</f>
        <v>grey</v>
      </c>
      <c r="HU65" s="1160" t="str">
        <f t="shared" si="175"/>
        <v>grey</v>
      </c>
    </row>
    <row r="66" spans="1:229">
      <c r="B66" s="1182" t="s">
        <v>1324</v>
      </c>
      <c r="C66" s="1183"/>
      <c r="D66" s="1182" t="s">
        <v>1318</v>
      </c>
      <c r="E66" s="1183"/>
      <c r="F66" s="1182" t="s">
        <v>1318</v>
      </c>
      <c r="G66" s="1183"/>
      <c r="H66" s="1182" t="s">
        <v>1318</v>
      </c>
      <c r="I66" s="1183"/>
      <c r="J66" s="1182" t="s">
        <v>1325</v>
      </c>
      <c r="K66" s="1183"/>
      <c r="L66" s="1182" t="s">
        <v>1318</v>
      </c>
      <c r="M66" s="1183"/>
      <c r="O66" s="1152"/>
      <c r="P66" s="1152"/>
      <c r="Q66" s="1161"/>
      <c r="R66" s="1152"/>
      <c r="S66" s="432" t="s">
        <v>643</v>
      </c>
      <c r="T66" s="432" t="s">
        <v>643</v>
      </c>
      <c r="U66" s="432" t="s">
        <v>643</v>
      </c>
      <c r="V66" s="432" t="s">
        <v>643</v>
      </c>
      <c r="W66" s="432" t="s">
        <v>643</v>
      </c>
      <c r="X66" s="432" t="s">
        <v>643</v>
      </c>
      <c r="Y66" s="432" t="s">
        <v>643</v>
      </c>
      <c r="Z66" s="432" t="s">
        <v>643</v>
      </c>
      <c r="AA66" s="432" t="s">
        <v>643</v>
      </c>
      <c r="AB66" s="432" t="s">
        <v>643</v>
      </c>
      <c r="AC66" s="432" t="s">
        <v>643</v>
      </c>
      <c r="AD66" s="432" t="s">
        <v>643</v>
      </c>
      <c r="AE66" s="432" t="s">
        <v>643</v>
      </c>
      <c r="AF66" s="432" t="s">
        <v>643</v>
      </c>
      <c r="AG66" s="432" t="s">
        <v>643</v>
      </c>
      <c r="AH66" s="432" t="s">
        <v>643</v>
      </c>
      <c r="AI66" s="432" t="s">
        <v>643</v>
      </c>
      <c r="AJ66" s="432" t="s">
        <v>643</v>
      </c>
      <c r="AK66" s="432" t="s">
        <v>643</v>
      </c>
      <c r="AL66" s="432" t="s">
        <v>643</v>
      </c>
      <c r="AM66" s="432" t="s">
        <v>643</v>
      </c>
      <c r="AN66" s="432" t="s">
        <v>643</v>
      </c>
      <c r="AO66" s="432" t="s">
        <v>643</v>
      </c>
      <c r="AP66" s="432" t="s">
        <v>643</v>
      </c>
      <c r="AQ66" s="432" t="s">
        <v>643</v>
      </c>
      <c r="AR66" s="432" t="s">
        <v>643</v>
      </c>
      <c r="AS66" s="432" t="s">
        <v>643</v>
      </c>
      <c r="AT66" s="432" t="s">
        <v>643</v>
      </c>
      <c r="AU66" s="432" t="s">
        <v>643</v>
      </c>
      <c r="AV66" s="432" t="s">
        <v>643</v>
      </c>
      <c r="AW66" s="432" t="s">
        <v>643</v>
      </c>
      <c r="AX66" s="432" t="s">
        <v>643</v>
      </c>
      <c r="AY66" s="432" t="s">
        <v>643</v>
      </c>
      <c r="AZ66" s="432" t="s">
        <v>643</v>
      </c>
      <c r="BA66" s="432" t="s">
        <v>643</v>
      </c>
      <c r="BB66" s="432" t="s">
        <v>643</v>
      </c>
      <c r="BC66" s="1179"/>
      <c r="BD66" s="1152"/>
      <c r="BE66" s="1181"/>
      <c r="BO66" s="50">
        <v>59</v>
      </c>
      <c r="DA66" s="1164" t="str">
        <f>IF(DA62="grey","grey",IF(AND(B63&lt;&gt;$BG$7,B63&lt;&gt;$BG$9,B63&lt;&gt;$BG$13,B63&lt;&gt;$BG$12),"grey",IF(B66="","yellow",IF(COUNTIF($CN$6:$CN$32,B66)&gt;0,"","red"))))</f>
        <v>grey</v>
      </c>
      <c r="DB66" s="1165"/>
      <c r="DC66" s="1164" t="str">
        <f>IF(DC62="grey","grey",IF(AND(D63&lt;&gt;$BG$7,D63&lt;&gt;$BG$9,D63&lt;&gt;$BG$13,D63&lt;&gt;$BG$12),"grey",IF(D66="","yellow",IF(COUNTIF($CN$6:$CN$32,D66)&gt;0,"","red"))))</f>
        <v>grey</v>
      </c>
      <c r="DD66" s="1165"/>
      <c r="DE66" s="1164" t="str">
        <f>IF(DE62="grey","grey",IF(AND(F63&lt;&gt;$BG$7,F63&lt;&gt;$BG$9,F63&lt;&gt;$BG$13,F63&lt;&gt;$BG$12),"grey",IF(F66="","yellow",IF(COUNTIF($CN$6:$CN$32,F66)&gt;0,"","red"))))</f>
        <v>grey</v>
      </c>
      <c r="DF66" s="1165"/>
      <c r="DG66" s="1164" t="str">
        <f>IF(DG62="grey","grey",IF(AND(H63&lt;&gt;$BG$7,H63&lt;&gt;$BG$9,H63&lt;&gt;$BG$13,H63&lt;&gt;$BG$12),"grey",IF(H66="","yellow",IF(COUNTIF($CN$6:$CN$32,H66)&gt;0,"","red"))))</f>
        <v>grey</v>
      </c>
      <c r="DH66" s="1165"/>
      <c r="DI66" s="1164" t="str">
        <f>IF(DI62="grey","grey",IF(AND(J63&lt;&gt;$BG$7,J63&lt;&gt;$BG$9,J63&lt;&gt;$BG$13,J63&lt;&gt;$BG$12),"grey",IF(J66="","yellow",IF(COUNTIF($CN$6:$CN$32,J66)&gt;0,"","red"))))</f>
        <v>grey</v>
      </c>
      <c r="DJ66" s="1165"/>
      <c r="DK66" s="1164" t="str">
        <f>IF(DK62="grey","grey",IF(AND(L63&lt;&gt;$BG$7,L63&lt;&gt;$BG$9,L63&lt;&gt;$BG$13,L63&lt;&gt;$BG$12),"grey",IF(L66="","yellow",IF(COUNTIF($CN$6:$CN$32,L66)&gt;0,"","red"))))</f>
        <v>grey</v>
      </c>
      <c r="DL66" s="1165"/>
      <c r="DM66" s="22" t="str">
        <f>IFERROR(INDEX(内線情報!$BL$5:$BL$41,MATCH(R66,内線情報!$AI$5:$AI$43,0),1),"")</f>
        <v/>
      </c>
      <c r="DR66" s="22">
        <f>MAX(DR$2:DR65)</f>
        <v>1</v>
      </c>
      <c r="DS66" s="1141"/>
      <c r="DV66" s="1153"/>
      <c r="DW66" s="1154"/>
      <c r="DX66" s="1153"/>
      <c r="DY66" s="1154"/>
      <c r="DZ66" s="1153"/>
      <c r="EA66" s="1154"/>
      <c r="EB66" s="1153"/>
      <c r="EC66" s="1154"/>
      <c r="ED66" s="1153"/>
      <c r="EE66" s="1154"/>
      <c r="EF66" s="1153"/>
      <c r="EG66" s="1154"/>
      <c r="ET66" s="1153"/>
      <c r="EU66" s="1154"/>
      <c r="EV66" s="1153"/>
      <c r="EW66" s="1154"/>
      <c r="EX66" s="1153"/>
      <c r="EY66" s="1154"/>
      <c r="EZ66" s="1153"/>
      <c r="FA66" s="1154"/>
      <c r="FB66" s="1153"/>
      <c r="FC66" s="1154"/>
      <c r="FD66" s="1153"/>
      <c r="FE66" s="1154"/>
      <c r="FF66" s="411"/>
      <c r="FG66" s="411"/>
      <c r="FH66" s="411"/>
      <c r="FI66" s="411"/>
      <c r="FJ66" s="411"/>
      <c r="FK66" s="411"/>
      <c r="FL66" s="411"/>
      <c r="FM66" s="411"/>
      <c r="FN66" s="411"/>
      <c r="FO66" s="411"/>
      <c r="FP66" s="411"/>
      <c r="FQ66" s="411"/>
      <c r="FR66" s="1153"/>
      <c r="FS66" s="1154"/>
      <c r="FT66" s="1153"/>
      <c r="FU66" s="1154"/>
      <c r="FV66" s="1153"/>
      <c r="FW66" s="1154"/>
      <c r="FX66" s="1153"/>
      <c r="FY66" s="1154"/>
      <c r="FZ66" s="1153"/>
      <c r="GA66" s="1154"/>
      <c r="GB66" s="1153"/>
      <c r="GC66" s="1154"/>
      <c r="GE66" s="1152"/>
      <c r="GF66" s="1152"/>
      <c r="GG66" s="1161"/>
      <c r="GH66" s="1152"/>
      <c r="GI66" s="633" t="str">
        <f t="shared" ref="GI66:HR66" si="176">IF(GI38="grey","grey",IF($GG65="grey","grey",IF(S66="","yellow",IF(COUNTIF($CW$6:$CW$7,S66)&gt;0,"","red"))))</f>
        <v>grey</v>
      </c>
      <c r="GJ66" s="633" t="str">
        <f t="shared" si="176"/>
        <v>grey</v>
      </c>
      <c r="GK66" s="633" t="str">
        <f t="shared" si="176"/>
        <v>grey</v>
      </c>
      <c r="GL66" s="633" t="str">
        <f t="shared" si="176"/>
        <v>grey</v>
      </c>
      <c r="GM66" s="633" t="str">
        <f t="shared" si="176"/>
        <v>grey</v>
      </c>
      <c r="GN66" s="633" t="str">
        <f t="shared" si="176"/>
        <v>grey</v>
      </c>
      <c r="GO66" s="633" t="str">
        <f t="shared" si="176"/>
        <v>grey</v>
      </c>
      <c r="GP66" s="633" t="str">
        <f t="shared" si="176"/>
        <v>grey</v>
      </c>
      <c r="GQ66" s="633" t="str">
        <f t="shared" si="176"/>
        <v>grey</v>
      </c>
      <c r="GR66" s="633" t="str">
        <f t="shared" si="176"/>
        <v>grey</v>
      </c>
      <c r="GS66" s="633" t="str">
        <f t="shared" si="176"/>
        <v>grey</v>
      </c>
      <c r="GT66" s="633" t="str">
        <f t="shared" si="176"/>
        <v>grey</v>
      </c>
      <c r="GU66" s="633" t="str">
        <f t="shared" si="176"/>
        <v>grey</v>
      </c>
      <c r="GV66" s="633" t="str">
        <f t="shared" si="176"/>
        <v>grey</v>
      </c>
      <c r="GW66" s="633" t="str">
        <f t="shared" si="176"/>
        <v>grey</v>
      </c>
      <c r="GX66" s="633" t="str">
        <f t="shared" si="176"/>
        <v>grey</v>
      </c>
      <c r="GY66" s="633" t="str">
        <f t="shared" si="176"/>
        <v>grey</v>
      </c>
      <c r="GZ66" s="633" t="str">
        <f t="shared" si="176"/>
        <v>grey</v>
      </c>
      <c r="HA66" s="633" t="str">
        <f t="shared" si="176"/>
        <v>grey</v>
      </c>
      <c r="HB66" s="633" t="str">
        <f t="shared" si="176"/>
        <v>grey</v>
      </c>
      <c r="HC66" s="633" t="str">
        <f t="shared" si="176"/>
        <v>grey</v>
      </c>
      <c r="HD66" s="633" t="str">
        <f t="shared" si="176"/>
        <v>grey</v>
      </c>
      <c r="HE66" s="633" t="str">
        <f t="shared" si="176"/>
        <v>grey</v>
      </c>
      <c r="HF66" s="633" t="str">
        <f t="shared" si="176"/>
        <v>grey</v>
      </c>
      <c r="HG66" s="633" t="str">
        <f t="shared" si="176"/>
        <v>grey</v>
      </c>
      <c r="HH66" s="633" t="str">
        <f t="shared" si="176"/>
        <v>grey</v>
      </c>
      <c r="HI66" s="633" t="str">
        <f t="shared" si="176"/>
        <v>grey</v>
      </c>
      <c r="HJ66" s="633" t="str">
        <f t="shared" si="176"/>
        <v>grey</v>
      </c>
      <c r="HK66" s="633" t="str">
        <f t="shared" si="176"/>
        <v>grey</v>
      </c>
      <c r="HL66" s="633" t="str">
        <f t="shared" si="176"/>
        <v>grey</v>
      </c>
      <c r="HM66" s="633" t="str">
        <f t="shared" si="176"/>
        <v>grey</v>
      </c>
      <c r="HN66" s="633" t="str">
        <f t="shared" si="176"/>
        <v>grey</v>
      </c>
      <c r="HO66" s="633" t="str">
        <f t="shared" si="176"/>
        <v>grey</v>
      </c>
      <c r="HP66" s="633" t="str">
        <f t="shared" si="176"/>
        <v>grey</v>
      </c>
      <c r="HQ66" s="633" t="str">
        <f t="shared" si="176"/>
        <v>grey</v>
      </c>
      <c r="HR66" s="633" t="str">
        <f t="shared" si="176"/>
        <v>grey</v>
      </c>
      <c r="HS66" s="1163"/>
      <c r="HT66" s="1152"/>
      <c r="HU66" s="1161"/>
    </row>
    <row r="67" spans="1:229">
      <c r="J67" s="39"/>
      <c r="K67" s="39"/>
      <c r="L67" s="39"/>
      <c r="M67" s="39"/>
      <c r="BO67" s="50">
        <v>60</v>
      </c>
      <c r="DA67" s="1200"/>
      <c r="DB67" s="1200"/>
      <c r="DC67" s="1200"/>
      <c r="DD67" s="1200"/>
      <c r="DE67" s="1200"/>
      <c r="DF67" s="1200"/>
      <c r="DG67" s="1200"/>
      <c r="DH67" s="1200"/>
      <c r="DI67" s="1200"/>
      <c r="DJ67" s="1200"/>
      <c r="DK67" s="1200"/>
      <c r="DL67" s="1200"/>
    </row>
    <row r="68" spans="1:229">
      <c r="A68" s="27"/>
      <c r="B68" s="28" t="s">
        <v>17</v>
      </c>
      <c r="C68" s="18"/>
      <c r="D68" s="18"/>
      <c r="E68" s="18"/>
      <c r="F68" s="18"/>
      <c r="G68" s="18"/>
      <c r="H68" s="18"/>
      <c r="I68" s="18"/>
      <c r="J68" s="26"/>
      <c r="K68" s="26"/>
      <c r="L68" s="26"/>
      <c r="M68" s="26"/>
      <c r="N68" s="22"/>
      <c r="O68" s="23"/>
      <c r="P68" s="22"/>
      <c r="Q68" s="23"/>
      <c r="R68" s="29"/>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3"/>
      <c r="BO68" s="50">
        <v>61</v>
      </c>
      <c r="DA68" s="406"/>
      <c r="DB68" s="406"/>
      <c r="DC68" s="406"/>
      <c r="DD68" s="406"/>
      <c r="DE68" s="406"/>
      <c r="DF68" s="406"/>
      <c r="DG68" s="406"/>
      <c r="DH68" s="406"/>
      <c r="DI68" s="406"/>
      <c r="DJ68" s="406"/>
      <c r="DK68" s="406"/>
      <c r="DL68" s="406"/>
    </row>
    <row r="69" spans="1:229">
      <c r="B69" s="1186" t="s">
        <v>276</v>
      </c>
      <c r="C69" s="1187"/>
      <c r="D69" s="1186" t="s">
        <v>277</v>
      </c>
      <c r="E69" s="1187"/>
      <c r="F69" s="1186" t="s">
        <v>278</v>
      </c>
      <c r="G69" s="1187"/>
      <c r="H69" s="1186" t="s">
        <v>279</v>
      </c>
      <c r="I69" s="1187"/>
      <c r="J69" s="1186" t="s">
        <v>280</v>
      </c>
      <c r="K69" s="1187"/>
      <c r="L69" s="1186" t="s">
        <v>281</v>
      </c>
      <c r="M69" s="1187"/>
      <c r="O69" s="32" t="s">
        <v>282</v>
      </c>
      <c r="P69" s="33" t="s">
        <v>283</v>
      </c>
      <c r="S69" s="1148" t="s">
        <v>284</v>
      </c>
      <c r="T69" s="1149"/>
      <c r="U69" s="1149"/>
      <c r="V69" s="1149"/>
      <c r="W69" s="1149"/>
      <c r="X69" s="1149"/>
      <c r="Y69" s="1149"/>
      <c r="Z69" s="1149"/>
      <c r="AA69" s="1149"/>
      <c r="AB69" s="1149"/>
      <c r="AC69" s="1149"/>
      <c r="AD69" s="1149"/>
      <c r="AE69" s="1149"/>
      <c r="AF69" s="1149"/>
      <c r="AG69" s="1149"/>
      <c r="AH69" s="1149"/>
      <c r="AI69" s="1149"/>
      <c r="AJ69" s="1149"/>
      <c r="AK69" s="1149"/>
      <c r="AL69" s="1149"/>
      <c r="AM69" s="1149"/>
      <c r="AN69" s="1149"/>
      <c r="AO69" s="1149"/>
      <c r="AP69" s="1149"/>
      <c r="AQ69" s="1149"/>
      <c r="AR69" s="1149"/>
      <c r="AS69" s="1149"/>
      <c r="AT69" s="1149"/>
      <c r="AU69" s="1149"/>
      <c r="AV69" s="1149"/>
      <c r="AW69" s="1149"/>
      <c r="AX69" s="1149"/>
      <c r="AY69" s="1149"/>
      <c r="AZ69" s="1149"/>
      <c r="BA69" s="1149"/>
      <c r="BB69" s="1150"/>
      <c r="BO69" s="50">
        <v>62</v>
      </c>
      <c r="DA69" s="1166" t="str">
        <f>IFERROR(IF(COUNT(Q73:Q98)&gt;0,IF($DN72&lt;8,"grey",B69),"grey"),B69)</f>
        <v>grey</v>
      </c>
      <c r="DB69" s="1167"/>
      <c r="DC69" s="1166" t="str">
        <f>IFERROR(IF(COUNT(Q73:Q98)&gt;0,IF($DN72&lt;8,"grey",D69),"grey"),D69)</f>
        <v>grey</v>
      </c>
      <c r="DD69" s="1167"/>
      <c r="DE69" s="1166" t="str">
        <f>IFERROR(IF(COUNT(Q73:Q98)&gt;0,IF($DN72&lt;8,"grey",F69),"grey"),F69)</f>
        <v>grey</v>
      </c>
      <c r="DF69" s="1167"/>
      <c r="DG69" s="1166" t="str">
        <f>IFERROR(IF(COUNT(Q73:Q98)&gt;0,IF($DN72&lt;8,"grey",H69),"grey"),H69)</f>
        <v>grey</v>
      </c>
      <c r="DH69" s="1167"/>
      <c r="DI69" s="1166" t="str">
        <f>IFERROR(IF(COUNT(Q73:Q98)&gt;0,IF($DN72&lt;8,"grey",J69),"grey"),J69)</f>
        <v>grey</v>
      </c>
      <c r="DJ69" s="1167"/>
      <c r="DK69" s="1166" t="str">
        <f>IFERROR(IF(COUNT(Q73:Q98)&gt;0,IF($DN72&lt;8,"grey",L69),"grey"),L69)</f>
        <v>grey</v>
      </c>
      <c r="DL69" s="1167"/>
      <c r="DV69" s="1172" t="s">
        <v>1288</v>
      </c>
      <c r="DW69" s="1173"/>
      <c r="DX69" s="1173"/>
      <c r="DY69" s="1173"/>
      <c r="DZ69" s="1173"/>
      <c r="EA69" s="1173"/>
      <c r="EB69" s="1173"/>
      <c r="EC69" s="1173"/>
      <c r="ED69" s="1173"/>
      <c r="EE69" s="1173"/>
      <c r="EF69" s="1173"/>
      <c r="EG69" s="1173"/>
      <c r="EH69" s="1173"/>
      <c r="EI69" s="1173"/>
      <c r="EJ69" s="1173"/>
      <c r="EK69" s="1173"/>
      <c r="EL69" s="1173"/>
      <c r="EM69" s="1173"/>
      <c r="EN69" s="1173"/>
      <c r="EO69" s="1173"/>
      <c r="EP69" s="1173"/>
      <c r="EQ69" s="1173"/>
      <c r="ER69" s="1173"/>
      <c r="ES69" s="1173"/>
      <c r="ET69" s="1173"/>
      <c r="EU69" s="1173"/>
      <c r="EV69" s="1173"/>
      <c r="EW69" s="1173"/>
      <c r="EX69" s="1173"/>
      <c r="EY69" s="1173"/>
      <c r="EZ69" s="1173"/>
      <c r="FA69" s="1173"/>
      <c r="FB69" s="1173"/>
      <c r="FC69" s="1173"/>
      <c r="FD69" s="1173"/>
      <c r="FE69" s="1173"/>
      <c r="FF69" s="417"/>
      <c r="FG69" s="417"/>
      <c r="FH69" s="417"/>
      <c r="FI69" s="417"/>
      <c r="FJ69" s="417"/>
      <c r="FK69" s="417"/>
      <c r="FL69" s="417"/>
      <c r="FM69" s="417"/>
      <c r="FN69" s="417"/>
      <c r="FO69" s="417"/>
      <c r="FP69" s="417"/>
      <c r="FQ69" s="417"/>
      <c r="FR69" s="417"/>
      <c r="FS69" s="417"/>
      <c r="FT69" s="417"/>
      <c r="FU69" s="417"/>
      <c r="FV69" s="417"/>
      <c r="FW69" s="417"/>
      <c r="FX69" s="417"/>
      <c r="FY69" s="417"/>
      <c r="FZ69" s="417"/>
      <c r="GA69" s="417"/>
      <c r="GB69" s="417"/>
      <c r="GC69" s="417"/>
      <c r="GE69" s="32"/>
      <c r="GF69" s="33"/>
      <c r="GI69" s="1148" t="s">
        <v>1290</v>
      </c>
      <c r="GJ69" s="1149"/>
      <c r="GK69" s="1149"/>
      <c r="GL69" s="1149"/>
      <c r="GM69" s="1149"/>
      <c r="GN69" s="1149"/>
      <c r="GO69" s="1149"/>
      <c r="GP69" s="1149"/>
      <c r="GQ69" s="1149"/>
      <c r="GR69" s="1149"/>
      <c r="GS69" s="1149"/>
      <c r="GT69" s="1149"/>
      <c r="GU69" s="1149"/>
      <c r="GV69" s="1149"/>
      <c r="GW69" s="1149"/>
      <c r="GX69" s="1149"/>
      <c r="GY69" s="1149"/>
      <c r="GZ69" s="1149"/>
      <c r="HA69" s="1149"/>
      <c r="HB69" s="1149"/>
      <c r="HC69" s="1149"/>
      <c r="HD69" s="1149"/>
      <c r="HE69" s="1149"/>
      <c r="HF69" s="1149"/>
      <c r="HG69" s="1149"/>
      <c r="HH69" s="1149"/>
      <c r="HI69" s="1149"/>
      <c r="HJ69" s="1149"/>
      <c r="HK69" s="1149"/>
      <c r="HL69" s="1149"/>
      <c r="HM69" s="1149"/>
      <c r="HN69" s="1149"/>
      <c r="HO69" s="1149"/>
      <c r="HP69" s="1149"/>
      <c r="HQ69" s="1149"/>
      <c r="HR69" s="1150"/>
    </row>
    <row r="70" spans="1:229">
      <c r="B70" s="34" t="s">
        <v>57</v>
      </c>
      <c r="C70" s="35"/>
      <c r="D70" s="34" t="s">
        <v>57</v>
      </c>
      <c r="E70" s="35"/>
      <c r="F70" s="34" t="s">
        <v>57</v>
      </c>
      <c r="G70" s="35"/>
      <c r="H70" s="34" t="s">
        <v>57</v>
      </c>
      <c r="I70" s="35"/>
      <c r="J70" s="34" t="s">
        <v>57</v>
      </c>
      <c r="K70" s="35"/>
      <c r="L70" s="34" t="s">
        <v>57</v>
      </c>
      <c r="M70" s="35"/>
      <c r="O70" s="36" t="str">
        <f>IF(SUM(Q72:Q98)&gt;0,DR70,"")</f>
        <v/>
      </c>
      <c r="P70" s="37">
        <f>COUNT(Q72:Q98)</f>
        <v>0</v>
      </c>
      <c r="S70" s="38">
        <v>1</v>
      </c>
      <c r="T70" s="38">
        <v>2</v>
      </c>
      <c r="U70" s="38">
        <v>3</v>
      </c>
      <c r="V70" s="38">
        <v>4</v>
      </c>
      <c r="W70" s="38">
        <v>5</v>
      </c>
      <c r="X70" s="38">
        <v>6</v>
      </c>
      <c r="Y70" s="38">
        <v>7</v>
      </c>
      <c r="Z70" s="38">
        <v>8</v>
      </c>
      <c r="AA70" s="38">
        <v>9</v>
      </c>
      <c r="AB70" s="38">
        <v>10</v>
      </c>
      <c r="AC70" s="38">
        <v>11</v>
      </c>
      <c r="AD70" s="38">
        <v>12</v>
      </c>
      <c r="AE70" s="38">
        <v>13</v>
      </c>
      <c r="AF70" s="38">
        <v>14</v>
      </c>
      <c r="AG70" s="38">
        <v>15</v>
      </c>
      <c r="AH70" s="38">
        <v>16</v>
      </c>
      <c r="AI70" s="38">
        <v>17</v>
      </c>
      <c r="AJ70" s="38">
        <v>18</v>
      </c>
      <c r="AK70" s="38">
        <v>19</v>
      </c>
      <c r="AL70" s="38">
        <v>20</v>
      </c>
      <c r="AM70" s="38">
        <v>21</v>
      </c>
      <c r="AN70" s="38">
        <v>22</v>
      </c>
      <c r="AO70" s="38">
        <v>23</v>
      </c>
      <c r="AP70" s="38">
        <v>24</v>
      </c>
      <c r="AQ70" s="38">
        <v>25</v>
      </c>
      <c r="AR70" s="38">
        <v>26</v>
      </c>
      <c r="AS70" s="38">
        <v>27</v>
      </c>
      <c r="AT70" s="38">
        <v>28</v>
      </c>
      <c r="AU70" s="38">
        <v>29</v>
      </c>
      <c r="AV70" s="38">
        <v>30</v>
      </c>
      <c r="AW70" s="38">
        <v>31</v>
      </c>
      <c r="AX70" s="38">
        <v>32</v>
      </c>
      <c r="AY70" s="38">
        <v>33</v>
      </c>
      <c r="AZ70" s="38">
        <v>34</v>
      </c>
      <c r="BA70" s="38">
        <v>35</v>
      </c>
      <c r="BB70" s="38">
        <v>36</v>
      </c>
      <c r="BO70" s="50">
        <v>63</v>
      </c>
      <c r="BP70" s="50" t="s">
        <v>589</v>
      </c>
      <c r="BQ70" s="52"/>
      <c r="BR70" s="50" t="s">
        <v>417</v>
      </c>
      <c r="BS70" s="52"/>
      <c r="BT70" s="50" t="s">
        <v>589</v>
      </c>
      <c r="BU70" s="52"/>
      <c r="BV70" s="50" t="s">
        <v>417</v>
      </c>
      <c r="BW70" s="52"/>
      <c r="BX70" s="50" t="s">
        <v>589</v>
      </c>
      <c r="BY70" s="52"/>
      <c r="BZ70" s="50" t="s">
        <v>417</v>
      </c>
      <c r="CA70" s="52"/>
      <c r="CB70" s="50" t="s">
        <v>589</v>
      </c>
      <c r="CC70" s="52"/>
      <c r="CD70" s="50" t="s">
        <v>417</v>
      </c>
      <c r="CE70" s="52"/>
      <c r="CF70" s="50" t="s">
        <v>589</v>
      </c>
      <c r="CG70" s="52"/>
      <c r="CH70" s="50" t="s">
        <v>417</v>
      </c>
      <c r="CI70" s="52"/>
      <c r="CJ70" s="50" t="s">
        <v>589</v>
      </c>
      <c r="CK70" s="52"/>
      <c r="CL70" s="50" t="s">
        <v>417</v>
      </c>
      <c r="CM70" s="52"/>
      <c r="DA70" s="34" t="str">
        <f>IF(DA69="grey","grey",IF(B70="","yellow",IF(COUNTIF($BG$6:$BG$39,B70)&gt;0,"","red")))</f>
        <v>grey</v>
      </c>
      <c r="DB70" s="35" t="str">
        <f ca="1">IF(DA69="grey","grey",IFERROR(IF(COUNTIF(INDIRECT(B70),SUBSTITUTE(C70,"*","~")),EU70,"red"),IF(AND(C70&lt;&gt;$BG$7,C70&lt;&gt;$BG$8,C70&lt;&gt;$BG$9,C70&lt;&gt;$BG$10,C70&lt;&gt;$BG$11,C70&lt;&gt;$BG$12,C70&lt;&gt;$BG$13),"grey",EU70)))</f>
        <v>grey</v>
      </c>
      <c r="DC70" s="34" t="str">
        <f>IF(DC69="grey","grey",IF(D70="","yellow",IF(COUNTIF($BG$6:$BG$39,D70)&gt;0,"","red")))</f>
        <v>grey</v>
      </c>
      <c r="DD70" s="35" t="str">
        <f ca="1">IF(DC69="grey","grey",IFERROR(IF(COUNTIF(INDIRECT(D70),SUBSTITUTE(E70,"*","~")),EW70,"red"),IF(AND(E70&lt;&gt;$BG$7,E70&lt;&gt;$BG$8,E70&lt;&gt;$BG$9,E70&lt;&gt;$BG$10,E70&lt;&gt;$BG$11,E70&lt;&gt;$BG$12,E70&lt;&gt;$BG$13),"grey",EW70)))</f>
        <v>grey</v>
      </c>
      <c r="DE70" s="34" t="str">
        <f>IF(DE69="grey","grey",IF(F70="","yellow",IF(COUNTIF($BG$6:$BG$39,F70)&gt;0,"","red")))</f>
        <v>grey</v>
      </c>
      <c r="DF70" s="35" t="str">
        <f ca="1">IF(DE69="grey","grey",IFERROR(IF(COUNTIF(INDIRECT(F70),SUBSTITUTE(G70,"*","~")),EY70,"red"),IF(AND(G70&lt;&gt;$BG$7,G70&lt;&gt;$BG$8,G70&lt;&gt;$BG$9,G70&lt;&gt;$BG$10,G70&lt;&gt;$BG$11,G70&lt;&gt;$BG$12,G70&lt;&gt;$BG$13),"grey",EY70)))</f>
        <v>grey</v>
      </c>
      <c r="DG70" s="34" t="str">
        <f>IF(DG69="grey","grey",IF(H70="","yellow",IF(COUNTIF($BG$6:$BG$39,H70)&gt;0,"","red")))</f>
        <v>grey</v>
      </c>
      <c r="DH70" s="35" t="str">
        <f ca="1">IF(DG69="grey","grey",IFERROR(IF(COUNTIF(INDIRECT(H70),SUBSTITUTE(I70,"*","~")),FA70,"red"),IF(AND(I70&lt;&gt;$BG$7,I70&lt;&gt;$BG$8,I70&lt;&gt;$BG$9,I70&lt;&gt;$BG$10,I70&lt;&gt;$BG$11,I70&lt;&gt;$BG$12,I70&lt;&gt;$BG$13),"grey",FA70)))</f>
        <v>grey</v>
      </c>
      <c r="DI70" s="34" t="str">
        <f>IF(DI69="grey","grey",IF(J70="","yellow",IF(COUNTIF($BG$6:$BG$39,J70)&gt;0,"","red")))</f>
        <v>grey</v>
      </c>
      <c r="DJ70" s="35" t="str">
        <f ca="1">IF(DI69="grey","grey",IFERROR(IF(COUNTIF(INDIRECT(J70),SUBSTITUTE(K70,"*","~")),FC70,"red"),IF(AND(K70&lt;&gt;$BG$7,K70&lt;&gt;$BG$8,K70&lt;&gt;$BG$9,K70&lt;&gt;$BG$10,K70&lt;&gt;$BG$11,K70&lt;&gt;$BG$12,K70&lt;&gt;$BG$13),"grey",FC70)))</f>
        <v>grey</v>
      </c>
      <c r="DK70" s="34" t="str">
        <f>IF(DK69="grey","grey",IF(L70="","yellow",IF(COUNTIF($BG$6:$BG$39,L70)&gt;0,"","red")))</f>
        <v>grey</v>
      </c>
      <c r="DL70" s="35" t="str">
        <f ca="1">IF(DK69="grey","grey",IFERROR(IF(COUNTIF(INDIRECT(L70),SUBSTITUTE(M70,"*","~")),FE70,"red"),IF(AND(M70&lt;&gt;$BG$7,M70&lt;&gt;$BG$8,M70&lt;&gt;$BG$9,M70&lt;&gt;$BG$10,M70&lt;&gt;$BG$11,M70&lt;&gt;$BG$12,M70&lt;&gt;$BG$13),"grey",FE70)))</f>
        <v>grey</v>
      </c>
      <c r="DR70" s="22" t="str">
        <f>IF(P70&gt;0,DR66+1,"")</f>
        <v/>
      </c>
      <c r="DV70" s="34" t="str">
        <f>CONCATENATE(B70,C70)</f>
        <v>未使用</v>
      </c>
      <c r="DW70" s="35"/>
      <c r="DX70" s="34" t="str">
        <f>CONCATENATE(D70,E70)</f>
        <v>未使用</v>
      </c>
      <c r="DY70" s="35"/>
      <c r="DZ70" s="34" t="str">
        <f>CONCATENATE(F70,G70)</f>
        <v>未使用</v>
      </c>
      <c r="EA70" s="35"/>
      <c r="EB70" s="34" t="str">
        <f>CONCATENATE(H70,I70)</f>
        <v>未使用</v>
      </c>
      <c r="EC70" s="35"/>
      <c r="ED70" s="34" t="str">
        <f>CONCATENATE(J70,K70)</f>
        <v>未使用</v>
      </c>
      <c r="EE70" s="35"/>
      <c r="EF70" s="34" t="str">
        <f>CONCATENATE(L70,M70)</f>
        <v>未使用</v>
      </c>
      <c r="EG70" s="35"/>
      <c r="EH70" s="22">
        <f>COUNTIF($DV$6:$EG$34,DV70)</f>
        <v>18</v>
      </c>
      <c r="EJ70" s="22">
        <f>COUNTIF($DV$6:$EG$34,DX70)</f>
        <v>18</v>
      </c>
      <c r="EL70" s="22">
        <f>COUNTIF($DV$6:$EG$34,DZ70)</f>
        <v>18</v>
      </c>
      <c r="EN70" s="22">
        <f>COUNTIF($DV$6:$EG$34,EB70)</f>
        <v>18</v>
      </c>
      <c r="EP70" s="22">
        <f>COUNTIF($DV$6:$EG$34,ED70)</f>
        <v>18</v>
      </c>
      <c r="ER70" s="22">
        <f>COUNTIF($DV$6:$EG$34,EF70)</f>
        <v>18</v>
      </c>
      <c r="ET70" s="34" t="str">
        <f>IF(DV70="未使用","",IF(EH70&lt;2,"","red"))</f>
        <v/>
      </c>
      <c r="EU70" s="35" t="str">
        <f>IF(B70="ボックスキー","",IF(C70="","red",FS70))</f>
        <v>red</v>
      </c>
      <c r="EV70" s="34" t="str">
        <f>IF(DX70="未使用","",IF(EJ70&lt;2,"","red"))</f>
        <v/>
      </c>
      <c r="EW70" s="35" t="str">
        <f>IF(D70="ボックスキー","",IF(E70="","red",FU70))</f>
        <v>red</v>
      </c>
      <c r="EX70" s="34" t="str">
        <f>IF(DZ70="未使用","",IF(EL70&lt;2,"","red"))</f>
        <v/>
      </c>
      <c r="EY70" s="35" t="str">
        <f>IF(F70="ボックスキー","",IF(G70="","red",FW70))</f>
        <v>red</v>
      </c>
      <c r="EZ70" s="34" t="str">
        <f>IF(EB70="未使用","",IF(EN70&lt;2,"","red"))</f>
        <v/>
      </c>
      <c r="FA70" s="35" t="str">
        <f>IF(H70="ボックスキー","",IF(I70="","red",FY70))</f>
        <v>red</v>
      </c>
      <c r="FB70" s="34" t="str">
        <f>IF(ED70="未使用","",IF(EP70&lt;2,"","red"))</f>
        <v/>
      </c>
      <c r="FC70" s="35" t="str">
        <f>IF(J70="ボックスキー","",IF(K70="","red",GA70))</f>
        <v>red</v>
      </c>
      <c r="FD70" s="34" t="str">
        <f>IF(EF70="未使用","",IF(ER70&lt;2,"","red"))</f>
        <v/>
      </c>
      <c r="FE70" s="35" t="str">
        <f>IF(L70="ボックスキー","",IF(M70="","red",GC70))</f>
        <v>red</v>
      </c>
      <c r="FF70" s="419"/>
      <c r="FG70" s="419"/>
      <c r="FH70" s="419"/>
      <c r="FI70" s="419"/>
      <c r="FJ70" s="419"/>
      <c r="FK70" s="419"/>
      <c r="FL70" s="419"/>
      <c r="FM70" s="419"/>
      <c r="FN70" s="419"/>
      <c r="FO70" s="419"/>
      <c r="FP70" s="419"/>
      <c r="FQ70" s="419"/>
      <c r="FR70" s="34"/>
      <c r="FS70" s="35" t="str">
        <f>IF(B70=$FG$6,INDEX($FG$7:$FG$18,C70),IF(B70=$FH$6,INDEX($FH$7:$FH$12,C70),IF(B70=$FI$6,INDEX($FI$7:$FI$18,C70),IF(B70=$FJ$6,INDEX($FJ$7:$FJ$56,C70),"none"))))</f>
        <v>none</v>
      </c>
      <c r="FT70" s="34"/>
      <c r="FU70" s="35" t="str">
        <f>IF(D70=$FG$6,INDEX($FG$7:$FG$18,E70),IF(D70=$FH$6,INDEX($FH$7:$FH$12,E70),IF(D70=$FI$6,INDEX($FI$7:$FI$18,E70),IF(D70=$FJ$6,INDEX($FJ$7:$FJ$56,E70),"none"))))</f>
        <v>none</v>
      </c>
      <c r="FV70" s="34"/>
      <c r="FW70" s="35" t="str">
        <f>IF(F70=$FG$6,INDEX($FG$7:$FG$18,G70),IF(F70=$FH$6,INDEX($FH$7:$FH$12,G70),IF(F70=$FI$6,INDEX($FI$7:$FI$18,G70),IF(F70=$FJ$6,INDEX($FJ$7:$FJ$56,G70),"none"))))</f>
        <v>none</v>
      </c>
      <c r="FX70" s="34"/>
      <c r="FY70" s="35" t="str">
        <f>IF(H70=$FG$6,INDEX($FG$7:$FG$18,I70),IF(H70=$FH$6,INDEX($FH$7:$FH$12,I70),IF(H70=$FI$6,INDEX($FI$7:$FI$18,I70),IF(H70=$FJ$6,INDEX($FJ$7:$FJ$56,I70),"none"))))</f>
        <v>none</v>
      </c>
      <c r="FZ70" s="34"/>
      <c r="GA70" s="35" t="str">
        <f>IF(J70=$FG$6,INDEX($FG$7:$FG$18,K70),IF(J70=$FH$6,INDEX($FH$7:$FH$12,K70),IF(J70=$FI$6,INDEX($FI$7:$FI$18,K70),IF(J70=$FJ$6,INDEX($FJ$7:$FJ$56,K70),"none"))))</f>
        <v>none</v>
      </c>
      <c r="GB70" s="34"/>
      <c r="GC70" s="35" t="str">
        <f>IF(L70=$FG$6,INDEX($FG$7:$FG$18,M70),IF(L70=$FH$6,INDEX($FH$7:$FH$12,M70),IF(L70=$FI$6,INDEX($FI$7:$FI$18,M70),IF(L70=$FJ$6,INDEX($FJ$7:$FJ$56,M70),"none"))))</f>
        <v>none</v>
      </c>
      <c r="GE70" s="36" t="str">
        <f>IF(COUNTIF($GG73:$GG98,"grey")=13,"grey","")</f>
        <v>grey</v>
      </c>
      <c r="GF70" s="36" t="str">
        <f>IF(COUNTIF($GG73:$GG98,"grey")=13,"grey","")</f>
        <v>grey</v>
      </c>
      <c r="GI70" s="686" t="str">
        <f>IFERROR(IF(COUNT($Q73:$Q98)&gt;0,IF($DN72&lt;8,"grey",B69),"grey"),B69)</f>
        <v>grey</v>
      </c>
      <c r="GJ70" s="686" t="str">
        <f>IFERROR(IF(COUNT($Q73:$Q98)&gt;0,IF($DN72&lt;8,"grey",D69),"grey"),D69)</f>
        <v>grey</v>
      </c>
      <c r="GK70" s="686" t="str">
        <f>IFERROR(IF(COUNT($Q73:$Q98)&gt;0,IF($DN72&lt;8,"grey",F69),"grey"),F69)</f>
        <v>grey</v>
      </c>
      <c r="GL70" s="686" t="str">
        <f>IFERROR(IF(COUNT($Q73:$Q98)&gt;0,IF($DN72&lt;8,"grey",H69),"grey"),H69)</f>
        <v>grey</v>
      </c>
      <c r="GM70" s="686" t="str">
        <f>IFERROR(IF(COUNT($Q73:$Q98)&gt;0,IF($DN72&lt;8,"grey",J69),"grey"),J69)</f>
        <v>grey</v>
      </c>
      <c r="GN70" s="686" t="str">
        <f>IFERROR(IF(COUNT($Q73:$Q98)&gt;0,IF($DN72&lt;8,"grey",L69),"grey"),L69)</f>
        <v>grey</v>
      </c>
      <c r="GO70" s="686" t="str">
        <f>IFERROR(IF(COUNT($Q73:$Q98)&gt;0,IF($DN72&lt;8,"grey",B74),"grey"),B74)</f>
        <v>grey</v>
      </c>
      <c r="GP70" s="686" t="str">
        <f>IFERROR(IF(COUNT($Q73:$Q98)&gt;0,IF($DN72&lt;8,"grey",D74),"grey"),D74)</f>
        <v>grey</v>
      </c>
      <c r="GQ70" s="686" t="str">
        <f>IFERROR(IF(COUNT($Q73:$Q98)&gt;0,IF($DN72&lt;18,"grey",F74),"grey"),F74)</f>
        <v>grey</v>
      </c>
      <c r="GR70" s="686" t="str">
        <f>IFERROR(IF(COUNT($Q73:$Q98)&gt;0,IF($DN72&lt;18,"grey",H74),"grey"),H74)</f>
        <v>grey</v>
      </c>
      <c r="GS70" s="686" t="str">
        <f>IFERROR(IF(COUNT($Q73:$Q98)&gt;0,IF($DN72&lt;18,"grey",J74),"grey"),J74)</f>
        <v>grey</v>
      </c>
      <c r="GT70" s="686" t="str">
        <f>IFERROR(IF(COUNT($Q73:$Q98)&gt;0,IF($DN72&lt;18,"grey",L74),"grey"),L74)</f>
        <v>grey</v>
      </c>
      <c r="GU70" s="686" t="str">
        <f>IFERROR(IF(COUNT($Q73:$Q98)&gt;0,IF($DN72&lt;18,"grey",B79),"grey"),B79)</f>
        <v>grey</v>
      </c>
      <c r="GV70" s="686" t="str">
        <f>IFERROR(IF(COUNT($Q73:$Q98)&gt;0,IF($DN72&lt;18,"grey",D79),"grey"),D79)</f>
        <v>grey</v>
      </c>
      <c r="GW70" s="686" t="str">
        <f>IFERROR(IF(COUNT($Q73:$Q98)&gt;0,IF($DN72&lt;18,"grey",F79),"grey"),F79)</f>
        <v>grey</v>
      </c>
      <c r="GX70" s="686" t="str">
        <f>IFERROR(IF(COUNT($Q73:$Q98)&gt;0,IF($DN72&lt;18,"grey",H79),"grey"),H79)</f>
        <v>grey</v>
      </c>
      <c r="GY70" s="686" t="str">
        <f>IFERROR(IF(COUNT($Q73:$Q98)&gt;0,IF($DN72&lt;18,"grey",J79),"grey"),J79)</f>
        <v>grey</v>
      </c>
      <c r="GZ70" s="686" t="str">
        <f>IFERROR(IF(COUNT($Q73:$Q98)&gt;0,IF($DN72&lt;18,"grey",L79),"grey"),L79)</f>
        <v>grey</v>
      </c>
      <c r="HA70" s="686" t="str">
        <f>IFERROR(IF(COUNT($Q73:$Q98)&gt;0,IF($DN72&lt;24,"grey",B84),"grey"),B84)</f>
        <v>grey</v>
      </c>
      <c r="HB70" s="686" t="str">
        <f>IFERROR(IF(COUNT($Q73:$Q98)&gt;0,IF($DN72&lt;24,"grey",D84),"grey"),D84)</f>
        <v>grey</v>
      </c>
      <c r="HC70" s="686" t="str">
        <f>IFERROR(IF(COUNT($Q73:$Q98)&gt;0,IF($DN72&lt;24,"grey",F84),"grey"),F84)</f>
        <v>grey</v>
      </c>
      <c r="HD70" s="686" t="str">
        <f>IFERROR(IF(COUNT($Q73:$Q98)&gt;0,IF($DN72&lt;24,"grey",H84),"grey"),H84)</f>
        <v>grey</v>
      </c>
      <c r="HE70" s="686" t="str">
        <f>IFERROR(IF(COUNT($Q73:$Q98)&gt;0,IF($DN72&lt;24,"grey",J84),"grey"),J84)</f>
        <v>grey</v>
      </c>
      <c r="HF70" s="686" t="str">
        <f>IFERROR(IF(COUNT($Q73:$Q98)&gt;0,IF($DN72&lt;24,"grey",L84),"grey"),L84)</f>
        <v>grey</v>
      </c>
      <c r="HG70" s="686" t="str">
        <f>IFERROR(IF(COUNT($Q73:$Q98)&gt;0,IF($DN72&lt;36,"grey",B89),"grey"),B89)</f>
        <v>grey</v>
      </c>
      <c r="HH70" s="686" t="str">
        <f>IFERROR(IF(COUNT($Q73:$Q98)&gt;0,IF($DN72&lt;36,"grey",D89),"grey"),D89)</f>
        <v>grey</v>
      </c>
      <c r="HI70" s="686" t="str">
        <f>IFERROR(IF(COUNT($Q73:$Q98)&gt;0,IF($DN72&lt;36,"grey",F89),"grey"),F89)</f>
        <v>grey</v>
      </c>
      <c r="HJ70" s="686" t="str">
        <f>IFERROR(IF(COUNT($Q73:$Q98)&gt;0,IF($DN72&lt;36,"grey",H89),"grey"),H89)</f>
        <v>grey</v>
      </c>
      <c r="HK70" s="686" t="str">
        <f>IFERROR(IF(COUNT($Q73:$Q98)&gt;0,IF($DN72&lt;36,"grey",J89),"grey"),J89)</f>
        <v>grey</v>
      </c>
      <c r="HL70" s="686" t="str">
        <f>IFERROR(IF(COUNT($Q73:$Q98)&gt;0,IF($DN72&lt;36,"grey",L89),"grey"),L89)</f>
        <v>grey</v>
      </c>
      <c r="HM70" s="686" t="str">
        <f>IFERROR(IF(COUNT($Q73:$Q98)&gt;0,IF($DN72&lt;36,"grey",B94),"grey"),B94)</f>
        <v>grey</v>
      </c>
      <c r="HN70" s="686" t="str">
        <f>IFERROR(IF(COUNT($Q73:$Q98)&gt;0,IF($DN72&lt;36,"grey",D94),"grey"),D94)</f>
        <v>grey</v>
      </c>
      <c r="HO70" s="686" t="str">
        <f>IFERROR(IF(COUNT($Q73:$Q98)&gt;0,IF($DN72&lt;36,"grey",F94),"grey"),F94)</f>
        <v>grey</v>
      </c>
      <c r="HP70" s="686" t="str">
        <f>IFERROR(IF(COUNT($Q73:$Q98)&gt;0,IF($DN72&lt;36,"grey",H94),"grey"),H94)</f>
        <v>grey</v>
      </c>
      <c r="HQ70" s="686" t="str">
        <f>IFERROR(IF(COUNT($Q73:$Q98)&gt;0,IF($DN72&lt;36,"grey",J94),"grey"),J94)</f>
        <v>grey</v>
      </c>
      <c r="HR70" s="686" t="str">
        <f>IFERROR(IF(COUNT($Q73:$Q98)&gt;0,IF($DN72&lt;36,"grey",L94),"grey"),L94)</f>
        <v>grey</v>
      </c>
    </row>
    <row r="71" spans="1:229">
      <c r="B71" s="1175" t="str">
        <f>IFERROR(INDEX($DV:$DV,ROW()),"")&amp;""</f>
        <v/>
      </c>
      <c r="C71" s="1176"/>
      <c r="D71" s="1177" t="str">
        <f>IFERROR(INDEX($DX:$DX,ROW()),"")&amp;""</f>
        <v/>
      </c>
      <c r="E71" s="1176"/>
      <c r="F71" s="1175" t="str">
        <f>IFERROR(INDEX($DZ:$DZ,ROW()),"")&amp;""</f>
        <v/>
      </c>
      <c r="G71" s="1176"/>
      <c r="H71" s="1175" t="str">
        <f>IFERROR(INDEX($EB:$EB,ROW()),"")&amp;""</f>
        <v/>
      </c>
      <c r="I71" s="1176"/>
      <c r="J71" s="1175" t="str">
        <f>IFERROR(INDEX($ED:$ED,ROW()),"")&amp;""</f>
        <v/>
      </c>
      <c r="K71" s="1176"/>
      <c r="L71" s="1175" t="str">
        <f>IFERROR(INDEX($EF:$EF,ROW()),"")&amp;""</f>
        <v/>
      </c>
      <c r="M71" s="1176"/>
      <c r="O71" s="1170" t="s">
        <v>285</v>
      </c>
      <c r="P71" s="1170" t="s">
        <v>286</v>
      </c>
      <c r="Q71" s="1168" t="s">
        <v>287</v>
      </c>
      <c r="R71" s="1170" t="s">
        <v>288</v>
      </c>
      <c r="S71" s="1157" t="s">
        <v>1373</v>
      </c>
      <c r="T71" s="1158"/>
      <c r="U71" s="1158"/>
      <c r="V71" s="1158"/>
      <c r="W71" s="1158"/>
      <c r="X71" s="1158"/>
      <c r="Y71" s="1158"/>
      <c r="Z71" s="1158"/>
      <c r="AA71" s="1158"/>
      <c r="AB71" s="1158"/>
      <c r="AC71" s="1158"/>
      <c r="AD71" s="1158"/>
      <c r="AE71" s="1158"/>
      <c r="AF71" s="1158"/>
      <c r="AG71" s="1158"/>
      <c r="AH71" s="1158"/>
      <c r="AI71" s="1158"/>
      <c r="AJ71" s="1158"/>
      <c r="AK71" s="1158"/>
      <c r="AL71" s="1158"/>
      <c r="AM71" s="1158"/>
      <c r="AN71" s="1158"/>
      <c r="AO71" s="1158"/>
      <c r="AP71" s="1158"/>
      <c r="AQ71" s="1158"/>
      <c r="AR71" s="1158"/>
      <c r="AS71" s="1158"/>
      <c r="AT71" s="1158"/>
      <c r="AU71" s="1158"/>
      <c r="AV71" s="1158"/>
      <c r="AW71" s="1158"/>
      <c r="AX71" s="1158"/>
      <c r="AY71" s="1158"/>
      <c r="AZ71" s="1158"/>
      <c r="BA71" s="1158"/>
      <c r="BB71" s="1159"/>
      <c r="BC71" s="1188" t="s">
        <v>1371</v>
      </c>
      <c r="BD71" s="1170" t="s">
        <v>584</v>
      </c>
      <c r="BE71" s="1168" t="s">
        <v>290</v>
      </c>
      <c r="BO71" s="50">
        <v>64</v>
      </c>
      <c r="BP71" s="50" t="e">
        <f>INDEX(番号!$CA$5:$CB$44,C70,2)</f>
        <v>#VALUE!</v>
      </c>
      <c r="BQ71" s="50" t="str">
        <f>IF(C70="","",IF(BP71="",INDEX(番号!$CA$44:$CB69,C70,2),BP71))</f>
        <v/>
      </c>
      <c r="BR71" s="50" t="e">
        <f>INDEX(番号!$CC$5:$CE$52,C70,3)</f>
        <v>#VALUE!</v>
      </c>
      <c r="BS71" s="50" t="str">
        <f>IF(C70="","",IF(BR71="0",INDEX(番号!$CC$5:$CE$52,C70,2),BR71))&amp;""</f>
        <v/>
      </c>
      <c r="BT71" s="50" t="e">
        <f>INDEX(番号!$CA$5:$CB$44,E70,2)</f>
        <v>#VALUE!</v>
      </c>
      <c r="BU71" s="50" t="str">
        <f>IF(E70="","",IF(BT71="",INDEX(番号!$CA$44:$CB69,E70,2),BT71))&amp;""</f>
        <v/>
      </c>
      <c r="BV71" s="50" t="e">
        <f>INDEX(番号!$CC$5:$CE$52,E70,3)</f>
        <v>#VALUE!</v>
      </c>
      <c r="BW71" s="50" t="str">
        <f>IF(E70="","",IF(BV71="0",INDEX(番号!$CC$5:$CE$52,E70,2),BV71))&amp;""</f>
        <v/>
      </c>
      <c r="BX71" s="50" t="e">
        <f>INDEX(番号!$CA$5:$CB$44,G70,2)</f>
        <v>#VALUE!</v>
      </c>
      <c r="BY71" s="50" t="str">
        <f>IF(G70="","",IF(BX71="",INDEX(番号!$CA$44:$CB69,G70,2),BX71))&amp;""</f>
        <v/>
      </c>
      <c r="BZ71" s="50" t="e">
        <f>INDEX(番号!$CC$5:$CE$52,G70,3)</f>
        <v>#VALUE!</v>
      </c>
      <c r="CA71" s="50" t="str">
        <f>IF(G70="","",IF(BZ71="0",INDEX(番号!$CC$5:$CE$52,G70,2),BZ71))&amp;""</f>
        <v/>
      </c>
      <c r="CB71" s="50" t="e">
        <f>INDEX(番号!$CA$5:$CB$44,I70,2)</f>
        <v>#VALUE!</v>
      </c>
      <c r="CC71" s="50" t="str">
        <f>IF(I70="","",IF(CB71="",INDEX(番号!$CA$44:$CB69,I70,2),CB71))&amp;""</f>
        <v/>
      </c>
      <c r="CD71" s="50" t="e">
        <f>INDEX(番号!$CC$5:$CE$52,I70,3)</f>
        <v>#VALUE!</v>
      </c>
      <c r="CE71" s="50" t="str">
        <f>IF(I70="","",IF(CD71="0",INDEX(番号!$CC$5:$CE$52,I70,2),CD71))&amp;""</f>
        <v/>
      </c>
      <c r="CF71" s="50" t="e">
        <f>INDEX(番号!$CA$5:$CB$44,K70,2)</f>
        <v>#VALUE!</v>
      </c>
      <c r="CG71" s="50" t="str">
        <f>IF(K70="","",IF(CF71="",INDEX(番号!$CA$5:$CB$44,K70,1),CF71))&amp;""</f>
        <v/>
      </c>
      <c r="CH71" s="50" t="e">
        <f>INDEX(番号!$CC$5:$CE$52,K70,3)</f>
        <v>#VALUE!</v>
      </c>
      <c r="CI71" s="50" t="str">
        <f>IF(K70="","",IF(CH71="0",INDEX(番号!$CC$5:$CE$52,K70,2),CH71))&amp;""</f>
        <v/>
      </c>
      <c r="CJ71" s="50" t="e">
        <f>INDEX(番号!$CA$5:$CB$44,M70,2)</f>
        <v>#VALUE!</v>
      </c>
      <c r="CK71" s="50" t="str">
        <f>IF(M70="","",IF(CJ71="",INDEX(番号!$CA$5:$CB$44,M70,1),CJ71))&amp;""</f>
        <v/>
      </c>
      <c r="CL71" s="50" t="e">
        <f>INDEX(番号!$CC$5:$CE$52,M70,3)</f>
        <v>#VALUE!</v>
      </c>
      <c r="CM71" s="50" t="str">
        <f>IF(M70="","",IF(CL71="0",INDEX(番号!$CC$5:$CE$52,M70,2),CL71))&amp;""</f>
        <v/>
      </c>
      <c r="DA71" s="1153" t="str">
        <f>IF(DA69="grey","grey","")</f>
        <v>grey</v>
      </c>
      <c r="DB71" s="1154"/>
      <c r="DC71" s="1153" t="str">
        <f>IF(DC69="grey","grey","")</f>
        <v>grey</v>
      </c>
      <c r="DD71" s="1154"/>
      <c r="DE71" s="1153" t="str">
        <f>IF(DE69="grey","grey","")</f>
        <v>grey</v>
      </c>
      <c r="DF71" s="1154"/>
      <c r="DG71" s="1153" t="str">
        <f>IF(DG69="grey","grey","")</f>
        <v>grey</v>
      </c>
      <c r="DH71" s="1154"/>
      <c r="DI71" s="1153" t="str">
        <f>IF(DI69="grey","grey","")</f>
        <v>grey</v>
      </c>
      <c r="DJ71" s="1154"/>
      <c r="DK71" s="1153" t="str">
        <f>IF(DK69="grey","grey","")</f>
        <v>grey</v>
      </c>
      <c r="DL71" s="1154"/>
      <c r="DV71" s="1153" t="str">
        <f>IF(B70="DK",BQ71,IF(B70="NK",BS71,""))</f>
        <v/>
      </c>
      <c r="DW71" s="1154"/>
      <c r="DX71" s="1155" t="str">
        <f>IF(D70="DK",BU71,IF(D70="NK",BW71,""))</f>
        <v/>
      </c>
      <c r="DY71" s="1156"/>
      <c r="DZ71" s="1155" t="str">
        <f>IF(F70="DK",BY71,IF(F70="NK",CA71,""))</f>
        <v/>
      </c>
      <c r="EA71" s="1156"/>
      <c r="EB71" s="1155" t="str">
        <f>IF(H70="DK",CC71,IF(H70="NK",CE71,""))</f>
        <v/>
      </c>
      <c r="EC71" s="1156"/>
      <c r="ED71" s="1155" t="str">
        <f>IF(J70="DK",CG71,IF(J70="NK",CI71,""))</f>
        <v/>
      </c>
      <c r="EE71" s="1156"/>
      <c r="EF71" s="1155" t="str">
        <f>IF(L70="DK",CK71,IF(L70="NK",CM71,""))</f>
        <v/>
      </c>
      <c r="EG71" s="1156"/>
      <c r="ET71" s="1153"/>
      <c r="EU71" s="1154"/>
      <c r="EV71" s="1153"/>
      <c r="EW71" s="1154"/>
      <c r="EX71" s="1153"/>
      <c r="EY71" s="1154"/>
      <c r="EZ71" s="1153"/>
      <c r="FA71" s="1154"/>
      <c r="FB71" s="1153"/>
      <c r="FC71" s="1154"/>
      <c r="FD71" s="1153"/>
      <c r="FE71" s="1154"/>
      <c r="FF71" s="411"/>
      <c r="FG71" s="411"/>
      <c r="FH71" s="411"/>
      <c r="FI71" s="411"/>
      <c r="FJ71" s="411"/>
      <c r="FK71" s="411"/>
      <c r="FL71" s="411"/>
      <c r="FM71" s="411"/>
      <c r="FN71" s="411"/>
      <c r="FO71" s="411"/>
      <c r="FP71" s="411"/>
      <c r="FQ71" s="411"/>
      <c r="FR71" s="1153"/>
      <c r="FS71" s="1154"/>
      <c r="FT71" s="1153"/>
      <c r="FU71" s="1154"/>
      <c r="FV71" s="1153"/>
      <c r="FW71" s="1154"/>
      <c r="FX71" s="1153"/>
      <c r="FY71" s="1154"/>
      <c r="FZ71" s="1153"/>
      <c r="GA71" s="1154"/>
      <c r="GB71" s="1153"/>
      <c r="GC71" s="1154"/>
      <c r="GE71" s="1170" t="s">
        <v>285</v>
      </c>
      <c r="GF71" s="1170" t="s">
        <v>286</v>
      </c>
      <c r="GG71" s="1168" t="s">
        <v>287</v>
      </c>
      <c r="GH71" s="1170" t="s">
        <v>288</v>
      </c>
      <c r="GI71" s="1145"/>
      <c r="GJ71" s="1146"/>
      <c r="GK71" s="1146"/>
      <c r="GL71" s="1146"/>
      <c r="GM71" s="1146"/>
      <c r="GN71" s="1146"/>
      <c r="GO71" s="1146"/>
      <c r="GP71" s="1146"/>
      <c r="GQ71" s="1146"/>
      <c r="GR71" s="1146"/>
      <c r="GS71" s="1146"/>
      <c r="GT71" s="1146"/>
      <c r="GU71" s="1146"/>
      <c r="GV71" s="1146"/>
      <c r="GW71" s="1146"/>
      <c r="GX71" s="1146"/>
      <c r="GY71" s="1146"/>
      <c r="GZ71" s="1146"/>
      <c r="HA71" s="1146"/>
      <c r="HB71" s="1146"/>
      <c r="HC71" s="1146"/>
      <c r="HD71" s="1146"/>
      <c r="HE71" s="1146"/>
      <c r="HF71" s="1146"/>
      <c r="HG71" s="1146"/>
      <c r="HH71" s="1146"/>
      <c r="HI71" s="1146"/>
      <c r="HJ71" s="1146"/>
      <c r="HK71" s="1146"/>
      <c r="HL71" s="1146"/>
      <c r="HM71" s="1146"/>
      <c r="HN71" s="1146"/>
      <c r="HO71" s="1146"/>
      <c r="HP71" s="1146"/>
      <c r="HQ71" s="1146"/>
      <c r="HR71" s="1147"/>
      <c r="HS71" s="1168"/>
      <c r="HT71" s="1170"/>
      <c r="HU71" s="1168"/>
    </row>
    <row r="72" spans="1:229">
      <c r="B72" s="1175" t="str">
        <f>IFERROR(INDEX($DV:$DV,ROW()),"")&amp;""</f>
        <v/>
      </c>
      <c r="C72" s="1176"/>
      <c r="D72" s="1177" t="str">
        <f>IFERROR(INDEX($DX:$DX,ROW()),"")&amp;""</f>
        <v/>
      </c>
      <c r="E72" s="1176"/>
      <c r="F72" s="1175" t="str">
        <f>IFERROR(INDEX($DZ:$DZ,ROW()),"")&amp;""</f>
        <v/>
      </c>
      <c r="G72" s="1176"/>
      <c r="H72" s="1175" t="str">
        <f>IFERROR(INDEX($EB:$EB,ROW()),"")&amp;""</f>
        <v/>
      </c>
      <c r="I72" s="1176"/>
      <c r="J72" s="1175" t="str">
        <f>IFERROR(INDEX($ED:$ED,ROW()),"")&amp;""</f>
        <v/>
      </c>
      <c r="K72" s="1176"/>
      <c r="L72" s="1175" t="str">
        <f>IFERROR(INDEX($EF:$EF,ROW()),"")&amp;""</f>
        <v/>
      </c>
      <c r="M72" s="1176"/>
      <c r="O72" s="1171"/>
      <c r="P72" s="1171"/>
      <c r="Q72" s="1169"/>
      <c r="R72" s="1171"/>
      <c r="S72" s="1189" t="s">
        <v>1375</v>
      </c>
      <c r="T72" s="1190"/>
      <c r="U72" s="1190"/>
      <c r="V72" s="1190"/>
      <c r="W72" s="1190"/>
      <c r="X72" s="1190"/>
      <c r="Y72" s="1190"/>
      <c r="Z72" s="1190"/>
      <c r="AA72" s="1190"/>
      <c r="AB72" s="1190"/>
      <c r="AC72" s="1190"/>
      <c r="AD72" s="1190"/>
      <c r="AE72" s="1190"/>
      <c r="AF72" s="1190"/>
      <c r="AG72" s="1190"/>
      <c r="AH72" s="1190"/>
      <c r="AI72" s="1190"/>
      <c r="AJ72" s="1190"/>
      <c r="AK72" s="1190"/>
      <c r="AL72" s="1190"/>
      <c r="AM72" s="1190"/>
      <c r="AN72" s="1190"/>
      <c r="AO72" s="1190"/>
      <c r="AP72" s="1190"/>
      <c r="AQ72" s="1190"/>
      <c r="AR72" s="1190"/>
      <c r="AS72" s="1190"/>
      <c r="AT72" s="1190"/>
      <c r="AU72" s="1190"/>
      <c r="AV72" s="1190"/>
      <c r="AW72" s="1190"/>
      <c r="AX72" s="1190"/>
      <c r="AY72" s="1190"/>
      <c r="AZ72" s="1190"/>
      <c r="BA72" s="1190"/>
      <c r="BB72" s="1191"/>
      <c r="BC72" s="1169"/>
      <c r="BD72" s="1171"/>
      <c r="BE72" s="1169"/>
      <c r="BO72" s="50">
        <v>65</v>
      </c>
      <c r="BP72" s="50" t="s">
        <v>720</v>
      </c>
      <c r="BQ72" s="50" t="str">
        <f>IF(C70="","",INDEX(外線情報!$K$5:$K$16,C70,1))&amp;""</f>
        <v/>
      </c>
      <c r="BR72" s="50" t="s">
        <v>417</v>
      </c>
      <c r="BS72" s="50" t="str">
        <f>IF(C70="","",INDEX(NK･NKG!$CG$5:$CG$52,C70,1))&amp;""</f>
        <v/>
      </c>
      <c r="BT72" s="50" t="s">
        <v>720</v>
      </c>
      <c r="BU72" s="50" t="str">
        <f>IF(E70="","",INDEX(外線情報!$K$5:$K$16,E70,1))&amp;""</f>
        <v/>
      </c>
      <c r="BV72" s="50" t="s">
        <v>417</v>
      </c>
      <c r="BW72" s="50" t="str">
        <f>IF(E70="","",INDEX(NK･NKG!$CG$5:$CG$52,E70,1))&amp;""</f>
        <v/>
      </c>
      <c r="BX72" s="50" t="s">
        <v>720</v>
      </c>
      <c r="BY72" s="50" t="str">
        <f>IF(G70="","",INDEX(外線情報!$K$5:$K$16,G70,1))&amp;""</f>
        <v/>
      </c>
      <c r="BZ72" s="50" t="s">
        <v>417</v>
      </c>
      <c r="CA72" s="50" t="str">
        <f>IF(G70="","",INDEX(NK･NKG!$CG$5:$CG$52,G70,1))&amp;""</f>
        <v/>
      </c>
      <c r="CB72" s="50" t="s">
        <v>720</v>
      </c>
      <c r="CC72" s="50" t="str">
        <f>IF(I70="","",INDEX(外線情報!$K$5:$K$16,I70,1))&amp;""</f>
        <v/>
      </c>
      <c r="CD72" s="50" t="s">
        <v>417</v>
      </c>
      <c r="CE72" s="50" t="str">
        <f>IF(I70="","",INDEX(NK･NKG!$CG$5:$CG$52,I70,1))&amp;""</f>
        <v/>
      </c>
      <c r="CF72" s="50" t="s">
        <v>720</v>
      </c>
      <c r="CG72" s="50" t="str">
        <f>IF(K70="","",INDEX(外線情報!$K$5:$K$16,K70,1))&amp;""</f>
        <v/>
      </c>
      <c r="CH72" s="50" t="s">
        <v>417</v>
      </c>
      <c r="CI72" s="50" t="str">
        <f>IF(K70="","",INDEX(NK･NKG!$CG$5:$CG$52,K70,1))&amp;""</f>
        <v/>
      </c>
      <c r="CJ72" s="50" t="s">
        <v>720</v>
      </c>
      <c r="CK72" s="50" t="str">
        <f>IF(M70="","",INDEX(外線情報!$K$5:$K$16,M70,1))&amp;""</f>
        <v/>
      </c>
      <c r="CL72" s="50" t="s">
        <v>417</v>
      </c>
      <c r="CM72" s="50" t="str">
        <f>IF(M70="","",INDEX(NK･NKG!$CG$5:$CG$52,M70,1))&amp;""</f>
        <v/>
      </c>
      <c r="DA72" s="1153" t="str">
        <f t="shared" ref="DA72" si="177">IF(DA69="grey","grey","")</f>
        <v>grey</v>
      </c>
      <c r="DB72" s="1154"/>
      <c r="DC72" s="1153" t="str">
        <f t="shared" ref="DC72" si="178">IF(DC69="grey","grey","")</f>
        <v>grey</v>
      </c>
      <c r="DD72" s="1154"/>
      <c r="DE72" s="1153" t="str">
        <f t="shared" ref="DE72" si="179">IF(DE69="grey","grey","")</f>
        <v>grey</v>
      </c>
      <c r="DF72" s="1154"/>
      <c r="DG72" s="1153" t="str">
        <f t="shared" ref="DG72" si="180">IF(DG69="grey","grey","")</f>
        <v>grey</v>
      </c>
      <c r="DH72" s="1154"/>
      <c r="DI72" s="1153" t="str">
        <f t="shared" ref="DI72" si="181">IF(DI69="grey","grey","")</f>
        <v>grey</v>
      </c>
      <c r="DJ72" s="1154"/>
      <c r="DK72" s="1153" t="str">
        <f t="shared" ref="DK72" si="182">IF(DK69="grey","grey","")</f>
        <v>grey</v>
      </c>
      <c r="DL72" s="1154"/>
      <c r="DM72" s="22" t="str">
        <f>IFERROR(INDEX(内線情報!$BL$5:$BL$41,MATCH(R72,内線情報!$AI$5:$AI$43,0),1),"")</f>
        <v/>
      </c>
      <c r="DN72" s="22">
        <f>IF(MAX($DM72:$DM98)&gt;0,MAX($DM72:$DM98),36)</f>
        <v>36</v>
      </c>
      <c r="DV72" s="1153" t="str">
        <f>IF(B70="IK",BQ72,IF(B70="NK",BS72,""))</f>
        <v/>
      </c>
      <c r="DW72" s="1154"/>
      <c r="DX72" s="1155" t="str">
        <f>IF(D70="IK",BU72,IF(D70="NK",BW72,""))</f>
        <v/>
      </c>
      <c r="DY72" s="1156"/>
      <c r="DZ72" s="1155" t="str">
        <f>IF(F70="IK",BY72,IF(F70="NK",CA72,""))</f>
        <v/>
      </c>
      <c r="EA72" s="1156"/>
      <c r="EB72" s="1155" t="str">
        <f>IF(H70="IK",CC72,IF(H70="NK",CE72,""))</f>
        <v/>
      </c>
      <c r="EC72" s="1156"/>
      <c r="ED72" s="1155" t="str">
        <f>IF(J70="IK",CG72,IF(J70="NK",CI72,""))</f>
        <v/>
      </c>
      <c r="EE72" s="1156"/>
      <c r="EF72" s="1155" t="str">
        <f>IF(L70="IK",CK72,IF(L70="NK",CM72,""))</f>
        <v/>
      </c>
      <c r="EG72" s="1156"/>
      <c r="ET72" s="1153"/>
      <c r="EU72" s="1154"/>
      <c r="EV72" s="1153"/>
      <c r="EW72" s="1154"/>
      <c r="EX72" s="1153"/>
      <c r="EY72" s="1154"/>
      <c r="EZ72" s="1153"/>
      <c r="FA72" s="1154"/>
      <c r="FB72" s="1153"/>
      <c r="FC72" s="1154"/>
      <c r="FD72" s="1153"/>
      <c r="FE72" s="1154"/>
      <c r="FF72" s="411"/>
      <c r="FG72" s="411"/>
      <c r="FH72" s="411"/>
      <c r="FI72" s="411"/>
      <c r="FJ72" s="411"/>
      <c r="FK72" s="411"/>
      <c r="FL72" s="411"/>
      <c r="FM72" s="411"/>
      <c r="FN72" s="411"/>
      <c r="FO72" s="411"/>
      <c r="FP72" s="411"/>
      <c r="FQ72" s="411"/>
      <c r="FR72" s="1153"/>
      <c r="FS72" s="1154"/>
      <c r="FT72" s="1153"/>
      <c r="FU72" s="1154"/>
      <c r="FV72" s="1153"/>
      <c r="FW72" s="1154"/>
      <c r="FX72" s="1153"/>
      <c r="FY72" s="1154"/>
      <c r="FZ72" s="1153"/>
      <c r="GA72" s="1154"/>
      <c r="GB72" s="1153"/>
      <c r="GC72" s="1154"/>
      <c r="GE72" s="1171"/>
      <c r="GF72" s="1171"/>
      <c r="GG72" s="1169"/>
      <c r="GH72" s="1171"/>
      <c r="GI72" s="1142"/>
      <c r="GJ72" s="1143"/>
      <c r="GK72" s="1143"/>
      <c r="GL72" s="1143"/>
      <c r="GM72" s="1143"/>
      <c r="GN72" s="1143"/>
      <c r="GO72" s="1143"/>
      <c r="GP72" s="1143"/>
      <c r="GQ72" s="1143"/>
      <c r="GR72" s="1143"/>
      <c r="GS72" s="1143"/>
      <c r="GT72" s="1143"/>
      <c r="GU72" s="1143"/>
      <c r="GV72" s="1143"/>
      <c r="GW72" s="1143"/>
      <c r="GX72" s="1143"/>
      <c r="GY72" s="1143"/>
      <c r="GZ72" s="1143"/>
      <c r="HA72" s="1143"/>
      <c r="HB72" s="1143"/>
      <c r="HC72" s="1143"/>
      <c r="HD72" s="1143"/>
      <c r="HE72" s="1143"/>
      <c r="HF72" s="1143"/>
      <c r="HG72" s="1143"/>
      <c r="HH72" s="1143"/>
      <c r="HI72" s="1143"/>
      <c r="HJ72" s="1143"/>
      <c r="HK72" s="1143"/>
      <c r="HL72" s="1143"/>
      <c r="HM72" s="1143"/>
      <c r="HN72" s="1143"/>
      <c r="HO72" s="1143"/>
      <c r="HP72" s="1143"/>
      <c r="HQ72" s="1143"/>
      <c r="HR72" s="1144"/>
      <c r="HS72" s="1169"/>
      <c r="HT72" s="1171"/>
      <c r="HU72" s="1169"/>
    </row>
    <row r="73" spans="1:229">
      <c r="B73" s="1184" t="s">
        <v>1318</v>
      </c>
      <c r="C73" s="1185"/>
      <c r="D73" s="1182" t="s">
        <v>1318</v>
      </c>
      <c r="E73" s="1183"/>
      <c r="F73" s="1184" t="s">
        <v>1318</v>
      </c>
      <c r="G73" s="1185"/>
      <c r="H73" s="1182" t="s">
        <v>1328</v>
      </c>
      <c r="I73" s="1183"/>
      <c r="J73" s="1184" t="s">
        <v>1318</v>
      </c>
      <c r="K73" s="1185"/>
      <c r="L73" s="1182" t="s">
        <v>1318</v>
      </c>
      <c r="M73" s="1183"/>
      <c r="N73" s="30"/>
      <c r="O73" s="1151">
        <v>1</v>
      </c>
      <c r="P73" s="1151" t="str">
        <f>IFERROR(INDEX(内線情報!$C$5:$C$54,MATCH($Q73,内線情報!$B$5:$B$54,0)),"")&amp;""</f>
        <v/>
      </c>
      <c r="Q73" s="1160"/>
      <c r="R73" s="1151" t="str">
        <f>IFERROR(INDEX(内線情報!$D$5:$D$54,MATCH($Q73,内線情報!$B$5:$B$54,0)),"")&amp;""</f>
        <v/>
      </c>
      <c r="S73" s="431" t="s">
        <v>643</v>
      </c>
      <c r="T73" s="431" t="s">
        <v>643</v>
      </c>
      <c r="U73" s="431" t="s">
        <v>643</v>
      </c>
      <c r="V73" s="431" t="s">
        <v>643</v>
      </c>
      <c r="W73" s="431" t="s">
        <v>643</v>
      </c>
      <c r="X73" s="431" t="s">
        <v>643</v>
      </c>
      <c r="Y73" s="431" t="s">
        <v>643</v>
      </c>
      <c r="Z73" s="431" t="s">
        <v>643</v>
      </c>
      <c r="AA73" s="431" t="s">
        <v>643</v>
      </c>
      <c r="AB73" s="431" t="s">
        <v>643</v>
      </c>
      <c r="AC73" s="431" t="s">
        <v>643</v>
      </c>
      <c r="AD73" s="431" t="s">
        <v>643</v>
      </c>
      <c r="AE73" s="431" t="s">
        <v>643</v>
      </c>
      <c r="AF73" s="431" t="s">
        <v>643</v>
      </c>
      <c r="AG73" s="431" t="s">
        <v>643</v>
      </c>
      <c r="AH73" s="431" t="s">
        <v>643</v>
      </c>
      <c r="AI73" s="431" t="s">
        <v>643</v>
      </c>
      <c r="AJ73" s="431" t="s">
        <v>643</v>
      </c>
      <c r="AK73" s="431" t="s">
        <v>643</v>
      </c>
      <c r="AL73" s="431" t="s">
        <v>643</v>
      </c>
      <c r="AM73" s="431" t="s">
        <v>643</v>
      </c>
      <c r="AN73" s="431" t="s">
        <v>643</v>
      </c>
      <c r="AO73" s="431" t="s">
        <v>643</v>
      </c>
      <c r="AP73" s="431" t="s">
        <v>643</v>
      </c>
      <c r="AQ73" s="431" t="s">
        <v>643</v>
      </c>
      <c r="AR73" s="431" t="s">
        <v>643</v>
      </c>
      <c r="AS73" s="431" t="s">
        <v>643</v>
      </c>
      <c r="AT73" s="431" t="s">
        <v>643</v>
      </c>
      <c r="AU73" s="431" t="s">
        <v>643</v>
      </c>
      <c r="AV73" s="431" t="s">
        <v>643</v>
      </c>
      <c r="AW73" s="431" t="s">
        <v>643</v>
      </c>
      <c r="AX73" s="431" t="s">
        <v>643</v>
      </c>
      <c r="AY73" s="431" t="s">
        <v>643</v>
      </c>
      <c r="AZ73" s="431" t="s">
        <v>643</v>
      </c>
      <c r="BA73" s="431" t="s">
        <v>643</v>
      </c>
      <c r="BB73" s="431" t="s">
        <v>643</v>
      </c>
      <c r="BC73" s="1178" t="s">
        <v>643</v>
      </c>
      <c r="BD73" s="1151" t="str">
        <f>IFERROR(IF(Q73="","",IF(ISBLANK(INDEX(内線情報!$G$5:$G$54,Q73)),1,DS73)),"")&amp;""</f>
        <v/>
      </c>
      <c r="BE73" s="1180"/>
      <c r="BO73" s="50">
        <v>66</v>
      </c>
      <c r="BW73" s="50"/>
      <c r="CH73" s="50"/>
      <c r="CI73" s="50"/>
      <c r="DA73" s="1153" t="str">
        <f>IF(DA69="grey","grey",IF(AND(B70&lt;&gt;$BG$7,B70&lt;&gt;$BG$9,B70&lt;&gt;$BG$13,B70&lt;&gt;$BG$12),"grey",IF(B73="","yellow",IF(COUNTIF($CN$6:$CN$32,B73)&gt;0,"","red"))))</f>
        <v>grey</v>
      </c>
      <c r="DB73" s="1154"/>
      <c r="DC73" s="1153" t="str">
        <f>IF(DC69="grey","grey",IF(AND(D70&lt;&gt;$BG$7,D70&lt;&gt;$BG$9,D70&lt;&gt;$BG$13,D70&lt;&gt;$BG$12),"grey",IF(D73="","yellow",IF(COUNTIF($CN$6:$CN$32,D73)&gt;0,"","red"))))</f>
        <v>grey</v>
      </c>
      <c r="DD73" s="1154"/>
      <c r="DE73" s="1153" t="str">
        <f>IF(DE69="grey","grey",IF(AND(F70&lt;&gt;$BG$7,F70&lt;&gt;$BG$9,F70&lt;&gt;$BG$13,F70&lt;&gt;$BG$12),"grey",IF(F73="","yellow",IF(COUNTIF($CN$6:$CN$32,F73)&gt;0,"","red"))))</f>
        <v>grey</v>
      </c>
      <c r="DF73" s="1154"/>
      <c r="DG73" s="1153" t="str">
        <f>IF(DG69="grey","grey",IF(AND(H70&lt;&gt;$BG$7,H70&lt;&gt;$BG$9,H70&lt;&gt;$BG$13,H70&lt;&gt;$BG$12),"grey",IF(H73="","yellow",IF(COUNTIF($CN$6:$CN$32,H73)&gt;0,"","red"))))</f>
        <v>grey</v>
      </c>
      <c r="DH73" s="1154"/>
      <c r="DI73" s="1153" t="str">
        <f>IF(DI69="grey","grey",IF(AND(J70&lt;&gt;$BG$7,J70&lt;&gt;$BG$9,J70&lt;&gt;$BG$13,J70&lt;&gt;$BG$12),"grey",IF(J73="","yellow",IF(COUNTIF($CN$6:$CN$32,J73)&gt;0,"","red"))))</f>
        <v>grey</v>
      </c>
      <c r="DJ73" s="1154"/>
      <c r="DK73" s="1153" t="str">
        <f>IF(DK69="grey","grey",IF(AND(L70&lt;&gt;$BG$7,L70&lt;&gt;$BG$9,L70&lt;&gt;$BG$13,L70&lt;&gt;$BG$12),"grey",IF(L73="","yellow",IF(COUNTIF($CN$6:$CN$32,L73)&gt;0,"","red"))))</f>
        <v>grey</v>
      </c>
      <c r="DL73" s="1154"/>
      <c r="DM73" s="22" t="str">
        <f>IFERROR(INDEX(内線情報!$BL$5:$BL$41,MATCH(R73,内線情報!$AI$5:$AI$43,0),1),"")</f>
        <v/>
      </c>
      <c r="DS73" s="1141" t="e">
        <f>INDEX(内線情報!$G$5:$G$54,MATCH(Q73,DK,0))</f>
        <v>#N/A</v>
      </c>
      <c r="DV73" s="1153"/>
      <c r="DW73" s="1154"/>
      <c r="DX73" s="1153"/>
      <c r="DY73" s="1154"/>
      <c r="DZ73" s="1153"/>
      <c r="EA73" s="1154"/>
      <c r="EB73" s="1153"/>
      <c r="EC73" s="1154"/>
      <c r="ED73" s="1153"/>
      <c r="EE73" s="1154"/>
      <c r="EF73" s="1153"/>
      <c r="EG73" s="1154"/>
      <c r="ET73" s="1153"/>
      <c r="EU73" s="1154"/>
      <c r="EV73" s="1153"/>
      <c r="EW73" s="1154"/>
      <c r="EX73" s="1153"/>
      <c r="EY73" s="1154"/>
      <c r="EZ73" s="1153"/>
      <c r="FA73" s="1154"/>
      <c r="FB73" s="1153"/>
      <c r="FC73" s="1154"/>
      <c r="FD73" s="1153"/>
      <c r="FE73" s="1154"/>
      <c r="FF73" s="411"/>
      <c r="FG73" s="411"/>
      <c r="FH73" s="411"/>
      <c r="FI73" s="411"/>
      <c r="FJ73" s="411"/>
      <c r="FK73" s="411"/>
      <c r="FL73" s="411"/>
      <c r="FM73" s="411"/>
      <c r="FN73" s="411"/>
      <c r="FO73" s="411"/>
      <c r="FP73" s="411"/>
      <c r="FQ73" s="411"/>
      <c r="FR73" s="1153"/>
      <c r="FS73" s="1154"/>
      <c r="FT73" s="1153"/>
      <c r="FU73" s="1154"/>
      <c r="FV73" s="1153"/>
      <c r="FW73" s="1154"/>
      <c r="FX73" s="1153"/>
      <c r="FY73" s="1154"/>
      <c r="FZ73" s="1153"/>
      <c r="GA73" s="1154"/>
      <c r="GB73" s="1153"/>
      <c r="GC73" s="1154"/>
      <c r="GE73" s="1151" t="str">
        <f>IF($GF73="grey","grey","")</f>
        <v>grey</v>
      </c>
      <c r="GF73" s="1151" t="str">
        <f>IF($GG73="grey","grey","")</f>
        <v>grey</v>
      </c>
      <c r="GG73" s="1160" t="str">
        <f>IF(Q73="","grey",IF(COUNTIF(Q:Q,Q73)&gt;1,"red",IF(COUNTIF(_DK,Q73)&gt;0,"","red")))</f>
        <v>grey</v>
      </c>
      <c r="GH73" s="1151" t="str">
        <f>IF($GF73="grey","grey","")</f>
        <v>grey</v>
      </c>
      <c r="GI73" s="633" t="str">
        <f t="shared" ref="GI73:HR73" si="183">IF(GI70="grey","grey",IF($GG73="grey","grey",IF(S73="","yellow",IF(COUNTIF($CT$6:$CT$21,S73)&gt;0,"","red"))))</f>
        <v>grey</v>
      </c>
      <c r="GJ73" s="633" t="str">
        <f t="shared" si="183"/>
        <v>grey</v>
      </c>
      <c r="GK73" s="633" t="str">
        <f t="shared" si="183"/>
        <v>grey</v>
      </c>
      <c r="GL73" s="633" t="str">
        <f t="shared" si="183"/>
        <v>grey</v>
      </c>
      <c r="GM73" s="633" t="str">
        <f t="shared" si="183"/>
        <v>grey</v>
      </c>
      <c r="GN73" s="633" t="str">
        <f t="shared" si="183"/>
        <v>grey</v>
      </c>
      <c r="GO73" s="633" t="str">
        <f t="shared" si="183"/>
        <v>grey</v>
      </c>
      <c r="GP73" s="633" t="str">
        <f t="shared" si="183"/>
        <v>grey</v>
      </c>
      <c r="GQ73" s="633" t="str">
        <f t="shared" si="183"/>
        <v>grey</v>
      </c>
      <c r="GR73" s="633" t="str">
        <f t="shared" si="183"/>
        <v>grey</v>
      </c>
      <c r="GS73" s="633" t="str">
        <f t="shared" si="183"/>
        <v>grey</v>
      </c>
      <c r="GT73" s="633" t="str">
        <f t="shared" si="183"/>
        <v>grey</v>
      </c>
      <c r="GU73" s="633" t="str">
        <f t="shared" si="183"/>
        <v>grey</v>
      </c>
      <c r="GV73" s="633" t="str">
        <f t="shared" si="183"/>
        <v>grey</v>
      </c>
      <c r="GW73" s="633" t="str">
        <f t="shared" si="183"/>
        <v>grey</v>
      </c>
      <c r="GX73" s="633" t="str">
        <f t="shared" si="183"/>
        <v>grey</v>
      </c>
      <c r="GY73" s="633" t="str">
        <f t="shared" si="183"/>
        <v>grey</v>
      </c>
      <c r="GZ73" s="633" t="str">
        <f t="shared" si="183"/>
        <v>grey</v>
      </c>
      <c r="HA73" s="633" t="str">
        <f t="shared" si="183"/>
        <v>grey</v>
      </c>
      <c r="HB73" s="633" t="str">
        <f t="shared" si="183"/>
        <v>grey</v>
      </c>
      <c r="HC73" s="633" t="str">
        <f t="shared" si="183"/>
        <v>grey</v>
      </c>
      <c r="HD73" s="633" t="str">
        <f t="shared" si="183"/>
        <v>grey</v>
      </c>
      <c r="HE73" s="633" t="str">
        <f t="shared" si="183"/>
        <v>grey</v>
      </c>
      <c r="HF73" s="633" t="str">
        <f t="shared" si="183"/>
        <v>grey</v>
      </c>
      <c r="HG73" s="633" t="str">
        <f t="shared" si="183"/>
        <v>grey</v>
      </c>
      <c r="HH73" s="633" t="str">
        <f t="shared" si="183"/>
        <v>grey</v>
      </c>
      <c r="HI73" s="633" t="str">
        <f t="shared" si="183"/>
        <v>grey</v>
      </c>
      <c r="HJ73" s="633" t="str">
        <f t="shared" si="183"/>
        <v>grey</v>
      </c>
      <c r="HK73" s="633" t="str">
        <f t="shared" si="183"/>
        <v>grey</v>
      </c>
      <c r="HL73" s="633" t="str">
        <f t="shared" si="183"/>
        <v>grey</v>
      </c>
      <c r="HM73" s="633" t="str">
        <f t="shared" si="183"/>
        <v>grey</v>
      </c>
      <c r="HN73" s="633" t="str">
        <f t="shared" si="183"/>
        <v>grey</v>
      </c>
      <c r="HO73" s="633" t="str">
        <f t="shared" si="183"/>
        <v>grey</v>
      </c>
      <c r="HP73" s="633" t="str">
        <f t="shared" si="183"/>
        <v>grey</v>
      </c>
      <c r="HQ73" s="633" t="str">
        <f t="shared" si="183"/>
        <v>grey</v>
      </c>
      <c r="HR73" s="633" t="str">
        <f t="shared" si="183"/>
        <v>grey</v>
      </c>
      <c r="HS73" s="1162" t="str">
        <f>IF($GG73="grey","grey",IF(BC73="","",IF(COUNTIF($CV$6:$CV$7,BC73)&gt;0,"","red")))</f>
        <v>grey</v>
      </c>
      <c r="HT73" s="1151" t="str">
        <f>IF($GG73="grey","grey","")</f>
        <v>grey</v>
      </c>
      <c r="HU73" s="1160" t="str">
        <f>IF($GG73="grey","grey","")</f>
        <v>grey</v>
      </c>
    </row>
    <row r="74" spans="1:229">
      <c r="B74" s="1186" t="s">
        <v>291</v>
      </c>
      <c r="C74" s="1187"/>
      <c r="D74" s="1186" t="s">
        <v>292</v>
      </c>
      <c r="E74" s="1187"/>
      <c r="F74" s="1186" t="s">
        <v>293</v>
      </c>
      <c r="G74" s="1187"/>
      <c r="H74" s="1186" t="s">
        <v>294</v>
      </c>
      <c r="I74" s="1187"/>
      <c r="J74" s="1186" t="s">
        <v>295</v>
      </c>
      <c r="K74" s="1187"/>
      <c r="L74" s="1186" t="s">
        <v>296</v>
      </c>
      <c r="M74" s="1187"/>
      <c r="N74" s="30"/>
      <c r="O74" s="1152"/>
      <c r="P74" s="1152"/>
      <c r="Q74" s="1161"/>
      <c r="R74" s="1152"/>
      <c r="S74" s="432" t="s">
        <v>643</v>
      </c>
      <c r="T74" s="432" t="s">
        <v>643</v>
      </c>
      <c r="U74" s="432" t="s">
        <v>643</v>
      </c>
      <c r="V74" s="432" t="s">
        <v>643</v>
      </c>
      <c r="W74" s="432" t="s">
        <v>643</v>
      </c>
      <c r="X74" s="432" t="s">
        <v>643</v>
      </c>
      <c r="Y74" s="432" t="s">
        <v>643</v>
      </c>
      <c r="Z74" s="432" t="s">
        <v>643</v>
      </c>
      <c r="AA74" s="432" t="s">
        <v>643</v>
      </c>
      <c r="AB74" s="432" t="s">
        <v>643</v>
      </c>
      <c r="AC74" s="432" t="s">
        <v>643</v>
      </c>
      <c r="AD74" s="432" t="s">
        <v>643</v>
      </c>
      <c r="AE74" s="432" t="s">
        <v>643</v>
      </c>
      <c r="AF74" s="432" t="s">
        <v>643</v>
      </c>
      <c r="AG74" s="432" t="s">
        <v>643</v>
      </c>
      <c r="AH74" s="432" t="s">
        <v>643</v>
      </c>
      <c r="AI74" s="432" t="s">
        <v>643</v>
      </c>
      <c r="AJ74" s="432" t="s">
        <v>643</v>
      </c>
      <c r="AK74" s="432" t="s">
        <v>643</v>
      </c>
      <c r="AL74" s="432" t="s">
        <v>643</v>
      </c>
      <c r="AM74" s="432" t="s">
        <v>643</v>
      </c>
      <c r="AN74" s="432" t="s">
        <v>643</v>
      </c>
      <c r="AO74" s="432" t="s">
        <v>643</v>
      </c>
      <c r="AP74" s="432" t="s">
        <v>643</v>
      </c>
      <c r="AQ74" s="432" t="s">
        <v>643</v>
      </c>
      <c r="AR74" s="432" t="s">
        <v>643</v>
      </c>
      <c r="AS74" s="432" t="s">
        <v>643</v>
      </c>
      <c r="AT74" s="432" t="s">
        <v>643</v>
      </c>
      <c r="AU74" s="432" t="s">
        <v>643</v>
      </c>
      <c r="AV74" s="432" t="s">
        <v>643</v>
      </c>
      <c r="AW74" s="432" t="s">
        <v>643</v>
      </c>
      <c r="AX74" s="432" t="s">
        <v>643</v>
      </c>
      <c r="AY74" s="432" t="s">
        <v>643</v>
      </c>
      <c r="AZ74" s="432" t="s">
        <v>643</v>
      </c>
      <c r="BA74" s="432" t="s">
        <v>643</v>
      </c>
      <c r="BB74" s="432" t="s">
        <v>643</v>
      </c>
      <c r="BC74" s="1179"/>
      <c r="BD74" s="1152"/>
      <c r="BE74" s="1181"/>
      <c r="BQ74" s="52"/>
      <c r="BS74" s="52"/>
      <c r="BU74" s="52"/>
      <c r="BV74" s="50"/>
      <c r="BW74" s="52"/>
      <c r="BY74" s="52"/>
      <c r="CA74" s="52"/>
      <c r="CC74" s="52"/>
      <c r="CE74" s="52"/>
      <c r="CG74" s="52"/>
      <c r="CH74" s="50"/>
      <c r="CI74" s="52"/>
      <c r="CK74" s="52"/>
      <c r="CM74" s="52"/>
      <c r="DA74" s="1166" t="str">
        <f>IFERROR(IF(COUNT(Q73:Q98)&gt;0,IF($DN72&lt;8,"grey",B74),"grey"),B74)</f>
        <v>grey</v>
      </c>
      <c r="DB74" s="1167"/>
      <c r="DC74" s="1166" t="str">
        <f>IFERROR(IF(COUNT(Q73:Q98)&gt;0,IF($DN72&lt;8,"grey",D74),"grey"),D74)</f>
        <v>grey</v>
      </c>
      <c r="DD74" s="1167"/>
      <c r="DE74" s="1166" t="str">
        <f>IFERROR(IF(COUNT(Q73:Q98)&gt;0,IF($DN72&lt;18,"grey",F74),"grey"),F74)</f>
        <v>grey</v>
      </c>
      <c r="DF74" s="1167"/>
      <c r="DG74" s="1166" t="str">
        <f>IFERROR(IF(COUNT(Q73:Q98)&gt;0,IF($DN72&lt;18,"grey",H74),"grey"),H74)</f>
        <v>grey</v>
      </c>
      <c r="DH74" s="1167"/>
      <c r="DI74" s="1166" t="str">
        <f>IFERROR(IF(COUNT(Q73:Q98)&gt;0,IF($DN72&lt;18,"grey",J74),"grey"),J74)</f>
        <v>grey</v>
      </c>
      <c r="DJ74" s="1167"/>
      <c r="DK74" s="1166" t="str">
        <f>IFERROR(IF(COUNT(Q73:Q98)&gt;0,IF($DN72&lt;18,"grey",L74),"grey"),L74)</f>
        <v>grey</v>
      </c>
      <c r="DL74" s="1167"/>
      <c r="DM74" s="22" t="str">
        <f>IFERROR(INDEX(内線情報!$BL$5:$BL$41,MATCH(R74,内線情報!$AI$5:$AI$43,0),1),"")</f>
        <v/>
      </c>
      <c r="DS74" s="1141"/>
      <c r="DV74" s="1166"/>
      <c r="DW74" s="1167"/>
      <c r="DX74" s="1166"/>
      <c r="DY74" s="1167"/>
      <c r="DZ74" s="1166"/>
      <c r="EA74" s="1167"/>
      <c r="EB74" s="1166"/>
      <c r="EC74" s="1167"/>
      <c r="ED74" s="1166"/>
      <c r="EE74" s="1167"/>
      <c r="EF74" s="1166"/>
      <c r="EG74" s="1167"/>
      <c r="ET74" s="1166"/>
      <c r="EU74" s="1167"/>
      <c r="EV74" s="1166"/>
      <c r="EW74" s="1167"/>
      <c r="EX74" s="1166"/>
      <c r="EY74" s="1167"/>
      <c r="EZ74" s="1166"/>
      <c r="FA74" s="1167"/>
      <c r="FB74" s="1166"/>
      <c r="FC74" s="1167"/>
      <c r="FD74" s="1166"/>
      <c r="FE74" s="1167"/>
      <c r="FF74" s="420"/>
      <c r="FG74" s="420"/>
      <c r="FH74" s="420"/>
      <c r="FI74" s="420"/>
      <c r="FJ74" s="420"/>
      <c r="FK74" s="420"/>
      <c r="FL74" s="420"/>
      <c r="FM74" s="420"/>
      <c r="FN74" s="420"/>
      <c r="FO74" s="420"/>
      <c r="FP74" s="420"/>
      <c r="FQ74" s="420"/>
      <c r="FR74" s="1166"/>
      <c r="FS74" s="1167"/>
      <c r="FT74" s="1166"/>
      <c r="FU74" s="1167"/>
      <c r="FV74" s="1166"/>
      <c r="FW74" s="1167"/>
      <c r="FX74" s="1166"/>
      <c r="FY74" s="1167"/>
      <c r="FZ74" s="1166"/>
      <c r="GA74" s="1167"/>
      <c r="GB74" s="1166"/>
      <c r="GC74" s="1167"/>
      <c r="GE74" s="1152"/>
      <c r="GF74" s="1152"/>
      <c r="GG74" s="1161"/>
      <c r="GH74" s="1152"/>
      <c r="GI74" s="633" t="str">
        <f t="shared" ref="GI74:HR74" si="184">IF(GI70="grey","grey",IF($GG73="grey","grey",IF(S74="","yellow",IF(COUNTIF($CW$6:$CW$7,S74)&gt;0,"","red"))))</f>
        <v>grey</v>
      </c>
      <c r="GJ74" s="633" t="str">
        <f t="shared" si="184"/>
        <v>grey</v>
      </c>
      <c r="GK74" s="633" t="str">
        <f t="shared" si="184"/>
        <v>grey</v>
      </c>
      <c r="GL74" s="633" t="str">
        <f t="shared" si="184"/>
        <v>grey</v>
      </c>
      <c r="GM74" s="633" t="str">
        <f t="shared" si="184"/>
        <v>grey</v>
      </c>
      <c r="GN74" s="633" t="str">
        <f t="shared" si="184"/>
        <v>grey</v>
      </c>
      <c r="GO74" s="633" t="str">
        <f t="shared" si="184"/>
        <v>grey</v>
      </c>
      <c r="GP74" s="633" t="str">
        <f t="shared" si="184"/>
        <v>grey</v>
      </c>
      <c r="GQ74" s="633" t="str">
        <f t="shared" si="184"/>
        <v>grey</v>
      </c>
      <c r="GR74" s="633" t="str">
        <f t="shared" si="184"/>
        <v>grey</v>
      </c>
      <c r="GS74" s="633" t="str">
        <f t="shared" si="184"/>
        <v>grey</v>
      </c>
      <c r="GT74" s="633" t="str">
        <f t="shared" si="184"/>
        <v>grey</v>
      </c>
      <c r="GU74" s="633" t="str">
        <f t="shared" si="184"/>
        <v>grey</v>
      </c>
      <c r="GV74" s="633" t="str">
        <f t="shared" si="184"/>
        <v>grey</v>
      </c>
      <c r="GW74" s="633" t="str">
        <f t="shared" si="184"/>
        <v>grey</v>
      </c>
      <c r="GX74" s="633" t="str">
        <f t="shared" si="184"/>
        <v>grey</v>
      </c>
      <c r="GY74" s="633" t="str">
        <f t="shared" si="184"/>
        <v>grey</v>
      </c>
      <c r="GZ74" s="633" t="str">
        <f t="shared" si="184"/>
        <v>grey</v>
      </c>
      <c r="HA74" s="633" t="str">
        <f t="shared" si="184"/>
        <v>grey</v>
      </c>
      <c r="HB74" s="633" t="str">
        <f t="shared" si="184"/>
        <v>grey</v>
      </c>
      <c r="HC74" s="633" t="str">
        <f t="shared" si="184"/>
        <v>grey</v>
      </c>
      <c r="HD74" s="633" t="str">
        <f t="shared" si="184"/>
        <v>grey</v>
      </c>
      <c r="HE74" s="633" t="str">
        <f t="shared" si="184"/>
        <v>grey</v>
      </c>
      <c r="HF74" s="633" t="str">
        <f t="shared" si="184"/>
        <v>grey</v>
      </c>
      <c r="HG74" s="633" t="str">
        <f t="shared" si="184"/>
        <v>grey</v>
      </c>
      <c r="HH74" s="633" t="str">
        <f t="shared" si="184"/>
        <v>grey</v>
      </c>
      <c r="HI74" s="633" t="str">
        <f t="shared" si="184"/>
        <v>grey</v>
      </c>
      <c r="HJ74" s="633" t="str">
        <f t="shared" si="184"/>
        <v>grey</v>
      </c>
      <c r="HK74" s="633" t="str">
        <f t="shared" si="184"/>
        <v>grey</v>
      </c>
      <c r="HL74" s="633" t="str">
        <f t="shared" si="184"/>
        <v>grey</v>
      </c>
      <c r="HM74" s="633" t="str">
        <f t="shared" si="184"/>
        <v>grey</v>
      </c>
      <c r="HN74" s="633" t="str">
        <f t="shared" si="184"/>
        <v>grey</v>
      </c>
      <c r="HO74" s="633" t="str">
        <f t="shared" si="184"/>
        <v>grey</v>
      </c>
      <c r="HP74" s="633" t="str">
        <f t="shared" si="184"/>
        <v>grey</v>
      </c>
      <c r="HQ74" s="633" t="str">
        <f t="shared" si="184"/>
        <v>grey</v>
      </c>
      <c r="HR74" s="633" t="str">
        <f t="shared" si="184"/>
        <v>grey</v>
      </c>
      <c r="HS74" s="1163"/>
      <c r="HT74" s="1152"/>
      <c r="HU74" s="1161"/>
    </row>
    <row r="75" spans="1:229">
      <c r="B75" s="34" t="s">
        <v>57</v>
      </c>
      <c r="C75" s="35"/>
      <c r="D75" s="34" t="s">
        <v>57</v>
      </c>
      <c r="E75" s="35"/>
      <c r="F75" s="34" t="s">
        <v>57</v>
      </c>
      <c r="G75" s="35"/>
      <c r="H75" s="34" t="s">
        <v>57</v>
      </c>
      <c r="I75" s="35"/>
      <c r="J75" s="34" t="s">
        <v>57</v>
      </c>
      <c r="K75" s="35"/>
      <c r="L75" s="34" t="s">
        <v>57</v>
      </c>
      <c r="M75" s="35"/>
      <c r="N75" s="30"/>
      <c r="O75" s="1151">
        <v>2</v>
      </c>
      <c r="P75" s="1151" t="str">
        <f>IFERROR(INDEX(内線情報!$C$5:$C$54,MATCH($Q75,内線情報!$B$5:$B$54,0)),"")&amp;""</f>
        <v/>
      </c>
      <c r="Q75" s="1160"/>
      <c r="R75" s="1151" t="str">
        <f>IFERROR(INDEX(内線情報!$D$5:$D$54,MATCH($Q75,内線情報!$B$5:$B$54,0)),"")&amp;""</f>
        <v/>
      </c>
      <c r="S75" s="431" t="s">
        <v>643</v>
      </c>
      <c r="T75" s="431" t="s">
        <v>643</v>
      </c>
      <c r="U75" s="431" t="s">
        <v>643</v>
      </c>
      <c r="V75" s="431" t="s">
        <v>643</v>
      </c>
      <c r="W75" s="431" t="s">
        <v>643</v>
      </c>
      <c r="X75" s="431" t="s">
        <v>643</v>
      </c>
      <c r="Y75" s="431" t="s">
        <v>643</v>
      </c>
      <c r="Z75" s="431" t="s">
        <v>643</v>
      </c>
      <c r="AA75" s="431" t="s">
        <v>643</v>
      </c>
      <c r="AB75" s="431" t="s">
        <v>643</v>
      </c>
      <c r="AC75" s="431" t="s">
        <v>643</v>
      </c>
      <c r="AD75" s="431" t="s">
        <v>643</v>
      </c>
      <c r="AE75" s="431" t="s">
        <v>643</v>
      </c>
      <c r="AF75" s="431" t="s">
        <v>643</v>
      </c>
      <c r="AG75" s="431" t="s">
        <v>643</v>
      </c>
      <c r="AH75" s="431" t="s">
        <v>643</v>
      </c>
      <c r="AI75" s="431" t="s">
        <v>643</v>
      </c>
      <c r="AJ75" s="431" t="s">
        <v>643</v>
      </c>
      <c r="AK75" s="431" t="s">
        <v>643</v>
      </c>
      <c r="AL75" s="431" t="s">
        <v>643</v>
      </c>
      <c r="AM75" s="431" t="s">
        <v>643</v>
      </c>
      <c r="AN75" s="431" t="s">
        <v>643</v>
      </c>
      <c r="AO75" s="431" t="s">
        <v>643</v>
      </c>
      <c r="AP75" s="431" t="s">
        <v>643</v>
      </c>
      <c r="AQ75" s="431" t="s">
        <v>643</v>
      </c>
      <c r="AR75" s="431" t="s">
        <v>643</v>
      </c>
      <c r="AS75" s="431" t="s">
        <v>643</v>
      </c>
      <c r="AT75" s="431" t="s">
        <v>643</v>
      </c>
      <c r="AU75" s="431" t="s">
        <v>643</v>
      </c>
      <c r="AV75" s="431" t="s">
        <v>643</v>
      </c>
      <c r="AW75" s="431" t="s">
        <v>643</v>
      </c>
      <c r="AX75" s="431" t="s">
        <v>643</v>
      </c>
      <c r="AY75" s="431" t="s">
        <v>643</v>
      </c>
      <c r="AZ75" s="431" t="s">
        <v>643</v>
      </c>
      <c r="BA75" s="431" t="s">
        <v>643</v>
      </c>
      <c r="BB75" s="431" t="s">
        <v>643</v>
      </c>
      <c r="BC75" s="1178" t="s">
        <v>643</v>
      </c>
      <c r="BD75" s="1151" t="str">
        <f>IFERROR(IF(Q75="","",IF(ISBLANK(INDEX(内線情報!$G$5:$G$54,Q75)),1,DS75)),"")&amp;""</f>
        <v/>
      </c>
      <c r="BE75" s="1180"/>
      <c r="BU75" s="50"/>
      <c r="BV75" s="50"/>
      <c r="BW75" s="50"/>
      <c r="CG75" s="50"/>
      <c r="CH75" s="50"/>
      <c r="CI75" s="50"/>
      <c r="DA75" s="34" t="str">
        <f>IF(DA74="grey","grey",IF(B75="","yellow",IF(COUNTIF($BG$6:$BG$39,B75)&gt;0,"","red")))</f>
        <v>grey</v>
      </c>
      <c r="DB75" s="35" t="str">
        <f ca="1">IF(DA74="grey","grey",IFERROR(IF(COUNTIF(INDIRECT(B75),SUBSTITUTE(C75,"*","~")),EU75,"red"),IF(AND(C75&lt;&gt;$BG$7,C75&lt;&gt;$BG$8,C75&lt;&gt;$BG$9,C75&lt;&gt;$BG$10,C75&lt;&gt;$BG$11,C75&lt;&gt;$BG$12,C75&lt;&gt;$BG$13),"grey",EU75)))</f>
        <v>grey</v>
      </c>
      <c r="DC75" s="34" t="str">
        <f>IF(DC74="grey","grey",IF(D75="","yellow",IF(COUNTIF($BG$6:$BG$39,D75)&gt;0,"","red")))</f>
        <v>grey</v>
      </c>
      <c r="DD75" s="35" t="str">
        <f ca="1">IF(DC74="grey","grey",IFERROR(IF(COUNTIF(INDIRECT(D75),SUBSTITUTE(E75,"*","~")),EW75,"red"),IF(AND(E75&lt;&gt;$BG$7,E75&lt;&gt;$BG$8,E75&lt;&gt;$BG$9,E75&lt;&gt;$BG$10,E75&lt;&gt;$BG$11,E75&lt;&gt;$BG$12,E75&lt;&gt;$BG$13),"grey",EW75)))</f>
        <v>grey</v>
      </c>
      <c r="DE75" s="34" t="str">
        <f>IF(DE74="grey","grey",IF(F75="","yellow",IF(COUNTIF($BG$6:$BG$39,F75)&gt;0,"","red")))</f>
        <v>grey</v>
      </c>
      <c r="DF75" s="35" t="str">
        <f ca="1">IF(DE74="grey","grey",IFERROR(IF(COUNTIF(INDIRECT(F75),SUBSTITUTE(G75,"*","~")),EY75,"red"),IF(AND(G75&lt;&gt;$BG$7,G75&lt;&gt;$BG$8,G75&lt;&gt;$BG$9,G75&lt;&gt;$BG$10,G75&lt;&gt;$BG$11,G75&lt;&gt;$BG$12,G75&lt;&gt;$BG$13),"grey",EY75)))</f>
        <v>grey</v>
      </c>
      <c r="DG75" s="34" t="str">
        <f>IF(DG74="grey","grey",IF(H75="","yellow",IF(COUNTIF($BG$6:$BG$39,H75)&gt;0,"","red")))</f>
        <v>grey</v>
      </c>
      <c r="DH75" s="35" t="str">
        <f ca="1">IF(DG74="grey","grey",IFERROR(IF(COUNTIF(INDIRECT(H75),SUBSTITUTE(I75,"*","~")),FA75,"red"),IF(AND(I75&lt;&gt;$BG$7,I75&lt;&gt;$BG$8,I75&lt;&gt;$BG$9,I75&lt;&gt;$BG$10,I75&lt;&gt;$BG$11,I75&lt;&gt;$BG$12,I75&lt;&gt;$BG$13),"grey",FA75)))</f>
        <v>grey</v>
      </c>
      <c r="DI75" s="34" t="str">
        <f>IF(DI74="grey","grey",IF(J75="","yellow",IF(COUNTIF($BG$6:$BG$39,J75)&gt;0,"","red")))</f>
        <v>grey</v>
      </c>
      <c r="DJ75" s="35" t="str">
        <f ca="1">IF(DI74="grey","grey",IFERROR(IF(COUNTIF(INDIRECT(J75),SUBSTITUTE(K75,"*","~")),FC75,"red"),IF(AND(K75&lt;&gt;$BG$7,K75&lt;&gt;$BG$8,K75&lt;&gt;$BG$9,K75&lt;&gt;$BG$10,K75&lt;&gt;$BG$11,K75&lt;&gt;$BG$12,K75&lt;&gt;$BG$13),"grey",FC75)))</f>
        <v>grey</v>
      </c>
      <c r="DK75" s="34" t="str">
        <f>IF(DK74="grey","grey",IF(L75="","yellow",IF(COUNTIF($BG$6:$BG$39,L75)&gt;0,"","red")))</f>
        <v>grey</v>
      </c>
      <c r="DL75" s="35" t="str">
        <f ca="1">IF(DK74="grey","grey",IFERROR(IF(COUNTIF(INDIRECT(L75),SUBSTITUTE(M75,"*","~")),FE75,"red"),IF(AND(M75&lt;&gt;$BG$7,M75&lt;&gt;$BG$8,M75&lt;&gt;$BG$9,M75&lt;&gt;$BG$10,M75&lt;&gt;$BG$11,M75&lt;&gt;$BG$12,M75&lt;&gt;$BG$13),"grey",FE75)))</f>
        <v>grey</v>
      </c>
      <c r="DM75" s="22" t="str">
        <f>IFERROR(INDEX(内線情報!$BL$5:$BL$41,MATCH(R75,内線情報!$AI$5:$AI$43,0),1),"")</f>
        <v/>
      </c>
      <c r="DS75" s="1141" t="e">
        <f>INDEX(内線情報!$G$5:$G$54,MATCH(Q75,DK,0))</f>
        <v>#N/A</v>
      </c>
      <c r="DV75" s="34" t="str">
        <f>CONCATENATE(B75,C75)</f>
        <v>未使用</v>
      </c>
      <c r="DW75" s="35"/>
      <c r="DX75" s="34" t="str">
        <f>CONCATENATE(D75,E75)</f>
        <v>未使用</v>
      </c>
      <c r="DY75" s="35"/>
      <c r="DZ75" s="34" t="str">
        <f>CONCATENATE(F75,G75)</f>
        <v>未使用</v>
      </c>
      <c r="EA75" s="35"/>
      <c r="EB75" s="34" t="str">
        <f>CONCATENATE(H75,I75)</f>
        <v>未使用</v>
      </c>
      <c r="EC75" s="35"/>
      <c r="ED75" s="34" t="str">
        <f>CONCATENATE(J75,K75)</f>
        <v>未使用</v>
      </c>
      <c r="EE75" s="35"/>
      <c r="EF75" s="34" t="str">
        <f>CONCATENATE(L75,M75)</f>
        <v>未使用</v>
      </c>
      <c r="EG75" s="35"/>
      <c r="EH75" s="22">
        <f>COUNTIF($DV$6:$EG$34,DV75)</f>
        <v>18</v>
      </c>
      <c r="EJ75" s="22">
        <f>COUNTIF($DV$6:$EG$34,DX75)</f>
        <v>18</v>
      </c>
      <c r="EL75" s="22">
        <f>COUNTIF($DV$6:$EG$34,DZ75)</f>
        <v>18</v>
      </c>
      <c r="EN75" s="22">
        <f>COUNTIF($DV$6:$EG$34,EB75)</f>
        <v>18</v>
      </c>
      <c r="EP75" s="22">
        <f>COUNTIF($DV$6:$EG$34,ED75)</f>
        <v>18</v>
      </c>
      <c r="ER75" s="22">
        <f>COUNTIF($DV$6:$EG$34,EF75)</f>
        <v>18</v>
      </c>
      <c r="ET75" s="34" t="str">
        <f>IF(DV75="未使用","",IF(EH75&lt;2,"","red"))</f>
        <v/>
      </c>
      <c r="EU75" s="35" t="str">
        <f>IF(B75="ボックスキー","",IF(C75="","red",FS75))</f>
        <v>red</v>
      </c>
      <c r="EV75" s="34" t="str">
        <f>IF(DX75="未使用","",IF(EJ75&lt;2,"","red"))</f>
        <v/>
      </c>
      <c r="EW75" s="35" t="str">
        <f>IF(D75="ボックスキー","",IF(E75="","red",FU75))</f>
        <v>red</v>
      </c>
      <c r="EX75" s="34" t="str">
        <f>IF(DZ75="未使用","",IF(EL75&lt;2,"","red"))</f>
        <v/>
      </c>
      <c r="EY75" s="35" t="str">
        <f>IF(F75="ボックスキー","",IF(G75="","red",FW75))</f>
        <v>red</v>
      </c>
      <c r="EZ75" s="34" t="str">
        <f>IF(EB75="未使用","",IF(EN75&lt;2,"","red"))</f>
        <v/>
      </c>
      <c r="FA75" s="35" t="str">
        <f>IF(H75="ボックスキー","",IF(I75="","red",FY75))</f>
        <v>red</v>
      </c>
      <c r="FB75" s="34" t="str">
        <f>IF(ED75="未使用","",IF(EP75&lt;2,"","red"))</f>
        <v/>
      </c>
      <c r="FC75" s="35" t="str">
        <f>IF(J75="ボックスキー","",IF(K75="","red",GA75))</f>
        <v>red</v>
      </c>
      <c r="FD75" s="34" t="str">
        <f>IF(EF75="未使用","",IF(ER75&lt;2,"","red"))</f>
        <v/>
      </c>
      <c r="FE75" s="35" t="str">
        <f>IF(L75="ボックスキー","",IF(M75="","red",GC75))</f>
        <v>red</v>
      </c>
      <c r="FF75" s="419"/>
      <c r="FG75" s="419"/>
      <c r="FH75" s="419"/>
      <c r="FI75" s="419"/>
      <c r="FJ75" s="419"/>
      <c r="FK75" s="419"/>
      <c r="FL75" s="419"/>
      <c r="FM75" s="419"/>
      <c r="FN75" s="419"/>
      <c r="FO75" s="419"/>
      <c r="FP75" s="419"/>
      <c r="FQ75" s="419"/>
      <c r="FR75" s="34"/>
      <c r="FS75" s="35" t="str">
        <f>IF(B75=$FG$6,INDEX($FG$7:$FG$18,C75),IF(B75=$FH$6,INDEX($FH$7:$FH$12,C75),IF(B75=$FI$6,INDEX($FI$7:$FI$18,C75),IF(B75=$FJ$6,INDEX($FJ$7:$FJ$56,C75),"none"))))</f>
        <v>none</v>
      </c>
      <c r="FT75" s="34"/>
      <c r="FU75" s="35" t="str">
        <f>IF(D75=$FG$6,INDEX($FG$7:$FG$18,E75),IF(D75=$FH$6,INDEX($FH$7:$FH$12,E75),IF(D75=$FI$6,INDEX($FI$7:$FI$18,E75),IF(D75=$FJ$6,INDEX($FJ$7:$FJ$56,E75),"none"))))</f>
        <v>none</v>
      </c>
      <c r="FV75" s="34"/>
      <c r="FW75" s="35" t="str">
        <f>IF(F75=$FG$6,INDEX($FG$7:$FG$18,G75),IF(F75=$FH$6,INDEX($FH$7:$FH$12,G75),IF(F75=$FI$6,INDEX($FI$7:$FI$18,G75),IF(F75=$FJ$6,INDEX($FJ$7:$FJ$56,G75),"none"))))</f>
        <v>none</v>
      </c>
      <c r="FX75" s="34"/>
      <c r="FY75" s="35" t="str">
        <f>IF(H75=$FG$6,INDEX($FG$7:$FG$18,I75),IF(H75=$FH$6,INDEX($FH$7:$FH$12,I75),IF(H75=$FI$6,INDEX($FI$7:$FI$18,I75),IF(H75=$FJ$6,INDEX($FJ$7:$FJ$56,I75),"none"))))</f>
        <v>none</v>
      </c>
      <c r="FZ75" s="34"/>
      <c r="GA75" s="35" t="str">
        <f>IF(J75=$FG$6,INDEX($FG$7:$FG$18,K75),IF(J75=$FH$6,INDEX($FH$7:$FH$12,K75),IF(J75=$FI$6,INDEX($FI$7:$FI$18,K75),IF(J75=$FJ$6,INDEX($FJ$7:$FJ$56,K75),"none"))))</f>
        <v>none</v>
      </c>
      <c r="GB75" s="34"/>
      <c r="GC75" s="35" t="str">
        <f>IF(L75=$FG$6,INDEX($FG$7:$FG$18,M75),IF(L75=$FH$6,INDEX($FH$7:$FH$12,M75),IF(L75=$FI$6,INDEX($FI$7:$FI$18,M75),IF(L75=$FJ$6,INDEX($FJ$7:$FJ$56,M75),"none"))))</f>
        <v>none</v>
      </c>
      <c r="GE75" s="1151" t="str">
        <f>IF($GF75="grey","grey","")</f>
        <v>grey</v>
      </c>
      <c r="GF75" s="1151" t="str">
        <f>IF($GG75="grey","grey","")</f>
        <v>grey</v>
      </c>
      <c r="GG75" s="1160" t="str">
        <f>IF(Q75="","grey",IF(COUNTIF(Q:Q,Q75)&gt;1,"red",IF(COUNTIF(_DK,Q75)&gt;0,"","red")))</f>
        <v>grey</v>
      </c>
      <c r="GH75" s="1151" t="str">
        <f>IF($GF75="grey","grey","")</f>
        <v>grey</v>
      </c>
      <c r="GI75" s="633" t="str">
        <f t="shared" ref="GI75:HR75" si="185">IF(GI70="grey","grey",IF($GG75="grey","grey",IF(S75="","yellow",IF(COUNTIF($CT$6:$CT$21,S75)&gt;0,"","red"))))</f>
        <v>grey</v>
      </c>
      <c r="GJ75" s="633" t="str">
        <f t="shared" si="185"/>
        <v>grey</v>
      </c>
      <c r="GK75" s="633" t="str">
        <f t="shared" si="185"/>
        <v>grey</v>
      </c>
      <c r="GL75" s="633" t="str">
        <f t="shared" si="185"/>
        <v>grey</v>
      </c>
      <c r="GM75" s="633" t="str">
        <f t="shared" si="185"/>
        <v>grey</v>
      </c>
      <c r="GN75" s="633" t="str">
        <f t="shared" si="185"/>
        <v>grey</v>
      </c>
      <c r="GO75" s="633" t="str">
        <f t="shared" si="185"/>
        <v>grey</v>
      </c>
      <c r="GP75" s="633" t="str">
        <f t="shared" si="185"/>
        <v>grey</v>
      </c>
      <c r="GQ75" s="633" t="str">
        <f t="shared" si="185"/>
        <v>grey</v>
      </c>
      <c r="GR75" s="633" t="str">
        <f t="shared" si="185"/>
        <v>grey</v>
      </c>
      <c r="GS75" s="633" t="str">
        <f t="shared" si="185"/>
        <v>grey</v>
      </c>
      <c r="GT75" s="633" t="str">
        <f t="shared" si="185"/>
        <v>grey</v>
      </c>
      <c r="GU75" s="633" t="str">
        <f t="shared" si="185"/>
        <v>grey</v>
      </c>
      <c r="GV75" s="633" t="str">
        <f t="shared" si="185"/>
        <v>grey</v>
      </c>
      <c r="GW75" s="633" t="str">
        <f t="shared" si="185"/>
        <v>grey</v>
      </c>
      <c r="GX75" s="633" t="str">
        <f t="shared" si="185"/>
        <v>grey</v>
      </c>
      <c r="GY75" s="633" t="str">
        <f t="shared" si="185"/>
        <v>grey</v>
      </c>
      <c r="GZ75" s="633" t="str">
        <f t="shared" si="185"/>
        <v>grey</v>
      </c>
      <c r="HA75" s="633" t="str">
        <f t="shared" si="185"/>
        <v>grey</v>
      </c>
      <c r="HB75" s="633" t="str">
        <f t="shared" si="185"/>
        <v>grey</v>
      </c>
      <c r="HC75" s="633" t="str">
        <f t="shared" si="185"/>
        <v>grey</v>
      </c>
      <c r="HD75" s="633" t="str">
        <f t="shared" si="185"/>
        <v>grey</v>
      </c>
      <c r="HE75" s="633" t="str">
        <f t="shared" si="185"/>
        <v>grey</v>
      </c>
      <c r="HF75" s="633" t="str">
        <f t="shared" si="185"/>
        <v>grey</v>
      </c>
      <c r="HG75" s="633" t="str">
        <f t="shared" si="185"/>
        <v>grey</v>
      </c>
      <c r="HH75" s="633" t="str">
        <f t="shared" si="185"/>
        <v>grey</v>
      </c>
      <c r="HI75" s="633" t="str">
        <f t="shared" si="185"/>
        <v>grey</v>
      </c>
      <c r="HJ75" s="633" t="str">
        <f t="shared" si="185"/>
        <v>grey</v>
      </c>
      <c r="HK75" s="633" t="str">
        <f t="shared" si="185"/>
        <v>grey</v>
      </c>
      <c r="HL75" s="633" t="str">
        <f t="shared" si="185"/>
        <v>grey</v>
      </c>
      <c r="HM75" s="633" t="str">
        <f t="shared" si="185"/>
        <v>grey</v>
      </c>
      <c r="HN75" s="633" t="str">
        <f t="shared" si="185"/>
        <v>grey</v>
      </c>
      <c r="HO75" s="633" t="str">
        <f t="shared" si="185"/>
        <v>grey</v>
      </c>
      <c r="HP75" s="633" t="str">
        <f t="shared" si="185"/>
        <v>grey</v>
      </c>
      <c r="HQ75" s="633" t="str">
        <f t="shared" si="185"/>
        <v>grey</v>
      </c>
      <c r="HR75" s="633" t="str">
        <f t="shared" si="185"/>
        <v>grey</v>
      </c>
      <c r="HS75" s="1162" t="str">
        <f t="shared" ref="HS75" si="186">IF($GG75="grey","grey",IF(BC75="","",IF(COUNTIF($CV$6:$CV$7,BC75)&gt;0,"","red")))</f>
        <v>grey</v>
      </c>
      <c r="HT75" s="1151" t="str">
        <f t="shared" ref="HT75:HU75" si="187">IF($GG75="grey","grey","")</f>
        <v>grey</v>
      </c>
      <c r="HU75" s="1160" t="str">
        <f t="shared" si="187"/>
        <v>grey</v>
      </c>
    </row>
    <row r="76" spans="1:229">
      <c r="B76" s="1175" t="str">
        <f>IFERROR(INDEX($DV:$DV,ROW()),"")&amp;""</f>
        <v/>
      </c>
      <c r="C76" s="1176"/>
      <c r="D76" s="1177" t="str">
        <f>IFERROR(INDEX($DX:$DX,ROW()),"")&amp;""</f>
        <v/>
      </c>
      <c r="E76" s="1176"/>
      <c r="F76" s="1175" t="str">
        <f>IFERROR(INDEX($DZ:$DZ,ROW()),"")&amp;""</f>
        <v/>
      </c>
      <c r="G76" s="1176"/>
      <c r="H76" s="1175" t="str">
        <f>IFERROR(INDEX($EB:$EB,ROW()),"")&amp;""</f>
        <v/>
      </c>
      <c r="I76" s="1176"/>
      <c r="J76" s="1175" t="str">
        <f>IFERROR(INDEX($ED:$ED,ROW()),"")&amp;""</f>
        <v/>
      </c>
      <c r="K76" s="1176"/>
      <c r="L76" s="1175" t="str">
        <f>IFERROR(INDEX($EF:$EF,ROW()),"")&amp;""</f>
        <v/>
      </c>
      <c r="M76" s="1176"/>
      <c r="N76" s="30"/>
      <c r="O76" s="1152"/>
      <c r="P76" s="1152"/>
      <c r="Q76" s="1161"/>
      <c r="R76" s="1152"/>
      <c r="S76" s="432" t="s">
        <v>643</v>
      </c>
      <c r="T76" s="432" t="s">
        <v>643</v>
      </c>
      <c r="U76" s="432" t="s">
        <v>643</v>
      </c>
      <c r="V76" s="432" t="s">
        <v>643</v>
      </c>
      <c r="W76" s="432" t="s">
        <v>643</v>
      </c>
      <c r="X76" s="432" t="s">
        <v>643</v>
      </c>
      <c r="Y76" s="432" t="s">
        <v>643</v>
      </c>
      <c r="Z76" s="432" t="s">
        <v>643</v>
      </c>
      <c r="AA76" s="432" t="s">
        <v>643</v>
      </c>
      <c r="AB76" s="432" t="s">
        <v>643</v>
      </c>
      <c r="AC76" s="432" t="s">
        <v>643</v>
      </c>
      <c r="AD76" s="432" t="s">
        <v>643</v>
      </c>
      <c r="AE76" s="432" t="s">
        <v>643</v>
      </c>
      <c r="AF76" s="432" t="s">
        <v>643</v>
      </c>
      <c r="AG76" s="432" t="s">
        <v>643</v>
      </c>
      <c r="AH76" s="432" t="s">
        <v>643</v>
      </c>
      <c r="AI76" s="432" t="s">
        <v>643</v>
      </c>
      <c r="AJ76" s="432" t="s">
        <v>643</v>
      </c>
      <c r="AK76" s="432" t="s">
        <v>643</v>
      </c>
      <c r="AL76" s="432" t="s">
        <v>643</v>
      </c>
      <c r="AM76" s="432" t="s">
        <v>643</v>
      </c>
      <c r="AN76" s="432" t="s">
        <v>643</v>
      </c>
      <c r="AO76" s="432" t="s">
        <v>643</v>
      </c>
      <c r="AP76" s="432" t="s">
        <v>643</v>
      </c>
      <c r="AQ76" s="432" t="s">
        <v>643</v>
      </c>
      <c r="AR76" s="432" t="s">
        <v>643</v>
      </c>
      <c r="AS76" s="432" t="s">
        <v>643</v>
      </c>
      <c r="AT76" s="432" t="s">
        <v>643</v>
      </c>
      <c r="AU76" s="432" t="s">
        <v>643</v>
      </c>
      <c r="AV76" s="432" t="s">
        <v>643</v>
      </c>
      <c r="AW76" s="432" t="s">
        <v>643</v>
      </c>
      <c r="AX76" s="432" t="s">
        <v>643</v>
      </c>
      <c r="AY76" s="432" t="s">
        <v>643</v>
      </c>
      <c r="AZ76" s="432" t="s">
        <v>643</v>
      </c>
      <c r="BA76" s="432" t="s">
        <v>643</v>
      </c>
      <c r="BB76" s="432" t="s">
        <v>643</v>
      </c>
      <c r="BC76" s="1179"/>
      <c r="BD76" s="1152"/>
      <c r="BE76" s="1181"/>
      <c r="BP76" s="50" t="e">
        <f>INDEX(番号!$CA$5:$CB$44,C75,2)</f>
        <v>#VALUE!</v>
      </c>
      <c r="BQ76" s="50" t="str">
        <f>IF(C75="","",IF(BP76="",INDEX(番号!$CA$44:$CB74,C75,2),BP76))</f>
        <v/>
      </c>
      <c r="BR76" s="50" t="e">
        <f>INDEX(番号!$CC$5:$CE$52,C75,3)</f>
        <v>#VALUE!</v>
      </c>
      <c r="BS76" s="50" t="str">
        <f>IF(C75="","",IF(BR76="0",INDEX(番号!$CC$5:$CE$52,C75,2),BR76))&amp;""</f>
        <v/>
      </c>
      <c r="BT76" s="50" t="e">
        <f>INDEX(番号!$CA$5:$CB$44,E75,2)</f>
        <v>#VALUE!</v>
      </c>
      <c r="BU76" s="50" t="str">
        <f>IF(E75="","",IF(BT76="",INDEX(番号!$CA$44:$CB74,E75,2),BT76))&amp;""</f>
        <v/>
      </c>
      <c r="BV76" s="50" t="e">
        <f>INDEX(番号!$CC$5:$CE$52,E75,3)</f>
        <v>#VALUE!</v>
      </c>
      <c r="BW76" s="50" t="str">
        <f>IF(E75="","",IF(BV76="0",INDEX(番号!$CC$5:$CE$52,E75,2),BV76))&amp;""</f>
        <v/>
      </c>
      <c r="BX76" s="50" t="e">
        <f>INDEX(番号!$CA$5:$CB$44,G75,2)</f>
        <v>#VALUE!</v>
      </c>
      <c r="BY76" s="50" t="str">
        <f>IF(G75="","",IF(BX76="",INDEX(番号!$CA$44:$CB74,G75,2),BX76))&amp;""</f>
        <v/>
      </c>
      <c r="BZ76" s="50" t="e">
        <f>INDEX(番号!$CC$5:$CE$52,G75,3)</f>
        <v>#VALUE!</v>
      </c>
      <c r="CA76" s="50" t="str">
        <f>IF(G75="","",IF(BZ76="0",INDEX(番号!$CC$5:$CE$52,G75,2),BZ76))&amp;""</f>
        <v/>
      </c>
      <c r="CB76" s="50" t="e">
        <f>INDEX(番号!$CA$5:$CB$44,I75,2)</f>
        <v>#VALUE!</v>
      </c>
      <c r="CC76" s="50" t="str">
        <f>IF(I75="","",IF(CB76="",INDEX(番号!$CA$44:$CB74,I75,2),CB76))&amp;""</f>
        <v/>
      </c>
      <c r="CD76" s="50" t="e">
        <f>INDEX(番号!$CC$5:$CE$52,I75,3)</f>
        <v>#VALUE!</v>
      </c>
      <c r="CE76" s="50" t="str">
        <f>IF(I75="","",IF(CD76="0",INDEX(番号!$CC$5:$CE$52,I75,2),CD76))&amp;""</f>
        <v/>
      </c>
      <c r="CF76" s="50" t="e">
        <f>INDEX(番号!$CA$5:$CB$44,K75,2)</f>
        <v>#VALUE!</v>
      </c>
      <c r="CG76" s="50" t="str">
        <f>IF(K75="","",IF(CF76="",INDEX(番号!$CA$5:$CB$44,K75,1),CF76))&amp;""</f>
        <v/>
      </c>
      <c r="CH76" s="50" t="e">
        <f>INDEX(番号!$CC$5:$CE$52,K75,3)</f>
        <v>#VALUE!</v>
      </c>
      <c r="CI76" s="50" t="str">
        <f>IF(K75="","",IF(CH76="0",INDEX(番号!$CC$5:$CE$52,K75,2),CH76))&amp;""</f>
        <v/>
      </c>
      <c r="CJ76" s="50" t="e">
        <f>INDEX(番号!$CA$5:$CB$44,M75,2)</f>
        <v>#VALUE!</v>
      </c>
      <c r="CK76" s="50" t="str">
        <f>IF(M75="","",IF(CJ76="",INDEX(番号!$CA$5:$CB$44,M75,1),CJ76))&amp;""</f>
        <v/>
      </c>
      <c r="CL76" s="50" t="e">
        <f>INDEX(番号!$CC$5:$CE$52,M75,3)</f>
        <v>#VALUE!</v>
      </c>
      <c r="CM76" s="50" t="str">
        <f>IF(M75="","",IF(CL76="0",INDEX(番号!$CC$5:$CE$52,M75,2),CL76))&amp;""</f>
        <v/>
      </c>
      <c r="DA76" s="1153" t="str">
        <f>IF(DA74="grey","grey","")</f>
        <v>grey</v>
      </c>
      <c r="DB76" s="1154"/>
      <c r="DC76" s="1153" t="str">
        <f>IF(DC74="grey","grey","")</f>
        <v>grey</v>
      </c>
      <c r="DD76" s="1154"/>
      <c r="DE76" s="1153" t="str">
        <f>IF(DE74="grey","grey","")</f>
        <v>grey</v>
      </c>
      <c r="DF76" s="1154"/>
      <c r="DG76" s="1153" t="str">
        <f>IF(DG74="grey","grey","")</f>
        <v>grey</v>
      </c>
      <c r="DH76" s="1154"/>
      <c r="DI76" s="1153" t="str">
        <f>IF(DI74="grey","grey","")</f>
        <v>grey</v>
      </c>
      <c r="DJ76" s="1154"/>
      <c r="DK76" s="1153" t="str">
        <f>IF(DK74="grey","grey","")</f>
        <v>grey</v>
      </c>
      <c r="DL76" s="1154"/>
      <c r="DM76" s="22" t="str">
        <f>IFERROR(INDEX(内線情報!$BL$5:$BL$41,MATCH(R76,内線情報!$AI$5:$AI$43,0),1),"")</f>
        <v/>
      </c>
      <c r="DS76" s="1141"/>
      <c r="DV76" s="1153" t="str">
        <f>IF(B75="DK",BQ76,IF(B75="NK",BS76,""))</f>
        <v/>
      </c>
      <c r="DW76" s="1154"/>
      <c r="DX76" s="1155" t="str">
        <f>IF(D75="DK",BU76,IF(D75="NK",BW76,""))</f>
        <v/>
      </c>
      <c r="DY76" s="1156"/>
      <c r="DZ76" s="1155" t="str">
        <f>IF(F75="DK",BY76,IF(F75="NK",CA76,""))</f>
        <v/>
      </c>
      <c r="EA76" s="1156"/>
      <c r="EB76" s="1155" t="str">
        <f>IF(H75="DK",CC76,IF(H75="NK",CE76,""))</f>
        <v/>
      </c>
      <c r="EC76" s="1156"/>
      <c r="ED76" s="1155" t="str">
        <f>IF(J75="DK",CG76,IF(J75="NK",CI76,""))</f>
        <v/>
      </c>
      <c r="EE76" s="1156"/>
      <c r="EF76" s="1155" t="str">
        <f>IF(L75="DK",CK76,IF(L75="NK",CM76,""))</f>
        <v/>
      </c>
      <c r="EG76" s="1156"/>
      <c r="ET76" s="1153"/>
      <c r="EU76" s="1154"/>
      <c r="EV76" s="1153"/>
      <c r="EW76" s="1154"/>
      <c r="EX76" s="1153"/>
      <c r="EY76" s="1154"/>
      <c r="EZ76" s="1153"/>
      <c r="FA76" s="1154"/>
      <c r="FB76" s="1153"/>
      <c r="FC76" s="1154"/>
      <c r="FD76" s="1153"/>
      <c r="FE76" s="1154"/>
      <c r="FF76" s="411"/>
      <c r="FG76" s="411"/>
      <c r="FH76" s="411"/>
      <c r="FI76" s="411"/>
      <c r="FJ76" s="411"/>
      <c r="FK76" s="411"/>
      <c r="FL76" s="411"/>
      <c r="FM76" s="411"/>
      <c r="FN76" s="411"/>
      <c r="FO76" s="411"/>
      <c r="FP76" s="411"/>
      <c r="FQ76" s="411"/>
      <c r="FR76" s="1153"/>
      <c r="FS76" s="1154"/>
      <c r="FT76" s="1153"/>
      <c r="FU76" s="1154"/>
      <c r="FV76" s="1153"/>
      <c r="FW76" s="1154"/>
      <c r="FX76" s="1153"/>
      <c r="FY76" s="1154"/>
      <c r="FZ76" s="1153"/>
      <c r="GA76" s="1154"/>
      <c r="GB76" s="1153"/>
      <c r="GC76" s="1154"/>
      <c r="GE76" s="1152"/>
      <c r="GF76" s="1152"/>
      <c r="GG76" s="1161"/>
      <c r="GH76" s="1152"/>
      <c r="GI76" s="633" t="str">
        <f t="shared" ref="GI76:HR76" si="188">IF(GI70="grey","grey",IF($GG75="grey","grey",IF(S76="","yellow",IF(COUNTIF($CW$6:$CW$7,S76)&gt;0,"","red"))))</f>
        <v>grey</v>
      </c>
      <c r="GJ76" s="633" t="str">
        <f t="shared" si="188"/>
        <v>grey</v>
      </c>
      <c r="GK76" s="633" t="str">
        <f t="shared" si="188"/>
        <v>grey</v>
      </c>
      <c r="GL76" s="633" t="str">
        <f t="shared" si="188"/>
        <v>grey</v>
      </c>
      <c r="GM76" s="633" t="str">
        <f t="shared" si="188"/>
        <v>grey</v>
      </c>
      <c r="GN76" s="633" t="str">
        <f t="shared" si="188"/>
        <v>grey</v>
      </c>
      <c r="GO76" s="633" t="str">
        <f t="shared" si="188"/>
        <v>grey</v>
      </c>
      <c r="GP76" s="633" t="str">
        <f t="shared" si="188"/>
        <v>grey</v>
      </c>
      <c r="GQ76" s="633" t="str">
        <f t="shared" si="188"/>
        <v>grey</v>
      </c>
      <c r="GR76" s="633" t="str">
        <f t="shared" si="188"/>
        <v>grey</v>
      </c>
      <c r="GS76" s="633" t="str">
        <f t="shared" si="188"/>
        <v>grey</v>
      </c>
      <c r="GT76" s="633" t="str">
        <f t="shared" si="188"/>
        <v>grey</v>
      </c>
      <c r="GU76" s="633" t="str">
        <f t="shared" si="188"/>
        <v>grey</v>
      </c>
      <c r="GV76" s="633" t="str">
        <f t="shared" si="188"/>
        <v>grey</v>
      </c>
      <c r="GW76" s="633" t="str">
        <f t="shared" si="188"/>
        <v>grey</v>
      </c>
      <c r="GX76" s="633" t="str">
        <f t="shared" si="188"/>
        <v>grey</v>
      </c>
      <c r="GY76" s="633" t="str">
        <f t="shared" si="188"/>
        <v>grey</v>
      </c>
      <c r="GZ76" s="633" t="str">
        <f t="shared" si="188"/>
        <v>grey</v>
      </c>
      <c r="HA76" s="633" t="str">
        <f t="shared" si="188"/>
        <v>grey</v>
      </c>
      <c r="HB76" s="633" t="str">
        <f t="shared" si="188"/>
        <v>grey</v>
      </c>
      <c r="HC76" s="633" t="str">
        <f t="shared" si="188"/>
        <v>grey</v>
      </c>
      <c r="HD76" s="633" t="str">
        <f t="shared" si="188"/>
        <v>grey</v>
      </c>
      <c r="HE76" s="633" t="str">
        <f t="shared" si="188"/>
        <v>grey</v>
      </c>
      <c r="HF76" s="633" t="str">
        <f t="shared" si="188"/>
        <v>grey</v>
      </c>
      <c r="HG76" s="633" t="str">
        <f t="shared" si="188"/>
        <v>grey</v>
      </c>
      <c r="HH76" s="633" t="str">
        <f t="shared" si="188"/>
        <v>grey</v>
      </c>
      <c r="HI76" s="633" t="str">
        <f t="shared" si="188"/>
        <v>grey</v>
      </c>
      <c r="HJ76" s="633" t="str">
        <f t="shared" si="188"/>
        <v>grey</v>
      </c>
      <c r="HK76" s="633" t="str">
        <f t="shared" si="188"/>
        <v>grey</v>
      </c>
      <c r="HL76" s="633" t="str">
        <f t="shared" si="188"/>
        <v>grey</v>
      </c>
      <c r="HM76" s="633" t="str">
        <f t="shared" si="188"/>
        <v>grey</v>
      </c>
      <c r="HN76" s="633" t="str">
        <f t="shared" si="188"/>
        <v>grey</v>
      </c>
      <c r="HO76" s="633" t="str">
        <f t="shared" si="188"/>
        <v>grey</v>
      </c>
      <c r="HP76" s="633" t="str">
        <f t="shared" si="188"/>
        <v>grey</v>
      </c>
      <c r="HQ76" s="633" t="str">
        <f t="shared" si="188"/>
        <v>grey</v>
      </c>
      <c r="HR76" s="633" t="str">
        <f t="shared" si="188"/>
        <v>grey</v>
      </c>
      <c r="HS76" s="1163"/>
      <c r="HT76" s="1152"/>
      <c r="HU76" s="1161"/>
    </row>
    <row r="77" spans="1:229">
      <c r="B77" s="1175" t="str">
        <f>IFERROR(INDEX($DV:$DV,ROW()),"")&amp;""</f>
        <v/>
      </c>
      <c r="C77" s="1176"/>
      <c r="D77" s="1177" t="str">
        <f>IFERROR(INDEX($DX:$DX,ROW()),"")&amp;""</f>
        <v/>
      </c>
      <c r="E77" s="1176"/>
      <c r="F77" s="1175" t="str">
        <f>IFERROR(INDEX($DZ:$DZ,ROW()),"")&amp;""</f>
        <v/>
      </c>
      <c r="G77" s="1176"/>
      <c r="H77" s="1175" t="str">
        <f>IFERROR(INDEX($EB:$EB,ROW()),"")&amp;""</f>
        <v/>
      </c>
      <c r="I77" s="1176"/>
      <c r="J77" s="1175" t="str">
        <f>IFERROR(INDEX($ED:$ED,ROW()),"")&amp;""</f>
        <v/>
      </c>
      <c r="K77" s="1176"/>
      <c r="L77" s="1175" t="str">
        <f>IFERROR(INDEX($EF:$EF,ROW()),"")&amp;""</f>
        <v/>
      </c>
      <c r="M77" s="1176"/>
      <c r="N77" s="30"/>
      <c r="O77" s="1151">
        <v>3</v>
      </c>
      <c r="P77" s="1151" t="str">
        <f>IFERROR(INDEX(内線情報!$C$5:$C$54,MATCH($Q77,内線情報!$B$5:$B$54,0)),"")&amp;""</f>
        <v/>
      </c>
      <c r="Q77" s="1160"/>
      <c r="R77" s="1151" t="str">
        <f>IFERROR(INDEX(内線情報!$D$5:$D$54,MATCH($Q77,内線情報!$B$5:$B$54,0)),"")&amp;""</f>
        <v/>
      </c>
      <c r="S77" s="431" t="s">
        <v>643</v>
      </c>
      <c r="T77" s="431" t="s">
        <v>643</v>
      </c>
      <c r="U77" s="431" t="s">
        <v>643</v>
      </c>
      <c r="V77" s="431" t="s">
        <v>643</v>
      </c>
      <c r="W77" s="431" t="s">
        <v>643</v>
      </c>
      <c r="X77" s="431" t="s">
        <v>643</v>
      </c>
      <c r="Y77" s="431" t="s">
        <v>643</v>
      </c>
      <c r="Z77" s="431" t="s">
        <v>643</v>
      </c>
      <c r="AA77" s="431" t="s">
        <v>643</v>
      </c>
      <c r="AB77" s="431" t="s">
        <v>643</v>
      </c>
      <c r="AC77" s="431" t="s">
        <v>643</v>
      </c>
      <c r="AD77" s="431" t="s">
        <v>643</v>
      </c>
      <c r="AE77" s="431" t="s">
        <v>643</v>
      </c>
      <c r="AF77" s="431" t="s">
        <v>643</v>
      </c>
      <c r="AG77" s="431" t="s">
        <v>643</v>
      </c>
      <c r="AH77" s="431" t="s">
        <v>643</v>
      </c>
      <c r="AI77" s="431" t="s">
        <v>643</v>
      </c>
      <c r="AJ77" s="431" t="s">
        <v>643</v>
      </c>
      <c r="AK77" s="431" t="s">
        <v>643</v>
      </c>
      <c r="AL77" s="431" t="s">
        <v>643</v>
      </c>
      <c r="AM77" s="431" t="s">
        <v>643</v>
      </c>
      <c r="AN77" s="431" t="s">
        <v>643</v>
      </c>
      <c r="AO77" s="431" t="s">
        <v>643</v>
      </c>
      <c r="AP77" s="431" t="s">
        <v>643</v>
      </c>
      <c r="AQ77" s="431" t="s">
        <v>643</v>
      </c>
      <c r="AR77" s="431" t="s">
        <v>643</v>
      </c>
      <c r="AS77" s="431" t="s">
        <v>643</v>
      </c>
      <c r="AT77" s="431" t="s">
        <v>643</v>
      </c>
      <c r="AU77" s="431" t="s">
        <v>643</v>
      </c>
      <c r="AV77" s="431" t="s">
        <v>643</v>
      </c>
      <c r="AW77" s="431" t="s">
        <v>643</v>
      </c>
      <c r="AX77" s="431" t="s">
        <v>643</v>
      </c>
      <c r="AY77" s="431" t="s">
        <v>643</v>
      </c>
      <c r="AZ77" s="431" t="s">
        <v>643</v>
      </c>
      <c r="BA77" s="431" t="s">
        <v>643</v>
      </c>
      <c r="BB77" s="431" t="s">
        <v>643</v>
      </c>
      <c r="BC77" s="1178" t="s">
        <v>643</v>
      </c>
      <c r="BD77" s="1151" t="str">
        <f>IFERROR(IF(Q77="","",IF(ISBLANK(INDEX(内線情報!$G$5:$G$54,Q77)),1,DS77)),"")&amp;""</f>
        <v/>
      </c>
      <c r="BE77" s="1180"/>
      <c r="BP77" s="50" t="s">
        <v>720</v>
      </c>
      <c r="BQ77" s="50" t="str">
        <f>IF(C75="","",INDEX(外線情報!$K$5:$K$16,C75,1))&amp;""</f>
        <v/>
      </c>
      <c r="BR77" s="50" t="s">
        <v>417</v>
      </c>
      <c r="BS77" s="50" t="str">
        <f>IF(C75="","",INDEX(NK･NKG!$CG$5:$CG$52,C75,1))&amp;""</f>
        <v/>
      </c>
      <c r="BT77" s="50" t="s">
        <v>720</v>
      </c>
      <c r="BU77" s="50" t="str">
        <f>IF(E75="","",INDEX(外線情報!$K$5:$K$16,E75,1))&amp;""</f>
        <v/>
      </c>
      <c r="BV77" s="50" t="s">
        <v>417</v>
      </c>
      <c r="BW77" s="50" t="str">
        <f>IF(E75="","",INDEX(NK･NKG!$CG$5:$CG$52,E75,1))&amp;""</f>
        <v/>
      </c>
      <c r="BX77" s="50" t="s">
        <v>720</v>
      </c>
      <c r="BY77" s="50" t="str">
        <f>IF(G75="","",INDEX(外線情報!$K$5:$K$16,G75,1))&amp;""</f>
        <v/>
      </c>
      <c r="BZ77" s="50" t="s">
        <v>417</v>
      </c>
      <c r="CA77" s="50" t="str">
        <f>IF(G75="","",INDEX(NK･NKG!$CG$5:$CG$52,G75,1))&amp;""</f>
        <v/>
      </c>
      <c r="CB77" s="50" t="s">
        <v>720</v>
      </c>
      <c r="CC77" s="50" t="str">
        <f>IF(I75="","",INDEX(外線情報!$K$5:$K$16,I75,1))&amp;""</f>
        <v/>
      </c>
      <c r="CD77" s="50" t="s">
        <v>417</v>
      </c>
      <c r="CE77" s="50" t="str">
        <f>IF(I75="","",INDEX(NK･NKG!$CG$5:$CG$52,I75,1))&amp;""</f>
        <v/>
      </c>
      <c r="CF77" s="50" t="s">
        <v>720</v>
      </c>
      <c r="CG77" s="50" t="str">
        <f>IF(K75="","",INDEX(外線情報!$K$5:$K$16,K75,1))&amp;""</f>
        <v/>
      </c>
      <c r="CH77" s="50" t="s">
        <v>417</v>
      </c>
      <c r="CI77" s="50" t="str">
        <f>IF(K75="","",INDEX(NK･NKG!$CG$5:$CG$52,K75,1))&amp;""</f>
        <v/>
      </c>
      <c r="CJ77" s="50" t="s">
        <v>720</v>
      </c>
      <c r="CK77" s="50" t="str">
        <f>IF(M75="","",INDEX(外線情報!$K$5:$K$16,M75,1))&amp;""</f>
        <v/>
      </c>
      <c r="CL77" s="50" t="s">
        <v>417</v>
      </c>
      <c r="CM77" s="50" t="str">
        <f>IF(M75="","",INDEX(NK･NKG!$CG$5:$CG$52,M75,1))&amp;""</f>
        <v/>
      </c>
      <c r="DA77" s="1153" t="str">
        <f t="shared" ref="DA77" si="189">IF(DA74="grey","grey","")</f>
        <v>grey</v>
      </c>
      <c r="DB77" s="1154"/>
      <c r="DC77" s="1153" t="str">
        <f t="shared" ref="DC77" si="190">IF(DC74="grey","grey","")</f>
        <v>grey</v>
      </c>
      <c r="DD77" s="1154"/>
      <c r="DE77" s="1153" t="str">
        <f t="shared" ref="DE77" si="191">IF(DE74="grey","grey","")</f>
        <v>grey</v>
      </c>
      <c r="DF77" s="1154"/>
      <c r="DG77" s="1153" t="str">
        <f t="shared" ref="DG77" si="192">IF(DG74="grey","grey","")</f>
        <v>grey</v>
      </c>
      <c r="DH77" s="1154"/>
      <c r="DI77" s="1153" t="str">
        <f t="shared" ref="DI77" si="193">IF(DI74="grey","grey","")</f>
        <v>grey</v>
      </c>
      <c r="DJ77" s="1154"/>
      <c r="DK77" s="1153" t="str">
        <f t="shared" ref="DK77" si="194">IF(DK74="grey","grey","")</f>
        <v>grey</v>
      </c>
      <c r="DL77" s="1154"/>
      <c r="DM77" s="22" t="str">
        <f>IFERROR(INDEX(内線情報!$BL$5:$BL$41,MATCH(R77,内線情報!$AI$5:$AI$43,0),1),"")</f>
        <v/>
      </c>
      <c r="DS77" s="1141" t="e">
        <f>INDEX(内線情報!$G$5:$G$54,MATCH(Q77,DK,0))</f>
        <v>#N/A</v>
      </c>
      <c r="DV77" s="1153" t="str">
        <f>IF(B75="IK",BQ77,IF(B75="NK",BS77,""))</f>
        <v/>
      </c>
      <c r="DW77" s="1154"/>
      <c r="DX77" s="1155" t="str">
        <f>IF(D75="IK",BU77,IF(D75="NK",BW77,""))</f>
        <v/>
      </c>
      <c r="DY77" s="1156"/>
      <c r="DZ77" s="1155" t="str">
        <f>IF(F75="IK",BY77,IF(F75="NK",CA77,""))</f>
        <v/>
      </c>
      <c r="EA77" s="1156"/>
      <c r="EB77" s="1155" t="str">
        <f>IF(H75="IK",CC77,IF(H75="NK",CE77,""))</f>
        <v/>
      </c>
      <c r="EC77" s="1156"/>
      <c r="ED77" s="1155" t="str">
        <f>IF(J75="IK",CG77,IF(J75="NK",CI77,""))</f>
        <v/>
      </c>
      <c r="EE77" s="1156"/>
      <c r="EF77" s="1155" t="str">
        <f>IF(L75="IK",CK77,IF(L75="NK",CM77,""))</f>
        <v/>
      </c>
      <c r="EG77" s="1156"/>
      <c r="ET77" s="1153"/>
      <c r="EU77" s="1154"/>
      <c r="EV77" s="1153"/>
      <c r="EW77" s="1154"/>
      <c r="EX77" s="1153"/>
      <c r="EY77" s="1154"/>
      <c r="EZ77" s="1153"/>
      <c r="FA77" s="1154"/>
      <c r="FB77" s="1153"/>
      <c r="FC77" s="1154"/>
      <c r="FD77" s="1153"/>
      <c r="FE77" s="1154"/>
      <c r="FF77" s="411"/>
      <c r="FG77" s="411"/>
      <c r="FH77" s="411"/>
      <c r="FI77" s="411"/>
      <c r="FJ77" s="411"/>
      <c r="FK77" s="411"/>
      <c r="FL77" s="411"/>
      <c r="FM77" s="411"/>
      <c r="FN77" s="411"/>
      <c r="FO77" s="411"/>
      <c r="FP77" s="411"/>
      <c r="FQ77" s="411"/>
      <c r="FR77" s="1153"/>
      <c r="FS77" s="1154"/>
      <c r="FT77" s="1153"/>
      <c r="FU77" s="1154"/>
      <c r="FV77" s="1153"/>
      <c r="FW77" s="1154"/>
      <c r="FX77" s="1153"/>
      <c r="FY77" s="1154"/>
      <c r="FZ77" s="1153"/>
      <c r="GA77" s="1154"/>
      <c r="GB77" s="1153"/>
      <c r="GC77" s="1154"/>
      <c r="GE77" s="1151" t="str">
        <f>IF($GF77="grey","grey","")</f>
        <v>grey</v>
      </c>
      <c r="GF77" s="1151" t="str">
        <f>IF($GG77="grey","grey","")</f>
        <v>grey</v>
      </c>
      <c r="GG77" s="1160" t="str">
        <f>IF(Q77="","grey",IF(COUNTIF(Q:Q,Q77)&gt;1,"red",IF(COUNTIF(_DK,Q77)&gt;0,"","red")))</f>
        <v>grey</v>
      </c>
      <c r="GH77" s="1151" t="str">
        <f>IF($GF77="grey","grey","")</f>
        <v>grey</v>
      </c>
      <c r="GI77" s="633" t="str">
        <f t="shared" ref="GI77:HR77" si="195">IF(GI70="grey","grey",IF($GG77="grey","grey",IF(S77="","yellow",IF(COUNTIF($CT$6:$CT$21,S77)&gt;0,"","red"))))</f>
        <v>grey</v>
      </c>
      <c r="GJ77" s="633" t="str">
        <f t="shared" si="195"/>
        <v>grey</v>
      </c>
      <c r="GK77" s="633" t="str">
        <f t="shared" si="195"/>
        <v>grey</v>
      </c>
      <c r="GL77" s="633" t="str">
        <f t="shared" si="195"/>
        <v>grey</v>
      </c>
      <c r="GM77" s="633" t="str">
        <f t="shared" si="195"/>
        <v>grey</v>
      </c>
      <c r="GN77" s="633" t="str">
        <f t="shared" si="195"/>
        <v>grey</v>
      </c>
      <c r="GO77" s="633" t="str">
        <f t="shared" si="195"/>
        <v>grey</v>
      </c>
      <c r="GP77" s="633" t="str">
        <f t="shared" si="195"/>
        <v>grey</v>
      </c>
      <c r="GQ77" s="633" t="str">
        <f t="shared" si="195"/>
        <v>grey</v>
      </c>
      <c r="GR77" s="633" t="str">
        <f t="shared" si="195"/>
        <v>grey</v>
      </c>
      <c r="GS77" s="633" t="str">
        <f t="shared" si="195"/>
        <v>grey</v>
      </c>
      <c r="GT77" s="633" t="str">
        <f t="shared" si="195"/>
        <v>grey</v>
      </c>
      <c r="GU77" s="633" t="str">
        <f t="shared" si="195"/>
        <v>grey</v>
      </c>
      <c r="GV77" s="633" t="str">
        <f t="shared" si="195"/>
        <v>grey</v>
      </c>
      <c r="GW77" s="633" t="str">
        <f t="shared" si="195"/>
        <v>grey</v>
      </c>
      <c r="GX77" s="633" t="str">
        <f t="shared" si="195"/>
        <v>grey</v>
      </c>
      <c r="GY77" s="633" t="str">
        <f t="shared" si="195"/>
        <v>grey</v>
      </c>
      <c r="GZ77" s="633" t="str">
        <f t="shared" si="195"/>
        <v>grey</v>
      </c>
      <c r="HA77" s="633" t="str">
        <f t="shared" si="195"/>
        <v>grey</v>
      </c>
      <c r="HB77" s="633" t="str">
        <f t="shared" si="195"/>
        <v>grey</v>
      </c>
      <c r="HC77" s="633" t="str">
        <f t="shared" si="195"/>
        <v>grey</v>
      </c>
      <c r="HD77" s="633" t="str">
        <f t="shared" si="195"/>
        <v>grey</v>
      </c>
      <c r="HE77" s="633" t="str">
        <f t="shared" si="195"/>
        <v>grey</v>
      </c>
      <c r="HF77" s="633" t="str">
        <f t="shared" si="195"/>
        <v>grey</v>
      </c>
      <c r="HG77" s="633" t="str">
        <f t="shared" si="195"/>
        <v>grey</v>
      </c>
      <c r="HH77" s="633" t="str">
        <f t="shared" si="195"/>
        <v>grey</v>
      </c>
      <c r="HI77" s="633" t="str">
        <f t="shared" si="195"/>
        <v>grey</v>
      </c>
      <c r="HJ77" s="633" t="str">
        <f t="shared" si="195"/>
        <v>grey</v>
      </c>
      <c r="HK77" s="633" t="str">
        <f t="shared" si="195"/>
        <v>grey</v>
      </c>
      <c r="HL77" s="633" t="str">
        <f t="shared" si="195"/>
        <v>grey</v>
      </c>
      <c r="HM77" s="633" t="str">
        <f t="shared" si="195"/>
        <v>grey</v>
      </c>
      <c r="HN77" s="633" t="str">
        <f t="shared" si="195"/>
        <v>grey</v>
      </c>
      <c r="HO77" s="633" t="str">
        <f t="shared" si="195"/>
        <v>grey</v>
      </c>
      <c r="HP77" s="633" t="str">
        <f t="shared" si="195"/>
        <v>grey</v>
      </c>
      <c r="HQ77" s="633" t="str">
        <f t="shared" si="195"/>
        <v>grey</v>
      </c>
      <c r="HR77" s="633" t="str">
        <f t="shared" si="195"/>
        <v>grey</v>
      </c>
      <c r="HS77" s="1162" t="str">
        <f t="shared" ref="HS77" si="196">IF($GG77="grey","grey",IF(BC77="","",IF(COUNTIF($CV$6:$CV$7,BC77)&gt;0,"","red")))</f>
        <v>grey</v>
      </c>
      <c r="HT77" s="1151" t="str">
        <f t="shared" ref="HT77:HU77" si="197">IF($GG77="grey","grey","")</f>
        <v>grey</v>
      </c>
      <c r="HU77" s="1160" t="str">
        <f t="shared" si="197"/>
        <v>grey</v>
      </c>
    </row>
    <row r="78" spans="1:229">
      <c r="B78" s="1184" t="s">
        <v>1318</v>
      </c>
      <c r="C78" s="1185"/>
      <c r="D78" s="1182" t="s">
        <v>1318</v>
      </c>
      <c r="E78" s="1183"/>
      <c r="F78" s="1184" t="s">
        <v>1318</v>
      </c>
      <c r="G78" s="1185"/>
      <c r="H78" s="1182" t="s">
        <v>1318</v>
      </c>
      <c r="I78" s="1183"/>
      <c r="J78" s="1184" t="s">
        <v>1329</v>
      </c>
      <c r="K78" s="1185"/>
      <c r="L78" s="1182" t="s">
        <v>1318</v>
      </c>
      <c r="M78" s="1183"/>
      <c r="N78" s="30"/>
      <c r="O78" s="1152"/>
      <c r="P78" s="1152"/>
      <c r="Q78" s="1161"/>
      <c r="R78" s="1152"/>
      <c r="S78" s="432" t="s">
        <v>643</v>
      </c>
      <c r="T78" s="432" t="s">
        <v>643</v>
      </c>
      <c r="U78" s="432" t="s">
        <v>643</v>
      </c>
      <c r="V78" s="432" t="s">
        <v>643</v>
      </c>
      <c r="W78" s="432" t="s">
        <v>643</v>
      </c>
      <c r="X78" s="432" t="s">
        <v>643</v>
      </c>
      <c r="Y78" s="432" t="s">
        <v>643</v>
      </c>
      <c r="Z78" s="432" t="s">
        <v>643</v>
      </c>
      <c r="AA78" s="432" t="s">
        <v>643</v>
      </c>
      <c r="AB78" s="432" t="s">
        <v>643</v>
      </c>
      <c r="AC78" s="432" t="s">
        <v>643</v>
      </c>
      <c r="AD78" s="432" t="s">
        <v>643</v>
      </c>
      <c r="AE78" s="432" t="s">
        <v>643</v>
      </c>
      <c r="AF78" s="432" t="s">
        <v>643</v>
      </c>
      <c r="AG78" s="432" t="s">
        <v>643</v>
      </c>
      <c r="AH78" s="432" t="s">
        <v>643</v>
      </c>
      <c r="AI78" s="432" t="s">
        <v>643</v>
      </c>
      <c r="AJ78" s="432" t="s">
        <v>643</v>
      </c>
      <c r="AK78" s="432" t="s">
        <v>643</v>
      </c>
      <c r="AL78" s="432" t="s">
        <v>643</v>
      </c>
      <c r="AM78" s="432" t="s">
        <v>643</v>
      </c>
      <c r="AN78" s="432" t="s">
        <v>643</v>
      </c>
      <c r="AO78" s="432" t="s">
        <v>643</v>
      </c>
      <c r="AP78" s="432" t="s">
        <v>643</v>
      </c>
      <c r="AQ78" s="432" t="s">
        <v>643</v>
      </c>
      <c r="AR78" s="432" t="s">
        <v>643</v>
      </c>
      <c r="AS78" s="432" t="s">
        <v>643</v>
      </c>
      <c r="AT78" s="432" t="s">
        <v>643</v>
      </c>
      <c r="AU78" s="432" t="s">
        <v>643</v>
      </c>
      <c r="AV78" s="432" t="s">
        <v>643</v>
      </c>
      <c r="AW78" s="432" t="s">
        <v>643</v>
      </c>
      <c r="AX78" s="432" t="s">
        <v>643</v>
      </c>
      <c r="AY78" s="432" t="s">
        <v>643</v>
      </c>
      <c r="AZ78" s="432" t="s">
        <v>643</v>
      </c>
      <c r="BA78" s="432" t="s">
        <v>643</v>
      </c>
      <c r="BB78" s="432" t="s">
        <v>643</v>
      </c>
      <c r="BC78" s="1179"/>
      <c r="BD78" s="1152"/>
      <c r="BE78" s="1181"/>
      <c r="BW78" s="50"/>
      <c r="CH78" s="50"/>
      <c r="CI78" s="50"/>
      <c r="DA78" s="1153" t="str">
        <f>IF(DA74="grey","grey",IF(AND(B75&lt;&gt;$BG$7,B75&lt;&gt;$BG$9,B75&lt;&gt;$BG$13,B75&lt;&gt;$BG$12),"grey",IF(B78="","yellow",IF(COUNTIF($CN$6:$CN$32,B78)&gt;0,"","red"))))</f>
        <v>grey</v>
      </c>
      <c r="DB78" s="1154"/>
      <c r="DC78" s="1153" t="str">
        <f>IF(DC74="grey","grey",IF(AND(D75&lt;&gt;$BG$7,D75&lt;&gt;$BG$9,D75&lt;&gt;$BG$13,D75&lt;&gt;$BG$12),"grey",IF(D78="","yellow",IF(COUNTIF($CN$6:$CN$32,D78)&gt;0,"","red"))))</f>
        <v>grey</v>
      </c>
      <c r="DD78" s="1154"/>
      <c r="DE78" s="1164" t="str">
        <f>IF(DE74="grey","grey",IF(AND(F75&lt;&gt;$BG$7,F75&lt;&gt;$BG$9,F75&lt;&gt;$BG$13,F75&lt;&gt;$BG$12),"grey",IF(F78="","yellow",IF(COUNTIF($CN$6:$CN$32,F78)&gt;0,"","red"))))</f>
        <v>grey</v>
      </c>
      <c r="DF78" s="1165"/>
      <c r="DG78" s="1164" t="str">
        <f>IF(DG74="grey","grey",IF(AND(H75&lt;&gt;$BG$7,H75&lt;&gt;$BG$9,H75&lt;&gt;$BG$13,H75&lt;&gt;$BG$12),"grey",IF(H78="","yellow",IF(COUNTIF($CN$6:$CN$32,H78)&gt;0,"","red"))))</f>
        <v>grey</v>
      </c>
      <c r="DH78" s="1165"/>
      <c r="DI78" s="1164" t="str">
        <f>IF(DI74="grey","grey",IF(AND(J75&lt;&gt;$BG$7,J75&lt;&gt;$BG$9,J75&lt;&gt;$BG$13,J75&lt;&gt;$BG$12),"grey",IF(J78="","yellow",IF(COUNTIF($CN$6:$CN$32,J78)&gt;0,"","red"))))</f>
        <v>grey</v>
      </c>
      <c r="DJ78" s="1165"/>
      <c r="DK78" s="1164" t="str">
        <f>IF(DK74="grey","grey",IF(AND(L75&lt;&gt;$BG$7,L75&lt;&gt;$BG$9,L75&lt;&gt;$BG$13,L75&lt;&gt;$BG$12),"grey",IF(L78="","yellow",IF(COUNTIF($CN$6:$CN$32,L78)&gt;0,"","red"))))</f>
        <v>grey</v>
      </c>
      <c r="DL78" s="1165"/>
      <c r="DM78" s="22" t="str">
        <f>IFERROR(INDEX(内線情報!$BL$5:$BL$41,MATCH(R78,内線情報!$AI$5:$AI$43,0),1),"")</f>
        <v/>
      </c>
      <c r="DS78" s="1141"/>
      <c r="DV78" s="1153"/>
      <c r="DW78" s="1154"/>
      <c r="DX78" s="1153"/>
      <c r="DY78" s="1154"/>
      <c r="DZ78" s="1153"/>
      <c r="EA78" s="1154"/>
      <c r="EB78" s="1153"/>
      <c r="EC78" s="1154"/>
      <c r="ED78" s="1153"/>
      <c r="EE78" s="1154"/>
      <c r="EF78" s="1153"/>
      <c r="EG78" s="1154"/>
      <c r="ET78" s="1153"/>
      <c r="EU78" s="1154"/>
      <c r="EV78" s="1153"/>
      <c r="EW78" s="1154"/>
      <c r="EX78" s="1153"/>
      <c r="EY78" s="1154"/>
      <c r="EZ78" s="1153"/>
      <c r="FA78" s="1154"/>
      <c r="FB78" s="1153"/>
      <c r="FC78" s="1154"/>
      <c r="FD78" s="1153"/>
      <c r="FE78" s="1154"/>
      <c r="FF78" s="411"/>
      <c r="FG78" s="411"/>
      <c r="FH78" s="411"/>
      <c r="FI78" s="411"/>
      <c r="FJ78" s="411"/>
      <c r="FK78" s="411"/>
      <c r="FL78" s="411"/>
      <c r="FM78" s="411"/>
      <c r="FN78" s="411"/>
      <c r="FO78" s="411"/>
      <c r="FP78" s="411"/>
      <c r="FQ78" s="411"/>
      <c r="FR78" s="1153"/>
      <c r="FS78" s="1154"/>
      <c r="FT78" s="1153"/>
      <c r="FU78" s="1154"/>
      <c r="FV78" s="1153"/>
      <c r="FW78" s="1154"/>
      <c r="FX78" s="1153"/>
      <c r="FY78" s="1154"/>
      <c r="FZ78" s="1153"/>
      <c r="GA78" s="1154"/>
      <c r="GB78" s="1153"/>
      <c r="GC78" s="1154"/>
      <c r="GE78" s="1152"/>
      <c r="GF78" s="1152"/>
      <c r="GG78" s="1161"/>
      <c r="GH78" s="1152"/>
      <c r="GI78" s="633" t="str">
        <f t="shared" ref="GI78:HR78" si="198">IF(GI70="grey","grey",IF($GG77="grey","grey",IF(S78="","yellow",IF(COUNTIF($CW$6:$CW$7,S78)&gt;0,"","red"))))</f>
        <v>grey</v>
      </c>
      <c r="GJ78" s="633" t="str">
        <f t="shared" si="198"/>
        <v>grey</v>
      </c>
      <c r="GK78" s="633" t="str">
        <f t="shared" si="198"/>
        <v>grey</v>
      </c>
      <c r="GL78" s="633" t="str">
        <f t="shared" si="198"/>
        <v>grey</v>
      </c>
      <c r="GM78" s="633" t="str">
        <f t="shared" si="198"/>
        <v>grey</v>
      </c>
      <c r="GN78" s="633" t="str">
        <f t="shared" si="198"/>
        <v>grey</v>
      </c>
      <c r="GO78" s="633" t="str">
        <f t="shared" si="198"/>
        <v>grey</v>
      </c>
      <c r="GP78" s="633" t="str">
        <f t="shared" si="198"/>
        <v>grey</v>
      </c>
      <c r="GQ78" s="633" t="str">
        <f t="shared" si="198"/>
        <v>grey</v>
      </c>
      <c r="GR78" s="633" t="str">
        <f t="shared" si="198"/>
        <v>grey</v>
      </c>
      <c r="GS78" s="633" t="str">
        <f t="shared" si="198"/>
        <v>grey</v>
      </c>
      <c r="GT78" s="633" t="str">
        <f t="shared" si="198"/>
        <v>grey</v>
      </c>
      <c r="GU78" s="633" t="str">
        <f t="shared" si="198"/>
        <v>grey</v>
      </c>
      <c r="GV78" s="633" t="str">
        <f t="shared" si="198"/>
        <v>grey</v>
      </c>
      <c r="GW78" s="633" t="str">
        <f t="shared" si="198"/>
        <v>grey</v>
      </c>
      <c r="GX78" s="633" t="str">
        <f t="shared" si="198"/>
        <v>grey</v>
      </c>
      <c r="GY78" s="633" t="str">
        <f t="shared" si="198"/>
        <v>grey</v>
      </c>
      <c r="GZ78" s="633" t="str">
        <f t="shared" si="198"/>
        <v>grey</v>
      </c>
      <c r="HA78" s="633" t="str">
        <f t="shared" si="198"/>
        <v>grey</v>
      </c>
      <c r="HB78" s="633" t="str">
        <f t="shared" si="198"/>
        <v>grey</v>
      </c>
      <c r="HC78" s="633" t="str">
        <f t="shared" si="198"/>
        <v>grey</v>
      </c>
      <c r="HD78" s="633" t="str">
        <f t="shared" si="198"/>
        <v>grey</v>
      </c>
      <c r="HE78" s="633" t="str">
        <f t="shared" si="198"/>
        <v>grey</v>
      </c>
      <c r="HF78" s="633" t="str">
        <f t="shared" si="198"/>
        <v>grey</v>
      </c>
      <c r="HG78" s="633" t="str">
        <f t="shared" si="198"/>
        <v>grey</v>
      </c>
      <c r="HH78" s="633" t="str">
        <f t="shared" si="198"/>
        <v>grey</v>
      </c>
      <c r="HI78" s="633" t="str">
        <f t="shared" si="198"/>
        <v>grey</v>
      </c>
      <c r="HJ78" s="633" t="str">
        <f t="shared" si="198"/>
        <v>grey</v>
      </c>
      <c r="HK78" s="633" t="str">
        <f t="shared" si="198"/>
        <v>grey</v>
      </c>
      <c r="HL78" s="633" t="str">
        <f t="shared" si="198"/>
        <v>grey</v>
      </c>
      <c r="HM78" s="633" t="str">
        <f t="shared" si="198"/>
        <v>grey</v>
      </c>
      <c r="HN78" s="633" t="str">
        <f t="shared" si="198"/>
        <v>grey</v>
      </c>
      <c r="HO78" s="633" t="str">
        <f t="shared" si="198"/>
        <v>grey</v>
      </c>
      <c r="HP78" s="633" t="str">
        <f t="shared" si="198"/>
        <v>grey</v>
      </c>
      <c r="HQ78" s="633" t="str">
        <f t="shared" si="198"/>
        <v>grey</v>
      </c>
      <c r="HR78" s="633" t="str">
        <f t="shared" si="198"/>
        <v>grey</v>
      </c>
      <c r="HS78" s="1163"/>
      <c r="HT78" s="1152"/>
      <c r="HU78" s="1161"/>
    </row>
    <row r="79" spans="1:229">
      <c r="B79" s="1186" t="s">
        <v>297</v>
      </c>
      <c r="C79" s="1187"/>
      <c r="D79" s="1186" t="s">
        <v>298</v>
      </c>
      <c r="E79" s="1187"/>
      <c r="F79" s="1186" t="s">
        <v>299</v>
      </c>
      <c r="G79" s="1187"/>
      <c r="H79" s="1186" t="s">
        <v>300</v>
      </c>
      <c r="I79" s="1187"/>
      <c r="J79" s="1186" t="s">
        <v>301</v>
      </c>
      <c r="K79" s="1187"/>
      <c r="L79" s="1186" t="s">
        <v>302</v>
      </c>
      <c r="M79" s="1187"/>
      <c r="N79" s="30"/>
      <c r="O79" s="1151">
        <v>4</v>
      </c>
      <c r="P79" s="1151" t="str">
        <f>IFERROR(INDEX(内線情報!$C$5:$C$54,MATCH($Q79,内線情報!$B$5:$B$54,0)),"")&amp;""</f>
        <v/>
      </c>
      <c r="Q79" s="1160"/>
      <c r="R79" s="1151" t="str">
        <f>IFERROR(INDEX(内線情報!$D$5:$D$54,MATCH($Q79,内線情報!$B$5:$B$54,0)),"")&amp;""</f>
        <v/>
      </c>
      <c r="S79" s="431" t="s">
        <v>643</v>
      </c>
      <c r="T79" s="431" t="s">
        <v>643</v>
      </c>
      <c r="U79" s="431" t="s">
        <v>643</v>
      </c>
      <c r="V79" s="431" t="s">
        <v>643</v>
      </c>
      <c r="W79" s="431" t="s">
        <v>643</v>
      </c>
      <c r="X79" s="431" t="s">
        <v>643</v>
      </c>
      <c r="Y79" s="431" t="s">
        <v>643</v>
      </c>
      <c r="Z79" s="431" t="s">
        <v>643</v>
      </c>
      <c r="AA79" s="431" t="s">
        <v>643</v>
      </c>
      <c r="AB79" s="431" t="s">
        <v>643</v>
      </c>
      <c r="AC79" s="431" t="s">
        <v>643</v>
      </c>
      <c r="AD79" s="431" t="s">
        <v>643</v>
      </c>
      <c r="AE79" s="431" t="s">
        <v>643</v>
      </c>
      <c r="AF79" s="431" t="s">
        <v>643</v>
      </c>
      <c r="AG79" s="431" t="s">
        <v>643</v>
      </c>
      <c r="AH79" s="431" t="s">
        <v>643</v>
      </c>
      <c r="AI79" s="431" t="s">
        <v>643</v>
      </c>
      <c r="AJ79" s="431" t="s">
        <v>643</v>
      </c>
      <c r="AK79" s="431" t="s">
        <v>643</v>
      </c>
      <c r="AL79" s="431" t="s">
        <v>643</v>
      </c>
      <c r="AM79" s="431" t="s">
        <v>643</v>
      </c>
      <c r="AN79" s="431" t="s">
        <v>643</v>
      </c>
      <c r="AO79" s="431" t="s">
        <v>643</v>
      </c>
      <c r="AP79" s="431" t="s">
        <v>643</v>
      </c>
      <c r="AQ79" s="431" t="s">
        <v>643</v>
      </c>
      <c r="AR79" s="431" t="s">
        <v>643</v>
      </c>
      <c r="AS79" s="431" t="s">
        <v>643</v>
      </c>
      <c r="AT79" s="431" t="s">
        <v>643</v>
      </c>
      <c r="AU79" s="431" t="s">
        <v>643</v>
      </c>
      <c r="AV79" s="431" t="s">
        <v>643</v>
      </c>
      <c r="AW79" s="431" t="s">
        <v>643</v>
      </c>
      <c r="AX79" s="431" t="s">
        <v>643</v>
      </c>
      <c r="AY79" s="431" t="s">
        <v>643</v>
      </c>
      <c r="AZ79" s="431" t="s">
        <v>643</v>
      </c>
      <c r="BA79" s="431" t="s">
        <v>643</v>
      </c>
      <c r="BB79" s="431" t="s">
        <v>643</v>
      </c>
      <c r="BC79" s="1178" t="s">
        <v>643</v>
      </c>
      <c r="BD79" s="1151" t="str">
        <f>IFERROR(IF(Q79="","",IF(ISBLANK(INDEX(内線情報!$G$5:$G$54,Q79)),1,DS79)),"")&amp;""</f>
        <v/>
      </c>
      <c r="BE79" s="1180"/>
      <c r="BQ79" s="52"/>
      <c r="BS79" s="52"/>
      <c r="BU79" s="52"/>
      <c r="BV79" s="50"/>
      <c r="BW79" s="52"/>
      <c r="BY79" s="52"/>
      <c r="CA79" s="52"/>
      <c r="CC79" s="52"/>
      <c r="CE79" s="52"/>
      <c r="CG79" s="52"/>
      <c r="CH79" s="50"/>
      <c r="CI79" s="52"/>
      <c r="CK79" s="52"/>
      <c r="CM79" s="52"/>
      <c r="DA79" s="1166" t="str">
        <f>IFERROR(IF(COUNT(Q73:Q98)&gt;0,IF($DN72&lt;18,"grey",B79),"grey"),B79)</f>
        <v>grey</v>
      </c>
      <c r="DB79" s="1167"/>
      <c r="DC79" s="1166" t="str">
        <f>IFERROR(IF(COUNT(Q73:Q98)&gt;0,IF($DN72&lt;18,"grey",D79),"grey"),D79)</f>
        <v>grey</v>
      </c>
      <c r="DD79" s="1167"/>
      <c r="DE79" s="1166" t="str">
        <f>IFERROR(IF(COUNT(Q73:Q98)&gt;0,IF($DN72&lt;18,"grey",F79),"grey"),F79)</f>
        <v>grey</v>
      </c>
      <c r="DF79" s="1167"/>
      <c r="DG79" s="1166" t="str">
        <f>IFERROR(IF(COUNT(Q73:Q98)&gt;0,IF($DN72&lt;18,"grey",H79),"grey"),H79)</f>
        <v>grey</v>
      </c>
      <c r="DH79" s="1167"/>
      <c r="DI79" s="1166" t="str">
        <f>IFERROR(IF(COUNT(Q73:Q98)&gt;0,IF($DN72&lt;18,"grey",J79),"grey"),J79)</f>
        <v>grey</v>
      </c>
      <c r="DJ79" s="1167"/>
      <c r="DK79" s="1166" t="str">
        <f>IFERROR(IF(COUNT(Q73:Q98)&gt;0,IF($DN72&lt;18,"grey",L79),"grey"),L79)</f>
        <v>grey</v>
      </c>
      <c r="DL79" s="1167"/>
      <c r="DM79" s="22" t="str">
        <f>IFERROR(INDEX(内線情報!$BL$5:$BL$41,MATCH(R79,内線情報!$AI$5:$AI$43,0),1),"")</f>
        <v/>
      </c>
      <c r="DS79" s="1141" t="e">
        <f>INDEX(内線情報!$G$5:$G$54,MATCH(Q79,DK,0))</f>
        <v>#N/A</v>
      </c>
      <c r="DV79" s="1166"/>
      <c r="DW79" s="1167"/>
      <c r="DX79" s="1166"/>
      <c r="DY79" s="1167"/>
      <c r="DZ79" s="1166"/>
      <c r="EA79" s="1167"/>
      <c r="EB79" s="1166"/>
      <c r="EC79" s="1167"/>
      <c r="ED79" s="1166"/>
      <c r="EE79" s="1167"/>
      <c r="EF79" s="1166"/>
      <c r="EG79" s="1167"/>
      <c r="ET79" s="1166"/>
      <c r="EU79" s="1167"/>
      <c r="EV79" s="1166"/>
      <c r="EW79" s="1167"/>
      <c r="EX79" s="1166"/>
      <c r="EY79" s="1167"/>
      <c r="EZ79" s="1166"/>
      <c r="FA79" s="1167"/>
      <c r="FB79" s="1166"/>
      <c r="FC79" s="1167"/>
      <c r="FD79" s="1166"/>
      <c r="FE79" s="1167"/>
      <c r="FF79" s="420"/>
      <c r="FG79" s="420"/>
      <c r="FH79" s="420"/>
      <c r="FI79" s="420"/>
      <c r="FJ79" s="420"/>
      <c r="FK79" s="420"/>
      <c r="FL79" s="420"/>
      <c r="FM79" s="420"/>
      <c r="FN79" s="420"/>
      <c r="FO79" s="420"/>
      <c r="FP79" s="420"/>
      <c r="FQ79" s="420"/>
      <c r="FR79" s="1166"/>
      <c r="FS79" s="1167"/>
      <c r="FT79" s="1166"/>
      <c r="FU79" s="1167"/>
      <c r="FV79" s="1166"/>
      <c r="FW79" s="1167"/>
      <c r="FX79" s="1166"/>
      <c r="FY79" s="1167"/>
      <c r="FZ79" s="1166"/>
      <c r="GA79" s="1167"/>
      <c r="GB79" s="1166"/>
      <c r="GC79" s="1167"/>
      <c r="GE79" s="1151" t="str">
        <f>IF($GF79="grey","grey","")</f>
        <v>grey</v>
      </c>
      <c r="GF79" s="1151" t="str">
        <f>IF($GG79="grey","grey","")</f>
        <v>grey</v>
      </c>
      <c r="GG79" s="1160" t="str">
        <f>IF(Q79="","grey",IF(COUNTIF(Q:Q,Q79)&gt;1,"red",IF(COUNTIF(_DK,Q79)&gt;0,"","red")))</f>
        <v>grey</v>
      </c>
      <c r="GH79" s="1151" t="str">
        <f>IF($GF79="grey","grey","")</f>
        <v>grey</v>
      </c>
      <c r="GI79" s="633" t="str">
        <f t="shared" ref="GI79:HR79" si="199">IF(GI70="grey","grey",IF($GG79="grey","grey",IF(S79="","yellow",IF(COUNTIF($CT$6:$CT$21,S79)&gt;0,"","red"))))</f>
        <v>grey</v>
      </c>
      <c r="GJ79" s="633" t="str">
        <f t="shared" si="199"/>
        <v>grey</v>
      </c>
      <c r="GK79" s="633" t="str">
        <f t="shared" si="199"/>
        <v>grey</v>
      </c>
      <c r="GL79" s="633" t="str">
        <f t="shared" si="199"/>
        <v>grey</v>
      </c>
      <c r="GM79" s="633" t="str">
        <f t="shared" si="199"/>
        <v>grey</v>
      </c>
      <c r="GN79" s="633" t="str">
        <f t="shared" si="199"/>
        <v>grey</v>
      </c>
      <c r="GO79" s="633" t="str">
        <f t="shared" si="199"/>
        <v>grey</v>
      </c>
      <c r="GP79" s="633" t="str">
        <f t="shared" si="199"/>
        <v>grey</v>
      </c>
      <c r="GQ79" s="633" t="str">
        <f t="shared" si="199"/>
        <v>grey</v>
      </c>
      <c r="GR79" s="633" t="str">
        <f t="shared" si="199"/>
        <v>grey</v>
      </c>
      <c r="GS79" s="633" t="str">
        <f t="shared" si="199"/>
        <v>grey</v>
      </c>
      <c r="GT79" s="633" t="str">
        <f t="shared" si="199"/>
        <v>grey</v>
      </c>
      <c r="GU79" s="633" t="str">
        <f t="shared" si="199"/>
        <v>grey</v>
      </c>
      <c r="GV79" s="633" t="str">
        <f t="shared" si="199"/>
        <v>grey</v>
      </c>
      <c r="GW79" s="633" t="str">
        <f t="shared" si="199"/>
        <v>grey</v>
      </c>
      <c r="GX79" s="633" t="str">
        <f t="shared" si="199"/>
        <v>grey</v>
      </c>
      <c r="GY79" s="633" t="str">
        <f t="shared" si="199"/>
        <v>grey</v>
      </c>
      <c r="GZ79" s="633" t="str">
        <f t="shared" si="199"/>
        <v>grey</v>
      </c>
      <c r="HA79" s="633" t="str">
        <f t="shared" si="199"/>
        <v>grey</v>
      </c>
      <c r="HB79" s="633" t="str">
        <f t="shared" si="199"/>
        <v>grey</v>
      </c>
      <c r="HC79" s="633" t="str">
        <f t="shared" si="199"/>
        <v>grey</v>
      </c>
      <c r="HD79" s="633" t="str">
        <f t="shared" si="199"/>
        <v>grey</v>
      </c>
      <c r="HE79" s="633" t="str">
        <f t="shared" si="199"/>
        <v>grey</v>
      </c>
      <c r="HF79" s="633" t="str">
        <f t="shared" si="199"/>
        <v>grey</v>
      </c>
      <c r="HG79" s="633" t="str">
        <f t="shared" si="199"/>
        <v>grey</v>
      </c>
      <c r="HH79" s="633" t="str">
        <f t="shared" si="199"/>
        <v>grey</v>
      </c>
      <c r="HI79" s="633" t="str">
        <f t="shared" si="199"/>
        <v>grey</v>
      </c>
      <c r="HJ79" s="633" t="str">
        <f t="shared" si="199"/>
        <v>grey</v>
      </c>
      <c r="HK79" s="633" t="str">
        <f t="shared" si="199"/>
        <v>grey</v>
      </c>
      <c r="HL79" s="633" t="str">
        <f t="shared" si="199"/>
        <v>grey</v>
      </c>
      <c r="HM79" s="633" t="str">
        <f t="shared" si="199"/>
        <v>grey</v>
      </c>
      <c r="HN79" s="633" t="str">
        <f t="shared" si="199"/>
        <v>grey</v>
      </c>
      <c r="HO79" s="633" t="str">
        <f t="shared" si="199"/>
        <v>grey</v>
      </c>
      <c r="HP79" s="633" t="str">
        <f t="shared" si="199"/>
        <v>grey</v>
      </c>
      <c r="HQ79" s="633" t="str">
        <f t="shared" si="199"/>
        <v>grey</v>
      </c>
      <c r="HR79" s="633" t="str">
        <f t="shared" si="199"/>
        <v>grey</v>
      </c>
      <c r="HS79" s="1162" t="str">
        <f t="shared" ref="HS79" si="200">IF($GG79="grey","grey",IF(BC79="","",IF(COUNTIF($CV$6:$CV$7,BC79)&gt;0,"","red")))</f>
        <v>grey</v>
      </c>
      <c r="HT79" s="1151" t="str">
        <f t="shared" ref="HT79:HU79" si="201">IF($GG79="grey","grey","")</f>
        <v>grey</v>
      </c>
      <c r="HU79" s="1160" t="str">
        <f t="shared" si="201"/>
        <v>grey</v>
      </c>
    </row>
    <row r="80" spans="1:229">
      <c r="B80" s="34" t="s">
        <v>57</v>
      </c>
      <c r="C80" s="35"/>
      <c r="D80" s="34" t="s">
        <v>57</v>
      </c>
      <c r="E80" s="35"/>
      <c r="F80" s="34" t="s">
        <v>57</v>
      </c>
      <c r="G80" s="35"/>
      <c r="H80" s="34" t="s">
        <v>57</v>
      </c>
      <c r="I80" s="35"/>
      <c r="J80" s="34" t="s">
        <v>57</v>
      </c>
      <c r="K80" s="35"/>
      <c r="L80" s="34" t="s">
        <v>57</v>
      </c>
      <c r="M80" s="35"/>
      <c r="N80" s="30"/>
      <c r="O80" s="1152"/>
      <c r="P80" s="1152"/>
      <c r="Q80" s="1161"/>
      <c r="R80" s="1152"/>
      <c r="S80" s="432" t="s">
        <v>643</v>
      </c>
      <c r="T80" s="432" t="s">
        <v>643</v>
      </c>
      <c r="U80" s="432" t="s">
        <v>643</v>
      </c>
      <c r="V80" s="432" t="s">
        <v>643</v>
      </c>
      <c r="W80" s="432" t="s">
        <v>643</v>
      </c>
      <c r="X80" s="432" t="s">
        <v>643</v>
      </c>
      <c r="Y80" s="432" t="s">
        <v>643</v>
      </c>
      <c r="Z80" s="432" t="s">
        <v>643</v>
      </c>
      <c r="AA80" s="432" t="s">
        <v>643</v>
      </c>
      <c r="AB80" s="432" t="s">
        <v>643</v>
      </c>
      <c r="AC80" s="432" t="s">
        <v>643</v>
      </c>
      <c r="AD80" s="432" t="s">
        <v>643</v>
      </c>
      <c r="AE80" s="432" t="s">
        <v>643</v>
      </c>
      <c r="AF80" s="432" t="s">
        <v>643</v>
      </c>
      <c r="AG80" s="432" t="s">
        <v>643</v>
      </c>
      <c r="AH80" s="432" t="s">
        <v>643</v>
      </c>
      <c r="AI80" s="432" t="s">
        <v>643</v>
      </c>
      <c r="AJ80" s="432" t="s">
        <v>643</v>
      </c>
      <c r="AK80" s="432" t="s">
        <v>643</v>
      </c>
      <c r="AL80" s="432" t="s">
        <v>643</v>
      </c>
      <c r="AM80" s="432" t="s">
        <v>643</v>
      </c>
      <c r="AN80" s="432" t="s">
        <v>643</v>
      </c>
      <c r="AO80" s="432" t="s">
        <v>643</v>
      </c>
      <c r="AP80" s="432" t="s">
        <v>643</v>
      </c>
      <c r="AQ80" s="432" t="s">
        <v>643</v>
      </c>
      <c r="AR80" s="432" t="s">
        <v>643</v>
      </c>
      <c r="AS80" s="432" t="s">
        <v>643</v>
      </c>
      <c r="AT80" s="432" t="s">
        <v>643</v>
      </c>
      <c r="AU80" s="432" t="s">
        <v>643</v>
      </c>
      <c r="AV80" s="432" t="s">
        <v>643</v>
      </c>
      <c r="AW80" s="432" t="s">
        <v>643</v>
      </c>
      <c r="AX80" s="432" t="s">
        <v>643</v>
      </c>
      <c r="AY80" s="432" t="s">
        <v>643</v>
      </c>
      <c r="AZ80" s="432" t="s">
        <v>643</v>
      </c>
      <c r="BA80" s="432" t="s">
        <v>643</v>
      </c>
      <c r="BB80" s="432" t="s">
        <v>643</v>
      </c>
      <c r="BC80" s="1179"/>
      <c r="BD80" s="1152"/>
      <c r="BE80" s="1181"/>
      <c r="BU80" s="50"/>
      <c r="BV80" s="50"/>
      <c r="BW80" s="50"/>
      <c r="CG80" s="50"/>
      <c r="CH80" s="50"/>
      <c r="CI80" s="50"/>
      <c r="DA80" s="34" t="str">
        <f>IF(DA79="grey","grey",IF(B80="","yellow",IF(COUNTIF($BG$6:$BG$39,B80)&gt;0,"","red")))</f>
        <v>grey</v>
      </c>
      <c r="DB80" s="35" t="str">
        <f ca="1">IF(DA79="grey","grey",IFERROR(IF(COUNTIF(INDIRECT(B80),SUBSTITUTE(C80,"*","~")),EU80,"red"),IF(AND(C80&lt;&gt;$BG$7,C80&lt;&gt;$BG$8,C80&lt;&gt;$BG$9,C80&lt;&gt;$BG$10,C80&lt;&gt;$BG$11,C80&lt;&gt;$BG$12,C80&lt;&gt;$BG$13),"grey",EU80)))</f>
        <v>grey</v>
      </c>
      <c r="DC80" s="34" t="str">
        <f>IF(DC79="grey","grey",IF(D80="","yellow",IF(COUNTIF($BG$6:$BG$39,D80)&gt;0,"","red")))</f>
        <v>grey</v>
      </c>
      <c r="DD80" s="35" t="str">
        <f ca="1">IF(DC79="grey","grey",IFERROR(IF(COUNTIF(INDIRECT(D80),SUBSTITUTE(E80,"*","~")),EW80,"red"),IF(AND(E80&lt;&gt;$BG$7,E80&lt;&gt;$BG$8,E80&lt;&gt;$BG$9,E80&lt;&gt;$BG$10,E80&lt;&gt;$BG$11,E80&lt;&gt;$BG$12,E80&lt;&gt;$BG$13),"grey",EW80)))</f>
        <v>grey</v>
      </c>
      <c r="DE80" s="34" t="str">
        <f>IF(DE79="grey","grey",IF(F80="","yellow",IF(COUNTIF($BG$6:$BG$39,F80)&gt;0,"","red")))</f>
        <v>grey</v>
      </c>
      <c r="DF80" s="35" t="str">
        <f ca="1">IF(DE79="grey","grey",IFERROR(IF(COUNTIF(INDIRECT(F80),SUBSTITUTE(G80,"*","~")),EY80,"red"),IF(AND(G80&lt;&gt;$BG$7,G80&lt;&gt;$BG$8,G80&lt;&gt;$BG$9,G80&lt;&gt;$BG$10,G80&lt;&gt;$BG$11,G80&lt;&gt;$BG$12,G80&lt;&gt;$BG$13),"grey",EY80)))</f>
        <v>grey</v>
      </c>
      <c r="DG80" s="34" t="str">
        <f>IF(DG79="grey","grey",IF(H80="","yellow",IF(COUNTIF($BG$6:$BG$39,H80)&gt;0,"","red")))</f>
        <v>grey</v>
      </c>
      <c r="DH80" s="35" t="str">
        <f ca="1">IF(DG79="grey","grey",IFERROR(IF(COUNTIF(INDIRECT(H80),SUBSTITUTE(I80,"*","~")),FA80,"red"),IF(AND(I80&lt;&gt;$BG$7,I80&lt;&gt;$BG$8,I80&lt;&gt;$BG$9,I80&lt;&gt;$BG$10,I80&lt;&gt;$BG$11,I80&lt;&gt;$BG$12,I80&lt;&gt;$BG$13),"grey",FA80)))</f>
        <v>grey</v>
      </c>
      <c r="DI80" s="34" t="str">
        <f>IF(DI79="grey","grey",IF(J80="","yellow",IF(COUNTIF($BG$6:$BG$39,J80)&gt;0,"","red")))</f>
        <v>grey</v>
      </c>
      <c r="DJ80" s="35" t="str">
        <f ca="1">IF(DI79="grey","grey",IFERROR(IF(COUNTIF(INDIRECT(J80),SUBSTITUTE(K80,"*","~")),FC80,"red"),IF(AND(K80&lt;&gt;$BG$7,K80&lt;&gt;$BG$8,K80&lt;&gt;$BG$9,K80&lt;&gt;$BG$10,K80&lt;&gt;$BG$11,K80&lt;&gt;$BG$12,K80&lt;&gt;$BG$13),"grey",FC80)))</f>
        <v>grey</v>
      </c>
      <c r="DK80" s="34" t="str">
        <f>IF(DK79="grey","grey",IF(L80="","yellow",IF(COUNTIF($BG$6:$BG$39,L80)&gt;0,"","red")))</f>
        <v>grey</v>
      </c>
      <c r="DL80" s="35" t="str">
        <f ca="1">IF(DK79="grey","grey",IFERROR(IF(COUNTIF(INDIRECT(L80),SUBSTITUTE(M80,"*","~")),FE80,"red"),IF(AND(M80&lt;&gt;$BG$7,M80&lt;&gt;$BG$8,M80&lt;&gt;$BG$9,M80&lt;&gt;$BG$10,M80&lt;&gt;$BG$11,M80&lt;&gt;$BG$12,M80&lt;&gt;$BG$13),"grey",FE80)))</f>
        <v>grey</v>
      </c>
      <c r="DM80" s="22" t="str">
        <f>IFERROR(INDEX(内線情報!$BL$5:$BL$41,MATCH(R80,内線情報!$AI$5:$AI$43,0),1),"")</f>
        <v/>
      </c>
      <c r="DS80" s="1141"/>
      <c r="DV80" s="34" t="str">
        <f>CONCATENATE(B80,C80)</f>
        <v>未使用</v>
      </c>
      <c r="DW80" s="35"/>
      <c r="DX80" s="34" t="str">
        <f>CONCATENATE(D80,E80)</f>
        <v>未使用</v>
      </c>
      <c r="DY80" s="35"/>
      <c r="DZ80" s="34" t="str">
        <f>CONCATENATE(F80,G80)</f>
        <v>未使用</v>
      </c>
      <c r="EA80" s="35"/>
      <c r="EB80" s="34" t="str">
        <f>CONCATENATE(H80,I80)</f>
        <v>未使用</v>
      </c>
      <c r="EC80" s="35"/>
      <c r="ED80" s="34" t="str">
        <f>CONCATENATE(J80,K80)</f>
        <v>未使用</v>
      </c>
      <c r="EE80" s="35"/>
      <c r="EF80" s="34" t="str">
        <f>CONCATENATE(L80,M80)</f>
        <v>未使用</v>
      </c>
      <c r="EG80" s="35"/>
      <c r="EH80" s="22">
        <f>COUNTIF($DV$6:$EG$34,DV80)</f>
        <v>18</v>
      </c>
      <c r="EJ80" s="22">
        <f>COUNTIF($DV$6:$EG$34,DX80)</f>
        <v>18</v>
      </c>
      <c r="EL80" s="22">
        <f>COUNTIF($DV$6:$EG$34,DZ80)</f>
        <v>18</v>
      </c>
      <c r="EN80" s="22">
        <f>COUNTIF($DV$6:$EG$34,EB80)</f>
        <v>18</v>
      </c>
      <c r="EP80" s="22">
        <f>COUNTIF($DV$6:$EG$34,ED80)</f>
        <v>18</v>
      </c>
      <c r="ER80" s="22">
        <f>COUNTIF($DV$6:$EG$34,EF80)</f>
        <v>18</v>
      </c>
      <c r="ET80" s="34" t="str">
        <f>IF(DV80="未使用","",IF(EH80&lt;2,"","red"))</f>
        <v/>
      </c>
      <c r="EU80" s="35" t="str">
        <f>IF(B80="ボックスキー","",IF(C80="","red",FS80))</f>
        <v>red</v>
      </c>
      <c r="EV80" s="34" t="str">
        <f>IF(DX80="未使用","",IF(EJ80&lt;2,"","red"))</f>
        <v/>
      </c>
      <c r="EW80" s="35" t="str">
        <f>IF(D80="ボックスキー","",IF(E80="","red",FU80))</f>
        <v>red</v>
      </c>
      <c r="EX80" s="34" t="str">
        <f>IF(DZ80="未使用","",IF(EL80&lt;2,"","red"))</f>
        <v/>
      </c>
      <c r="EY80" s="35" t="str">
        <f>IF(F80="ボックスキー","",IF(G80="","red",FW80))</f>
        <v>red</v>
      </c>
      <c r="EZ80" s="34" t="str">
        <f>IF(EB80="未使用","",IF(EN80&lt;2,"","red"))</f>
        <v/>
      </c>
      <c r="FA80" s="35" t="str">
        <f>IF(H80="ボックスキー","",IF(I80="","red",FY80))</f>
        <v>red</v>
      </c>
      <c r="FB80" s="34" t="str">
        <f>IF(ED80="未使用","",IF(EP80&lt;2,"","red"))</f>
        <v/>
      </c>
      <c r="FC80" s="35" t="str">
        <f>IF(J80="ボックスキー","",IF(K80="","red",GA80))</f>
        <v>red</v>
      </c>
      <c r="FD80" s="34" t="str">
        <f>IF(EF80="未使用","",IF(ER80&lt;2,"","red"))</f>
        <v/>
      </c>
      <c r="FE80" s="35" t="str">
        <f>IF(L80="ボックスキー","",IF(M80="","red",GC80))</f>
        <v>red</v>
      </c>
      <c r="FF80" s="419"/>
      <c r="FG80" s="419"/>
      <c r="FH80" s="419"/>
      <c r="FI80" s="419"/>
      <c r="FJ80" s="419"/>
      <c r="FK80" s="419"/>
      <c r="FL80" s="419"/>
      <c r="FM80" s="419"/>
      <c r="FN80" s="419"/>
      <c r="FO80" s="419"/>
      <c r="FP80" s="419"/>
      <c r="FQ80" s="419"/>
      <c r="FR80" s="34"/>
      <c r="FS80" s="35" t="str">
        <f>IF(B80=$FG$6,INDEX($FG$7:$FG$18,C80),IF(B80=$FH$6,INDEX($FH$7:$FH$12,C80),IF(B80=$FI$6,INDEX($FI$7:$FI$18,C80),IF(B80=$FJ$6,INDEX($FJ$7:$FJ$56,C80),"none"))))</f>
        <v>none</v>
      </c>
      <c r="FT80" s="34"/>
      <c r="FU80" s="35" t="str">
        <f>IF(D80=$FG$6,INDEX($FG$7:$FG$18,E80),IF(D80=$FH$6,INDEX($FH$7:$FH$12,E80),IF(D80=$FI$6,INDEX($FI$7:$FI$18,E80),IF(D80=$FJ$6,INDEX($FJ$7:$FJ$56,E80),"none"))))</f>
        <v>none</v>
      </c>
      <c r="FV80" s="34"/>
      <c r="FW80" s="35" t="str">
        <f>IF(F80=$FG$6,INDEX($FG$7:$FG$18,G80),IF(F80=$FH$6,INDEX($FH$7:$FH$12,G80),IF(F80=$FI$6,INDEX($FI$7:$FI$18,G80),IF(F80=$FJ$6,INDEX($FJ$7:$FJ$56,G80),"none"))))</f>
        <v>none</v>
      </c>
      <c r="FX80" s="34"/>
      <c r="FY80" s="35" t="str">
        <f>IF(H80=$FG$6,INDEX($FG$7:$FG$18,I80),IF(H80=$FH$6,INDEX($FH$7:$FH$12,I80),IF(H80=$FI$6,INDEX($FI$7:$FI$18,I80),IF(H80=$FJ$6,INDEX($FJ$7:$FJ$56,I80),"none"))))</f>
        <v>none</v>
      </c>
      <c r="FZ80" s="34"/>
      <c r="GA80" s="35" t="str">
        <f>IF(J80=$FG$6,INDEX($FG$7:$FG$18,K80),IF(J80=$FH$6,INDEX($FH$7:$FH$12,K80),IF(J80=$FI$6,INDEX($FI$7:$FI$18,K80),IF(J80=$FJ$6,INDEX($FJ$7:$FJ$56,K80),"none"))))</f>
        <v>none</v>
      </c>
      <c r="GB80" s="34"/>
      <c r="GC80" s="35" t="str">
        <f>IF(L80=$FG$6,INDEX($FG$7:$FG$18,M80),IF(L80=$FH$6,INDEX($FH$7:$FH$12,M80),IF(L80=$FI$6,INDEX($FI$7:$FI$18,M80),IF(L80=$FJ$6,INDEX($FJ$7:$FJ$56,M80),"none"))))</f>
        <v>none</v>
      </c>
      <c r="GE80" s="1152"/>
      <c r="GF80" s="1152"/>
      <c r="GG80" s="1161"/>
      <c r="GH80" s="1152"/>
      <c r="GI80" s="633" t="str">
        <f t="shared" ref="GI80:HR80" si="202">IF(GI70="grey","grey",IF($GG79="grey","grey",IF(S80="","yellow",IF(COUNTIF($CW$6:$CW$7,S80)&gt;0,"","red"))))</f>
        <v>grey</v>
      </c>
      <c r="GJ80" s="633" t="str">
        <f t="shared" si="202"/>
        <v>grey</v>
      </c>
      <c r="GK80" s="633" t="str">
        <f t="shared" si="202"/>
        <v>grey</v>
      </c>
      <c r="GL80" s="633" t="str">
        <f t="shared" si="202"/>
        <v>grey</v>
      </c>
      <c r="GM80" s="633" t="str">
        <f t="shared" si="202"/>
        <v>grey</v>
      </c>
      <c r="GN80" s="633" t="str">
        <f t="shared" si="202"/>
        <v>grey</v>
      </c>
      <c r="GO80" s="633" t="str">
        <f t="shared" si="202"/>
        <v>grey</v>
      </c>
      <c r="GP80" s="633" t="str">
        <f t="shared" si="202"/>
        <v>grey</v>
      </c>
      <c r="GQ80" s="633" t="str">
        <f t="shared" si="202"/>
        <v>grey</v>
      </c>
      <c r="GR80" s="633" t="str">
        <f t="shared" si="202"/>
        <v>grey</v>
      </c>
      <c r="GS80" s="633" t="str">
        <f t="shared" si="202"/>
        <v>grey</v>
      </c>
      <c r="GT80" s="633" t="str">
        <f t="shared" si="202"/>
        <v>grey</v>
      </c>
      <c r="GU80" s="633" t="str">
        <f t="shared" si="202"/>
        <v>grey</v>
      </c>
      <c r="GV80" s="633" t="str">
        <f t="shared" si="202"/>
        <v>grey</v>
      </c>
      <c r="GW80" s="633" t="str">
        <f t="shared" si="202"/>
        <v>grey</v>
      </c>
      <c r="GX80" s="633" t="str">
        <f t="shared" si="202"/>
        <v>grey</v>
      </c>
      <c r="GY80" s="633" t="str">
        <f t="shared" si="202"/>
        <v>grey</v>
      </c>
      <c r="GZ80" s="633" t="str">
        <f t="shared" si="202"/>
        <v>grey</v>
      </c>
      <c r="HA80" s="633" t="str">
        <f t="shared" si="202"/>
        <v>grey</v>
      </c>
      <c r="HB80" s="633" t="str">
        <f t="shared" si="202"/>
        <v>grey</v>
      </c>
      <c r="HC80" s="633" t="str">
        <f t="shared" si="202"/>
        <v>grey</v>
      </c>
      <c r="HD80" s="633" t="str">
        <f t="shared" si="202"/>
        <v>grey</v>
      </c>
      <c r="HE80" s="633" t="str">
        <f t="shared" si="202"/>
        <v>grey</v>
      </c>
      <c r="HF80" s="633" t="str">
        <f t="shared" si="202"/>
        <v>grey</v>
      </c>
      <c r="HG80" s="633" t="str">
        <f t="shared" si="202"/>
        <v>grey</v>
      </c>
      <c r="HH80" s="633" t="str">
        <f t="shared" si="202"/>
        <v>grey</v>
      </c>
      <c r="HI80" s="633" t="str">
        <f t="shared" si="202"/>
        <v>grey</v>
      </c>
      <c r="HJ80" s="633" t="str">
        <f t="shared" si="202"/>
        <v>grey</v>
      </c>
      <c r="HK80" s="633" t="str">
        <f t="shared" si="202"/>
        <v>grey</v>
      </c>
      <c r="HL80" s="633" t="str">
        <f t="shared" si="202"/>
        <v>grey</v>
      </c>
      <c r="HM80" s="633" t="str">
        <f t="shared" si="202"/>
        <v>grey</v>
      </c>
      <c r="HN80" s="633" t="str">
        <f t="shared" si="202"/>
        <v>grey</v>
      </c>
      <c r="HO80" s="633" t="str">
        <f t="shared" si="202"/>
        <v>grey</v>
      </c>
      <c r="HP80" s="633" t="str">
        <f t="shared" si="202"/>
        <v>grey</v>
      </c>
      <c r="HQ80" s="633" t="str">
        <f t="shared" si="202"/>
        <v>grey</v>
      </c>
      <c r="HR80" s="633" t="str">
        <f t="shared" si="202"/>
        <v>grey</v>
      </c>
      <c r="HS80" s="1163"/>
      <c r="HT80" s="1152"/>
      <c r="HU80" s="1161"/>
    </row>
    <row r="81" spans="2:229">
      <c r="B81" s="1175" t="str">
        <f>IFERROR(INDEX($DV:$DV,ROW()),"")&amp;""</f>
        <v/>
      </c>
      <c r="C81" s="1176"/>
      <c r="D81" s="1177" t="str">
        <f>IFERROR(INDEX($DX:$DX,ROW()),"")&amp;""</f>
        <v/>
      </c>
      <c r="E81" s="1176"/>
      <c r="F81" s="1175" t="str">
        <f>IFERROR(INDEX($DZ:$DZ,ROW()),"")&amp;""</f>
        <v/>
      </c>
      <c r="G81" s="1176"/>
      <c r="H81" s="1175" t="str">
        <f>IFERROR(INDEX($EB:$EB,ROW()),"")&amp;""</f>
        <v/>
      </c>
      <c r="I81" s="1176"/>
      <c r="J81" s="1175" t="str">
        <f>IFERROR(INDEX($ED:$ED,ROW()),"")&amp;""</f>
        <v/>
      </c>
      <c r="K81" s="1176"/>
      <c r="L81" s="1175" t="str">
        <f>IFERROR(INDEX($EF:$EF,ROW()),"")&amp;""</f>
        <v/>
      </c>
      <c r="M81" s="1176"/>
      <c r="N81" s="30"/>
      <c r="O81" s="1151">
        <v>5</v>
      </c>
      <c r="P81" s="1151" t="str">
        <f>IFERROR(INDEX(内線情報!$C$5:$C$54,MATCH($Q81,内線情報!$B$5:$B$54,0)),"")&amp;""</f>
        <v/>
      </c>
      <c r="Q81" s="1160"/>
      <c r="R81" s="1151" t="str">
        <f>IFERROR(INDEX(内線情報!$D$5:$D$54,MATCH($Q81,内線情報!$B$5:$B$54,0)),"")&amp;""</f>
        <v/>
      </c>
      <c r="S81" s="431" t="s">
        <v>643</v>
      </c>
      <c r="T81" s="431" t="s">
        <v>643</v>
      </c>
      <c r="U81" s="431" t="s">
        <v>643</v>
      </c>
      <c r="V81" s="431" t="s">
        <v>643</v>
      </c>
      <c r="W81" s="431" t="s">
        <v>643</v>
      </c>
      <c r="X81" s="431" t="s">
        <v>643</v>
      </c>
      <c r="Y81" s="431" t="s">
        <v>643</v>
      </c>
      <c r="Z81" s="431" t="s">
        <v>643</v>
      </c>
      <c r="AA81" s="431" t="s">
        <v>643</v>
      </c>
      <c r="AB81" s="431" t="s">
        <v>643</v>
      </c>
      <c r="AC81" s="431" t="s">
        <v>643</v>
      </c>
      <c r="AD81" s="431" t="s">
        <v>643</v>
      </c>
      <c r="AE81" s="431" t="s">
        <v>643</v>
      </c>
      <c r="AF81" s="431" t="s">
        <v>643</v>
      </c>
      <c r="AG81" s="431" t="s">
        <v>643</v>
      </c>
      <c r="AH81" s="431" t="s">
        <v>643</v>
      </c>
      <c r="AI81" s="431" t="s">
        <v>643</v>
      </c>
      <c r="AJ81" s="431" t="s">
        <v>643</v>
      </c>
      <c r="AK81" s="431" t="s">
        <v>643</v>
      </c>
      <c r="AL81" s="431" t="s">
        <v>643</v>
      </c>
      <c r="AM81" s="431" t="s">
        <v>643</v>
      </c>
      <c r="AN81" s="431" t="s">
        <v>643</v>
      </c>
      <c r="AO81" s="431" t="s">
        <v>643</v>
      </c>
      <c r="AP81" s="431" t="s">
        <v>643</v>
      </c>
      <c r="AQ81" s="431" t="s">
        <v>643</v>
      </c>
      <c r="AR81" s="431" t="s">
        <v>643</v>
      </c>
      <c r="AS81" s="431" t="s">
        <v>643</v>
      </c>
      <c r="AT81" s="431" t="s">
        <v>643</v>
      </c>
      <c r="AU81" s="431" t="s">
        <v>643</v>
      </c>
      <c r="AV81" s="431" t="s">
        <v>643</v>
      </c>
      <c r="AW81" s="431" t="s">
        <v>643</v>
      </c>
      <c r="AX81" s="431" t="s">
        <v>643</v>
      </c>
      <c r="AY81" s="431" t="s">
        <v>643</v>
      </c>
      <c r="AZ81" s="431" t="s">
        <v>643</v>
      </c>
      <c r="BA81" s="431" t="s">
        <v>643</v>
      </c>
      <c r="BB81" s="431" t="s">
        <v>643</v>
      </c>
      <c r="BC81" s="1178" t="s">
        <v>643</v>
      </c>
      <c r="BD81" s="1151" t="str">
        <f>IFERROR(IF(Q81="","",IF(ISBLANK(INDEX(内線情報!$G$5:$G$54,Q81)),1,DS81)),"")&amp;""</f>
        <v/>
      </c>
      <c r="BE81" s="1180"/>
      <c r="BP81" s="50" t="e">
        <f>INDEX(番号!$CA$5:$CB$44,C80,2)</f>
        <v>#VALUE!</v>
      </c>
      <c r="BQ81" s="50" t="str">
        <f>IF(C80="","",IF(BP81="",INDEX(番号!$CA$44:$CB79,C80,2),BP81))</f>
        <v/>
      </c>
      <c r="BR81" s="50" t="e">
        <f>INDEX(番号!$CC$5:$CE$52,C80,3)</f>
        <v>#VALUE!</v>
      </c>
      <c r="BS81" s="50" t="str">
        <f>IF(C80="","",IF(BR81="0",INDEX(番号!$CC$5:$CE$52,C80,2),BR81))&amp;""</f>
        <v/>
      </c>
      <c r="BT81" s="50" t="e">
        <f>INDEX(番号!$CA$5:$CB$44,E80,2)</f>
        <v>#VALUE!</v>
      </c>
      <c r="BU81" s="50" t="str">
        <f>IF(E80="","",IF(BT81="",INDEX(番号!$CA$44:$CB79,E80,2),BT81))&amp;""</f>
        <v/>
      </c>
      <c r="BV81" s="50" t="e">
        <f>INDEX(番号!$CC$5:$CE$52,E80,3)</f>
        <v>#VALUE!</v>
      </c>
      <c r="BW81" s="50" t="str">
        <f>IF(E80="","",IF(BV81="0",INDEX(番号!$CC$5:$CE$52,E80,2),BV81))&amp;""</f>
        <v/>
      </c>
      <c r="BX81" s="50" t="e">
        <f>INDEX(番号!$CA$5:$CB$44,G80,2)</f>
        <v>#VALUE!</v>
      </c>
      <c r="BY81" s="50" t="str">
        <f>IF(G80="","",IF(BX81="",INDEX(番号!$CA$44:$CB79,G80,2),BX81))&amp;""</f>
        <v/>
      </c>
      <c r="BZ81" s="50" t="e">
        <f>INDEX(番号!$CC$5:$CE$52,G80,3)</f>
        <v>#VALUE!</v>
      </c>
      <c r="CA81" s="50" t="str">
        <f>IF(G80="","",IF(BZ81="0",INDEX(番号!$CC$5:$CE$52,G80,2),BZ81))&amp;""</f>
        <v/>
      </c>
      <c r="CB81" s="50" t="e">
        <f>INDEX(番号!$CA$5:$CB$44,I80,2)</f>
        <v>#VALUE!</v>
      </c>
      <c r="CC81" s="50" t="str">
        <f>IF(I80="","",IF(CB81="",INDEX(番号!$CA$44:$CB79,I80,2),CB81))&amp;""</f>
        <v/>
      </c>
      <c r="CD81" s="50" t="e">
        <f>INDEX(番号!$CC$5:$CE$52,I80,3)</f>
        <v>#VALUE!</v>
      </c>
      <c r="CE81" s="50" t="str">
        <f>IF(I80="","",IF(CD81="0",INDEX(番号!$CC$5:$CE$52,I80,2),CD81))&amp;""</f>
        <v/>
      </c>
      <c r="CF81" s="50" t="e">
        <f>INDEX(番号!$CA$5:$CB$44,K80,2)</f>
        <v>#VALUE!</v>
      </c>
      <c r="CG81" s="50" t="str">
        <f>IF(K80="","",IF(CF81="",INDEX(番号!$CA$5:$CB$44,K80,1),CF81))&amp;""</f>
        <v/>
      </c>
      <c r="CH81" s="50" t="e">
        <f>INDEX(番号!$CC$5:$CE$52,K80,3)</f>
        <v>#VALUE!</v>
      </c>
      <c r="CI81" s="50" t="str">
        <f>IF(K80="","",IF(CH81="0",INDEX(番号!$CC$5:$CE$52,K80,2),CH81))&amp;""</f>
        <v/>
      </c>
      <c r="CJ81" s="50" t="e">
        <f>INDEX(番号!$CA$5:$CB$44,M80,2)</f>
        <v>#VALUE!</v>
      </c>
      <c r="CK81" s="50" t="str">
        <f>IF(M80="","",IF(CJ81="",INDEX(番号!$CA$5:$CB$44,M80,1),CJ81))&amp;""</f>
        <v/>
      </c>
      <c r="CL81" s="50" t="e">
        <f>INDEX(番号!$CC$5:$CE$52,M80,3)</f>
        <v>#VALUE!</v>
      </c>
      <c r="CM81" s="50" t="str">
        <f>IF(M80="","",IF(CL81="0",INDEX(番号!$CC$5:$CE$52,M80,2),CL81))&amp;""</f>
        <v/>
      </c>
      <c r="DA81" s="1153" t="str">
        <f>IF(DA79="grey","grey","")</f>
        <v>grey</v>
      </c>
      <c r="DB81" s="1154"/>
      <c r="DC81" s="1153" t="str">
        <f>IF(DC79="grey","grey","")</f>
        <v>grey</v>
      </c>
      <c r="DD81" s="1154"/>
      <c r="DE81" s="1153" t="str">
        <f>IF(DE79="grey","grey","")</f>
        <v>grey</v>
      </c>
      <c r="DF81" s="1154"/>
      <c r="DG81" s="1153" t="str">
        <f>IF(DG79="grey","grey","")</f>
        <v>grey</v>
      </c>
      <c r="DH81" s="1154"/>
      <c r="DI81" s="1153" t="str">
        <f>IF(DI79="grey","grey","")</f>
        <v>grey</v>
      </c>
      <c r="DJ81" s="1154"/>
      <c r="DK81" s="1153" t="str">
        <f>IF(DK79="grey","grey","")</f>
        <v>grey</v>
      </c>
      <c r="DL81" s="1154"/>
      <c r="DM81" s="22" t="str">
        <f>IFERROR(INDEX(内線情報!$BL$5:$BL$41,MATCH(R81,内線情報!$AI$5:$AI$43,0),1),"")</f>
        <v/>
      </c>
      <c r="DS81" s="1141" t="e">
        <f>INDEX(内線情報!$G$5:$G$54,MATCH(Q81,DK,0))</f>
        <v>#N/A</v>
      </c>
      <c r="DV81" s="1153" t="str">
        <f>IF(B80="DK",BQ81,IF(B80="NK",BS81,""))</f>
        <v/>
      </c>
      <c r="DW81" s="1154"/>
      <c r="DX81" s="1155" t="str">
        <f>IF(D80="DK",BU81,IF(D80="NK",BW81,""))</f>
        <v/>
      </c>
      <c r="DY81" s="1156"/>
      <c r="DZ81" s="1155" t="str">
        <f>IF(F80="DK",BY81,IF(F80="NK",CA81,""))</f>
        <v/>
      </c>
      <c r="EA81" s="1156"/>
      <c r="EB81" s="1155" t="str">
        <f>IF(H80="DK",CC81,IF(H80="NK",CE81,""))</f>
        <v/>
      </c>
      <c r="EC81" s="1156"/>
      <c r="ED81" s="1155" t="str">
        <f>IF(J80="DK",CG81,IF(J80="NK",CI81,""))</f>
        <v/>
      </c>
      <c r="EE81" s="1156"/>
      <c r="EF81" s="1155" t="str">
        <f>IF(L80="DK",CK81,IF(L80="NK",CM81,""))</f>
        <v/>
      </c>
      <c r="EG81" s="1156"/>
      <c r="ET81" s="1153"/>
      <c r="EU81" s="1154"/>
      <c r="EV81" s="1153"/>
      <c r="EW81" s="1154"/>
      <c r="EX81" s="1153"/>
      <c r="EY81" s="1154"/>
      <c r="EZ81" s="1153"/>
      <c r="FA81" s="1154"/>
      <c r="FB81" s="1153"/>
      <c r="FC81" s="1154"/>
      <c r="FD81" s="1153"/>
      <c r="FE81" s="1154"/>
      <c r="FF81" s="411"/>
      <c r="FG81" s="411"/>
      <c r="FH81" s="411"/>
      <c r="FI81" s="411"/>
      <c r="FJ81" s="411"/>
      <c r="FK81" s="411"/>
      <c r="FL81" s="411"/>
      <c r="FM81" s="411"/>
      <c r="FN81" s="411"/>
      <c r="FO81" s="411"/>
      <c r="FP81" s="411"/>
      <c r="FQ81" s="411"/>
      <c r="FR81" s="1153"/>
      <c r="FS81" s="1154"/>
      <c r="FT81" s="1153"/>
      <c r="FU81" s="1154"/>
      <c r="FV81" s="1153"/>
      <c r="FW81" s="1154"/>
      <c r="FX81" s="1153"/>
      <c r="FY81" s="1154"/>
      <c r="FZ81" s="1153"/>
      <c r="GA81" s="1154"/>
      <c r="GB81" s="1153"/>
      <c r="GC81" s="1154"/>
      <c r="GE81" s="1151" t="str">
        <f>IF($GF81="grey","grey","")</f>
        <v>grey</v>
      </c>
      <c r="GF81" s="1151" t="str">
        <f>IF($GG81="grey","grey","")</f>
        <v>grey</v>
      </c>
      <c r="GG81" s="1160" t="str">
        <f>IF(Q81="","grey",IF(COUNTIF(Q:Q,Q81)&gt;1,"red",IF(COUNTIF(_DK,Q81)&gt;0,"","red")))</f>
        <v>grey</v>
      </c>
      <c r="GH81" s="1151" t="str">
        <f>IF($GF81="grey","grey","")</f>
        <v>grey</v>
      </c>
      <c r="GI81" s="633" t="str">
        <f t="shared" ref="GI81:HR81" si="203">IF(GI70="grey","grey",IF($GG81="grey","grey",IF(S81="","yellow",IF(COUNTIF($CT$6:$CT$21,S81)&gt;0,"","red"))))</f>
        <v>grey</v>
      </c>
      <c r="GJ81" s="633" t="str">
        <f t="shared" si="203"/>
        <v>grey</v>
      </c>
      <c r="GK81" s="633" t="str">
        <f t="shared" si="203"/>
        <v>grey</v>
      </c>
      <c r="GL81" s="633" t="str">
        <f t="shared" si="203"/>
        <v>grey</v>
      </c>
      <c r="GM81" s="633" t="str">
        <f t="shared" si="203"/>
        <v>grey</v>
      </c>
      <c r="GN81" s="633" t="str">
        <f t="shared" si="203"/>
        <v>grey</v>
      </c>
      <c r="GO81" s="633" t="str">
        <f t="shared" si="203"/>
        <v>grey</v>
      </c>
      <c r="GP81" s="633" t="str">
        <f t="shared" si="203"/>
        <v>grey</v>
      </c>
      <c r="GQ81" s="633" t="str">
        <f t="shared" si="203"/>
        <v>grey</v>
      </c>
      <c r="GR81" s="633" t="str">
        <f t="shared" si="203"/>
        <v>grey</v>
      </c>
      <c r="GS81" s="633" t="str">
        <f t="shared" si="203"/>
        <v>grey</v>
      </c>
      <c r="GT81" s="633" t="str">
        <f t="shared" si="203"/>
        <v>grey</v>
      </c>
      <c r="GU81" s="633" t="str">
        <f t="shared" si="203"/>
        <v>grey</v>
      </c>
      <c r="GV81" s="633" t="str">
        <f t="shared" si="203"/>
        <v>grey</v>
      </c>
      <c r="GW81" s="633" t="str">
        <f t="shared" si="203"/>
        <v>grey</v>
      </c>
      <c r="GX81" s="633" t="str">
        <f t="shared" si="203"/>
        <v>grey</v>
      </c>
      <c r="GY81" s="633" t="str">
        <f t="shared" si="203"/>
        <v>grey</v>
      </c>
      <c r="GZ81" s="633" t="str">
        <f t="shared" si="203"/>
        <v>grey</v>
      </c>
      <c r="HA81" s="633" t="str">
        <f t="shared" si="203"/>
        <v>grey</v>
      </c>
      <c r="HB81" s="633" t="str">
        <f t="shared" si="203"/>
        <v>grey</v>
      </c>
      <c r="HC81" s="633" t="str">
        <f t="shared" si="203"/>
        <v>grey</v>
      </c>
      <c r="HD81" s="633" t="str">
        <f t="shared" si="203"/>
        <v>grey</v>
      </c>
      <c r="HE81" s="633" t="str">
        <f t="shared" si="203"/>
        <v>grey</v>
      </c>
      <c r="HF81" s="633" t="str">
        <f t="shared" si="203"/>
        <v>grey</v>
      </c>
      <c r="HG81" s="633" t="str">
        <f t="shared" si="203"/>
        <v>grey</v>
      </c>
      <c r="HH81" s="633" t="str">
        <f t="shared" si="203"/>
        <v>grey</v>
      </c>
      <c r="HI81" s="633" t="str">
        <f t="shared" si="203"/>
        <v>grey</v>
      </c>
      <c r="HJ81" s="633" t="str">
        <f t="shared" si="203"/>
        <v>grey</v>
      </c>
      <c r="HK81" s="633" t="str">
        <f t="shared" si="203"/>
        <v>grey</v>
      </c>
      <c r="HL81" s="633" t="str">
        <f t="shared" si="203"/>
        <v>grey</v>
      </c>
      <c r="HM81" s="633" t="str">
        <f t="shared" si="203"/>
        <v>grey</v>
      </c>
      <c r="HN81" s="633" t="str">
        <f t="shared" si="203"/>
        <v>grey</v>
      </c>
      <c r="HO81" s="633" t="str">
        <f t="shared" si="203"/>
        <v>grey</v>
      </c>
      <c r="HP81" s="633" t="str">
        <f t="shared" si="203"/>
        <v>grey</v>
      </c>
      <c r="HQ81" s="633" t="str">
        <f t="shared" si="203"/>
        <v>grey</v>
      </c>
      <c r="HR81" s="633" t="str">
        <f t="shared" si="203"/>
        <v>grey</v>
      </c>
      <c r="HS81" s="1162" t="str">
        <f t="shared" ref="HS81" si="204">IF($GG81="grey","grey",IF(BC81="","",IF(COUNTIF($CV$6:$CV$7,BC81)&gt;0,"","red")))</f>
        <v>grey</v>
      </c>
      <c r="HT81" s="1151" t="str">
        <f t="shared" ref="HT81:HU81" si="205">IF($GG81="grey","grey","")</f>
        <v>grey</v>
      </c>
      <c r="HU81" s="1160" t="str">
        <f t="shared" si="205"/>
        <v>grey</v>
      </c>
    </row>
    <row r="82" spans="2:229">
      <c r="B82" s="1175" t="str">
        <f>IFERROR(INDEX($DV:$DV,ROW()),"")&amp;""</f>
        <v/>
      </c>
      <c r="C82" s="1176"/>
      <c r="D82" s="1177" t="str">
        <f>IFERROR(INDEX($DX:$DX,ROW()),"")&amp;""</f>
        <v/>
      </c>
      <c r="E82" s="1176"/>
      <c r="F82" s="1175" t="str">
        <f>IFERROR(INDEX($DZ:$DZ,ROW()),"")&amp;""</f>
        <v/>
      </c>
      <c r="G82" s="1176"/>
      <c r="H82" s="1175" t="str">
        <f>IFERROR(INDEX($EB:$EB,ROW()),"")&amp;""</f>
        <v/>
      </c>
      <c r="I82" s="1176"/>
      <c r="J82" s="1175" t="str">
        <f>IFERROR(INDEX($ED:$ED,ROW()),"")&amp;""</f>
        <v/>
      </c>
      <c r="K82" s="1176"/>
      <c r="L82" s="1175" t="str">
        <f>IFERROR(INDEX($EF:$EF,ROW()),"")&amp;""</f>
        <v/>
      </c>
      <c r="M82" s="1176"/>
      <c r="O82" s="1152"/>
      <c r="P82" s="1152"/>
      <c r="Q82" s="1161"/>
      <c r="R82" s="1152"/>
      <c r="S82" s="432" t="s">
        <v>643</v>
      </c>
      <c r="T82" s="432" t="s">
        <v>643</v>
      </c>
      <c r="U82" s="432" t="s">
        <v>643</v>
      </c>
      <c r="V82" s="432" t="s">
        <v>643</v>
      </c>
      <c r="W82" s="432" t="s">
        <v>643</v>
      </c>
      <c r="X82" s="432" t="s">
        <v>643</v>
      </c>
      <c r="Y82" s="432" t="s">
        <v>643</v>
      </c>
      <c r="Z82" s="432" t="s">
        <v>643</v>
      </c>
      <c r="AA82" s="432" t="s">
        <v>643</v>
      </c>
      <c r="AB82" s="432" t="s">
        <v>643</v>
      </c>
      <c r="AC82" s="432" t="s">
        <v>643</v>
      </c>
      <c r="AD82" s="432" t="s">
        <v>643</v>
      </c>
      <c r="AE82" s="432" t="s">
        <v>643</v>
      </c>
      <c r="AF82" s="432" t="s">
        <v>643</v>
      </c>
      <c r="AG82" s="432" t="s">
        <v>643</v>
      </c>
      <c r="AH82" s="432" t="s">
        <v>643</v>
      </c>
      <c r="AI82" s="432" t="s">
        <v>643</v>
      </c>
      <c r="AJ82" s="432" t="s">
        <v>643</v>
      </c>
      <c r="AK82" s="432" t="s">
        <v>643</v>
      </c>
      <c r="AL82" s="432" t="s">
        <v>643</v>
      </c>
      <c r="AM82" s="432" t="s">
        <v>643</v>
      </c>
      <c r="AN82" s="432" t="s">
        <v>643</v>
      </c>
      <c r="AO82" s="432" t="s">
        <v>643</v>
      </c>
      <c r="AP82" s="432" t="s">
        <v>643</v>
      </c>
      <c r="AQ82" s="432" t="s">
        <v>643</v>
      </c>
      <c r="AR82" s="432" t="s">
        <v>643</v>
      </c>
      <c r="AS82" s="432" t="s">
        <v>643</v>
      </c>
      <c r="AT82" s="432" t="s">
        <v>643</v>
      </c>
      <c r="AU82" s="432" t="s">
        <v>643</v>
      </c>
      <c r="AV82" s="432" t="s">
        <v>643</v>
      </c>
      <c r="AW82" s="432" t="s">
        <v>643</v>
      </c>
      <c r="AX82" s="432" t="s">
        <v>643</v>
      </c>
      <c r="AY82" s="432" t="s">
        <v>643</v>
      </c>
      <c r="AZ82" s="432" t="s">
        <v>643</v>
      </c>
      <c r="BA82" s="432" t="s">
        <v>643</v>
      </c>
      <c r="BB82" s="432" t="s">
        <v>643</v>
      </c>
      <c r="BC82" s="1179"/>
      <c r="BD82" s="1152"/>
      <c r="BE82" s="1181"/>
      <c r="BP82" s="50" t="s">
        <v>720</v>
      </c>
      <c r="BQ82" s="50" t="str">
        <f>IF(C80="","",INDEX(外線情報!$K$5:$K$16,C80,1))&amp;""</f>
        <v/>
      </c>
      <c r="BR82" s="50" t="s">
        <v>417</v>
      </c>
      <c r="BS82" s="50" t="str">
        <f>IF(C80="","",INDEX(NK･NKG!$CG$5:$CG$52,C80,1))&amp;""</f>
        <v/>
      </c>
      <c r="BT82" s="50" t="s">
        <v>720</v>
      </c>
      <c r="BU82" s="50" t="str">
        <f>IF(E80="","",INDEX(外線情報!$K$5:$K$16,E80,1))&amp;""</f>
        <v/>
      </c>
      <c r="BV82" s="50" t="s">
        <v>417</v>
      </c>
      <c r="BW82" s="50" t="str">
        <f>IF(E80="","",INDEX(NK･NKG!$CG$5:$CG$52,E80,1))&amp;""</f>
        <v/>
      </c>
      <c r="BX82" s="50" t="s">
        <v>720</v>
      </c>
      <c r="BY82" s="50" t="str">
        <f>IF(G80="","",INDEX(外線情報!$K$5:$K$16,G80,1))&amp;""</f>
        <v/>
      </c>
      <c r="BZ82" s="50" t="s">
        <v>417</v>
      </c>
      <c r="CA82" s="50" t="str">
        <f>IF(G80="","",INDEX(NK･NKG!$CG$5:$CG$52,G80,1))&amp;""</f>
        <v/>
      </c>
      <c r="CB82" s="50" t="s">
        <v>720</v>
      </c>
      <c r="CC82" s="50" t="str">
        <f>IF(I80="","",INDEX(外線情報!$K$5:$K$16,I80,1))&amp;""</f>
        <v/>
      </c>
      <c r="CD82" s="50" t="s">
        <v>417</v>
      </c>
      <c r="CE82" s="50" t="str">
        <f>IF(I80="","",INDEX(NK･NKG!$CG$5:$CG$52,I80,1))&amp;""</f>
        <v/>
      </c>
      <c r="CF82" s="50" t="s">
        <v>720</v>
      </c>
      <c r="CG82" s="50" t="str">
        <f>IF(K80="","",INDEX(外線情報!$K$5:$K$16,K80,1))&amp;""</f>
        <v/>
      </c>
      <c r="CH82" s="50" t="s">
        <v>417</v>
      </c>
      <c r="CI82" s="50" t="str">
        <f>IF(K80="","",INDEX(NK･NKG!$CG$5:$CG$52,K80,1))&amp;""</f>
        <v/>
      </c>
      <c r="CJ82" s="50" t="s">
        <v>720</v>
      </c>
      <c r="CK82" s="50" t="str">
        <f>IF(M80="","",INDEX(外線情報!$K$5:$K$16,M80,1))&amp;""</f>
        <v/>
      </c>
      <c r="CL82" s="50" t="s">
        <v>417</v>
      </c>
      <c r="CM82" s="50" t="str">
        <f>IF(M80="","",INDEX(NK･NKG!$CG$5:$CG$52,M80,1))&amp;""</f>
        <v/>
      </c>
      <c r="DA82" s="1153" t="str">
        <f t="shared" ref="DA82" si="206">IF(DA79="grey","grey","")</f>
        <v>grey</v>
      </c>
      <c r="DB82" s="1154"/>
      <c r="DC82" s="1153" t="str">
        <f t="shared" ref="DC82" si="207">IF(DC79="grey","grey","")</f>
        <v>grey</v>
      </c>
      <c r="DD82" s="1154"/>
      <c r="DE82" s="1153" t="str">
        <f t="shared" ref="DE82" si="208">IF(DE79="grey","grey","")</f>
        <v>grey</v>
      </c>
      <c r="DF82" s="1154"/>
      <c r="DG82" s="1153" t="str">
        <f t="shared" ref="DG82" si="209">IF(DG79="grey","grey","")</f>
        <v>grey</v>
      </c>
      <c r="DH82" s="1154"/>
      <c r="DI82" s="1153" t="str">
        <f t="shared" ref="DI82" si="210">IF(DI79="grey","grey","")</f>
        <v>grey</v>
      </c>
      <c r="DJ82" s="1154"/>
      <c r="DK82" s="1153" t="str">
        <f t="shared" ref="DK82" si="211">IF(DK79="grey","grey","")</f>
        <v>grey</v>
      </c>
      <c r="DL82" s="1154"/>
      <c r="DM82" s="22" t="str">
        <f>IFERROR(INDEX(内線情報!$BL$5:$BL$41,MATCH(R82,内線情報!$AI$5:$AI$43,0),1),"")</f>
        <v/>
      </c>
      <c r="DS82" s="1141"/>
      <c r="DV82" s="1153" t="str">
        <f>IF(B80="IK",BQ82,IF(B80="NK",BS82,""))</f>
        <v/>
      </c>
      <c r="DW82" s="1154"/>
      <c r="DX82" s="1155" t="str">
        <f>IF(D80="IK",BU82,IF(D80="NK",BW82,""))</f>
        <v/>
      </c>
      <c r="DY82" s="1156"/>
      <c r="DZ82" s="1155" t="str">
        <f>IF(F80="IK",BY82,IF(F80="NK",CA82,""))</f>
        <v/>
      </c>
      <c r="EA82" s="1156"/>
      <c r="EB82" s="1155" t="str">
        <f>IF(H80="IK",CC82,IF(H80="NK",CE82,""))</f>
        <v/>
      </c>
      <c r="EC82" s="1156"/>
      <c r="ED82" s="1155" t="str">
        <f>IF(J80="IK",CG82,IF(J80="NK",CI82,""))</f>
        <v/>
      </c>
      <c r="EE82" s="1156"/>
      <c r="EF82" s="1155" t="str">
        <f>IF(L80="IK",CK82,IF(L80="NK",CM82,""))</f>
        <v/>
      </c>
      <c r="EG82" s="1156"/>
      <c r="ET82" s="1153"/>
      <c r="EU82" s="1154"/>
      <c r="EV82" s="1153"/>
      <c r="EW82" s="1154"/>
      <c r="EX82" s="1153"/>
      <c r="EY82" s="1154"/>
      <c r="EZ82" s="1153"/>
      <c r="FA82" s="1154"/>
      <c r="FB82" s="1153"/>
      <c r="FC82" s="1154"/>
      <c r="FD82" s="1153"/>
      <c r="FE82" s="1154"/>
      <c r="FF82" s="411"/>
      <c r="FG82" s="411"/>
      <c r="FH82" s="411"/>
      <c r="FI82" s="411"/>
      <c r="FJ82" s="411"/>
      <c r="FK82" s="411"/>
      <c r="FL82" s="411"/>
      <c r="FM82" s="411"/>
      <c r="FN82" s="411"/>
      <c r="FO82" s="411"/>
      <c r="FP82" s="411"/>
      <c r="FQ82" s="411"/>
      <c r="FR82" s="1153"/>
      <c r="FS82" s="1154"/>
      <c r="FT82" s="1153"/>
      <c r="FU82" s="1154"/>
      <c r="FV82" s="1153"/>
      <c r="FW82" s="1154"/>
      <c r="FX82" s="1153"/>
      <c r="FY82" s="1154"/>
      <c r="FZ82" s="1153"/>
      <c r="GA82" s="1154"/>
      <c r="GB82" s="1153"/>
      <c r="GC82" s="1154"/>
      <c r="GE82" s="1152"/>
      <c r="GF82" s="1152"/>
      <c r="GG82" s="1161"/>
      <c r="GH82" s="1152"/>
      <c r="GI82" s="633" t="str">
        <f t="shared" ref="GI82:HR82" si="212">IF(GI70="grey","grey",IF($GG81="grey","grey",IF(S82="","yellow",IF(COUNTIF($CW$6:$CW$7,S82)&gt;0,"","red"))))</f>
        <v>grey</v>
      </c>
      <c r="GJ82" s="633" t="str">
        <f t="shared" si="212"/>
        <v>grey</v>
      </c>
      <c r="GK82" s="633" t="str">
        <f t="shared" si="212"/>
        <v>grey</v>
      </c>
      <c r="GL82" s="633" t="str">
        <f t="shared" si="212"/>
        <v>grey</v>
      </c>
      <c r="GM82" s="633" t="str">
        <f t="shared" si="212"/>
        <v>grey</v>
      </c>
      <c r="GN82" s="633" t="str">
        <f t="shared" si="212"/>
        <v>grey</v>
      </c>
      <c r="GO82" s="633" t="str">
        <f t="shared" si="212"/>
        <v>grey</v>
      </c>
      <c r="GP82" s="633" t="str">
        <f t="shared" si="212"/>
        <v>grey</v>
      </c>
      <c r="GQ82" s="633" t="str">
        <f t="shared" si="212"/>
        <v>grey</v>
      </c>
      <c r="GR82" s="633" t="str">
        <f t="shared" si="212"/>
        <v>grey</v>
      </c>
      <c r="GS82" s="633" t="str">
        <f t="shared" si="212"/>
        <v>grey</v>
      </c>
      <c r="GT82" s="633" t="str">
        <f t="shared" si="212"/>
        <v>grey</v>
      </c>
      <c r="GU82" s="633" t="str">
        <f t="shared" si="212"/>
        <v>grey</v>
      </c>
      <c r="GV82" s="633" t="str">
        <f t="shared" si="212"/>
        <v>grey</v>
      </c>
      <c r="GW82" s="633" t="str">
        <f t="shared" si="212"/>
        <v>grey</v>
      </c>
      <c r="GX82" s="633" t="str">
        <f t="shared" si="212"/>
        <v>grey</v>
      </c>
      <c r="GY82" s="633" t="str">
        <f t="shared" si="212"/>
        <v>grey</v>
      </c>
      <c r="GZ82" s="633" t="str">
        <f t="shared" si="212"/>
        <v>grey</v>
      </c>
      <c r="HA82" s="633" t="str">
        <f t="shared" si="212"/>
        <v>grey</v>
      </c>
      <c r="HB82" s="633" t="str">
        <f t="shared" si="212"/>
        <v>grey</v>
      </c>
      <c r="HC82" s="633" t="str">
        <f t="shared" si="212"/>
        <v>grey</v>
      </c>
      <c r="HD82" s="633" t="str">
        <f t="shared" si="212"/>
        <v>grey</v>
      </c>
      <c r="HE82" s="633" t="str">
        <f t="shared" si="212"/>
        <v>grey</v>
      </c>
      <c r="HF82" s="633" t="str">
        <f t="shared" si="212"/>
        <v>grey</v>
      </c>
      <c r="HG82" s="633" t="str">
        <f t="shared" si="212"/>
        <v>grey</v>
      </c>
      <c r="HH82" s="633" t="str">
        <f t="shared" si="212"/>
        <v>grey</v>
      </c>
      <c r="HI82" s="633" t="str">
        <f t="shared" si="212"/>
        <v>grey</v>
      </c>
      <c r="HJ82" s="633" t="str">
        <f t="shared" si="212"/>
        <v>grey</v>
      </c>
      <c r="HK82" s="633" t="str">
        <f t="shared" si="212"/>
        <v>grey</v>
      </c>
      <c r="HL82" s="633" t="str">
        <f t="shared" si="212"/>
        <v>grey</v>
      </c>
      <c r="HM82" s="633" t="str">
        <f t="shared" si="212"/>
        <v>grey</v>
      </c>
      <c r="HN82" s="633" t="str">
        <f t="shared" si="212"/>
        <v>grey</v>
      </c>
      <c r="HO82" s="633" t="str">
        <f t="shared" si="212"/>
        <v>grey</v>
      </c>
      <c r="HP82" s="633" t="str">
        <f t="shared" si="212"/>
        <v>grey</v>
      </c>
      <c r="HQ82" s="633" t="str">
        <f t="shared" si="212"/>
        <v>grey</v>
      </c>
      <c r="HR82" s="633" t="str">
        <f t="shared" si="212"/>
        <v>grey</v>
      </c>
      <c r="HS82" s="1163"/>
      <c r="HT82" s="1152"/>
      <c r="HU82" s="1161"/>
    </row>
    <row r="83" spans="2:229">
      <c r="B83" s="1184" t="s">
        <v>1318</v>
      </c>
      <c r="C83" s="1185"/>
      <c r="D83" s="1182" t="s">
        <v>1318</v>
      </c>
      <c r="E83" s="1183"/>
      <c r="F83" s="1184" t="s">
        <v>1318</v>
      </c>
      <c r="G83" s="1185"/>
      <c r="H83" s="1182" t="s">
        <v>1318</v>
      </c>
      <c r="I83" s="1183"/>
      <c r="J83" s="1184" t="s">
        <v>1318</v>
      </c>
      <c r="K83" s="1185"/>
      <c r="L83" s="1182" t="s">
        <v>1318</v>
      </c>
      <c r="M83" s="1183"/>
      <c r="O83" s="1151">
        <v>6</v>
      </c>
      <c r="P83" s="1151" t="str">
        <f>IFERROR(INDEX(内線情報!$C$5:$C$54,MATCH($Q83,内線情報!$B$5:$B$54,0)),"")&amp;""</f>
        <v/>
      </c>
      <c r="Q83" s="1160"/>
      <c r="R83" s="1151" t="str">
        <f>IFERROR(INDEX(内線情報!$D$5:$D$54,MATCH($Q83,内線情報!$B$5:$B$54,0)),"")&amp;""</f>
        <v/>
      </c>
      <c r="S83" s="431" t="s">
        <v>643</v>
      </c>
      <c r="T83" s="431" t="s">
        <v>643</v>
      </c>
      <c r="U83" s="431" t="s">
        <v>643</v>
      </c>
      <c r="V83" s="431" t="s">
        <v>643</v>
      </c>
      <c r="W83" s="431" t="s">
        <v>643</v>
      </c>
      <c r="X83" s="431" t="s">
        <v>643</v>
      </c>
      <c r="Y83" s="431" t="s">
        <v>643</v>
      </c>
      <c r="Z83" s="431" t="s">
        <v>643</v>
      </c>
      <c r="AA83" s="431" t="s">
        <v>643</v>
      </c>
      <c r="AB83" s="431" t="s">
        <v>643</v>
      </c>
      <c r="AC83" s="431" t="s">
        <v>643</v>
      </c>
      <c r="AD83" s="431" t="s">
        <v>643</v>
      </c>
      <c r="AE83" s="431" t="s">
        <v>643</v>
      </c>
      <c r="AF83" s="431" t="s">
        <v>643</v>
      </c>
      <c r="AG83" s="431" t="s">
        <v>643</v>
      </c>
      <c r="AH83" s="431" t="s">
        <v>643</v>
      </c>
      <c r="AI83" s="431" t="s">
        <v>643</v>
      </c>
      <c r="AJ83" s="431" t="s">
        <v>643</v>
      </c>
      <c r="AK83" s="431" t="s">
        <v>643</v>
      </c>
      <c r="AL83" s="431" t="s">
        <v>643</v>
      </c>
      <c r="AM83" s="431" t="s">
        <v>643</v>
      </c>
      <c r="AN83" s="431" t="s">
        <v>643</v>
      </c>
      <c r="AO83" s="431" t="s">
        <v>643</v>
      </c>
      <c r="AP83" s="431" t="s">
        <v>643</v>
      </c>
      <c r="AQ83" s="431" t="s">
        <v>643</v>
      </c>
      <c r="AR83" s="431" t="s">
        <v>643</v>
      </c>
      <c r="AS83" s="431" t="s">
        <v>643</v>
      </c>
      <c r="AT83" s="431" t="s">
        <v>643</v>
      </c>
      <c r="AU83" s="431" t="s">
        <v>643</v>
      </c>
      <c r="AV83" s="431" t="s">
        <v>643</v>
      </c>
      <c r="AW83" s="431" t="s">
        <v>643</v>
      </c>
      <c r="AX83" s="431" t="s">
        <v>643</v>
      </c>
      <c r="AY83" s="431" t="s">
        <v>643</v>
      </c>
      <c r="AZ83" s="431" t="s">
        <v>643</v>
      </c>
      <c r="BA83" s="431" t="s">
        <v>643</v>
      </c>
      <c r="BB83" s="431" t="s">
        <v>643</v>
      </c>
      <c r="BC83" s="1178" t="s">
        <v>643</v>
      </c>
      <c r="BD83" s="1151" t="str">
        <f>IFERROR(IF(Q83="","",IF(ISBLANK(INDEX(内線情報!$G$5:$G$54,Q83)),1,DS83)),"")&amp;""</f>
        <v/>
      </c>
      <c r="BE83" s="1180"/>
      <c r="BW83" s="50"/>
      <c r="CH83" s="50"/>
      <c r="CI83" s="50"/>
      <c r="DA83" s="1153" t="str">
        <f>IF(DA79="grey","grey",IF(AND(B80&lt;&gt;$BG$7,B80&lt;&gt;$BG$9,B80&lt;&gt;$BG$13,B80&lt;&gt;$BG$12),"grey",IF(B83="","yellow",IF(COUNTIF($CN$6:$CN$32,B83)&gt;0,"","red"))))</f>
        <v>grey</v>
      </c>
      <c r="DB83" s="1154"/>
      <c r="DC83" s="1153" t="str">
        <f>IF(DC79="grey","grey",IF(AND(D80&lt;&gt;$BG$7,D80&lt;&gt;$BG$9,D80&lt;&gt;$BG$13,D80&lt;&gt;$BG$12),"grey",IF(D83="","yellow",IF(COUNTIF($CN$6:$CN$32,D83)&gt;0,"","red"))))</f>
        <v>grey</v>
      </c>
      <c r="DD83" s="1154"/>
      <c r="DE83" s="1164" t="str">
        <f>IF(DE79="grey","grey",IF(AND(F80&lt;&gt;$BG$7,F80&lt;&gt;$BG$9,F80&lt;&gt;$BG$13,F80&lt;&gt;$BG$12),"grey",IF(F83="","yellow",IF(COUNTIF($CN$6:$CN$32,F83)&gt;0,"","red"))))</f>
        <v>grey</v>
      </c>
      <c r="DF83" s="1165"/>
      <c r="DG83" s="1164" t="str">
        <f>IF(DG79="grey","grey",IF(AND(H80&lt;&gt;$BG$7,H80&lt;&gt;$BG$9,H80&lt;&gt;$BG$13,H80&lt;&gt;$BG$12),"grey",IF(H83="","yellow",IF(COUNTIF($CN$6:$CN$32,H83)&gt;0,"","red"))))</f>
        <v>grey</v>
      </c>
      <c r="DH83" s="1165"/>
      <c r="DI83" s="1164" t="str">
        <f>IF(DI79="grey","grey",IF(AND(J80&lt;&gt;$BG$7,J80&lt;&gt;$BG$9,J80&lt;&gt;$BG$13,J80&lt;&gt;$BG$12),"grey",IF(J83="","yellow",IF(COUNTIF($CN$6:$CN$32,J83)&gt;0,"","red"))))</f>
        <v>grey</v>
      </c>
      <c r="DJ83" s="1165"/>
      <c r="DK83" s="1164" t="str">
        <f>IF(DK79="grey","grey",IF(AND(L80&lt;&gt;$BG$7,L80&lt;&gt;$BG$9,L80&lt;&gt;$BG$13,L80&lt;&gt;$BG$12),"grey",IF(L83="","yellow",IF(COUNTIF($CN$6:$CN$32,L83)&gt;0,"","red"))))</f>
        <v>grey</v>
      </c>
      <c r="DL83" s="1165"/>
      <c r="DM83" s="22" t="str">
        <f>IFERROR(INDEX(内線情報!$BL$5:$BL$41,MATCH(R83,内線情報!$AI$5:$AI$43,0),1),"")</f>
        <v/>
      </c>
      <c r="DS83" s="1141" t="e">
        <f>INDEX(内線情報!$G$5:$G$54,MATCH(Q83,DK,0))</f>
        <v>#N/A</v>
      </c>
      <c r="DV83" s="1153"/>
      <c r="DW83" s="1154"/>
      <c r="DX83" s="1153"/>
      <c r="DY83" s="1154"/>
      <c r="DZ83" s="1153"/>
      <c r="EA83" s="1154"/>
      <c r="EB83" s="1153"/>
      <c r="EC83" s="1154"/>
      <c r="ED83" s="1153"/>
      <c r="EE83" s="1154"/>
      <c r="EF83" s="1153"/>
      <c r="EG83" s="1154"/>
      <c r="ET83" s="1153"/>
      <c r="EU83" s="1154"/>
      <c r="EV83" s="1153"/>
      <c r="EW83" s="1154"/>
      <c r="EX83" s="1153"/>
      <c r="EY83" s="1154"/>
      <c r="EZ83" s="1153"/>
      <c r="FA83" s="1154"/>
      <c r="FB83" s="1153"/>
      <c r="FC83" s="1154"/>
      <c r="FD83" s="1153"/>
      <c r="FE83" s="1154"/>
      <c r="FF83" s="411"/>
      <c r="FG83" s="411"/>
      <c r="FH83" s="411"/>
      <c r="FI83" s="411"/>
      <c r="FJ83" s="411"/>
      <c r="FK83" s="411"/>
      <c r="FL83" s="411"/>
      <c r="FM83" s="411"/>
      <c r="FN83" s="411"/>
      <c r="FO83" s="411"/>
      <c r="FP83" s="411"/>
      <c r="FQ83" s="411"/>
      <c r="FR83" s="1153"/>
      <c r="FS83" s="1154"/>
      <c r="FT83" s="1153"/>
      <c r="FU83" s="1154"/>
      <c r="FV83" s="1153"/>
      <c r="FW83" s="1154"/>
      <c r="FX83" s="1153"/>
      <c r="FY83" s="1154"/>
      <c r="FZ83" s="1153"/>
      <c r="GA83" s="1154"/>
      <c r="GB83" s="1153"/>
      <c r="GC83" s="1154"/>
      <c r="GE83" s="1151" t="str">
        <f>IF($GF83="grey","grey","")</f>
        <v>grey</v>
      </c>
      <c r="GF83" s="1151" t="str">
        <f>IF($GG83="grey","grey","")</f>
        <v>grey</v>
      </c>
      <c r="GG83" s="1160" t="str">
        <f>IF(Q83="","grey",IF(COUNTIF(Q:Q,Q83)&gt;1,"red",IF(COUNTIF(_DK,Q83)&gt;0,"","red")))</f>
        <v>grey</v>
      </c>
      <c r="GH83" s="1151" t="str">
        <f>IF($GF83="grey","grey","")</f>
        <v>grey</v>
      </c>
      <c r="GI83" s="633" t="str">
        <f t="shared" ref="GI83:HR83" si="213">IF(GI70="grey","grey",IF($GG83="grey","grey",IF(S83="","yellow",IF(COUNTIF($CT$6:$CT$21,S83)&gt;0,"","red"))))</f>
        <v>grey</v>
      </c>
      <c r="GJ83" s="633" t="str">
        <f t="shared" si="213"/>
        <v>grey</v>
      </c>
      <c r="GK83" s="633" t="str">
        <f t="shared" si="213"/>
        <v>grey</v>
      </c>
      <c r="GL83" s="633" t="str">
        <f t="shared" si="213"/>
        <v>grey</v>
      </c>
      <c r="GM83" s="633" t="str">
        <f t="shared" si="213"/>
        <v>grey</v>
      </c>
      <c r="GN83" s="633" t="str">
        <f t="shared" si="213"/>
        <v>grey</v>
      </c>
      <c r="GO83" s="633" t="str">
        <f t="shared" si="213"/>
        <v>grey</v>
      </c>
      <c r="GP83" s="633" t="str">
        <f t="shared" si="213"/>
        <v>grey</v>
      </c>
      <c r="GQ83" s="633" t="str">
        <f t="shared" si="213"/>
        <v>grey</v>
      </c>
      <c r="GR83" s="633" t="str">
        <f t="shared" si="213"/>
        <v>grey</v>
      </c>
      <c r="GS83" s="633" t="str">
        <f t="shared" si="213"/>
        <v>grey</v>
      </c>
      <c r="GT83" s="633" t="str">
        <f t="shared" si="213"/>
        <v>grey</v>
      </c>
      <c r="GU83" s="633" t="str">
        <f t="shared" si="213"/>
        <v>grey</v>
      </c>
      <c r="GV83" s="633" t="str">
        <f t="shared" si="213"/>
        <v>grey</v>
      </c>
      <c r="GW83" s="633" t="str">
        <f t="shared" si="213"/>
        <v>grey</v>
      </c>
      <c r="GX83" s="633" t="str">
        <f t="shared" si="213"/>
        <v>grey</v>
      </c>
      <c r="GY83" s="633" t="str">
        <f t="shared" si="213"/>
        <v>grey</v>
      </c>
      <c r="GZ83" s="633" t="str">
        <f t="shared" si="213"/>
        <v>grey</v>
      </c>
      <c r="HA83" s="633" t="str">
        <f t="shared" si="213"/>
        <v>grey</v>
      </c>
      <c r="HB83" s="633" t="str">
        <f t="shared" si="213"/>
        <v>grey</v>
      </c>
      <c r="HC83" s="633" t="str">
        <f t="shared" si="213"/>
        <v>grey</v>
      </c>
      <c r="HD83" s="633" t="str">
        <f t="shared" si="213"/>
        <v>grey</v>
      </c>
      <c r="HE83" s="633" t="str">
        <f t="shared" si="213"/>
        <v>grey</v>
      </c>
      <c r="HF83" s="633" t="str">
        <f t="shared" si="213"/>
        <v>grey</v>
      </c>
      <c r="HG83" s="633" t="str">
        <f t="shared" si="213"/>
        <v>grey</v>
      </c>
      <c r="HH83" s="633" t="str">
        <f t="shared" si="213"/>
        <v>grey</v>
      </c>
      <c r="HI83" s="633" t="str">
        <f t="shared" si="213"/>
        <v>grey</v>
      </c>
      <c r="HJ83" s="633" t="str">
        <f t="shared" si="213"/>
        <v>grey</v>
      </c>
      <c r="HK83" s="633" t="str">
        <f t="shared" si="213"/>
        <v>grey</v>
      </c>
      <c r="HL83" s="633" t="str">
        <f t="shared" si="213"/>
        <v>grey</v>
      </c>
      <c r="HM83" s="633" t="str">
        <f t="shared" si="213"/>
        <v>grey</v>
      </c>
      <c r="HN83" s="633" t="str">
        <f t="shared" si="213"/>
        <v>grey</v>
      </c>
      <c r="HO83" s="633" t="str">
        <f t="shared" si="213"/>
        <v>grey</v>
      </c>
      <c r="HP83" s="633" t="str">
        <f t="shared" si="213"/>
        <v>grey</v>
      </c>
      <c r="HQ83" s="633" t="str">
        <f t="shared" si="213"/>
        <v>grey</v>
      </c>
      <c r="HR83" s="633" t="str">
        <f t="shared" si="213"/>
        <v>grey</v>
      </c>
      <c r="HS83" s="1162" t="str">
        <f t="shared" ref="HS83" si="214">IF($GG83="grey","grey",IF(BC83="","",IF(COUNTIF($CV$6:$CV$7,BC83)&gt;0,"","red")))</f>
        <v>grey</v>
      </c>
      <c r="HT83" s="1151" t="str">
        <f t="shared" ref="HT83:HU83" si="215">IF($GG83="grey","grey","")</f>
        <v>grey</v>
      </c>
      <c r="HU83" s="1160" t="str">
        <f t="shared" si="215"/>
        <v>grey</v>
      </c>
    </row>
    <row r="84" spans="2:229">
      <c r="B84" s="1186" t="s">
        <v>303</v>
      </c>
      <c r="C84" s="1187"/>
      <c r="D84" s="1186" t="s">
        <v>304</v>
      </c>
      <c r="E84" s="1187"/>
      <c r="F84" s="1186" t="s">
        <v>305</v>
      </c>
      <c r="G84" s="1187"/>
      <c r="H84" s="1186" t="s">
        <v>306</v>
      </c>
      <c r="I84" s="1187"/>
      <c r="J84" s="1186" t="s">
        <v>307</v>
      </c>
      <c r="K84" s="1187"/>
      <c r="L84" s="1186" t="s">
        <v>308</v>
      </c>
      <c r="M84" s="1187"/>
      <c r="O84" s="1152"/>
      <c r="P84" s="1152"/>
      <c r="Q84" s="1161"/>
      <c r="R84" s="1152"/>
      <c r="S84" s="432" t="s">
        <v>643</v>
      </c>
      <c r="T84" s="432" t="s">
        <v>643</v>
      </c>
      <c r="U84" s="432" t="s">
        <v>643</v>
      </c>
      <c r="V84" s="432" t="s">
        <v>643</v>
      </c>
      <c r="W84" s="432" t="s">
        <v>643</v>
      </c>
      <c r="X84" s="432" t="s">
        <v>643</v>
      </c>
      <c r="Y84" s="432" t="s">
        <v>643</v>
      </c>
      <c r="Z84" s="432" t="s">
        <v>643</v>
      </c>
      <c r="AA84" s="432" t="s">
        <v>643</v>
      </c>
      <c r="AB84" s="432" t="s">
        <v>643</v>
      </c>
      <c r="AC84" s="432" t="s">
        <v>643</v>
      </c>
      <c r="AD84" s="432" t="s">
        <v>643</v>
      </c>
      <c r="AE84" s="432" t="s">
        <v>643</v>
      </c>
      <c r="AF84" s="432" t="s">
        <v>643</v>
      </c>
      <c r="AG84" s="432" t="s">
        <v>643</v>
      </c>
      <c r="AH84" s="432" t="s">
        <v>643</v>
      </c>
      <c r="AI84" s="432" t="s">
        <v>643</v>
      </c>
      <c r="AJ84" s="432" t="s">
        <v>643</v>
      </c>
      <c r="AK84" s="432" t="s">
        <v>643</v>
      </c>
      <c r="AL84" s="432" t="s">
        <v>643</v>
      </c>
      <c r="AM84" s="432" t="s">
        <v>643</v>
      </c>
      <c r="AN84" s="432" t="s">
        <v>643</v>
      </c>
      <c r="AO84" s="432" t="s">
        <v>643</v>
      </c>
      <c r="AP84" s="432" t="s">
        <v>643</v>
      </c>
      <c r="AQ84" s="432" t="s">
        <v>643</v>
      </c>
      <c r="AR84" s="432" t="s">
        <v>643</v>
      </c>
      <c r="AS84" s="432" t="s">
        <v>643</v>
      </c>
      <c r="AT84" s="432" t="s">
        <v>643</v>
      </c>
      <c r="AU84" s="432" t="s">
        <v>643</v>
      </c>
      <c r="AV84" s="432" t="s">
        <v>643</v>
      </c>
      <c r="AW84" s="432" t="s">
        <v>643</v>
      </c>
      <c r="AX84" s="432" t="s">
        <v>643</v>
      </c>
      <c r="AY84" s="432" t="s">
        <v>643</v>
      </c>
      <c r="AZ84" s="432" t="s">
        <v>643</v>
      </c>
      <c r="BA84" s="432" t="s">
        <v>643</v>
      </c>
      <c r="BB84" s="432" t="s">
        <v>643</v>
      </c>
      <c r="BC84" s="1179"/>
      <c r="BD84" s="1152"/>
      <c r="BE84" s="1181"/>
      <c r="BQ84" s="52"/>
      <c r="BS84" s="52"/>
      <c r="BU84" s="52"/>
      <c r="BV84" s="50"/>
      <c r="BW84" s="52"/>
      <c r="BY84" s="52"/>
      <c r="CA84" s="52"/>
      <c r="CC84" s="52"/>
      <c r="CE84" s="52"/>
      <c r="CG84" s="52"/>
      <c r="CH84" s="50"/>
      <c r="CI84" s="52"/>
      <c r="CK84" s="52"/>
      <c r="CM84" s="52"/>
      <c r="DA84" s="1166" t="str">
        <f>IFERROR(IF(COUNT(Q73:Q98)&gt;0,IF($DN72&lt;24,"grey",B84),"grey"),B84)</f>
        <v>grey</v>
      </c>
      <c r="DB84" s="1167"/>
      <c r="DC84" s="1166" t="str">
        <f>IFERROR(IF(COUNT(Q73:Q98)&gt;0,IF($DN72&lt;24,"grey",D84),"grey"),D84)</f>
        <v>grey</v>
      </c>
      <c r="DD84" s="1167"/>
      <c r="DE84" s="1166" t="str">
        <f>IFERROR(IF(COUNT(Q73:Q98)&gt;0,IF($DN72&lt;24,"grey",F84),"grey"),F84)</f>
        <v>grey</v>
      </c>
      <c r="DF84" s="1167"/>
      <c r="DG84" s="1166" t="str">
        <f>IFERROR(IF(COUNT(Q73:Q98)&gt;0,IF($DN72&lt;24,"grey",H84),"grey"),H84)</f>
        <v>grey</v>
      </c>
      <c r="DH84" s="1167"/>
      <c r="DI84" s="1166" t="str">
        <f>IFERROR(IF(COUNT(Q73:Q98)&gt;0,IF($DN72&lt;24,"grey",J84),"grey"),J84)</f>
        <v>grey</v>
      </c>
      <c r="DJ84" s="1167"/>
      <c r="DK84" s="1166" t="str">
        <f>IFERROR(IF(COUNT(Q73:Q98)&gt;0,IF($DN72&lt;24,"grey",L84),"grey"),L84)</f>
        <v>grey</v>
      </c>
      <c r="DL84" s="1167"/>
      <c r="DM84" s="22" t="str">
        <f>IFERROR(INDEX(内線情報!$BL$5:$BL$41,MATCH(R84,内線情報!$AI$5:$AI$43,0),1),"")</f>
        <v/>
      </c>
      <c r="DS84" s="1141"/>
      <c r="DV84" s="1166"/>
      <c r="DW84" s="1167"/>
      <c r="DX84" s="1166"/>
      <c r="DY84" s="1167"/>
      <c r="DZ84" s="1166"/>
      <c r="EA84" s="1167"/>
      <c r="EB84" s="1166"/>
      <c r="EC84" s="1167"/>
      <c r="ED84" s="1166"/>
      <c r="EE84" s="1167"/>
      <c r="EF84" s="1166"/>
      <c r="EG84" s="1167"/>
      <c r="ET84" s="1166"/>
      <c r="EU84" s="1167"/>
      <c r="EV84" s="1166"/>
      <c r="EW84" s="1167"/>
      <c r="EX84" s="1166"/>
      <c r="EY84" s="1167"/>
      <c r="EZ84" s="1166"/>
      <c r="FA84" s="1167"/>
      <c r="FB84" s="1166"/>
      <c r="FC84" s="1167"/>
      <c r="FD84" s="1166"/>
      <c r="FE84" s="1167"/>
      <c r="FF84" s="420"/>
      <c r="FG84" s="420"/>
      <c r="FH84" s="420"/>
      <c r="FI84" s="420"/>
      <c r="FJ84" s="420"/>
      <c r="FK84" s="420"/>
      <c r="FL84" s="420"/>
      <c r="FM84" s="420"/>
      <c r="FN84" s="420"/>
      <c r="FO84" s="420"/>
      <c r="FP84" s="420"/>
      <c r="FQ84" s="420"/>
      <c r="FR84" s="1166"/>
      <c r="FS84" s="1167"/>
      <c r="FT84" s="1166"/>
      <c r="FU84" s="1167"/>
      <c r="FV84" s="1166"/>
      <c r="FW84" s="1167"/>
      <c r="FX84" s="1166"/>
      <c r="FY84" s="1167"/>
      <c r="FZ84" s="1166"/>
      <c r="GA84" s="1167"/>
      <c r="GB84" s="1166"/>
      <c r="GC84" s="1167"/>
      <c r="GE84" s="1152"/>
      <c r="GF84" s="1152"/>
      <c r="GG84" s="1161"/>
      <c r="GH84" s="1152"/>
      <c r="GI84" s="633" t="str">
        <f t="shared" ref="GI84:HR84" si="216">IF(GI70="grey","grey",IF($GG83="grey","grey",IF(S84="","yellow",IF(COUNTIF($CW$6:$CW$7,S84)&gt;0,"","red"))))</f>
        <v>grey</v>
      </c>
      <c r="GJ84" s="633" t="str">
        <f t="shared" si="216"/>
        <v>grey</v>
      </c>
      <c r="GK84" s="633" t="str">
        <f t="shared" si="216"/>
        <v>grey</v>
      </c>
      <c r="GL84" s="633" t="str">
        <f t="shared" si="216"/>
        <v>grey</v>
      </c>
      <c r="GM84" s="633" t="str">
        <f t="shared" si="216"/>
        <v>grey</v>
      </c>
      <c r="GN84" s="633" t="str">
        <f t="shared" si="216"/>
        <v>grey</v>
      </c>
      <c r="GO84" s="633" t="str">
        <f t="shared" si="216"/>
        <v>grey</v>
      </c>
      <c r="GP84" s="633" t="str">
        <f t="shared" si="216"/>
        <v>grey</v>
      </c>
      <c r="GQ84" s="633" t="str">
        <f t="shared" si="216"/>
        <v>grey</v>
      </c>
      <c r="GR84" s="633" t="str">
        <f t="shared" si="216"/>
        <v>grey</v>
      </c>
      <c r="GS84" s="633" t="str">
        <f t="shared" si="216"/>
        <v>grey</v>
      </c>
      <c r="GT84" s="633" t="str">
        <f t="shared" si="216"/>
        <v>grey</v>
      </c>
      <c r="GU84" s="633" t="str">
        <f t="shared" si="216"/>
        <v>grey</v>
      </c>
      <c r="GV84" s="633" t="str">
        <f t="shared" si="216"/>
        <v>grey</v>
      </c>
      <c r="GW84" s="633" t="str">
        <f t="shared" si="216"/>
        <v>grey</v>
      </c>
      <c r="GX84" s="633" t="str">
        <f t="shared" si="216"/>
        <v>grey</v>
      </c>
      <c r="GY84" s="633" t="str">
        <f t="shared" si="216"/>
        <v>grey</v>
      </c>
      <c r="GZ84" s="633" t="str">
        <f t="shared" si="216"/>
        <v>grey</v>
      </c>
      <c r="HA84" s="633" t="str">
        <f t="shared" si="216"/>
        <v>grey</v>
      </c>
      <c r="HB84" s="633" t="str">
        <f t="shared" si="216"/>
        <v>grey</v>
      </c>
      <c r="HC84" s="633" t="str">
        <f t="shared" si="216"/>
        <v>grey</v>
      </c>
      <c r="HD84" s="633" t="str">
        <f t="shared" si="216"/>
        <v>grey</v>
      </c>
      <c r="HE84" s="633" t="str">
        <f t="shared" si="216"/>
        <v>grey</v>
      </c>
      <c r="HF84" s="633" t="str">
        <f t="shared" si="216"/>
        <v>grey</v>
      </c>
      <c r="HG84" s="633" t="str">
        <f t="shared" si="216"/>
        <v>grey</v>
      </c>
      <c r="HH84" s="633" t="str">
        <f t="shared" si="216"/>
        <v>grey</v>
      </c>
      <c r="HI84" s="633" t="str">
        <f t="shared" si="216"/>
        <v>grey</v>
      </c>
      <c r="HJ84" s="633" t="str">
        <f t="shared" si="216"/>
        <v>grey</v>
      </c>
      <c r="HK84" s="633" t="str">
        <f t="shared" si="216"/>
        <v>grey</v>
      </c>
      <c r="HL84" s="633" t="str">
        <f t="shared" si="216"/>
        <v>grey</v>
      </c>
      <c r="HM84" s="633" t="str">
        <f t="shared" si="216"/>
        <v>grey</v>
      </c>
      <c r="HN84" s="633" t="str">
        <f t="shared" si="216"/>
        <v>grey</v>
      </c>
      <c r="HO84" s="633" t="str">
        <f t="shared" si="216"/>
        <v>grey</v>
      </c>
      <c r="HP84" s="633" t="str">
        <f t="shared" si="216"/>
        <v>grey</v>
      </c>
      <c r="HQ84" s="633" t="str">
        <f t="shared" si="216"/>
        <v>grey</v>
      </c>
      <c r="HR84" s="633" t="str">
        <f t="shared" si="216"/>
        <v>grey</v>
      </c>
      <c r="HS84" s="1163"/>
      <c r="HT84" s="1152"/>
      <c r="HU84" s="1161"/>
    </row>
    <row r="85" spans="2:229">
      <c r="B85" s="34" t="s">
        <v>57</v>
      </c>
      <c r="C85" s="35"/>
      <c r="D85" s="34" t="s">
        <v>57</v>
      </c>
      <c r="E85" s="35"/>
      <c r="F85" s="34" t="s">
        <v>57</v>
      </c>
      <c r="G85" s="35"/>
      <c r="H85" s="34" t="s">
        <v>57</v>
      </c>
      <c r="I85" s="35"/>
      <c r="J85" s="34" t="s">
        <v>57</v>
      </c>
      <c r="K85" s="35"/>
      <c r="L85" s="34" t="s">
        <v>57</v>
      </c>
      <c r="M85" s="35"/>
      <c r="O85" s="1151">
        <v>7</v>
      </c>
      <c r="P85" s="1151" t="str">
        <f>IFERROR(INDEX(内線情報!$C$5:$C$54,MATCH($Q85,内線情報!$B$5:$B$54,0)),"")&amp;""</f>
        <v/>
      </c>
      <c r="Q85" s="1160"/>
      <c r="R85" s="1151" t="str">
        <f>IFERROR(INDEX(内線情報!$D$5:$D$54,MATCH($Q85,内線情報!$B$5:$B$54,0)),"")&amp;""</f>
        <v/>
      </c>
      <c r="S85" s="431" t="s">
        <v>643</v>
      </c>
      <c r="T85" s="431" t="s">
        <v>643</v>
      </c>
      <c r="U85" s="431" t="s">
        <v>643</v>
      </c>
      <c r="V85" s="431" t="s">
        <v>643</v>
      </c>
      <c r="W85" s="431" t="s">
        <v>643</v>
      </c>
      <c r="X85" s="431" t="s">
        <v>643</v>
      </c>
      <c r="Y85" s="431" t="s">
        <v>643</v>
      </c>
      <c r="Z85" s="431" t="s">
        <v>643</v>
      </c>
      <c r="AA85" s="431" t="s">
        <v>643</v>
      </c>
      <c r="AB85" s="431" t="s">
        <v>643</v>
      </c>
      <c r="AC85" s="431" t="s">
        <v>643</v>
      </c>
      <c r="AD85" s="431" t="s">
        <v>643</v>
      </c>
      <c r="AE85" s="431" t="s">
        <v>643</v>
      </c>
      <c r="AF85" s="431" t="s">
        <v>643</v>
      </c>
      <c r="AG85" s="431" t="s">
        <v>643</v>
      </c>
      <c r="AH85" s="431" t="s">
        <v>643</v>
      </c>
      <c r="AI85" s="431" t="s">
        <v>643</v>
      </c>
      <c r="AJ85" s="431" t="s">
        <v>643</v>
      </c>
      <c r="AK85" s="431" t="s">
        <v>643</v>
      </c>
      <c r="AL85" s="431" t="s">
        <v>643</v>
      </c>
      <c r="AM85" s="431" t="s">
        <v>643</v>
      </c>
      <c r="AN85" s="431" t="s">
        <v>643</v>
      </c>
      <c r="AO85" s="431" t="s">
        <v>643</v>
      </c>
      <c r="AP85" s="431" t="s">
        <v>643</v>
      </c>
      <c r="AQ85" s="431" t="s">
        <v>643</v>
      </c>
      <c r="AR85" s="431" t="s">
        <v>643</v>
      </c>
      <c r="AS85" s="431" t="s">
        <v>643</v>
      </c>
      <c r="AT85" s="431" t="s">
        <v>643</v>
      </c>
      <c r="AU85" s="431" t="s">
        <v>643</v>
      </c>
      <c r="AV85" s="431" t="s">
        <v>643</v>
      </c>
      <c r="AW85" s="431" t="s">
        <v>643</v>
      </c>
      <c r="AX85" s="431" t="s">
        <v>643</v>
      </c>
      <c r="AY85" s="431" t="s">
        <v>643</v>
      </c>
      <c r="AZ85" s="431" t="s">
        <v>643</v>
      </c>
      <c r="BA85" s="431" t="s">
        <v>643</v>
      </c>
      <c r="BB85" s="431" t="s">
        <v>643</v>
      </c>
      <c r="BC85" s="1178" t="s">
        <v>643</v>
      </c>
      <c r="BD85" s="1151" t="str">
        <f>IFERROR(IF(Q85="","",IF(ISBLANK(INDEX(内線情報!$G$5:$G$54,Q85)),1,DS85)),"")&amp;""</f>
        <v/>
      </c>
      <c r="BE85" s="1180"/>
      <c r="BU85" s="50"/>
      <c r="BV85" s="50"/>
      <c r="BW85" s="50"/>
      <c r="CG85" s="50"/>
      <c r="CH85" s="50"/>
      <c r="CI85" s="50"/>
      <c r="DA85" s="34" t="str">
        <f>IF(DA84="grey","grey",IF(B85="","yellow",IF(COUNTIF($BG$6:$BG$39,B85)&gt;0,"","red")))</f>
        <v>grey</v>
      </c>
      <c r="DB85" s="35" t="str">
        <f ca="1">IF(DA84="grey","grey",IFERROR(IF(COUNTIF(INDIRECT(B85),SUBSTITUTE(C85,"*","~")),EU85,"red"),IF(AND(C85&lt;&gt;$BG$7,C85&lt;&gt;$BG$8,C85&lt;&gt;$BG$9,C85&lt;&gt;$BG$10,C85&lt;&gt;$BG$11,C85&lt;&gt;$BG$12,C85&lt;&gt;$BG$13),"grey",EU85)))</f>
        <v>grey</v>
      </c>
      <c r="DC85" s="34" t="str">
        <f>IF(DC84="grey","grey",IF(D85="","yellow",IF(COUNTIF($BG$6:$BG$39,D85)&gt;0,"","red")))</f>
        <v>grey</v>
      </c>
      <c r="DD85" s="35" t="str">
        <f ca="1">IF(DC84="grey","grey",IFERROR(IF(COUNTIF(INDIRECT(D85),SUBSTITUTE(E85,"*","~")),EW85,"red"),IF(AND(E85&lt;&gt;$BG$7,E85&lt;&gt;$BG$8,E85&lt;&gt;$BG$9,E85&lt;&gt;$BG$10,E85&lt;&gt;$BG$11,E85&lt;&gt;$BG$12,E85&lt;&gt;$BG$13),"grey",EW85)))</f>
        <v>grey</v>
      </c>
      <c r="DE85" s="34" t="str">
        <f>IF(DE84="grey","grey",IF(F85="","yellow",IF(COUNTIF($BG$6:$BG$39,F85)&gt;0,"","red")))</f>
        <v>grey</v>
      </c>
      <c r="DF85" s="35" t="str">
        <f ca="1">IF(DE84="grey","grey",IFERROR(IF(COUNTIF(INDIRECT(F85),SUBSTITUTE(G85,"*","~")),EY85,"red"),IF(AND(G85&lt;&gt;$BG$7,G85&lt;&gt;$BG$8,G85&lt;&gt;$BG$9,G85&lt;&gt;$BG$10,G85&lt;&gt;$BG$11,G85&lt;&gt;$BG$12,G85&lt;&gt;$BG$13),"grey",EY85)))</f>
        <v>grey</v>
      </c>
      <c r="DG85" s="34" t="str">
        <f>IF(DG84="grey","grey",IF(H85="","yellow",IF(COUNTIF($BG$6:$BG$39,H85)&gt;0,"","red")))</f>
        <v>grey</v>
      </c>
      <c r="DH85" s="35" t="str">
        <f ca="1">IF(DG84="grey","grey",IFERROR(IF(COUNTIF(INDIRECT(H85),SUBSTITUTE(I85,"*","~")),FA85,"red"),IF(AND(I85&lt;&gt;$BG$7,I85&lt;&gt;$BG$8,I85&lt;&gt;$BG$9,I85&lt;&gt;$BG$10,I85&lt;&gt;$BG$11,I85&lt;&gt;$BG$12,I85&lt;&gt;$BG$13),"grey",FA85)))</f>
        <v>grey</v>
      </c>
      <c r="DI85" s="34" t="str">
        <f>IF(DI84="grey","grey",IF(J85="","yellow",IF(COUNTIF($BG$6:$BG$39,J85)&gt;0,"","red")))</f>
        <v>grey</v>
      </c>
      <c r="DJ85" s="35" t="str">
        <f ca="1">IF(DI84="grey","grey",IFERROR(IF(COUNTIF(INDIRECT(J85),SUBSTITUTE(K85,"*","~")),FC85,"red"),IF(AND(K85&lt;&gt;$BG$7,K85&lt;&gt;$BG$8,K85&lt;&gt;$BG$9,K85&lt;&gt;$BG$10,K85&lt;&gt;$BG$11,K85&lt;&gt;$BG$12,K85&lt;&gt;$BG$13),"grey",FC85)))</f>
        <v>grey</v>
      </c>
      <c r="DK85" s="34" t="str">
        <f>IF(DK84="grey","grey",IF(L85="","yellow",IF(COUNTIF($BG$6:$BG$39,L85)&gt;0,"","red")))</f>
        <v>grey</v>
      </c>
      <c r="DL85" s="35" t="str">
        <f ca="1">IF(DK84="grey","grey",IFERROR(IF(COUNTIF(INDIRECT(L85),SUBSTITUTE(M85,"*","~")),FE85,"red"),IF(AND(M85&lt;&gt;$BG$7,M85&lt;&gt;$BG$8,M85&lt;&gt;$BG$9,M85&lt;&gt;$BG$10,M85&lt;&gt;$BG$11,M85&lt;&gt;$BG$12,M85&lt;&gt;$BG$13),"grey",FE85)))</f>
        <v>grey</v>
      </c>
      <c r="DM85" s="22" t="str">
        <f>IFERROR(INDEX(内線情報!$BL$5:$BL$41,MATCH(R85,内線情報!$AI$5:$AI$43,0),1),"")</f>
        <v/>
      </c>
      <c r="DS85" s="1141" t="e">
        <f>INDEX(内線情報!$G$5:$G$54,MATCH(Q85,DK,0))</f>
        <v>#N/A</v>
      </c>
      <c r="DV85" s="34" t="str">
        <f>CONCATENATE(B85,C85)</f>
        <v>未使用</v>
      </c>
      <c r="DW85" s="35"/>
      <c r="DX85" s="34" t="str">
        <f>CONCATENATE(D85,E85)</f>
        <v>未使用</v>
      </c>
      <c r="DY85" s="35"/>
      <c r="DZ85" s="34" t="str">
        <f>CONCATENATE(F85,G85)</f>
        <v>未使用</v>
      </c>
      <c r="EA85" s="35"/>
      <c r="EB85" s="34" t="str">
        <f>CONCATENATE(H85,I85)</f>
        <v>未使用</v>
      </c>
      <c r="EC85" s="35"/>
      <c r="ED85" s="34" t="str">
        <f>CONCATENATE(J85,K85)</f>
        <v>未使用</v>
      </c>
      <c r="EE85" s="35"/>
      <c r="EF85" s="34" t="str">
        <f>CONCATENATE(L85,M85)</f>
        <v>未使用</v>
      </c>
      <c r="EG85" s="35"/>
      <c r="EH85" s="22">
        <f>COUNTIF($DV$6:$EG$34,DV85)</f>
        <v>18</v>
      </c>
      <c r="EJ85" s="22">
        <f>COUNTIF($DV$6:$EG$34,DX85)</f>
        <v>18</v>
      </c>
      <c r="EL85" s="22">
        <f>COUNTIF($DV$6:$EG$34,DZ85)</f>
        <v>18</v>
      </c>
      <c r="EN85" s="22">
        <f>COUNTIF($DV$6:$EG$34,EB85)</f>
        <v>18</v>
      </c>
      <c r="EP85" s="22">
        <f>COUNTIF($DV$6:$EG$34,ED85)</f>
        <v>18</v>
      </c>
      <c r="ER85" s="22">
        <f>COUNTIF($DV$6:$EG$34,EF85)</f>
        <v>18</v>
      </c>
      <c r="ET85" s="34" t="str">
        <f>IF(DV85="未使用","",IF(EH85&lt;2,"","red"))</f>
        <v/>
      </c>
      <c r="EU85" s="35" t="str">
        <f>IF(B85="ボックスキー","",IF(C85="","red",FS85))</f>
        <v>red</v>
      </c>
      <c r="EV85" s="34" t="str">
        <f>IF(DX85="未使用","",IF(EJ85&lt;2,"","red"))</f>
        <v/>
      </c>
      <c r="EW85" s="35" t="str">
        <f>IF(D85="ボックスキー","",IF(E85="","red",FU85))</f>
        <v>red</v>
      </c>
      <c r="EX85" s="34" t="str">
        <f>IF(DZ85="未使用","",IF(EL85&lt;2,"","red"))</f>
        <v/>
      </c>
      <c r="EY85" s="35" t="str">
        <f>IF(F85="ボックスキー","",IF(G85="","red",FW85))</f>
        <v>red</v>
      </c>
      <c r="EZ85" s="34" t="str">
        <f>IF(EB85="未使用","",IF(EN85&lt;2,"","red"))</f>
        <v/>
      </c>
      <c r="FA85" s="35" t="str">
        <f>IF(H85="ボックスキー","",IF(I85="","red",FY85))</f>
        <v>red</v>
      </c>
      <c r="FB85" s="34" t="str">
        <f>IF(ED85="未使用","",IF(EP85&lt;2,"","red"))</f>
        <v/>
      </c>
      <c r="FC85" s="35" t="str">
        <f>IF(J85="ボックスキー","",IF(K85="","red",GA85))</f>
        <v>red</v>
      </c>
      <c r="FD85" s="34" t="str">
        <f>IF(EF85="未使用","",IF(ER85&lt;2,"","red"))</f>
        <v/>
      </c>
      <c r="FE85" s="35" t="str">
        <f>IF(L85="ボックスキー","",IF(M85="","red",GC85))</f>
        <v>red</v>
      </c>
      <c r="FF85" s="419"/>
      <c r="FG85" s="419"/>
      <c r="FH85" s="419"/>
      <c r="FI85" s="419"/>
      <c r="FJ85" s="419"/>
      <c r="FK85" s="419"/>
      <c r="FL85" s="419"/>
      <c r="FM85" s="419"/>
      <c r="FN85" s="419"/>
      <c r="FO85" s="419"/>
      <c r="FP85" s="419"/>
      <c r="FQ85" s="419"/>
      <c r="FR85" s="34"/>
      <c r="FS85" s="35" t="str">
        <f>IF(B85=$FG$6,INDEX($FG$7:$FG$18,C85),IF(B85=$FH$6,INDEX($FH$7:$FH$12,C85),IF(B85=$FI$6,INDEX($FI$7:$FI$18,C85),IF(B85=$FJ$6,INDEX($FJ$7:$FJ$56,C85),"none"))))</f>
        <v>none</v>
      </c>
      <c r="FT85" s="34"/>
      <c r="FU85" s="35" t="str">
        <f>IF(D85=$FG$6,INDEX($FG$7:$FG$18,E85),IF(D85=$FH$6,INDEX($FH$7:$FH$12,E85),IF(D85=$FI$6,INDEX($FI$7:$FI$18,E85),IF(D85=$FJ$6,INDEX($FJ$7:$FJ$56,E85),"none"))))</f>
        <v>none</v>
      </c>
      <c r="FV85" s="34"/>
      <c r="FW85" s="35" t="str">
        <f>IF(F85=$FG$6,INDEX($FG$7:$FG$18,G85),IF(F85=$FH$6,INDEX($FH$7:$FH$12,G85),IF(F85=$FI$6,INDEX($FI$7:$FI$18,G85),IF(F85=$FJ$6,INDEX($FJ$7:$FJ$56,G85),"none"))))</f>
        <v>none</v>
      </c>
      <c r="FX85" s="34"/>
      <c r="FY85" s="35" t="str">
        <f>IF(H85=$FG$6,INDEX($FG$7:$FG$18,I85),IF(H85=$FH$6,INDEX($FH$7:$FH$12,I85),IF(H85=$FI$6,INDEX($FI$7:$FI$18,I85),IF(H85=$FJ$6,INDEX($FJ$7:$FJ$56,I85),"none"))))</f>
        <v>none</v>
      </c>
      <c r="FZ85" s="34"/>
      <c r="GA85" s="35" t="str">
        <f>IF(J85=$FG$6,INDEX($FG$7:$FG$18,K85),IF(J85=$FH$6,INDEX($FH$7:$FH$12,K85),IF(J85=$FI$6,INDEX($FI$7:$FI$18,K85),IF(J85=$FJ$6,INDEX($FJ$7:$FJ$56,K85),"none"))))</f>
        <v>none</v>
      </c>
      <c r="GB85" s="34"/>
      <c r="GC85" s="35" t="str">
        <f>IF(L85=$FG$6,INDEX($FG$7:$FG$18,M85),IF(L85=$FH$6,INDEX($FH$7:$FH$12,M85),IF(L85=$FI$6,INDEX($FI$7:$FI$18,M85),IF(L85=$FJ$6,INDEX($FJ$7:$FJ$56,M85),"none"))))</f>
        <v>none</v>
      </c>
      <c r="GE85" s="1151" t="str">
        <f>IF($GF85="grey","grey","")</f>
        <v>grey</v>
      </c>
      <c r="GF85" s="1151" t="str">
        <f>IF($GG85="grey","grey","")</f>
        <v>grey</v>
      </c>
      <c r="GG85" s="1160" t="str">
        <f>IF(Q85="","grey",IF(COUNTIF(Q:Q,Q85)&gt;1,"red",IF(COUNTIF(_DK,Q85)&gt;0,"","red")))</f>
        <v>grey</v>
      </c>
      <c r="GH85" s="1151" t="str">
        <f>IF($GF85="grey","grey","")</f>
        <v>grey</v>
      </c>
      <c r="GI85" s="633" t="str">
        <f t="shared" ref="GI85:HR85" si="217">IF(GI70="grey","grey",IF($GG85="grey","grey",IF(S85="","yellow",IF(COUNTIF($CT$6:$CT$21,S85)&gt;0,"","red"))))</f>
        <v>grey</v>
      </c>
      <c r="GJ85" s="633" t="str">
        <f t="shared" si="217"/>
        <v>grey</v>
      </c>
      <c r="GK85" s="633" t="str">
        <f t="shared" si="217"/>
        <v>grey</v>
      </c>
      <c r="GL85" s="633" t="str">
        <f t="shared" si="217"/>
        <v>grey</v>
      </c>
      <c r="GM85" s="633" t="str">
        <f t="shared" si="217"/>
        <v>grey</v>
      </c>
      <c r="GN85" s="633" t="str">
        <f t="shared" si="217"/>
        <v>grey</v>
      </c>
      <c r="GO85" s="633" t="str">
        <f t="shared" si="217"/>
        <v>grey</v>
      </c>
      <c r="GP85" s="633" t="str">
        <f t="shared" si="217"/>
        <v>grey</v>
      </c>
      <c r="GQ85" s="633" t="str">
        <f t="shared" si="217"/>
        <v>grey</v>
      </c>
      <c r="GR85" s="633" t="str">
        <f t="shared" si="217"/>
        <v>grey</v>
      </c>
      <c r="GS85" s="633" t="str">
        <f t="shared" si="217"/>
        <v>grey</v>
      </c>
      <c r="GT85" s="633" t="str">
        <f t="shared" si="217"/>
        <v>grey</v>
      </c>
      <c r="GU85" s="633" t="str">
        <f t="shared" si="217"/>
        <v>grey</v>
      </c>
      <c r="GV85" s="633" t="str">
        <f t="shared" si="217"/>
        <v>grey</v>
      </c>
      <c r="GW85" s="633" t="str">
        <f t="shared" si="217"/>
        <v>grey</v>
      </c>
      <c r="GX85" s="633" t="str">
        <f t="shared" si="217"/>
        <v>grey</v>
      </c>
      <c r="GY85" s="633" t="str">
        <f t="shared" si="217"/>
        <v>grey</v>
      </c>
      <c r="GZ85" s="633" t="str">
        <f t="shared" si="217"/>
        <v>grey</v>
      </c>
      <c r="HA85" s="633" t="str">
        <f t="shared" si="217"/>
        <v>grey</v>
      </c>
      <c r="HB85" s="633" t="str">
        <f t="shared" si="217"/>
        <v>grey</v>
      </c>
      <c r="HC85" s="633" t="str">
        <f t="shared" si="217"/>
        <v>grey</v>
      </c>
      <c r="HD85" s="633" t="str">
        <f t="shared" si="217"/>
        <v>grey</v>
      </c>
      <c r="HE85" s="633" t="str">
        <f t="shared" si="217"/>
        <v>grey</v>
      </c>
      <c r="HF85" s="633" t="str">
        <f t="shared" si="217"/>
        <v>grey</v>
      </c>
      <c r="HG85" s="633" t="str">
        <f t="shared" si="217"/>
        <v>grey</v>
      </c>
      <c r="HH85" s="633" t="str">
        <f t="shared" si="217"/>
        <v>grey</v>
      </c>
      <c r="HI85" s="633" t="str">
        <f t="shared" si="217"/>
        <v>grey</v>
      </c>
      <c r="HJ85" s="633" t="str">
        <f t="shared" si="217"/>
        <v>grey</v>
      </c>
      <c r="HK85" s="633" t="str">
        <f t="shared" si="217"/>
        <v>grey</v>
      </c>
      <c r="HL85" s="633" t="str">
        <f t="shared" si="217"/>
        <v>grey</v>
      </c>
      <c r="HM85" s="633" t="str">
        <f t="shared" si="217"/>
        <v>grey</v>
      </c>
      <c r="HN85" s="633" t="str">
        <f t="shared" si="217"/>
        <v>grey</v>
      </c>
      <c r="HO85" s="633" t="str">
        <f t="shared" si="217"/>
        <v>grey</v>
      </c>
      <c r="HP85" s="633" t="str">
        <f t="shared" si="217"/>
        <v>grey</v>
      </c>
      <c r="HQ85" s="633" t="str">
        <f t="shared" si="217"/>
        <v>grey</v>
      </c>
      <c r="HR85" s="633" t="str">
        <f t="shared" si="217"/>
        <v>grey</v>
      </c>
      <c r="HS85" s="1162" t="str">
        <f t="shared" ref="HS85" si="218">IF($GG85="grey","grey",IF(BC85="","",IF(COUNTIF($CV$6:$CV$7,BC85)&gt;0,"","red")))</f>
        <v>grey</v>
      </c>
      <c r="HT85" s="1151" t="str">
        <f t="shared" ref="HT85:HU85" si="219">IF($GG85="grey","grey","")</f>
        <v>grey</v>
      </c>
      <c r="HU85" s="1160" t="str">
        <f t="shared" si="219"/>
        <v>grey</v>
      </c>
    </row>
    <row r="86" spans="2:229">
      <c r="B86" s="1175" t="str">
        <f>IFERROR(INDEX($DV:$DV,ROW()),"")&amp;""</f>
        <v/>
      </c>
      <c r="C86" s="1176"/>
      <c r="D86" s="1177" t="str">
        <f>IFERROR(INDEX($DX:$DX,ROW()),"")&amp;""</f>
        <v/>
      </c>
      <c r="E86" s="1176"/>
      <c r="F86" s="1175" t="str">
        <f>IFERROR(INDEX($DZ:$DZ,ROW()),"")&amp;""</f>
        <v/>
      </c>
      <c r="G86" s="1176"/>
      <c r="H86" s="1175" t="str">
        <f>IFERROR(INDEX($EB:$EB,ROW()),"")&amp;""</f>
        <v/>
      </c>
      <c r="I86" s="1176"/>
      <c r="J86" s="1175" t="str">
        <f>IFERROR(INDEX($ED:$ED,ROW()),"")&amp;""</f>
        <v/>
      </c>
      <c r="K86" s="1176"/>
      <c r="L86" s="1175" t="str">
        <f>IFERROR(INDEX($EF:$EF,ROW()),"")&amp;""</f>
        <v/>
      </c>
      <c r="M86" s="1176"/>
      <c r="O86" s="1152"/>
      <c r="P86" s="1152"/>
      <c r="Q86" s="1161"/>
      <c r="R86" s="1152"/>
      <c r="S86" s="432" t="s">
        <v>643</v>
      </c>
      <c r="T86" s="432" t="s">
        <v>643</v>
      </c>
      <c r="U86" s="432" t="s">
        <v>643</v>
      </c>
      <c r="V86" s="432" t="s">
        <v>643</v>
      </c>
      <c r="W86" s="432" t="s">
        <v>643</v>
      </c>
      <c r="X86" s="432" t="s">
        <v>643</v>
      </c>
      <c r="Y86" s="432" t="s">
        <v>643</v>
      </c>
      <c r="Z86" s="432" t="s">
        <v>643</v>
      </c>
      <c r="AA86" s="432" t="s">
        <v>643</v>
      </c>
      <c r="AB86" s="432" t="s">
        <v>643</v>
      </c>
      <c r="AC86" s="432" t="s">
        <v>643</v>
      </c>
      <c r="AD86" s="432" t="s">
        <v>643</v>
      </c>
      <c r="AE86" s="432" t="s">
        <v>643</v>
      </c>
      <c r="AF86" s="432" t="s">
        <v>643</v>
      </c>
      <c r="AG86" s="432" t="s">
        <v>643</v>
      </c>
      <c r="AH86" s="432" t="s">
        <v>643</v>
      </c>
      <c r="AI86" s="432" t="s">
        <v>643</v>
      </c>
      <c r="AJ86" s="432" t="s">
        <v>643</v>
      </c>
      <c r="AK86" s="432" t="s">
        <v>643</v>
      </c>
      <c r="AL86" s="432" t="s">
        <v>643</v>
      </c>
      <c r="AM86" s="432" t="s">
        <v>643</v>
      </c>
      <c r="AN86" s="432" t="s">
        <v>643</v>
      </c>
      <c r="AO86" s="432" t="s">
        <v>643</v>
      </c>
      <c r="AP86" s="432" t="s">
        <v>643</v>
      </c>
      <c r="AQ86" s="432" t="s">
        <v>643</v>
      </c>
      <c r="AR86" s="432" t="s">
        <v>643</v>
      </c>
      <c r="AS86" s="432" t="s">
        <v>643</v>
      </c>
      <c r="AT86" s="432" t="s">
        <v>643</v>
      </c>
      <c r="AU86" s="432" t="s">
        <v>643</v>
      </c>
      <c r="AV86" s="432" t="s">
        <v>643</v>
      </c>
      <c r="AW86" s="432" t="s">
        <v>643</v>
      </c>
      <c r="AX86" s="432" t="s">
        <v>643</v>
      </c>
      <c r="AY86" s="432" t="s">
        <v>643</v>
      </c>
      <c r="AZ86" s="432" t="s">
        <v>643</v>
      </c>
      <c r="BA86" s="432" t="s">
        <v>643</v>
      </c>
      <c r="BB86" s="432" t="s">
        <v>643</v>
      </c>
      <c r="BC86" s="1179"/>
      <c r="BD86" s="1152"/>
      <c r="BE86" s="1181"/>
      <c r="BP86" s="50" t="e">
        <f>INDEX(番号!$CA$5:$CB$44,C85,2)</f>
        <v>#VALUE!</v>
      </c>
      <c r="BQ86" s="50" t="str">
        <f>IF(C85="","",IF(BP86="",INDEX(番号!$CA$44:$CB84,C85,2),BP86))</f>
        <v/>
      </c>
      <c r="BR86" s="50" t="e">
        <f>INDEX(番号!$CC$5:$CE$52,C85,3)</f>
        <v>#VALUE!</v>
      </c>
      <c r="BS86" s="50" t="str">
        <f>IF(C85="","",IF(BR86="0",INDEX(番号!$CC$5:$CE$52,C85,2),BR86))&amp;""</f>
        <v/>
      </c>
      <c r="BT86" s="50" t="e">
        <f>INDEX(番号!$CA$5:$CB$44,E85,2)</f>
        <v>#VALUE!</v>
      </c>
      <c r="BU86" s="50" t="str">
        <f>IF(E85="","",IF(BT86="",INDEX(番号!$CA$44:$CB84,E85,2),BT86))&amp;""</f>
        <v/>
      </c>
      <c r="BV86" s="50" t="e">
        <f>INDEX(番号!$CC$5:$CE$52,E85,3)</f>
        <v>#VALUE!</v>
      </c>
      <c r="BW86" s="50" t="str">
        <f>IF(E85="","",IF(BV86="0",INDEX(番号!$CC$5:$CE$52,E85,2),BV86))&amp;""</f>
        <v/>
      </c>
      <c r="BX86" s="50" t="e">
        <f>INDEX(番号!$CA$5:$CB$44,G85,2)</f>
        <v>#VALUE!</v>
      </c>
      <c r="BY86" s="50" t="str">
        <f>IF(G85="","",IF(BX86="",INDEX(番号!$CA$44:$CB84,G85,2),BX86))&amp;""</f>
        <v/>
      </c>
      <c r="BZ86" s="50" t="e">
        <f>INDEX(番号!$CC$5:$CE$52,G85,3)</f>
        <v>#VALUE!</v>
      </c>
      <c r="CA86" s="50" t="str">
        <f>IF(G85="","",IF(BZ86="0",INDEX(番号!$CC$5:$CE$52,G85,2),BZ86))&amp;""</f>
        <v/>
      </c>
      <c r="CB86" s="50" t="e">
        <f>INDEX(番号!$CA$5:$CB$44,I85,2)</f>
        <v>#VALUE!</v>
      </c>
      <c r="CC86" s="50" t="str">
        <f>IF(I85="","",IF(CB86="",INDEX(番号!$CA$44:$CB84,I85,2),CB86))&amp;""</f>
        <v/>
      </c>
      <c r="CD86" s="50" t="e">
        <f>INDEX(番号!$CC$5:$CE$52,I85,3)</f>
        <v>#VALUE!</v>
      </c>
      <c r="CE86" s="50" t="str">
        <f>IF(I85="","",IF(CD86="0",INDEX(番号!$CC$5:$CE$52,I85,2),CD86))&amp;""</f>
        <v/>
      </c>
      <c r="CF86" s="50" t="e">
        <f>INDEX(番号!$CA$5:$CB$44,K85,2)</f>
        <v>#VALUE!</v>
      </c>
      <c r="CG86" s="50" t="str">
        <f>IF(K85="","",IF(CF86="",INDEX(番号!$CA$5:$CB$44,K85,1),CF86))&amp;""</f>
        <v/>
      </c>
      <c r="CH86" s="50" t="e">
        <f>INDEX(番号!$CC$5:$CE$52,K85,3)</f>
        <v>#VALUE!</v>
      </c>
      <c r="CI86" s="50" t="str">
        <f>IF(K85="","",IF(CH86="0",INDEX(番号!$CC$5:$CE$52,K85,2),CH86))&amp;""</f>
        <v/>
      </c>
      <c r="CJ86" s="50" t="e">
        <f>INDEX(番号!$CA$5:$CB$44,M85,2)</f>
        <v>#VALUE!</v>
      </c>
      <c r="CK86" s="50" t="str">
        <f>IF(M85="","",IF(CJ86="",INDEX(番号!$CA$5:$CB$44,M85,1),CJ86))&amp;""</f>
        <v/>
      </c>
      <c r="CL86" s="50" t="e">
        <f>INDEX(番号!$CC$5:$CE$52,M85,3)</f>
        <v>#VALUE!</v>
      </c>
      <c r="CM86" s="50" t="str">
        <f>IF(M85="","",IF(CL86="0",INDEX(番号!$CC$5:$CE$52,M85,2),CL86))&amp;""</f>
        <v/>
      </c>
      <c r="DA86" s="1153" t="str">
        <f>IF(DA84="grey","grey","")</f>
        <v>grey</v>
      </c>
      <c r="DB86" s="1154"/>
      <c r="DC86" s="1153" t="str">
        <f>IF(DC84="grey","grey","")</f>
        <v>grey</v>
      </c>
      <c r="DD86" s="1154"/>
      <c r="DE86" s="1153" t="str">
        <f>IF(DE84="grey","grey","")</f>
        <v>grey</v>
      </c>
      <c r="DF86" s="1154"/>
      <c r="DG86" s="1153" t="str">
        <f>IF(DG84="grey","grey","")</f>
        <v>grey</v>
      </c>
      <c r="DH86" s="1154"/>
      <c r="DI86" s="1153" t="str">
        <f>IF(DI84="grey","grey","")</f>
        <v>grey</v>
      </c>
      <c r="DJ86" s="1154"/>
      <c r="DK86" s="1153" t="str">
        <f>IF(DK84="grey","grey","")</f>
        <v>grey</v>
      </c>
      <c r="DL86" s="1154"/>
      <c r="DM86" s="22" t="str">
        <f>IFERROR(INDEX(内線情報!$BL$5:$BL$41,MATCH(R86,内線情報!$AI$5:$AI$43,0),1),"")</f>
        <v/>
      </c>
      <c r="DS86" s="1141"/>
      <c r="DV86" s="1153" t="str">
        <f>IF(B85="DK",BQ86,IF(B85="NK",BS86,""))</f>
        <v/>
      </c>
      <c r="DW86" s="1154"/>
      <c r="DX86" s="1155" t="str">
        <f>IF(D85="DK",BU86,IF(D85="NK",BW86,""))</f>
        <v/>
      </c>
      <c r="DY86" s="1156"/>
      <c r="DZ86" s="1155" t="str">
        <f>IF(F85="DK",BY86,IF(F85="NK",CA86,""))</f>
        <v/>
      </c>
      <c r="EA86" s="1156"/>
      <c r="EB86" s="1155" t="str">
        <f>IF(H85="DK",CC86,IF(H85="NK",CE86,""))</f>
        <v/>
      </c>
      <c r="EC86" s="1156"/>
      <c r="ED86" s="1155" t="str">
        <f>IF(J85="DK",CG86,IF(J85="NK",CI86,""))</f>
        <v/>
      </c>
      <c r="EE86" s="1156"/>
      <c r="EF86" s="1155" t="str">
        <f>IF(L85="DK",CK86,IF(L85="NK",CM86,""))</f>
        <v/>
      </c>
      <c r="EG86" s="1156"/>
      <c r="ET86" s="1153"/>
      <c r="EU86" s="1154"/>
      <c r="EV86" s="1153"/>
      <c r="EW86" s="1154"/>
      <c r="EX86" s="1153"/>
      <c r="EY86" s="1154"/>
      <c r="EZ86" s="1153"/>
      <c r="FA86" s="1154"/>
      <c r="FB86" s="1153"/>
      <c r="FC86" s="1154"/>
      <c r="FD86" s="1153"/>
      <c r="FE86" s="1154"/>
      <c r="FF86" s="411"/>
      <c r="FG86" s="411"/>
      <c r="FH86" s="411"/>
      <c r="FI86" s="411"/>
      <c r="FJ86" s="411"/>
      <c r="FK86" s="411"/>
      <c r="FL86" s="411"/>
      <c r="FM86" s="411"/>
      <c r="FN86" s="411"/>
      <c r="FO86" s="411"/>
      <c r="FP86" s="411"/>
      <c r="FQ86" s="411"/>
      <c r="FR86" s="1153"/>
      <c r="FS86" s="1154"/>
      <c r="FT86" s="1153"/>
      <c r="FU86" s="1154"/>
      <c r="FV86" s="1153"/>
      <c r="FW86" s="1154"/>
      <c r="FX86" s="1153"/>
      <c r="FY86" s="1154"/>
      <c r="FZ86" s="1153"/>
      <c r="GA86" s="1154"/>
      <c r="GB86" s="1153"/>
      <c r="GC86" s="1154"/>
      <c r="GE86" s="1152"/>
      <c r="GF86" s="1152"/>
      <c r="GG86" s="1161"/>
      <c r="GH86" s="1152"/>
      <c r="GI86" s="633" t="str">
        <f t="shared" ref="GI86:HR86" si="220">IF(GI70="grey","grey",IF($GG85="grey","grey",IF(S86="","yellow",IF(COUNTIF($CW$6:$CW$7,S86)&gt;0,"","red"))))</f>
        <v>grey</v>
      </c>
      <c r="GJ86" s="633" t="str">
        <f t="shared" si="220"/>
        <v>grey</v>
      </c>
      <c r="GK86" s="633" t="str">
        <f t="shared" si="220"/>
        <v>grey</v>
      </c>
      <c r="GL86" s="633" t="str">
        <f t="shared" si="220"/>
        <v>grey</v>
      </c>
      <c r="GM86" s="633" t="str">
        <f t="shared" si="220"/>
        <v>grey</v>
      </c>
      <c r="GN86" s="633" t="str">
        <f t="shared" si="220"/>
        <v>grey</v>
      </c>
      <c r="GO86" s="633" t="str">
        <f t="shared" si="220"/>
        <v>grey</v>
      </c>
      <c r="GP86" s="633" t="str">
        <f t="shared" si="220"/>
        <v>grey</v>
      </c>
      <c r="GQ86" s="633" t="str">
        <f t="shared" si="220"/>
        <v>grey</v>
      </c>
      <c r="GR86" s="633" t="str">
        <f t="shared" si="220"/>
        <v>grey</v>
      </c>
      <c r="GS86" s="633" t="str">
        <f t="shared" si="220"/>
        <v>grey</v>
      </c>
      <c r="GT86" s="633" t="str">
        <f t="shared" si="220"/>
        <v>grey</v>
      </c>
      <c r="GU86" s="633" t="str">
        <f t="shared" si="220"/>
        <v>grey</v>
      </c>
      <c r="GV86" s="633" t="str">
        <f t="shared" si="220"/>
        <v>grey</v>
      </c>
      <c r="GW86" s="633" t="str">
        <f t="shared" si="220"/>
        <v>grey</v>
      </c>
      <c r="GX86" s="633" t="str">
        <f t="shared" si="220"/>
        <v>grey</v>
      </c>
      <c r="GY86" s="633" t="str">
        <f t="shared" si="220"/>
        <v>grey</v>
      </c>
      <c r="GZ86" s="633" t="str">
        <f t="shared" si="220"/>
        <v>grey</v>
      </c>
      <c r="HA86" s="633" t="str">
        <f t="shared" si="220"/>
        <v>grey</v>
      </c>
      <c r="HB86" s="633" t="str">
        <f t="shared" si="220"/>
        <v>grey</v>
      </c>
      <c r="HC86" s="633" t="str">
        <f t="shared" si="220"/>
        <v>grey</v>
      </c>
      <c r="HD86" s="633" t="str">
        <f t="shared" si="220"/>
        <v>grey</v>
      </c>
      <c r="HE86" s="633" t="str">
        <f t="shared" si="220"/>
        <v>grey</v>
      </c>
      <c r="HF86" s="633" t="str">
        <f t="shared" si="220"/>
        <v>grey</v>
      </c>
      <c r="HG86" s="633" t="str">
        <f t="shared" si="220"/>
        <v>grey</v>
      </c>
      <c r="HH86" s="633" t="str">
        <f t="shared" si="220"/>
        <v>grey</v>
      </c>
      <c r="HI86" s="633" t="str">
        <f t="shared" si="220"/>
        <v>grey</v>
      </c>
      <c r="HJ86" s="633" t="str">
        <f t="shared" si="220"/>
        <v>grey</v>
      </c>
      <c r="HK86" s="633" t="str">
        <f t="shared" si="220"/>
        <v>grey</v>
      </c>
      <c r="HL86" s="633" t="str">
        <f t="shared" si="220"/>
        <v>grey</v>
      </c>
      <c r="HM86" s="633" t="str">
        <f t="shared" si="220"/>
        <v>grey</v>
      </c>
      <c r="HN86" s="633" t="str">
        <f t="shared" si="220"/>
        <v>grey</v>
      </c>
      <c r="HO86" s="633" t="str">
        <f t="shared" si="220"/>
        <v>grey</v>
      </c>
      <c r="HP86" s="633" t="str">
        <f t="shared" si="220"/>
        <v>grey</v>
      </c>
      <c r="HQ86" s="633" t="str">
        <f t="shared" si="220"/>
        <v>grey</v>
      </c>
      <c r="HR86" s="633" t="str">
        <f t="shared" si="220"/>
        <v>grey</v>
      </c>
      <c r="HS86" s="1163"/>
      <c r="HT86" s="1152"/>
      <c r="HU86" s="1161"/>
    </row>
    <row r="87" spans="2:229">
      <c r="B87" s="1175" t="str">
        <f>IFERROR(INDEX($DV:$DV,ROW()),"")&amp;""</f>
        <v/>
      </c>
      <c r="C87" s="1176"/>
      <c r="D87" s="1177" t="str">
        <f>IFERROR(INDEX($DX:$DX,ROW()),"")&amp;""</f>
        <v/>
      </c>
      <c r="E87" s="1176"/>
      <c r="F87" s="1175" t="str">
        <f>IFERROR(INDEX($DZ:$DZ,ROW()),"")&amp;""</f>
        <v/>
      </c>
      <c r="G87" s="1176"/>
      <c r="H87" s="1175" t="str">
        <f>IFERROR(INDEX($EB:$EB,ROW()),"")&amp;""</f>
        <v/>
      </c>
      <c r="I87" s="1176"/>
      <c r="J87" s="1175" t="str">
        <f>IFERROR(INDEX($ED:$ED,ROW()),"")&amp;""</f>
        <v/>
      </c>
      <c r="K87" s="1176"/>
      <c r="L87" s="1175" t="str">
        <f>IFERROR(INDEX($EF:$EF,ROW()),"")&amp;""</f>
        <v/>
      </c>
      <c r="M87" s="1176"/>
      <c r="O87" s="1151">
        <v>8</v>
      </c>
      <c r="P87" s="1151" t="str">
        <f>IFERROR(INDEX(内線情報!$C$5:$C$54,MATCH($Q87,内線情報!$B$5:$B$54,0)),"")&amp;""</f>
        <v/>
      </c>
      <c r="Q87" s="1160"/>
      <c r="R87" s="1151" t="str">
        <f>IFERROR(INDEX(内線情報!$D$5:$D$54,MATCH($Q87,内線情報!$B$5:$B$54,0)),"")&amp;""</f>
        <v/>
      </c>
      <c r="S87" s="431" t="s">
        <v>643</v>
      </c>
      <c r="T87" s="431" t="s">
        <v>643</v>
      </c>
      <c r="U87" s="431" t="s">
        <v>643</v>
      </c>
      <c r="V87" s="431" t="s">
        <v>643</v>
      </c>
      <c r="W87" s="431" t="s">
        <v>643</v>
      </c>
      <c r="X87" s="431" t="s">
        <v>643</v>
      </c>
      <c r="Y87" s="431" t="s">
        <v>643</v>
      </c>
      <c r="Z87" s="431" t="s">
        <v>643</v>
      </c>
      <c r="AA87" s="431" t="s">
        <v>643</v>
      </c>
      <c r="AB87" s="431" t="s">
        <v>643</v>
      </c>
      <c r="AC87" s="431" t="s">
        <v>643</v>
      </c>
      <c r="AD87" s="431" t="s">
        <v>643</v>
      </c>
      <c r="AE87" s="431" t="s">
        <v>643</v>
      </c>
      <c r="AF87" s="431" t="s">
        <v>643</v>
      </c>
      <c r="AG87" s="431" t="s">
        <v>643</v>
      </c>
      <c r="AH87" s="431" t="s">
        <v>643</v>
      </c>
      <c r="AI87" s="431" t="s">
        <v>643</v>
      </c>
      <c r="AJ87" s="431" t="s">
        <v>643</v>
      </c>
      <c r="AK87" s="431" t="s">
        <v>643</v>
      </c>
      <c r="AL87" s="431" t="s">
        <v>643</v>
      </c>
      <c r="AM87" s="431" t="s">
        <v>643</v>
      </c>
      <c r="AN87" s="431" t="s">
        <v>643</v>
      </c>
      <c r="AO87" s="431" t="s">
        <v>643</v>
      </c>
      <c r="AP87" s="431" t="s">
        <v>643</v>
      </c>
      <c r="AQ87" s="431" t="s">
        <v>643</v>
      </c>
      <c r="AR87" s="431" t="s">
        <v>643</v>
      </c>
      <c r="AS87" s="431" t="s">
        <v>643</v>
      </c>
      <c r="AT87" s="431" t="s">
        <v>643</v>
      </c>
      <c r="AU87" s="431" t="s">
        <v>643</v>
      </c>
      <c r="AV87" s="431" t="s">
        <v>643</v>
      </c>
      <c r="AW87" s="431" t="s">
        <v>643</v>
      </c>
      <c r="AX87" s="431" t="s">
        <v>643</v>
      </c>
      <c r="AY87" s="431" t="s">
        <v>643</v>
      </c>
      <c r="AZ87" s="431" t="s">
        <v>643</v>
      </c>
      <c r="BA87" s="431" t="s">
        <v>643</v>
      </c>
      <c r="BB87" s="431" t="s">
        <v>643</v>
      </c>
      <c r="BC87" s="1178" t="s">
        <v>643</v>
      </c>
      <c r="BD87" s="1151" t="str">
        <f>IFERROR(IF(Q87="","",IF(ISBLANK(INDEX(内線情報!$G$5:$G$54,Q87)),1,DS87)),"")&amp;""</f>
        <v/>
      </c>
      <c r="BE87" s="1180"/>
      <c r="BP87" s="50" t="s">
        <v>720</v>
      </c>
      <c r="BQ87" s="50" t="str">
        <f>IF(C85="","",INDEX(外線情報!$K$5:$K$16,C85,1))&amp;""</f>
        <v/>
      </c>
      <c r="BR87" s="50" t="s">
        <v>417</v>
      </c>
      <c r="BS87" s="50" t="str">
        <f>IF(C85="","",INDEX(NK･NKG!$CG$5:$CG$52,C85,1))&amp;""</f>
        <v/>
      </c>
      <c r="BT87" s="50" t="s">
        <v>720</v>
      </c>
      <c r="BU87" s="50" t="str">
        <f>IF(E85="","",INDEX(外線情報!$K$5:$K$16,E85,1))&amp;""</f>
        <v/>
      </c>
      <c r="BV87" s="50" t="s">
        <v>417</v>
      </c>
      <c r="BW87" s="50" t="str">
        <f>IF(E85="","",INDEX(NK･NKG!$CG$5:$CG$52,E85,1))&amp;""</f>
        <v/>
      </c>
      <c r="BX87" s="50" t="s">
        <v>720</v>
      </c>
      <c r="BY87" s="50" t="str">
        <f>IF(G85="","",INDEX(外線情報!$K$5:$K$16,G85,1))&amp;""</f>
        <v/>
      </c>
      <c r="BZ87" s="50" t="s">
        <v>417</v>
      </c>
      <c r="CA87" s="50" t="str">
        <f>IF(G85="","",INDEX(NK･NKG!$CG$5:$CG$52,G85,1))&amp;""</f>
        <v/>
      </c>
      <c r="CB87" s="50" t="s">
        <v>720</v>
      </c>
      <c r="CC87" s="50" t="str">
        <f>IF(I85="","",INDEX(外線情報!$K$5:$K$16,I85,1))&amp;""</f>
        <v/>
      </c>
      <c r="CD87" s="50" t="s">
        <v>417</v>
      </c>
      <c r="CE87" s="50" t="str">
        <f>IF(I85="","",INDEX(NK･NKG!$CG$5:$CG$52,I85,1))&amp;""</f>
        <v/>
      </c>
      <c r="CF87" s="50" t="s">
        <v>720</v>
      </c>
      <c r="CG87" s="50" t="str">
        <f>IF(K85="","",INDEX(外線情報!$K$5:$K$16,K85,1))&amp;""</f>
        <v/>
      </c>
      <c r="CH87" s="50" t="s">
        <v>417</v>
      </c>
      <c r="CI87" s="50" t="str">
        <f>IF(K85="","",INDEX(NK･NKG!$CG$5:$CG$52,K85,1))&amp;""</f>
        <v/>
      </c>
      <c r="CJ87" s="50" t="s">
        <v>720</v>
      </c>
      <c r="CK87" s="50" t="str">
        <f>IF(M85="","",INDEX(外線情報!$K$5:$K$16,M85,1))&amp;""</f>
        <v/>
      </c>
      <c r="CL87" s="50" t="s">
        <v>417</v>
      </c>
      <c r="CM87" s="50" t="str">
        <f>IF(M85="","",INDEX(NK･NKG!$CG$5:$CG$52,M85,1))&amp;""</f>
        <v/>
      </c>
      <c r="DA87" s="1153" t="str">
        <f t="shared" ref="DA87" si="221">IF(DA84="grey","grey","")</f>
        <v>grey</v>
      </c>
      <c r="DB87" s="1154"/>
      <c r="DC87" s="1153" t="str">
        <f t="shared" ref="DC87" si="222">IF(DC84="grey","grey","")</f>
        <v>grey</v>
      </c>
      <c r="DD87" s="1154"/>
      <c r="DE87" s="1153" t="str">
        <f t="shared" ref="DE87" si="223">IF(DE84="grey","grey","")</f>
        <v>grey</v>
      </c>
      <c r="DF87" s="1154"/>
      <c r="DG87" s="1153" t="str">
        <f t="shared" ref="DG87" si="224">IF(DG84="grey","grey","")</f>
        <v>grey</v>
      </c>
      <c r="DH87" s="1154"/>
      <c r="DI87" s="1153" t="str">
        <f t="shared" ref="DI87" si="225">IF(DI84="grey","grey","")</f>
        <v>grey</v>
      </c>
      <c r="DJ87" s="1154"/>
      <c r="DK87" s="1153" t="str">
        <f t="shared" ref="DK87" si="226">IF(DK84="grey","grey","")</f>
        <v>grey</v>
      </c>
      <c r="DL87" s="1154"/>
      <c r="DM87" s="22" t="str">
        <f>IFERROR(INDEX(内線情報!$BL$5:$BL$41,MATCH(R87,内線情報!$AI$5:$AI$43,0),1),"")</f>
        <v/>
      </c>
      <c r="DS87" s="1141" t="e">
        <f>INDEX(内線情報!$G$5:$G$54,MATCH(Q87,DK,0))</f>
        <v>#N/A</v>
      </c>
      <c r="DV87" s="1153" t="str">
        <f>IF(B85="IK",BQ87,IF(B85="NK",BS87,""))</f>
        <v/>
      </c>
      <c r="DW87" s="1154"/>
      <c r="DX87" s="1155" t="str">
        <f>IF(D85="IK",BU87,IF(D85="NK",BW87,""))</f>
        <v/>
      </c>
      <c r="DY87" s="1156"/>
      <c r="DZ87" s="1155" t="str">
        <f>IF(F85="IK",BY87,IF(F85="NK",CA87,""))</f>
        <v/>
      </c>
      <c r="EA87" s="1156"/>
      <c r="EB87" s="1155" t="str">
        <f>IF(H85="IK",CC87,IF(H85="NK",CE87,""))</f>
        <v/>
      </c>
      <c r="EC87" s="1156"/>
      <c r="ED87" s="1155" t="str">
        <f>IF(J85="IK",CG87,IF(J85="NK",CI87,""))</f>
        <v/>
      </c>
      <c r="EE87" s="1156"/>
      <c r="EF87" s="1155" t="str">
        <f>IF(L85="IK",CK87,IF(L85="NK",CM87,""))</f>
        <v/>
      </c>
      <c r="EG87" s="1156"/>
      <c r="ET87" s="1153"/>
      <c r="EU87" s="1154"/>
      <c r="EV87" s="1153"/>
      <c r="EW87" s="1154"/>
      <c r="EX87" s="1153"/>
      <c r="EY87" s="1154"/>
      <c r="EZ87" s="1153"/>
      <c r="FA87" s="1154"/>
      <c r="FB87" s="1153"/>
      <c r="FC87" s="1154"/>
      <c r="FD87" s="1153"/>
      <c r="FE87" s="1154"/>
      <c r="FF87" s="411"/>
      <c r="FG87" s="411"/>
      <c r="FH87" s="411"/>
      <c r="FI87" s="411"/>
      <c r="FJ87" s="411"/>
      <c r="FK87" s="411"/>
      <c r="FL87" s="411"/>
      <c r="FM87" s="411"/>
      <c r="FN87" s="411"/>
      <c r="FO87" s="411"/>
      <c r="FP87" s="411"/>
      <c r="FQ87" s="411"/>
      <c r="FR87" s="1153"/>
      <c r="FS87" s="1154"/>
      <c r="FT87" s="1153"/>
      <c r="FU87" s="1154"/>
      <c r="FV87" s="1153"/>
      <c r="FW87" s="1154"/>
      <c r="FX87" s="1153"/>
      <c r="FY87" s="1154"/>
      <c r="FZ87" s="1153"/>
      <c r="GA87" s="1154"/>
      <c r="GB87" s="1153"/>
      <c r="GC87" s="1154"/>
      <c r="GE87" s="1151" t="str">
        <f>IF($GF87="grey","grey","")</f>
        <v>grey</v>
      </c>
      <c r="GF87" s="1151" t="str">
        <f>IF($GG87="grey","grey","")</f>
        <v>grey</v>
      </c>
      <c r="GG87" s="1160" t="str">
        <f>IF(Q87="","grey",IF(COUNTIF(Q:Q,Q87)&gt;1,"red",IF(COUNTIF(_DK,Q87)&gt;0,"","red")))</f>
        <v>grey</v>
      </c>
      <c r="GH87" s="1151" t="str">
        <f>IF($GF87="grey","grey","")</f>
        <v>grey</v>
      </c>
      <c r="GI87" s="633" t="str">
        <f t="shared" ref="GI87:HR87" si="227">IF(GI70="grey","grey",IF($GG87="grey","grey",IF(S87="","yellow",IF(COUNTIF($CT$6:$CT$21,S87)&gt;0,"","red"))))</f>
        <v>grey</v>
      </c>
      <c r="GJ87" s="633" t="str">
        <f t="shared" si="227"/>
        <v>grey</v>
      </c>
      <c r="GK87" s="633" t="str">
        <f t="shared" si="227"/>
        <v>grey</v>
      </c>
      <c r="GL87" s="633" t="str">
        <f t="shared" si="227"/>
        <v>grey</v>
      </c>
      <c r="GM87" s="633" t="str">
        <f t="shared" si="227"/>
        <v>grey</v>
      </c>
      <c r="GN87" s="633" t="str">
        <f t="shared" si="227"/>
        <v>grey</v>
      </c>
      <c r="GO87" s="633" t="str">
        <f t="shared" si="227"/>
        <v>grey</v>
      </c>
      <c r="GP87" s="633" t="str">
        <f t="shared" si="227"/>
        <v>grey</v>
      </c>
      <c r="GQ87" s="633" t="str">
        <f t="shared" si="227"/>
        <v>grey</v>
      </c>
      <c r="GR87" s="633" t="str">
        <f t="shared" si="227"/>
        <v>grey</v>
      </c>
      <c r="GS87" s="633" t="str">
        <f t="shared" si="227"/>
        <v>grey</v>
      </c>
      <c r="GT87" s="633" t="str">
        <f t="shared" si="227"/>
        <v>grey</v>
      </c>
      <c r="GU87" s="633" t="str">
        <f t="shared" si="227"/>
        <v>grey</v>
      </c>
      <c r="GV87" s="633" t="str">
        <f t="shared" si="227"/>
        <v>grey</v>
      </c>
      <c r="GW87" s="633" t="str">
        <f t="shared" si="227"/>
        <v>grey</v>
      </c>
      <c r="GX87" s="633" t="str">
        <f t="shared" si="227"/>
        <v>grey</v>
      </c>
      <c r="GY87" s="633" t="str">
        <f t="shared" si="227"/>
        <v>grey</v>
      </c>
      <c r="GZ87" s="633" t="str">
        <f t="shared" si="227"/>
        <v>grey</v>
      </c>
      <c r="HA87" s="633" t="str">
        <f t="shared" si="227"/>
        <v>grey</v>
      </c>
      <c r="HB87" s="633" t="str">
        <f t="shared" si="227"/>
        <v>grey</v>
      </c>
      <c r="HC87" s="633" t="str">
        <f t="shared" si="227"/>
        <v>grey</v>
      </c>
      <c r="HD87" s="633" t="str">
        <f t="shared" si="227"/>
        <v>grey</v>
      </c>
      <c r="HE87" s="633" t="str">
        <f t="shared" si="227"/>
        <v>grey</v>
      </c>
      <c r="HF87" s="633" t="str">
        <f t="shared" si="227"/>
        <v>grey</v>
      </c>
      <c r="HG87" s="633" t="str">
        <f t="shared" si="227"/>
        <v>grey</v>
      </c>
      <c r="HH87" s="633" t="str">
        <f t="shared" si="227"/>
        <v>grey</v>
      </c>
      <c r="HI87" s="633" t="str">
        <f t="shared" si="227"/>
        <v>grey</v>
      </c>
      <c r="HJ87" s="633" t="str">
        <f t="shared" si="227"/>
        <v>grey</v>
      </c>
      <c r="HK87" s="633" t="str">
        <f t="shared" si="227"/>
        <v>grey</v>
      </c>
      <c r="HL87" s="633" t="str">
        <f t="shared" si="227"/>
        <v>grey</v>
      </c>
      <c r="HM87" s="633" t="str">
        <f t="shared" si="227"/>
        <v>grey</v>
      </c>
      <c r="HN87" s="633" t="str">
        <f t="shared" si="227"/>
        <v>grey</v>
      </c>
      <c r="HO87" s="633" t="str">
        <f t="shared" si="227"/>
        <v>grey</v>
      </c>
      <c r="HP87" s="633" t="str">
        <f t="shared" si="227"/>
        <v>grey</v>
      </c>
      <c r="HQ87" s="633" t="str">
        <f t="shared" si="227"/>
        <v>grey</v>
      </c>
      <c r="HR87" s="633" t="str">
        <f t="shared" si="227"/>
        <v>grey</v>
      </c>
      <c r="HS87" s="1162" t="str">
        <f t="shared" ref="HS87" si="228">IF($GG87="grey","grey",IF(BC87="","",IF(COUNTIF($CV$6:$CV$7,BC87)&gt;0,"","red")))</f>
        <v>grey</v>
      </c>
      <c r="HT87" s="1151" t="str">
        <f t="shared" ref="HT87:HU87" si="229">IF($GG87="grey","grey","")</f>
        <v>grey</v>
      </c>
      <c r="HU87" s="1160" t="str">
        <f t="shared" si="229"/>
        <v>grey</v>
      </c>
    </row>
    <row r="88" spans="2:229">
      <c r="B88" s="1184" t="s">
        <v>1318</v>
      </c>
      <c r="C88" s="1185"/>
      <c r="D88" s="1182" t="s">
        <v>1330</v>
      </c>
      <c r="E88" s="1183"/>
      <c r="F88" s="1184" t="s">
        <v>1323</v>
      </c>
      <c r="G88" s="1185"/>
      <c r="H88" s="1182" t="s">
        <v>1324</v>
      </c>
      <c r="I88" s="1183"/>
      <c r="J88" s="1184" t="s">
        <v>1318</v>
      </c>
      <c r="K88" s="1185"/>
      <c r="L88" s="1182" t="s">
        <v>1318</v>
      </c>
      <c r="M88" s="1183"/>
      <c r="O88" s="1152"/>
      <c r="P88" s="1152"/>
      <c r="Q88" s="1161"/>
      <c r="R88" s="1152"/>
      <c r="S88" s="432" t="s">
        <v>643</v>
      </c>
      <c r="T88" s="432" t="s">
        <v>643</v>
      </c>
      <c r="U88" s="432" t="s">
        <v>643</v>
      </c>
      <c r="V88" s="432" t="s">
        <v>643</v>
      </c>
      <c r="W88" s="432" t="s">
        <v>643</v>
      </c>
      <c r="X88" s="432" t="s">
        <v>643</v>
      </c>
      <c r="Y88" s="432" t="s">
        <v>643</v>
      </c>
      <c r="Z88" s="432" t="s">
        <v>643</v>
      </c>
      <c r="AA88" s="432" t="s">
        <v>643</v>
      </c>
      <c r="AB88" s="432" t="s">
        <v>643</v>
      </c>
      <c r="AC88" s="432" t="s">
        <v>643</v>
      </c>
      <c r="AD88" s="432" t="s">
        <v>643</v>
      </c>
      <c r="AE88" s="432" t="s">
        <v>643</v>
      </c>
      <c r="AF88" s="432" t="s">
        <v>643</v>
      </c>
      <c r="AG88" s="432" t="s">
        <v>643</v>
      </c>
      <c r="AH88" s="432" t="s">
        <v>643</v>
      </c>
      <c r="AI88" s="432" t="s">
        <v>643</v>
      </c>
      <c r="AJ88" s="432" t="s">
        <v>643</v>
      </c>
      <c r="AK88" s="432" t="s">
        <v>643</v>
      </c>
      <c r="AL88" s="432" t="s">
        <v>643</v>
      </c>
      <c r="AM88" s="432" t="s">
        <v>643</v>
      </c>
      <c r="AN88" s="432" t="s">
        <v>643</v>
      </c>
      <c r="AO88" s="432" t="s">
        <v>643</v>
      </c>
      <c r="AP88" s="432" t="s">
        <v>643</v>
      </c>
      <c r="AQ88" s="432" t="s">
        <v>643</v>
      </c>
      <c r="AR88" s="432" t="s">
        <v>643</v>
      </c>
      <c r="AS88" s="432" t="s">
        <v>643</v>
      </c>
      <c r="AT88" s="432" t="s">
        <v>643</v>
      </c>
      <c r="AU88" s="432" t="s">
        <v>643</v>
      </c>
      <c r="AV88" s="432" t="s">
        <v>643</v>
      </c>
      <c r="AW88" s="432" t="s">
        <v>643</v>
      </c>
      <c r="AX88" s="432" t="s">
        <v>643</v>
      </c>
      <c r="AY88" s="432" t="s">
        <v>643</v>
      </c>
      <c r="AZ88" s="432" t="s">
        <v>643</v>
      </c>
      <c r="BA88" s="432" t="s">
        <v>643</v>
      </c>
      <c r="BB88" s="432" t="s">
        <v>643</v>
      </c>
      <c r="BC88" s="1179"/>
      <c r="BD88" s="1152"/>
      <c r="BE88" s="1181"/>
      <c r="BW88" s="50"/>
      <c r="CH88" s="50"/>
      <c r="CI88" s="50"/>
      <c r="DA88" s="1153" t="str">
        <f>IF(DA84="grey","grey",IF(AND(B85&lt;&gt;$BG$7,B85&lt;&gt;$BG$9,B85&lt;&gt;$BG$13,B85&lt;&gt;$BG$12),"grey",IF(B88="","yellow",IF(COUNTIF($CN$6:$CN$32,B88)&gt;0,"","red"))))</f>
        <v>grey</v>
      </c>
      <c r="DB88" s="1154"/>
      <c r="DC88" s="1153" t="str">
        <f>IF(DC84="grey","grey",IF(AND(D85&lt;&gt;$BG$7,D85&lt;&gt;$BG$9,D85&lt;&gt;$BG$13,D85&lt;&gt;$BG$12),"grey",IF(D88="","yellow",IF(COUNTIF($CN$6:$CN$32,D88)&gt;0,"","red"))))</f>
        <v>grey</v>
      </c>
      <c r="DD88" s="1154"/>
      <c r="DE88" s="1164" t="str">
        <f>IF(DE84="grey","grey",IF(AND(F85&lt;&gt;$BG$7,F85&lt;&gt;$BG$9,F85&lt;&gt;$BG$13,F85&lt;&gt;$BG$12),"grey",IF(F88="","yellow",IF(COUNTIF($CN$6:$CN$32,F88)&gt;0,"","red"))))</f>
        <v>grey</v>
      </c>
      <c r="DF88" s="1165"/>
      <c r="DG88" s="1164" t="str">
        <f>IF(DG84="grey","grey",IF(AND(H85&lt;&gt;$BG$7,H85&lt;&gt;$BG$9,H85&lt;&gt;$BG$13,H85&lt;&gt;$BG$12),"grey",IF(H88="","yellow",IF(COUNTIF($CN$6:$CN$32,H88)&gt;0,"","red"))))</f>
        <v>grey</v>
      </c>
      <c r="DH88" s="1165"/>
      <c r="DI88" s="1164" t="str">
        <f>IF(DI84="grey","grey",IF(AND(J85&lt;&gt;$BG$7,J85&lt;&gt;$BG$9,J85&lt;&gt;$BG$13,J85&lt;&gt;$BG$12),"grey",IF(J88="","yellow",IF(COUNTIF($CN$6:$CN$32,J88)&gt;0,"","red"))))</f>
        <v>grey</v>
      </c>
      <c r="DJ88" s="1165"/>
      <c r="DK88" s="1164" t="str">
        <f>IF(DK84="grey","grey",IF(AND(L85&lt;&gt;$BG$7,L85&lt;&gt;$BG$9,L85&lt;&gt;$BG$13,L85&lt;&gt;$BG$12),"grey",IF(L88="","yellow",IF(COUNTIF($CN$6:$CN$32,L88)&gt;0,"","red"))))</f>
        <v>grey</v>
      </c>
      <c r="DL88" s="1165"/>
      <c r="DM88" s="22" t="str">
        <f>IFERROR(INDEX(内線情報!$BL$5:$BL$41,MATCH(R88,内線情報!$AI$5:$AI$43,0),1),"")</f>
        <v/>
      </c>
      <c r="DS88" s="1141"/>
      <c r="DV88" s="1153"/>
      <c r="DW88" s="1154"/>
      <c r="DX88" s="1153"/>
      <c r="DY88" s="1154"/>
      <c r="DZ88" s="1153"/>
      <c r="EA88" s="1154"/>
      <c r="EB88" s="1153"/>
      <c r="EC88" s="1154"/>
      <c r="ED88" s="1153"/>
      <c r="EE88" s="1154"/>
      <c r="EF88" s="1153"/>
      <c r="EG88" s="1154"/>
      <c r="ET88" s="1153"/>
      <c r="EU88" s="1154"/>
      <c r="EV88" s="1153"/>
      <c r="EW88" s="1154"/>
      <c r="EX88" s="1153"/>
      <c r="EY88" s="1154"/>
      <c r="EZ88" s="1153"/>
      <c r="FA88" s="1154"/>
      <c r="FB88" s="1153"/>
      <c r="FC88" s="1154"/>
      <c r="FD88" s="1153"/>
      <c r="FE88" s="1154"/>
      <c r="FF88" s="411"/>
      <c r="FG88" s="411"/>
      <c r="FH88" s="411"/>
      <c r="FI88" s="411"/>
      <c r="FJ88" s="411"/>
      <c r="FK88" s="411"/>
      <c r="FL88" s="411"/>
      <c r="FM88" s="411"/>
      <c r="FN88" s="411"/>
      <c r="FO88" s="411"/>
      <c r="FP88" s="411"/>
      <c r="FQ88" s="411"/>
      <c r="FR88" s="1153"/>
      <c r="FS88" s="1154"/>
      <c r="FT88" s="1153"/>
      <c r="FU88" s="1154"/>
      <c r="FV88" s="1153"/>
      <c r="FW88" s="1154"/>
      <c r="FX88" s="1153"/>
      <c r="FY88" s="1154"/>
      <c r="FZ88" s="1153"/>
      <c r="GA88" s="1154"/>
      <c r="GB88" s="1153"/>
      <c r="GC88" s="1154"/>
      <c r="GE88" s="1152"/>
      <c r="GF88" s="1152"/>
      <c r="GG88" s="1161"/>
      <c r="GH88" s="1152"/>
      <c r="GI88" s="633" t="str">
        <f t="shared" ref="GI88:HR88" si="230">IF(GI70="grey","grey",IF($GG87="grey","grey",IF(S88="","yellow",IF(COUNTIF($CW$6:$CW$7,S88)&gt;0,"","red"))))</f>
        <v>grey</v>
      </c>
      <c r="GJ88" s="633" t="str">
        <f t="shared" si="230"/>
        <v>grey</v>
      </c>
      <c r="GK88" s="633" t="str">
        <f t="shared" si="230"/>
        <v>grey</v>
      </c>
      <c r="GL88" s="633" t="str">
        <f t="shared" si="230"/>
        <v>grey</v>
      </c>
      <c r="GM88" s="633" t="str">
        <f t="shared" si="230"/>
        <v>grey</v>
      </c>
      <c r="GN88" s="633" t="str">
        <f t="shared" si="230"/>
        <v>grey</v>
      </c>
      <c r="GO88" s="633" t="str">
        <f t="shared" si="230"/>
        <v>grey</v>
      </c>
      <c r="GP88" s="633" t="str">
        <f t="shared" si="230"/>
        <v>grey</v>
      </c>
      <c r="GQ88" s="633" t="str">
        <f t="shared" si="230"/>
        <v>grey</v>
      </c>
      <c r="GR88" s="633" t="str">
        <f t="shared" si="230"/>
        <v>grey</v>
      </c>
      <c r="GS88" s="633" t="str">
        <f t="shared" si="230"/>
        <v>grey</v>
      </c>
      <c r="GT88" s="633" t="str">
        <f t="shared" si="230"/>
        <v>grey</v>
      </c>
      <c r="GU88" s="633" t="str">
        <f t="shared" si="230"/>
        <v>grey</v>
      </c>
      <c r="GV88" s="633" t="str">
        <f t="shared" si="230"/>
        <v>grey</v>
      </c>
      <c r="GW88" s="633" t="str">
        <f t="shared" si="230"/>
        <v>grey</v>
      </c>
      <c r="GX88" s="633" t="str">
        <f t="shared" si="230"/>
        <v>grey</v>
      </c>
      <c r="GY88" s="633" t="str">
        <f t="shared" si="230"/>
        <v>grey</v>
      </c>
      <c r="GZ88" s="633" t="str">
        <f t="shared" si="230"/>
        <v>grey</v>
      </c>
      <c r="HA88" s="633" t="str">
        <f t="shared" si="230"/>
        <v>grey</v>
      </c>
      <c r="HB88" s="633" t="str">
        <f t="shared" si="230"/>
        <v>grey</v>
      </c>
      <c r="HC88" s="633" t="str">
        <f t="shared" si="230"/>
        <v>grey</v>
      </c>
      <c r="HD88" s="633" t="str">
        <f t="shared" si="230"/>
        <v>grey</v>
      </c>
      <c r="HE88" s="633" t="str">
        <f t="shared" si="230"/>
        <v>grey</v>
      </c>
      <c r="HF88" s="633" t="str">
        <f t="shared" si="230"/>
        <v>grey</v>
      </c>
      <c r="HG88" s="633" t="str">
        <f t="shared" si="230"/>
        <v>grey</v>
      </c>
      <c r="HH88" s="633" t="str">
        <f t="shared" si="230"/>
        <v>grey</v>
      </c>
      <c r="HI88" s="633" t="str">
        <f t="shared" si="230"/>
        <v>grey</v>
      </c>
      <c r="HJ88" s="633" t="str">
        <f t="shared" si="230"/>
        <v>grey</v>
      </c>
      <c r="HK88" s="633" t="str">
        <f t="shared" si="230"/>
        <v>grey</v>
      </c>
      <c r="HL88" s="633" t="str">
        <f t="shared" si="230"/>
        <v>grey</v>
      </c>
      <c r="HM88" s="633" t="str">
        <f t="shared" si="230"/>
        <v>grey</v>
      </c>
      <c r="HN88" s="633" t="str">
        <f t="shared" si="230"/>
        <v>grey</v>
      </c>
      <c r="HO88" s="633" t="str">
        <f t="shared" si="230"/>
        <v>grey</v>
      </c>
      <c r="HP88" s="633" t="str">
        <f t="shared" si="230"/>
        <v>grey</v>
      </c>
      <c r="HQ88" s="633" t="str">
        <f t="shared" si="230"/>
        <v>grey</v>
      </c>
      <c r="HR88" s="633" t="str">
        <f t="shared" si="230"/>
        <v>grey</v>
      </c>
      <c r="HS88" s="1163"/>
      <c r="HT88" s="1152"/>
      <c r="HU88" s="1161"/>
    </row>
    <row r="89" spans="2:229">
      <c r="B89" s="1186" t="s">
        <v>309</v>
      </c>
      <c r="C89" s="1187"/>
      <c r="D89" s="1186" t="s">
        <v>310</v>
      </c>
      <c r="E89" s="1187"/>
      <c r="F89" s="1186" t="s">
        <v>311</v>
      </c>
      <c r="G89" s="1187"/>
      <c r="H89" s="1186" t="s">
        <v>312</v>
      </c>
      <c r="I89" s="1187"/>
      <c r="J89" s="1186" t="s">
        <v>313</v>
      </c>
      <c r="K89" s="1187"/>
      <c r="L89" s="1186" t="s">
        <v>314</v>
      </c>
      <c r="M89" s="1187"/>
      <c r="O89" s="1151">
        <v>9</v>
      </c>
      <c r="P89" s="1151" t="str">
        <f>IFERROR(INDEX(内線情報!$C$5:$C$54,MATCH($Q89,内線情報!$B$5:$B$54,0)),"")&amp;""</f>
        <v/>
      </c>
      <c r="Q89" s="1160"/>
      <c r="R89" s="1151" t="str">
        <f>IFERROR(INDEX(内線情報!$D$5:$D$54,MATCH($Q89,内線情報!$B$5:$B$54,0)),"")&amp;""</f>
        <v/>
      </c>
      <c r="S89" s="431" t="s">
        <v>643</v>
      </c>
      <c r="T89" s="431" t="s">
        <v>643</v>
      </c>
      <c r="U89" s="431" t="s">
        <v>643</v>
      </c>
      <c r="V89" s="431" t="s">
        <v>643</v>
      </c>
      <c r="W89" s="431" t="s">
        <v>643</v>
      </c>
      <c r="X89" s="431" t="s">
        <v>643</v>
      </c>
      <c r="Y89" s="431" t="s">
        <v>643</v>
      </c>
      <c r="Z89" s="431" t="s">
        <v>643</v>
      </c>
      <c r="AA89" s="431" t="s">
        <v>643</v>
      </c>
      <c r="AB89" s="431" t="s">
        <v>643</v>
      </c>
      <c r="AC89" s="431" t="s">
        <v>643</v>
      </c>
      <c r="AD89" s="431" t="s">
        <v>643</v>
      </c>
      <c r="AE89" s="431" t="s">
        <v>643</v>
      </c>
      <c r="AF89" s="431" t="s">
        <v>643</v>
      </c>
      <c r="AG89" s="431" t="s">
        <v>643</v>
      </c>
      <c r="AH89" s="431" t="s">
        <v>643</v>
      </c>
      <c r="AI89" s="431" t="s">
        <v>643</v>
      </c>
      <c r="AJ89" s="431" t="s">
        <v>643</v>
      </c>
      <c r="AK89" s="431" t="s">
        <v>643</v>
      </c>
      <c r="AL89" s="431" t="s">
        <v>643</v>
      </c>
      <c r="AM89" s="431" t="s">
        <v>643</v>
      </c>
      <c r="AN89" s="431" t="s">
        <v>643</v>
      </c>
      <c r="AO89" s="431" t="s">
        <v>643</v>
      </c>
      <c r="AP89" s="431" t="s">
        <v>643</v>
      </c>
      <c r="AQ89" s="431" t="s">
        <v>643</v>
      </c>
      <c r="AR89" s="431" t="s">
        <v>643</v>
      </c>
      <c r="AS89" s="431" t="s">
        <v>643</v>
      </c>
      <c r="AT89" s="431" t="s">
        <v>643</v>
      </c>
      <c r="AU89" s="431" t="s">
        <v>643</v>
      </c>
      <c r="AV89" s="431" t="s">
        <v>643</v>
      </c>
      <c r="AW89" s="431" t="s">
        <v>643</v>
      </c>
      <c r="AX89" s="431" t="s">
        <v>643</v>
      </c>
      <c r="AY89" s="431" t="s">
        <v>643</v>
      </c>
      <c r="AZ89" s="431" t="s">
        <v>643</v>
      </c>
      <c r="BA89" s="431" t="s">
        <v>643</v>
      </c>
      <c r="BB89" s="431" t="s">
        <v>643</v>
      </c>
      <c r="BC89" s="1178" t="s">
        <v>643</v>
      </c>
      <c r="BD89" s="1151" t="str">
        <f>IFERROR(IF(Q89="","",IF(ISBLANK(INDEX(内線情報!$G$5:$G$54,Q89)),1,DS89)),"")&amp;""</f>
        <v/>
      </c>
      <c r="BE89" s="1180"/>
      <c r="BQ89" s="52"/>
      <c r="BS89" s="52"/>
      <c r="BU89" s="52"/>
      <c r="BV89" s="50"/>
      <c r="BW89" s="52"/>
      <c r="BY89" s="52"/>
      <c r="CA89" s="52"/>
      <c r="CC89" s="52"/>
      <c r="CE89" s="52"/>
      <c r="CG89" s="52"/>
      <c r="CH89" s="50"/>
      <c r="CI89" s="52"/>
      <c r="CK89" s="52"/>
      <c r="CM89" s="52"/>
      <c r="DA89" s="1166" t="str">
        <f>IFERROR(IF(COUNT(Q73:Q98)&gt;0,IF($DN72&lt;36,"grey",B89),"grey"),B89)</f>
        <v>grey</v>
      </c>
      <c r="DB89" s="1167"/>
      <c r="DC89" s="1166" t="str">
        <f>IFERROR(IF(COUNT(Q73:Q98)&gt;0,IF($DN72&lt;36,"grey",D89),"grey"),D89)</f>
        <v>grey</v>
      </c>
      <c r="DD89" s="1167"/>
      <c r="DE89" s="1166" t="str">
        <f>IFERROR(IF(COUNT(Q73:Q98)&gt;0,IF($DN72&lt;36,"grey",F89),"grey"),F89)</f>
        <v>grey</v>
      </c>
      <c r="DF89" s="1167"/>
      <c r="DG89" s="1166" t="str">
        <f>IFERROR(IF(COUNT(Q73:Q98)&gt;0,IF($DN72&lt;36,"grey",H89),"grey"),H89)</f>
        <v>grey</v>
      </c>
      <c r="DH89" s="1167"/>
      <c r="DI89" s="1166" t="str">
        <f>IFERROR(IF(COUNT(Q73:Q98)&gt;0,IF($DN72&lt;36,"grey",J89),"grey"),J89)</f>
        <v>grey</v>
      </c>
      <c r="DJ89" s="1167"/>
      <c r="DK89" s="1166" t="str">
        <f>IFERROR(IF(COUNT(Q73:Q98)&gt;0,IF($DN72&lt;36,"grey",L89),"grey"),L89)</f>
        <v>grey</v>
      </c>
      <c r="DL89" s="1167"/>
      <c r="DM89" s="22" t="str">
        <f>IFERROR(INDEX(内線情報!$BL$5:$BL$41,MATCH(R89,内線情報!$AI$5:$AI$43,0),1),"")</f>
        <v/>
      </c>
      <c r="DS89" s="1141" t="e">
        <f>INDEX(内線情報!$G$5:$G$54,MATCH(Q89,DK,0))</f>
        <v>#N/A</v>
      </c>
      <c r="DV89" s="1166"/>
      <c r="DW89" s="1167"/>
      <c r="DX89" s="1166"/>
      <c r="DY89" s="1167"/>
      <c r="DZ89" s="1166"/>
      <c r="EA89" s="1167"/>
      <c r="EB89" s="1166"/>
      <c r="EC89" s="1167"/>
      <c r="ED89" s="1166"/>
      <c r="EE89" s="1167"/>
      <c r="EF89" s="1166"/>
      <c r="EG89" s="1167"/>
      <c r="ET89" s="1166"/>
      <c r="EU89" s="1167"/>
      <c r="EV89" s="1166"/>
      <c r="EW89" s="1167"/>
      <c r="EX89" s="1166"/>
      <c r="EY89" s="1167"/>
      <c r="EZ89" s="1166"/>
      <c r="FA89" s="1167"/>
      <c r="FB89" s="1166"/>
      <c r="FC89" s="1167"/>
      <c r="FD89" s="1166"/>
      <c r="FE89" s="1167"/>
      <c r="FF89" s="420"/>
      <c r="FG89" s="420"/>
      <c r="FH89" s="420"/>
      <c r="FI89" s="420"/>
      <c r="FJ89" s="420"/>
      <c r="FK89" s="420"/>
      <c r="FL89" s="420"/>
      <c r="FM89" s="420"/>
      <c r="FN89" s="420"/>
      <c r="FO89" s="420"/>
      <c r="FP89" s="420"/>
      <c r="FQ89" s="420"/>
      <c r="FR89" s="1166"/>
      <c r="FS89" s="1167"/>
      <c r="FT89" s="1166"/>
      <c r="FU89" s="1167"/>
      <c r="FV89" s="1166"/>
      <c r="FW89" s="1167"/>
      <c r="FX89" s="1166"/>
      <c r="FY89" s="1167"/>
      <c r="FZ89" s="1166"/>
      <c r="GA89" s="1167"/>
      <c r="GB89" s="1166"/>
      <c r="GC89" s="1167"/>
      <c r="GE89" s="1151" t="str">
        <f>IF($GF89="grey","grey","")</f>
        <v>grey</v>
      </c>
      <c r="GF89" s="1151" t="str">
        <f>IF($GG89="grey","grey","")</f>
        <v>grey</v>
      </c>
      <c r="GG89" s="1160" t="str">
        <f>IF(Q89="","grey",IF(COUNTIF(Q:Q,Q89)&gt;1,"red",IF(COUNTIF(_DK,Q89)&gt;0,"","red")))</f>
        <v>grey</v>
      </c>
      <c r="GH89" s="1151" t="str">
        <f>IF($GF89="grey","grey","")</f>
        <v>grey</v>
      </c>
      <c r="GI89" s="633" t="str">
        <f t="shared" ref="GI89:HR89" si="231">IF(GI70="grey","grey",IF($GG89="grey","grey",IF(S89="","yellow",IF(COUNTIF($CT$6:$CT$21,S89)&gt;0,"","red"))))</f>
        <v>grey</v>
      </c>
      <c r="GJ89" s="633" t="str">
        <f t="shared" si="231"/>
        <v>grey</v>
      </c>
      <c r="GK89" s="633" t="str">
        <f t="shared" si="231"/>
        <v>grey</v>
      </c>
      <c r="GL89" s="633" t="str">
        <f t="shared" si="231"/>
        <v>grey</v>
      </c>
      <c r="GM89" s="633" t="str">
        <f t="shared" si="231"/>
        <v>grey</v>
      </c>
      <c r="GN89" s="633" t="str">
        <f t="shared" si="231"/>
        <v>grey</v>
      </c>
      <c r="GO89" s="633" t="str">
        <f t="shared" si="231"/>
        <v>grey</v>
      </c>
      <c r="GP89" s="633" t="str">
        <f t="shared" si="231"/>
        <v>grey</v>
      </c>
      <c r="GQ89" s="633" t="str">
        <f t="shared" si="231"/>
        <v>grey</v>
      </c>
      <c r="GR89" s="633" t="str">
        <f t="shared" si="231"/>
        <v>grey</v>
      </c>
      <c r="GS89" s="633" t="str">
        <f t="shared" si="231"/>
        <v>grey</v>
      </c>
      <c r="GT89" s="633" t="str">
        <f t="shared" si="231"/>
        <v>grey</v>
      </c>
      <c r="GU89" s="633" t="str">
        <f t="shared" si="231"/>
        <v>grey</v>
      </c>
      <c r="GV89" s="633" t="str">
        <f t="shared" si="231"/>
        <v>grey</v>
      </c>
      <c r="GW89" s="633" t="str">
        <f t="shared" si="231"/>
        <v>grey</v>
      </c>
      <c r="GX89" s="633" t="str">
        <f t="shared" si="231"/>
        <v>grey</v>
      </c>
      <c r="GY89" s="633" t="str">
        <f t="shared" si="231"/>
        <v>grey</v>
      </c>
      <c r="GZ89" s="633" t="str">
        <f t="shared" si="231"/>
        <v>grey</v>
      </c>
      <c r="HA89" s="633" t="str">
        <f t="shared" si="231"/>
        <v>grey</v>
      </c>
      <c r="HB89" s="633" t="str">
        <f t="shared" si="231"/>
        <v>grey</v>
      </c>
      <c r="HC89" s="633" t="str">
        <f t="shared" si="231"/>
        <v>grey</v>
      </c>
      <c r="HD89" s="633" t="str">
        <f t="shared" si="231"/>
        <v>grey</v>
      </c>
      <c r="HE89" s="633" t="str">
        <f t="shared" si="231"/>
        <v>grey</v>
      </c>
      <c r="HF89" s="633" t="str">
        <f t="shared" si="231"/>
        <v>grey</v>
      </c>
      <c r="HG89" s="633" t="str">
        <f t="shared" si="231"/>
        <v>grey</v>
      </c>
      <c r="HH89" s="633" t="str">
        <f t="shared" si="231"/>
        <v>grey</v>
      </c>
      <c r="HI89" s="633" t="str">
        <f t="shared" si="231"/>
        <v>grey</v>
      </c>
      <c r="HJ89" s="633" t="str">
        <f t="shared" si="231"/>
        <v>grey</v>
      </c>
      <c r="HK89" s="633" t="str">
        <f t="shared" si="231"/>
        <v>grey</v>
      </c>
      <c r="HL89" s="633" t="str">
        <f t="shared" si="231"/>
        <v>grey</v>
      </c>
      <c r="HM89" s="633" t="str">
        <f t="shared" si="231"/>
        <v>grey</v>
      </c>
      <c r="HN89" s="633" t="str">
        <f t="shared" si="231"/>
        <v>grey</v>
      </c>
      <c r="HO89" s="633" t="str">
        <f t="shared" si="231"/>
        <v>grey</v>
      </c>
      <c r="HP89" s="633" t="str">
        <f t="shared" si="231"/>
        <v>grey</v>
      </c>
      <c r="HQ89" s="633" t="str">
        <f t="shared" si="231"/>
        <v>grey</v>
      </c>
      <c r="HR89" s="633" t="str">
        <f t="shared" si="231"/>
        <v>grey</v>
      </c>
      <c r="HS89" s="1162" t="str">
        <f t="shared" ref="HS89" si="232">IF($GG89="grey","grey",IF(BC89="","",IF(COUNTIF($CV$6:$CV$7,BC89)&gt;0,"","red")))</f>
        <v>grey</v>
      </c>
      <c r="HT89" s="1151" t="str">
        <f t="shared" ref="HT89:HU89" si="233">IF($GG89="grey","grey","")</f>
        <v>grey</v>
      </c>
      <c r="HU89" s="1160" t="str">
        <f t="shared" si="233"/>
        <v>grey</v>
      </c>
    </row>
    <row r="90" spans="2:229">
      <c r="B90" s="34" t="s">
        <v>57</v>
      </c>
      <c r="C90" s="35"/>
      <c r="D90" s="34" t="s">
        <v>57</v>
      </c>
      <c r="E90" s="35"/>
      <c r="F90" s="34" t="s">
        <v>57</v>
      </c>
      <c r="G90" s="35"/>
      <c r="H90" s="34" t="s">
        <v>57</v>
      </c>
      <c r="I90" s="35"/>
      <c r="J90" s="34" t="s">
        <v>57</v>
      </c>
      <c r="K90" s="35"/>
      <c r="L90" s="34" t="s">
        <v>57</v>
      </c>
      <c r="M90" s="35"/>
      <c r="O90" s="1152"/>
      <c r="P90" s="1152"/>
      <c r="Q90" s="1161"/>
      <c r="R90" s="1152"/>
      <c r="S90" s="432" t="s">
        <v>643</v>
      </c>
      <c r="T90" s="432" t="s">
        <v>643</v>
      </c>
      <c r="U90" s="432" t="s">
        <v>643</v>
      </c>
      <c r="V90" s="432" t="s">
        <v>643</v>
      </c>
      <c r="W90" s="432" t="s">
        <v>643</v>
      </c>
      <c r="X90" s="432" t="s">
        <v>643</v>
      </c>
      <c r="Y90" s="432" t="s">
        <v>643</v>
      </c>
      <c r="Z90" s="432" t="s">
        <v>643</v>
      </c>
      <c r="AA90" s="432" t="s">
        <v>643</v>
      </c>
      <c r="AB90" s="432" t="s">
        <v>643</v>
      </c>
      <c r="AC90" s="432" t="s">
        <v>643</v>
      </c>
      <c r="AD90" s="432" t="s">
        <v>643</v>
      </c>
      <c r="AE90" s="432" t="s">
        <v>643</v>
      </c>
      <c r="AF90" s="432" t="s">
        <v>643</v>
      </c>
      <c r="AG90" s="432" t="s">
        <v>643</v>
      </c>
      <c r="AH90" s="432" t="s">
        <v>643</v>
      </c>
      <c r="AI90" s="432" t="s">
        <v>643</v>
      </c>
      <c r="AJ90" s="432" t="s">
        <v>643</v>
      </c>
      <c r="AK90" s="432" t="s">
        <v>643</v>
      </c>
      <c r="AL90" s="432" t="s">
        <v>643</v>
      </c>
      <c r="AM90" s="432" t="s">
        <v>643</v>
      </c>
      <c r="AN90" s="432" t="s">
        <v>643</v>
      </c>
      <c r="AO90" s="432" t="s">
        <v>643</v>
      </c>
      <c r="AP90" s="432" t="s">
        <v>643</v>
      </c>
      <c r="AQ90" s="432" t="s">
        <v>643</v>
      </c>
      <c r="AR90" s="432" t="s">
        <v>643</v>
      </c>
      <c r="AS90" s="432" t="s">
        <v>643</v>
      </c>
      <c r="AT90" s="432" t="s">
        <v>643</v>
      </c>
      <c r="AU90" s="432" t="s">
        <v>643</v>
      </c>
      <c r="AV90" s="432" t="s">
        <v>643</v>
      </c>
      <c r="AW90" s="432" t="s">
        <v>643</v>
      </c>
      <c r="AX90" s="432" t="s">
        <v>643</v>
      </c>
      <c r="AY90" s="432" t="s">
        <v>643</v>
      </c>
      <c r="AZ90" s="432" t="s">
        <v>643</v>
      </c>
      <c r="BA90" s="432" t="s">
        <v>643</v>
      </c>
      <c r="BB90" s="432" t="s">
        <v>643</v>
      </c>
      <c r="BC90" s="1179"/>
      <c r="BD90" s="1152"/>
      <c r="BE90" s="1181"/>
      <c r="BU90" s="50"/>
      <c r="BV90" s="50"/>
      <c r="BW90" s="50"/>
      <c r="CG90" s="50"/>
      <c r="CH90" s="50"/>
      <c r="CI90" s="50"/>
      <c r="DA90" s="34" t="str">
        <f>IF(DA89="grey","grey",IF(B90="","yellow",IF(COUNTIF($BG$6:$BG$39,B90)&gt;0,"","red")))</f>
        <v>grey</v>
      </c>
      <c r="DB90" s="35" t="str">
        <f ca="1">IF(DA89="grey","grey",IFERROR(IF(COUNTIF(INDIRECT(B90),SUBSTITUTE(C90,"*","~")),EU90,"red"),IF(AND(C90&lt;&gt;$BG$7,C90&lt;&gt;$BG$8,C90&lt;&gt;$BG$9,C90&lt;&gt;$BG$10,C90&lt;&gt;$BG$11,C90&lt;&gt;$BG$12,C90&lt;&gt;$BG$13),"grey",EU90)))</f>
        <v>grey</v>
      </c>
      <c r="DC90" s="34" t="str">
        <f>IF(DC89="grey","grey",IF(D90="","yellow",IF(COUNTIF($BG$6:$BG$39,D90)&gt;0,"","red")))</f>
        <v>grey</v>
      </c>
      <c r="DD90" s="35" t="str">
        <f ca="1">IF(DC89="grey","grey",IFERROR(IF(COUNTIF(INDIRECT(D90),SUBSTITUTE(E90,"*","~")),EW90,"red"),IF(AND(E90&lt;&gt;$BG$7,E90&lt;&gt;$BG$8,E90&lt;&gt;$BG$9,E90&lt;&gt;$BG$10,E90&lt;&gt;$BG$11,E90&lt;&gt;$BG$12,E90&lt;&gt;$BG$13),"grey",EW90)))</f>
        <v>grey</v>
      </c>
      <c r="DE90" s="34" t="str">
        <f>IF(DE89="grey","grey",IF(F90="","yellow",IF(COUNTIF($BG$6:$BG$39,F90)&gt;0,"","red")))</f>
        <v>grey</v>
      </c>
      <c r="DF90" s="35" t="str">
        <f ca="1">IF(DE89="grey","grey",IFERROR(IF(COUNTIF(INDIRECT(F90),SUBSTITUTE(G90,"*","~")),EY90,"red"),IF(AND(G90&lt;&gt;$BG$7,G90&lt;&gt;$BG$8,G90&lt;&gt;$BG$9,G90&lt;&gt;$BG$10,G90&lt;&gt;$BG$11,G90&lt;&gt;$BG$12,G90&lt;&gt;$BG$13),"grey",EY90)))</f>
        <v>grey</v>
      </c>
      <c r="DG90" s="34" t="str">
        <f>IF(DG89="grey","grey",IF(H90="","yellow",IF(COUNTIF($BG$6:$BG$39,H90)&gt;0,"","red")))</f>
        <v>grey</v>
      </c>
      <c r="DH90" s="35" t="str">
        <f ca="1">IF(DG89="grey","grey",IFERROR(IF(COUNTIF(INDIRECT(H90),SUBSTITUTE(I90,"*","~")),FA90,"red"),IF(AND(I90&lt;&gt;$BG$7,I90&lt;&gt;$BG$8,I90&lt;&gt;$BG$9,I90&lt;&gt;$BG$10,I90&lt;&gt;$BG$11,I90&lt;&gt;$BG$12,I90&lt;&gt;$BG$13),"grey",FA90)))</f>
        <v>grey</v>
      </c>
      <c r="DI90" s="34" t="str">
        <f>IF(DI89="grey","grey",IF(J90="","yellow",IF(COUNTIF($BG$6:$BG$39,J90)&gt;0,"","red")))</f>
        <v>grey</v>
      </c>
      <c r="DJ90" s="35" t="str">
        <f ca="1">IF(DI89="grey","grey",IFERROR(IF(COUNTIF(INDIRECT(J90),SUBSTITUTE(K90,"*","~")),FC90,"red"),IF(AND(K90&lt;&gt;$BG$7,K90&lt;&gt;$BG$8,K90&lt;&gt;$BG$9,K90&lt;&gt;$BG$10,K90&lt;&gt;$BG$11,K90&lt;&gt;$BG$12,K90&lt;&gt;$BG$13),"grey",FC90)))</f>
        <v>grey</v>
      </c>
      <c r="DK90" s="34" t="str">
        <f>IF(DK89="grey","grey",IF(L90="","yellow",IF(COUNTIF($BG$6:$BG$39,L90)&gt;0,"","red")))</f>
        <v>grey</v>
      </c>
      <c r="DL90" s="35" t="str">
        <f ca="1">IF(DK89="grey","grey",IFERROR(IF(COUNTIF(INDIRECT(L90),SUBSTITUTE(M90,"*","~")),FE90,"red"),IF(AND(M90&lt;&gt;$BG$7,M90&lt;&gt;$BG$8,M90&lt;&gt;$BG$9,M90&lt;&gt;$BG$10,M90&lt;&gt;$BG$11,M90&lt;&gt;$BG$12,M90&lt;&gt;$BG$13),"grey",FE90)))</f>
        <v>grey</v>
      </c>
      <c r="DM90" s="22" t="str">
        <f>IFERROR(INDEX(内線情報!$BL$5:$BL$41,MATCH(R90,内線情報!$AI$5:$AI$43,0),1),"")</f>
        <v/>
      </c>
      <c r="DS90" s="1141"/>
      <c r="DV90" s="34" t="str">
        <f>CONCATENATE(B90,C90)</f>
        <v>未使用</v>
      </c>
      <c r="DW90" s="35"/>
      <c r="DX90" s="34" t="str">
        <f>CONCATENATE(D90,E90)</f>
        <v>未使用</v>
      </c>
      <c r="DY90" s="35"/>
      <c r="DZ90" s="34" t="str">
        <f>CONCATENATE(F90,G90)</f>
        <v>未使用</v>
      </c>
      <c r="EA90" s="35"/>
      <c r="EB90" s="34" t="str">
        <f>CONCATENATE(H90,I90)</f>
        <v>未使用</v>
      </c>
      <c r="EC90" s="35"/>
      <c r="ED90" s="34" t="str">
        <f>CONCATENATE(J90,K90)</f>
        <v>未使用</v>
      </c>
      <c r="EE90" s="35"/>
      <c r="EF90" s="34" t="str">
        <f>CONCATENATE(L90,M90)</f>
        <v>未使用</v>
      </c>
      <c r="EG90" s="35"/>
      <c r="EH90" s="22">
        <f>COUNTIF($DV$6:$EG$34,DV90)</f>
        <v>18</v>
      </c>
      <c r="EJ90" s="22">
        <f>COUNTIF($DV$6:$EG$34,DX90)</f>
        <v>18</v>
      </c>
      <c r="EL90" s="22">
        <f>COUNTIF($DV$6:$EG$34,DZ90)</f>
        <v>18</v>
      </c>
      <c r="EN90" s="22">
        <f>COUNTIF($DV$6:$EG$34,EB90)</f>
        <v>18</v>
      </c>
      <c r="EP90" s="22">
        <f>COUNTIF($DV$6:$EG$34,ED90)</f>
        <v>18</v>
      </c>
      <c r="ER90" s="22">
        <f>COUNTIF($DV$6:$EG$34,EF90)</f>
        <v>18</v>
      </c>
      <c r="ET90" s="34" t="str">
        <f>IF(DV90="未使用","",IF(EH90&lt;2,"","red"))</f>
        <v/>
      </c>
      <c r="EU90" s="35" t="str">
        <f>IF(B90="ボックスキー","",IF(C90="","red",FS90))</f>
        <v>red</v>
      </c>
      <c r="EV90" s="34" t="str">
        <f>IF(DX90="未使用","",IF(EJ90&lt;2,"","red"))</f>
        <v/>
      </c>
      <c r="EW90" s="35" t="str">
        <f>IF(D90="ボックスキー","",IF(E90="","red",FU90))</f>
        <v>red</v>
      </c>
      <c r="EX90" s="34" t="str">
        <f>IF(DZ90="未使用","",IF(EL90&lt;2,"","red"))</f>
        <v/>
      </c>
      <c r="EY90" s="35" t="str">
        <f>IF(F90="ボックスキー","",IF(G90="","red",FW90))</f>
        <v>red</v>
      </c>
      <c r="EZ90" s="34" t="str">
        <f>IF(EB90="未使用","",IF(EN90&lt;2,"","red"))</f>
        <v/>
      </c>
      <c r="FA90" s="35" t="str">
        <f>IF(H90="ボックスキー","",IF(I90="","red",FY90))</f>
        <v>red</v>
      </c>
      <c r="FB90" s="34" t="str">
        <f>IF(ED90="未使用","",IF(EP90&lt;2,"","red"))</f>
        <v/>
      </c>
      <c r="FC90" s="35" t="str">
        <f>IF(J90="ボックスキー","",IF(K90="","red",GA90))</f>
        <v>red</v>
      </c>
      <c r="FD90" s="34" t="str">
        <f>IF(EF90="未使用","",IF(ER90&lt;2,"","red"))</f>
        <v/>
      </c>
      <c r="FE90" s="35" t="str">
        <f>IF(L90="ボックスキー","",IF(M90="","red",GC90))</f>
        <v>red</v>
      </c>
      <c r="FF90" s="419"/>
      <c r="FG90" s="419"/>
      <c r="FH90" s="419"/>
      <c r="FI90" s="419"/>
      <c r="FJ90" s="419"/>
      <c r="FK90" s="419"/>
      <c r="FL90" s="419"/>
      <c r="FM90" s="419"/>
      <c r="FN90" s="419"/>
      <c r="FO90" s="419"/>
      <c r="FP90" s="419"/>
      <c r="FQ90" s="419"/>
      <c r="FR90" s="34"/>
      <c r="FS90" s="35" t="str">
        <f>IF(B90=$FG$6,INDEX($FG$7:$FG$18,C90),IF(B90=$FH$6,INDEX($FH$7:$FH$12,C90),IF(B90=$FI$6,INDEX($FI$7:$FI$18,C90),IF(B90=$FJ$6,INDEX($FJ$7:$FJ$56,C90),"none"))))</f>
        <v>none</v>
      </c>
      <c r="FT90" s="34"/>
      <c r="FU90" s="35" t="str">
        <f>IF(D90=$FG$6,INDEX($FG$7:$FG$18,E90),IF(D90=$FH$6,INDEX($FH$7:$FH$12,E90),IF(D90=$FI$6,INDEX($FI$7:$FI$18,E90),IF(D90=$FJ$6,INDEX($FJ$7:$FJ$56,E90),"none"))))</f>
        <v>none</v>
      </c>
      <c r="FV90" s="34"/>
      <c r="FW90" s="35" t="str">
        <f>IF(F90=$FG$6,INDEX($FG$7:$FG$18,G90),IF(F90=$FH$6,INDEX($FH$7:$FH$12,G90),IF(F90=$FI$6,INDEX($FI$7:$FI$18,G90),IF(F90=$FJ$6,INDEX($FJ$7:$FJ$56,G90),"none"))))</f>
        <v>none</v>
      </c>
      <c r="FX90" s="34"/>
      <c r="FY90" s="35" t="str">
        <f>IF(H90=$FG$6,INDEX($FG$7:$FG$18,I90),IF(H90=$FH$6,INDEX($FH$7:$FH$12,I90),IF(H90=$FI$6,INDEX($FI$7:$FI$18,I90),IF(H90=$FJ$6,INDEX($FJ$7:$FJ$56,I90),"none"))))</f>
        <v>none</v>
      </c>
      <c r="FZ90" s="34"/>
      <c r="GA90" s="35" t="str">
        <f>IF(J90=$FG$6,INDEX($FG$7:$FG$18,K90),IF(J90=$FH$6,INDEX($FH$7:$FH$12,K90),IF(J90=$FI$6,INDEX($FI$7:$FI$18,K90),IF(J90=$FJ$6,INDEX($FJ$7:$FJ$56,K90),"none"))))</f>
        <v>none</v>
      </c>
      <c r="GB90" s="34"/>
      <c r="GC90" s="35" t="str">
        <f>IF(L90=$FG$6,INDEX($FG$7:$FG$18,M90),IF(L90=$FH$6,INDEX($FH$7:$FH$12,M90),IF(L90=$FI$6,INDEX($FI$7:$FI$18,M90),IF(L90=$FJ$6,INDEX($FJ$7:$FJ$56,M90),"none"))))</f>
        <v>none</v>
      </c>
      <c r="GE90" s="1152"/>
      <c r="GF90" s="1152"/>
      <c r="GG90" s="1161"/>
      <c r="GH90" s="1152"/>
      <c r="GI90" s="633" t="str">
        <f t="shared" ref="GI90:HR90" si="234">IF(GI70="grey","grey",IF($GG89="grey","grey",IF(S90="","yellow",IF(COUNTIF($CW$6:$CW$7,S90)&gt;0,"","red"))))</f>
        <v>grey</v>
      </c>
      <c r="GJ90" s="633" t="str">
        <f t="shared" si="234"/>
        <v>grey</v>
      </c>
      <c r="GK90" s="633" t="str">
        <f t="shared" si="234"/>
        <v>grey</v>
      </c>
      <c r="GL90" s="633" t="str">
        <f t="shared" si="234"/>
        <v>grey</v>
      </c>
      <c r="GM90" s="633" t="str">
        <f t="shared" si="234"/>
        <v>grey</v>
      </c>
      <c r="GN90" s="633" t="str">
        <f t="shared" si="234"/>
        <v>grey</v>
      </c>
      <c r="GO90" s="633" t="str">
        <f t="shared" si="234"/>
        <v>grey</v>
      </c>
      <c r="GP90" s="633" t="str">
        <f t="shared" si="234"/>
        <v>grey</v>
      </c>
      <c r="GQ90" s="633" t="str">
        <f t="shared" si="234"/>
        <v>grey</v>
      </c>
      <c r="GR90" s="633" t="str">
        <f t="shared" si="234"/>
        <v>grey</v>
      </c>
      <c r="GS90" s="633" t="str">
        <f t="shared" si="234"/>
        <v>grey</v>
      </c>
      <c r="GT90" s="633" t="str">
        <f t="shared" si="234"/>
        <v>grey</v>
      </c>
      <c r="GU90" s="633" t="str">
        <f t="shared" si="234"/>
        <v>grey</v>
      </c>
      <c r="GV90" s="633" t="str">
        <f t="shared" si="234"/>
        <v>grey</v>
      </c>
      <c r="GW90" s="633" t="str">
        <f t="shared" si="234"/>
        <v>grey</v>
      </c>
      <c r="GX90" s="633" t="str">
        <f t="shared" si="234"/>
        <v>grey</v>
      </c>
      <c r="GY90" s="633" t="str">
        <f t="shared" si="234"/>
        <v>grey</v>
      </c>
      <c r="GZ90" s="633" t="str">
        <f t="shared" si="234"/>
        <v>grey</v>
      </c>
      <c r="HA90" s="633" t="str">
        <f t="shared" si="234"/>
        <v>grey</v>
      </c>
      <c r="HB90" s="633" t="str">
        <f t="shared" si="234"/>
        <v>grey</v>
      </c>
      <c r="HC90" s="633" t="str">
        <f t="shared" si="234"/>
        <v>grey</v>
      </c>
      <c r="HD90" s="633" t="str">
        <f t="shared" si="234"/>
        <v>grey</v>
      </c>
      <c r="HE90" s="633" t="str">
        <f t="shared" si="234"/>
        <v>grey</v>
      </c>
      <c r="HF90" s="633" t="str">
        <f t="shared" si="234"/>
        <v>grey</v>
      </c>
      <c r="HG90" s="633" t="str">
        <f t="shared" si="234"/>
        <v>grey</v>
      </c>
      <c r="HH90" s="633" t="str">
        <f t="shared" si="234"/>
        <v>grey</v>
      </c>
      <c r="HI90" s="633" t="str">
        <f t="shared" si="234"/>
        <v>grey</v>
      </c>
      <c r="HJ90" s="633" t="str">
        <f t="shared" si="234"/>
        <v>grey</v>
      </c>
      <c r="HK90" s="633" t="str">
        <f t="shared" si="234"/>
        <v>grey</v>
      </c>
      <c r="HL90" s="633" t="str">
        <f t="shared" si="234"/>
        <v>grey</v>
      </c>
      <c r="HM90" s="633" t="str">
        <f t="shared" si="234"/>
        <v>grey</v>
      </c>
      <c r="HN90" s="633" t="str">
        <f t="shared" si="234"/>
        <v>grey</v>
      </c>
      <c r="HO90" s="633" t="str">
        <f t="shared" si="234"/>
        <v>grey</v>
      </c>
      <c r="HP90" s="633" t="str">
        <f t="shared" si="234"/>
        <v>grey</v>
      </c>
      <c r="HQ90" s="633" t="str">
        <f t="shared" si="234"/>
        <v>grey</v>
      </c>
      <c r="HR90" s="633" t="str">
        <f t="shared" si="234"/>
        <v>grey</v>
      </c>
      <c r="HS90" s="1163"/>
      <c r="HT90" s="1152"/>
      <c r="HU90" s="1161"/>
    </row>
    <row r="91" spans="2:229">
      <c r="B91" s="1175" t="str">
        <f>IFERROR(INDEX($DV:$DV,ROW()),"")&amp;""</f>
        <v/>
      </c>
      <c r="C91" s="1176"/>
      <c r="D91" s="1177" t="str">
        <f>IFERROR(INDEX($DX:$DX,ROW()),"")&amp;""</f>
        <v/>
      </c>
      <c r="E91" s="1176"/>
      <c r="F91" s="1175" t="str">
        <f>IFERROR(INDEX($DZ:$DZ,ROW()),"")&amp;""</f>
        <v/>
      </c>
      <c r="G91" s="1176"/>
      <c r="H91" s="1175" t="str">
        <f>IFERROR(INDEX($EB:$EB,ROW()),"")&amp;""</f>
        <v/>
      </c>
      <c r="I91" s="1176"/>
      <c r="J91" s="1175" t="str">
        <f>IFERROR(INDEX($ED:$ED,ROW()),"")&amp;""</f>
        <v/>
      </c>
      <c r="K91" s="1176"/>
      <c r="L91" s="1175" t="str">
        <f>IFERROR(INDEX($EF:$EF,ROW()),"")&amp;""</f>
        <v/>
      </c>
      <c r="M91" s="1176"/>
      <c r="O91" s="1151">
        <v>10</v>
      </c>
      <c r="P91" s="1151" t="str">
        <f>IFERROR(INDEX(内線情報!$C$5:$C$54,MATCH($Q91,内線情報!$B$5:$B$54,0)),"")&amp;""</f>
        <v/>
      </c>
      <c r="Q91" s="1160"/>
      <c r="R91" s="1151" t="str">
        <f>IFERROR(INDEX(内線情報!$D$5:$D$54,MATCH($Q91,内線情報!$B$5:$B$54,0)),"")&amp;""</f>
        <v/>
      </c>
      <c r="S91" s="431" t="s">
        <v>643</v>
      </c>
      <c r="T91" s="431" t="s">
        <v>643</v>
      </c>
      <c r="U91" s="431" t="s">
        <v>643</v>
      </c>
      <c r="V91" s="431" t="s">
        <v>643</v>
      </c>
      <c r="W91" s="431" t="s">
        <v>643</v>
      </c>
      <c r="X91" s="431" t="s">
        <v>643</v>
      </c>
      <c r="Y91" s="431" t="s">
        <v>643</v>
      </c>
      <c r="Z91" s="431" t="s">
        <v>643</v>
      </c>
      <c r="AA91" s="431" t="s">
        <v>643</v>
      </c>
      <c r="AB91" s="431" t="s">
        <v>643</v>
      </c>
      <c r="AC91" s="431" t="s">
        <v>643</v>
      </c>
      <c r="AD91" s="431" t="s">
        <v>643</v>
      </c>
      <c r="AE91" s="431" t="s">
        <v>643</v>
      </c>
      <c r="AF91" s="431" t="s">
        <v>643</v>
      </c>
      <c r="AG91" s="431" t="s">
        <v>643</v>
      </c>
      <c r="AH91" s="431" t="s">
        <v>643</v>
      </c>
      <c r="AI91" s="431" t="s">
        <v>643</v>
      </c>
      <c r="AJ91" s="431" t="s">
        <v>643</v>
      </c>
      <c r="AK91" s="431" t="s">
        <v>643</v>
      </c>
      <c r="AL91" s="431" t="s">
        <v>643</v>
      </c>
      <c r="AM91" s="431" t="s">
        <v>643</v>
      </c>
      <c r="AN91" s="431" t="s">
        <v>643</v>
      </c>
      <c r="AO91" s="431" t="s">
        <v>643</v>
      </c>
      <c r="AP91" s="431" t="s">
        <v>643</v>
      </c>
      <c r="AQ91" s="431" t="s">
        <v>643</v>
      </c>
      <c r="AR91" s="431" t="s">
        <v>643</v>
      </c>
      <c r="AS91" s="431" t="s">
        <v>643</v>
      </c>
      <c r="AT91" s="431" t="s">
        <v>643</v>
      </c>
      <c r="AU91" s="431" t="s">
        <v>643</v>
      </c>
      <c r="AV91" s="431" t="s">
        <v>643</v>
      </c>
      <c r="AW91" s="431" t="s">
        <v>643</v>
      </c>
      <c r="AX91" s="431" t="s">
        <v>643</v>
      </c>
      <c r="AY91" s="431" t="s">
        <v>643</v>
      </c>
      <c r="AZ91" s="431" t="s">
        <v>643</v>
      </c>
      <c r="BA91" s="431" t="s">
        <v>643</v>
      </c>
      <c r="BB91" s="431" t="s">
        <v>643</v>
      </c>
      <c r="BC91" s="1178" t="s">
        <v>643</v>
      </c>
      <c r="BD91" s="1151" t="str">
        <f>IFERROR(IF(Q91="","",IF(ISBLANK(INDEX(内線情報!$G$5:$G$54,Q91)),1,DS91)),"")&amp;""</f>
        <v/>
      </c>
      <c r="BE91" s="1180"/>
      <c r="BP91" s="50" t="e">
        <f>INDEX(番号!$CA$5:$CB$44,C90,2)</f>
        <v>#VALUE!</v>
      </c>
      <c r="BQ91" s="50" t="str">
        <f>IF(C90="","",IF(BP91="",INDEX(番号!$CA$44:$CB89,C90,2),BP91))</f>
        <v/>
      </c>
      <c r="BR91" s="50" t="e">
        <f>INDEX(番号!$CC$5:$CE$52,C90,3)</f>
        <v>#VALUE!</v>
      </c>
      <c r="BS91" s="50" t="str">
        <f>IF(C90="","",IF(BR91="0",INDEX(番号!$CC$5:$CE$52,C90,2),BR91))&amp;""</f>
        <v/>
      </c>
      <c r="BT91" s="50" t="e">
        <f>INDEX(番号!$CA$5:$CB$44,E90,2)</f>
        <v>#VALUE!</v>
      </c>
      <c r="BU91" s="50" t="str">
        <f>IF(E90="","",IF(BT91="",INDEX(番号!$CA$44:$CB89,E90,2),BT91))&amp;""</f>
        <v/>
      </c>
      <c r="BV91" s="50" t="e">
        <f>INDEX(番号!$CC$5:$CE$52,E90,3)</f>
        <v>#VALUE!</v>
      </c>
      <c r="BW91" s="50" t="str">
        <f>IF(E90="","",IF(BV91="0",INDEX(番号!$CC$5:$CE$52,E90,2),BV91))&amp;""</f>
        <v/>
      </c>
      <c r="BX91" s="50" t="e">
        <f>INDEX(番号!$CA$5:$CB$44,G90,2)</f>
        <v>#VALUE!</v>
      </c>
      <c r="BY91" s="50" t="str">
        <f>IF(G90="","",IF(BX91="",INDEX(番号!$CA$44:$CB89,G90,2),BX91))&amp;""</f>
        <v/>
      </c>
      <c r="BZ91" s="50" t="e">
        <f>INDEX(番号!$CC$5:$CE$52,G90,3)</f>
        <v>#VALUE!</v>
      </c>
      <c r="CA91" s="50" t="str">
        <f>IF(G90="","",IF(BZ91="0",INDEX(番号!$CC$5:$CE$52,G90,2),BZ91))&amp;""</f>
        <v/>
      </c>
      <c r="CB91" s="50" t="e">
        <f>INDEX(番号!$CA$5:$CB$44,I90,2)</f>
        <v>#VALUE!</v>
      </c>
      <c r="CC91" s="50" t="str">
        <f>IF(I90="","",IF(CB91="",INDEX(番号!$CA$44:$CB89,I90,2),CB91))&amp;""</f>
        <v/>
      </c>
      <c r="CD91" s="50" t="e">
        <f>INDEX(番号!$CC$5:$CE$52,I90,3)</f>
        <v>#VALUE!</v>
      </c>
      <c r="CE91" s="50" t="str">
        <f>IF(I90="","",IF(CD91="0",INDEX(番号!$CC$5:$CE$52,I90,2),CD91))&amp;""</f>
        <v/>
      </c>
      <c r="CF91" s="50" t="e">
        <f>INDEX(番号!$CA$5:$CB$44,K90,2)</f>
        <v>#VALUE!</v>
      </c>
      <c r="CG91" s="50" t="str">
        <f>IF(K90="","",IF(CF91="",INDEX(番号!$CA$5:$CB$44,K90,1),CF91))&amp;""</f>
        <v/>
      </c>
      <c r="CH91" s="50" t="e">
        <f>INDEX(番号!$CC$5:$CE$52,K90,3)</f>
        <v>#VALUE!</v>
      </c>
      <c r="CI91" s="50" t="str">
        <f>IF(K90="","",IF(CH91="0",INDEX(番号!$CC$5:$CE$52,K90,2),CH91))&amp;""</f>
        <v/>
      </c>
      <c r="CJ91" s="50" t="e">
        <f>INDEX(番号!$CA$5:$CB$44,M90,2)</f>
        <v>#VALUE!</v>
      </c>
      <c r="CK91" s="50" t="str">
        <f>IF(M90="","",IF(CJ91="",INDEX(番号!$CA$5:$CB$44,M90,1),CJ91))&amp;""</f>
        <v/>
      </c>
      <c r="CL91" s="50" t="e">
        <f>INDEX(番号!$CC$5:$CE$52,M90,3)</f>
        <v>#VALUE!</v>
      </c>
      <c r="CM91" s="50" t="str">
        <f>IF(M90="","",IF(CL91="0",INDEX(番号!$CC$5:$CE$52,M90,2),CL91))&amp;""</f>
        <v/>
      </c>
      <c r="DA91" s="1153" t="str">
        <f>IF(DA89="grey","grey","")</f>
        <v>grey</v>
      </c>
      <c r="DB91" s="1154"/>
      <c r="DC91" s="1153" t="str">
        <f>IF(DC89="grey","grey","")</f>
        <v>grey</v>
      </c>
      <c r="DD91" s="1154"/>
      <c r="DE91" s="1153" t="str">
        <f>IF(DE89="grey","grey","")</f>
        <v>grey</v>
      </c>
      <c r="DF91" s="1154"/>
      <c r="DG91" s="1153" t="str">
        <f>IF(DG89="grey","grey","")</f>
        <v>grey</v>
      </c>
      <c r="DH91" s="1154"/>
      <c r="DI91" s="1153" t="str">
        <f>IF(DI89="grey","grey","")</f>
        <v>grey</v>
      </c>
      <c r="DJ91" s="1154"/>
      <c r="DK91" s="1153" t="str">
        <f>IF(DK89="grey","grey","")</f>
        <v>grey</v>
      </c>
      <c r="DL91" s="1154"/>
      <c r="DM91" s="22" t="str">
        <f>IFERROR(INDEX(内線情報!$BL$5:$BL$41,MATCH(R91,内線情報!$AI$5:$AI$43,0),1),"")</f>
        <v/>
      </c>
      <c r="DS91" s="1141" t="e">
        <f>INDEX(内線情報!$G$5:$G$54,MATCH(Q91,DK,0))</f>
        <v>#N/A</v>
      </c>
      <c r="DV91" s="1153" t="str">
        <f>IF(B90="DK",BQ91,IF(B90="NK",BS91,""))</f>
        <v/>
      </c>
      <c r="DW91" s="1154"/>
      <c r="DX91" s="1155" t="str">
        <f>IF(D90="DK",BU91,IF(D90="NK",BW91,""))</f>
        <v/>
      </c>
      <c r="DY91" s="1156"/>
      <c r="DZ91" s="1155" t="str">
        <f>IF(F90="DK",BY91,IF(F90="NK",CA91,""))</f>
        <v/>
      </c>
      <c r="EA91" s="1156"/>
      <c r="EB91" s="1155" t="str">
        <f>IF(H90="DK",CC91,IF(H90="NK",CE91,""))</f>
        <v/>
      </c>
      <c r="EC91" s="1156"/>
      <c r="ED91" s="1155" t="str">
        <f>IF(J90="DK",CG91,IF(J90="NK",CI91,""))</f>
        <v/>
      </c>
      <c r="EE91" s="1156"/>
      <c r="EF91" s="1155" t="str">
        <f>IF(L90="DK",CK91,IF(L90="NK",CM91,""))</f>
        <v/>
      </c>
      <c r="EG91" s="1156"/>
      <c r="ET91" s="1153"/>
      <c r="EU91" s="1154"/>
      <c r="EV91" s="1153"/>
      <c r="EW91" s="1154"/>
      <c r="EX91" s="1153"/>
      <c r="EY91" s="1154"/>
      <c r="EZ91" s="1153"/>
      <c r="FA91" s="1154"/>
      <c r="FB91" s="1153"/>
      <c r="FC91" s="1154"/>
      <c r="FD91" s="1153"/>
      <c r="FE91" s="1154"/>
      <c r="FF91" s="411"/>
      <c r="FG91" s="411"/>
      <c r="FH91" s="411"/>
      <c r="FI91" s="411"/>
      <c r="FJ91" s="411"/>
      <c r="FK91" s="411"/>
      <c r="FL91" s="411"/>
      <c r="FM91" s="411"/>
      <c r="FN91" s="411"/>
      <c r="FO91" s="411"/>
      <c r="FP91" s="411"/>
      <c r="FQ91" s="411"/>
      <c r="FR91" s="1153"/>
      <c r="FS91" s="1154"/>
      <c r="FT91" s="1153"/>
      <c r="FU91" s="1154"/>
      <c r="FV91" s="1153"/>
      <c r="FW91" s="1154"/>
      <c r="FX91" s="1153"/>
      <c r="FY91" s="1154"/>
      <c r="FZ91" s="1153"/>
      <c r="GA91" s="1154"/>
      <c r="GB91" s="1153"/>
      <c r="GC91" s="1154"/>
      <c r="GE91" s="1151" t="str">
        <f>IF($GF91="grey","grey","")</f>
        <v>grey</v>
      </c>
      <c r="GF91" s="1151" t="str">
        <f>IF($GG91="grey","grey","")</f>
        <v>grey</v>
      </c>
      <c r="GG91" s="1160" t="str">
        <f>IF(Q91="","grey",IF(COUNTIF(Q:Q,Q91)&gt;1,"red",IF(COUNTIF(_DK,Q91)&gt;0,"","red")))</f>
        <v>grey</v>
      </c>
      <c r="GH91" s="1151" t="str">
        <f>IF($GF91="grey","grey","")</f>
        <v>grey</v>
      </c>
      <c r="GI91" s="633" t="str">
        <f t="shared" ref="GI91:HR91" si="235">IF(GI70="grey","grey",IF($GG91="grey","grey",IF(S91="","yellow",IF(COUNTIF($CT$6:$CT$21,S91)&gt;0,"","red"))))</f>
        <v>grey</v>
      </c>
      <c r="GJ91" s="633" t="str">
        <f t="shared" si="235"/>
        <v>grey</v>
      </c>
      <c r="GK91" s="633" t="str">
        <f t="shared" si="235"/>
        <v>grey</v>
      </c>
      <c r="GL91" s="633" t="str">
        <f t="shared" si="235"/>
        <v>grey</v>
      </c>
      <c r="GM91" s="633" t="str">
        <f t="shared" si="235"/>
        <v>grey</v>
      </c>
      <c r="GN91" s="633" t="str">
        <f t="shared" si="235"/>
        <v>grey</v>
      </c>
      <c r="GO91" s="633" t="str">
        <f t="shared" si="235"/>
        <v>grey</v>
      </c>
      <c r="GP91" s="633" t="str">
        <f t="shared" si="235"/>
        <v>grey</v>
      </c>
      <c r="GQ91" s="633" t="str">
        <f t="shared" si="235"/>
        <v>grey</v>
      </c>
      <c r="GR91" s="633" t="str">
        <f t="shared" si="235"/>
        <v>grey</v>
      </c>
      <c r="GS91" s="633" t="str">
        <f t="shared" si="235"/>
        <v>grey</v>
      </c>
      <c r="GT91" s="633" t="str">
        <f t="shared" si="235"/>
        <v>grey</v>
      </c>
      <c r="GU91" s="633" t="str">
        <f t="shared" si="235"/>
        <v>grey</v>
      </c>
      <c r="GV91" s="633" t="str">
        <f t="shared" si="235"/>
        <v>grey</v>
      </c>
      <c r="GW91" s="633" t="str">
        <f t="shared" si="235"/>
        <v>grey</v>
      </c>
      <c r="GX91" s="633" t="str">
        <f t="shared" si="235"/>
        <v>grey</v>
      </c>
      <c r="GY91" s="633" t="str">
        <f t="shared" si="235"/>
        <v>grey</v>
      </c>
      <c r="GZ91" s="633" t="str">
        <f t="shared" si="235"/>
        <v>grey</v>
      </c>
      <c r="HA91" s="633" t="str">
        <f t="shared" si="235"/>
        <v>grey</v>
      </c>
      <c r="HB91" s="633" t="str">
        <f t="shared" si="235"/>
        <v>grey</v>
      </c>
      <c r="HC91" s="633" t="str">
        <f t="shared" si="235"/>
        <v>grey</v>
      </c>
      <c r="HD91" s="633" t="str">
        <f t="shared" si="235"/>
        <v>grey</v>
      </c>
      <c r="HE91" s="633" t="str">
        <f t="shared" si="235"/>
        <v>grey</v>
      </c>
      <c r="HF91" s="633" t="str">
        <f t="shared" si="235"/>
        <v>grey</v>
      </c>
      <c r="HG91" s="633" t="str">
        <f t="shared" si="235"/>
        <v>grey</v>
      </c>
      <c r="HH91" s="633" t="str">
        <f t="shared" si="235"/>
        <v>grey</v>
      </c>
      <c r="HI91" s="633" t="str">
        <f t="shared" si="235"/>
        <v>grey</v>
      </c>
      <c r="HJ91" s="633" t="str">
        <f t="shared" si="235"/>
        <v>grey</v>
      </c>
      <c r="HK91" s="633" t="str">
        <f t="shared" si="235"/>
        <v>grey</v>
      </c>
      <c r="HL91" s="633" t="str">
        <f t="shared" si="235"/>
        <v>grey</v>
      </c>
      <c r="HM91" s="633" t="str">
        <f t="shared" si="235"/>
        <v>grey</v>
      </c>
      <c r="HN91" s="633" t="str">
        <f t="shared" si="235"/>
        <v>grey</v>
      </c>
      <c r="HO91" s="633" t="str">
        <f t="shared" si="235"/>
        <v>grey</v>
      </c>
      <c r="HP91" s="633" t="str">
        <f t="shared" si="235"/>
        <v>grey</v>
      </c>
      <c r="HQ91" s="633" t="str">
        <f t="shared" si="235"/>
        <v>grey</v>
      </c>
      <c r="HR91" s="633" t="str">
        <f t="shared" si="235"/>
        <v>grey</v>
      </c>
      <c r="HS91" s="1162" t="str">
        <f t="shared" ref="HS91" si="236">IF($GG91="grey","grey",IF(BC91="","",IF(COUNTIF($CV$6:$CV$7,BC91)&gt;0,"","red")))</f>
        <v>grey</v>
      </c>
      <c r="HT91" s="1151" t="str">
        <f t="shared" ref="HT91:HU91" si="237">IF($GG91="grey","grey","")</f>
        <v>grey</v>
      </c>
      <c r="HU91" s="1160" t="str">
        <f t="shared" si="237"/>
        <v>grey</v>
      </c>
    </row>
    <row r="92" spans="2:229">
      <c r="B92" s="1175" t="str">
        <f>IFERROR(INDEX($DV:$DV,ROW()),"")&amp;""</f>
        <v/>
      </c>
      <c r="C92" s="1176"/>
      <c r="D92" s="1177" t="str">
        <f>IFERROR(INDEX($DX:$DX,ROW()),"")&amp;""</f>
        <v/>
      </c>
      <c r="E92" s="1176"/>
      <c r="F92" s="1175" t="str">
        <f>IFERROR(INDEX($DZ:$DZ,ROW()),"")&amp;""</f>
        <v/>
      </c>
      <c r="G92" s="1176"/>
      <c r="H92" s="1175" t="str">
        <f>IFERROR(INDEX($EB:$EB,ROW()),"")&amp;""</f>
        <v/>
      </c>
      <c r="I92" s="1176"/>
      <c r="J92" s="1175" t="str">
        <f>IFERROR(INDEX($ED:$ED,ROW()),"")&amp;""</f>
        <v/>
      </c>
      <c r="K92" s="1176"/>
      <c r="L92" s="1175" t="str">
        <f>IFERROR(INDEX($EF:$EF,ROW()),"")&amp;""</f>
        <v/>
      </c>
      <c r="M92" s="1176"/>
      <c r="O92" s="1152"/>
      <c r="P92" s="1152"/>
      <c r="Q92" s="1161"/>
      <c r="R92" s="1152"/>
      <c r="S92" s="432" t="s">
        <v>643</v>
      </c>
      <c r="T92" s="432" t="s">
        <v>643</v>
      </c>
      <c r="U92" s="432" t="s">
        <v>643</v>
      </c>
      <c r="V92" s="432" t="s">
        <v>643</v>
      </c>
      <c r="W92" s="432" t="s">
        <v>643</v>
      </c>
      <c r="X92" s="432" t="s">
        <v>643</v>
      </c>
      <c r="Y92" s="432" t="s">
        <v>643</v>
      </c>
      <c r="Z92" s="432" t="s">
        <v>643</v>
      </c>
      <c r="AA92" s="432" t="s">
        <v>643</v>
      </c>
      <c r="AB92" s="432" t="s">
        <v>643</v>
      </c>
      <c r="AC92" s="432" t="s">
        <v>643</v>
      </c>
      <c r="AD92" s="432" t="s">
        <v>643</v>
      </c>
      <c r="AE92" s="432" t="s">
        <v>643</v>
      </c>
      <c r="AF92" s="432" t="s">
        <v>643</v>
      </c>
      <c r="AG92" s="432" t="s">
        <v>643</v>
      </c>
      <c r="AH92" s="432" t="s">
        <v>643</v>
      </c>
      <c r="AI92" s="432" t="s">
        <v>643</v>
      </c>
      <c r="AJ92" s="432" t="s">
        <v>643</v>
      </c>
      <c r="AK92" s="432" t="s">
        <v>643</v>
      </c>
      <c r="AL92" s="432" t="s">
        <v>643</v>
      </c>
      <c r="AM92" s="432" t="s">
        <v>643</v>
      </c>
      <c r="AN92" s="432" t="s">
        <v>643</v>
      </c>
      <c r="AO92" s="432" t="s">
        <v>643</v>
      </c>
      <c r="AP92" s="432" t="s">
        <v>643</v>
      </c>
      <c r="AQ92" s="432" t="s">
        <v>643</v>
      </c>
      <c r="AR92" s="432" t="s">
        <v>643</v>
      </c>
      <c r="AS92" s="432" t="s">
        <v>643</v>
      </c>
      <c r="AT92" s="432" t="s">
        <v>643</v>
      </c>
      <c r="AU92" s="432" t="s">
        <v>643</v>
      </c>
      <c r="AV92" s="432" t="s">
        <v>643</v>
      </c>
      <c r="AW92" s="432" t="s">
        <v>643</v>
      </c>
      <c r="AX92" s="432" t="s">
        <v>643</v>
      </c>
      <c r="AY92" s="432" t="s">
        <v>643</v>
      </c>
      <c r="AZ92" s="432" t="s">
        <v>643</v>
      </c>
      <c r="BA92" s="432" t="s">
        <v>643</v>
      </c>
      <c r="BB92" s="432" t="s">
        <v>643</v>
      </c>
      <c r="BC92" s="1179"/>
      <c r="BD92" s="1152"/>
      <c r="BE92" s="1181"/>
      <c r="BP92" s="50" t="s">
        <v>720</v>
      </c>
      <c r="BQ92" s="50" t="str">
        <f>IF(C90="","",INDEX(外線情報!$K$5:$K$16,C90,1))&amp;""</f>
        <v/>
      </c>
      <c r="BR92" s="50" t="s">
        <v>417</v>
      </c>
      <c r="BS92" s="50" t="str">
        <f>IF(C90="","",INDEX(NK･NKG!$CG$5:$CG$52,C90,1))&amp;""</f>
        <v/>
      </c>
      <c r="BT92" s="50" t="s">
        <v>720</v>
      </c>
      <c r="BU92" s="50" t="str">
        <f>IF(E90="","",INDEX(外線情報!$K$5:$K$16,E90,1))&amp;""</f>
        <v/>
      </c>
      <c r="BV92" s="50" t="s">
        <v>417</v>
      </c>
      <c r="BW92" s="50" t="str">
        <f>IF(E90="","",INDEX(NK･NKG!$CG$5:$CG$52,E90,1))&amp;""</f>
        <v/>
      </c>
      <c r="BX92" s="50" t="s">
        <v>720</v>
      </c>
      <c r="BY92" s="50" t="str">
        <f>IF(G90="","",INDEX(外線情報!$K$5:$K$16,G90,1))&amp;""</f>
        <v/>
      </c>
      <c r="BZ92" s="50" t="s">
        <v>417</v>
      </c>
      <c r="CA92" s="50" t="str">
        <f>IF(G90="","",INDEX(NK･NKG!$CG$5:$CG$52,G90,1))&amp;""</f>
        <v/>
      </c>
      <c r="CB92" s="50" t="s">
        <v>720</v>
      </c>
      <c r="CC92" s="50" t="str">
        <f>IF(I90="","",INDEX(外線情報!$K$5:$K$16,I90,1))&amp;""</f>
        <v/>
      </c>
      <c r="CD92" s="50" t="s">
        <v>417</v>
      </c>
      <c r="CE92" s="50" t="str">
        <f>IF(I90="","",INDEX(NK･NKG!$CG$5:$CG$52,I90,1))&amp;""</f>
        <v/>
      </c>
      <c r="CF92" s="50" t="s">
        <v>720</v>
      </c>
      <c r="CG92" s="50" t="str">
        <f>IF(K90="","",INDEX(外線情報!$K$5:$K$16,K90,1))&amp;""</f>
        <v/>
      </c>
      <c r="CH92" s="50" t="s">
        <v>417</v>
      </c>
      <c r="CI92" s="50" t="str">
        <f>IF(K90="","",INDEX(NK･NKG!$CG$5:$CG$52,K90,1))&amp;""</f>
        <v/>
      </c>
      <c r="CJ92" s="50" t="s">
        <v>720</v>
      </c>
      <c r="CK92" s="50" t="str">
        <f>IF(M90="","",INDEX(外線情報!$K$5:$K$16,M90,1))&amp;""</f>
        <v/>
      </c>
      <c r="CL92" s="50" t="s">
        <v>417</v>
      </c>
      <c r="CM92" s="50" t="str">
        <f>IF(M90="","",INDEX(NK･NKG!$CG$5:$CG$52,M90,1))&amp;""</f>
        <v/>
      </c>
      <c r="DA92" s="1153" t="str">
        <f t="shared" ref="DA92" si="238">IF(DA89="grey","grey","")</f>
        <v>grey</v>
      </c>
      <c r="DB92" s="1154"/>
      <c r="DC92" s="1153" t="str">
        <f t="shared" ref="DC92" si="239">IF(DC89="grey","grey","")</f>
        <v>grey</v>
      </c>
      <c r="DD92" s="1154"/>
      <c r="DE92" s="1153" t="str">
        <f t="shared" ref="DE92" si="240">IF(DE89="grey","grey","")</f>
        <v>grey</v>
      </c>
      <c r="DF92" s="1154"/>
      <c r="DG92" s="1153" t="str">
        <f t="shared" ref="DG92" si="241">IF(DG89="grey","grey","")</f>
        <v>grey</v>
      </c>
      <c r="DH92" s="1154"/>
      <c r="DI92" s="1153" t="str">
        <f t="shared" ref="DI92" si="242">IF(DI89="grey","grey","")</f>
        <v>grey</v>
      </c>
      <c r="DJ92" s="1154"/>
      <c r="DK92" s="1153" t="str">
        <f t="shared" ref="DK92" si="243">IF(DK89="grey","grey","")</f>
        <v>grey</v>
      </c>
      <c r="DL92" s="1154"/>
      <c r="DM92" s="22" t="str">
        <f>IFERROR(INDEX(内線情報!$BL$5:$BL$41,MATCH(R92,内線情報!$AI$5:$AI$43,0),1),"")</f>
        <v/>
      </c>
      <c r="DS92" s="1141"/>
      <c r="DV92" s="1153" t="str">
        <f>IF(B90="IK",BQ92,IF(B90="NK",BS92,""))</f>
        <v/>
      </c>
      <c r="DW92" s="1154"/>
      <c r="DX92" s="1155" t="str">
        <f>IF(D90="IK",BU92,IF(D90="NK",BW92,""))</f>
        <v/>
      </c>
      <c r="DY92" s="1156"/>
      <c r="DZ92" s="1155" t="str">
        <f>IF(F90="IK",BY92,IF(F90="NK",CA92,""))</f>
        <v/>
      </c>
      <c r="EA92" s="1156"/>
      <c r="EB92" s="1155" t="str">
        <f>IF(H90="IK",CC92,IF(H90="NK",CE92,""))</f>
        <v/>
      </c>
      <c r="EC92" s="1156"/>
      <c r="ED92" s="1155" t="str">
        <f>IF(J90="IK",CG92,IF(J90="NK",CI92,""))</f>
        <v/>
      </c>
      <c r="EE92" s="1156"/>
      <c r="EF92" s="1155" t="str">
        <f>IF(L90="IK",CK92,IF(L90="NK",CM92,""))</f>
        <v/>
      </c>
      <c r="EG92" s="1156"/>
      <c r="ET92" s="1153"/>
      <c r="EU92" s="1154"/>
      <c r="EV92" s="1153"/>
      <c r="EW92" s="1154"/>
      <c r="EX92" s="1153"/>
      <c r="EY92" s="1154"/>
      <c r="EZ92" s="1153"/>
      <c r="FA92" s="1154"/>
      <c r="FB92" s="1153"/>
      <c r="FC92" s="1154"/>
      <c r="FD92" s="1153"/>
      <c r="FE92" s="1154"/>
      <c r="FF92" s="411"/>
      <c r="FG92" s="411"/>
      <c r="FH92" s="411"/>
      <c r="FI92" s="411"/>
      <c r="FJ92" s="411"/>
      <c r="FK92" s="411"/>
      <c r="FL92" s="411"/>
      <c r="FM92" s="411"/>
      <c r="FN92" s="411"/>
      <c r="FO92" s="411"/>
      <c r="FP92" s="411"/>
      <c r="FQ92" s="411"/>
      <c r="FR92" s="1153"/>
      <c r="FS92" s="1154"/>
      <c r="FT92" s="1153"/>
      <c r="FU92" s="1154"/>
      <c r="FV92" s="1153"/>
      <c r="FW92" s="1154"/>
      <c r="FX92" s="1153"/>
      <c r="FY92" s="1154"/>
      <c r="FZ92" s="1153"/>
      <c r="GA92" s="1154"/>
      <c r="GB92" s="1153"/>
      <c r="GC92" s="1154"/>
      <c r="GE92" s="1152"/>
      <c r="GF92" s="1152"/>
      <c r="GG92" s="1161"/>
      <c r="GH92" s="1152"/>
      <c r="GI92" s="633" t="str">
        <f t="shared" ref="GI92:HR92" si="244">IF(GI70="grey","grey",IF($GG91="grey","grey",IF(S92="","yellow",IF(COUNTIF($CW$6:$CW$7,S92)&gt;0,"","red"))))</f>
        <v>grey</v>
      </c>
      <c r="GJ92" s="633" t="str">
        <f t="shared" si="244"/>
        <v>grey</v>
      </c>
      <c r="GK92" s="633" t="str">
        <f t="shared" si="244"/>
        <v>grey</v>
      </c>
      <c r="GL92" s="633" t="str">
        <f t="shared" si="244"/>
        <v>grey</v>
      </c>
      <c r="GM92" s="633" t="str">
        <f t="shared" si="244"/>
        <v>grey</v>
      </c>
      <c r="GN92" s="633" t="str">
        <f t="shared" si="244"/>
        <v>grey</v>
      </c>
      <c r="GO92" s="633" t="str">
        <f t="shared" si="244"/>
        <v>grey</v>
      </c>
      <c r="GP92" s="633" t="str">
        <f t="shared" si="244"/>
        <v>grey</v>
      </c>
      <c r="GQ92" s="633" t="str">
        <f t="shared" si="244"/>
        <v>grey</v>
      </c>
      <c r="GR92" s="633" t="str">
        <f t="shared" si="244"/>
        <v>grey</v>
      </c>
      <c r="GS92" s="633" t="str">
        <f t="shared" si="244"/>
        <v>grey</v>
      </c>
      <c r="GT92" s="633" t="str">
        <f t="shared" si="244"/>
        <v>grey</v>
      </c>
      <c r="GU92" s="633" t="str">
        <f t="shared" si="244"/>
        <v>grey</v>
      </c>
      <c r="GV92" s="633" t="str">
        <f t="shared" si="244"/>
        <v>grey</v>
      </c>
      <c r="GW92" s="633" t="str">
        <f t="shared" si="244"/>
        <v>grey</v>
      </c>
      <c r="GX92" s="633" t="str">
        <f t="shared" si="244"/>
        <v>grey</v>
      </c>
      <c r="GY92" s="633" t="str">
        <f t="shared" si="244"/>
        <v>grey</v>
      </c>
      <c r="GZ92" s="633" t="str">
        <f t="shared" si="244"/>
        <v>grey</v>
      </c>
      <c r="HA92" s="633" t="str">
        <f t="shared" si="244"/>
        <v>grey</v>
      </c>
      <c r="HB92" s="633" t="str">
        <f t="shared" si="244"/>
        <v>grey</v>
      </c>
      <c r="HC92" s="633" t="str">
        <f t="shared" si="244"/>
        <v>grey</v>
      </c>
      <c r="HD92" s="633" t="str">
        <f t="shared" si="244"/>
        <v>grey</v>
      </c>
      <c r="HE92" s="633" t="str">
        <f t="shared" si="244"/>
        <v>grey</v>
      </c>
      <c r="HF92" s="633" t="str">
        <f t="shared" si="244"/>
        <v>grey</v>
      </c>
      <c r="HG92" s="633" t="str">
        <f t="shared" si="244"/>
        <v>grey</v>
      </c>
      <c r="HH92" s="633" t="str">
        <f t="shared" si="244"/>
        <v>grey</v>
      </c>
      <c r="HI92" s="633" t="str">
        <f t="shared" si="244"/>
        <v>grey</v>
      </c>
      <c r="HJ92" s="633" t="str">
        <f t="shared" si="244"/>
        <v>grey</v>
      </c>
      <c r="HK92" s="633" t="str">
        <f t="shared" si="244"/>
        <v>grey</v>
      </c>
      <c r="HL92" s="633" t="str">
        <f t="shared" si="244"/>
        <v>grey</v>
      </c>
      <c r="HM92" s="633" t="str">
        <f t="shared" si="244"/>
        <v>grey</v>
      </c>
      <c r="HN92" s="633" t="str">
        <f t="shared" si="244"/>
        <v>grey</v>
      </c>
      <c r="HO92" s="633" t="str">
        <f t="shared" si="244"/>
        <v>grey</v>
      </c>
      <c r="HP92" s="633" t="str">
        <f t="shared" si="244"/>
        <v>grey</v>
      </c>
      <c r="HQ92" s="633" t="str">
        <f t="shared" si="244"/>
        <v>grey</v>
      </c>
      <c r="HR92" s="633" t="str">
        <f t="shared" si="244"/>
        <v>grey</v>
      </c>
      <c r="HS92" s="1163"/>
      <c r="HT92" s="1152"/>
      <c r="HU92" s="1161"/>
    </row>
    <row r="93" spans="2:229">
      <c r="B93" s="1184" t="s">
        <v>1318</v>
      </c>
      <c r="C93" s="1185"/>
      <c r="D93" s="1182" t="s">
        <v>1318</v>
      </c>
      <c r="E93" s="1183"/>
      <c r="F93" s="1184" t="s">
        <v>1318</v>
      </c>
      <c r="G93" s="1185"/>
      <c r="H93" s="1182" t="s">
        <v>1318</v>
      </c>
      <c r="I93" s="1183"/>
      <c r="J93" s="1184" t="s">
        <v>1323</v>
      </c>
      <c r="K93" s="1185"/>
      <c r="L93" s="1182" t="s">
        <v>1318</v>
      </c>
      <c r="M93" s="1183"/>
      <c r="O93" s="1151">
        <v>11</v>
      </c>
      <c r="P93" s="1151" t="str">
        <f>IFERROR(INDEX(内線情報!$C$5:$C$54,MATCH($Q93,内線情報!$B$5:$B$54,0)),"")&amp;""</f>
        <v/>
      </c>
      <c r="Q93" s="1160"/>
      <c r="R93" s="1151" t="str">
        <f>IFERROR(INDEX(内線情報!$D$5:$D$54,MATCH($Q93,内線情報!$B$5:$B$54,0)),"")&amp;""</f>
        <v/>
      </c>
      <c r="S93" s="431" t="s">
        <v>643</v>
      </c>
      <c r="T93" s="431" t="s">
        <v>643</v>
      </c>
      <c r="U93" s="431" t="s">
        <v>643</v>
      </c>
      <c r="V93" s="431" t="s">
        <v>643</v>
      </c>
      <c r="W93" s="431" t="s">
        <v>643</v>
      </c>
      <c r="X93" s="431" t="s">
        <v>643</v>
      </c>
      <c r="Y93" s="431" t="s">
        <v>643</v>
      </c>
      <c r="Z93" s="431" t="s">
        <v>643</v>
      </c>
      <c r="AA93" s="431" t="s">
        <v>643</v>
      </c>
      <c r="AB93" s="431" t="s">
        <v>643</v>
      </c>
      <c r="AC93" s="431" t="s">
        <v>643</v>
      </c>
      <c r="AD93" s="431" t="s">
        <v>643</v>
      </c>
      <c r="AE93" s="431" t="s">
        <v>643</v>
      </c>
      <c r="AF93" s="431" t="s">
        <v>643</v>
      </c>
      <c r="AG93" s="431" t="s">
        <v>643</v>
      </c>
      <c r="AH93" s="431" t="s">
        <v>643</v>
      </c>
      <c r="AI93" s="431" t="s">
        <v>643</v>
      </c>
      <c r="AJ93" s="431" t="s">
        <v>643</v>
      </c>
      <c r="AK93" s="431" t="s">
        <v>643</v>
      </c>
      <c r="AL93" s="431" t="s">
        <v>643</v>
      </c>
      <c r="AM93" s="431" t="s">
        <v>643</v>
      </c>
      <c r="AN93" s="431" t="s">
        <v>643</v>
      </c>
      <c r="AO93" s="431" t="s">
        <v>643</v>
      </c>
      <c r="AP93" s="431" t="s">
        <v>643</v>
      </c>
      <c r="AQ93" s="431" t="s">
        <v>643</v>
      </c>
      <c r="AR93" s="431" t="s">
        <v>643</v>
      </c>
      <c r="AS93" s="431" t="s">
        <v>643</v>
      </c>
      <c r="AT93" s="431" t="s">
        <v>643</v>
      </c>
      <c r="AU93" s="431" t="s">
        <v>643</v>
      </c>
      <c r="AV93" s="431" t="s">
        <v>643</v>
      </c>
      <c r="AW93" s="431" t="s">
        <v>643</v>
      </c>
      <c r="AX93" s="431" t="s">
        <v>643</v>
      </c>
      <c r="AY93" s="431" t="s">
        <v>643</v>
      </c>
      <c r="AZ93" s="431" t="s">
        <v>643</v>
      </c>
      <c r="BA93" s="431" t="s">
        <v>643</v>
      </c>
      <c r="BB93" s="431" t="s">
        <v>643</v>
      </c>
      <c r="BC93" s="1178" t="s">
        <v>643</v>
      </c>
      <c r="BD93" s="1151" t="str">
        <f>IFERROR(IF(Q93="","",IF(ISBLANK(INDEX(内線情報!$G$5:$G$54,Q93)),1,DS93)),"")&amp;""</f>
        <v/>
      </c>
      <c r="BE93" s="1180"/>
      <c r="BW93" s="50"/>
      <c r="CH93" s="50"/>
      <c r="CI93" s="50"/>
      <c r="DA93" s="1153" t="str">
        <f>IF(DA89="grey","grey",IF(AND(B90&lt;&gt;$BG$7,B90&lt;&gt;$BG$9,B90&lt;&gt;$BG$13,B90&lt;&gt;$BG$12),"grey",IF(B93="","yellow",IF(COUNTIF($CN$6:$CN$32,B93)&gt;0,"","red"))))</f>
        <v>grey</v>
      </c>
      <c r="DB93" s="1154"/>
      <c r="DC93" s="1153" t="str">
        <f>IF(DC89="grey","grey",IF(AND(D90&lt;&gt;$BG$7,D90&lt;&gt;$BG$9,D90&lt;&gt;$BG$13,D90&lt;&gt;$BG$12),"grey",IF(D93="","yellow",IF(COUNTIF($CN$6:$CN$32,D93)&gt;0,"","red"))))</f>
        <v>grey</v>
      </c>
      <c r="DD93" s="1154"/>
      <c r="DE93" s="1164" t="str">
        <f>IF(DE89="grey","grey",IF(AND(F90&lt;&gt;$BG$7,F90&lt;&gt;$BG$9,F90&lt;&gt;$BG$13,F90&lt;&gt;$BG$12),"grey",IF(F93="","yellow",IF(COUNTIF($CN$6:$CN$32,F93)&gt;0,"","red"))))</f>
        <v>grey</v>
      </c>
      <c r="DF93" s="1165"/>
      <c r="DG93" s="1164" t="str">
        <f>IF(DG89="grey","grey",IF(AND(H90&lt;&gt;$BG$7,H90&lt;&gt;$BG$9,H90&lt;&gt;$BG$13,H90&lt;&gt;$BG$12),"grey",IF(H93="","yellow",IF(COUNTIF($CN$6:$CN$32,H93)&gt;0,"","red"))))</f>
        <v>grey</v>
      </c>
      <c r="DH93" s="1165"/>
      <c r="DI93" s="1164" t="str">
        <f>IF(DI89="grey","grey",IF(AND(J90&lt;&gt;$BG$7,J90&lt;&gt;$BG$9,J90&lt;&gt;$BG$13,J90&lt;&gt;$BG$12),"grey",IF(J93="","yellow",IF(COUNTIF($CN$6:$CN$32,J93)&gt;0,"","red"))))</f>
        <v>grey</v>
      </c>
      <c r="DJ93" s="1165"/>
      <c r="DK93" s="1164" t="str">
        <f>IF(DK89="grey","grey",IF(AND(L90&lt;&gt;$BG$7,L90&lt;&gt;$BG$9,L90&lt;&gt;$BG$13,L90&lt;&gt;$BG$12),"grey",IF(L93="","yellow",IF(COUNTIF($CN$6:$CN$32,L93)&gt;0,"","red"))))</f>
        <v>grey</v>
      </c>
      <c r="DL93" s="1165"/>
      <c r="DM93" s="22" t="str">
        <f>IFERROR(INDEX(内線情報!$BL$5:$BL$41,MATCH(R93,内線情報!$AI$5:$AI$43,0),1),"")</f>
        <v/>
      </c>
      <c r="DS93" s="1141" t="e">
        <f>INDEX(内線情報!$G$5:$G$54,MATCH(Q93,DK,0))</f>
        <v>#N/A</v>
      </c>
      <c r="DV93" s="1153"/>
      <c r="DW93" s="1154"/>
      <c r="DX93" s="1153"/>
      <c r="DY93" s="1154"/>
      <c r="DZ93" s="1153"/>
      <c r="EA93" s="1154"/>
      <c r="EB93" s="1153"/>
      <c r="EC93" s="1154"/>
      <c r="ED93" s="1153"/>
      <c r="EE93" s="1154"/>
      <c r="EF93" s="1153"/>
      <c r="EG93" s="1154"/>
      <c r="ET93" s="1153"/>
      <c r="EU93" s="1154"/>
      <c r="EV93" s="1153"/>
      <c r="EW93" s="1154"/>
      <c r="EX93" s="1153"/>
      <c r="EY93" s="1154"/>
      <c r="EZ93" s="1153"/>
      <c r="FA93" s="1154"/>
      <c r="FB93" s="1153"/>
      <c r="FC93" s="1154"/>
      <c r="FD93" s="1153"/>
      <c r="FE93" s="1154"/>
      <c r="FF93" s="411"/>
      <c r="FG93" s="411"/>
      <c r="FH93" s="411"/>
      <c r="FI93" s="411"/>
      <c r="FJ93" s="411"/>
      <c r="FK93" s="411"/>
      <c r="FL93" s="411"/>
      <c r="FM93" s="411"/>
      <c r="FN93" s="411"/>
      <c r="FO93" s="411"/>
      <c r="FP93" s="411"/>
      <c r="FQ93" s="411"/>
      <c r="FR93" s="1153"/>
      <c r="FS93" s="1154"/>
      <c r="FT93" s="1153"/>
      <c r="FU93" s="1154"/>
      <c r="FV93" s="1153"/>
      <c r="FW93" s="1154"/>
      <c r="FX93" s="1153"/>
      <c r="FY93" s="1154"/>
      <c r="FZ93" s="1153"/>
      <c r="GA93" s="1154"/>
      <c r="GB93" s="1153"/>
      <c r="GC93" s="1154"/>
      <c r="GE93" s="1151" t="str">
        <f>IF($GF93="grey","grey","")</f>
        <v>grey</v>
      </c>
      <c r="GF93" s="1151" t="str">
        <f>IF($GG93="grey","grey","")</f>
        <v>grey</v>
      </c>
      <c r="GG93" s="1160" t="str">
        <f>IF(Q93="","grey",IF(COUNTIF(Q:Q,Q93)&gt;1,"red",IF(COUNTIF(_DK,Q93)&gt;0,"","red")))</f>
        <v>grey</v>
      </c>
      <c r="GH93" s="1151" t="str">
        <f>IF($GF93="grey","grey","")</f>
        <v>grey</v>
      </c>
      <c r="GI93" s="633" t="str">
        <f t="shared" ref="GI93:HR93" si="245">IF(GI70="grey","grey",IF($GG93="grey","grey",IF(S93="","yellow",IF(COUNTIF($CT$6:$CT$21,S93)&gt;0,"","red"))))</f>
        <v>grey</v>
      </c>
      <c r="GJ93" s="633" t="str">
        <f t="shared" si="245"/>
        <v>grey</v>
      </c>
      <c r="GK93" s="633" t="str">
        <f t="shared" si="245"/>
        <v>grey</v>
      </c>
      <c r="GL93" s="633" t="str">
        <f t="shared" si="245"/>
        <v>grey</v>
      </c>
      <c r="GM93" s="633" t="str">
        <f t="shared" si="245"/>
        <v>grey</v>
      </c>
      <c r="GN93" s="633" t="str">
        <f t="shared" si="245"/>
        <v>grey</v>
      </c>
      <c r="GO93" s="633" t="str">
        <f t="shared" si="245"/>
        <v>grey</v>
      </c>
      <c r="GP93" s="633" t="str">
        <f t="shared" si="245"/>
        <v>grey</v>
      </c>
      <c r="GQ93" s="633" t="str">
        <f t="shared" si="245"/>
        <v>grey</v>
      </c>
      <c r="GR93" s="633" t="str">
        <f t="shared" si="245"/>
        <v>grey</v>
      </c>
      <c r="GS93" s="633" t="str">
        <f t="shared" si="245"/>
        <v>grey</v>
      </c>
      <c r="GT93" s="633" t="str">
        <f t="shared" si="245"/>
        <v>grey</v>
      </c>
      <c r="GU93" s="633" t="str">
        <f t="shared" si="245"/>
        <v>grey</v>
      </c>
      <c r="GV93" s="633" t="str">
        <f t="shared" si="245"/>
        <v>grey</v>
      </c>
      <c r="GW93" s="633" t="str">
        <f t="shared" si="245"/>
        <v>grey</v>
      </c>
      <c r="GX93" s="633" t="str">
        <f t="shared" si="245"/>
        <v>grey</v>
      </c>
      <c r="GY93" s="633" t="str">
        <f t="shared" si="245"/>
        <v>grey</v>
      </c>
      <c r="GZ93" s="633" t="str">
        <f t="shared" si="245"/>
        <v>grey</v>
      </c>
      <c r="HA93" s="633" t="str">
        <f t="shared" si="245"/>
        <v>grey</v>
      </c>
      <c r="HB93" s="633" t="str">
        <f t="shared" si="245"/>
        <v>grey</v>
      </c>
      <c r="HC93" s="633" t="str">
        <f t="shared" si="245"/>
        <v>grey</v>
      </c>
      <c r="HD93" s="633" t="str">
        <f t="shared" si="245"/>
        <v>grey</v>
      </c>
      <c r="HE93" s="633" t="str">
        <f t="shared" si="245"/>
        <v>grey</v>
      </c>
      <c r="HF93" s="633" t="str">
        <f t="shared" si="245"/>
        <v>grey</v>
      </c>
      <c r="HG93" s="633" t="str">
        <f t="shared" si="245"/>
        <v>grey</v>
      </c>
      <c r="HH93" s="633" t="str">
        <f t="shared" si="245"/>
        <v>grey</v>
      </c>
      <c r="HI93" s="633" t="str">
        <f t="shared" si="245"/>
        <v>grey</v>
      </c>
      <c r="HJ93" s="633" t="str">
        <f t="shared" si="245"/>
        <v>grey</v>
      </c>
      <c r="HK93" s="633" t="str">
        <f t="shared" si="245"/>
        <v>grey</v>
      </c>
      <c r="HL93" s="633" t="str">
        <f t="shared" si="245"/>
        <v>grey</v>
      </c>
      <c r="HM93" s="633" t="str">
        <f t="shared" si="245"/>
        <v>grey</v>
      </c>
      <c r="HN93" s="633" t="str">
        <f t="shared" si="245"/>
        <v>grey</v>
      </c>
      <c r="HO93" s="633" t="str">
        <f t="shared" si="245"/>
        <v>grey</v>
      </c>
      <c r="HP93" s="633" t="str">
        <f t="shared" si="245"/>
        <v>grey</v>
      </c>
      <c r="HQ93" s="633" t="str">
        <f t="shared" si="245"/>
        <v>grey</v>
      </c>
      <c r="HR93" s="633" t="str">
        <f t="shared" si="245"/>
        <v>grey</v>
      </c>
      <c r="HS93" s="1162" t="str">
        <f t="shared" ref="HS93" si="246">IF($GG93="grey","grey",IF(BC93="","",IF(COUNTIF($CV$6:$CV$7,BC93)&gt;0,"","red")))</f>
        <v>grey</v>
      </c>
      <c r="HT93" s="1151" t="str">
        <f t="shared" ref="HT93:HU93" si="247">IF($GG93="grey","grey","")</f>
        <v>grey</v>
      </c>
      <c r="HU93" s="1160" t="str">
        <f t="shared" si="247"/>
        <v>grey</v>
      </c>
    </row>
    <row r="94" spans="2:229">
      <c r="B94" s="1186" t="s">
        <v>315</v>
      </c>
      <c r="C94" s="1187"/>
      <c r="D94" s="1186" t="s">
        <v>316</v>
      </c>
      <c r="E94" s="1187"/>
      <c r="F94" s="1186" t="s">
        <v>317</v>
      </c>
      <c r="G94" s="1187"/>
      <c r="H94" s="1186" t="s">
        <v>318</v>
      </c>
      <c r="I94" s="1187"/>
      <c r="J94" s="1186" t="s">
        <v>319</v>
      </c>
      <c r="K94" s="1187"/>
      <c r="L94" s="1186" t="s">
        <v>320</v>
      </c>
      <c r="M94" s="1187"/>
      <c r="O94" s="1152"/>
      <c r="P94" s="1152"/>
      <c r="Q94" s="1161"/>
      <c r="R94" s="1152"/>
      <c r="S94" s="432" t="s">
        <v>643</v>
      </c>
      <c r="T94" s="432" t="s">
        <v>643</v>
      </c>
      <c r="U94" s="432" t="s">
        <v>643</v>
      </c>
      <c r="V94" s="432" t="s">
        <v>643</v>
      </c>
      <c r="W94" s="432" t="s">
        <v>643</v>
      </c>
      <c r="X94" s="432" t="s">
        <v>643</v>
      </c>
      <c r="Y94" s="432" t="s">
        <v>643</v>
      </c>
      <c r="Z94" s="432" t="s">
        <v>643</v>
      </c>
      <c r="AA94" s="432" t="s">
        <v>643</v>
      </c>
      <c r="AB94" s="432" t="s">
        <v>643</v>
      </c>
      <c r="AC94" s="432" t="s">
        <v>643</v>
      </c>
      <c r="AD94" s="432" t="s">
        <v>643</v>
      </c>
      <c r="AE94" s="432" t="s">
        <v>643</v>
      </c>
      <c r="AF94" s="432" t="s">
        <v>643</v>
      </c>
      <c r="AG94" s="432" t="s">
        <v>643</v>
      </c>
      <c r="AH94" s="432" t="s">
        <v>643</v>
      </c>
      <c r="AI94" s="432" t="s">
        <v>643</v>
      </c>
      <c r="AJ94" s="432" t="s">
        <v>643</v>
      </c>
      <c r="AK94" s="432" t="s">
        <v>643</v>
      </c>
      <c r="AL94" s="432" t="s">
        <v>643</v>
      </c>
      <c r="AM94" s="432" t="s">
        <v>643</v>
      </c>
      <c r="AN94" s="432" t="s">
        <v>643</v>
      </c>
      <c r="AO94" s="432" t="s">
        <v>643</v>
      </c>
      <c r="AP94" s="432" t="s">
        <v>643</v>
      </c>
      <c r="AQ94" s="432" t="s">
        <v>643</v>
      </c>
      <c r="AR94" s="432" t="s">
        <v>643</v>
      </c>
      <c r="AS94" s="432" t="s">
        <v>643</v>
      </c>
      <c r="AT94" s="432" t="s">
        <v>643</v>
      </c>
      <c r="AU94" s="432" t="s">
        <v>643</v>
      </c>
      <c r="AV94" s="432" t="s">
        <v>643</v>
      </c>
      <c r="AW94" s="432" t="s">
        <v>643</v>
      </c>
      <c r="AX94" s="432" t="s">
        <v>643</v>
      </c>
      <c r="AY94" s="432" t="s">
        <v>643</v>
      </c>
      <c r="AZ94" s="432" t="s">
        <v>643</v>
      </c>
      <c r="BA94" s="432" t="s">
        <v>643</v>
      </c>
      <c r="BB94" s="432" t="s">
        <v>643</v>
      </c>
      <c r="BC94" s="1179"/>
      <c r="BD94" s="1152"/>
      <c r="BE94" s="1181"/>
      <c r="BQ94" s="52"/>
      <c r="BS94" s="52"/>
      <c r="BU94" s="52"/>
      <c r="BV94" s="50"/>
      <c r="BW94" s="52"/>
      <c r="BY94" s="52"/>
      <c r="CA94" s="52"/>
      <c r="CC94" s="52"/>
      <c r="CE94" s="52"/>
      <c r="CG94" s="52"/>
      <c r="CH94" s="50"/>
      <c r="CI94" s="52"/>
      <c r="CK94" s="52"/>
      <c r="CM94" s="52"/>
      <c r="DA94" s="1166" t="str">
        <f>IFERROR(IF(COUNT(Q73:Q98)&gt;0,IF($DN72&lt;36,"grey",B94),"grey"),B94)</f>
        <v>grey</v>
      </c>
      <c r="DB94" s="1167"/>
      <c r="DC94" s="1166" t="str">
        <f>IFERROR(IF(COUNT(Q73:Q98)&gt;0,IF($DN72&lt;36,"grey",D94),"grey"),D94)</f>
        <v>grey</v>
      </c>
      <c r="DD94" s="1167"/>
      <c r="DE94" s="1166" t="str">
        <f>IFERROR(IF(COUNT(Q73:Q98)&gt;0,IF($DN72&lt;36,"grey",F94),"grey"),F94)</f>
        <v>grey</v>
      </c>
      <c r="DF94" s="1167"/>
      <c r="DG94" s="1166" t="str">
        <f>IFERROR(IF(COUNT(Q73:Q98)&gt;0,IF($DN72&lt;36,"grey",H94),"grey"),H94)</f>
        <v>grey</v>
      </c>
      <c r="DH94" s="1167"/>
      <c r="DI94" s="1166" t="str">
        <f>IFERROR(IF(COUNT(Q73:Q98)&gt;0,IF($DN72&lt;36,"grey",J94),"grey"),J94)</f>
        <v>grey</v>
      </c>
      <c r="DJ94" s="1167"/>
      <c r="DK94" s="1166" t="str">
        <f>IFERROR(IF(COUNT(Q73:Q98)&gt;0,IF($DN72&lt;36,"grey",L94),"grey"),L94)</f>
        <v>grey</v>
      </c>
      <c r="DL94" s="1167"/>
      <c r="DM94" s="22" t="str">
        <f>IFERROR(INDEX(内線情報!$BL$5:$BL$41,MATCH(R94,内線情報!$AI$5:$AI$43,0),1),"")</f>
        <v/>
      </c>
      <c r="DS94" s="1141"/>
      <c r="DV94" s="1166"/>
      <c r="DW94" s="1167"/>
      <c r="DX94" s="1166"/>
      <c r="DY94" s="1167"/>
      <c r="DZ94" s="1166"/>
      <c r="EA94" s="1167"/>
      <c r="EB94" s="1166"/>
      <c r="EC94" s="1167"/>
      <c r="ED94" s="1166"/>
      <c r="EE94" s="1167"/>
      <c r="EF94" s="1166"/>
      <c r="EG94" s="1167"/>
      <c r="ET94" s="1166"/>
      <c r="EU94" s="1167"/>
      <c r="EV94" s="1166"/>
      <c r="EW94" s="1167"/>
      <c r="EX94" s="1166"/>
      <c r="EY94" s="1167"/>
      <c r="EZ94" s="1166"/>
      <c r="FA94" s="1167"/>
      <c r="FB94" s="1166"/>
      <c r="FC94" s="1167"/>
      <c r="FD94" s="1166"/>
      <c r="FE94" s="1167"/>
      <c r="FF94" s="420"/>
      <c r="FG94" s="420"/>
      <c r="FH94" s="420"/>
      <c r="FI94" s="420"/>
      <c r="FJ94" s="420"/>
      <c r="FK94" s="420"/>
      <c r="FL94" s="420"/>
      <c r="FM94" s="420"/>
      <c r="FN94" s="420"/>
      <c r="FO94" s="420"/>
      <c r="FP94" s="420"/>
      <c r="FQ94" s="420"/>
      <c r="FR94" s="1166"/>
      <c r="FS94" s="1167"/>
      <c r="FT94" s="1166"/>
      <c r="FU94" s="1167"/>
      <c r="FV94" s="1166"/>
      <c r="FW94" s="1167"/>
      <c r="FX94" s="1166"/>
      <c r="FY94" s="1167"/>
      <c r="FZ94" s="1166"/>
      <c r="GA94" s="1167"/>
      <c r="GB94" s="1166"/>
      <c r="GC94" s="1167"/>
      <c r="GE94" s="1152"/>
      <c r="GF94" s="1152"/>
      <c r="GG94" s="1161"/>
      <c r="GH94" s="1152"/>
      <c r="GI94" s="633" t="str">
        <f t="shared" ref="GI94:HR94" si="248">IF(GI70="grey","grey",IF($GG93="grey","grey",IF(S94="","yellow",IF(COUNTIF($CW$6:$CW$7,S94)&gt;0,"","red"))))</f>
        <v>grey</v>
      </c>
      <c r="GJ94" s="633" t="str">
        <f t="shared" si="248"/>
        <v>grey</v>
      </c>
      <c r="GK94" s="633" t="str">
        <f t="shared" si="248"/>
        <v>grey</v>
      </c>
      <c r="GL94" s="633" t="str">
        <f t="shared" si="248"/>
        <v>grey</v>
      </c>
      <c r="GM94" s="633" t="str">
        <f t="shared" si="248"/>
        <v>grey</v>
      </c>
      <c r="GN94" s="633" t="str">
        <f t="shared" si="248"/>
        <v>grey</v>
      </c>
      <c r="GO94" s="633" t="str">
        <f t="shared" si="248"/>
        <v>grey</v>
      </c>
      <c r="GP94" s="633" t="str">
        <f t="shared" si="248"/>
        <v>grey</v>
      </c>
      <c r="GQ94" s="633" t="str">
        <f t="shared" si="248"/>
        <v>grey</v>
      </c>
      <c r="GR94" s="633" t="str">
        <f t="shared" si="248"/>
        <v>grey</v>
      </c>
      <c r="GS94" s="633" t="str">
        <f t="shared" si="248"/>
        <v>grey</v>
      </c>
      <c r="GT94" s="633" t="str">
        <f t="shared" si="248"/>
        <v>grey</v>
      </c>
      <c r="GU94" s="633" t="str">
        <f t="shared" si="248"/>
        <v>grey</v>
      </c>
      <c r="GV94" s="633" t="str">
        <f t="shared" si="248"/>
        <v>grey</v>
      </c>
      <c r="GW94" s="633" t="str">
        <f t="shared" si="248"/>
        <v>grey</v>
      </c>
      <c r="GX94" s="633" t="str">
        <f t="shared" si="248"/>
        <v>grey</v>
      </c>
      <c r="GY94" s="633" t="str">
        <f t="shared" si="248"/>
        <v>grey</v>
      </c>
      <c r="GZ94" s="633" t="str">
        <f t="shared" si="248"/>
        <v>grey</v>
      </c>
      <c r="HA94" s="633" t="str">
        <f t="shared" si="248"/>
        <v>grey</v>
      </c>
      <c r="HB94" s="633" t="str">
        <f t="shared" si="248"/>
        <v>grey</v>
      </c>
      <c r="HC94" s="633" t="str">
        <f t="shared" si="248"/>
        <v>grey</v>
      </c>
      <c r="HD94" s="633" t="str">
        <f t="shared" si="248"/>
        <v>grey</v>
      </c>
      <c r="HE94" s="633" t="str">
        <f t="shared" si="248"/>
        <v>grey</v>
      </c>
      <c r="HF94" s="633" t="str">
        <f t="shared" si="248"/>
        <v>grey</v>
      </c>
      <c r="HG94" s="633" t="str">
        <f t="shared" si="248"/>
        <v>grey</v>
      </c>
      <c r="HH94" s="633" t="str">
        <f t="shared" si="248"/>
        <v>grey</v>
      </c>
      <c r="HI94" s="633" t="str">
        <f t="shared" si="248"/>
        <v>grey</v>
      </c>
      <c r="HJ94" s="633" t="str">
        <f t="shared" si="248"/>
        <v>grey</v>
      </c>
      <c r="HK94" s="633" t="str">
        <f t="shared" si="248"/>
        <v>grey</v>
      </c>
      <c r="HL94" s="633" t="str">
        <f t="shared" si="248"/>
        <v>grey</v>
      </c>
      <c r="HM94" s="633" t="str">
        <f t="shared" si="248"/>
        <v>grey</v>
      </c>
      <c r="HN94" s="633" t="str">
        <f t="shared" si="248"/>
        <v>grey</v>
      </c>
      <c r="HO94" s="633" t="str">
        <f t="shared" si="248"/>
        <v>grey</v>
      </c>
      <c r="HP94" s="633" t="str">
        <f t="shared" si="248"/>
        <v>grey</v>
      </c>
      <c r="HQ94" s="633" t="str">
        <f t="shared" si="248"/>
        <v>grey</v>
      </c>
      <c r="HR94" s="633" t="str">
        <f t="shared" si="248"/>
        <v>grey</v>
      </c>
      <c r="HS94" s="1163"/>
      <c r="HT94" s="1152"/>
      <c r="HU94" s="1161"/>
    </row>
    <row r="95" spans="2:229">
      <c r="B95" s="34" t="s">
        <v>57</v>
      </c>
      <c r="C95" s="35"/>
      <c r="D95" s="34" t="s">
        <v>57</v>
      </c>
      <c r="E95" s="35"/>
      <c r="F95" s="34" t="s">
        <v>57</v>
      </c>
      <c r="G95" s="35"/>
      <c r="H95" s="34" t="s">
        <v>57</v>
      </c>
      <c r="I95" s="35"/>
      <c r="J95" s="34" t="s">
        <v>57</v>
      </c>
      <c r="K95" s="35"/>
      <c r="L95" s="34" t="s">
        <v>57</v>
      </c>
      <c r="M95" s="35"/>
      <c r="O95" s="1151">
        <v>12</v>
      </c>
      <c r="P95" s="1151" t="str">
        <f>IFERROR(INDEX(内線情報!$C$5:$C$54,MATCH($Q95,内線情報!$B$5:$B$54,0)),"")&amp;""</f>
        <v/>
      </c>
      <c r="Q95" s="1160"/>
      <c r="R95" s="1151" t="str">
        <f>IFERROR(INDEX(内線情報!$D$5:$D$54,MATCH($Q95,内線情報!$B$5:$B$54,0)),"")&amp;""</f>
        <v/>
      </c>
      <c r="S95" s="431" t="s">
        <v>643</v>
      </c>
      <c r="T95" s="431" t="s">
        <v>643</v>
      </c>
      <c r="U95" s="431" t="s">
        <v>643</v>
      </c>
      <c r="V95" s="431" t="s">
        <v>643</v>
      </c>
      <c r="W95" s="431" t="s">
        <v>643</v>
      </c>
      <c r="X95" s="431" t="s">
        <v>643</v>
      </c>
      <c r="Y95" s="431" t="s">
        <v>643</v>
      </c>
      <c r="Z95" s="431" t="s">
        <v>643</v>
      </c>
      <c r="AA95" s="431" t="s">
        <v>643</v>
      </c>
      <c r="AB95" s="431" t="s">
        <v>643</v>
      </c>
      <c r="AC95" s="431" t="s">
        <v>643</v>
      </c>
      <c r="AD95" s="431" t="s">
        <v>643</v>
      </c>
      <c r="AE95" s="431" t="s">
        <v>643</v>
      </c>
      <c r="AF95" s="431" t="s">
        <v>643</v>
      </c>
      <c r="AG95" s="431" t="s">
        <v>643</v>
      </c>
      <c r="AH95" s="431" t="s">
        <v>643</v>
      </c>
      <c r="AI95" s="431" t="s">
        <v>643</v>
      </c>
      <c r="AJ95" s="431" t="s">
        <v>643</v>
      </c>
      <c r="AK95" s="431" t="s">
        <v>643</v>
      </c>
      <c r="AL95" s="431" t="s">
        <v>643</v>
      </c>
      <c r="AM95" s="431" t="s">
        <v>643</v>
      </c>
      <c r="AN95" s="431" t="s">
        <v>643</v>
      </c>
      <c r="AO95" s="431" t="s">
        <v>643</v>
      </c>
      <c r="AP95" s="431" t="s">
        <v>643</v>
      </c>
      <c r="AQ95" s="431" t="s">
        <v>643</v>
      </c>
      <c r="AR95" s="431" t="s">
        <v>643</v>
      </c>
      <c r="AS95" s="431" t="s">
        <v>643</v>
      </c>
      <c r="AT95" s="431" t="s">
        <v>643</v>
      </c>
      <c r="AU95" s="431" t="s">
        <v>643</v>
      </c>
      <c r="AV95" s="431" t="s">
        <v>643</v>
      </c>
      <c r="AW95" s="431" t="s">
        <v>643</v>
      </c>
      <c r="AX95" s="431" t="s">
        <v>643</v>
      </c>
      <c r="AY95" s="431" t="s">
        <v>643</v>
      </c>
      <c r="AZ95" s="431" t="s">
        <v>643</v>
      </c>
      <c r="BA95" s="431" t="s">
        <v>643</v>
      </c>
      <c r="BB95" s="431" t="s">
        <v>643</v>
      </c>
      <c r="BC95" s="1178" t="s">
        <v>643</v>
      </c>
      <c r="BD95" s="1151" t="str">
        <f>IFERROR(IF(Q95="","",IF(ISBLANK(INDEX(内線情報!$G$5:$G$54,Q95)),1,DS95)),"")&amp;""</f>
        <v/>
      </c>
      <c r="BE95" s="1180"/>
      <c r="BU95" s="50"/>
      <c r="BV95" s="50"/>
      <c r="BW95" s="50"/>
      <c r="CG95" s="50"/>
      <c r="CH95" s="50"/>
      <c r="CI95" s="50"/>
      <c r="DA95" s="34" t="str">
        <f>IF(DA94="grey","grey",IF(B95="","yellow",IF(COUNTIF($BG$6:$BG$39,B95)&gt;0,"","red")))</f>
        <v>grey</v>
      </c>
      <c r="DB95" s="35" t="str">
        <f ca="1">IF(DA94="grey","grey",IFERROR(IF(COUNTIF(INDIRECT(B95),SUBSTITUTE(C95,"*","~")),EU95,"red"),IF(AND(C95&lt;&gt;$BG$7,C95&lt;&gt;$BG$8,C95&lt;&gt;$BG$9,C95&lt;&gt;$BG$10,C95&lt;&gt;$BG$11,C95&lt;&gt;$BG$12,C95&lt;&gt;$BG$13),"grey",EU95)))</f>
        <v>grey</v>
      </c>
      <c r="DC95" s="34" t="str">
        <f>IF(DC94="grey","grey",IF(D95="","yellow",IF(COUNTIF($BG$6:$BG$39,D95)&gt;0,"","red")))</f>
        <v>grey</v>
      </c>
      <c r="DD95" s="35" t="str">
        <f ca="1">IF(DC94="grey","grey",IFERROR(IF(COUNTIF(INDIRECT(D95),SUBSTITUTE(E95,"*","~")),EW95,"red"),IF(AND(E95&lt;&gt;$BG$7,E95&lt;&gt;$BG$8,E95&lt;&gt;$BG$9,E95&lt;&gt;$BG$10,E95&lt;&gt;$BG$11,E95&lt;&gt;$BG$12,E95&lt;&gt;$BG$13),"grey",EW95)))</f>
        <v>grey</v>
      </c>
      <c r="DE95" s="34" t="str">
        <f>IF(DE94="grey","grey",IF(F95="","yellow",IF(COUNTIF($BG$6:$BG$39,F95)&gt;0,"","red")))</f>
        <v>grey</v>
      </c>
      <c r="DF95" s="35" t="str">
        <f ca="1">IF(DE94="grey","grey",IFERROR(IF(COUNTIF(INDIRECT(F95),SUBSTITUTE(G95,"*","~")),EY95,"red"),IF(AND(G95&lt;&gt;$BG$7,G95&lt;&gt;$BG$8,G95&lt;&gt;$BG$9,G95&lt;&gt;$BG$10,G95&lt;&gt;$BG$11,G95&lt;&gt;$BG$12,G95&lt;&gt;$BG$13),"grey",EY95)))</f>
        <v>grey</v>
      </c>
      <c r="DG95" s="34" t="str">
        <f>IF(DG94="grey","grey",IF(H95="","yellow",IF(COUNTIF($BG$6:$BG$39,H95)&gt;0,"","red")))</f>
        <v>grey</v>
      </c>
      <c r="DH95" s="35" t="str">
        <f ca="1">IF(DG94="grey","grey",IFERROR(IF(COUNTIF(INDIRECT(H95),SUBSTITUTE(I95,"*","~")),FA95,"red"),IF(AND(I95&lt;&gt;$BG$7,I95&lt;&gt;$BG$8,I95&lt;&gt;$BG$9,I95&lt;&gt;$BG$10,I95&lt;&gt;$BG$11,I95&lt;&gt;$BG$12,I95&lt;&gt;$BG$13),"grey",FA95)))</f>
        <v>grey</v>
      </c>
      <c r="DI95" s="34" t="str">
        <f>IF(DI94="grey","grey",IF(J95="","yellow",IF(COUNTIF($BG$6:$BG$39,J95)&gt;0,"","red")))</f>
        <v>grey</v>
      </c>
      <c r="DJ95" s="35" t="str">
        <f ca="1">IF(DI94="grey","grey",IFERROR(IF(COUNTIF(INDIRECT(J95),SUBSTITUTE(K95,"*","~")),FC95,"red"),IF(AND(K95&lt;&gt;$BG$7,K95&lt;&gt;$BG$8,K95&lt;&gt;$BG$9,K95&lt;&gt;$BG$10,K95&lt;&gt;$BG$11,K95&lt;&gt;$BG$12,K95&lt;&gt;$BG$13),"grey",FC95)))</f>
        <v>grey</v>
      </c>
      <c r="DK95" s="34" t="str">
        <f>IF(DK94="grey","grey",IF(L95="","yellow",IF(COUNTIF($BG$6:$BG$39,L95)&gt;0,"","red")))</f>
        <v>grey</v>
      </c>
      <c r="DL95" s="35" t="str">
        <f ca="1">IF(DK94="grey","grey",IFERROR(IF(COUNTIF(INDIRECT(L95),SUBSTITUTE(M95,"*","~")),FE95,"red"),IF(AND(M95&lt;&gt;$BG$7,M95&lt;&gt;$BG$8,M95&lt;&gt;$BG$9,M95&lt;&gt;$BG$10,M95&lt;&gt;$BG$11,M95&lt;&gt;$BG$12,M95&lt;&gt;$BG$13),"grey",FE95)))</f>
        <v>grey</v>
      </c>
      <c r="DM95" s="22" t="str">
        <f>IFERROR(INDEX(内線情報!$BL$5:$BL$41,MATCH(R95,内線情報!$AI$5:$AI$43,0),1),"")</f>
        <v/>
      </c>
      <c r="DS95" s="1141" t="e">
        <f>INDEX(内線情報!$G$5:$G$54,MATCH(Q95,DK,0))</f>
        <v>#N/A</v>
      </c>
      <c r="DV95" s="34" t="str">
        <f>CONCATENATE(B95,C95)</f>
        <v>未使用</v>
      </c>
      <c r="DW95" s="35"/>
      <c r="DX95" s="34" t="str">
        <f>CONCATENATE(D95,E95)</f>
        <v>未使用</v>
      </c>
      <c r="DY95" s="35"/>
      <c r="DZ95" s="34" t="str">
        <f>CONCATENATE(F95,G95)</f>
        <v>未使用</v>
      </c>
      <c r="EA95" s="35"/>
      <c r="EB95" s="34" t="str">
        <f>CONCATENATE(H95,I95)</f>
        <v>未使用</v>
      </c>
      <c r="EC95" s="35"/>
      <c r="ED95" s="34" t="str">
        <f>CONCATENATE(J95,K95)</f>
        <v>未使用</v>
      </c>
      <c r="EE95" s="35"/>
      <c r="EF95" s="34" t="str">
        <f>CONCATENATE(L95,M95)</f>
        <v>未使用</v>
      </c>
      <c r="EG95" s="35"/>
      <c r="EH95" s="22">
        <f>COUNTIF($DV$6:$EG$34,DV95)</f>
        <v>18</v>
      </c>
      <c r="EJ95" s="22">
        <f>COUNTIF($DV$6:$EG$34,DX95)</f>
        <v>18</v>
      </c>
      <c r="EL95" s="22">
        <f>COUNTIF($DV$6:$EG$34,DZ95)</f>
        <v>18</v>
      </c>
      <c r="EN95" s="22">
        <f>COUNTIF($DV$6:$EG$34,EB95)</f>
        <v>18</v>
      </c>
      <c r="EP95" s="22">
        <f>COUNTIF($DV$6:$EG$34,ED95)</f>
        <v>18</v>
      </c>
      <c r="ER95" s="22">
        <f>COUNTIF($DV$6:$EG$34,EF95)</f>
        <v>18</v>
      </c>
      <c r="ET95" s="34" t="str">
        <f>IF(DV95="未使用","",IF(EH95&lt;2,"","red"))</f>
        <v/>
      </c>
      <c r="EU95" s="35" t="str">
        <f>IF(B95="ボックスキー","",IF(C95="","red",FS95))</f>
        <v>red</v>
      </c>
      <c r="EV95" s="34" t="str">
        <f>IF(DX95="未使用","",IF(EJ95&lt;2,"","red"))</f>
        <v/>
      </c>
      <c r="EW95" s="35" t="str">
        <f>IF(D95="ボックスキー","",IF(E95="","red",FU95))</f>
        <v>red</v>
      </c>
      <c r="EX95" s="34" t="str">
        <f>IF(DZ95="未使用","",IF(EL95&lt;2,"","red"))</f>
        <v/>
      </c>
      <c r="EY95" s="35" t="str">
        <f>IF(F95="ボックスキー","",IF(G95="","red",FW95))</f>
        <v>red</v>
      </c>
      <c r="EZ95" s="34" t="str">
        <f>IF(EB95="未使用","",IF(EN95&lt;2,"","red"))</f>
        <v/>
      </c>
      <c r="FA95" s="35" t="str">
        <f>IF(H95="ボックスキー","",IF(I95="","red",FY95))</f>
        <v>red</v>
      </c>
      <c r="FB95" s="34" t="str">
        <f>IF(ED95="未使用","",IF(EP95&lt;2,"","red"))</f>
        <v/>
      </c>
      <c r="FC95" s="35" t="str">
        <f>IF(J95="ボックスキー","",IF(K95="","red",GA95))</f>
        <v>red</v>
      </c>
      <c r="FD95" s="34" t="str">
        <f>IF(EF95="未使用","",IF(ER95&lt;2,"","red"))</f>
        <v/>
      </c>
      <c r="FE95" s="35" t="str">
        <f>IF(L95="ボックスキー","",IF(M95="","red",GC95))</f>
        <v>red</v>
      </c>
      <c r="FF95" s="419"/>
      <c r="FG95" s="419"/>
      <c r="FH95" s="419"/>
      <c r="FI95" s="419"/>
      <c r="FJ95" s="419"/>
      <c r="FK95" s="419"/>
      <c r="FL95" s="419"/>
      <c r="FM95" s="419"/>
      <c r="FN95" s="419"/>
      <c r="FO95" s="419"/>
      <c r="FP95" s="419"/>
      <c r="FQ95" s="419"/>
      <c r="FR95" s="34"/>
      <c r="FS95" s="35" t="str">
        <f>IF(B95=$FG$6,INDEX($FG$7:$FG$18,C95),IF(B95=$FH$6,INDEX($FH$7:$FH$12,C95),IF(B95=$FI$6,INDEX($FI$7:$FI$18,C95),IF(B95=$FJ$6,INDEX($FJ$7:$FJ$56,C95),"none"))))</f>
        <v>none</v>
      </c>
      <c r="FT95" s="34"/>
      <c r="FU95" s="35" t="str">
        <f>IF(D95=$FG$6,INDEX($FG$7:$FG$18,E95),IF(D95=$FH$6,INDEX($FH$7:$FH$12,E95),IF(D95=$FI$6,INDEX($FI$7:$FI$18,E95),IF(D95=$FJ$6,INDEX($FJ$7:$FJ$56,E95),"none"))))</f>
        <v>none</v>
      </c>
      <c r="FV95" s="34"/>
      <c r="FW95" s="35" t="str">
        <f>IF(F95=$FG$6,INDEX($FG$7:$FG$18,G95),IF(F95=$FH$6,INDEX($FH$7:$FH$12,G95),IF(F95=$FI$6,INDEX($FI$7:$FI$18,G95),IF(F95=$FJ$6,INDEX($FJ$7:$FJ$56,G95),"none"))))</f>
        <v>none</v>
      </c>
      <c r="FX95" s="34"/>
      <c r="FY95" s="35" t="str">
        <f>IF(H95=$FG$6,INDEX($FG$7:$FG$18,I95),IF(H95=$FH$6,INDEX($FH$7:$FH$12,I95),IF(H95=$FI$6,INDEX($FI$7:$FI$18,I95),IF(H95=$FJ$6,INDEX($FJ$7:$FJ$56,I95),"none"))))</f>
        <v>none</v>
      </c>
      <c r="FZ95" s="34"/>
      <c r="GA95" s="35" t="str">
        <f>IF(J95=$FG$6,INDEX($FG$7:$FG$18,K95),IF(J95=$FH$6,INDEX($FH$7:$FH$12,K95),IF(J95=$FI$6,INDEX($FI$7:$FI$18,K95),IF(J95=$FJ$6,INDEX($FJ$7:$FJ$56,K95),"none"))))</f>
        <v>none</v>
      </c>
      <c r="GB95" s="34"/>
      <c r="GC95" s="35" t="str">
        <f>IF(L95=$FG$6,INDEX($FG$7:$FG$18,M95),IF(L95=$FH$6,INDEX($FH$7:$FH$12,M95),IF(L95=$FI$6,INDEX($FI$7:$FI$18,M95),IF(L95=$FJ$6,INDEX($FJ$7:$FJ$56,M95),"none"))))</f>
        <v>none</v>
      </c>
      <c r="GE95" s="1151" t="str">
        <f>IF($GF95="grey","grey","")</f>
        <v>grey</v>
      </c>
      <c r="GF95" s="1151" t="str">
        <f>IF($GG95="grey","grey","")</f>
        <v>grey</v>
      </c>
      <c r="GG95" s="1160" t="str">
        <f>IF(Q95="","grey",IF(COUNTIF(Q:Q,Q95)&gt;1,"red",IF(COUNTIF(_DK,Q95)&gt;0,"","red")))</f>
        <v>grey</v>
      </c>
      <c r="GH95" s="1151" t="str">
        <f>IF($GF95="grey","grey","")</f>
        <v>grey</v>
      </c>
      <c r="GI95" s="633" t="str">
        <f t="shared" ref="GI95:HR95" si="249">IF(GI70="grey","grey",IF($GG95="grey","grey",IF(S95="","yellow",IF(COUNTIF($CT$6:$CT$21,S95)&gt;0,"","red"))))</f>
        <v>grey</v>
      </c>
      <c r="GJ95" s="633" t="str">
        <f t="shared" si="249"/>
        <v>grey</v>
      </c>
      <c r="GK95" s="633" t="str">
        <f t="shared" si="249"/>
        <v>grey</v>
      </c>
      <c r="GL95" s="633" t="str">
        <f t="shared" si="249"/>
        <v>grey</v>
      </c>
      <c r="GM95" s="633" t="str">
        <f t="shared" si="249"/>
        <v>grey</v>
      </c>
      <c r="GN95" s="633" t="str">
        <f t="shared" si="249"/>
        <v>grey</v>
      </c>
      <c r="GO95" s="633" t="str">
        <f t="shared" si="249"/>
        <v>grey</v>
      </c>
      <c r="GP95" s="633" t="str">
        <f t="shared" si="249"/>
        <v>grey</v>
      </c>
      <c r="GQ95" s="633" t="str">
        <f t="shared" si="249"/>
        <v>grey</v>
      </c>
      <c r="GR95" s="633" t="str">
        <f t="shared" si="249"/>
        <v>grey</v>
      </c>
      <c r="GS95" s="633" t="str">
        <f t="shared" si="249"/>
        <v>grey</v>
      </c>
      <c r="GT95" s="633" t="str">
        <f t="shared" si="249"/>
        <v>grey</v>
      </c>
      <c r="GU95" s="633" t="str">
        <f t="shared" si="249"/>
        <v>grey</v>
      </c>
      <c r="GV95" s="633" t="str">
        <f t="shared" si="249"/>
        <v>grey</v>
      </c>
      <c r="GW95" s="633" t="str">
        <f t="shared" si="249"/>
        <v>grey</v>
      </c>
      <c r="GX95" s="633" t="str">
        <f t="shared" si="249"/>
        <v>grey</v>
      </c>
      <c r="GY95" s="633" t="str">
        <f t="shared" si="249"/>
        <v>grey</v>
      </c>
      <c r="GZ95" s="633" t="str">
        <f t="shared" si="249"/>
        <v>grey</v>
      </c>
      <c r="HA95" s="633" t="str">
        <f t="shared" si="249"/>
        <v>grey</v>
      </c>
      <c r="HB95" s="633" t="str">
        <f t="shared" si="249"/>
        <v>grey</v>
      </c>
      <c r="HC95" s="633" t="str">
        <f t="shared" si="249"/>
        <v>grey</v>
      </c>
      <c r="HD95" s="633" t="str">
        <f t="shared" si="249"/>
        <v>grey</v>
      </c>
      <c r="HE95" s="633" t="str">
        <f t="shared" si="249"/>
        <v>grey</v>
      </c>
      <c r="HF95" s="633" t="str">
        <f t="shared" si="249"/>
        <v>grey</v>
      </c>
      <c r="HG95" s="633" t="str">
        <f t="shared" si="249"/>
        <v>grey</v>
      </c>
      <c r="HH95" s="633" t="str">
        <f t="shared" si="249"/>
        <v>grey</v>
      </c>
      <c r="HI95" s="633" t="str">
        <f t="shared" si="249"/>
        <v>grey</v>
      </c>
      <c r="HJ95" s="633" t="str">
        <f t="shared" si="249"/>
        <v>grey</v>
      </c>
      <c r="HK95" s="633" t="str">
        <f t="shared" si="249"/>
        <v>grey</v>
      </c>
      <c r="HL95" s="633" t="str">
        <f t="shared" si="249"/>
        <v>grey</v>
      </c>
      <c r="HM95" s="633" t="str">
        <f t="shared" si="249"/>
        <v>grey</v>
      </c>
      <c r="HN95" s="633" t="str">
        <f t="shared" si="249"/>
        <v>grey</v>
      </c>
      <c r="HO95" s="633" t="str">
        <f t="shared" si="249"/>
        <v>grey</v>
      </c>
      <c r="HP95" s="633" t="str">
        <f t="shared" si="249"/>
        <v>grey</v>
      </c>
      <c r="HQ95" s="633" t="str">
        <f t="shared" si="249"/>
        <v>grey</v>
      </c>
      <c r="HR95" s="633" t="str">
        <f t="shared" si="249"/>
        <v>grey</v>
      </c>
      <c r="HS95" s="1162" t="str">
        <f t="shared" ref="HS95" si="250">IF($GG95="grey","grey",IF(BC95="","",IF(COUNTIF($CV$6:$CV$7,BC95)&gt;0,"","red")))</f>
        <v>grey</v>
      </c>
      <c r="HT95" s="1151" t="str">
        <f t="shared" ref="HT95:HU95" si="251">IF($GG95="grey","grey","")</f>
        <v>grey</v>
      </c>
      <c r="HU95" s="1160" t="str">
        <f t="shared" si="251"/>
        <v>grey</v>
      </c>
    </row>
    <row r="96" spans="2:229">
      <c r="B96" s="1175" t="str">
        <f>IFERROR(INDEX($DV:$DV,ROW()),"")&amp;""</f>
        <v/>
      </c>
      <c r="C96" s="1176"/>
      <c r="D96" s="1177" t="str">
        <f>IFERROR(INDEX($DX:$DX,ROW()),"")&amp;""</f>
        <v/>
      </c>
      <c r="E96" s="1176"/>
      <c r="F96" s="1175" t="str">
        <f>IFERROR(INDEX($DZ:$DZ,ROW()),"")&amp;""</f>
        <v/>
      </c>
      <c r="G96" s="1176"/>
      <c r="H96" s="1175" t="str">
        <f>IFERROR(INDEX($EB:$EB,ROW()),"")&amp;""</f>
        <v/>
      </c>
      <c r="I96" s="1176"/>
      <c r="J96" s="1175" t="str">
        <f>IFERROR(INDEX($ED:$ED,ROW()),"")&amp;""</f>
        <v/>
      </c>
      <c r="K96" s="1176"/>
      <c r="L96" s="1175" t="str">
        <f>IFERROR(INDEX($EF:$EF,ROW()),"")&amp;""</f>
        <v/>
      </c>
      <c r="M96" s="1176"/>
      <c r="O96" s="1152"/>
      <c r="P96" s="1152"/>
      <c r="Q96" s="1161"/>
      <c r="R96" s="1152"/>
      <c r="S96" s="432" t="s">
        <v>643</v>
      </c>
      <c r="T96" s="432" t="s">
        <v>643</v>
      </c>
      <c r="U96" s="432" t="s">
        <v>643</v>
      </c>
      <c r="V96" s="432" t="s">
        <v>643</v>
      </c>
      <c r="W96" s="432" t="s">
        <v>643</v>
      </c>
      <c r="X96" s="432" t="s">
        <v>643</v>
      </c>
      <c r="Y96" s="432" t="s">
        <v>643</v>
      </c>
      <c r="Z96" s="432" t="s">
        <v>643</v>
      </c>
      <c r="AA96" s="432" t="s">
        <v>643</v>
      </c>
      <c r="AB96" s="432" t="s">
        <v>643</v>
      </c>
      <c r="AC96" s="432" t="s">
        <v>643</v>
      </c>
      <c r="AD96" s="432" t="s">
        <v>643</v>
      </c>
      <c r="AE96" s="432" t="s">
        <v>643</v>
      </c>
      <c r="AF96" s="432" t="s">
        <v>643</v>
      </c>
      <c r="AG96" s="432" t="s">
        <v>643</v>
      </c>
      <c r="AH96" s="432" t="s">
        <v>643</v>
      </c>
      <c r="AI96" s="432" t="s">
        <v>643</v>
      </c>
      <c r="AJ96" s="432" t="s">
        <v>643</v>
      </c>
      <c r="AK96" s="432" t="s">
        <v>643</v>
      </c>
      <c r="AL96" s="432" t="s">
        <v>643</v>
      </c>
      <c r="AM96" s="432" t="s">
        <v>643</v>
      </c>
      <c r="AN96" s="432" t="s">
        <v>643</v>
      </c>
      <c r="AO96" s="432" t="s">
        <v>643</v>
      </c>
      <c r="AP96" s="432" t="s">
        <v>643</v>
      </c>
      <c r="AQ96" s="432" t="s">
        <v>643</v>
      </c>
      <c r="AR96" s="432" t="s">
        <v>643</v>
      </c>
      <c r="AS96" s="432" t="s">
        <v>643</v>
      </c>
      <c r="AT96" s="432" t="s">
        <v>643</v>
      </c>
      <c r="AU96" s="432" t="s">
        <v>643</v>
      </c>
      <c r="AV96" s="432" t="s">
        <v>643</v>
      </c>
      <c r="AW96" s="432" t="s">
        <v>643</v>
      </c>
      <c r="AX96" s="432" t="s">
        <v>643</v>
      </c>
      <c r="AY96" s="432" t="s">
        <v>643</v>
      </c>
      <c r="AZ96" s="432" t="s">
        <v>643</v>
      </c>
      <c r="BA96" s="432" t="s">
        <v>643</v>
      </c>
      <c r="BB96" s="432" t="s">
        <v>643</v>
      </c>
      <c r="BC96" s="1179"/>
      <c r="BD96" s="1152"/>
      <c r="BE96" s="1181"/>
      <c r="BP96" s="50" t="e">
        <f>INDEX(番号!$CA$5:$CB$44,C95,2)</f>
        <v>#VALUE!</v>
      </c>
      <c r="BQ96" s="50" t="str">
        <f>IF(C95="","",IF(BP96="",INDEX(番号!$CA$44:$CB94,C95,2),BP96))</f>
        <v/>
      </c>
      <c r="BR96" s="50" t="e">
        <f>INDEX(番号!$CC$5:$CE$52,C95,3)</f>
        <v>#VALUE!</v>
      </c>
      <c r="BS96" s="50" t="str">
        <f>IF(C95="","",IF(BR96="0",INDEX(番号!$CC$5:$CE$52,C95,2),BR96))&amp;""</f>
        <v/>
      </c>
      <c r="BT96" s="50" t="e">
        <f>INDEX(番号!$CA$5:$CB$44,E95,2)</f>
        <v>#VALUE!</v>
      </c>
      <c r="BU96" s="50" t="str">
        <f>IF(E95="","",IF(BT96="",INDEX(番号!$CA$44:$CB94,E95,2),BT96))&amp;""</f>
        <v/>
      </c>
      <c r="BV96" s="50" t="e">
        <f>INDEX(番号!$CC$5:$CE$52,E95,3)</f>
        <v>#VALUE!</v>
      </c>
      <c r="BW96" s="50" t="str">
        <f>IF(E95="","",IF(BV96="0",INDEX(番号!$CC$5:$CE$52,E95,2),BV96))&amp;""</f>
        <v/>
      </c>
      <c r="BX96" s="50" t="e">
        <f>INDEX(番号!$CA$5:$CB$44,G95,2)</f>
        <v>#VALUE!</v>
      </c>
      <c r="BY96" s="50" t="str">
        <f>IF(G95="","",IF(BX96="",INDEX(番号!$CA$44:$CB94,G95,2),BX96))&amp;""</f>
        <v/>
      </c>
      <c r="BZ96" s="50" t="e">
        <f>INDEX(番号!$CC$5:$CE$52,G95,3)</f>
        <v>#VALUE!</v>
      </c>
      <c r="CA96" s="50" t="str">
        <f>IF(G95="","",IF(BZ96="0",INDEX(番号!$CC$5:$CE$52,G95,2),BZ96))&amp;""</f>
        <v/>
      </c>
      <c r="CB96" s="50" t="e">
        <f>INDEX(番号!$CA$5:$CB$44,I95,2)</f>
        <v>#VALUE!</v>
      </c>
      <c r="CC96" s="50" t="str">
        <f>IF(I95="","",IF(CB96="",INDEX(番号!$CA$44:$CB94,I95,2),CB96))&amp;""</f>
        <v/>
      </c>
      <c r="CD96" s="50" t="e">
        <f>INDEX(番号!$CC$5:$CE$52,I95,3)</f>
        <v>#VALUE!</v>
      </c>
      <c r="CE96" s="50" t="str">
        <f>IF(I95="","",IF(CD96="0",INDEX(番号!$CC$5:$CE$52,I95,2),CD96))&amp;""</f>
        <v/>
      </c>
      <c r="CF96" s="50" t="e">
        <f>INDEX(番号!$CA$5:$CB$44,K95,2)</f>
        <v>#VALUE!</v>
      </c>
      <c r="CG96" s="50" t="str">
        <f>IF(K95="","",IF(CF96="",INDEX(番号!$CA$5:$CB$44,K95,1),CF96))&amp;""</f>
        <v/>
      </c>
      <c r="CH96" s="50" t="e">
        <f>INDEX(番号!$CC$5:$CE$52,K95,3)</f>
        <v>#VALUE!</v>
      </c>
      <c r="CI96" s="50" t="str">
        <f>IF(K95="","",IF(CH96="0",INDEX(番号!$CC$5:$CE$52,K95,2),CH96))&amp;""</f>
        <v/>
      </c>
      <c r="CJ96" s="50" t="e">
        <f>INDEX(番号!$CA$5:$CB$44,M95,2)</f>
        <v>#VALUE!</v>
      </c>
      <c r="CK96" s="50" t="str">
        <f>IF(M95="","",IF(CJ96="",INDEX(番号!$CA$5:$CB$44,M95,1),CJ96))&amp;""</f>
        <v/>
      </c>
      <c r="CL96" s="50" t="e">
        <f>INDEX(番号!$CC$5:$CE$52,M95,3)</f>
        <v>#VALUE!</v>
      </c>
      <c r="CM96" s="50" t="str">
        <f>IF(M95="","",IF(CL96="0",INDEX(番号!$CC$5:$CE$52,M95,2),CL96))&amp;""</f>
        <v/>
      </c>
      <c r="DA96" s="1153" t="str">
        <f>IF(DA94="grey","grey","")</f>
        <v>grey</v>
      </c>
      <c r="DB96" s="1154"/>
      <c r="DC96" s="1153" t="str">
        <f>IF(DC94="grey","grey","")</f>
        <v>grey</v>
      </c>
      <c r="DD96" s="1154"/>
      <c r="DE96" s="1153" t="str">
        <f>IF(DE94="grey","grey","")</f>
        <v>grey</v>
      </c>
      <c r="DF96" s="1154"/>
      <c r="DG96" s="1153" t="str">
        <f>IF(DG94="grey","grey","")</f>
        <v>grey</v>
      </c>
      <c r="DH96" s="1154"/>
      <c r="DI96" s="1153" t="str">
        <f>IF(DI94="grey","grey","")</f>
        <v>grey</v>
      </c>
      <c r="DJ96" s="1154"/>
      <c r="DK96" s="1153" t="str">
        <f>IF(DK94="grey","grey","")</f>
        <v>grey</v>
      </c>
      <c r="DL96" s="1154"/>
      <c r="DM96" s="22" t="str">
        <f>IFERROR(INDEX(内線情報!$BL$5:$BL$41,MATCH(R96,内線情報!$AI$5:$AI$43,0),1),"")</f>
        <v/>
      </c>
      <c r="DS96" s="1141"/>
      <c r="DV96" s="1153" t="str">
        <f>IF(B95="DK",BQ96,IF(B95="NK",BS96,""))</f>
        <v/>
      </c>
      <c r="DW96" s="1154"/>
      <c r="DX96" s="1155" t="str">
        <f>IF(D95="DK",BU96,IF(D95="NK",BW96,""))</f>
        <v/>
      </c>
      <c r="DY96" s="1156"/>
      <c r="DZ96" s="1155" t="str">
        <f>IF(F95="DK",BY96,IF(F95="NK",CA96,""))</f>
        <v/>
      </c>
      <c r="EA96" s="1156"/>
      <c r="EB96" s="1155" t="str">
        <f>IF(H95="DK",CC96,IF(H95="NK",CE96,""))</f>
        <v/>
      </c>
      <c r="EC96" s="1156"/>
      <c r="ED96" s="1155" t="str">
        <f>IF(J95="DK",CG96,IF(J95="NK",CI96,""))</f>
        <v/>
      </c>
      <c r="EE96" s="1156"/>
      <c r="EF96" s="1155" t="str">
        <f>IF(L95="DK",CK96,IF(L95="NK",CM96,""))</f>
        <v/>
      </c>
      <c r="EG96" s="1156"/>
      <c r="ET96" s="1153"/>
      <c r="EU96" s="1154"/>
      <c r="EV96" s="1153"/>
      <c r="EW96" s="1154"/>
      <c r="EX96" s="1153"/>
      <c r="EY96" s="1154"/>
      <c r="EZ96" s="1153"/>
      <c r="FA96" s="1154"/>
      <c r="FB96" s="1153"/>
      <c r="FC96" s="1154"/>
      <c r="FD96" s="1153"/>
      <c r="FE96" s="1154"/>
      <c r="FF96" s="411"/>
      <c r="FG96" s="411"/>
      <c r="FH96" s="411"/>
      <c r="FI96" s="411"/>
      <c r="FJ96" s="411"/>
      <c r="FK96" s="411"/>
      <c r="FL96" s="411"/>
      <c r="FM96" s="411"/>
      <c r="FN96" s="411"/>
      <c r="FO96" s="411"/>
      <c r="FP96" s="411"/>
      <c r="FQ96" s="411"/>
      <c r="FR96" s="1153"/>
      <c r="FS96" s="1154"/>
      <c r="FT96" s="1153"/>
      <c r="FU96" s="1154"/>
      <c r="FV96" s="1153"/>
      <c r="FW96" s="1154"/>
      <c r="FX96" s="1153"/>
      <c r="FY96" s="1154"/>
      <c r="FZ96" s="1153"/>
      <c r="GA96" s="1154"/>
      <c r="GB96" s="1153"/>
      <c r="GC96" s="1154"/>
      <c r="GE96" s="1152"/>
      <c r="GF96" s="1152"/>
      <c r="GG96" s="1161"/>
      <c r="GH96" s="1152"/>
      <c r="GI96" s="633" t="str">
        <f t="shared" ref="GI96:HR96" si="252">IF(GI70="grey","grey",IF($GG95="grey","grey",IF(S96="","yellow",IF(COUNTIF($CW$6:$CW$7,S96)&gt;0,"","red"))))</f>
        <v>grey</v>
      </c>
      <c r="GJ96" s="633" t="str">
        <f t="shared" si="252"/>
        <v>grey</v>
      </c>
      <c r="GK96" s="633" t="str">
        <f t="shared" si="252"/>
        <v>grey</v>
      </c>
      <c r="GL96" s="633" t="str">
        <f t="shared" si="252"/>
        <v>grey</v>
      </c>
      <c r="GM96" s="633" t="str">
        <f t="shared" si="252"/>
        <v>grey</v>
      </c>
      <c r="GN96" s="633" t="str">
        <f t="shared" si="252"/>
        <v>grey</v>
      </c>
      <c r="GO96" s="633" t="str">
        <f t="shared" si="252"/>
        <v>grey</v>
      </c>
      <c r="GP96" s="633" t="str">
        <f t="shared" si="252"/>
        <v>grey</v>
      </c>
      <c r="GQ96" s="633" t="str">
        <f t="shared" si="252"/>
        <v>grey</v>
      </c>
      <c r="GR96" s="633" t="str">
        <f t="shared" si="252"/>
        <v>grey</v>
      </c>
      <c r="GS96" s="633" t="str">
        <f t="shared" si="252"/>
        <v>grey</v>
      </c>
      <c r="GT96" s="633" t="str">
        <f t="shared" si="252"/>
        <v>grey</v>
      </c>
      <c r="GU96" s="633" t="str">
        <f t="shared" si="252"/>
        <v>grey</v>
      </c>
      <c r="GV96" s="633" t="str">
        <f t="shared" si="252"/>
        <v>grey</v>
      </c>
      <c r="GW96" s="633" t="str">
        <f t="shared" si="252"/>
        <v>grey</v>
      </c>
      <c r="GX96" s="633" t="str">
        <f t="shared" si="252"/>
        <v>grey</v>
      </c>
      <c r="GY96" s="633" t="str">
        <f t="shared" si="252"/>
        <v>grey</v>
      </c>
      <c r="GZ96" s="633" t="str">
        <f t="shared" si="252"/>
        <v>grey</v>
      </c>
      <c r="HA96" s="633" t="str">
        <f t="shared" si="252"/>
        <v>grey</v>
      </c>
      <c r="HB96" s="633" t="str">
        <f t="shared" si="252"/>
        <v>grey</v>
      </c>
      <c r="HC96" s="633" t="str">
        <f t="shared" si="252"/>
        <v>grey</v>
      </c>
      <c r="HD96" s="633" t="str">
        <f t="shared" si="252"/>
        <v>grey</v>
      </c>
      <c r="HE96" s="633" t="str">
        <f t="shared" si="252"/>
        <v>grey</v>
      </c>
      <c r="HF96" s="633" t="str">
        <f t="shared" si="252"/>
        <v>grey</v>
      </c>
      <c r="HG96" s="633" t="str">
        <f t="shared" si="252"/>
        <v>grey</v>
      </c>
      <c r="HH96" s="633" t="str">
        <f t="shared" si="252"/>
        <v>grey</v>
      </c>
      <c r="HI96" s="633" t="str">
        <f t="shared" si="252"/>
        <v>grey</v>
      </c>
      <c r="HJ96" s="633" t="str">
        <f t="shared" si="252"/>
        <v>grey</v>
      </c>
      <c r="HK96" s="633" t="str">
        <f t="shared" si="252"/>
        <v>grey</v>
      </c>
      <c r="HL96" s="633" t="str">
        <f t="shared" si="252"/>
        <v>grey</v>
      </c>
      <c r="HM96" s="633" t="str">
        <f t="shared" si="252"/>
        <v>grey</v>
      </c>
      <c r="HN96" s="633" t="str">
        <f t="shared" si="252"/>
        <v>grey</v>
      </c>
      <c r="HO96" s="633" t="str">
        <f t="shared" si="252"/>
        <v>grey</v>
      </c>
      <c r="HP96" s="633" t="str">
        <f t="shared" si="252"/>
        <v>grey</v>
      </c>
      <c r="HQ96" s="633" t="str">
        <f t="shared" si="252"/>
        <v>grey</v>
      </c>
      <c r="HR96" s="633" t="str">
        <f t="shared" si="252"/>
        <v>grey</v>
      </c>
      <c r="HS96" s="1163"/>
      <c r="HT96" s="1152"/>
      <c r="HU96" s="1161"/>
    </row>
    <row r="97" spans="1:229">
      <c r="B97" s="1175" t="str">
        <f>IFERROR(INDEX($DV:$DV,ROW()),"")&amp;""</f>
        <v/>
      </c>
      <c r="C97" s="1176"/>
      <c r="D97" s="1177" t="str">
        <f>IFERROR(INDEX($DX:$DX,ROW()),"")&amp;""</f>
        <v/>
      </c>
      <c r="E97" s="1176"/>
      <c r="F97" s="1175" t="str">
        <f>IFERROR(INDEX($DZ:$DZ,ROW()),"")&amp;""</f>
        <v/>
      </c>
      <c r="G97" s="1176"/>
      <c r="H97" s="1175" t="str">
        <f>IFERROR(INDEX($EB:$EB,ROW()),"")&amp;""</f>
        <v/>
      </c>
      <c r="I97" s="1176"/>
      <c r="J97" s="1175" t="str">
        <f>IFERROR(INDEX($ED:$ED,ROW()),"")&amp;""</f>
        <v/>
      </c>
      <c r="K97" s="1176"/>
      <c r="L97" s="1175" t="str">
        <f>IFERROR(INDEX($EF:$EF,ROW()),"")&amp;""</f>
        <v/>
      </c>
      <c r="M97" s="1176"/>
      <c r="O97" s="1151">
        <v>13</v>
      </c>
      <c r="P97" s="1151" t="str">
        <f>IFERROR(INDEX(内線情報!$C$5:$C$54,MATCH($Q97,内線情報!$B$5:$B$54,0)),"")&amp;""</f>
        <v/>
      </c>
      <c r="Q97" s="1160"/>
      <c r="R97" s="1151" t="str">
        <f>IFERROR(INDEX(内線情報!$D$5:$D$54,MATCH($Q97,内線情報!$B$5:$B$54,0)),"")&amp;""</f>
        <v/>
      </c>
      <c r="S97" s="431" t="s">
        <v>643</v>
      </c>
      <c r="T97" s="431" t="s">
        <v>643</v>
      </c>
      <c r="U97" s="431" t="s">
        <v>643</v>
      </c>
      <c r="V97" s="431" t="s">
        <v>643</v>
      </c>
      <c r="W97" s="431" t="s">
        <v>643</v>
      </c>
      <c r="X97" s="431" t="s">
        <v>643</v>
      </c>
      <c r="Y97" s="431" t="s">
        <v>643</v>
      </c>
      <c r="Z97" s="431" t="s">
        <v>643</v>
      </c>
      <c r="AA97" s="431" t="s">
        <v>643</v>
      </c>
      <c r="AB97" s="431" t="s">
        <v>643</v>
      </c>
      <c r="AC97" s="431" t="s">
        <v>643</v>
      </c>
      <c r="AD97" s="431" t="s">
        <v>643</v>
      </c>
      <c r="AE97" s="431" t="s">
        <v>643</v>
      </c>
      <c r="AF97" s="431" t="s">
        <v>643</v>
      </c>
      <c r="AG97" s="431" t="s">
        <v>643</v>
      </c>
      <c r="AH97" s="431" t="s">
        <v>643</v>
      </c>
      <c r="AI97" s="431" t="s">
        <v>643</v>
      </c>
      <c r="AJ97" s="431" t="s">
        <v>643</v>
      </c>
      <c r="AK97" s="431" t="s">
        <v>643</v>
      </c>
      <c r="AL97" s="431" t="s">
        <v>643</v>
      </c>
      <c r="AM97" s="431" t="s">
        <v>643</v>
      </c>
      <c r="AN97" s="431" t="s">
        <v>643</v>
      </c>
      <c r="AO97" s="431" t="s">
        <v>643</v>
      </c>
      <c r="AP97" s="431" t="s">
        <v>643</v>
      </c>
      <c r="AQ97" s="431" t="s">
        <v>643</v>
      </c>
      <c r="AR97" s="431" t="s">
        <v>643</v>
      </c>
      <c r="AS97" s="431" t="s">
        <v>643</v>
      </c>
      <c r="AT97" s="431" t="s">
        <v>643</v>
      </c>
      <c r="AU97" s="431" t="s">
        <v>643</v>
      </c>
      <c r="AV97" s="431" t="s">
        <v>643</v>
      </c>
      <c r="AW97" s="431" t="s">
        <v>643</v>
      </c>
      <c r="AX97" s="431" t="s">
        <v>643</v>
      </c>
      <c r="AY97" s="431" t="s">
        <v>643</v>
      </c>
      <c r="AZ97" s="431" t="s">
        <v>643</v>
      </c>
      <c r="BA97" s="431" t="s">
        <v>643</v>
      </c>
      <c r="BB97" s="431" t="s">
        <v>643</v>
      </c>
      <c r="BC97" s="1178" t="s">
        <v>643</v>
      </c>
      <c r="BD97" s="1151" t="str">
        <f>IFERROR(IF(Q97="","",IF(ISBLANK(INDEX(内線情報!$G$5:$G$54,Q97)),1,DS97)),"")&amp;""</f>
        <v/>
      </c>
      <c r="BE97" s="1180"/>
      <c r="BP97" s="50" t="s">
        <v>720</v>
      </c>
      <c r="BQ97" s="50" t="str">
        <f>IF(C95="","",INDEX(外線情報!$K$5:$K$16,C95,1))&amp;""</f>
        <v/>
      </c>
      <c r="BR97" s="50" t="s">
        <v>417</v>
      </c>
      <c r="BS97" s="50" t="str">
        <f>IF(C95="","",INDEX(NK･NKG!$CG$5:$CG$52,C95,1))&amp;""</f>
        <v/>
      </c>
      <c r="BT97" s="50" t="s">
        <v>720</v>
      </c>
      <c r="BU97" s="50" t="str">
        <f>IF(E95="","",INDEX(外線情報!$K$5:$K$16,E95,1))&amp;""</f>
        <v/>
      </c>
      <c r="BV97" s="50" t="s">
        <v>417</v>
      </c>
      <c r="BW97" s="50" t="str">
        <f>IF(E95="","",INDEX(NK･NKG!$CG$5:$CG$52,E95,1))&amp;""</f>
        <v/>
      </c>
      <c r="BX97" s="50" t="s">
        <v>720</v>
      </c>
      <c r="BY97" s="50" t="str">
        <f>IF(G95="","",INDEX(外線情報!$K$5:$K$16,G95,1))&amp;""</f>
        <v/>
      </c>
      <c r="BZ97" s="50" t="s">
        <v>417</v>
      </c>
      <c r="CA97" s="50" t="str">
        <f>IF(G95="","",INDEX(NK･NKG!$CG$5:$CG$52,G95,1))&amp;""</f>
        <v/>
      </c>
      <c r="CB97" s="50" t="s">
        <v>720</v>
      </c>
      <c r="CC97" s="50" t="str">
        <f>IF(I95="","",INDEX(外線情報!$K$5:$K$16,I95,1))&amp;""</f>
        <v/>
      </c>
      <c r="CD97" s="50" t="s">
        <v>417</v>
      </c>
      <c r="CE97" s="50" t="str">
        <f>IF(I95="","",INDEX(NK･NKG!$CG$5:$CG$52,I95,1))&amp;""</f>
        <v/>
      </c>
      <c r="CF97" s="50" t="s">
        <v>720</v>
      </c>
      <c r="CG97" s="50" t="str">
        <f>IF(K95="","",INDEX(外線情報!$K$5:$K$16,K95,1))&amp;""</f>
        <v/>
      </c>
      <c r="CH97" s="50" t="s">
        <v>417</v>
      </c>
      <c r="CI97" s="50" t="str">
        <f>IF(K95="","",INDEX(NK･NKG!$CG$5:$CG$52,K95,1))&amp;""</f>
        <v/>
      </c>
      <c r="CJ97" s="50" t="s">
        <v>720</v>
      </c>
      <c r="CK97" s="50" t="str">
        <f>IF(M95="","",INDEX(外線情報!$K$5:$K$16,M95,1))&amp;""</f>
        <v/>
      </c>
      <c r="CL97" s="50" t="s">
        <v>417</v>
      </c>
      <c r="CM97" s="50" t="str">
        <f>IF(M95="","",INDEX(NK･NKG!$CG$5:$CG$52,M95,1))&amp;""</f>
        <v/>
      </c>
      <c r="DA97" s="1153" t="str">
        <f t="shared" ref="DA97" si="253">IF(DA94="grey","grey","")</f>
        <v>grey</v>
      </c>
      <c r="DB97" s="1154"/>
      <c r="DC97" s="1153" t="str">
        <f t="shared" ref="DC97" si="254">IF(DC94="grey","grey","")</f>
        <v>grey</v>
      </c>
      <c r="DD97" s="1154"/>
      <c r="DE97" s="1153" t="str">
        <f t="shared" ref="DE97" si="255">IF(DE94="grey","grey","")</f>
        <v>grey</v>
      </c>
      <c r="DF97" s="1154"/>
      <c r="DG97" s="1153" t="str">
        <f t="shared" ref="DG97" si="256">IF(DG94="grey","grey","")</f>
        <v>grey</v>
      </c>
      <c r="DH97" s="1154"/>
      <c r="DI97" s="1153" t="str">
        <f t="shared" ref="DI97" si="257">IF(DI94="grey","grey","")</f>
        <v>grey</v>
      </c>
      <c r="DJ97" s="1154"/>
      <c r="DK97" s="1153" t="str">
        <f t="shared" ref="DK97" si="258">IF(DK94="grey","grey","")</f>
        <v>grey</v>
      </c>
      <c r="DL97" s="1154"/>
      <c r="DM97" s="22" t="str">
        <f>IFERROR(INDEX(内線情報!$BL$5:$BL$41,MATCH(R97,内線情報!$AI$5:$AI$43,0),1),"")</f>
        <v/>
      </c>
      <c r="DS97" s="1141" t="e">
        <f>INDEX(内線情報!$G$5:$G$54,MATCH(Q97,DK,0))</f>
        <v>#N/A</v>
      </c>
      <c r="DV97" s="1153" t="str">
        <f>IF(B95="IK",BQ97,IF(B95="NK",BS97,""))</f>
        <v/>
      </c>
      <c r="DW97" s="1154"/>
      <c r="DX97" s="1155" t="str">
        <f>IF(D95="IK",BU97,IF(D95="NK",BW97,""))</f>
        <v/>
      </c>
      <c r="DY97" s="1156"/>
      <c r="DZ97" s="1155" t="str">
        <f>IF(F95="IK",BY97,IF(F95="NK",CA97,""))</f>
        <v/>
      </c>
      <c r="EA97" s="1156"/>
      <c r="EB97" s="1155" t="str">
        <f>IF(H95="IK",CC97,IF(H95="NK",CE97,""))</f>
        <v/>
      </c>
      <c r="EC97" s="1156"/>
      <c r="ED97" s="1155" t="str">
        <f>IF(J95="IK",CG97,IF(J95="NK",CI97,""))</f>
        <v/>
      </c>
      <c r="EE97" s="1156"/>
      <c r="EF97" s="1155" t="str">
        <f>IF(L95="IK",CK97,IF(L95="NK",CM97,""))</f>
        <v/>
      </c>
      <c r="EG97" s="1156"/>
      <c r="ET97" s="1153"/>
      <c r="EU97" s="1154"/>
      <c r="EV97" s="1153"/>
      <c r="EW97" s="1154"/>
      <c r="EX97" s="1153"/>
      <c r="EY97" s="1154"/>
      <c r="EZ97" s="1153"/>
      <c r="FA97" s="1154"/>
      <c r="FB97" s="1153"/>
      <c r="FC97" s="1154"/>
      <c r="FD97" s="1153"/>
      <c r="FE97" s="1154"/>
      <c r="FF97" s="411"/>
      <c r="FG97" s="411"/>
      <c r="FH97" s="411"/>
      <c r="FI97" s="411"/>
      <c r="FJ97" s="411"/>
      <c r="FK97" s="411"/>
      <c r="FL97" s="411"/>
      <c r="FM97" s="411"/>
      <c r="FN97" s="411"/>
      <c r="FO97" s="411"/>
      <c r="FP97" s="411"/>
      <c r="FQ97" s="411"/>
      <c r="FR97" s="1153"/>
      <c r="FS97" s="1154"/>
      <c r="FT97" s="1153"/>
      <c r="FU97" s="1154"/>
      <c r="FV97" s="1153"/>
      <c r="FW97" s="1154"/>
      <c r="FX97" s="1153"/>
      <c r="FY97" s="1154"/>
      <c r="FZ97" s="1153"/>
      <c r="GA97" s="1154"/>
      <c r="GB97" s="1153"/>
      <c r="GC97" s="1154"/>
      <c r="GE97" s="1151" t="str">
        <f>IF($GF97="grey","grey","")</f>
        <v>grey</v>
      </c>
      <c r="GF97" s="1151" t="str">
        <f>IF($GG97="grey","grey","")</f>
        <v>grey</v>
      </c>
      <c r="GG97" s="1160" t="str">
        <f>IF(Q97="","grey",IF(COUNTIF(Q:Q,Q97)&gt;1,"red",IF(COUNTIF(_DK,Q97)&gt;0,"","red")))</f>
        <v>grey</v>
      </c>
      <c r="GH97" s="1151" t="str">
        <f>IF($GF97="grey","grey","")</f>
        <v>grey</v>
      </c>
      <c r="GI97" s="633" t="str">
        <f t="shared" ref="GI97:HR97" si="259">IF(GI70="grey","grey",IF($GG97="grey","grey",IF(S97="","yellow",IF(COUNTIF($CT$6:$CT$21,S97)&gt;0,"","red"))))</f>
        <v>grey</v>
      </c>
      <c r="GJ97" s="633" t="str">
        <f t="shared" si="259"/>
        <v>grey</v>
      </c>
      <c r="GK97" s="633" t="str">
        <f t="shared" si="259"/>
        <v>grey</v>
      </c>
      <c r="GL97" s="633" t="str">
        <f t="shared" si="259"/>
        <v>grey</v>
      </c>
      <c r="GM97" s="633" t="str">
        <f t="shared" si="259"/>
        <v>grey</v>
      </c>
      <c r="GN97" s="633" t="str">
        <f t="shared" si="259"/>
        <v>grey</v>
      </c>
      <c r="GO97" s="633" t="str">
        <f t="shared" si="259"/>
        <v>grey</v>
      </c>
      <c r="GP97" s="633" t="str">
        <f t="shared" si="259"/>
        <v>grey</v>
      </c>
      <c r="GQ97" s="633" t="str">
        <f t="shared" si="259"/>
        <v>grey</v>
      </c>
      <c r="GR97" s="633" t="str">
        <f t="shared" si="259"/>
        <v>grey</v>
      </c>
      <c r="GS97" s="633" t="str">
        <f t="shared" si="259"/>
        <v>grey</v>
      </c>
      <c r="GT97" s="633" t="str">
        <f t="shared" si="259"/>
        <v>grey</v>
      </c>
      <c r="GU97" s="633" t="str">
        <f t="shared" si="259"/>
        <v>grey</v>
      </c>
      <c r="GV97" s="633" t="str">
        <f t="shared" si="259"/>
        <v>grey</v>
      </c>
      <c r="GW97" s="633" t="str">
        <f t="shared" si="259"/>
        <v>grey</v>
      </c>
      <c r="GX97" s="633" t="str">
        <f t="shared" si="259"/>
        <v>grey</v>
      </c>
      <c r="GY97" s="633" t="str">
        <f t="shared" si="259"/>
        <v>grey</v>
      </c>
      <c r="GZ97" s="633" t="str">
        <f t="shared" si="259"/>
        <v>grey</v>
      </c>
      <c r="HA97" s="633" t="str">
        <f t="shared" si="259"/>
        <v>grey</v>
      </c>
      <c r="HB97" s="633" t="str">
        <f t="shared" si="259"/>
        <v>grey</v>
      </c>
      <c r="HC97" s="633" t="str">
        <f t="shared" si="259"/>
        <v>grey</v>
      </c>
      <c r="HD97" s="633" t="str">
        <f t="shared" si="259"/>
        <v>grey</v>
      </c>
      <c r="HE97" s="633" t="str">
        <f t="shared" si="259"/>
        <v>grey</v>
      </c>
      <c r="HF97" s="633" t="str">
        <f t="shared" si="259"/>
        <v>grey</v>
      </c>
      <c r="HG97" s="633" t="str">
        <f t="shared" si="259"/>
        <v>grey</v>
      </c>
      <c r="HH97" s="633" t="str">
        <f t="shared" si="259"/>
        <v>grey</v>
      </c>
      <c r="HI97" s="633" t="str">
        <f t="shared" si="259"/>
        <v>grey</v>
      </c>
      <c r="HJ97" s="633" t="str">
        <f t="shared" si="259"/>
        <v>grey</v>
      </c>
      <c r="HK97" s="633" t="str">
        <f t="shared" si="259"/>
        <v>grey</v>
      </c>
      <c r="HL97" s="633" t="str">
        <f t="shared" si="259"/>
        <v>grey</v>
      </c>
      <c r="HM97" s="633" t="str">
        <f t="shared" si="259"/>
        <v>grey</v>
      </c>
      <c r="HN97" s="633" t="str">
        <f t="shared" si="259"/>
        <v>grey</v>
      </c>
      <c r="HO97" s="633" t="str">
        <f t="shared" si="259"/>
        <v>grey</v>
      </c>
      <c r="HP97" s="633" t="str">
        <f t="shared" si="259"/>
        <v>grey</v>
      </c>
      <c r="HQ97" s="633" t="str">
        <f t="shared" si="259"/>
        <v>grey</v>
      </c>
      <c r="HR97" s="633" t="str">
        <f t="shared" si="259"/>
        <v>grey</v>
      </c>
      <c r="HS97" s="1162" t="str">
        <f t="shared" ref="HS97" si="260">IF($GG97="grey","grey",IF(BC97="","",IF(COUNTIF($CV$6:$CV$7,BC97)&gt;0,"","red")))</f>
        <v>grey</v>
      </c>
      <c r="HT97" s="1151" t="str">
        <f t="shared" ref="HT97:HU97" si="261">IF($GG97="grey","grey","")</f>
        <v>grey</v>
      </c>
      <c r="HU97" s="1160" t="str">
        <f t="shared" si="261"/>
        <v>grey</v>
      </c>
    </row>
    <row r="98" spans="1:229">
      <c r="B98" s="1182" t="s">
        <v>1318</v>
      </c>
      <c r="C98" s="1183"/>
      <c r="D98" s="1182" t="s">
        <v>1318</v>
      </c>
      <c r="E98" s="1183"/>
      <c r="F98" s="1182" t="s">
        <v>1327</v>
      </c>
      <c r="G98" s="1183"/>
      <c r="H98" s="1182" t="s">
        <v>1318</v>
      </c>
      <c r="I98" s="1183"/>
      <c r="J98" s="1182" t="s">
        <v>1318</v>
      </c>
      <c r="K98" s="1183"/>
      <c r="L98" s="1182" t="s">
        <v>1318</v>
      </c>
      <c r="M98" s="1183"/>
      <c r="O98" s="1152"/>
      <c r="P98" s="1152"/>
      <c r="Q98" s="1161"/>
      <c r="R98" s="1152"/>
      <c r="S98" s="432" t="s">
        <v>643</v>
      </c>
      <c r="T98" s="432" t="s">
        <v>643</v>
      </c>
      <c r="U98" s="432" t="s">
        <v>643</v>
      </c>
      <c r="V98" s="432" t="s">
        <v>643</v>
      </c>
      <c r="W98" s="432" t="s">
        <v>643</v>
      </c>
      <c r="X98" s="432" t="s">
        <v>643</v>
      </c>
      <c r="Y98" s="432" t="s">
        <v>643</v>
      </c>
      <c r="Z98" s="432" t="s">
        <v>643</v>
      </c>
      <c r="AA98" s="432" t="s">
        <v>643</v>
      </c>
      <c r="AB98" s="432" t="s">
        <v>643</v>
      </c>
      <c r="AC98" s="432" t="s">
        <v>643</v>
      </c>
      <c r="AD98" s="432" t="s">
        <v>643</v>
      </c>
      <c r="AE98" s="432" t="s">
        <v>643</v>
      </c>
      <c r="AF98" s="432" t="s">
        <v>643</v>
      </c>
      <c r="AG98" s="432" t="s">
        <v>643</v>
      </c>
      <c r="AH98" s="432" t="s">
        <v>643</v>
      </c>
      <c r="AI98" s="432" t="s">
        <v>643</v>
      </c>
      <c r="AJ98" s="432" t="s">
        <v>643</v>
      </c>
      <c r="AK98" s="432" t="s">
        <v>643</v>
      </c>
      <c r="AL98" s="432" t="s">
        <v>643</v>
      </c>
      <c r="AM98" s="432" t="s">
        <v>643</v>
      </c>
      <c r="AN98" s="432" t="s">
        <v>643</v>
      </c>
      <c r="AO98" s="432" t="s">
        <v>643</v>
      </c>
      <c r="AP98" s="432" t="s">
        <v>643</v>
      </c>
      <c r="AQ98" s="432" t="s">
        <v>643</v>
      </c>
      <c r="AR98" s="432" t="s">
        <v>643</v>
      </c>
      <c r="AS98" s="432" t="s">
        <v>643</v>
      </c>
      <c r="AT98" s="432" t="s">
        <v>643</v>
      </c>
      <c r="AU98" s="432" t="s">
        <v>643</v>
      </c>
      <c r="AV98" s="432" t="s">
        <v>643</v>
      </c>
      <c r="AW98" s="432" t="s">
        <v>643</v>
      </c>
      <c r="AX98" s="432" t="s">
        <v>643</v>
      </c>
      <c r="AY98" s="432" t="s">
        <v>643</v>
      </c>
      <c r="AZ98" s="432" t="s">
        <v>643</v>
      </c>
      <c r="BA98" s="432" t="s">
        <v>643</v>
      </c>
      <c r="BB98" s="432" t="s">
        <v>643</v>
      </c>
      <c r="BC98" s="1179"/>
      <c r="BD98" s="1152"/>
      <c r="BE98" s="1181"/>
      <c r="DA98" s="1164" t="str">
        <f>IF(DA94="grey","grey",IF(AND(B95&lt;&gt;$BG$7,B95&lt;&gt;$BG$9,B95&lt;&gt;$BG$13,B95&lt;&gt;$BG$12),"grey",IF(B98="","yellow",IF(COUNTIF($CN$6:$CN$32,B98)&gt;0,"","red"))))</f>
        <v>grey</v>
      </c>
      <c r="DB98" s="1165"/>
      <c r="DC98" s="1164" t="str">
        <f>IF(DC94="grey","grey",IF(AND(D95&lt;&gt;$BG$7,D95&lt;&gt;$BG$9,D95&lt;&gt;$BG$13,D95&lt;&gt;$BG$12),"grey",IF(D98="","yellow",IF(COUNTIF($CN$6:$CN$32,D98)&gt;0,"","red"))))</f>
        <v>grey</v>
      </c>
      <c r="DD98" s="1165"/>
      <c r="DE98" s="1164" t="str">
        <f>IF(DE94="grey","grey",IF(AND(F95&lt;&gt;$BG$7,F95&lt;&gt;$BG$9,F95&lt;&gt;$BG$13,F95&lt;&gt;$BG$12),"grey",IF(F98="","yellow",IF(COUNTIF($CN$6:$CN$32,F98)&gt;0,"","red"))))</f>
        <v>grey</v>
      </c>
      <c r="DF98" s="1165"/>
      <c r="DG98" s="1164" t="str">
        <f>IF(DG94="grey","grey",IF(AND(H95&lt;&gt;$BG$7,H95&lt;&gt;$BG$9,H95&lt;&gt;$BG$13,H95&lt;&gt;$BG$12),"grey",IF(H98="","yellow",IF(COUNTIF($CN$6:$CN$32,H98)&gt;0,"","red"))))</f>
        <v>grey</v>
      </c>
      <c r="DH98" s="1165"/>
      <c r="DI98" s="1164" t="str">
        <f>IF(DI94="grey","grey",IF(AND(J95&lt;&gt;$BG$7,J95&lt;&gt;$BG$9,J95&lt;&gt;$BG$13,J95&lt;&gt;$BG$12),"grey",IF(J98="","yellow",IF(COUNTIF($CN$6:$CN$32,J98)&gt;0,"","red"))))</f>
        <v>grey</v>
      </c>
      <c r="DJ98" s="1165"/>
      <c r="DK98" s="1164" t="str">
        <f>IF(DK94="grey","grey",IF(AND(L95&lt;&gt;$BG$7,L95&lt;&gt;$BG$9,L95&lt;&gt;$BG$13,L95&lt;&gt;$BG$12),"grey",IF(L98="","yellow",IF(COUNTIF($CN$6:$CN$32,L98)&gt;0,"","red"))))</f>
        <v>grey</v>
      </c>
      <c r="DL98" s="1165"/>
      <c r="DM98" s="22" t="str">
        <f>IFERROR(INDEX(内線情報!$BL$5:$BL$41,MATCH(R98,内線情報!$AI$5:$AI$43,0),1),"")</f>
        <v/>
      </c>
      <c r="DR98" s="22">
        <f>MAX(DR$2:DR97)</f>
        <v>1</v>
      </c>
      <c r="DS98" s="1141"/>
      <c r="DV98" s="1153"/>
      <c r="DW98" s="1154"/>
      <c r="DX98" s="1153"/>
      <c r="DY98" s="1154"/>
      <c r="DZ98" s="1153"/>
      <c r="EA98" s="1154"/>
      <c r="EB98" s="1153"/>
      <c r="EC98" s="1154"/>
      <c r="ED98" s="1153"/>
      <c r="EE98" s="1154"/>
      <c r="EF98" s="1153"/>
      <c r="EG98" s="1154"/>
      <c r="ET98" s="1153"/>
      <c r="EU98" s="1154"/>
      <c r="EV98" s="1153"/>
      <c r="EW98" s="1154"/>
      <c r="EX98" s="1153"/>
      <c r="EY98" s="1154"/>
      <c r="EZ98" s="1153"/>
      <c r="FA98" s="1154"/>
      <c r="FB98" s="1153"/>
      <c r="FC98" s="1154"/>
      <c r="FD98" s="1153"/>
      <c r="FE98" s="1154"/>
      <c r="FF98" s="411"/>
      <c r="FG98" s="411"/>
      <c r="FH98" s="411"/>
      <c r="FI98" s="411"/>
      <c r="FJ98" s="411"/>
      <c r="FK98" s="411"/>
      <c r="FL98" s="411"/>
      <c r="FM98" s="411"/>
      <c r="FN98" s="411"/>
      <c r="FO98" s="411"/>
      <c r="FP98" s="411"/>
      <c r="FQ98" s="411"/>
      <c r="FR98" s="1153"/>
      <c r="FS98" s="1154"/>
      <c r="FT98" s="1153"/>
      <c r="FU98" s="1154"/>
      <c r="FV98" s="1153"/>
      <c r="FW98" s="1154"/>
      <c r="FX98" s="1153"/>
      <c r="FY98" s="1154"/>
      <c r="FZ98" s="1153"/>
      <c r="GA98" s="1154"/>
      <c r="GB98" s="1153"/>
      <c r="GC98" s="1154"/>
      <c r="GE98" s="1152"/>
      <c r="GF98" s="1152"/>
      <c r="GG98" s="1161"/>
      <c r="GH98" s="1152"/>
      <c r="GI98" s="633" t="str">
        <f t="shared" ref="GI98:HR98" si="262">IF(GI70="grey","grey",IF($GG97="grey","grey",IF(S98="","yellow",IF(COUNTIF($CW$6:$CW$7,S98)&gt;0,"","red"))))</f>
        <v>grey</v>
      </c>
      <c r="GJ98" s="633" t="str">
        <f t="shared" si="262"/>
        <v>grey</v>
      </c>
      <c r="GK98" s="633" t="str">
        <f t="shared" si="262"/>
        <v>grey</v>
      </c>
      <c r="GL98" s="633" t="str">
        <f t="shared" si="262"/>
        <v>grey</v>
      </c>
      <c r="GM98" s="633" t="str">
        <f t="shared" si="262"/>
        <v>grey</v>
      </c>
      <c r="GN98" s="633" t="str">
        <f t="shared" si="262"/>
        <v>grey</v>
      </c>
      <c r="GO98" s="633" t="str">
        <f t="shared" si="262"/>
        <v>grey</v>
      </c>
      <c r="GP98" s="633" t="str">
        <f t="shared" si="262"/>
        <v>grey</v>
      </c>
      <c r="GQ98" s="633" t="str">
        <f t="shared" si="262"/>
        <v>grey</v>
      </c>
      <c r="GR98" s="633" t="str">
        <f t="shared" si="262"/>
        <v>grey</v>
      </c>
      <c r="GS98" s="633" t="str">
        <f t="shared" si="262"/>
        <v>grey</v>
      </c>
      <c r="GT98" s="633" t="str">
        <f t="shared" si="262"/>
        <v>grey</v>
      </c>
      <c r="GU98" s="633" t="str">
        <f t="shared" si="262"/>
        <v>grey</v>
      </c>
      <c r="GV98" s="633" t="str">
        <f t="shared" si="262"/>
        <v>grey</v>
      </c>
      <c r="GW98" s="633" t="str">
        <f t="shared" si="262"/>
        <v>grey</v>
      </c>
      <c r="GX98" s="633" t="str">
        <f t="shared" si="262"/>
        <v>grey</v>
      </c>
      <c r="GY98" s="633" t="str">
        <f t="shared" si="262"/>
        <v>grey</v>
      </c>
      <c r="GZ98" s="633" t="str">
        <f t="shared" si="262"/>
        <v>grey</v>
      </c>
      <c r="HA98" s="633" t="str">
        <f t="shared" si="262"/>
        <v>grey</v>
      </c>
      <c r="HB98" s="633" t="str">
        <f t="shared" si="262"/>
        <v>grey</v>
      </c>
      <c r="HC98" s="633" t="str">
        <f t="shared" si="262"/>
        <v>grey</v>
      </c>
      <c r="HD98" s="633" t="str">
        <f t="shared" si="262"/>
        <v>grey</v>
      </c>
      <c r="HE98" s="633" t="str">
        <f t="shared" si="262"/>
        <v>grey</v>
      </c>
      <c r="HF98" s="633" t="str">
        <f t="shared" si="262"/>
        <v>grey</v>
      </c>
      <c r="HG98" s="633" t="str">
        <f t="shared" si="262"/>
        <v>grey</v>
      </c>
      <c r="HH98" s="633" t="str">
        <f t="shared" si="262"/>
        <v>grey</v>
      </c>
      <c r="HI98" s="633" t="str">
        <f t="shared" si="262"/>
        <v>grey</v>
      </c>
      <c r="HJ98" s="633" t="str">
        <f t="shared" si="262"/>
        <v>grey</v>
      </c>
      <c r="HK98" s="633" t="str">
        <f t="shared" si="262"/>
        <v>grey</v>
      </c>
      <c r="HL98" s="633" t="str">
        <f t="shared" si="262"/>
        <v>grey</v>
      </c>
      <c r="HM98" s="633" t="str">
        <f t="shared" si="262"/>
        <v>grey</v>
      </c>
      <c r="HN98" s="633" t="str">
        <f t="shared" si="262"/>
        <v>grey</v>
      </c>
      <c r="HO98" s="633" t="str">
        <f t="shared" si="262"/>
        <v>grey</v>
      </c>
      <c r="HP98" s="633" t="str">
        <f t="shared" si="262"/>
        <v>grey</v>
      </c>
      <c r="HQ98" s="633" t="str">
        <f t="shared" si="262"/>
        <v>grey</v>
      </c>
      <c r="HR98" s="633" t="str">
        <f t="shared" si="262"/>
        <v>grey</v>
      </c>
      <c r="HS98" s="1163"/>
      <c r="HT98" s="1152"/>
      <c r="HU98" s="1161"/>
    </row>
    <row r="99" spans="1:229">
      <c r="J99" s="39"/>
      <c r="K99" s="39"/>
      <c r="L99" s="39"/>
      <c r="M99" s="39"/>
      <c r="DI99" s="39"/>
      <c r="DJ99" s="39"/>
      <c r="DK99" s="39"/>
      <c r="DL99" s="39"/>
    </row>
    <row r="100" spans="1:229">
      <c r="A100" s="27"/>
      <c r="B100" s="28" t="s">
        <v>17</v>
      </c>
      <c r="C100" s="18"/>
      <c r="D100" s="18"/>
      <c r="E100" s="18"/>
      <c r="F100" s="18"/>
      <c r="G100" s="18"/>
      <c r="H100" s="18"/>
      <c r="I100" s="18"/>
      <c r="J100" s="26"/>
      <c r="K100" s="26"/>
      <c r="L100" s="26"/>
      <c r="M100" s="26"/>
      <c r="N100" s="22"/>
      <c r="O100" s="23"/>
      <c r="P100" s="22"/>
      <c r="Q100" s="23"/>
      <c r="R100" s="29"/>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3"/>
      <c r="DA100" s="28" t="s">
        <v>17</v>
      </c>
      <c r="DB100" s="18"/>
      <c r="DC100" s="18"/>
      <c r="DD100" s="18"/>
      <c r="DE100" s="18"/>
      <c r="DF100" s="18"/>
      <c r="DG100" s="18"/>
      <c r="DH100" s="18"/>
      <c r="DI100" s="26"/>
      <c r="DJ100" s="26"/>
      <c r="DK100" s="26"/>
      <c r="DL100" s="26"/>
    </row>
    <row r="101" spans="1:229">
      <c r="B101" s="1186" t="s">
        <v>276</v>
      </c>
      <c r="C101" s="1187"/>
      <c r="D101" s="1186" t="s">
        <v>277</v>
      </c>
      <c r="E101" s="1187"/>
      <c r="F101" s="1186" t="s">
        <v>278</v>
      </c>
      <c r="G101" s="1187"/>
      <c r="H101" s="1186" t="s">
        <v>279</v>
      </c>
      <c r="I101" s="1187"/>
      <c r="J101" s="1186" t="s">
        <v>280</v>
      </c>
      <c r="K101" s="1187"/>
      <c r="L101" s="1186" t="s">
        <v>281</v>
      </c>
      <c r="M101" s="1187"/>
      <c r="O101" s="32" t="s">
        <v>282</v>
      </c>
      <c r="P101" s="33" t="s">
        <v>283</v>
      </c>
      <c r="S101" s="1148" t="s">
        <v>284</v>
      </c>
      <c r="T101" s="1149"/>
      <c r="U101" s="1149"/>
      <c r="V101" s="1149"/>
      <c r="W101" s="1149"/>
      <c r="X101" s="1149"/>
      <c r="Y101" s="1149"/>
      <c r="Z101" s="1149"/>
      <c r="AA101" s="1149"/>
      <c r="AB101" s="1149"/>
      <c r="AC101" s="1149"/>
      <c r="AD101" s="1149"/>
      <c r="AE101" s="1149"/>
      <c r="AF101" s="1149"/>
      <c r="AG101" s="1149"/>
      <c r="AH101" s="1149"/>
      <c r="AI101" s="1149"/>
      <c r="AJ101" s="1149"/>
      <c r="AK101" s="1149"/>
      <c r="AL101" s="1149"/>
      <c r="AM101" s="1149"/>
      <c r="AN101" s="1149"/>
      <c r="AO101" s="1149"/>
      <c r="AP101" s="1149"/>
      <c r="AQ101" s="1149"/>
      <c r="AR101" s="1149"/>
      <c r="AS101" s="1149"/>
      <c r="AT101" s="1149"/>
      <c r="AU101" s="1149"/>
      <c r="AV101" s="1149"/>
      <c r="AW101" s="1149"/>
      <c r="AX101" s="1149"/>
      <c r="AY101" s="1149"/>
      <c r="AZ101" s="1149"/>
      <c r="BA101" s="1149"/>
      <c r="BB101" s="1150"/>
      <c r="DA101" s="1166" t="str">
        <f>IFERROR(IF(COUNT(Q105:Q130)&gt;0,IF($DN104&lt;8,"grey",B101),"grey"),B101)</f>
        <v>grey</v>
      </c>
      <c r="DB101" s="1167"/>
      <c r="DC101" s="1166" t="str">
        <f>IFERROR(IF(COUNT(Q105:Q130)&gt;0,IF($DN104&lt;8,"grey",D101),"grey"),D101)</f>
        <v>grey</v>
      </c>
      <c r="DD101" s="1167"/>
      <c r="DE101" s="1166" t="str">
        <f>IFERROR(IF(COUNT(Q105:Q130)&gt;0,IF($DN104&lt;8,"grey",F101),"grey"),F101)</f>
        <v>grey</v>
      </c>
      <c r="DF101" s="1167"/>
      <c r="DG101" s="1166" t="str">
        <f>IFERROR(IF(COUNT(Q105:Q130)&gt;0,IF($DN104&lt;8,"grey",H101),"grey"),H101)</f>
        <v>grey</v>
      </c>
      <c r="DH101" s="1167"/>
      <c r="DI101" s="1166" t="str">
        <f>IFERROR(IF(COUNT(Q105:Q130)&gt;0,IF($DN104&lt;8,"grey",J101),"grey"),J101)</f>
        <v>grey</v>
      </c>
      <c r="DJ101" s="1167"/>
      <c r="DK101" s="1166" t="str">
        <f>IFERROR(IF(COUNT(Q105:Q130)&gt;0,IF($DN104&lt;8,"grey",L101),"grey"),L101)</f>
        <v>grey</v>
      </c>
      <c r="DL101" s="1167"/>
      <c r="DV101" s="1172" t="s">
        <v>1288</v>
      </c>
      <c r="DW101" s="1173"/>
      <c r="DX101" s="1173"/>
      <c r="DY101" s="1173"/>
      <c r="DZ101" s="1173"/>
      <c r="EA101" s="1173"/>
      <c r="EB101" s="1173"/>
      <c r="EC101" s="1173"/>
      <c r="ED101" s="1173"/>
      <c r="EE101" s="1173"/>
      <c r="EF101" s="1173"/>
      <c r="EG101" s="1173"/>
      <c r="EH101" s="1173"/>
      <c r="EI101" s="1173"/>
      <c r="EJ101" s="1173"/>
      <c r="EK101" s="1173"/>
      <c r="EL101" s="1173"/>
      <c r="EM101" s="1173"/>
      <c r="EN101" s="1173"/>
      <c r="EO101" s="1173"/>
      <c r="EP101" s="1173"/>
      <c r="EQ101" s="1173"/>
      <c r="ER101" s="1173"/>
      <c r="ES101" s="1173"/>
      <c r="ET101" s="1173"/>
      <c r="EU101" s="1173"/>
      <c r="EV101" s="1173"/>
      <c r="EW101" s="1173"/>
      <c r="EX101" s="1173"/>
      <c r="EY101" s="1173"/>
      <c r="EZ101" s="1173"/>
      <c r="FA101" s="1173"/>
      <c r="FB101" s="1173"/>
      <c r="FC101" s="1173"/>
      <c r="FD101" s="1173"/>
      <c r="FE101" s="1173"/>
      <c r="FF101" s="417"/>
      <c r="FG101" s="417"/>
      <c r="FH101" s="417"/>
      <c r="FI101" s="417"/>
      <c r="FJ101" s="417"/>
      <c r="FK101" s="417"/>
      <c r="FL101" s="417"/>
      <c r="FM101" s="417"/>
      <c r="FN101" s="417"/>
      <c r="FO101" s="417"/>
      <c r="FP101" s="417"/>
      <c r="FQ101" s="417"/>
      <c r="FR101" s="417"/>
      <c r="FS101" s="417"/>
      <c r="FT101" s="417"/>
      <c r="FU101" s="417"/>
      <c r="FV101" s="417"/>
      <c r="FW101" s="417"/>
      <c r="FX101" s="417"/>
      <c r="FY101" s="417"/>
      <c r="FZ101" s="417"/>
      <c r="GA101" s="417"/>
      <c r="GB101" s="417"/>
      <c r="GC101" s="417"/>
      <c r="GE101" s="32"/>
      <c r="GF101" s="33"/>
      <c r="GI101" s="1148" t="s">
        <v>1290</v>
      </c>
      <c r="GJ101" s="1149"/>
      <c r="GK101" s="1149"/>
      <c r="GL101" s="1149"/>
      <c r="GM101" s="1149"/>
      <c r="GN101" s="1149"/>
      <c r="GO101" s="1149"/>
      <c r="GP101" s="1149"/>
      <c r="GQ101" s="1149"/>
      <c r="GR101" s="1149"/>
      <c r="GS101" s="1149"/>
      <c r="GT101" s="1149"/>
      <c r="GU101" s="1149"/>
      <c r="GV101" s="1149"/>
      <c r="GW101" s="1149"/>
      <c r="GX101" s="1149"/>
      <c r="GY101" s="1149"/>
      <c r="GZ101" s="1149"/>
      <c r="HA101" s="1149"/>
      <c r="HB101" s="1149"/>
      <c r="HC101" s="1149"/>
      <c r="HD101" s="1149"/>
      <c r="HE101" s="1149"/>
      <c r="HF101" s="1149"/>
      <c r="HG101" s="1149"/>
      <c r="HH101" s="1149"/>
      <c r="HI101" s="1149"/>
      <c r="HJ101" s="1149"/>
      <c r="HK101" s="1149"/>
      <c r="HL101" s="1149"/>
      <c r="HM101" s="1149"/>
      <c r="HN101" s="1149"/>
      <c r="HO101" s="1149"/>
      <c r="HP101" s="1149"/>
      <c r="HQ101" s="1149"/>
      <c r="HR101" s="1150"/>
    </row>
    <row r="102" spans="1:229">
      <c r="B102" s="34" t="s">
        <v>57</v>
      </c>
      <c r="C102" s="35"/>
      <c r="D102" s="34" t="s">
        <v>57</v>
      </c>
      <c r="E102" s="35"/>
      <c r="F102" s="34" t="s">
        <v>57</v>
      </c>
      <c r="G102" s="35"/>
      <c r="H102" s="34" t="s">
        <v>57</v>
      </c>
      <c r="I102" s="35"/>
      <c r="J102" s="34" t="s">
        <v>57</v>
      </c>
      <c r="K102" s="35"/>
      <c r="L102" s="34" t="s">
        <v>57</v>
      </c>
      <c r="M102" s="35"/>
      <c r="O102" s="36" t="str">
        <f>IF(SUM(Q104:Q130)&gt;0,DR102,"")</f>
        <v/>
      </c>
      <c r="P102" s="37">
        <f>COUNT(Q104:Q130)</f>
        <v>0</v>
      </c>
      <c r="S102" s="38">
        <v>1</v>
      </c>
      <c r="T102" s="38">
        <v>2</v>
      </c>
      <c r="U102" s="38">
        <v>3</v>
      </c>
      <c r="V102" s="38">
        <v>4</v>
      </c>
      <c r="W102" s="38">
        <v>5</v>
      </c>
      <c r="X102" s="38">
        <v>6</v>
      </c>
      <c r="Y102" s="38">
        <v>7</v>
      </c>
      <c r="Z102" s="38">
        <v>8</v>
      </c>
      <c r="AA102" s="38">
        <v>9</v>
      </c>
      <c r="AB102" s="38">
        <v>10</v>
      </c>
      <c r="AC102" s="38">
        <v>11</v>
      </c>
      <c r="AD102" s="38">
        <v>12</v>
      </c>
      <c r="AE102" s="38">
        <v>13</v>
      </c>
      <c r="AF102" s="38">
        <v>14</v>
      </c>
      <c r="AG102" s="38">
        <v>15</v>
      </c>
      <c r="AH102" s="38">
        <v>16</v>
      </c>
      <c r="AI102" s="38">
        <v>17</v>
      </c>
      <c r="AJ102" s="38">
        <v>18</v>
      </c>
      <c r="AK102" s="38">
        <v>19</v>
      </c>
      <c r="AL102" s="38">
        <v>20</v>
      </c>
      <c r="AM102" s="38">
        <v>21</v>
      </c>
      <c r="AN102" s="38">
        <v>22</v>
      </c>
      <c r="AO102" s="38">
        <v>23</v>
      </c>
      <c r="AP102" s="38">
        <v>24</v>
      </c>
      <c r="AQ102" s="38">
        <v>25</v>
      </c>
      <c r="AR102" s="38">
        <v>26</v>
      </c>
      <c r="AS102" s="38">
        <v>27</v>
      </c>
      <c r="AT102" s="38">
        <v>28</v>
      </c>
      <c r="AU102" s="38">
        <v>29</v>
      </c>
      <c r="AV102" s="38">
        <v>30</v>
      </c>
      <c r="AW102" s="38">
        <v>31</v>
      </c>
      <c r="AX102" s="38">
        <v>32</v>
      </c>
      <c r="AY102" s="38">
        <v>33</v>
      </c>
      <c r="AZ102" s="38">
        <v>34</v>
      </c>
      <c r="BA102" s="38">
        <v>35</v>
      </c>
      <c r="BB102" s="38">
        <v>36</v>
      </c>
      <c r="BP102" s="50" t="s">
        <v>589</v>
      </c>
      <c r="BQ102" s="52"/>
      <c r="BR102" s="50" t="s">
        <v>417</v>
      </c>
      <c r="BS102" s="52"/>
      <c r="BT102" s="50" t="s">
        <v>589</v>
      </c>
      <c r="BU102" s="52"/>
      <c r="BV102" s="50" t="s">
        <v>417</v>
      </c>
      <c r="BW102" s="52"/>
      <c r="BX102" s="50" t="s">
        <v>589</v>
      </c>
      <c r="BY102" s="52"/>
      <c r="BZ102" s="50" t="s">
        <v>417</v>
      </c>
      <c r="CA102" s="52"/>
      <c r="CB102" s="50" t="s">
        <v>589</v>
      </c>
      <c r="CC102" s="52"/>
      <c r="CD102" s="50" t="s">
        <v>417</v>
      </c>
      <c r="CE102" s="52"/>
      <c r="CF102" s="50" t="s">
        <v>589</v>
      </c>
      <c r="CG102" s="52"/>
      <c r="CH102" s="50" t="s">
        <v>417</v>
      </c>
      <c r="CI102" s="52"/>
      <c r="CJ102" s="50" t="s">
        <v>589</v>
      </c>
      <c r="CK102" s="52"/>
      <c r="CL102" s="50" t="s">
        <v>417</v>
      </c>
      <c r="CM102" s="52"/>
      <c r="DA102" s="34" t="str">
        <f>IF(DA101="grey","grey",IF(B102="","yellow",IF(COUNTIF($BG$6:$BG$39,B102)&gt;0,"","red")))</f>
        <v>grey</v>
      </c>
      <c r="DB102" s="35" t="str">
        <f ca="1">IF(DA101="grey","grey",IFERROR(IF(COUNTIF(INDIRECT(B102),SUBSTITUTE(C102,"*","~")),EU102,"red"),IF(AND(C102&lt;&gt;$BG$7,C102&lt;&gt;$BG$8,C102&lt;&gt;$BG$9,C102&lt;&gt;$BG$10,C102&lt;&gt;$BG$11,C102&lt;&gt;$BG$12,C102&lt;&gt;$BG$13),"grey",EU102)))</f>
        <v>grey</v>
      </c>
      <c r="DC102" s="34" t="str">
        <f>IF(DC101="grey","grey",IF(D102="","yellow",IF(COUNTIF($BG$6:$BG$39,D102)&gt;0,"","red")))</f>
        <v>grey</v>
      </c>
      <c r="DD102" s="35" t="str">
        <f ca="1">IF(DC101="grey","grey",IFERROR(IF(COUNTIF(INDIRECT(D102),SUBSTITUTE(E102,"*","~")),EW102,"red"),IF(AND(E102&lt;&gt;$BG$7,E102&lt;&gt;$BG$8,E102&lt;&gt;$BG$9,E102&lt;&gt;$BG$10,E102&lt;&gt;$BG$11,E102&lt;&gt;$BG$12,E102&lt;&gt;$BG$13),"grey",EW102)))</f>
        <v>grey</v>
      </c>
      <c r="DE102" s="34" t="str">
        <f>IF(DE101="grey","grey",IF(F102="","yellow",IF(COUNTIF($BG$6:$BG$39,F102)&gt;0,"","red")))</f>
        <v>grey</v>
      </c>
      <c r="DF102" s="35" t="str">
        <f ca="1">IF(DE101="grey","grey",IFERROR(IF(COUNTIF(INDIRECT(F102),SUBSTITUTE(G102,"*","~")),EY102,"red"),IF(AND(G102&lt;&gt;$BG$7,G102&lt;&gt;$BG$8,G102&lt;&gt;$BG$9,G102&lt;&gt;$BG$10,G102&lt;&gt;$BG$11,G102&lt;&gt;$BG$12,G102&lt;&gt;$BG$13),"grey",EY102)))</f>
        <v>grey</v>
      </c>
      <c r="DG102" s="34" t="str">
        <f>IF(DG101="grey","grey",IF(H102="","yellow",IF(COUNTIF($BG$6:$BG$39,H102)&gt;0,"","red")))</f>
        <v>grey</v>
      </c>
      <c r="DH102" s="35" t="str">
        <f ca="1">IF(DG101="grey","grey",IFERROR(IF(COUNTIF(INDIRECT(H102),SUBSTITUTE(I102,"*","~")),FA102,"red"),IF(AND(I102&lt;&gt;$BG$7,I102&lt;&gt;$BG$8,I102&lt;&gt;$BG$9,I102&lt;&gt;$BG$10,I102&lt;&gt;$BG$11,I102&lt;&gt;$BG$12,I102&lt;&gt;$BG$13),"grey",FA102)))</f>
        <v>grey</v>
      </c>
      <c r="DI102" s="34" t="str">
        <f>IF(DI101="grey","grey",IF(J102="","yellow",IF(COUNTIF($BG$6:$BG$39,J102)&gt;0,"","red")))</f>
        <v>grey</v>
      </c>
      <c r="DJ102" s="35" t="str">
        <f ca="1">IF(DI101="grey","grey",IFERROR(IF(COUNTIF(INDIRECT(J102),SUBSTITUTE(K102,"*","~")),FC102,"red"),IF(AND(K102&lt;&gt;$BG$7,K102&lt;&gt;$BG$8,K102&lt;&gt;$BG$9,K102&lt;&gt;$BG$10,K102&lt;&gt;$BG$11,K102&lt;&gt;$BG$12,K102&lt;&gt;$BG$13),"grey",FC102)))</f>
        <v>grey</v>
      </c>
      <c r="DK102" s="34" t="str">
        <f>IF(DK101="grey","grey",IF(L102="","yellow",IF(COUNTIF($BG$6:$BG$39,L102)&gt;0,"","red")))</f>
        <v>grey</v>
      </c>
      <c r="DL102" s="35" t="str">
        <f ca="1">IF(DK101="grey","grey",IFERROR(IF(COUNTIF(INDIRECT(L102),SUBSTITUTE(M102,"*","~")),FE102,"red"),IF(AND(M102&lt;&gt;$BG$7,M102&lt;&gt;$BG$8,M102&lt;&gt;$BG$9,M102&lt;&gt;$BG$10,M102&lt;&gt;$BG$11,M102&lt;&gt;$BG$12,M102&lt;&gt;$BG$13),"grey",FE102)))</f>
        <v>grey</v>
      </c>
      <c r="DR102" s="22" t="str">
        <f>IF(P102&gt;0,DR98+1,"")</f>
        <v/>
      </c>
      <c r="DV102" s="34" t="str">
        <f>CONCATENATE(B102,C102)</f>
        <v>未使用</v>
      </c>
      <c r="DW102" s="35"/>
      <c r="DX102" s="34" t="str">
        <f>CONCATENATE(D102,E102)</f>
        <v>未使用</v>
      </c>
      <c r="DY102" s="35"/>
      <c r="DZ102" s="34" t="str">
        <f>CONCATENATE(F102,G102)</f>
        <v>未使用</v>
      </c>
      <c r="EA102" s="35"/>
      <c r="EB102" s="34" t="str">
        <f>CONCATENATE(H102,I102)</f>
        <v>未使用</v>
      </c>
      <c r="EC102" s="35"/>
      <c r="ED102" s="34" t="str">
        <f>CONCATENATE(J102,K102)</f>
        <v>未使用</v>
      </c>
      <c r="EE102" s="35"/>
      <c r="EF102" s="34" t="str">
        <f>CONCATENATE(L102,M102)</f>
        <v>未使用</v>
      </c>
      <c r="EG102" s="35"/>
      <c r="EH102" s="22">
        <f>COUNTIF($DV$6:$EG$34,DV102)</f>
        <v>18</v>
      </c>
      <c r="EJ102" s="22">
        <f>COUNTIF($DV$6:$EG$34,DX102)</f>
        <v>18</v>
      </c>
      <c r="EL102" s="22">
        <f>COUNTIF($DV$6:$EG$34,DZ102)</f>
        <v>18</v>
      </c>
      <c r="EN102" s="22">
        <f>COUNTIF($DV$6:$EG$34,EB102)</f>
        <v>18</v>
      </c>
      <c r="EP102" s="22">
        <f>COUNTIF($DV$6:$EG$34,ED102)</f>
        <v>18</v>
      </c>
      <c r="ER102" s="22">
        <f>COUNTIF($DV$6:$EG$34,EF102)</f>
        <v>18</v>
      </c>
      <c r="ET102" s="34" t="str">
        <f>IF(DV102="未使用","",IF(EH102&lt;2,"","red"))</f>
        <v/>
      </c>
      <c r="EU102" s="35" t="str">
        <f>IF(B102="ボックスキー","",IF(C102="","red",FS102))</f>
        <v>red</v>
      </c>
      <c r="EV102" s="34" t="str">
        <f>IF(DX102="未使用","",IF(EJ102&lt;2,"","red"))</f>
        <v/>
      </c>
      <c r="EW102" s="35" t="str">
        <f>IF(D102="ボックスキー","",IF(E102="","red",FU102))</f>
        <v>red</v>
      </c>
      <c r="EX102" s="34" t="str">
        <f>IF(DZ102="未使用","",IF(EL102&lt;2,"","red"))</f>
        <v/>
      </c>
      <c r="EY102" s="35" t="str">
        <f>IF(F102="ボックスキー","",IF(G102="","red",FW102))</f>
        <v>red</v>
      </c>
      <c r="EZ102" s="34" t="str">
        <f>IF(EB102="未使用","",IF(EN102&lt;2,"","red"))</f>
        <v/>
      </c>
      <c r="FA102" s="35" t="str">
        <f>IF(H102="ボックスキー","",IF(I102="","red",FY102))</f>
        <v>red</v>
      </c>
      <c r="FB102" s="34" t="str">
        <f>IF(ED102="未使用","",IF(EP102&lt;2,"","red"))</f>
        <v/>
      </c>
      <c r="FC102" s="35" t="str">
        <f>IF(J102="ボックスキー","",IF(K102="","red",GA102))</f>
        <v>red</v>
      </c>
      <c r="FD102" s="34" t="str">
        <f>IF(EF102="未使用","",IF(ER102&lt;2,"","red"))</f>
        <v/>
      </c>
      <c r="FE102" s="35" t="str">
        <f>IF(L102="ボックスキー","",IF(M102="","red",GC102))</f>
        <v>red</v>
      </c>
      <c r="FF102" s="419"/>
      <c r="FG102" s="419"/>
      <c r="FH102" s="419"/>
      <c r="FI102" s="419"/>
      <c r="FJ102" s="419"/>
      <c r="FK102" s="419"/>
      <c r="FL102" s="419"/>
      <c r="FM102" s="419"/>
      <c r="FN102" s="419"/>
      <c r="FO102" s="419"/>
      <c r="FP102" s="419"/>
      <c r="FQ102" s="419"/>
      <c r="FR102" s="34"/>
      <c r="FS102" s="35" t="str">
        <f>IF(B102=$FG$6,INDEX($FG$7:$FG$18,C102),IF(B102=$FH$6,INDEX($FH$7:$FH$12,C102),IF(B102=$FI$6,INDEX($FI$7:$FI$18,C102),IF(B102=$FJ$6,INDEX($FJ$7:$FJ$56,C102),"none"))))</f>
        <v>none</v>
      </c>
      <c r="FT102" s="34"/>
      <c r="FU102" s="35" t="str">
        <f>IF(D102=$FG$6,INDEX($FG$7:$FG$18,E102),IF(D102=$FH$6,INDEX($FH$7:$FH$12,E102),IF(D102=$FI$6,INDEX($FI$7:$FI$18,E102),IF(D102=$FJ$6,INDEX($FJ$7:$FJ$56,E102),"none"))))</f>
        <v>none</v>
      </c>
      <c r="FV102" s="34"/>
      <c r="FW102" s="35" t="str">
        <f>IF(F102=$FG$6,INDEX($FG$7:$FG$18,G102),IF(F102=$FH$6,INDEX($FH$7:$FH$12,G102),IF(F102=$FI$6,INDEX($FI$7:$FI$18,G102),IF(F102=$FJ$6,INDEX($FJ$7:$FJ$56,G102),"none"))))</f>
        <v>none</v>
      </c>
      <c r="FX102" s="34"/>
      <c r="FY102" s="35" t="str">
        <f>IF(H102=$FG$6,INDEX($FG$7:$FG$18,I102),IF(H102=$FH$6,INDEX($FH$7:$FH$12,I102),IF(H102=$FI$6,INDEX($FI$7:$FI$18,I102),IF(H102=$FJ$6,INDEX($FJ$7:$FJ$56,I102),"none"))))</f>
        <v>none</v>
      </c>
      <c r="FZ102" s="34"/>
      <c r="GA102" s="35" t="str">
        <f>IF(J102=$FG$6,INDEX($FG$7:$FG$18,K102),IF(J102=$FH$6,INDEX($FH$7:$FH$12,K102),IF(J102=$FI$6,INDEX($FI$7:$FI$18,K102),IF(J102=$FJ$6,INDEX($FJ$7:$FJ$56,K102),"none"))))</f>
        <v>none</v>
      </c>
      <c r="GB102" s="34"/>
      <c r="GC102" s="35" t="str">
        <f>IF(L102=$FG$6,INDEX($FG$7:$FG$18,M102),IF(L102=$FH$6,INDEX($FH$7:$FH$12,M102),IF(L102=$FI$6,INDEX($FI$7:$FI$18,M102),IF(L102=$FJ$6,INDEX($FJ$7:$FJ$56,M102),"none"))))</f>
        <v>none</v>
      </c>
      <c r="GE102" s="36" t="str">
        <f>IF(COUNTIF($GG105:$GG130,"grey")=13,"grey","")</f>
        <v>grey</v>
      </c>
      <c r="GF102" s="36" t="str">
        <f>IF(COUNTIF($GG105:$GG130,"grey")=13,"grey","")</f>
        <v>grey</v>
      </c>
      <c r="GI102" s="686" t="str">
        <f>IFERROR(IF(COUNT($Q105:$Q130)&gt;0,IF($DN104&lt;8,"grey",B101),"grey"),B101)</f>
        <v>grey</v>
      </c>
      <c r="GJ102" s="686" t="str">
        <f>IFERROR(IF(COUNT($Q105:$Q130)&gt;0,IF($DN104&lt;8,"grey",D101),"grey"),D101)</f>
        <v>grey</v>
      </c>
      <c r="GK102" s="686" t="str">
        <f>IFERROR(IF(COUNT($Q105:$Q130)&gt;0,IF($DN104&lt;8,"grey",F101),"grey"),F101)</f>
        <v>grey</v>
      </c>
      <c r="GL102" s="686" t="str">
        <f>IFERROR(IF(COUNT($Q105:$Q130)&gt;0,IF($DN104&lt;8,"grey",H101),"grey"),H101)</f>
        <v>grey</v>
      </c>
      <c r="GM102" s="686" t="str">
        <f>IFERROR(IF(COUNT($Q105:$Q130)&gt;0,IF($DN104&lt;8,"grey",J101),"grey"),J101)</f>
        <v>grey</v>
      </c>
      <c r="GN102" s="686" t="str">
        <f>IFERROR(IF(COUNT($Q105:$Q130)&gt;0,IF($DN104&lt;8,"grey",L101),"grey"),L101)</f>
        <v>grey</v>
      </c>
      <c r="GO102" s="686" t="str">
        <f>IFERROR(IF(COUNT($Q105:$Q130)&gt;0,IF($DN104&lt;8,"grey",B106),"grey"),B106)</f>
        <v>grey</v>
      </c>
      <c r="GP102" s="686" t="str">
        <f>IFERROR(IF(COUNT($Q105:$Q130)&gt;0,IF($DN104&lt;8,"grey",D106),"grey"),D106)</f>
        <v>grey</v>
      </c>
      <c r="GQ102" s="686" t="str">
        <f>IFERROR(IF(COUNT($Q105:$Q130)&gt;0,IF($DN104&lt;18,"grey",F106),"grey"),F106)</f>
        <v>grey</v>
      </c>
      <c r="GR102" s="686" t="str">
        <f>IFERROR(IF(COUNT($Q105:$Q130)&gt;0,IF($DN104&lt;18,"grey",H106),"grey"),H106)</f>
        <v>grey</v>
      </c>
      <c r="GS102" s="686" t="str">
        <f>IFERROR(IF(COUNT($Q105:$Q130)&gt;0,IF($DN104&lt;18,"grey",J106),"grey"),J106)</f>
        <v>grey</v>
      </c>
      <c r="GT102" s="686" t="str">
        <f>IFERROR(IF(COUNT($Q105:$Q130)&gt;0,IF($DN104&lt;18,"grey",L106),"grey"),L106)</f>
        <v>grey</v>
      </c>
      <c r="GU102" s="686" t="str">
        <f>IFERROR(IF(COUNT($Q105:$Q130)&gt;0,IF($DN104&lt;18,"grey",B111),"grey"),B111)</f>
        <v>grey</v>
      </c>
      <c r="GV102" s="686" t="str">
        <f>IFERROR(IF(COUNT($Q105:$Q130)&gt;0,IF($DN104&lt;18,"grey",D111),"grey"),D111)</f>
        <v>grey</v>
      </c>
      <c r="GW102" s="686" t="str">
        <f>IFERROR(IF(COUNT($Q105:$Q130)&gt;0,IF($DN104&lt;18,"grey",F111),"grey"),F111)</f>
        <v>grey</v>
      </c>
      <c r="GX102" s="686" t="str">
        <f>IFERROR(IF(COUNT($Q105:$Q130)&gt;0,IF($DN104&lt;18,"grey",H111),"grey"),H111)</f>
        <v>grey</v>
      </c>
      <c r="GY102" s="686" t="str">
        <f>IFERROR(IF(COUNT($Q105:$Q130)&gt;0,IF($DN104&lt;18,"grey",J111),"grey"),J111)</f>
        <v>grey</v>
      </c>
      <c r="GZ102" s="686" t="str">
        <f>IFERROR(IF(COUNT($Q105:$Q130)&gt;0,IF($DN104&lt;18,"grey",L111),"grey"),L111)</f>
        <v>grey</v>
      </c>
      <c r="HA102" s="686" t="str">
        <f>IFERROR(IF(COUNT($Q105:$Q130)&gt;0,IF($DN104&lt;24,"grey",B116),"grey"),B116)</f>
        <v>grey</v>
      </c>
      <c r="HB102" s="686" t="str">
        <f>IFERROR(IF(COUNT($Q105:$Q130)&gt;0,IF($DN104&lt;24,"grey",D116),"grey"),D116)</f>
        <v>grey</v>
      </c>
      <c r="HC102" s="686" t="str">
        <f>IFERROR(IF(COUNT($Q105:$Q130)&gt;0,IF($DN104&lt;24,"grey",F116),"grey"),F116)</f>
        <v>grey</v>
      </c>
      <c r="HD102" s="686" t="str">
        <f>IFERROR(IF(COUNT($Q105:$Q130)&gt;0,IF($DN104&lt;24,"grey",H116),"grey"),H116)</f>
        <v>grey</v>
      </c>
      <c r="HE102" s="686" t="str">
        <f>IFERROR(IF(COUNT($Q105:$Q130)&gt;0,IF($DN104&lt;24,"grey",J116),"grey"),J116)</f>
        <v>grey</v>
      </c>
      <c r="HF102" s="686" t="str">
        <f>IFERROR(IF(COUNT($Q105:$Q130)&gt;0,IF($DN104&lt;24,"grey",L116),"grey"),L116)</f>
        <v>grey</v>
      </c>
      <c r="HG102" s="686" t="str">
        <f>IFERROR(IF(COUNT($Q105:$Q130)&gt;0,IF($DN104&lt;36,"grey",B121),"grey"),B121)</f>
        <v>grey</v>
      </c>
      <c r="HH102" s="686" t="str">
        <f>IFERROR(IF(COUNT($Q105:$Q130)&gt;0,IF($DN104&lt;36,"grey",D121),"grey"),D121)</f>
        <v>grey</v>
      </c>
      <c r="HI102" s="686" t="str">
        <f>IFERROR(IF(COUNT($Q105:$Q130)&gt;0,IF($DN104&lt;36,"grey",F121),"grey"),F121)</f>
        <v>grey</v>
      </c>
      <c r="HJ102" s="686" t="str">
        <f>IFERROR(IF(COUNT($Q105:$Q130)&gt;0,IF($DN104&lt;36,"grey",H121),"grey"),H121)</f>
        <v>grey</v>
      </c>
      <c r="HK102" s="686" t="str">
        <f>IFERROR(IF(COUNT($Q105:$Q130)&gt;0,IF($DN104&lt;36,"grey",J121),"grey"),J121)</f>
        <v>grey</v>
      </c>
      <c r="HL102" s="686" t="str">
        <f>IFERROR(IF(COUNT($Q105:$Q130)&gt;0,IF($DN104&lt;36,"grey",L121),"grey"),L121)</f>
        <v>grey</v>
      </c>
      <c r="HM102" s="686" t="str">
        <f>IFERROR(IF(COUNT($Q105:$Q130)&gt;0,IF($DN104&lt;36,"grey",B126),"grey"),B126)</f>
        <v>grey</v>
      </c>
      <c r="HN102" s="686" t="str">
        <f>IFERROR(IF(COUNT($Q105:$Q130)&gt;0,IF($DN104&lt;36,"grey",D126),"grey"),D126)</f>
        <v>grey</v>
      </c>
      <c r="HO102" s="686" t="str">
        <f>IFERROR(IF(COUNT($Q105:$Q130)&gt;0,IF($DN104&lt;36,"grey",F126),"grey"),F126)</f>
        <v>grey</v>
      </c>
      <c r="HP102" s="686" t="str">
        <f>IFERROR(IF(COUNT($Q105:$Q130)&gt;0,IF($DN104&lt;36,"grey",H126),"grey"),H126)</f>
        <v>grey</v>
      </c>
      <c r="HQ102" s="686" t="str">
        <f>IFERROR(IF(COUNT($Q105:$Q130)&gt;0,IF($DN104&lt;36,"grey",J126),"grey"),J126)</f>
        <v>grey</v>
      </c>
      <c r="HR102" s="686" t="str">
        <f>IFERROR(IF(COUNT($Q105:$Q130)&gt;0,IF($DN104&lt;36,"grey",L126),"grey"),L126)</f>
        <v>grey</v>
      </c>
    </row>
    <row r="103" spans="1:229" ht="12" customHeight="1">
      <c r="B103" s="1175" t="str">
        <f>IFERROR(INDEX($DV:$DV,ROW()),"")&amp;""</f>
        <v/>
      </c>
      <c r="C103" s="1176"/>
      <c r="D103" s="1177" t="str">
        <f>IFERROR(INDEX($DX:$DX,ROW()),"")&amp;""</f>
        <v/>
      </c>
      <c r="E103" s="1176"/>
      <c r="F103" s="1175" t="str">
        <f>IFERROR(INDEX($DZ:$DZ,ROW()),"")&amp;""</f>
        <v/>
      </c>
      <c r="G103" s="1176"/>
      <c r="H103" s="1175" t="str">
        <f>IFERROR(INDEX($EB:$EB,ROW()),"")&amp;""</f>
        <v/>
      </c>
      <c r="I103" s="1176"/>
      <c r="J103" s="1175" t="str">
        <f>IFERROR(INDEX($ED:$ED,ROW()),"")&amp;""</f>
        <v/>
      </c>
      <c r="K103" s="1176"/>
      <c r="L103" s="1175" t="str">
        <f>IFERROR(INDEX($EF:$EF,ROW()),"")&amp;""</f>
        <v/>
      </c>
      <c r="M103" s="1176"/>
      <c r="O103" s="1170" t="s">
        <v>285</v>
      </c>
      <c r="P103" s="1170" t="s">
        <v>286</v>
      </c>
      <c r="Q103" s="1168" t="s">
        <v>287</v>
      </c>
      <c r="R103" s="1170" t="s">
        <v>288</v>
      </c>
      <c r="S103" s="1157" t="s">
        <v>1373</v>
      </c>
      <c r="T103" s="1158"/>
      <c r="U103" s="1158"/>
      <c r="V103" s="1158"/>
      <c r="W103" s="1158"/>
      <c r="X103" s="1158"/>
      <c r="Y103" s="1158"/>
      <c r="Z103" s="1158"/>
      <c r="AA103" s="1158"/>
      <c r="AB103" s="1158"/>
      <c r="AC103" s="1158"/>
      <c r="AD103" s="1158"/>
      <c r="AE103" s="1158"/>
      <c r="AF103" s="1158"/>
      <c r="AG103" s="1158"/>
      <c r="AH103" s="1158"/>
      <c r="AI103" s="1158"/>
      <c r="AJ103" s="1158"/>
      <c r="AK103" s="1158"/>
      <c r="AL103" s="1158"/>
      <c r="AM103" s="1158"/>
      <c r="AN103" s="1158"/>
      <c r="AO103" s="1158"/>
      <c r="AP103" s="1158"/>
      <c r="AQ103" s="1158"/>
      <c r="AR103" s="1158"/>
      <c r="AS103" s="1158"/>
      <c r="AT103" s="1158"/>
      <c r="AU103" s="1158"/>
      <c r="AV103" s="1158"/>
      <c r="AW103" s="1158"/>
      <c r="AX103" s="1158"/>
      <c r="AY103" s="1158"/>
      <c r="AZ103" s="1158"/>
      <c r="BA103" s="1158"/>
      <c r="BB103" s="1159"/>
      <c r="BC103" s="1188" t="s">
        <v>1371</v>
      </c>
      <c r="BD103" s="1170" t="s">
        <v>584</v>
      </c>
      <c r="BE103" s="1168" t="s">
        <v>290</v>
      </c>
      <c r="BP103" s="50" t="e">
        <f>INDEX(番号!$CA$5:$CB$44,C102,2)</f>
        <v>#VALUE!</v>
      </c>
      <c r="BQ103" s="50" t="str">
        <f>IF(C102="","",IF(BP103="",INDEX(番号!$CA$44:$CB101,C102,2),BP103))</f>
        <v/>
      </c>
      <c r="BR103" s="50" t="e">
        <f>INDEX(番号!$CC$5:$CE$52,C102,3)</f>
        <v>#VALUE!</v>
      </c>
      <c r="BS103" s="50" t="str">
        <f>IF(C102="","",IF(BR103="0",INDEX(番号!$CC$5:$CE$52,C102,2),BR103))&amp;""</f>
        <v/>
      </c>
      <c r="BT103" s="50" t="e">
        <f>INDEX(番号!$CA$5:$CB$44,E102,2)</f>
        <v>#VALUE!</v>
      </c>
      <c r="BU103" s="50" t="str">
        <f>IF(E102="","",IF(BT103="",INDEX(番号!$CA$44:$CB101,E102,2),BT103))&amp;""</f>
        <v/>
      </c>
      <c r="BV103" s="50" t="e">
        <f>INDEX(番号!$CC$5:$CE$52,E102,3)</f>
        <v>#VALUE!</v>
      </c>
      <c r="BW103" s="50" t="str">
        <f>IF(E102="","",IF(BV103="0",INDEX(番号!$CC$5:$CE$52,E102,2),BV103))&amp;""</f>
        <v/>
      </c>
      <c r="BX103" s="50" t="e">
        <f>INDEX(番号!$CA$5:$CB$44,G102,2)</f>
        <v>#VALUE!</v>
      </c>
      <c r="BY103" s="50" t="str">
        <f>IF(G102="","",IF(BX103="",INDEX(番号!$CA$44:$CB101,G102,2),BX103))&amp;""</f>
        <v/>
      </c>
      <c r="BZ103" s="50" t="e">
        <f>INDEX(番号!$CC$5:$CE$52,G102,3)</f>
        <v>#VALUE!</v>
      </c>
      <c r="CA103" s="50" t="str">
        <f>IF(G102="","",IF(BZ103="0",INDEX(番号!$CC$5:$CE$52,G102,2),BZ103))&amp;""</f>
        <v/>
      </c>
      <c r="CB103" s="50" t="e">
        <f>INDEX(番号!$CA$5:$CB$44,I102,2)</f>
        <v>#VALUE!</v>
      </c>
      <c r="CC103" s="50" t="str">
        <f>IF(I102="","",IF(CB103="",INDEX(番号!$CA$44:$CB101,I102,2),CB103))&amp;""</f>
        <v/>
      </c>
      <c r="CD103" s="50" t="e">
        <f>INDEX(番号!$CC$5:$CE$52,I102,3)</f>
        <v>#VALUE!</v>
      </c>
      <c r="CE103" s="50" t="str">
        <f>IF(I102="","",IF(CD103="0",INDEX(番号!$CC$5:$CE$52,I102,2),CD103))&amp;""</f>
        <v/>
      </c>
      <c r="CF103" s="50" t="e">
        <f>INDEX(番号!$CA$5:$CB$44,K102,2)</f>
        <v>#VALUE!</v>
      </c>
      <c r="CG103" s="50" t="str">
        <f>IF(K102="","",IF(CF103="",INDEX(番号!$CA$5:$CB$44,K102,1),CF103))&amp;""</f>
        <v/>
      </c>
      <c r="CH103" s="50" t="e">
        <f>INDEX(番号!$CC$5:$CE$52,K102,3)</f>
        <v>#VALUE!</v>
      </c>
      <c r="CI103" s="50" t="str">
        <f>IF(K102="","",IF(CH103="0",INDEX(番号!$CC$5:$CE$52,K102,2),CH103))&amp;""</f>
        <v/>
      </c>
      <c r="CJ103" s="50" t="e">
        <f>INDEX(番号!$CA$5:$CB$44,M102,2)</f>
        <v>#VALUE!</v>
      </c>
      <c r="CK103" s="50" t="str">
        <f>IF(M102="","",IF(CJ103="",INDEX(番号!$CA$5:$CB$44,M102,1),CJ103))&amp;""</f>
        <v/>
      </c>
      <c r="CL103" s="50" t="e">
        <f>INDEX(番号!$CC$5:$CE$52,M102,3)</f>
        <v>#VALUE!</v>
      </c>
      <c r="CM103" s="50" t="str">
        <f>IF(M102="","",IF(CL103="0",INDEX(番号!$CC$5:$CE$52,M102,2),CL103))&amp;""</f>
        <v/>
      </c>
      <c r="DA103" s="1153" t="str">
        <f>IF(DA101="grey","grey","")</f>
        <v>grey</v>
      </c>
      <c r="DB103" s="1154"/>
      <c r="DC103" s="1153" t="str">
        <f>IF(DC101="grey","grey","")</f>
        <v>grey</v>
      </c>
      <c r="DD103" s="1154"/>
      <c r="DE103" s="1153" t="str">
        <f>IF(DE101="grey","grey","")</f>
        <v>grey</v>
      </c>
      <c r="DF103" s="1154"/>
      <c r="DG103" s="1153" t="str">
        <f>IF(DG101="grey","grey","")</f>
        <v>grey</v>
      </c>
      <c r="DH103" s="1154"/>
      <c r="DI103" s="1153" t="str">
        <f>IF(DI101="grey","grey","")</f>
        <v>grey</v>
      </c>
      <c r="DJ103" s="1154"/>
      <c r="DK103" s="1153" t="str">
        <f>IF(DK101="grey","grey","")</f>
        <v>grey</v>
      </c>
      <c r="DL103" s="1154"/>
      <c r="DV103" s="1153" t="str">
        <f>IF(B102="DK",BQ103,IF(B102="NK",BS103,""))</f>
        <v/>
      </c>
      <c r="DW103" s="1154"/>
      <c r="DX103" s="1155" t="str">
        <f>IF(D102="DK",BU103,IF(D102="NK",BW103,""))</f>
        <v/>
      </c>
      <c r="DY103" s="1156"/>
      <c r="DZ103" s="1155" t="str">
        <f>IF(F102="DK",BY103,IF(F102="NK",CA103,""))</f>
        <v/>
      </c>
      <c r="EA103" s="1156"/>
      <c r="EB103" s="1155" t="str">
        <f>IF(H102="DK",CC103,IF(H102="NK",CE103,""))</f>
        <v/>
      </c>
      <c r="EC103" s="1156"/>
      <c r="ED103" s="1155" t="str">
        <f>IF(J102="DK",CG103,IF(J102="NK",CI103,""))</f>
        <v/>
      </c>
      <c r="EE103" s="1156"/>
      <c r="EF103" s="1155" t="str">
        <f>IF(L102="DK",CK103,IF(L102="NK",CM103,""))</f>
        <v/>
      </c>
      <c r="EG103" s="1156"/>
      <c r="ET103" s="1153"/>
      <c r="EU103" s="1154"/>
      <c r="EV103" s="1153"/>
      <c r="EW103" s="1154"/>
      <c r="EX103" s="1153"/>
      <c r="EY103" s="1154"/>
      <c r="EZ103" s="1153"/>
      <c r="FA103" s="1154"/>
      <c r="FB103" s="1153"/>
      <c r="FC103" s="1154"/>
      <c r="FD103" s="1153"/>
      <c r="FE103" s="1154"/>
      <c r="FF103" s="411"/>
      <c r="FG103" s="411"/>
      <c r="FH103" s="411"/>
      <c r="FI103" s="411"/>
      <c r="FJ103" s="411"/>
      <c r="FK103" s="411"/>
      <c r="FL103" s="411"/>
      <c r="FM103" s="411"/>
      <c r="FN103" s="411"/>
      <c r="FO103" s="411"/>
      <c r="FP103" s="411"/>
      <c r="FQ103" s="411"/>
      <c r="FR103" s="1153"/>
      <c r="FS103" s="1154"/>
      <c r="FT103" s="1153"/>
      <c r="FU103" s="1154"/>
      <c r="FV103" s="1153"/>
      <c r="FW103" s="1154"/>
      <c r="FX103" s="1153"/>
      <c r="FY103" s="1154"/>
      <c r="FZ103" s="1153"/>
      <c r="GA103" s="1154"/>
      <c r="GB103" s="1153"/>
      <c r="GC103" s="1154"/>
      <c r="GE103" s="1170" t="s">
        <v>285</v>
      </c>
      <c r="GF103" s="1170" t="s">
        <v>286</v>
      </c>
      <c r="GG103" s="1168" t="s">
        <v>287</v>
      </c>
      <c r="GH103" s="1170" t="s">
        <v>288</v>
      </c>
      <c r="GI103" s="1145"/>
      <c r="GJ103" s="1146"/>
      <c r="GK103" s="1146"/>
      <c r="GL103" s="1146"/>
      <c r="GM103" s="1146"/>
      <c r="GN103" s="1146"/>
      <c r="GO103" s="1146"/>
      <c r="GP103" s="1146"/>
      <c r="GQ103" s="1146"/>
      <c r="GR103" s="1146"/>
      <c r="GS103" s="1146"/>
      <c r="GT103" s="1146"/>
      <c r="GU103" s="1146"/>
      <c r="GV103" s="1146"/>
      <c r="GW103" s="1146"/>
      <c r="GX103" s="1146"/>
      <c r="GY103" s="1146"/>
      <c r="GZ103" s="1146"/>
      <c r="HA103" s="1146"/>
      <c r="HB103" s="1146"/>
      <c r="HC103" s="1146"/>
      <c r="HD103" s="1146"/>
      <c r="HE103" s="1146"/>
      <c r="HF103" s="1146"/>
      <c r="HG103" s="1146"/>
      <c r="HH103" s="1146"/>
      <c r="HI103" s="1146"/>
      <c r="HJ103" s="1146"/>
      <c r="HK103" s="1146"/>
      <c r="HL103" s="1146"/>
      <c r="HM103" s="1146"/>
      <c r="HN103" s="1146"/>
      <c r="HO103" s="1146"/>
      <c r="HP103" s="1146"/>
      <c r="HQ103" s="1146"/>
      <c r="HR103" s="1147"/>
      <c r="HS103" s="1168"/>
      <c r="HT103" s="1170"/>
      <c r="HU103" s="1168"/>
    </row>
    <row r="104" spans="1:229">
      <c r="B104" s="1175" t="str">
        <f>IFERROR(INDEX($DV:$DV,ROW()),"")&amp;""</f>
        <v/>
      </c>
      <c r="C104" s="1176"/>
      <c r="D104" s="1177" t="str">
        <f>IFERROR(INDEX($DX:$DX,ROW()),"")&amp;""</f>
        <v/>
      </c>
      <c r="E104" s="1176"/>
      <c r="F104" s="1175" t="str">
        <f>IFERROR(INDEX($DZ:$DZ,ROW()),"")&amp;""</f>
        <v/>
      </c>
      <c r="G104" s="1176"/>
      <c r="H104" s="1175" t="str">
        <f>IFERROR(INDEX($EB:$EB,ROW()),"")&amp;""</f>
        <v/>
      </c>
      <c r="I104" s="1176"/>
      <c r="J104" s="1175" t="str">
        <f>IFERROR(INDEX($ED:$ED,ROW()),"")&amp;""</f>
        <v/>
      </c>
      <c r="K104" s="1176"/>
      <c r="L104" s="1175" t="str">
        <f>IFERROR(INDEX($EF:$EF,ROW()),"")&amp;""</f>
        <v/>
      </c>
      <c r="M104" s="1176"/>
      <c r="O104" s="1171"/>
      <c r="P104" s="1171"/>
      <c r="Q104" s="1169"/>
      <c r="R104" s="1171"/>
      <c r="S104" s="1189" t="s">
        <v>1375</v>
      </c>
      <c r="T104" s="1190"/>
      <c r="U104" s="1190"/>
      <c r="V104" s="1190"/>
      <c r="W104" s="1190"/>
      <c r="X104" s="1190"/>
      <c r="Y104" s="1190"/>
      <c r="Z104" s="1190"/>
      <c r="AA104" s="1190"/>
      <c r="AB104" s="1190"/>
      <c r="AC104" s="1190"/>
      <c r="AD104" s="1190"/>
      <c r="AE104" s="1190"/>
      <c r="AF104" s="1190"/>
      <c r="AG104" s="1190"/>
      <c r="AH104" s="1190"/>
      <c r="AI104" s="1190"/>
      <c r="AJ104" s="1190"/>
      <c r="AK104" s="1190"/>
      <c r="AL104" s="1190"/>
      <c r="AM104" s="1190"/>
      <c r="AN104" s="1190"/>
      <c r="AO104" s="1190"/>
      <c r="AP104" s="1190"/>
      <c r="AQ104" s="1190"/>
      <c r="AR104" s="1190"/>
      <c r="AS104" s="1190"/>
      <c r="AT104" s="1190"/>
      <c r="AU104" s="1190"/>
      <c r="AV104" s="1190"/>
      <c r="AW104" s="1190"/>
      <c r="AX104" s="1190"/>
      <c r="AY104" s="1190"/>
      <c r="AZ104" s="1190"/>
      <c r="BA104" s="1190"/>
      <c r="BB104" s="1191"/>
      <c r="BC104" s="1169"/>
      <c r="BD104" s="1171"/>
      <c r="BE104" s="1169"/>
      <c r="BP104" s="50" t="s">
        <v>720</v>
      </c>
      <c r="BQ104" s="50" t="str">
        <f>IF(C102="","",INDEX(外線情報!$K$5:$K$16,C102,1))&amp;""</f>
        <v/>
      </c>
      <c r="BR104" s="50" t="s">
        <v>417</v>
      </c>
      <c r="BS104" s="50" t="str">
        <f>IF(C102="","",INDEX(NK･NKG!$CG$5:$CG$52,C102,1))&amp;""</f>
        <v/>
      </c>
      <c r="BT104" s="50" t="s">
        <v>720</v>
      </c>
      <c r="BU104" s="50" t="str">
        <f>IF(E102="","",INDEX(外線情報!$K$5:$K$16,E102,1))&amp;""</f>
        <v/>
      </c>
      <c r="BV104" s="50" t="s">
        <v>417</v>
      </c>
      <c r="BW104" s="50" t="str">
        <f>IF(E102="","",INDEX(NK･NKG!$CG$5:$CG$52,E102,1))&amp;""</f>
        <v/>
      </c>
      <c r="BX104" s="50" t="s">
        <v>720</v>
      </c>
      <c r="BY104" s="50" t="str">
        <f>IF(G102="","",INDEX(外線情報!$K$5:$K$16,G102,1))&amp;""</f>
        <v/>
      </c>
      <c r="BZ104" s="50" t="s">
        <v>417</v>
      </c>
      <c r="CA104" s="50" t="str">
        <f>IF(G102="","",INDEX(NK･NKG!$CG$5:$CG$52,G102,1))&amp;""</f>
        <v/>
      </c>
      <c r="CB104" s="50" t="s">
        <v>720</v>
      </c>
      <c r="CC104" s="50" t="str">
        <f>IF(I102="","",INDEX(外線情報!$K$5:$K$16,I102,1))&amp;""</f>
        <v/>
      </c>
      <c r="CD104" s="50" t="s">
        <v>417</v>
      </c>
      <c r="CE104" s="50" t="str">
        <f>IF(I102="","",INDEX(NK･NKG!$CG$5:$CG$52,I102,1))&amp;""</f>
        <v/>
      </c>
      <c r="CF104" s="50" t="s">
        <v>720</v>
      </c>
      <c r="CG104" s="50" t="str">
        <f>IF(K102="","",INDEX(外線情報!$K$5:$K$16,K102,1))&amp;""</f>
        <v/>
      </c>
      <c r="CH104" s="50" t="s">
        <v>417</v>
      </c>
      <c r="CI104" s="50" t="str">
        <f>IF(K102="","",INDEX(NK･NKG!$CG$5:$CG$52,K102,1))&amp;""</f>
        <v/>
      </c>
      <c r="CJ104" s="50" t="s">
        <v>720</v>
      </c>
      <c r="CK104" s="50" t="str">
        <f>IF(M102="","",INDEX(外線情報!$K$5:$K$16,M102,1))&amp;""</f>
        <v/>
      </c>
      <c r="CL104" s="50" t="s">
        <v>417</v>
      </c>
      <c r="CM104" s="50" t="str">
        <f>IF(M102="","",INDEX(NK･NKG!$CG$5:$CG$52,M102,1))&amp;""</f>
        <v/>
      </c>
      <c r="DA104" s="1153" t="str">
        <f t="shared" ref="DA104" si="263">IF(DA101="grey","grey","")</f>
        <v>grey</v>
      </c>
      <c r="DB104" s="1154"/>
      <c r="DC104" s="1153" t="str">
        <f t="shared" ref="DC104" si="264">IF(DC101="grey","grey","")</f>
        <v>grey</v>
      </c>
      <c r="DD104" s="1154"/>
      <c r="DE104" s="1153" t="str">
        <f t="shared" ref="DE104" si="265">IF(DE101="grey","grey","")</f>
        <v>grey</v>
      </c>
      <c r="DF104" s="1154"/>
      <c r="DG104" s="1153" t="str">
        <f t="shared" ref="DG104" si="266">IF(DG101="grey","grey","")</f>
        <v>grey</v>
      </c>
      <c r="DH104" s="1154"/>
      <c r="DI104" s="1153" t="str">
        <f t="shared" ref="DI104" si="267">IF(DI101="grey","grey","")</f>
        <v>grey</v>
      </c>
      <c r="DJ104" s="1154"/>
      <c r="DK104" s="1153" t="str">
        <f t="shared" ref="DK104" si="268">IF(DK101="grey","grey","")</f>
        <v>grey</v>
      </c>
      <c r="DL104" s="1154"/>
      <c r="DM104" s="22" t="str">
        <f>IFERROR(INDEX(内線情報!$BL$5:$BL$41,MATCH(R104,内線情報!$AI$5:$AI$43,0),1),"")</f>
        <v/>
      </c>
      <c r="DN104" s="22">
        <f>IF(MAX($DM104:$DM130)&gt;0,MAX($DM104:$DM130),36)</f>
        <v>36</v>
      </c>
      <c r="DV104" s="1153" t="str">
        <f>IF(B102="IK",BQ104,IF(B102="NK",BS104,""))</f>
        <v/>
      </c>
      <c r="DW104" s="1154"/>
      <c r="DX104" s="1155" t="str">
        <f>IF(D102="IK",BU104,IF(D102="NK",BW104,""))</f>
        <v/>
      </c>
      <c r="DY104" s="1156"/>
      <c r="DZ104" s="1155" t="str">
        <f>IF(F102="IK",BY104,IF(F102="NK",CA104,""))</f>
        <v/>
      </c>
      <c r="EA104" s="1156"/>
      <c r="EB104" s="1155" t="str">
        <f>IF(H102="IK",CC104,IF(H102="NK",CE104,""))</f>
        <v/>
      </c>
      <c r="EC104" s="1156"/>
      <c r="ED104" s="1155" t="str">
        <f>IF(J102="IK",CG104,IF(J102="NK",CI104,""))</f>
        <v/>
      </c>
      <c r="EE104" s="1156"/>
      <c r="EF104" s="1155" t="str">
        <f>IF(L102="IK",CK104,IF(L102="NK",CM104,""))</f>
        <v/>
      </c>
      <c r="EG104" s="1156"/>
      <c r="ET104" s="1153"/>
      <c r="EU104" s="1154"/>
      <c r="EV104" s="1153"/>
      <c r="EW104" s="1154"/>
      <c r="EX104" s="1153"/>
      <c r="EY104" s="1154"/>
      <c r="EZ104" s="1153"/>
      <c r="FA104" s="1154"/>
      <c r="FB104" s="1153"/>
      <c r="FC104" s="1154"/>
      <c r="FD104" s="1153"/>
      <c r="FE104" s="1154"/>
      <c r="FF104" s="411"/>
      <c r="FG104" s="411"/>
      <c r="FH104" s="411"/>
      <c r="FI104" s="411"/>
      <c r="FJ104" s="411"/>
      <c r="FK104" s="411"/>
      <c r="FL104" s="411"/>
      <c r="FM104" s="411"/>
      <c r="FN104" s="411"/>
      <c r="FO104" s="411"/>
      <c r="FP104" s="411"/>
      <c r="FQ104" s="411"/>
      <c r="FR104" s="1153"/>
      <c r="FS104" s="1154"/>
      <c r="FT104" s="1153"/>
      <c r="FU104" s="1154"/>
      <c r="FV104" s="1153"/>
      <c r="FW104" s="1154"/>
      <c r="FX104" s="1153"/>
      <c r="FY104" s="1154"/>
      <c r="FZ104" s="1153"/>
      <c r="GA104" s="1154"/>
      <c r="GB104" s="1153"/>
      <c r="GC104" s="1154"/>
      <c r="GE104" s="1171"/>
      <c r="GF104" s="1171"/>
      <c r="GG104" s="1169"/>
      <c r="GH104" s="1171"/>
      <c r="GI104" s="1142"/>
      <c r="GJ104" s="1143"/>
      <c r="GK104" s="1143"/>
      <c r="GL104" s="1143"/>
      <c r="GM104" s="1143"/>
      <c r="GN104" s="1143"/>
      <c r="GO104" s="1143"/>
      <c r="GP104" s="1143"/>
      <c r="GQ104" s="1143"/>
      <c r="GR104" s="1143"/>
      <c r="GS104" s="1143"/>
      <c r="GT104" s="1143"/>
      <c r="GU104" s="1143"/>
      <c r="GV104" s="1143"/>
      <c r="GW104" s="1143"/>
      <c r="GX104" s="1143"/>
      <c r="GY104" s="1143"/>
      <c r="GZ104" s="1143"/>
      <c r="HA104" s="1143"/>
      <c r="HB104" s="1143"/>
      <c r="HC104" s="1143"/>
      <c r="HD104" s="1143"/>
      <c r="HE104" s="1143"/>
      <c r="HF104" s="1143"/>
      <c r="HG104" s="1143"/>
      <c r="HH104" s="1143"/>
      <c r="HI104" s="1143"/>
      <c r="HJ104" s="1143"/>
      <c r="HK104" s="1143"/>
      <c r="HL104" s="1143"/>
      <c r="HM104" s="1143"/>
      <c r="HN104" s="1143"/>
      <c r="HO104" s="1143"/>
      <c r="HP104" s="1143"/>
      <c r="HQ104" s="1143"/>
      <c r="HR104" s="1144"/>
      <c r="HS104" s="1169"/>
      <c r="HT104" s="1171"/>
      <c r="HU104" s="1169"/>
    </row>
    <row r="105" spans="1:229">
      <c r="B105" s="1201" t="s">
        <v>1323</v>
      </c>
      <c r="C105" s="1202"/>
      <c r="D105" s="1203" t="s">
        <v>1318</v>
      </c>
      <c r="E105" s="1204"/>
      <c r="F105" s="1201" t="s">
        <v>1318</v>
      </c>
      <c r="G105" s="1202"/>
      <c r="H105" s="1203" t="s">
        <v>1318</v>
      </c>
      <c r="I105" s="1204"/>
      <c r="J105" s="1201" t="s">
        <v>1318</v>
      </c>
      <c r="K105" s="1202"/>
      <c r="L105" s="1203" t="s">
        <v>1318</v>
      </c>
      <c r="M105" s="1204"/>
      <c r="N105" s="30"/>
      <c r="O105" s="1151">
        <v>1</v>
      </c>
      <c r="P105" s="1151" t="str">
        <f>IFERROR(INDEX(内線情報!$C$5:$C$54,MATCH($Q105,内線情報!$B$5:$B$54,0)),"")&amp;""</f>
        <v/>
      </c>
      <c r="Q105" s="1160"/>
      <c r="R105" s="1151" t="str">
        <f>IFERROR(INDEX(内線情報!$D$5:$D$54,MATCH($Q105,内線情報!$B$5:$B$54,0)),"")&amp;""</f>
        <v/>
      </c>
      <c r="S105" s="431" t="s">
        <v>643</v>
      </c>
      <c r="T105" s="431" t="s">
        <v>643</v>
      </c>
      <c r="U105" s="431" t="s">
        <v>643</v>
      </c>
      <c r="V105" s="431" t="s">
        <v>643</v>
      </c>
      <c r="W105" s="431" t="s">
        <v>643</v>
      </c>
      <c r="X105" s="431" t="s">
        <v>643</v>
      </c>
      <c r="Y105" s="431" t="s">
        <v>643</v>
      </c>
      <c r="Z105" s="431" t="s">
        <v>643</v>
      </c>
      <c r="AA105" s="431" t="s">
        <v>643</v>
      </c>
      <c r="AB105" s="431" t="s">
        <v>643</v>
      </c>
      <c r="AC105" s="431" t="s">
        <v>643</v>
      </c>
      <c r="AD105" s="431" t="s">
        <v>643</v>
      </c>
      <c r="AE105" s="431" t="s">
        <v>643</v>
      </c>
      <c r="AF105" s="431" t="s">
        <v>643</v>
      </c>
      <c r="AG105" s="431" t="s">
        <v>643</v>
      </c>
      <c r="AH105" s="431" t="s">
        <v>643</v>
      </c>
      <c r="AI105" s="431" t="s">
        <v>643</v>
      </c>
      <c r="AJ105" s="431" t="s">
        <v>643</v>
      </c>
      <c r="AK105" s="431" t="s">
        <v>643</v>
      </c>
      <c r="AL105" s="431" t="s">
        <v>643</v>
      </c>
      <c r="AM105" s="431" t="s">
        <v>643</v>
      </c>
      <c r="AN105" s="431" t="s">
        <v>643</v>
      </c>
      <c r="AO105" s="431" t="s">
        <v>643</v>
      </c>
      <c r="AP105" s="431" t="s">
        <v>643</v>
      </c>
      <c r="AQ105" s="431" t="s">
        <v>643</v>
      </c>
      <c r="AR105" s="431" t="s">
        <v>643</v>
      </c>
      <c r="AS105" s="431" t="s">
        <v>643</v>
      </c>
      <c r="AT105" s="431" t="s">
        <v>643</v>
      </c>
      <c r="AU105" s="431" t="s">
        <v>643</v>
      </c>
      <c r="AV105" s="431" t="s">
        <v>643</v>
      </c>
      <c r="AW105" s="431" t="s">
        <v>643</v>
      </c>
      <c r="AX105" s="431" t="s">
        <v>643</v>
      </c>
      <c r="AY105" s="431" t="s">
        <v>643</v>
      </c>
      <c r="AZ105" s="431" t="s">
        <v>643</v>
      </c>
      <c r="BA105" s="431" t="s">
        <v>643</v>
      </c>
      <c r="BB105" s="431" t="s">
        <v>643</v>
      </c>
      <c r="BC105" s="1178" t="s">
        <v>643</v>
      </c>
      <c r="BD105" s="1151" t="str">
        <f>IFERROR(IF(Q105="","",IF(ISBLANK(INDEX(内線情報!$G$5:$G$54,Q105)),1,DS105)),"")&amp;""</f>
        <v/>
      </c>
      <c r="BE105" s="1180"/>
      <c r="BW105" s="50"/>
      <c r="CH105" s="50"/>
      <c r="CI105" s="50"/>
      <c r="DA105" s="1153" t="str">
        <f>IF(DA101="grey","grey",IF(AND(B102&lt;&gt;$BG$7,B102&lt;&gt;$BG$9,B102&lt;&gt;$BG$13,B102&lt;&gt;$BG$12),"grey",IF(B105="","yellow",IF(COUNTIF($CN$6:$CN$32,B105)&gt;0,"","red"))))</f>
        <v>grey</v>
      </c>
      <c r="DB105" s="1154"/>
      <c r="DC105" s="1153" t="str">
        <f>IF(DC101="grey","grey",IF(AND(D102&lt;&gt;$BG$7,D102&lt;&gt;$BG$9,D102&lt;&gt;$BG$13,D102&lt;&gt;$BG$12),"grey",IF(D105="","yellow",IF(COUNTIF($CN$6:$CN$32,D105)&gt;0,"","red"))))</f>
        <v>grey</v>
      </c>
      <c r="DD105" s="1154"/>
      <c r="DE105" s="1153" t="str">
        <f>IF(DE101="grey","grey",IF(AND(F102&lt;&gt;$BG$7,F102&lt;&gt;$BG$9,F102&lt;&gt;$BG$13,F102&lt;&gt;$BG$12),"grey",IF(F105="","yellow",IF(COUNTIF($CN$6:$CN$32,F105)&gt;0,"","red"))))</f>
        <v>grey</v>
      </c>
      <c r="DF105" s="1154"/>
      <c r="DG105" s="1153" t="str">
        <f>IF(DG101="grey","grey",IF(AND(H102&lt;&gt;$BG$7,H102&lt;&gt;$BG$9,H102&lt;&gt;$BG$13,H102&lt;&gt;$BG$12),"grey",IF(H105="","yellow",IF(COUNTIF($CN$6:$CN$32,H105)&gt;0,"","red"))))</f>
        <v>grey</v>
      </c>
      <c r="DH105" s="1154"/>
      <c r="DI105" s="1153" t="str">
        <f>IF(DI101="grey","grey",IF(AND(J102&lt;&gt;$BG$7,J102&lt;&gt;$BG$9,J102&lt;&gt;$BG$13,J102&lt;&gt;$BG$12),"grey",IF(J105="","yellow",IF(COUNTIF($CN$6:$CN$32,J105)&gt;0,"","red"))))</f>
        <v>grey</v>
      </c>
      <c r="DJ105" s="1154"/>
      <c r="DK105" s="1153" t="str">
        <f>IF(DK101="grey","grey",IF(AND(L102&lt;&gt;$BG$7,L102&lt;&gt;$BG$9,L102&lt;&gt;$BG$13,L102&lt;&gt;$BG$12),"grey",IF(L105="","yellow",IF(COUNTIF($CN$6:$CN$32,L105)&gt;0,"","red"))))</f>
        <v>grey</v>
      </c>
      <c r="DL105" s="1154"/>
      <c r="DM105" s="22" t="str">
        <f>IFERROR(INDEX(内線情報!$BL$5:$BL$41,MATCH(R105,内線情報!$AI$5:$AI$43,0),1),"")</f>
        <v/>
      </c>
      <c r="DS105" s="1141" t="e">
        <f>INDEX(内線情報!$G$5:$G$54,MATCH(Q105,DK,0))</f>
        <v>#N/A</v>
      </c>
      <c r="DV105" s="1153"/>
      <c r="DW105" s="1154"/>
      <c r="DX105" s="1153"/>
      <c r="DY105" s="1154"/>
      <c r="DZ105" s="1153"/>
      <c r="EA105" s="1154"/>
      <c r="EB105" s="1153"/>
      <c r="EC105" s="1154"/>
      <c r="ED105" s="1153"/>
      <c r="EE105" s="1154"/>
      <c r="EF105" s="1153"/>
      <c r="EG105" s="1154"/>
      <c r="ET105" s="1153"/>
      <c r="EU105" s="1154"/>
      <c r="EV105" s="1153"/>
      <c r="EW105" s="1154"/>
      <c r="EX105" s="1153"/>
      <c r="EY105" s="1154"/>
      <c r="EZ105" s="1153"/>
      <c r="FA105" s="1154"/>
      <c r="FB105" s="1153"/>
      <c r="FC105" s="1154"/>
      <c r="FD105" s="1153"/>
      <c r="FE105" s="1154"/>
      <c r="FF105" s="411"/>
      <c r="FG105" s="411"/>
      <c r="FH105" s="411"/>
      <c r="FI105" s="411"/>
      <c r="FJ105" s="411"/>
      <c r="FK105" s="411"/>
      <c r="FL105" s="411"/>
      <c r="FM105" s="411"/>
      <c r="FN105" s="411"/>
      <c r="FO105" s="411"/>
      <c r="FP105" s="411"/>
      <c r="FQ105" s="411"/>
      <c r="FR105" s="1153"/>
      <c r="FS105" s="1154"/>
      <c r="FT105" s="1153"/>
      <c r="FU105" s="1154"/>
      <c r="FV105" s="1153"/>
      <c r="FW105" s="1154"/>
      <c r="FX105" s="1153"/>
      <c r="FY105" s="1154"/>
      <c r="FZ105" s="1153"/>
      <c r="GA105" s="1154"/>
      <c r="GB105" s="1153"/>
      <c r="GC105" s="1154"/>
      <c r="GE105" s="1151" t="str">
        <f>IF($GF105="grey","grey","")</f>
        <v>grey</v>
      </c>
      <c r="GF105" s="1151" t="str">
        <f>IF($GG105="grey","grey","")</f>
        <v>grey</v>
      </c>
      <c r="GG105" s="1160" t="str">
        <f>IF(Q105="","grey",IF(COUNTIF(Q:Q,Q105)&gt;1,"red",IF(COUNTIF(_DK,Q105)&gt;0,"","red")))</f>
        <v>grey</v>
      </c>
      <c r="GH105" s="1151" t="str">
        <f>IF($GF105="grey","grey","")</f>
        <v>grey</v>
      </c>
      <c r="GI105" s="633" t="str">
        <f t="shared" ref="GI105:HR105" si="269">IF(GI102="grey","grey",IF($GG105="grey","grey",IF(S105="","yellow",IF(COUNTIF($CT$6:$CT$21,S105)&gt;0,"","red"))))</f>
        <v>grey</v>
      </c>
      <c r="GJ105" s="633" t="str">
        <f t="shared" si="269"/>
        <v>grey</v>
      </c>
      <c r="GK105" s="633" t="str">
        <f t="shared" si="269"/>
        <v>grey</v>
      </c>
      <c r="GL105" s="633" t="str">
        <f t="shared" si="269"/>
        <v>grey</v>
      </c>
      <c r="GM105" s="633" t="str">
        <f t="shared" si="269"/>
        <v>grey</v>
      </c>
      <c r="GN105" s="633" t="str">
        <f t="shared" si="269"/>
        <v>grey</v>
      </c>
      <c r="GO105" s="633" t="str">
        <f t="shared" si="269"/>
        <v>grey</v>
      </c>
      <c r="GP105" s="633" t="str">
        <f t="shared" si="269"/>
        <v>grey</v>
      </c>
      <c r="GQ105" s="633" t="str">
        <f t="shared" si="269"/>
        <v>grey</v>
      </c>
      <c r="GR105" s="633" t="str">
        <f t="shared" si="269"/>
        <v>grey</v>
      </c>
      <c r="GS105" s="633" t="str">
        <f t="shared" si="269"/>
        <v>grey</v>
      </c>
      <c r="GT105" s="633" t="str">
        <f t="shared" si="269"/>
        <v>grey</v>
      </c>
      <c r="GU105" s="633" t="str">
        <f t="shared" si="269"/>
        <v>grey</v>
      </c>
      <c r="GV105" s="633" t="str">
        <f t="shared" si="269"/>
        <v>grey</v>
      </c>
      <c r="GW105" s="633" t="str">
        <f t="shared" si="269"/>
        <v>grey</v>
      </c>
      <c r="GX105" s="633" t="str">
        <f t="shared" si="269"/>
        <v>grey</v>
      </c>
      <c r="GY105" s="633" t="str">
        <f t="shared" si="269"/>
        <v>grey</v>
      </c>
      <c r="GZ105" s="633" t="str">
        <f t="shared" si="269"/>
        <v>grey</v>
      </c>
      <c r="HA105" s="633" t="str">
        <f t="shared" si="269"/>
        <v>grey</v>
      </c>
      <c r="HB105" s="633" t="str">
        <f t="shared" si="269"/>
        <v>grey</v>
      </c>
      <c r="HC105" s="633" t="str">
        <f t="shared" si="269"/>
        <v>grey</v>
      </c>
      <c r="HD105" s="633" t="str">
        <f t="shared" si="269"/>
        <v>grey</v>
      </c>
      <c r="HE105" s="633" t="str">
        <f t="shared" si="269"/>
        <v>grey</v>
      </c>
      <c r="HF105" s="633" t="str">
        <f t="shared" si="269"/>
        <v>grey</v>
      </c>
      <c r="HG105" s="633" t="str">
        <f t="shared" si="269"/>
        <v>grey</v>
      </c>
      <c r="HH105" s="633" t="str">
        <f t="shared" si="269"/>
        <v>grey</v>
      </c>
      <c r="HI105" s="633" t="str">
        <f t="shared" si="269"/>
        <v>grey</v>
      </c>
      <c r="HJ105" s="633" t="str">
        <f t="shared" si="269"/>
        <v>grey</v>
      </c>
      <c r="HK105" s="633" t="str">
        <f t="shared" si="269"/>
        <v>grey</v>
      </c>
      <c r="HL105" s="633" t="str">
        <f t="shared" si="269"/>
        <v>grey</v>
      </c>
      <c r="HM105" s="633" t="str">
        <f t="shared" si="269"/>
        <v>grey</v>
      </c>
      <c r="HN105" s="633" t="str">
        <f t="shared" si="269"/>
        <v>grey</v>
      </c>
      <c r="HO105" s="633" t="str">
        <f t="shared" si="269"/>
        <v>grey</v>
      </c>
      <c r="HP105" s="633" t="str">
        <f t="shared" si="269"/>
        <v>grey</v>
      </c>
      <c r="HQ105" s="633" t="str">
        <f t="shared" si="269"/>
        <v>grey</v>
      </c>
      <c r="HR105" s="633" t="str">
        <f t="shared" si="269"/>
        <v>grey</v>
      </c>
      <c r="HS105" s="1162" t="str">
        <f>IF($GG105="grey","grey",IF(BC105="","",IF(COUNTIF($CV$6:$CV$7,BC105)&gt;0,"","red")))</f>
        <v>grey</v>
      </c>
      <c r="HT105" s="1151" t="str">
        <f>IF($GG105="grey","grey","")</f>
        <v>grey</v>
      </c>
      <c r="HU105" s="1160" t="str">
        <f>IF($GG105="grey","grey","")</f>
        <v>grey</v>
      </c>
    </row>
    <row r="106" spans="1:229">
      <c r="B106" s="1186" t="s">
        <v>291</v>
      </c>
      <c r="C106" s="1187"/>
      <c r="D106" s="1186" t="s">
        <v>292</v>
      </c>
      <c r="E106" s="1187"/>
      <c r="F106" s="1186" t="s">
        <v>293</v>
      </c>
      <c r="G106" s="1187"/>
      <c r="H106" s="1186" t="s">
        <v>294</v>
      </c>
      <c r="I106" s="1187"/>
      <c r="J106" s="1186" t="s">
        <v>295</v>
      </c>
      <c r="K106" s="1187"/>
      <c r="L106" s="1186" t="s">
        <v>296</v>
      </c>
      <c r="M106" s="1187"/>
      <c r="N106" s="30"/>
      <c r="O106" s="1152"/>
      <c r="P106" s="1152"/>
      <c r="Q106" s="1161"/>
      <c r="R106" s="1152"/>
      <c r="S106" s="432" t="s">
        <v>643</v>
      </c>
      <c r="T106" s="432" t="s">
        <v>643</v>
      </c>
      <c r="U106" s="432" t="s">
        <v>643</v>
      </c>
      <c r="V106" s="432" t="s">
        <v>643</v>
      </c>
      <c r="W106" s="432" t="s">
        <v>643</v>
      </c>
      <c r="X106" s="432" t="s">
        <v>643</v>
      </c>
      <c r="Y106" s="432" t="s">
        <v>643</v>
      </c>
      <c r="Z106" s="432" t="s">
        <v>643</v>
      </c>
      <c r="AA106" s="432" t="s">
        <v>643</v>
      </c>
      <c r="AB106" s="432" t="s">
        <v>643</v>
      </c>
      <c r="AC106" s="432" t="s">
        <v>643</v>
      </c>
      <c r="AD106" s="432" t="s">
        <v>643</v>
      </c>
      <c r="AE106" s="432" t="s">
        <v>643</v>
      </c>
      <c r="AF106" s="432" t="s">
        <v>643</v>
      </c>
      <c r="AG106" s="432" t="s">
        <v>643</v>
      </c>
      <c r="AH106" s="432" t="s">
        <v>643</v>
      </c>
      <c r="AI106" s="432" t="s">
        <v>643</v>
      </c>
      <c r="AJ106" s="432" t="s">
        <v>643</v>
      </c>
      <c r="AK106" s="432" t="s">
        <v>643</v>
      </c>
      <c r="AL106" s="432" t="s">
        <v>643</v>
      </c>
      <c r="AM106" s="432" t="s">
        <v>643</v>
      </c>
      <c r="AN106" s="432" t="s">
        <v>643</v>
      </c>
      <c r="AO106" s="432" t="s">
        <v>643</v>
      </c>
      <c r="AP106" s="432" t="s">
        <v>643</v>
      </c>
      <c r="AQ106" s="432" t="s">
        <v>643</v>
      </c>
      <c r="AR106" s="432" t="s">
        <v>643</v>
      </c>
      <c r="AS106" s="432" t="s">
        <v>643</v>
      </c>
      <c r="AT106" s="432" t="s">
        <v>643</v>
      </c>
      <c r="AU106" s="432" t="s">
        <v>643</v>
      </c>
      <c r="AV106" s="432" t="s">
        <v>643</v>
      </c>
      <c r="AW106" s="432" t="s">
        <v>643</v>
      </c>
      <c r="AX106" s="432" t="s">
        <v>643</v>
      </c>
      <c r="AY106" s="432" t="s">
        <v>643</v>
      </c>
      <c r="AZ106" s="432" t="s">
        <v>643</v>
      </c>
      <c r="BA106" s="432" t="s">
        <v>643</v>
      </c>
      <c r="BB106" s="432" t="s">
        <v>643</v>
      </c>
      <c r="BC106" s="1179"/>
      <c r="BD106" s="1152"/>
      <c r="BE106" s="1181"/>
      <c r="BQ106" s="52"/>
      <c r="BS106" s="52"/>
      <c r="BU106" s="52"/>
      <c r="BV106" s="50"/>
      <c r="BW106" s="52"/>
      <c r="BY106" s="52"/>
      <c r="CA106" s="52"/>
      <c r="CC106" s="52"/>
      <c r="CE106" s="52"/>
      <c r="CG106" s="52"/>
      <c r="CH106" s="50"/>
      <c r="CI106" s="52"/>
      <c r="CK106" s="52"/>
      <c r="CM106" s="52"/>
      <c r="DA106" s="1166" t="str">
        <f>IFERROR(IF(COUNT(Q105:Q130)&gt;0,IF($DN104&lt;8,"grey",B106),"grey"),B106)</f>
        <v>grey</v>
      </c>
      <c r="DB106" s="1167"/>
      <c r="DC106" s="1166" t="str">
        <f>IFERROR(IF(COUNT(Q105:Q130)&gt;0,IF($DN104&lt;8,"grey",D106),"grey"),D106)</f>
        <v>grey</v>
      </c>
      <c r="DD106" s="1167"/>
      <c r="DE106" s="1166" t="str">
        <f>IFERROR(IF(COUNT(Q105:Q130)&gt;0,IF($DN104&lt;18,"grey",F106),"grey"),F106)</f>
        <v>grey</v>
      </c>
      <c r="DF106" s="1167"/>
      <c r="DG106" s="1166" t="str">
        <f>IFERROR(IF(COUNT(Q105:Q130)&gt;0,IF($DN104&lt;18,"grey",H106),"grey"),H106)</f>
        <v>grey</v>
      </c>
      <c r="DH106" s="1167"/>
      <c r="DI106" s="1166" t="str">
        <f>IFERROR(IF(COUNT(Q105:Q130)&gt;0,IF($DN104&lt;18,"grey",J106),"grey"),J106)</f>
        <v>grey</v>
      </c>
      <c r="DJ106" s="1167"/>
      <c r="DK106" s="1166" t="str">
        <f>IFERROR(IF(COUNT(Q105:Q130)&gt;0,IF($DN104&lt;18,"grey",L106),"grey"),L106)</f>
        <v>grey</v>
      </c>
      <c r="DL106" s="1167"/>
      <c r="DM106" s="22" t="str">
        <f>IFERROR(INDEX(内線情報!$BL$5:$BL$41,MATCH(R106,内線情報!$AI$5:$AI$43,0),1),"")</f>
        <v/>
      </c>
      <c r="DS106" s="1141"/>
      <c r="DV106" s="1166"/>
      <c r="DW106" s="1167"/>
      <c r="DX106" s="1166"/>
      <c r="DY106" s="1167"/>
      <c r="DZ106" s="1166"/>
      <c r="EA106" s="1167"/>
      <c r="EB106" s="1166"/>
      <c r="EC106" s="1167"/>
      <c r="ED106" s="1166"/>
      <c r="EE106" s="1167"/>
      <c r="EF106" s="1166"/>
      <c r="EG106" s="1167"/>
      <c r="ET106" s="1166"/>
      <c r="EU106" s="1167"/>
      <c r="EV106" s="1166"/>
      <c r="EW106" s="1167"/>
      <c r="EX106" s="1166"/>
      <c r="EY106" s="1167"/>
      <c r="EZ106" s="1166"/>
      <c r="FA106" s="1167"/>
      <c r="FB106" s="1166"/>
      <c r="FC106" s="1167"/>
      <c r="FD106" s="1166"/>
      <c r="FE106" s="1167"/>
      <c r="FF106" s="420"/>
      <c r="FG106" s="420"/>
      <c r="FH106" s="420"/>
      <c r="FI106" s="420"/>
      <c r="FJ106" s="420"/>
      <c r="FK106" s="420"/>
      <c r="FL106" s="420"/>
      <c r="FM106" s="420"/>
      <c r="FN106" s="420"/>
      <c r="FO106" s="420"/>
      <c r="FP106" s="420"/>
      <c r="FQ106" s="420"/>
      <c r="FR106" s="1166"/>
      <c r="FS106" s="1167"/>
      <c r="FT106" s="1166"/>
      <c r="FU106" s="1167"/>
      <c r="FV106" s="1166"/>
      <c r="FW106" s="1167"/>
      <c r="FX106" s="1166"/>
      <c r="FY106" s="1167"/>
      <c r="FZ106" s="1166"/>
      <c r="GA106" s="1167"/>
      <c r="GB106" s="1166"/>
      <c r="GC106" s="1167"/>
      <c r="GE106" s="1152"/>
      <c r="GF106" s="1152"/>
      <c r="GG106" s="1161"/>
      <c r="GH106" s="1152"/>
      <c r="GI106" s="633" t="str">
        <f t="shared" ref="GI106:HR106" si="270">IF(GI102="grey","grey",IF($GG105="grey","grey",IF(S106="","yellow",IF(COUNTIF($CW$6:$CW$7,S106)&gt;0,"","red"))))</f>
        <v>grey</v>
      </c>
      <c r="GJ106" s="633" t="str">
        <f t="shared" si="270"/>
        <v>grey</v>
      </c>
      <c r="GK106" s="633" t="str">
        <f t="shared" si="270"/>
        <v>grey</v>
      </c>
      <c r="GL106" s="633" t="str">
        <f t="shared" si="270"/>
        <v>grey</v>
      </c>
      <c r="GM106" s="633" t="str">
        <f t="shared" si="270"/>
        <v>grey</v>
      </c>
      <c r="GN106" s="633" t="str">
        <f t="shared" si="270"/>
        <v>grey</v>
      </c>
      <c r="GO106" s="633" t="str">
        <f t="shared" si="270"/>
        <v>grey</v>
      </c>
      <c r="GP106" s="633" t="str">
        <f t="shared" si="270"/>
        <v>grey</v>
      </c>
      <c r="GQ106" s="633" t="str">
        <f t="shared" si="270"/>
        <v>grey</v>
      </c>
      <c r="GR106" s="633" t="str">
        <f t="shared" si="270"/>
        <v>grey</v>
      </c>
      <c r="GS106" s="633" t="str">
        <f t="shared" si="270"/>
        <v>grey</v>
      </c>
      <c r="GT106" s="633" t="str">
        <f t="shared" si="270"/>
        <v>grey</v>
      </c>
      <c r="GU106" s="633" t="str">
        <f t="shared" si="270"/>
        <v>grey</v>
      </c>
      <c r="GV106" s="633" t="str">
        <f t="shared" si="270"/>
        <v>grey</v>
      </c>
      <c r="GW106" s="633" t="str">
        <f t="shared" si="270"/>
        <v>grey</v>
      </c>
      <c r="GX106" s="633" t="str">
        <f t="shared" si="270"/>
        <v>grey</v>
      </c>
      <c r="GY106" s="633" t="str">
        <f t="shared" si="270"/>
        <v>grey</v>
      </c>
      <c r="GZ106" s="633" t="str">
        <f t="shared" si="270"/>
        <v>grey</v>
      </c>
      <c r="HA106" s="633" t="str">
        <f t="shared" si="270"/>
        <v>grey</v>
      </c>
      <c r="HB106" s="633" t="str">
        <f t="shared" si="270"/>
        <v>grey</v>
      </c>
      <c r="HC106" s="633" t="str">
        <f t="shared" si="270"/>
        <v>grey</v>
      </c>
      <c r="HD106" s="633" t="str">
        <f t="shared" si="270"/>
        <v>grey</v>
      </c>
      <c r="HE106" s="633" t="str">
        <f t="shared" si="270"/>
        <v>grey</v>
      </c>
      <c r="HF106" s="633" t="str">
        <f t="shared" si="270"/>
        <v>grey</v>
      </c>
      <c r="HG106" s="633" t="str">
        <f t="shared" si="270"/>
        <v>grey</v>
      </c>
      <c r="HH106" s="633" t="str">
        <f t="shared" si="270"/>
        <v>grey</v>
      </c>
      <c r="HI106" s="633" t="str">
        <f t="shared" si="270"/>
        <v>grey</v>
      </c>
      <c r="HJ106" s="633" t="str">
        <f t="shared" si="270"/>
        <v>grey</v>
      </c>
      <c r="HK106" s="633" t="str">
        <f t="shared" si="270"/>
        <v>grey</v>
      </c>
      <c r="HL106" s="633" t="str">
        <f t="shared" si="270"/>
        <v>grey</v>
      </c>
      <c r="HM106" s="633" t="str">
        <f t="shared" si="270"/>
        <v>grey</v>
      </c>
      <c r="HN106" s="633" t="str">
        <f t="shared" si="270"/>
        <v>grey</v>
      </c>
      <c r="HO106" s="633" t="str">
        <f t="shared" si="270"/>
        <v>grey</v>
      </c>
      <c r="HP106" s="633" t="str">
        <f t="shared" si="270"/>
        <v>grey</v>
      </c>
      <c r="HQ106" s="633" t="str">
        <f t="shared" si="270"/>
        <v>grey</v>
      </c>
      <c r="HR106" s="633" t="str">
        <f t="shared" si="270"/>
        <v>grey</v>
      </c>
      <c r="HS106" s="1163"/>
      <c r="HT106" s="1152"/>
      <c r="HU106" s="1161"/>
    </row>
    <row r="107" spans="1:229">
      <c r="B107" s="34" t="s">
        <v>57</v>
      </c>
      <c r="C107" s="35"/>
      <c r="D107" s="34" t="s">
        <v>57</v>
      </c>
      <c r="E107" s="35"/>
      <c r="F107" s="34" t="s">
        <v>57</v>
      </c>
      <c r="G107" s="35"/>
      <c r="H107" s="34" t="s">
        <v>57</v>
      </c>
      <c r="I107" s="35"/>
      <c r="J107" s="34" t="s">
        <v>57</v>
      </c>
      <c r="K107" s="35"/>
      <c r="L107" s="34" t="s">
        <v>57</v>
      </c>
      <c r="M107" s="35"/>
      <c r="N107" s="30"/>
      <c r="O107" s="1151">
        <v>2</v>
      </c>
      <c r="P107" s="1151" t="str">
        <f>IFERROR(INDEX(内線情報!$C$5:$C$54,MATCH($Q107,内線情報!$B$5:$B$54,0)),"")&amp;""</f>
        <v/>
      </c>
      <c r="Q107" s="1160"/>
      <c r="R107" s="1151" t="str">
        <f>IFERROR(INDEX(内線情報!$D$5:$D$54,MATCH($Q107,内線情報!$B$5:$B$54,0)),"")&amp;""</f>
        <v/>
      </c>
      <c r="S107" s="431" t="s">
        <v>643</v>
      </c>
      <c r="T107" s="431" t="s">
        <v>643</v>
      </c>
      <c r="U107" s="431" t="s">
        <v>643</v>
      </c>
      <c r="V107" s="431" t="s">
        <v>643</v>
      </c>
      <c r="W107" s="431" t="s">
        <v>643</v>
      </c>
      <c r="X107" s="431" t="s">
        <v>643</v>
      </c>
      <c r="Y107" s="431" t="s">
        <v>643</v>
      </c>
      <c r="Z107" s="431" t="s">
        <v>643</v>
      </c>
      <c r="AA107" s="431" t="s">
        <v>643</v>
      </c>
      <c r="AB107" s="431" t="s">
        <v>643</v>
      </c>
      <c r="AC107" s="431" t="s">
        <v>643</v>
      </c>
      <c r="AD107" s="431" t="s">
        <v>643</v>
      </c>
      <c r="AE107" s="431" t="s">
        <v>643</v>
      </c>
      <c r="AF107" s="431" t="s">
        <v>643</v>
      </c>
      <c r="AG107" s="431" t="s">
        <v>643</v>
      </c>
      <c r="AH107" s="431" t="s">
        <v>643</v>
      </c>
      <c r="AI107" s="431" t="s">
        <v>643</v>
      </c>
      <c r="AJ107" s="431" t="s">
        <v>643</v>
      </c>
      <c r="AK107" s="431" t="s">
        <v>643</v>
      </c>
      <c r="AL107" s="431" t="s">
        <v>643</v>
      </c>
      <c r="AM107" s="431" t="s">
        <v>643</v>
      </c>
      <c r="AN107" s="431" t="s">
        <v>643</v>
      </c>
      <c r="AO107" s="431" t="s">
        <v>643</v>
      </c>
      <c r="AP107" s="431" t="s">
        <v>643</v>
      </c>
      <c r="AQ107" s="431" t="s">
        <v>643</v>
      </c>
      <c r="AR107" s="431" t="s">
        <v>643</v>
      </c>
      <c r="AS107" s="431" t="s">
        <v>643</v>
      </c>
      <c r="AT107" s="431" t="s">
        <v>643</v>
      </c>
      <c r="AU107" s="431" t="s">
        <v>643</v>
      </c>
      <c r="AV107" s="431" t="s">
        <v>643</v>
      </c>
      <c r="AW107" s="431" t="s">
        <v>643</v>
      </c>
      <c r="AX107" s="431" t="s">
        <v>643</v>
      </c>
      <c r="AY107" s="431" t="s">
        <v>643</v>
      </c>
      <c r="AZ107" s="431" t="s">
        <v>643</v>
      </c>
      <c r="BA107" s="431" t="s">
        <v>643</v>
      </c>
      <c r="BB107" s="431" t="s">
        <v>643</v>
      </c>
      <c r="BC107" s="1178" t="s">
        <v>643</v>
      </c>
      <c r="BD107" s="1151" t="str">
        <f>IFERROR(IF(Q107="","",IF(ISBLANK(INDEX(内線情報!$G$5:$G$54,Q107)),1,DS107)),"")&amp;""</f>
        <v/>
      </c>
      <c r="BE107" s="1180"/>
      <c r="BU107" s="50"/>
      <c r="BV107" s="50"/>
      <c r="BW107" s="50"/>
      <c r="CG107" s="50"/>
      <c r="CH107" s="50"/>
      <c r="CI107" s="50"/>
      <c r="DA107" s="34" t="str">
        <f>IF(DA106="grey","grey",IF(B107="","yellow",IF(COUNTIF($BG$6:$BG$39,B107)&gt;0,"","red")))</f>
        <v>grey</v>
      </c>
      <c r="DB107" s="35" t="str">
        <f ca="1">IF(DA106="grey","grey",IFERROR(IF(COUNTIF(INDIRECT(B107),SUBSTITUTE(C107,"*","~")),EU107,"red"),IF(AND(C107&lt;&gt;$BG$7,C107&lt;&gt;$BG$8,C107&lt;&gt;$BG$9,C107&lt;&gt;$BG$10,C107&lt;&gt;$BG$11,C107&lt;&gt;$BG$12,C107&lt;&gt;$BG$13),"grey",EU107)))</f>
        <v>grey</v>
      </c>
      <c r="DC107" s="34" t="str">
        <f>IF(DC106="grey","grey",IF(D107="","yellow",IF(COUNTIF($BG$6:$BG$39,D107)&gt;0,"","red")))</f>
        <v>grey</v>
      </c>
      <c r="DD107" s="35" t="str">
        <f ca="1">IF(DC106="grey","grey",IFERROR(IF(COUNTIF(INDIRECT(D107),SUBSTITUTE(E107,"*","~")),EW107,"red"),IF(AND(E107&lt;&gt;$BG$7,E107&lt;&gt;$BG$8,E107&lt;&gt;$BG$9,E107&lt;&gt;$BG$10,E107&lt;&gt;$BG$11,E107&lt;&gt;$BG$12,E107&lt;&gt;$BG$13),"grey",EW107)))</f>
        <v>grey</v>
      </c>
      <c r="DE107" s="34" t="str">
        <f>IF(DE106="grey","grey",IF(F107="","yellow",IF(COUNTIF($BG$6:$BG$39,F107)&gt;0,"","red")))</f>
        <v>grey</v>
      </c>
      <c r="DF107" s="35" t="str">
        <f ca="1">IF(DE106="grey","grey",IFERROR(IF(COUNTIF(INDIRECT(F107),SUBSTITUTE(G107,"*","~")),EY107,"red"),IF(AND(G107&lt;&gt;$BG$7,G107&lt;&gt;$BG$8,G107&lt;&gt;$BG$9,G107&lt;&gt;$BG$10,G107&lt;&gt;$BG$11,G107&lt;&gt;$BG$12,G107&lt;&gt;$BG$13),"grey",EY107)))</f>
        <v>grey</v>
      </c>
      <c r="DG107" s="34" t="str">
        <f>IF(DG106="grey","grey",IF(H107="","yellow",IF(COUNTIF($BG$6:$BG$39,H107)&gt;0,"","red")))</f>
        <v>grey</v>
      </c>
      <c r="DH107" s="35" t="str">
        <f ca="1">IF(DG106="grey","grey",IFERROR(IF(COUNTIF(INDIRECT(H107),SUBSTITUTE(I107,"*","~")),FA107,"red"),IF(AND(I107&lt;&gt;$BG$7,I107&lt;&gt;$BG$8,I107&lt;&gt;$BG$9,I107&lt;&gt;$BG$10,I107&lt;&gt;$BG$11,I107&lt;&gt;$BG$12,I107&lt;&gt;$BG$13),"grey",FA107)))</f>
        <v>grey</v>
      </c>
      <c r="DI107" s="34" t="str">
        <f>IF(DI106="grey","grey",IF(J107="","yellow",IF(COUNTIF($BG$6:$BG$39,J107)&gt;0,"","red")))</f>
        <v>grey</v>
      </c>
      <c r="DJ107" s="35" t="str">
        <f ca="1">IF(DI106="grey","grey",IFERROR(IF(COUNTIF(INDIRECT(J107),SUBSTITUTE(K107,"*","~")),FC107,"red"),IF(AND(K107&lt;&gt;$BG$7,K107&lt;&gt;$BG$8,K107&lt;&gt;$BG$9,K107&lt;&gt;$BG$10,K107&lt;&gt;$BG$11,K107&lt;&gt;$BG$12,K107&lt;&gt;$BG$13),"grey",FC107)))</f>
        <v>grey</v>
      </c>
      <c r="DK107" s="34" t="str">
        <f>IF(DK106="grey","grey",IF(L107="","yellow",IF(COUNTIF($BG$6:$BG$39,L107)&gt;0,"","red")))</f>
        <v>grey</v>
      </c>
      <c r="DL107" s="35" t="str">
        <f ca="1">IF(DK106="grey","grey",IFERROR(IF(COUNTIF(INDIRECT(L107),SUBSTITUTE(M107,"*","~")),FE107,"red"),IF(AND(M107&lt;&gt;$BG$7,M107&lt;&gt;$BG$8,M107&lt;&gt;$BG$9,M107&lt;&gt;$BG$10,M107&lt;&gt;$BG$11,M107&lt;&gt;$BG$12,M107&lt;&gt;$BG$13),"grey",FE107)))</f>
        <v>grey</v>
      </c>
      <c r="DM107" s="22" t="str">
        <f>IFERROR(INDEX(内線情報!$BL$5:$BL$41,MATCH(R107,内線情報!$AI$5:$AI$43,0),1),"")</f>
        <v/>
      </c>
      <c r="DS107" s="1141" t="e">
        <f>INDEX(内線情報!$G$5:$G$54,MATCH(Q107,DK,0))</f>
        <v>#N/A</v>
      </c>
      <c r="DV107" s="34" t="str">
        <f>CONCATENATE(B107,C107)</f>
        <v>未使用</v>
      </c>
      <c r="DW107" s="35"/>
      <c r="DX107" s="34" t="str">
        <f>CONCATENATE(D107,E107)</f>
        <v>未使用</v>
      </c>
      <c r="DY107" s="35"/>
      <c r="DZ107" s="34" t="str">
        <f>CONCATENATE(F107,G107)</f>
        <v>未使用</v>
      </c>
      <c r="EA107" s="35"/>
      <c r="EB107" s="34" t="str">
        <f>CONCATENATE(H107,I107)</f>
        <v>未使用</v>
      </c>
      <c r="EC107" s="35"/>
      <c r="ED107" s="34" t="str">
        <f>CONCATENATE(J107,K107)</f>
        <v>未使用</v>
      </c>
      <c r="EE107" s="35"/>
      <c r="EF107" s="34" t="str">
        <f>CONCATENATE(L107,M107)</f>
        <v>未使用</v>
      </c>
      <c r="EG107" s="35"/>
      <c r="EH107" s="22">
        <f>COUNTIF($DV$6:$EG$34,DV107)</f>
        <v>18</v>
      </c>
      <c r="EJ107" s="22">
        <f>COUNTIF($DV$6:$EG$34,DX107)</f>
        <v>18</v>
      </c>
      <c r="EL107" s="22">
        <f>COUNTIF($DV$6:$EG$34,DZ107)</f>
        <v>18</v>
      </c>
      <c r="EN107" s="22">
        <f>COUNTIF($DV$6:$EG$34,EB107)</f>
        <v>18</v>
      </c>
      <c r="EP107" s="22">
        <f>COUNTIF($DV$6:$EG$34,ED107)</f>
        <v>18</v>
      </c>
      <c r="ER107" s="22">
        <f>COUNTIF($DV$6:$EG$34,EF107)</f>
        <v>18</v>
      </c>
      <c r="ET107" s="34" t="str">
        <f>IF(DV107="未使用","",IF(EH107&lt;2,"","red"))</f>
        <v/>
      </c>
      <c r="EU107" s="35" t="str">
        <f>IF(B107="ボックスキー","",IF(C107="","red",FS107))</f>
        <v>red</v>
      </c>
      <c r="EV107" s="34" t="str">
        <f>IF(DX107="未使用","",IF(EJ107&lt;2,"","red"))</f>
        <v/>
      </c>
      <c r="EW107" s="35" t="str">
        <f>IF(D107="ボックスキー","",IF(E107="","red",FU107))</f>
        <v>red</v>
      </c>
      <c r="EX107" s="34" t="str">
        <f>IF(DZ107="未使用","",IF(EL107&lt;2,"","red"))</f>
        <v/>
      </c>
      <c r="EY107" s="35" t="str">
        <f>IF(F107="ボックスキー","",IF(G107="","red",FW107))</f>
        <v>red</v>
      </c>
      <c r="EZ107" s="34" t="str">
        <f>IF(EB107="未使用","",IF(EN107&lt;2,"","red"))</f>
        <v/>
      </c>
      <c r="FA107" s="35" t="str">
        <f>IF(H107="ボックスキー","",IF(I107="","red",FY107))</f>
        <v>red</v>
      </c>
      <c r="FB107" s="34" t="str">
        <f>IF(ED107="未使用","",IF(EP107&lt;2,"","red"))</f>
        <v/>
      </c>
      <c r="FC107" s="35" t="str">
        <f>IF(J107="ボックスキー","",IF(K107="","red",GA107))</f>
        <v>red</v>
      </c>
      <c r="FD107" s="34" t="str">
        <f>IF(EF107="未使用","",IF(ER107&lt;2,"","red"))</f>
        <v/>
      </c>
      <c r="FE107" s="35" t="str">
        <f>IF(L107="ボックスキー","",IF(M107="","red",GC107))</f>
        <v>red</v>
      </c>
      <c r="FF107" s="419"/>
      <c r="FG107" s="419"/>
      <c r="FH107" s="419"/>
      <c r="FI107" s="419"/>
      <c r="FJ107" s="419"/>
      <c r="FK107" s="419"/>
      <c r="FL107" s="419"/>
      <c r="FM107" s="419"/>
      <c r="FN107" s="419"/>
      <c r="FO107" s="419"/>
      <c r="FP107" s="419"/>
      <c r="FQ107" s="419"/>
      <c r="FR107" s="34"/>
      <c r="FS107" s="35" t="str">
        <f>IF(B107=$FG$6,INDEX($FG$7:$FG$18,C107),IF(B107=$FH$6,INDEX($FH$7:$FH$12,C107),IF(B107=$FI$6,INDEX($FI$7:$FI$18,C107),IF(B107=$FJ$6,INDEX($FJ$7:$FJ$56,C107),"none"))))</f>
        <v>none</v>
      </c>
      <c r="FT107" s="34"/>
      <c r="FU107" s="35" t="str">
        <f>IF(D107=$FG$6,INDEX($FG$7:$FG$18,E107),IF(D107=$FH$6,INDEX($FH$7:$FH$12,E107),IF(D107=$FI$6,INDEX($FI$7:$FI$18,E107),IF(D107=$FJ$6,INDEX($FJ$7:$FJ$56,E107),"none"))))</f>
        <v>none</v>
      </c>
      <c r="FV107" s="34"/>
      <c r="FW107" s="35" t="str">
        <f>IF(F107=$FG$6,INDEX($FG$7:$FG$18,G107),IF(F107=$FH$6,INDEX($FH$7:$FH$12,G107),IF(F107=$FI$6,INDEX($FI$7:$FI$18,G107),IF(F107=$FJ$6,INDEX($FJ$7:$FJ$56,G107),"none"))))</f>
        <v>none</v>
      </c>
      <c r="FX107" s="34"/>
      <c r="FY107" s="35" t="str">
        <f>IF(H107=$FG$6,INDEX($FG$7:$FG$18,I107),IF(H107=$FH$6,INDEX($FH$7:$FH$12,I107),IF(H107=$FI$6,INDEX($FI$7:$FI$18,I107),IF(H107=$FJ$6,INDEX($FJ$7:$FJ$56,I107),"none"))))</f>
        <v>none</v>
      </c>
      <c r="FZ107" s="34"/>
      <c r="GA107" s="35" t="str">
        <f>IF(J107=$FG$6,INDEX($FG$7:$FG$18,K107),IF(J107=$FH$6,INDEX($FH$7:$FH$12,K107),IF(J107=$FI$6,INDEX($FI$7:$FI$18,K107),IF(J107=$FJ$6,INDEX($FJ$7:$FJ$56,K107),"none"))))</f>
        <v>none</v>
      </c>
      <c r="GB107" s="34"/>
      <c r="GC107" s="35" t="str">
        <f>IF(L107=$FG$6,INDEX($FG$7:$FG$18,M107),IF(L107=$FH$6,INDEX($FH$7:$FH$12,M107),IF(L107=$FI$6,INDEX($FI$7:$FI$18,M107),IF(L107=$FJ$6,INDEX($FJ$7:$FJ$56,M107),"none"))))</f>
        <v>none</v>
      </c>
      <c r="GE107" s="1151" t="str">
        <f>IF($GF107="grey","grey","")</f>
        <v>grey</v>
      </c>
      <c r="GF107" s="1151" t="str">
        <f>IF($GG107="grey","grey","")</f>
        <v>grey</v>
      </c>
      <c r="GG107" s="1160" t="str">
        <f>IF(Q107="","grey",IF(COUNTIF(Q:Q,Q107)&gt;1,"red",IF(COUNTIF(_DK,Q107)&gt;0,"","red")))</f>
        <v>grey</v>
      </c>
      <c r="GH107" s="1151" t="str">
        <f>IF($GF107="grey","grey","")</f>
        <v>grey</v>
      </c>
      <c r="GI107" s="633" t="str">
        <f t="shared" ref="GI107:HR107" si="271">IF(GI102="grey","grey",IF($GG107="grey","grey",IF(S107="","yellow",IF(COUNTIF($CT$6:$CT$21,S107)&gt;0,"","red"))))</f>
        <v>grey</v>
      </c>
      <c r="GJ107" s="633" t="str">
        <f t="shared" si="271"/>
        <v>grey</v>
      </c>
      <c r="GK107" s="633" t="str">
        <f t="shared" si="271"/>
        <v>grey</v>
      </c>
      <c r="GL107" s="633" t="str">
        <f t="shared" si="271"/>
        <v>grey</v>
      </c>
      <c r="GM107" s="633" t="str">
        <f t="shared" si="271"/>
        <v>grey</v>
      </c>
      <c r="GN107" s="633" t="str">
        <f t="shared" si="271"/>
        <v>grey</v>
      </c>
      <c r="GO107" s="633" t="str">
        <f t="shared" si="271"/>
        <v>grey</v>
      </c>
      <c r="GP107" s="633" t="str">
        <f t="shared" si="271"/>
        <v>grey</v>
      </c>
      <c r="GQ107" s="633" t="str">
        <f t="shared" si="271"/>
        <v>grey</v>
      </c>
      <c r="GR107" s="633" t="str">
        <f t="shared" si="271"/>
        <v>grey</v>
      </c>
      <c r="GS107" s="633" t="str">
        <f t="shared" si="271"/>
        <v>grey</v>
      </c>
      <c r="GT107" s="633" t="str">
        <f t="shared" si="271"/>
        <v>grey</v>
      </c>
      <c r="GU107" s="633" t="str">
        <f t="shared" si="271"/>
        <v>grey</v>
      </c>
      <c r="GV107" s="633" t="str">
        <f t="shared" si="271"/>
        <v>grey</v>
      </c>
      <c r="GW107" s="633" t="str">
        <f t="shared" si="271"/>
        <v>grey</v>
      </c>
      <c r="GX107" s="633" t="str">
        <f t="shared" si="271"/>
        <v>grey</v>
      </c>
      <c r="GY107" s="633" t="str">
        <f t="shared" si="271"/>
        <v>grey</v>
      </c>
      <c r="GZ107" s="633" t="str">
        <f t="shared" si="271"/>
        <v>grey</v>
      </c>
      <c r="HA107" s="633" t="str">
        <f t="shared" si="271"/>
        <v>grey</v>
      </c>
      <c r="HB107" s="633" t="str">
        <f t="shared" si="271"/>
        <v>grey</v>
      </c>
      <c r="HC107" s="633" t="str">
        <f t="shared" si="271"/>
        <v>grey</v>
      </c>
      <c r="HD107" s="633" t="str">
        <f t="shared" si="271"/>
        <v>grey</v>
      </c>
      <c r="HE107" s="633" t="str">
        <f t="shared" si="271"/>
        <v>grey</v>
      </c>
      <c r="HF107" s="633" t="str">
        <f t="shared" si="271"/>
        <v>grey</v>
      </c>
      <c r="HG107" s="633" t="str">
        <f t="shared" si="271"/>
        <v>grey</v>
      </c>
      <c r="HH107" s="633" t="str">
        <f t="shared" si="271"/>
        <v>grey</v>
      </c>
      <c r="HI107" s="633" t="str">
        <f t="shared" si="271"/>
        <v>grey</v>
      </c>
      <c r="HJ107" s="633" t="str">
        <f t="shared" si="271"/>
        <v>grey</v>
      </c>
      <c r="HK107" s="633" t="str">
        <f t="shared" si="271"/>
        <v>grey</v>
      </c>
      <c r="HL107" s="633" t="str">
        <f t="shared" si="271"/>
        <v>grey</v>
      </c>
      <c r="HM107" s="633" t="str">
        <f t="shared" si="271"/>
        <v>grey</v>
      </c>
      <c r="HN107" s="633" t="str">
        <f t="shared" si="271"/>
        <v>grey</v>
      </c>
      <c r="HO107" s="633" t="str">
        <f t="shared" si="271"/>
        <v>grey</v>
      </c>
      <c r="HP107" s="633" t="str">
        <f t="shared" si="271"/>
        <v>grey</v>
      </c>
      <c r="HQ107" s="633" t="str">
        <f t="shared" si="271"/>
        <v>grey</v>
      </c>
      <c r="HR107" s="633" t="str">
        <f t="shared" si="271"/>
        <v>grey</v>
      </c>
      <c r="HS107" s="1162" t="str">
        <f t="shared" ref="HS107" si="272">IF($GG107="grey","grey",IF(BC107="","",IF(COUNTIF($CV$6:$CV$7,BC107)&gt;0,"","red")))</f>
        <v>grey</v>
      </c>
      <c r="HT107" s="1151" t="str">
        <f t="shared" ref="HT107:HU107" si="273">IF($GG107="grey","grey","")</f>
        <v>grey</v>
      </c>
      <c r="HU107" s="1160" t="str">
        <f t="shared" si="273"/>
        <v>grey</v>
      </c>
    </row>
    <row r="108" spans="1:229">
      <c r="B108" s="1175" t="str">
        <f>IFERROR(INDEX($DV:$DV,ROW()),"")&amp;""</f>
        <v/>
      </c>
      <c r="C108" s="1176"/>
      <c r="D108" s="1177" t="str">
        <f>IFERROR(INDEX($DX:$DX,ROW()),"")&amp;""</f>
        <v/>
      </c>
      <c r="E108" s="1176"/>
      <c r="F108" s="1175" t="str">
        <f>IFERROR(INDEX($DZ:$DZ,ROW()),"")&amp;""</f>
        <v/>
      </c>
      <c r="G108" s="1176"/>
      <c r="H108" s="1175" t="str">
        <f>IFERROR(INDEX($EB:$EB,ROW()),"")&amp;""</f>
        <v/>
      </c>
      <c r="I108" s="1176"/>
      <c r="J108" s="1175" t="str">
        <f>IFERROR(INDEX($ED:$ED,ROW()),"")&amp;""</f>
        <v/>
      </c>
      <c r="K108" s="1176"/>
      <c r="L108" s="1175" t="str">
        <f>IFERROR(INDEX($EF:$EF,ROW()),"")&amp;""</f>
        <v/>
      </c>
      <c r="M108" s="1176"/>
      <c r="N108" s="30"/>
      <c r="O108" s="1152"/>
      <c r="P108" s="1152"/>
      <c r="Q108" s="1161"/>
      <c r="R108" s="1152"/>
      <c r="S108" s="432" t="s">
        <v>643</v>
      </c>
      <c r="T108" s="432" t="s">
        <v>643</v>
      </c>
      <c r="U108" s="432" t="s">
        <v>643</v>
      </c>
      <c r="V108" s="432" t="s">
        <v>643</v>
      </c>
      <c r="W108" s="432" t="s">
        <v>643</v>
      </c>
      <c r="X108" s="432" t="s">
        <v>643</v>
      </c>
      <c r="Y108" s="432" t="s">
        <v>643</v>
      </c>
      <c r="Z108" s="432" t="s">
        <v>643</v>
      </c>
      <c r="AA108" s="432" t="s">
        <v>643</v>
      </c>
      <c r="AB108" s="432" t="s">
        <v>643</v>
      </c>
      <c r="AC108" s="432" t="s">
        <v>643</v>
      </c>
      <c r="AD108" s="432" t="s">
        <v>643</v>
      </c>
      <c r="AE108" s="432" t="s">
        <v>643</v>
      </c>
      <c r="AF108" s="432" t="s">
        <v>643</v>
      </c>
      <c r="AG108" s="432" t="s">
        <v>643</v>
      </c>
      <c r="AH108" s="432" t="s">
        <v>643</v>
      </c>
      <c r="AI108" s="432" t="s">
        <v>643</v>
      </c>
      <c r="AJ108" s="432" t="s">
        <v>643</v>
      </c>
      <c r="AK108" s="432" t="s">
        <v>643</v>
      </c>
      <c r="AL108" s="432" t="s">
        <v>643</v>
      </c>
      <c r="AM108" s="432" t="s">
        <v>643</v>
      </c>
      <c r="AN108" s="432" t="s">
        <v>643</v>
      </c>
      <c r="AO108" s="432" t="s">
        <v>643</v>
      </c>
      <c r="AP108" s="432" t="s">
        <v>643</v>
      </c>
      <c r="AQ108" s="432" t="s">
        <v>643</v>
      </c>
      <c r="AR108" s="432" t="s">
        <v>643</v>
      </c>
      <c r="AS108" s="432" t="s">
        <v>643</v>
      </c>
      <c r="AT108" s="432" t="s">
        <v>643</v>
      </c>
      <c r="AU108" s="432" t="s">
        <v>643</v>
      </c>
      <c r="AV108" s="432" t="s">
        <v>643</v>
      </c>
      <c r="AW108" s="432" t="s">
        <v>643</v>
      </c>
      <c r="AX108" s="432" t="s">
        <v>643</v>
      </c>
      <c r="AY108" s="432" t="s">
        <v>643</v>
      </c>
      <c r="AZ108" s="432" t="s">
        <v>643</v>
      </c>
      <c r="BA108" s="432" t="s">
        <v>643</v>
      </c>
      <c r="BB108" s="432" t="s">
        <v>643</v>
      </c>
      <c r="BC108" s="1179"/>
      <c r="BD108" s="1152"/>
      <c r="BE108" s="1181"/>
      <c r="BP108" s="50" t="e">
        <f>INDEX(番号!$CA$5:$CB$44,C107,2)</f>
        <v>#VALUE!</v>
      </c>
      <c r="BQ108" s="50" t="str">
        <f>IF(C107="","",IF(BP108="",INDEX(番号!$CA$44:$CB106,C107,2),BP108))</f>
        <v/>
      </c>
      <c r="BR108" s="50" t="e">
        <f>INDEX(番号!$CC$5:$CE$52,C107,3)</f>
        <v>#VALUE!</v>
      </c>
      <c r="BS108" s="50" t="str">
        <f>IF(C107="","",IF(BR108="0",INDEX(番号!$CC$5:$CE$52,C107,2),BR108))&amp;""</f>
        <v/>
      </c>
      <c r="BT108" s="50" t="e">
        <f>INDEX(番号!$CA$5:$CB$44,E107,2)</f>
        <v>#VALUE!</v>
      </c>
      <c r="BU108" s="50" t="str">
        <f>IF(E107="","",IF(BT108="",INDEX(番号!$CA$44:$CB106,E107,2),BT108))&amp;""</f>
        <v/>
      </c>
      <c r="BV108" s="50" t="e">
        <f>INDEX(番号!$CC$5:$CE$52,E107,3)</f>
        <v>#VALUE!</v>
      </c>
      <c r="BW108" s="50" t="str">
        <f>IF(E107="","",IF(BV108="0",INDEX(番号!$CC$5:$CE$52,E107,2),BV108))&amp;""</f>
        <v/>
      </c>
      <c r="BX108" s="50" t="e">
        <f>INDEX(番号!$CA$5:$CB$44,G107,2)</f>
        <v>#VALUE!</v>
      </c>
      <c r="BY108" s="50" t="str">
        <f>IF(G107="","",IF(BX108="",INDEX(番号!$CA$44:$CB106,G107,2),BX108))&amp;""</f>
        <v/>
      </c>
      <c r="BZ108" s="50" t="e">
        <f>INDEX(番号!$CC$5:$CE$52,G107,3)</f>
        <v>#VALUE!</v>
      </c>
      <c r="CA108" s="50" t="str">
        <f>IF(G107="","",IF(BZ108="0",INDEX(番号!$CC$5:$CE$52,G107,2),BZ108))&amp;""</f>
        <v/>
      </c>
      <c r="CB108" s="50" t="e">
        <f>INDEX(番号!$CA$5:$CB$44,I107,2)</f>
        <v>#VALUE!</v>
      </c>
      <c r="CC108" s="50" t="str">
        <f>IF(I107="","",IF(CB108="",INDEX(番号!$CA$44:$CB106,I107,2),CB108))&amp;""</f>
        <v/>
      </c>
      <c r="CD108" s="50" t="e">
        <f>INDEX(番号!$CC$5:$CE$52,I107,3)</f>
        <v>#VALUE!</v>
      </c>
      <c r="CE108" s="50" t="str">
        <f>IF(I107="","",IF(CD108="0",INDEX(番号!$CC$5:$CE$52,I107,2),CD108))&amp;""</f>
        <v/>
      </c>
      <c r="CF108" s="50" t="e">
        <f>INDEX(番号!$CA$5:$CB$44,K107,2)</f>
        <v>#VALUE!</v>
      </c>
      <c r="CG108" s="50" t="str">
        <f>IF(K107="","",IF(CF108="",INDEX(番号!$CA$5:$CB$44,K107,1),CF108))&amp;""</f>
        <v/>
      </c>
      <c r="CH108" s="50" t="e">
        <f>INDEX(番号!$CC$5:$CE$52,K107,3)</f>
        <v>#VALUE!</v>
      </c>
      <c r="CI108" s="50" t="str">
        <f>IF(K107="","",IF(CH108="0",INDEX(番号!$CC$5:$CE$52,K107,2),CH108))&amp;""</f>
        <v/>
      </c>
      <c r="CJ108" s="50" t="e">
        <f>INDEX(番号!$CA$5:$CB$44,M107,2)</f>
        <v>#VALUE!</v>
      </c>
      <c r="CK108" s="50" t="str">
        <f>IF(M107="","",IF(CJ108="",INDEX(番号!$CA$5:$CB$44,M107,1),CJ108))&amp;""</f>
        <v/>
      </c>
      <c r="CL108" s="50" t="e">
        <f>INDEX(番号!$CC$5:$CE$52,M107,3)</f>
        <v>#VALUE!</v>
      </c>
      <c r="CM108" s="50" t="str">
        <f>IF(M107="","",IF(CL108="0",INDEX(番号!$CC$5:$CE$52,M107,2),CL108))&amp;""</f>
        <v/>
      </c>
      <c r="DA108" s="1153" t="str">
        <f>IF(DA106="grey","grey","")</f>
        <v>grey</v>
      </c>
      <c r="DB108" s="1154"/>
      <c r="DC108" s="1153" t="str">
        <f>IF(DC106="grey","grey","")</f>
        <v>grey</v>
      </c>
      <c r="DD108" s="1154"/>
      <c r="DE108" s="1153" t="str">
        <f>IF(DE106="grey","grey","")</f>
        <v>grey</v>
      </c>
      <c r="DF108" s="1154"/>
      <c r="DG108" s="1153" t="str">
        <f>IF(DG106="grey","grey","")</f>
        <v>grey</v>
      </c>
      <c r="DH108" s="1154"/>
      <c r="DI108" s="1153" t="str">
        <f>IF(DI106="grey","grey","")</f>
        <v>grey</v>
      </c>
      <c r="DJ108" s="1154"/>
      <c r="DK108" s="1153" t="str">
        <f>IF(DK106="grey","grey","")</f>
        <v>grey</v>
      </c>
      <c r="DL108" s="1154"/>
      <c r="DM108" s="22" t="str">
        <f>IFERROR(INDEX(内線情報!$BL$5:$BL$41,MATCH(R108,内線情報!$AI$5:$AI$43,0),1),"")</f>
        <v/>
      </c>
      <c r="DS108" s="1141"/>
      <c r="DV108" s="1153" t="str">
        <f>IF(B107="DK",BQ108,IF(B107="NK",BS108,""))</f>
        <v/>
      </c>
      <c r="DW108" s="1154"/>
      <c r="DX108" s="1155" t="str">
        <f>IF(D107="DK",BU108,IF(D107="NK",BW108,""))</f>
        <v/>
      </c>
      <c r="DY108" s="1156"/>
      <c r="DZ108" s="1155" t="str">
        <f>IF(F107="DK",BY108,IF(F107="NK",CA108,""))</f>
        <v/>
      </c>
      <c r="EA108" s="1156"/>
      <c r="EB108" s="1155" t="str">
        <f>IF(H107="DK",CC108,IF(H107="NK",CE108,""))</f>
        <v/>
      </c>
      <c r="EC108" s="1156"/>
      <c r="ED108" s="1155" t="str">
        <f>IF(J107="DK",CG108,IF(J107="NK",CI108,""))</f>
        <v/>
      </c>
      <c r="EE108" s="1156"/>
      <c r="EF108" s="1155" t="str">
        <f>IF(L107="DK",CK108,IF(L107="NK",CM108,""))</f>
        <v/>
      </c>
      <c r="EG108" s="1156"/>
      <c r="ET108" s="1153"/>
      <c r="EU108" s="1154"/>
      <c r="EV108" s="1153"/>
      <c r="EW108" s="1154"/>
      <c r="EX108" s="1153"/>
      <c r="EY108" s="1154"/>
      <c r="EZ108" s="1153"/>
      <c r="FA108" s="1154"/>
      <c r="FB108" s="1153"/>
      <c r="FC108" s="1154"/>
      <c r="FD108" s="1153"/>
      <c r="FE108" s="1154"/>
      <c r="FF108" s="411"/>
      <c r="FG108" s="411"/>
      <c r="FH108" s="411"/>
      <c r="FI108" s="411"/>
      <c r="FJ108" s="411"/>
      <c r="FK108" s="411"/>
      <c r="FL108" s="411"/>
      <c r="FM108" s="411"/>
      <c r="FN108" s="411"/>
      <c r="FO108" s="411"/>
      <c r="FP108" s="411"/>
      <c r="FQ108" s="411"/>
      <c r="FR108" s="1153"/>
      <c r="FS108" s="1154"/>
      <c r="FT108" s="1153"/>
      <c r="FU108" s="1154"/>
      <c r="FV108" s="1153"/>
      <c r="FW108" s="1154"/>
      <c r="FX108" s="1153"/>
      <c r="FY108" s="1154"/>
      <c r="FZ108" s="1153"/>
      <c r="GA108" s="1154"/>
      <c r="GB108" s="1153"/>
      <c r="GC108" s="1154"/>
      <c r="GE108" s="1152"/>
      <c r="GF108" s="1152"/>
      <c r="GG108" s="1161"/>
      <c r="GH108" s="1152"/>
      <c r="GI108" s="633" t="str">
        <f t="shared" ref="GI108:HR108" si="274">IF(GI102="grey","grey",IF($GG107="grey","grey",IF(S108="","yellow",IF(COUNTIF($CW$6:$CW$7,S108)&gt;0,"","red"))))</f>
        <v>grey</v>
      </c>
      <c r="GJ108" s="633" t="str">
        <f t="shared" si="274"/>
        <v>grey</v>
      </c>
      <c r="GK108" s="633" t="str">
        <f t="shared" si="274"/>
        <v>grey</v>
      </c>
      <c r="GL108" s="633" t="str">
        <f t="shared" si="274"/>
        <v>grey</v>
      </c>
      <c r="GM108" s="633" t="str">
        <f t="shared" si="274"/>
        <v>grey</v>
      </c>
      <c r="GN108" s="633" t="str">
        <f t="shared" si="274"/>
        <v>grey</v>
      </c>
      <c r="GO108" s="633" t="str">
        <f t="shared" si="274"/>
        <v>grey</v>
      </c>
      <c r="GP108" s="633" t="str">
        <f t="shared" si="274"/>
        <v>grey</v>
      </c>
      <c r="GQ108" s="633" t="str">
        <f t="shared" si="274"/>
        <v>grey</v>
      </c>
      <c r="GR108" s="633" t="str">
        <f t="shared" si="274"/>
        <v>grey</v>
      </c>
      <c r="GS108" s="633" t="str">
        <f t="shared" si="274"/>
        <v>grey</v>
      </c>
      <c r="GT108" s="633" t="str">
        <f t="shared" si="274"/>
        <v>grey</v>
      </c>
      <c r="GU108" s="633" t="str">
        <f t="shared" si="274"/>
        <v>grey</v>
      </c>
      <c r="GV108" s="633" t="str">
        <f t="shared" si="274"/>
        <v>grey</v>
      </c>
      <c r="GW108" s="633" t="str">
        <f t="shared" si="274"/>
        <v>grey</v>
      </c>
      <c r="GX108" s="633" t="str">
        <f t="shared" si="274"/>
        <v>grey</v>
      </c>
      <c r="GY108" s="633" t="str">
        <f t="shared" si="274"/>
        <v>grey</v>
      </c>
      <c r="GZ108" s="633" t="str">
        <f t="shared" si="274"/>
        <v>grey</v>
      </c>
      <c r="HA108" s="633" t="str">
        <f t="shared" si="274"/>
        <v>grey</v>
      </c>
      <c r="HB108" s="633" t="str">
        <f t="shared" si="274"/>
        <v>grey</v>
      </c>
      <c r="HC108" s="633" t="str">
        <f t="shared" si="274"/>
        <v>grey</v>
      </c>
      <c r="HD108" s="633" t="str">
        <f t="shared" si="274"/>
        <v>grey</v>
      </c>
      <c r="HE108" s="633" t="str">
        <f t="shared" si="274"/>
        <v>grey</v>
      </c>
      <c r="HF108" s="633" t="str">
        <f t="shared" si="274"/>
        <v>grey</v>
      </c>
      <c r="HG108" s="633" t="str">
        <f t="shared" si="274"/>
        <v>grey</v>
      </c>
      <c r="HH108" s="633" t="str">
        <f t="shared" si="274"/>
        <v>grey</v>
      </c>
      <c r="HI108" s="633" t="str">
        <f t="shared" si="274"/>
        <v>grey</v>
      </c>
      <c r="HJ108" s="633" t="str">
        <f t="shared" si="274"/>
        <v>grey</v>
      </c>
      <c r="HK108" s="633" t="str">
        <f t="shared" si="274"/>
        <v>grey</v>
      </c>
      <c r="HL108" s="633" t="str">
        <f t="shared" si="274"/>
        <v>grey</v>
      </c>
      <c r="HM108" s="633" t="str">
        <f t="shared" si="274"/>
        <v>grey</v>
      </c>
      <c r="HN108" s="633" t="str">
        <f t="shared" si="274"/>
        <v>grey</v>
      </c>
      <c r="HO108" s="633" t="str">
        <f t="shared" si="274"/>
        <v>grey</v>
      </c>
      <c r="HP108" s="633" t="str">
        <f t="shared" si="274"/>
        <v>grey</v>
      </c>
      <c r="HQ108" s="633" t="str">
        <f t="shared" si="274"/>
        <v>grey</v>
      </c>
      <c r="HR108" s="633" t="str">
        <f t="shared" si="274"/>
        <v>grey</v>
      </c>
      <c r="HS108" s="1163"/>
      <c r="HT108" s="1152"/>
      <c r="HU108" s="1161"/>
    </row>
    <row r="109" spans="1:229">
      <c r="B109" s="1175" t="str">
        <f>IFERROR(INDEX($DV:$DV,ROW()),"")&amp;""</f>
        <v/>
      </c>
      <c r="C109" s="1176"/>
      <c r="D109" s="1177" t="str">
        <f>IFERROR(INDEX($DX:$DX,ROW()),"")&amp;""</f>
        <v/>
      </c>
      <c r="E109" s="1176"/>
      <c r="F109" s="1175" t="str">
        <f>IFERROR(INDEX($DZ:$DZ,ROW()),"")&amp;""</f>
        <v/>
      </c>
      <c r="G109" s="1176"/>
      <c r="H109" s="1175" t="str">
        <f>IFERROR(INDEX($EB:$EB,ROW()),"")&amp;""</f>
        <v/>
      </c>
      <c r="I109" s="1176"/>
      <c r="J109" s="1175" t="str">
        <f>IFERROR(INDEX($ED:$ED,ROW()),"")&amp;""</f>
        <v/>
      </c>
      <c r="K109" s="1176"/>
      <c r="L109" s="1175" t="str">
        <f>IFERROR(INDEX($EF:$EF,ROW()),"")&amp;""</f>
        <v/>
      </c>
      <c r="M109" s="1176"/>
      <c r="N109" s="30"/>
      <c r="O109" s="1151">
        <v>3</v>
      </c>
      <c r="P109" s="1151" t="str">
        <f>IFERROR(INDEX(内線情報!$C$5:$C$54,MATCH($Q109,内線情報!$B$5:$B$54,0)),"")&amp;""</f>
        <v/>
      </c>
      <c r="Q109" s="1160"/>
      <c r="R109" s="1151" t="str">
        <f>IFERROR(INDEX(内線情報!$D$5:$D$54,MATCH($Q109,内線情報!$B$5:$B$54,0)),"")&amp;""</f>
        <v/>
      </c>
      <c r="S109" s="431" t="s">
        <v>643</v>
      </c>
      <c r="T109" s="431" t="s">
        <v>643</v>
      </c>
      <c r="U109" s="431" t="s">
        <v>643</v>
      </c>
      <c r="V109" s="431" t="s">
        <v>643</v>
      </c>
      <c r="W109" s="431" t="s">
        <v>643</v>
      </c>
      <c r="X109" s="431" t="s">
        <v>643</v>
      </c>
      <c r="Y109" s="431" t="s">
        <v>643</v>
      </c>
      <c r="Z109" s="431" t="s">
        <v>643</v>
      </c>
      <c r="AA109" s="431" t="s">
        <v>643</v>
      </c>
      <c r="AB109" s="431" t="s">
        <v>643</v>
      </c>
      <c r="AC109" s="431" t="s">
        <v>643</v>
      </c>
      <c r="AD109" s="431" t="s">
        <v>643</v>
      </c>
      <c r="AE109" s="431" t="s">
        <v>643</v>
      </c>
      <c r="AF109" s="431" t="s">
        <v>643</v>
      </c>
      <c r="AG109" s="431" t="s">
        <v>643</v>
      </c>
      <c r="AH109" s="431" t="s">
        <v>643</v>
      </c>
      <c r="AI109" s="431" t="s">
        <v>643</v>
      </c>
      <c r="AJ109" s="431" t="s">
        <v>643</v>
      </c>
      <c r="AK109" s="431" t="s">
        <v>643</v>
      </c>
      <c r="AL109" s="431" t="s">
        <v>643</v>
      </c>
      <c r="AM109" s="431" t="s">
        <v>643</v>
      </c>
      <c r="AN109" s="431" t="s">
        <v>643</v>
      </c>
      <c r="AO109" s="431" t="s">
        <v>643</v>
      </c>
      <c r="AP109" s="431" t="s">
        <v>643</v>
      </c>
      <c r="AQ109" s="431" t="s">
        <v>643</v>
      </c>
      <c r="AR109" s="431" t="s">
        <v>643</v>
      </c>
      <c r="AS109" s="431" t="s">
        <v>643</v>
      </c>
      <c r="AT109" s="431" t="s">
        <v>643</v>
      </c>
      <c r="AU109" s="431" t="s">
        <v>643</v>
      </c>
      <c r="AV109" s="431" t="s">
        <v>643</v>
      </c>
      <c r="AW109" s="431" t="s">
        <v>643</v>
      </c>
      <c r="AX109" s="431" t="s">
        <v>643</v>
      </c>
      <c r="AY109" s="431" t="s">
        <v>643</v>
      </c>
      <c r="AZ109" s="431" t="s">
        <v>643</v>
      </c>
      <c r="BA109" s="431" t="s">
        <v>643</v>
      </c>
      <c r="BB109" s="431" t="s">
        <v>643</v>
      </c>
      <c r="BC109" s="1178" t="s">
        <v>643</v>
      </c>
      <c r="BD109" s="1151" t="str">
        <f>IFERROR(IF(Q109="","",IF(ISBLANK(INDEX(内線情報!$G$5:$G$54,Q109)),1,DS109)),"")&amp;""</f>
        <v/>
      </c>
      <c r="BE109" s="1180"/>
      <c r="BP109" s="50" t="s">
        <v>720</v>
      </c>
      <c r="BQ109" s="50" t="str">
        <f>IF(C107="","",INDEX(外線情報!$K$5:$K$16,C107,1))&amp;""</f>
        <v/>
      </c>
      <c r="BR109" s="50" t="s">
        <v>417</v>
      </c>
      <c r="BS109" s="50" t="str">
        <f>IF(C107="","",INDEX(NK･NKG!$CG$5:$CG$52,C107,1))&amp;""</f>
        <v/>
      </c>
      <c r="BT109" s="50" t="s">
        <v>720</v>
      </c>
      <c r="BU109" s="50" t="str">
        <f>IF(E107="","",INDEX(外線情報!$K$5:$K$16,E107,1))&amp;""</f>
        <v/>
      </c>
      <c r="BV109" s="50" t="s">
        <v>417</v>
      </c>
      <c r="BW109" s="50" t="str">
        <f>IF(E107="","",INDEX(NK･NKG!$CG$5:$CG$52,E107,1))&amp;""</f>
        <v/>
      </c>
      <c r="BX109" s="50" t="s">
        <v>720</v>
      </c>
      <c r="BY109" s="50" t="str">
        <f>IF(G107="","",INDEX(外線情報!$K$5:$K$16,G107,1))&amp;""</f>
        <v/>
      </c>
      <c r="BZ109" s="50" t="s">
        <v>417</v>
      </c>
      <c r="CA109" s="50" t="str">
        <f>IF(G107="","",INDEX(NK･NKG!$CG$5:$CG$52,G107,1))&amp;""</f>
        <v/>
      </c>
      <c r="CB109" s="50" t="s">
        <v>720</v>
      </c>
      <c r="CC109" s="50" t="str">
        <f>IF(I107="","",INDEX(外線情報!$K$5:$K$16,I107,1))&amp;""</f>
        <v/>
      </c>
      <c r="CD109" s="50" t="s">
        <v>417</v>
      </c>
      <c r="CE109" s="50" t="str">
        <f>IF(I107="","",INDEX(NK･NKG!$CG$5:$CG$52,I107,1))&amp;""</f>
        <v/>
      </c>
      <c r="CF109" s="50" t="s">
        <v>720</v>
      </c>
      <c r="CG109" s="50" t="str">
        <f>IF(K107="","",INDEX(外線情報!$K$5:$K$16,K107,1))&amp;""</f>
        <v/>
      </c>
      <c r="CH109" s="50" t="s">
        <v>417</v>
      </c>
      <c r="CI109" s="50" t="str">
        <f>IF(K107="","",INDEX(NK･NKG!$CG$5:$CG$52,K107,1))&amp;""</f>
        <v/>
      </c>
      <c r="CJ109" s="50" t="s">
        <v>720</v>
      </c>
      <c r="CK109" s="50" t="str">
        <f>IF(M107="","",INDEX(外線情報!$K$5:$K$16,M107,1))&amp;""</f>
        <v/>
      </c>
      <c r="CL109" s="50" t="s">
        <v>417</v>
      </c>
      <c r="CM109" s="50" t="str">
        <f>IF(M107="","",INDEX(NK･NKG!$CG$5:$CG$52,M107,1))&amp;""</f>
        <v/>
      </c>
      <c r="DA109" s="1153" t="str">
        <f t="shared" ref="DA109" si="275">IF(DA106="grey","grey","")</f>
        <v>grey</v>
      </c>
      <c r="DB109" s="1154"/>
      <c r="DC109" s="1153" t="str">
        <f t="shared" ref="DC109" si="276">IF(DC106="grey","grey","")</f>
        <v>grey</v>
      </c>
      <c r="DD109" s="1154"/>
      <c r="DE109" s="1153" t="str">
        <f t="shared" ref="DE109" si="277">IF(DE106="grey","grey","")</f>
        <v>grey</v>
      </c>
      <c r="DF109" s="1154"/>
      <c r="DG109" s="1153" t="str">
        <f t="shared" ref="DG109" si="278">IF(DG106="grey","grey","")</f>
        <v>grey</v>
      </c>
      <c r="DH109" s="1154"/>
      <c r="DI109" s="1153" t="str">
        <f t="shared" ref="DI109" si="279">IF(DI106="grey","grey","")</f>
        <v>grey</v>
      </c>
      <c r="DJ109" s="1154"/>
      <c r="DK109" s="1153" t="str">
        <f t="shared" ref="DK109" si="280">IF(DK106="grey","grey","")</f>
        <v>grey</v>
      </c>
      <c r="DL109" s="1154"/>
      <c r="DM109" s="22" t="str">
        <f>IFERROR(INDEX(内線情報!$BL$5:$BL$41,MATCH(R109,内線情報!$AI$5:$AI$43,0),1),"")</f>
        <v/>
      </c>
      <c r="DS109" s="1141" t="e">
        <f>INDEX(内線情報!$G$5:$G$54,MATCH(Q109,DK,0))</f>
        <v>#N/A</v>
      </c>
      <c r="DV109" s="1153" t="str">
        <f>IF(B107="IK",BQ109,IF(B107="NK",BS109,""))</f>
        <v/>
      </c>
      <c r="DW109" s="1154"/>
      <c r="DX109" s="1155" t="str">
        <f>IF(D107="IK",BU109,IF(D107="NK",BW109,""))</f>
        <v/>
      </c>
      <c r="DY109" s="1156"/>
      <c r="DZ109" s="1155" t="str">
        <f>IF(F107="IK",BY109,IF(F107="NK",CA109,""))</f>
        <v/>
      </c>
      <c r="EA109" s="1156"/>
      <c r="EB109" s="1155" t="str">
        <f>IF(H107="IK",CC109,IF(H107="NK",CE109,""))</f>
        <v/>
      </c>
      <c r="EC109" s="1156"/>
      <c r="ED109" s="1155" t="str">
        <f>IF(J107="IK",CG109,IF(J107="NK",CI109,""))</f>
        <v/>
      </c>
      <c r="EE109" s="1156"/>
      <c r="EF109" s="1155" t="str">
        <f>IF(L107="IK",CK109,IF(L107="NK",CM109,""))</f>
        <v/>
      </c>
      <c r="EG109" s="1156"/>
      <c r="ET109" s="1153"/>
      <c r="EU109" s="1154"/>
      <c r="EV109" s="1153"/>
      <c r="EW109" s="1154"/>
      <c r="EX109" s="1153"/>
      <c r="EY109" s="1154"/>
      <c r="EZ109" s="1153"/>
      <c r="FA109" s="1154"/>
      <c r="FB109" s="1153"/>
      <c r="FC109" s="1154"/>
      <c r="FD109" s="1153"/>
      <c r="FE109" s="1154"/>
      <c r="FF109" s="411"/>
      <c r="FG109" s="411"/>
      <c r="FH109" s="411"/>
      <c r="FI109" s="411"/>
      <c r="FJ109" s="411"/>
      <c r="FK109" s="411"/>
      <c r="FL109" s="411"/>
      <c r="FM109" s="411"/>
      <c r="FN109" s="411"/>
      <c r="FO109" s="411"/>
      <c r="FP109" s="411"/>
      <c r="FQ109" s="411"/>
      <c r="FR109" s="1153"/>
      <c r="FS109" s="1154"/>
      <c r="FT109" s="1153"/>
      <c r="FU109" s="1154"/>
      <c r="FV109" s="1153"/>
      <c r="FW109" s="1154"/>
      <c r="FX109" s="1153"/>
      <c r="FY109" s="1154"/>
      <c r="FZ109" s="1153"/>
      <c r="GA109" s="1154"/>
      <c r="GB109" s="1153"/>
      <c r="GC109" s="1154"/>
      <c r="GE109" s="1151" t="str">
        <f>IF($GF109="grey","grey","")</f>
        <v>grey</v>
      </c>
      <c r="GF109" s="1151" t="str">
        <f>IF($GG109="grey","grey","")</f>
        <v>grey</v>
      </c>
      <c r="GG109" s="1160" t="str">
        <f>IF(Q109="","grey",IF(COUNTIF(Q:Q,Q109)&gt;1,"red",IF(COUNTIF(_DK,Q109)&gt;0,"","red")))</f>
        <v>grey</v>
      </c>
      <c r="GH109" s="1151" t="str">
        <f>IF($GF109="grey","grey","")</f>
        <v>grey</v>
      </c>
      <c r="GI109" s="633" t="str">
        <f t="shared" ref="GI109:HR109" si="281">IF(GI102="grey","grey",IF($GG109="grey","grey",IF(S109="","yellow",IF(COUNTIF($CT$6:$CT$21,S109)&gt;0,"","red"))))</f>
        <v>grey</v>
      </c>
      <c r="GJ109" s="633" t="str">
        <f t="shared" si="281"/>
        <v>grey</v>
      </c>
      <c r="GK109" s="633" t="str">
        <f t="shared" si="281"/>
        <v>grey</v>
      </c>
      <c r="GL109" s="633" t="str">
        <f t="shared" si="281"/>
        <v>grey</v>
      </c>
      <c r="GM109" s="633" t="str">
        <f t="shared" si="281"/>
        <v>grey</v>
      </c>
      <c r="GN109" s="633" t="str">
        <f t="shared" si="281"/>
        <v>grey</v>
      </c>
      <c r="GO109" s="633" t="str">
        <f t="shared" si="281"/>
        <v>grey</v>
      </c>
      <c r="GP109" s="633" t="str">
        <f t="shared" si="281"/>
        <v>grey</v>
      </c>
      <c r="GQ109" s="633" t="str">
        <f t="shared" si="281"/>
        <v>grey</v>
      </c>
      <c r="GR109" s="633" t="str">
        <f t="shared" si="281"/>
        <v>grey</v>
      </c>
      <c r="GS109" s="633" t="str">
        <f t="shared" si="281"/>
        <v>grey</v>
      </c>
      <c r="GT109" s="633" t="str">
        <f t="shared" si="281"/>
        <v>grey</v>
      </c>
      <c r="GU109" s="633" t="str">
        <f t="shared" si="281"/>
        <v>grey</v>
      </c>
      <c r="GV109" s="633" t="str">
        <f t="shared" si="281"/>
        <v>grey</v>
      </c>
      <c r="GW109" s="633" t="str">
        <f t="shared" si="281"/>
        <v>grey</v>
      </c>
      <c r="GX109" s="633" t="str">
        <f t="shared" si="281"/>
        <v>grey</v>
      </c>
      <c r="GY109" s="633" t="str">
        <f t="shared" si="281"/>
        <v>grey</v>
      </c>
      <c r="GZ109" s="633" t="str">
        <f t="shared" si="281"/>
        <v>grey</v>
      </c>
      <c r="HA109" s="633" t="str">
        <f t="shared" si="281"/>
        <v>grey</v>
      </c>
      <c r="HB109" s="633" t="str">
        <f t="shared" si="281"/>
        <v>grey</v>
      </c>
      <c r="HC109" s="633" t="str">
        <f t="shared" si="281"/>
        <v>grey</v>
      </c>
      <c r="HD109" s="633" t="str">
        <f t="shared" si="281"/>
        <v>grey</v>
      </c>
      <c r="HE109" s="633" t="str">
        <f t="shared" si="281"/>
        <v>grey</v>
      </c>
      <c r="HF109" s="633" t="str">
        <f t="shared" si="281"/>
        <v>grey</v>
      </c>
      <c r="HG109" s="633" t="str">
        <f t="shared" si="281"/>
        <v>grey</v>
      </c>
      <c r="HH109" s="633" t="str">
        <f t="shared" si="281"/>
        <v>grey</v>
      </c>
      <c r="HI109" s="633" t="str">
        <f t="shared" si="281"/>
        <v>grey</v>
      </c>
      <c r="HJ109" s="633" t="str">
        <f t="shared" si="281"/>
        <v>grey</v>
      </c>
      <c r="HK109" s="633" t="str">
        <f t="shared" si="281"/>
        <v>grey</v>
      </c>
      <c r="HL109" s="633" t="str">
        <f t="shared" si="281"/>
        <v>grey</v>
      </c>
      <c r="HM109" s="633" t="str">
        <f t="shared" si="281"/>
        <v>grey</v>
      </c>
      <c r="HN109" s="633" t="str">
        <f t="shared" si="281"/>
        <v>grey</v>
      </c>
      <c r="HO109" s="633" t="str">
        <f t="shared" si="281"/>
        <v>grey</v>
      </c>
      <c r="HP109" s="633" t="str">
        <f t="shared" si="281"/>
        <v>grey</v>
      </c>
      <c r="HQ109" s="633" t="str">
        <f t="shared" si="281"/>
        <v>grey</v>
      </c>
      <c r="HR109" s="633" t="str">
        <f t="shared" si="281"/>
        <v>grey</v>
      </c>
      <c r="HS109" s="1162" t="str">
        <f t="shared" ref="HS109" si="282">IF($GG109="grey","grey",IF(BC109="","",IF(COUNTIF($CV$6:$CV$7,BC109)&gt;0,"","red")))</f>
        <v>grey</v>
      </c>
      <c r="HT109" s="1151" t="str">
        <f t="shared" ref="HT109:HU109" si="283">IF($GG109="grey","grey","")</f>
        <v>grey</v>
      </c>
      <c r="HU109" s="1160" t="str">
        <f t="shared" si="283"/>
        <v>grey</v>
      </c>
    </row>
    <row r="110" spans="1:229">
      <c r="B110" s="1201" t="s">
        <v>1318</v>
      </c>
      <c r="C110" s="1202"/>
      <c r="D110" s="1203" t="s">
        <v>1318</v>
      </c>
      <c r="E110" s="1204"/>
      <c r="F110" s="1201" t="s">
        <v>1318</v>
      </c>
      <c r="G110" s="1202"/>
      <c r="H110" s="1203" t="s">
        <v>1318</v>
      </c>
      <c r="I110" s="1204"/>
      <c r="J110" s="1201" t="s">
        <v>1318</v>
      </c>
      <c r="K110" s="1202"/>
      <c r="L110" s="1203" t="s">
        <v>1318</v>
      </c>
      <c r="M110" s="1204"/>
      <c r="N110" s="30"/>
      <c r="O110" s="1152"/>
      <c r="P110" s="1152"/>
      <c r="Q110" s="1161"/>
      <c r="R110" s="1152"/>
      <c r="S110" s="432" t="s">
        <v>643</v>
      </c>
      <c r="T110" s="432" t="s">
        <v>643</v>
      </c>
      <c r="U110" s="432" t="s">
        <v>643</v>
      </c>
      <c r="V110" s="432" t="s">
        <v>643</v>
      </c>
      <c r="W110" s="432" t="s">
        <v>643</v>
      </c>
      <c r="X110" s="432" t="s">
        <v>643</v>
      </c>
      <c r="Y110" s="432" t="s">
        <v>643</v>
      </c>
      <c r="Z110" s="432" t="s">
        <v>643</v>
      </c>
      <c r="AA110" s="432" t="s">
        <v>643</v>
      </c>
      <c r="AB110" s="432" t="s">
        <v>643</v>
      </c>
      <c r="AC110" s="432" t="s">
        <v>643</v>
      </c>
      <c r="AD110" s="432" t="s">
        <v>643</v>
      </c>
      <c r="AE110" s="432" t="s">
        <v>643</v>
      </c>
      <c r="AF110" s="432" t="s">
        <v>643</v>
      </c>
      <c r="AG110" s="432" t="s">
        <v>643</v>
      </c>
      <c r="AH110" s="432" t="s">
        <v>643</v>
      </c>
      <c r="AI110" s="432" t="s">
        <v>643</v>
      </c>
      <c r="AJ110" s="432" t="s">
        <v>643</v>
      </c>
      <c r="AK110" s="432" t="s">
        <v>643</v>
      </c>
      <c r="AL110" s="432" t="s">
        <v>643</v>
      </c>
      <c r="AM110" s="432" t="s">
        <v>643</v>
      </c>
      <c r="AN110" s="432" t="s">
        <v>643</v>
      </c>
      <c r="AO110" s="432" t="s">
        <v>643</v>
      </c>
      <c r="AP110" s="432" t="s">
        <v>643</v>
      </c>
      <c r="AQ110" s="432" t="s">
        <v>643</v>
      </c>
      <c r="AR110" s="432" t="s">
        <v>643</v>
      </c>
      <c r="AS110" s="432" t="s">
        <v>643</v>
      </c>
      <c r="AT110" s="432" t="s">
        <v>643</v>
      </c>
      <c r="AU110" s="432" t="s">
        <v>643</v>
      </c>
      <c r="AV110" s="432" t="s">
        <v>643</v>
      </c>
      <c r="AW110" s="432" t="s">
        <v>643</v>
      </c>
      <c r="AX110" s="432" t="s">
        <v>643</v>
      </c>
      <c r="AY110" s="432" t="s">
        <v>643</v>
      </c>
      <c r="AZ110" s="432" t="s">
        <v>643</v>
      </c>
      <c r="BA110" s="432" t="s">
        <v>643</v>
      </c>
      <c r="BB110" s="432" t="s">
        <v>643</v>
      </c>
      <c r="BC110" s="1179"/>
      <c r="BD110" s="1152"/>
      <c r="BE110" s="1181"/>
      <c r="BW110" s="50"/>
      <c r="CH110" s="50"/>
      <c r="CI110" s="50"/>
      <c r="DA110" s="1153" t="str">
        <f>IF(DA106="grey","grey",IF(AND(B107&lt;&gt;$BG$7,B107&lt;&gt;$BG$9,B107&lt;&gt;$BG$13,B107&lt;&gt;$BG$12),"grey",IF(B110="","yellow",IF(COUNTIF($CN$6:$CN$32,B110)&gt;0,"","red"))))</f>
        <v>grey</v>
      </c>
      <c r="DB110" s="1154"/>
      <c r="DC110" s="1153" t="str">
        <f>IF(DC106="grey","grey",IF(AND(D107&lt;&gt;$BG$7,D107&lt;&gt;$BG$9,D107&lt;&gt;$BG$13,D107&lt;&gt;$BG$12),"grey",IF(D110="","yellow",IF(COUNTIF($CN$6:$CN$32,D110)&gt;0,"","red"))))</f>
        <v>grey</v>
      </c>
      <c r="DD110" s="1154"/>
      <c r="DE110" s="1164" t="str">
        <f>IF(DE106="grey","grey",IF(AND(F107&lt;&gt;$BG$7,F107&lt;&gt;$BG$9,F107&lt;&gt;$BG$13,F107&lt;&gt;$BG$12),"grey",IF(F110="","yellow",IF(COUNTIF($CN$6:$CN$32,F110)&gt;0,"","red"))))</f>
        <v>grey</v>
      </c>
      <c r="DF110" s="1165"/>
      <c r="DG110" s="1164" t="str">
        <f>IF(DG106="grey","grey",IF(AND(H107&lt;&gt;$BG$7,H107&lt;&gt;$BG$9,H107&lt;&gt;$BG$13,H107&lt;&gt;$BG$12),"grey",IF(H110="","yellow",IF(COUNTIF($CN$6:$CN$32,H110)&gt;0,"","red"))))</f>
        <v>grey</v>
      </c>
      <c r="DH110" s="1165"/>
      <c r="DI110" s="1164" t="str">
        <f>IF(DI106="grey","grey",IF(AND(J107&lt;&gt;$BG$7,J107&lt;&gt;$BG$9,J107&lt;&gt;$BG$13,J107&lt;&gt;$BG$12),"grey",IF(J110="","yellow",IF(COUNTIF($CN$6:$CN$32,J110)&gt;0,"","red"))))</f>
        <v>grey</v>
      </c>
      <c r="DJ110" s="1165"/>
      <c r="DK110" s="1164" t="str">
        <f>IF(DK106="grey","grey",IF(AND(L107&lt;&gt;$BG$7,L107&lt;&gt;$BG$9,L107&lt;&gt;$BG$13,L107&lt;&gt;$BG$12),"grey",IF(L110="","yellow",IF(COUNTIF($CN$6:$CN$32,L110)&gt;0,"","red"))))</f>
        <v>grey</v>
      </c>
      <c r="DL110" s="1165"/>
      <c r="DM110" s="22" t="str">
        <f>IFERROR(INDEX(内線情報!$BL$5:$BL$41,MATCH(R110,内線情報!$AI$5:$AI$43,0),1),"")</f>
        <v/>
      </c>
      <c r="DS110" s="1141"/>
      <c r="DV110" s="1153"/>
      <c r="DW110" s="1154"/>
      <c r="DX110" s="1153"/>
      <c r="DY110" s="1154"/>
      <c r="DZ110" s="1153"/>
      <c r="EA110" s="1154"/>
      <c r="EB110" s="1153"/>
      <c r="EC110" s="1154"/>
      <c r="ED110" s="1153"/>
      <c r="EE110" s="1154"/>
      <c r="EF110" s="1153"/>
      <c r="EG110" s="1154"/>
      <c r="ET110" s="1153"/>
      <c r="EU110" s="1154"/>
      <c r="EV110" s="1153"/>
      <c r="EW110" s="1154"/>
      <c r="EX110" s="1153"/>
      <c r="EY110" s="1154"/>
      <c r="EZ110" s="1153"/>
      <c r="FA110" s="1154"/>
      <c r="FB110" s="1153"/>
      <c r="FC110" s="1154"/>
      <c r="FD110" s="1153"/>
      <c r="FE110" s="1154"/>
      <c r="FF110" s="411"/>
      <c r="FG110" s="411"/>
      <c r="FH110" s="411"/>
      <c r="FI110" s="411"/>
      <c r="FJ110" s="411"/>
      <c r="FK110" s="411"/>
      <c r="FL110" s="411"/>
      <c r="FM110" s="411"/>
      <c r="FN110" s="411"/>
      <c r="FO110" s="411"/>
      <c r="FP110" s="411"/>
      <c r="FQ110" s="411"/>
      <c r="FR110" s="1153"/>
      <c r="FS110" s="1154"/>
      <c r="FT110" s="1153"/>
      <c r="FU110" s="1154"/>
      <c r="FV110" s="1153"/>
      <c r="FW110" s="1154"/>
      <c r="FX110" s="1153"/>
      <c r="FY110" s="1154"/>
      <c r="FZ110" s="1153"/>
      <c r="GA110" s="1154"/>
      <c r="GB110" s="1153"/>
      <c r="GC110" s="1154"/>
      <c r="GE110" s="1152"/>
      <c r="GF110" s="1152"/>
      <c r="GG110" s="1161"/>
      <c r="GH110" s="1152"/>
      <c r="GI110" s="633" t="str">
        <f t="shared" ref="GI110:HR110" si="284">IF(GI102="grey","grey",IF($GG109="grey","grey",IF(S110="","yellow",IF(COUNTIF($CW$6:$CW$7,S110)&gt;0,"","red"))))</f>
        <v>grey</v>
      </c>
      <c r="GJ110" s="633" t="str">
        <f t="shared" si="284"/>
        <v>grey</v>
      </c>
      <c r="GK110" s="633" t="str">
        <f t="shared" si="284"/>
        <v>grey</v>
      </c>
      <c r="GL110" s="633" t="str">
        <f t="shared" si="284"/>
        <v>grey</v>
      </c>
      <c r="GM110" s="633" t="str">
        <f t="shared" si="284"/>
        <v>grey</v>
      </c>
      <c r="GN110" s="633" t="str">
        <f t="shared" si="284"/>
        <v>grey</v>
      </c>
      <c r="GO110" s="633" t="str">
        <f t="shared" si="284"/>
        <v>grey</v>
      </c>
      <c r="GP110" s="633" t="str">
        <f t="shared" si="284"/>
        <v>grey</v>
      </c>
      <c r="GQ110" s="633" t="str">
        <f t="shared" si="284"/>
        <v>grey</v>
      </c>
      <c r="GR110" s="633" t="str">
        <f t="shared" si="284"/>
        <v>grey</v>
      </c>
      <c r="GS110" s="633" t="str">
        <f t="shared" si="284"/>
        <v>grey</v>
      </c>
      <c r="GT110" s="633" t="str">
        <f t="shared" si="284"/>
        <v>grey</v>
      </c>
      <c r="GU110" s="633" t="str">
        <f t="shared" si="284"/>
        <v>grey</v>
      </c>
      <c r="GV110" s="633" t="str">
        <f t="shared" si="284"/>
        <v>grey</v>
      </c>
      <c r="GW110" s="633" t="str">
        <f t="shared" si="284"/>
        <v>grey</v>
      </c>
      <c r="GX110" s="633" t="str">
        <f t="shared" si="284"/>
        <v>grey</v>
      </c>
      <c r="GY110" s="633" t="str">
        <f t="shared" si="284"/>
        <v>grey</v>
      </c>
      <c r="GZ110" s="633" t="str">
        <f t="shared" si="284"/>
        <v>grey</v>
      </c>
      <c r="HA110" s="633" t="str">
        <f t="shared" si="284"/>
        <v>grey</v>
      </c>
      <c r="HB110" s="633" t="str">
        <f t="shared" si="284"/>
        <v>grey</v>
      </c>
      <c r="HC110" s="633" t="str">
        <f t="shared" si="284"/>
        <v>grey</v>
      </c>
      <c r="HD110" s="633" t="str">
        <f t="shared" si="284"/>
        <v>grey</v>
      </c>
      <c r="HE110" s="633" t="str">
        <f t="shared" si="284"/>
        <v>grey</v>
      </c>
      <c r="HF110" s="633" t="str">
        <f t="shared" si="284"/>
        <v>grey</v>
      </c>
      <c r="HG110" s="633" t="str">
        <f t="shared" si="284"/>
        <v>grey</v>
      </c>
      <c r="HH110" s="633" t="str">
        <f t="shared" si="284"/>
        <v>grey</v>
      </c>
      <c r="HI110" s="633" t="str">
        <f t="shared" si="284"/>
        <v>grey</v>
      </c>
      <c r="HJ110" s="633" t="str">
        <f t="shared" si="284"/>
        <v>grey</v>
      </c>
      <c r="HK110" s="633" t="str">
        <f t="shared" si="284"/>
        <v>grey</v>
      </c>
      <c r="HL110" s="633" t="str">
        <f t="shared" si="284"/>
        <v>grey</v>
      </c>
      <c r="HM110" s="633" t="str">
        <f t="shared" si="284"/>
        <v>grey</v>
      </c>
      <c r="HN110" s="633" t="str">
        <f t="shared" si="284"/>
        <v>grey</v>
      </c>
      <c r="HO110" s="633" t="str">
        <f t="shared" si="284"/>
        <v>grey</v>
      </c>
      <c r="HP110" s="633" t="str">
        <f t="shared" si="284"/>
        <v>grey</v>
      </c>
      <c r="HQ110" s="633" t="str">
        <f t="shared" si="284"/>
        <v>grey</v>
      </c>
      <c r="HR110" s="633" t="str">
        <f t="shared" si="284"/>
        <v>grey</v>
      </c>
      <c r="HS110" s="1163"/>
      <c r="HT110" s="1152"/>
      <c r="HU110" s="1161"/>
    </row>
    <row r="111" spans="1:229">
      <c r="B111" s="1186" t="s">
        <v>297</v>
      </c>
      <c r="C111" s="1187"/>
      <c r="D111" s="1186" t="s">
        <v>298</v>
      </c>
      <c r="E111" s="1187"/>
      <c r="F111" s="1186" t="s">
        <v>299</v>
      </c>
      <c r="G111" s="1187"/>
      <c r="H111" s="1186" t="s">
        <v>300</v>
      </c>
      <c r="I111" s="1187"/>
      <c r="J111" s="1186" t="s">
        <v>301</v>
      </c>
      <c r="K111" s="1187"/>
      <c r="L111" s="1186" t="s">
        <v>302</v>
      </c>
      <c r="M111" s="1187"/>
      <c r="N111" s="30"/>
      <c r="O111" s="1151">
        <v>4</v>
      </c>
      <c r="P111" s="1151" t="str">
        <f>IFERROR(INDEX(内線情報!$C$5:$C$54,MATCH($Q111,内線情報!$B$5:$B$54,0)),"")&amp;""</f>
        <v/>
      </c>
      <c r="Q111" s="1160"/>
      <c r="R111" s="1151" t="str">
        <f>IFERROR(INDEX(内線情報!$D$5:$D$54,MATCH($Q111,内線情報!$B$5:$B$54,0)),"")&amp;""</f>
        <v/>
      </c>
      <c r="S111" s="431" t="s">
        <v>643</v>
      </c>
      <c r="T111" s="431" t="s">
        <v>643</v>
      </c>
      <c r="U111" s="431" t="s">
        <v>643</v>
      </c>
      <c r="V111" s="431" t="s">
        <v>643</v>
      </c>
      <c r="W111" s="431" t="s">
        <v>643</v>
      </c>
      <c r="X111" s="431" t="s">
        <v>643</v>
      </c>
      <c r="Y111" s="431" t="s">
        <v>643</v>
      </c>
      <c r="Z111" s="431" t="s">
        <v>643</v>
      </c>
      <c r="AA111" s="431" t="s">
        <v>643</v>
      </c>
      <c r="AB111" s="431" t="s">
        <v>643</v>
      </c>
      <c r="AC111" s="431" t="s">
        <v>643</v>
      </c>
      <c r="AD111" s="431" t="s">
        <v>643</v>
      </c>
      <c r="AE111" s="431" t="s">
        <v>643</v>
      </c>
      <c r="AF111" s="431" t="s">
        <v>643</v>
      </c>
      <c r="AG111" s="431" t="s">
        <v>643</v>
      </c>
      <c r="AH111" s="431" t="s">
        <v>643</v>
      </c>
      <c r="AI111" s="431" t="s">
        <v>643</v>
      </c>
      <c r="AJ111" s="431" t="s">
        <v>643</v>
      </c>
      <c r="AK111" s="431" t="s">
        <v>643</v>
      </c>
      <c r="AL111" s="431" t="s">
        <v>643</v>
      </c>
      <c r="AM111" s="431" t="s">
        <v>643</v>
      </c>
      <c r="AN111" s="431" t="s">
        <v>643</v>
      </c>
      <c r="AO111" s="431" t="s">
        <v>643</v>
      </c>
      <c r="AP111" s="431" t="s">
        <v>643</v>
      </c>
      <c r="AQ111" s="431" t="s">
        <v>643</v>
      </c>
      <c r="AR111" s="431" t="s">
        <v>643</v>
      </c>
      <c r="AS111" s="431" t="s">
        <v>643</v>
      </c>
      <c r="AT111" s="431" t="s">
        <v>643</v>
      </c>
      <c r="AU111" s="431" t="s">
        <v>643</v>
      </c>
      <c r="AV111" s="431" t="s">
        <v>643</v>
      </c>
      <c r="AW111" s="431" t="s">
        <v>643</v>
      </c>
      <c r="AX111" s="431" t="s">
        <v>643</v>
      </c>
      <c r="AY111" s="431" t="s">
        <v>643</v>
      </c>
      <c r="AZ111" s="431" t="s">
        <v>643</v>
      </c>
      <c r="BA111" s="431" t="s">
        <v>643</v>
      </c>
      <c r="BB111" s="431" t="s">
        <v>643</v>
      </c>
      <c r="BC111" s="1178" t="s">
        <v>643</v>
      </c>
      <c r="BD111" s="1151" t="str">
        <f>IFERROR(IF(Q111="","",IF(ISBLANK(INDEX(内線情報!$G$5:$G$54,Q111)),1,DS111)),"")&amp;""</f>
        <v/>
      </c>
      <c r="BE111" s="1180"/>
      <c r="BQ111" s="52"/>
      <c r="BS111" s="52"/>
      <c r="BU111" s="52"/>
      <c r="BV111" s="50"/>
      <c r="BW111" s="52"/>
      <c r="BY111" s="52"/>
      <c r="CA111" s="52"/>
      <c r="CC111" s="52"/>
      <c r="CE111" s="52"/>
      <c r="CG111" s="52"/>
      <c r="CH111" s="50"/>
      <c r="CI111" s="52"/>
      <c r="CK111" s="52"/>
      <c r="CM111" s="52"/>
      <c r="DA111" s="1166" t="str">
        <f>IFERROR(IF(COUNT(Q105:Q130)&gt;0,IF($DN104&lt;18,"grey",B111),"grey"),B111)</f>
        <v>grey</v>
      </c>
      <c r="DB111" s="1167"/>
      <c r="DC111" s="1166" t="str">
        <f>IFERROR(IF(COUNT(Q105:Q130)&gt;0,IF($DN104&lt;18,"grey",D111),"grey"),D111)</f>
        <v>grey</v>
      </c>
      <c r="DD111" s="1167"/>
      <c r="DE111" s="1166" t="str">
        <f>IFERROR(IF(COUNT(Q105:Q130)&gt;0,IF($DN104&lt;18,"grey",F111),"grey"),F111)</f>
        <v>grey</v>
      </c>
      <c r="DF111" s="1167"/>
      <c r="DG111" s="1166" t="str">
        <f>IFERROR(IF(COUNT(Q105:Q130)&gt;0,IF($DN104&lt;18,"grey",H111),"grey"),H111)</f>
        <v>grey</v>
      </c>
      <c r="DH111" s="1167"/>
      <c r="DI111" s="1166" t="str">
        <f>IFERROR(IF(COUNT(Q105:Q130)&gt;0,IF($DN104&lt;18,"grey",J111),"grey"),J111)</f>
        <v>grey</v>
      </c>
      <c r="DJ111" s="1167"/>
      <c r="DK111" s="1166" t="str">
        <f>IFERROR(IF(COUNT(Q105:Q130)&gt;0,IF($DN104&lt;18,"grey",L111),"grey"),L111)</f>
        <v>grey</v>
      </c>
      <c r="DL111" s="1167"/>
      <c r="DM111" s="22" t="str">
        <f>IFERROR(INDEX(内線情報!$BL$5:$BL$41,MATCH(R111,内線情報!$AI$5:$AI$43,0),1),"")</f>
        <v/>
      </c>
      <c r="DS111" s="1141" t="e">
        <f>INDEX(内線情報!$G$5:$G$54,MATCH(Q111,DK,0))</f>
        <v>#N/A</v>
      </c>
      <c r="DV111" s="1166"/>
      <c r="DW111" s="1167"/>
      <c r="DX111" s="1166"/>
      <c r="DY111" s="1167"/>
      <c r="DZ111" s="1166"/>
      <c r="EA111" s="1167"/>
      <c r="EB111" s="1166"/>
      <c r="EC111" s="1167"/>
      <c r="ED111" s="1166"/>
      <c r="EE111" s="1167"/>
      <c r="EF111" s="1166"/>
      <c r="EG111" s="1167"/>
      <c r="ET111" s="1166"/>
      <c r="EU111" s="1167"/>
      <c r="EV111" s="1166"/>
      <c r="EW111" s="1167"/>
      <c r="EX111" s="1166"/>
      <c r="EY111" s="1167"/>
      <c r="EZ111" s="1166"/>
      <c r="FA111" s="1167"/>
      <c r="FB111" s="1166"/>
      <c r="FC111" s="1167"/>
      <c r="FD111" s="1166"/>
      <c r="FE111" s="1167"/>
      <c r="FF111" s="420"/>
      <c r="FG111" s="420"/>
      <c r="FH111" s="420"/>
      <c r="FI111" s="420"/>
      <c r="FJ111" s="420"/>
      <c r="FK111" s="420"/>
      <c r="FL111" s="420"/>
      <c r="FM111" s="420"/>
      <c r="FN111" s="420"/>
      <c r="FO111" s="420"/>
      <c r="FP111" s="420"/>
      <c r="FQ111" s="420"/>
      <c r="FR111" s="1166"/>
      <c r="FS111" s="1167"/>
      <c r="FT111" s="1166"/>
      <c r="FU111" s="1167"/>
      <c r="FV111" s="1166"/>
      <c r="FW111" s="1167"/>
      <c r="FX111" s="1166"/>
      <c r="FY111" s="1167"/>
      <c r="FZ111" s="1166"/>
      <c r="GA111" s="1167"/>
      <c r="GB111" s="1166"/>
      <c r="GC111" s="1167"/>
      <c r="GE111" s="1151" t="str">
        <f>IF($GF111="grey","grey","")</f>
        <v>grey</v>
      </c>
      <c r="GF111" s="1151" t="str">
        <f>IF($GG111="grey","grey","")</f>
        <v>grey</v>
      </c>
      <c r="GG111" s="1160" t="str">
        <f>IF(Q111="","grey",IF(COUNTIF(Q:Q,Q111)&gt;1,"red",IF(COUNTIF(_DK,Q111)&gt;0,"","red")))</f>
        <v>grey</v>
      </c>
      <c r="GH111" s="1151" t="str">
        <f>IF($GF111="grey","grey","")</f>
        <v>grey</v>
      </c>
      <c r="GI111" s="633" t="str">
        <f t="shared" ref="GI111:HR111" si="285">IF(GI102="grey","grey",IF($GG111="grey","grey",IF(S111="","yellow",IF(COUNTIF($CT$6:$CT$21,S111)&gt;0,"","red"))))</f>
        <v>grey</v>
      </c>
      <c r="GJ111" s="633" t="str">
        <f t="shared" si="285"/>
        <v>grey</v>
      </c>
      <c r="GK111" s="633" t="str">
        <f t="shared" si="285"/>
        <v>grey</v>
      </c>
      <c r="GL111" s="633" t="str">
        <f t="shared" si="285"/>
        <v>grey</v>
      </c>
      <c r="GM111" s="633" t="str">
        <f t="shared" si="285"/>
        <v>grey</v>
      </c>
      <c r="GN111" s="633" t="str">
        <f t="shared" si="285"/>
        <v>grey</v>
      </c>
      <c r="GO111" s="633" t="str">
        <f t="shared" si="285"/>
        <v>grey</v>
      </c>
      <c r="GP111" s="633" t="str">
        <f t="shared" si="285"/>
        <v>grey</v>
      </c>
      <c r="GQ111" s="633" t="str">
        <f t="shared" si="285"/>
        <v>grey</v>
      </c>
      <c r="GR111" s="633" t="str">
        <f t="shared" si="285"/>
        <v>grey</v>
      </c>
      <c r="GS111" s="633" t="str">
        <f t="shared" si="285"/>
        <v>grey</v>
      </c>
      <c r="GT111" s="633" t="str">
        <f t="shared" si="285"/>
        <v>grey</v>
      </c>
      <c r="GU111" s="633" t="str">
        <f t="shared" si="285"/>
        <v>grey</v>
      </c>
      <c r="GV111" s="633" t="str">
        <f t="shared" si="285"/>
        <v>grey</v>
      </c>
      <c r="GW111" s="633" t="str">
        <f t="shared" si="285"/>
        <v>grey</v>
      </c>
      <c r="GX111" s="633" t="str">
        <f t="shared" si="285"/>
        <v>grey</v>
      </c>
      <c r="GY111" s="633" t="str">
        <f t="shared" si="285"/>
        <v>grey</v>
      </c>
      <c r="GZ111" s="633" t="str">
        <f t="shared" si="285"/>
        <v>grey</v>
      </c>
      <c r="HA111" s="633" t="str">
        <f t="shared" si="285"/>
        <v>grey</v>
      </c>
      <c r="HB111" s="633" t="str">
        <f t="shared" si="285"/>
        <v>grey</v>
      </c>
      <c r="HC111" s="633" t="str">
        <f t="shared" si="285"/>
        <v>grey</v>
      </c>
      <c r="HD111" s="633" t="str">
        <f t="shared" si="285"/>
        <v>grey</v>
      </c>
      <c r="HE111" s="633" t="str">
        <f t="shared" si="285"/>
        <v>grey</v>
      </c>
      <c r="HF111" s="633" t="str">
        <f t="shared" si="285"/>
        <v>grey</v>
      </c>
      <c r="HG111" s="633" t="str">
        <f t="shared" si="285"/>
        <v>grey</v>
      </c>
      <c r="HH111" s="633" t="str">
        <f t="shared" si="285"/>
        <v>grey</v>
      </c>
      <c r="HI111" s="633" t="str">
        <f t="shared" si="285"/>
        <v>grey</v>
      </c>
      <c r="HJ111" s="633" t="str">
        <f t="shared" si="285"/>
        <v>grey</v>
      </c>
      <c r="HK111" s="633" t="str">
        <f t="shared" si="285"/>
        <v>grey</v>
      </c>
      <c r="HL111" s="633" t="str">
        <f t="shared" si="285"/>
        <v>grey</v>
      </c>
      <c r="HM111" s="633" t="str">
        <f t="shared" si="285"/>
        <v>grey</v>
      </c>
      <c r="HN111" s="633" t="str">
        <f t="shared" si="285"/>
        <v>grey</v>
      </c>
      <c r="HO111" s="633" t="str">
        <f t="shared" si="285"/>
        <v>grey</v>
      </c>
      <c r="HP111" s="633" t="str">
        <f t="shared" si="285"/>
        <v>grey</v>
      </c>
      <c r="HQ111" s="633" t="str">
        <f t="shared" si="285"/>
        <v>grey</v>
      </c>
      <c r="HR111" s="633" t="str">
        <f t="shared" si="285"/>
        <v>grey</v>
      </c>
      <c r="HS111" s="1162" t="str">
        <f t="shared" ref="HS111" si="286">IF($GG111="grey","grey",IF(BC111="","",IF(COUNTIF($CV$6:$CV$7,BC111)&gt;0,"","red")))</f>
        <v>grey</v>
      </c>
      <c r="HT111" s="1151" t="str">
        <f t="shared" ref="HT111:HU111" si="287">IF($GG111="grey","grey","")</f>
        <v>grey</v>
      </c>
      <c r="HU111" s="1160" t="str">
        <f t="shared" si="287"/>
        <v>grey</v>
      </c>
    </row>
    <row r="112" spans="1:229">
      <c r="B112" s="34" t="s">
        <v>57</v>
      </c>
      <c r="C112" s="35"/>
      <c r="D112" s="34" t="s">
        <v>57</v>
      </c>
      <c r="E112" s="35"/>
      <c r="F112" s="34" t="s">
        <v>57</v>
      </c>
      <c r="G112" s="35"/>
      <c r="H112" s="34" t="s">
        <v>57</v>
      </c>
      <c r="I112" s="35"/>
      <c r="J112" s="34" t="s">
        <v>57</v>
      </c>
      <c r="K112" s="35"/>
      <c r="L112" s="34" t="s">
        <v>57</v>
      </c>
      <c r="M112" s="35"/>
      <c r="N112" s="30"/>
      <c r="O112" s="1152"/>
      <c r="P112" s="1152"/>
      <c r="Q112" s="1161"/>
      <c r="R112" s="1152"/>
      <c r="S112" s="432" t="s">
        <v>643</v>
      </c>
      <c r="T112" s="432" t="s">
        <v>643</v>
      </c>
      <c r="U112" s="432" t="s">
        <v>643</v>
      </c>
      <c r="V112" s="432" t="s">
        <v>643</v>
      </c>
      <c r="W112" s="432" t="s">
        <v>643</v>
      </c>
      <c r="X112" s="432" t="s">
        <v>643</v>
      </c>
      <c r="Y112" s="432" t="s">
        <v>643</v>
      </c>
      <c r="Z112" s="432" t="s">
        <v>643</v>
      </c>
      <c r="AA112" s="432" t="s">
        <v>643</v>
      </c>
      <c r="AB112" s="432" t="s">
        <v>643</v>
      </c>
      <c r="AC112" s="432" t="s">
        <v>643</v>
      </c>
      <c r="AD112" s="432" t="s">
        <v>643</v>
      </c>
      <c r="AE112" s="432" t="s">
        <v>643</v>
      </c>
      <c r="AF112" s="432" t="s">
        <v>643</v>
      </c>
      <c r="AG112" s="432" t="s">
        <v>643</v>
      </c>
      <c r="AH112" s="432" t="s">
        <v>643</v>
      </c>
      <c r="AI112" s="432" t="s">
        <v>643</v>
      </c>
      <c r="AJ112" s="432" t="s">
        <v>643</v>
      </c>
      <c r="AK112" s="432" t="s">
        <v>643</v>
      </c>
      <c r="AL112" s="432" t="s">
        <v>643</v>
      </c>
      <c r="AM112" s="432" t="s">
        <v>643</v>
      </c>
      <c r="AN112" s="432" t="s">
        <v>643</v>
      </c>
      <c r="AO112" s="432" t="s">
        <v>643</v>
      </c>
      <c r="AP112" s="432" t="s">
        <v>643</v>
      </c>
      <c r="AQ112" s="432" t="s">
        <v>643</v>
      </c>
      <c r="AR112" s="432" t="s">
        <v>643</v>
      </c>
      <c r="AS112" s="432" t="s">
        <v>643</v>
      </c>
      <c r="AT112" s="432" t="s">
        <v>643</v>
      </c>
      <c r="AU112" s="432" t="s">
        <v>643</v>
      </c>
      <c r="AV112" s="432" t="s">
        <v>643</v>
      </c>
      <c r="AW112" s="432" t="s">
        <v>643</v>
      </c>
      <c r="AX112" s="432" t="s">
        <v>643</v>
      </c>
      <c r="AY112" s="432" t="s">
        <v>643</v>
      </c>
      <c r="AZ112" s="432" t="s">
        <v>643</v>
      </c>
      <c r="BA112" s="432" t="s">
        <v>643</v>
      </c>
      <c r="BB112" s="432" t="s">
        <v>643</v>
      </c>
      <c r="BC112" s="1179"/>
      <c r="BD112" s="1152"/>
      <c r="BE112" s="1181"/>
      <c r="BU112" s="50"/>
      <c r="BV112" s="50"/>
      <c r="BW112" s="50"/>
      <c r="CG112" s="50"/>
      <c r="CH112" s="50"/>
      <c r="CI112" s="50"/>
      <c r="DA112" s="34" t="str">
        <f>IF(DA111="grey","grey",IF(B112="","yellow",IF(COUNTIF($BG$6:$BG$39,B112)&gt;0,"","red")))</f>
        <v>grey</v>
      </c>
      <c r="DB112" s="35" t="str">
        <f ca="1">IF(DA111="grey","grey",IFERROR(IF(COUNTIF(INDIRECT(B112),SUBSTITUTE(C112,"*","~")),EU112,"red"),IF(AND(C112&lt;&gt;$BG$7,C112&lt;&gt;$BG$8,C112&lt;&gt;$BG$9,C112&lt;&gt;$BG$10,C112&lt;&gt;$BG$11,C112&lt;&gt;$BG$12,C112&lt;&gt;$BG$13),"grey",EU112)))</f>
        <v>grey</v>
      </c>
      <c r="DC112" s="34" t="str">
        <f>IF(DC111="grey","grey",IF(D112="","yellow",IF(COUNTIF($BG$6:$BG$39,D112)&gt;0,"","red")))</f>
        <v>grey</v>
      </c>
      <c r="DD112" s="35" t="str">
        <f ca="1">IF(DC111="grey","grey",IFERROR(IF(COUNTIF(INDIRECT(D112),SUBSTITUTE(E112,"*","~")),EW112,"red"),IF(AND(E112&lt;&gt;$BG$7,E112&lt;&gt;$BG$8,E112&lt;&gt;$BG$9,E112&lt;&gt;$BG$10,E112&lt;&gt;$BG$11,E112&lt;&gt;$BG$12,E112&lt;&gt;$BG$13),"grey",EW112)))</f>
        <v>grey</v>
      </c>
      <c r="DE112" s="34" t="str">
        <f>IF(DE111="grey","grey",IF(F112="","yellow",IF(COUNTIF($BG$6:$BG$39,F112)&gt;0,"","red")))</f>
        <v>grey</v>
      </c>
      <c r="DF112" s="35" t="str">
        <f ca="1">IF(DE111="grey","grey",IFERROR(IF(COUNTIF(INDIRECT(F112),SUBSTITUTE(G112,"*","~")),EY112,"red"),IF(AND(G112&lt;&gt;$BG$7,G112&lt;&gt;$BG$8,G112&lt;&gt;$BG$9,G112&lt;&gt;$BG$10,G112&lt;&gt;$BG$11,G112&lt;&gt;$BG$12,G112&lt;&gt;$BG$13),"grey",EY112)))</f>
        <v>grey</v>
      </c>
      <c r="DG112" s="34" t="str">
        <f>IF(DG111="grey","grey",IF(H112="","yellow",IF(COUNTIF($BG$6:$BG$39,H112)&gt;0,"","red")))</f>
        <v>grey</v>
      </c>
      <c r="DH112" s="35" t="str">
        <f ca="1">IF(DG111="grey","grey",IFERROR(IF(COUNTIF(INDIRECT(H112),SUBSTITUTE(I112,"*","~")),FA112,"red"),IF(AND(I112&lt;&gt;$BG$7,I112&lt;&gt;$BG$8,I112&lt;&gt;$BG$9,I112&lt;&gt;$BG$10,I112&lt;&gt;$BG$11,I112&lt;&gt;$BG$12,I112&lt;&gt;$BG$13),"grey",FA112)))</f>
        <v>grey</v>
      </c>
      <c r="DI112" s="34" t="str">
        <f>IF(DI111="grey","grey",IF(J112="","yellow",IF(COUNTIF($BG$6:$BG$39,J112)&gt;0,"","red")))</f>
        <v>grey</v>
      </c>
      <c r="DJ112" s="35" t="str">
        <f ca="1">IF(DI111="grey","grey",IFERROR(IF(COUNTIF(INDIRECT(J112),SUBSTITUTE(K112,"*","~")),FC112,"red"),IF(AND(K112&lt;&gt;$BG$7,K112&lt;&gt;$BG$8,K112&lt;&gt;$BG$9,K112&lt;&gt;$BG$10,K112&lt;&gt;$BG$11,K112&lt;&gt;$BG$12,K112&lt;&gt;$BG$13),"grey",FC112)))</f>
        <v>grey</v>
      </c>
      <c r="DK112" s="34" t="str">
        <f>IF(DK111="grey","grey",IF(L112="","yellow",IF(COUNTIF($BG$6:$BG$39,L112)&gt;0,"","red")))</f>
        <v>grey</v>
      </c>
      <c r="DL112" s="35" t="str">
        <f ca="1">IF(DK111="grey","grey",IFERROR(IF(COUNTIF(INDIRECT(L112),SUBSTITUTE(M112,"*","~")),FE112,"red"),IF(AND(M112&lt;&gt;$BG$7,M112&lt;&gt;$BG$8,M112&lt;&gt;$BG$9,M112&lt;&gt;$BG$10,M112&lt;&gt;$BG$11,M112&lt;&gt;$BG$12,M112&lt;&gt;$BG$13),"grey",FE112)))</f>
        <v>grey</v>
      </c>
      <c r="DM112" s="22" t="str">
        <f>IFERROR(INDEX(内線情報!$BL$5:$BL$41,MATCH(R112,内線情報!$AI$5:$AI$43,0),1),"")</f>
        <v/>
      </c>
      <c r="DS112" s="1141"/>
      <c r="DV112" s="34" t="str">
        <f>CONCATENATE(B112,C112)</f>
        <v>未使用</v>
      </c>
      <c r="DW112" s="35"/>
      <c r="DX112" s="34" t="str">
        <f>CONCATENATE(D112,E112)</f>
        <v>未使用</v>
      </c>
      <c r="DY112" s="35"/>
      <c r="DZ112" s="34" t="str">
        <f>CONCATENATE(F112,G112)</f>
        <v>未使用</v>
      </c>
      <c r="EA112" s="35"/>
      <c r="EB112" s="34" t="str">
        <f>CONCATENATE(H112,I112)</f>
        <v>未使用</v>
      </c>
      <c r="EC112" s="35"/>
      <c r="ED112" s="34" t="str">
        <f>CONCATENATE(J112,K112)</f>
        <v>未使用</v>
      </c>
      <c r="EE112" s="35"/>
      <c r="EF112" s="34" t="str">
        <f>CONCATENATE(L112,M112)</f>
        <v>未使用</v>
      </c>
      <c r="EG112" s="35"/>
      <c r="EH112" s="22">
        <f>COUNTIF($DV$6:$EG$34,DV112)</f>
        <v>18</v>
      </c>
      <c r="EJ112" s="22">
        <f>COUNTIF($DV$6:$EG$34,DX112)</f>
        <v>18</v>
      </c>
      <c r="EL112" s="22">
        <f>COUNTIF($DV$6:$EG$34,DZ112)</f>
        <v>18</v>
      </c>
      <c r="EN112" s="22">
        <f>COUNTIF($DV$6:$EG$34,EB112)</f>
        <v>18</v>
      </c>
      <c r="EP112" s="22">
        <f>COUNTIF($DV$6:$EG$34,ED112)</f>
        <v>18</v>
      </c>
      <c r="ER112" s="22">
        <f>COUNTIF($DV$6:$EG$34,EF112)</f>
        <v>18</v>
      </c>
      <c r="ET112" s="34" t="str">
        <f>IF(DV112="未使用","",IF(EH112&lt;2,"","red"))</f>
        <v/>
      </c>
      <c r="EU112" s="35" t="str">
        <f>IF(B112="ボックスキー","",IF(C112="","red",FS112))</f>
        <v>red</v>
      </c>
      <c r="EV112" s="34" t="str">
        <f>IF(DX112="未使用","",IF(EJ112&lt;2,"","red"))</f>
        <v/>
      </c>
      <c r="EW112" s="35" t="str">
        <f>IF(D112="ボックスキー","",IF(E112="","red",FU112))</f>
        <v>red</v>
      </c>
      <c r="EX112" s="34" t="str">
        <f>IF(DZ112="未使用","",IF(EL112&lt;2,"","red"))</f>
        <v/>
      </c>
      <c r="EY112" s="35" t="str">
        <f>IF(F112="ボックスキー","",IF(G112="","red",FW112))</f>
        <v>red</v>
      </c>
      <c r="EZ112" s="34" t="str">
        <f>IF(EB112="未使用","",IF(EN112&lt;2,"","red"))</f>
        <v/>
      </c>
      <c r="FA112" s="35" t="str">
        <f>IF(H112="ボックスキー","",IF(I112="","red",FY112))</f>
        <v>red</v>
      </c>
      <c r="FB112" s="34" t="str">
        <f>IF(ED112="未使用","",IF(EP112&lt;2,"","red"))</f>
        <v/>
      </c>
      <c r="FC112" s="35" t="str">
        <f>IF(J112="ボックスキー","",IF(K112="","red",GA112))</f>
        <v>red</v>
      </c>
      <c r="FD112" s="34" t="str">
        <f>IF(EF112="未使用","",IF(ER112&lt;2,"","red"))</f>
        <v/>
      </c>
      <c r="FE112" s="35" t="str">
        <f>IF(L112="ボックスキー","",IF(M112="","red",GC112))</f>
        <v>red</v>
      </c>
      <c r="FF112" s="419"/>
      <c r="FG112" s="419"/>
      <c r="FH112" s="419"/>
      <c r="FI112" s="419"/>
      <c r="FJ112" s="419"/>
      <c r="FK112" s="419"/>
      <c r="FL112" s="419"/>
      <c r="FM112" s="419"/>
      <c r="FN112" s="419"/>
      <c r="FO112" s="419"/>
      <c r="FP112" s="419"/>
      <c r="FQ112" s="419"/>
      <c r="FR112" s="34"/>
      <c r="FS112" s="35" t="str">
        <f>IF(B112=$FG$6,INDEX($FG$7:$FG$18,C112),IF(B112=$FH$6,INDEX($FH$7:$FH$12,C112),IF(B112=$FI$6,INDEX($FI$7:$FI$18,C112),IF(B112=$FJ$6,INDEX($FJ$7:$FJ$56,C112),"none"))))</f>
        <v>none</v>
      </c>
      <c r="FT112" s="34"/>
      <c r="FU112" s="35" t="str">
        <f>IF(D112=$FG$6,INDEX($FG$7:$FG$18,E112),IF(D112=$FH$6,INDEX($FH$7:$FH$12,E112),IF(D112=$FI$6,INDEX($FI$7:$FI$18,E112),IF(D112=$FJ$6,INDEX($FJ$7:$FJ$56,E112),"none"))))</f>
        <v>none</v>
      </c>
      <c r="FV112" s="34"/>
      <c r="FW112" s="35" t="str">
        <f>IF(F112=$FG$6,INDEX($FG$7:$FG$18,G112),IF(F112=$FH$6,INDEX($FH$7:$FH$12,G112),IF(F112=$FI$6,INDEX($FI$7:$FI$18,G112),IF(F112=$FJ$6,INDEX($FJ$7:$FJ$56,G112),"none"))))</f>
        <v>none</v>
      </c>
      <c r="FX112" s="34"/>
      <c r="FY112" s="35" t="str">
        <f>IF(H112=$FG$6,INDEX($FG$7:$FG$18,I112),IF(H112=$FH$6,INDEX($FH$7:$FH$12,I112),IF(H112=$FI$6,INDEX($FI$7:$FI$18,I112),IF(H112=$FJ$6,INDEX($FJ$7:$FJ$56,I112),"none"))))</f>
        <v>none</v>
      </c>
      <c r="FZ112" s="34"/>
      <c r="GA112" s="35" t="str">
        <f>IF(J112=$FG$6,INDEX($FG$7:$FG$18,K112),IF(J112=$FH$6,INDEX($FH$7:$FH$12,K112),IF(J112=$FI$6,INDEX($FI$7:$FI$18,K112),IF(J112=$FJ$6,INDEX($FJ$7:$FJ$56,K112),"none"))))</f>
        <v>none</v>
      </c>
      <c r="GB112" s="34"/>
      <c r="GC112" s="35" t="str">
        <f>IF(L112=$FG$6,INDEX($FG$7:$FG$18,M112),IF(L112=$FH$6,INDEX($FH$7:$FH$12,M112),IF(L112=$FI$6,INDEX($FI$7:$FI$18,M112),IF(L112=$FJ$6,INDEX($FJ$7:$FJ$56,M112),"none"))))</f>
        <v>none</v>
      </c>
      <c r="GE112" s="1152"/>
      <c r="GF112" s="1152"/>
      <c r="GG112" s="1161"/>
      <c r="GH112" s="1152"/>
      <c r="GI112" s="633" t="str">
        <f t="shared" ref="GI112:HR112" si="288">IF(GI102="grey","grey",IF($GG111="grey","grey",IF(S112="","yellow",IF(COUNTIF($CW$6:$CW$7,S112)&gt;0,"","red"))))</f>
        <v>grey</v>
      </c>
      <c r="GJ112" s="633" t="str">
        <f t="shared" si="288"/>
        <v>grey</v>
      </c>
      <c r="GK112" s="633" t="str">
        <f t="shared" si="288"/>
        <v>grey</v>
      </c>
      <c r="GL112" s="633" t="str">
        <f t="shared" si="288"/>
        <v>grey</v>
      </c>
      <c r="GM112" s="633" t="str">
        <f t="shared" si="288"/>
        <v>grey</v>
      </c>
      <c r="GN112" s="633" t="str">
        <f t="shared" si="288"/>
        <v>grey</v>
      </c>
      <c r="GO112" s="633" t="str">
        <f t="shared" si="288"/>
        <v>grey</v>
      </c>
      <c r="GP112" s="633" t="str">
        <f t="shared" si="288"/>
        <v>grey</v>
      </c>
      <c r="GQ112" s="633" t="str">
        <f t="shared" si="288"/>
        <v>grey</v>
      </c>
      <c r="GR112" s="633" t="str">
        <f t="shared" si="288"/>
        <v>grey</v>
      </c>
      <c r="GS112" s="633" t="str">
        <f t="shared" si="288"/>
        <v>grey</v>
      </c>
      <c r="GT112" s="633" t="str">
        <f t="shared" si="288"/>
        <v>grey</v>
      </c>
      <c r="GU112" s="633" t="str">
        <f t="shared" si="288"/>
        <v>grey</v>
      </c>
      <c r="GV112" s="633" t="str">
        <f t="shared" si="288"/>
        <v>grey</v>
      </c>
      <c r="GW112" s="633" t="str">
        <f t="shared" si="288"/>
        <v>grey</v>
      </c>
      <c r="GX112" s="633" t="str">
        <f t="shared" si="288"/>
        <v>grey</v>
      </c>
      <c r="GY112" s="633" t="str">
        <f t="shared" si="288"/>
        <v>grey</v>
      </c>
      <c r="GZ112" s="633" t="str">
        <f t="shared" si="288"/>
        <v>grey</v>
      </c>
      <c r="HA112" s="633" t="str">
        <f t="shared" si="288"/>
        <v>grey</v>
      </c>
      <c r="HB112" s="633" t="str">
        <f t="shared" si="288"/>
        <v>grey</v>
      </c>
      <c r="HC112" s="633" t="str">
        <f t="shared" si="288"/>
        <v>grey</v>
      </c>
      <c r="HD112" s="633" t="str">
        <f t="shared" si="288"/>
        <v>grey</v>
      </c>
      <c r="HE112" s="633" t="str">
        <f t="shared" si="288"/>
        <v>grey</v>
      </c>
      <c r="HF112" s="633" t="str">
        <f t="shared" si="288"/>
        <v>grey</v>
      </c>
      <c r="HG112" s="633" t="str">
        <f t="shared" si="288"/>
        <v>grey</v>
      </c>
      <c r="HH112" s="633" t="str">
        <f t="shared" si="288"/>
        <v>grey</v>
      </c>
      <c r="HI112" s="633" t="str">
        <f t="shared" si="288"/>
        <v>grey</v>
      </c>
      <c r="HJ112" s="633" t="str">
        <f t="shared" si="288"/>
        <v>grey</v>
      </c>
      <c r="HK112" s="633" t="str">
        <f t="shared" si="288"/>
        <v>grey</v>
      </c>
      <c r="HL112" s="633" t="str">
        <f t="shared" si="288"/>
        <v>grey</v>
      </c>
      <c r="HM112" s="633" t="str">
        <f t="shared" si="288"/>
        <v>grey</v>
      </c>
      <c r="HN112" s="633" t="str">
        <f t="shared" si="288"/>
        <v>grey</v>
      </c>
      <c r="HO112" s="633" t="str">
        <f t="shared" si="288"/>
        <v>grey</v>
      </c>
      <c r="HP112" s="633" t="str">
        <f t="shared" si="288"/>
        <v>grey</v>
      </c>
      <c r="HQ112" s="633" t="str">
        <f t="shared" si="288"/>
        <v>grey</v>
      </c>
      <c r="HR112" s="633" t="str">
        <f t="shared" si="288"/>
        <v>grey</v>
      </c>
      <c r="HS112" s="1163"/>
      <c r="HT112" s="1152"/>
      <c r="HU112" s="1161"/>
    </row>
    <row r="113" spans="2:229">
      <c r="B113" s="1175" t="str">
        <f>IFERROR(INDEX($DV:$DV,ROW()),"")&amp;""</f>
        <v/>
      </c>
      <c r="C113" s="1176"/>
      <c r="D113" s="1177" t="str">
        <f>IFERROR(INDEX($DX:$DX,ROW()),"")&amp;""</f>
        <v/>
      </c>
      <c r="E113" s="1176"/>
      <c r="F113" s="1175" t="str">
        <f>IFERROR(INDEX($DZ:$DZ,ROW()),"")&amp;""</f>
        <v/>
      </c>
      <c r="G113" s="1176"/>
      <c r="H113" s="1175" t="str">
        <f>IFERROR(INDEX($EB:$EB,ROW()),"")&amp;""</f>
        <v/>
      </c>
      <c r="I113" s="1176"/>
      <c r="J113" s="1175" t="str">
        <f>IFERROR(INDEX($ED:$ED,ROW()),"")&amp;""</f>
        <v/>
      </c>
      <c r="K113" s="1176"/>
      <c r="L113" s="1175" t="str">
        <f>IFERROR(INDEX($EF:$EF,ROW()),"")&amp;""</f>
        <v/>
      </c>
      <c r="M113" s="1176"/>
      <c r="N113" s="30"/>
      <c r="O113" s="1151">
        <v>5</v>
      </c>
      <c r="P113" s="1151" t="str">
        <f>IFERROR(INDEX(内線情報!$C$5:$C$54,MATCH($Q113,内線情報!$B$5:$B$54,0)),"")&amp;""</f>
        <v/>
      </c>
      <c r="Q113" s="1160"/>
      <c r="R113" s="1151" t="str">
        <f>IFERROR(INDEX(内線情報!$D$5:$D$54,MATCH($Q113,内線情報!$B$5:$B$54,0)),"")&amp;""</f>
        <v/>
      </c>
      <c r="S113" s="431" t="s">
        <v>643</v>
      </c>
      <c r="T113" s="431" t="s">
        <v>643</v>
      </c>
      <c r="U113" s="431" t="s">
        <v>643</v>
      </c>
      <c r="V113" s="431" t="s">
        <v>643</v>
      </c>
      <c r="W113" s="431" t="s">
        <v>643</v>
      </c>
      <c r="X113" s="431" t="s">
        <v>643</v>
      </c>
      <c r="Y113" s="431" t="s">
        <v>643</v>
      </c>
      <c r="Z113" s="431" t="s">
        <v>643</v>
      </c>
      <c r="AA113" s="431" t="s">
        <v>643</v>
      </c>
      <c r="AB113" s="431" t="s">
        <v>643</v>
      </c>
      <c r="AC113" s="431" t="s">
        <v>643</v>
      </c>
      <c r="AD113" s="431" t="s">
        <v>643</v>
      </c>
      <c r="AE113" s="431" t="s">
        <v>643</v>
      </c>
      <c r="AF113" s="431" t="s">
        <v>643</v>
      </c>
      <c r="AG113" s="431" t="s">
        <v>643</v>
      </c>
      <c r="AH113" s="431" t="s">
        <v>643</v>
      </c>
      <c r="AI113" s="431" t="s">
        <v>643</v>
      </c>
      <c r="AJ113" s="431" t="s">
        <v>643</v>
      </c>
      <c r="AK113" s="431" t="s">
        <v>643</v>
      </c>
      <c r="AL113" s="431" t="s">
        <v>643</v>
      </c>
      <c r="AM113" s="431" t="s">
        <v>643</v>
      </c>
      <c r="AN113" s="431" t="s">
        <v>643</v>
      </c>
      <c r="AO113" s="431" t="s">
        <v>643</v>
      </c>
      <c r="AP113" s="431" t="s">
        <v>643</v>
      </c>
      <c r="AQ113" s="431" t="s">
        <v>643</v>
      </c>
      <c r="AR113" s="431" t="s">
        <v>643</v>
      </c>
      <c r="AS113" s="431" t="s">
        <v>643</v>
      </c>
      <c r="AT113" s="431" t="s">
        <v>643</v>
      </c>
      <c r="AU113" s="431" t="s">
        <v>643</v>
      </c>
      <c r="AV113" s="431" t="s">
        <v>643</v>
      </c>
      <c r="AW113" s="431" t="s">
        <v>643</v>
      </c>
      <c r="AX113" s="431" t="s">
        <v>643</v>
      </c>
      <c r="AY113" s="431" t="s">
        <v>643</v>
      </c>
      <c r="AZ113" s="431" t="s">
        <v>643</v>
      </c>
      <c r="BA113" s="431" t="s">
        <v>643</v>
      </c>
      <c r="BB113" s="431" t="s">
        <v>643</v>
      </c>
      <c r="BC113" s="1178" t="s">
        <v>643</v>
      </c>
      <c r="BD113" s="1151" t="str">
        <f>IFERROR(IF(Q113="","",IF(ISBLANK(INDEX(内線情報!$G$5:$G$54,Q113)),1,DS113)),"")&amp;""</f>
        <v/>
      </c>
      <c r="BE113" s="1180"/>
      <c r="BP113" s="50" t="e">
        <f>INDEX(番号!$CA$5:$CB$44,C112,2)</f>
        <v>#VALUE!</v>
      </c>
      <c r="BQ113" s="50" t="str">
        <f>IF(C112="","",IF(BP113="",INDEX(番号!$CA$44:$CB111,C112,2),BP113))</f>
        <v/>
      </c>
      <c r="BR113" s="50" t="e">
        <f>INDEX(番号!$CC$5:$CE$52,C112,3)</f>
        <v>#VALUE!</v>
      </c>
      <c r="BS113" s="50" t="str">
        <f>IF(C112="","",IF(BR113="0",INDEX(番号!$CC$5:$CE$52,C112,2),BR113))&amp;""</f>
        <v/>
      </c>
      <c r="BT113" s="50" t="e">
        <f>INDEX(番号!$CA$5:$CB$44,E112,2)</f>
        <v>#VALUE!</v>
      </c>
      <c r="BU113" s="50" t="str">
        <f>IF(E112="","",IF(BT113="",INDEX(番号!$CA$44:$CB111,E112,2),BT113))&amp;""</f>
        <v/>
      </c>
      <c r="BV113" s="50" t="e">
        <f>INDEX(番号!$CC$5:$CE$52,E112,3)</f>
        <v>#VALUE!</v>
      </c>
      <c r="BW113" s="50" t="str">
        <f>IF(E112="","",IF(BV113="0",INDEX(番号!$CC$5:$CE$52,E112,2),BV113))&amp;""</f>
        <v/>
      </c>
      <c r="BX113" s="50" t="e">
        <f>INDEX(番号!$CA$5:$CB$44,G112,2)</f>
        <v>#VALUE!</v>
      </c>
      <c r="BY113" s="50" t="str">
        <f>IF(G112="","",IF(BX113="",INDEX(番号!$CA$44:$CB111,G112,2),BX113))&amp;""</f>
        <v/>
      </c>
      <c r="BZ113" s="50" t="e">
        <f>INDEX(番号!$CC$5:$CE$52,G112,3)</f>
        <v>#VALUE!</v>
      </c>
      <c r="CA113" s="50" t="str">
        <f>IF(G112="","",IF(BZ113="0",INDEX(番号!$CC$5:$CE$52,G112,2),BZ113))&amp;""</f>
        <v/>
      </c>
      <c r="CB113" s="50" t="e">
        <f>INDEX(番号!$CA$5:$CB$44,I112,2)</f>
        <v>#VALUE!</v>
      </c>
      <c r="CC113" s="50" t="str">
        <f>IF(I112="","",IF(CB113="",INDEX(番号!$CA$44:$CB111,I112,2),CB113))&amp;""</f>
        <v/>
      </c>
      <c r="CD113" s="50" t="e">
        <f>INDEX(番号!$CC$5:$CE$52,I112,3)</f>
        <v>#VALUE!</v>
      </c>
      <c r="CE113" s="50" t="str">
        <f>IF(I112="","",IF(CD113="0",INDEX(番号!$CC$5:$CE$52,I112,2),CD113))&amp;""</f>
        <v/>
      </c>
      <c r="CF113" s="50" t="e">
        <f>INDEX(番号!$CA$5:$CB$44,K112,2)</f>
        <v>#VALUE!</v>
      </c>
      <c r="CG113" s="50" t="str">
        <f>IF(K112="","",IF(CF113="",INDEX(番号!$CA$5:$CB$44,K112,1),CF113))&amp;""</f>
        <v/>
      </c>
      <c r="CH113" s="50" t="e">
        <f>INDEX(番号!$CC$5:$CE$52,K112,3)</f>
        <v>#VALUE!</v>
      </c>
      <c r="CI113" s="50" t="str">
        <f>IF(K112="","",IF(CH113="0",INDEX(番号!$CC$5:$CE$52,K112,2),CH113))&amp;""</f>
        <v/>
      </c>
      <c r="CJ113" s="50" t="e">
        <f>INDEX(番号!$CA$5:$CB$44,M112,2)</f>
        <v>#VALUE!</v>
      </c>
      <c r="CK113" s="50" t="str">
        <f>IF(M112="","",IF(CJ113="",INDEX(番号!$CA$5:$CB$44,M112,1),CJ113))&amp;""</f>
        <v/>
      </c>
      <c r="CL113" s="50" t="e">
        <f>INDEX(番号!$CC$5:$CE$52,M112,3)</f>
        <v>#VALUE!</v>
      </c>
      <c r="CM113" s="50" t="str">
        <f>IF(M112="","",IF(CL113="0",INDEX(番号!$CC$5:$CE$52,M112,2),CL113))&amp;""</f>
        <v/>
      </c>
      <c r="DA113" s="1153" t="str">
        <f>IF(DA111="grey","grey","")</f>
        <v>grey</v>
      </c>
      <c r="DB113" s="1154"/>
      <c r="DC113" s="1153" t="str">
        <f>IF(DC111="grey","grey","")</f>
        <v>grey</v>
      </c>
      <c r="DD113" s="1154"/>
      <c r="DE113" s="1153" t="str">
        <f>IF(DE111="grey","grey","")</f>
        <v>grey</v>
      </c>
      <c r="DF113" s="1154"/>
      <c r="DG113" s="1153" t="str">
        <f>IF(DG111="grey","grey","")</f>
        <v>grey</v>
      </c>
      <c r="DH113" s="1154"/>
      <c r="DI113" s="1153" t="str">
        <f>IF(DI111="grey","grey","")</f>
        <v>grey</v>
      </c>
      <c r="DJ113" s="1154"/>
      <c r="DK113" s="1153" t="str">
        <f>IF(DK111="grey","grey","")</f>
        <v>grey</v>
      </c>
      <c r="DL113" s="1154"/>
      <c r="DM113" s="22" t="str">
        <f>IFERROR(INDEX(内線情報!$BL$5:$BL$41,MATCH(R113,内線情報!$AI$5:$AI$43,0),1),"")</f>
        <v/>
      </c>
      <c r="DS113" s="1141" t="e">
        <f>INDEX(内線情報!$G$5:$G$54,MATCH(Q113,DK,0))</f>
        <v>#N/A</v>
      </c>
      <c r="DV113" s="1153" t="str">
        <f>IF(B112="DK",BQ113,IF(B112="NK",BS113,""))</f>
        <v/>
      </c>
      <c r="DW113" s="1154"/>
      <c r="DX113" s="1155" t="str">
        <f>IF(D112="DK",BU113,IF(D112="NK",BW113,""))</f>
        <v/>
      </c>
      <c r="DY113" s="1156"/>
      <c r="DZ113" s="1155" t="str">
        <f>IF(F112="DK",BY113,IF(F112="NK",CA113,""))</f>
        <v/>
      </c>
      <c r="EA113" s="1156"/>
      <c r="EB113" s="1155" t="str">
        <f>IF(H112="DK",CC113,IF(H112="NK",CE113,""))</f>
        <v/>
      </c>
      <c r="EC113" s="1156"/>
      <c r="ED113" s="1155" t="str">
        <f>IF(J112="DK",CG113,IF(J112="NK",CI113,""))</f>
        <v/>
      </c>
      <c r="EE113" s="1156"/>
      <c r="EF113" s="1155" t="str">
        <f>IF(L112="DK",CK113,IF(L112="NK",CM113,""))</f>
        <v/>
      </c>
      <c r="EG113" s="1156"/>
      <c r="ET113" s="1153"/>
      <c r="EU113" s="1154"/>
      <c r="EV113" s="1153"/>
      <c r="EW113" s="1154"/>
      <c r="EX113" s="1153"/>
      <c r="EY113" s="1154"/>
      <c r="EZ113" s="1153"/>
      <c r="FA113" s="1154"/>
      <c r="FB113" s="1153"/>
      <c r="FC113" s="1154"/>
      <c r="FD113" s="1153"/>
      <c r="FE113" s="1154"/>
      <c r="FF113" s="411"/>
      <c r="FG113" s="411"/>
      <c r="FH113" s="411"/>
      <c r="FI113" s="411"/>
      <c r="FJ113" s="411"/>
      <c r="FK113" s="411"/>
      <c r="FL113" s="411"/>
      <c r="FM113" s="411"/>
      <c r="FN113" s="411"/>
      <c r="FO113" s="411"/>
      <c r="FP113" s="411"/>
      <c r="FQ113" s="411"/>
      <c r="FR113" s="1153"/>
      <c r="FS113" s="1154"/>
      <c r="FT113" s="1153"/>
      <c r="FU113" s="1154"/>
      <c r="FV113" s="1153"/>
      <c r="FW113" s="1154"/>
      <c r="FX113" s="1153"/>
      <c r="FY113" s="1154"/>
      <c r="FZ113" s="1153"/>
      <c r="GA113" s="1154"/>
      <c r="GB113" s="1153"/>
      <c r="GC113" s="1154"/>
      <c r="GE113" s="1151" t="str">
        <f>IF($GF113="grey","grey","")</f>
        <v>grey</v>
      </c>
      <c r="GF113" s="1151" t="str">
        <f>IF($GG113="grey","grey","")</f>
        <v>grey</v>
      </c>
      <c r="GG113" s="1160" t="str">
        <f>IF(Q113="","grey",IF(COUNTIF(Q:Q,Q113)&gt;1,"red",IF(COUNTIF(_DK,Q113)&gt;0,"","red")))</f>
        <v>grey</v>
      </c>
      <c r="GH113" s="1151" t="str">
        <f>IF($GF113="grey","grey","")</f>
        <v>grey</v>
      </c>
      <c r="GI113" s="633" t="str">
        <f t="shared" ref="GI113:HR113" si="289">IF(GI102="grey","grey",IF($GG113="grey","grey",IF(S113="","yellow",IF(COUNTIF($CT$6:$CT$21,S113)&gt;0,"","red"))))</f>
        <v>grey</v>
      </c>
      <c r="GJ113" s="633" t="str">
        <f t="shared" si="289"/>
        <v>grey</v>
      </c>
      <c r="GK113" s="633" t="str">
        <f t="shared" si="289"/>
        <v>grey</v>
      </c>
      <c r="GL113" s="633" t="str">
        <f t="shared" si="289"/>
        <v>grey</v>
      </c>
      <c r="GM113" s="633" t="str">
        <f t="shared" si="289"/>
        <v>grey</v>
      </c>
      <c r="GN113" s="633" t="str">
        <f t="shared" si="289"/>
        <v>grey</v>
      </c>
      <c r="GO113" s="633" t="str">
        <f t="shared" si="289"/>
        <v>grey</v>
      </c>
      <c r="GP113" s="633" t="str">
        <f t="shared" si="289"/>
        <v>grey</v>
      </c>
      <c r="GQ113" s="633" t="str">
        <f t="shared" si="289"/>
        <v>grey</v>
      </c>
      <c r="GR113" s="633" t="str">
        <f t="shared" si="289"/>
        <v>grey</v>
      </c>
      <c r="GS113" s="633" t="str">
        <f t="shared" si="289"/>
        <v>grey</v>
      </c>
      <c r="GT113" s="633" t="str">
        <f t="shared" si="289"/>
        <v>grey</v>
      </c>
      <c r="GU113" s="633" t="str">
        <f t="shared" si="289"/>
        <v>grey</v>
      </c>
      <c r="GV113" s="633" t="str">
        <f t="shared" si="289"/>
        <v>grey</v>
      </c>
      <c r="GW113" s="633" t="str">
        <f t="shared" si="289"/>
        <v>grey</v>
      </c>
      <c r="GX113" s="633" t="str">
        <f t="shared" si="289"/>
        <v>grey</v>
      </c>
      <c r="GY113" s="633" t="str">
        <f t="shared" si="289"/>
        <v>grey</v>
      </c>
      <c r="GZ113" s="633" t="str">
        <f t="shared" si="289"/>
        <v>grey</v>
      </c>
      <c r="HA113" s="633" t="str">
        <f t="shared" si="289"/>
        <v>grey</v>
      </c>
      <c r="HB113" s="633" t="str">
        <f t="shared" si="289"/>
        <v>grey</v>
      </c>
      <c r="HC113" s="633" t="str">
        <f t="shared" si="289"/>
        <v>grey</v>
      </c>
      <c r="HD113" s="633" t="str">
        <f t="shared" si="289"/>
        <v>grey</v>
      </c>
      <c r="HE113" s="633" t="str">
        <f t="shared" si="289"/>
        <v>grey</v>
      </c>
      <c r="HF113" s="633" t="str">
        <f t="shared" si="289"/>
        <v>grey</v>
      </c>
      <c r="HG113" s="633" t="str">
        <f t="shared" si="289"/>
        <v>grey</v>
      </c>
      <c r="HH113" s="633" t="str">
        <f t="shared" si="289"/>
        <v>grey</v>
      </c>
      <c r="HI113" s="633" t="str">
        <f t="shared" si="289"/>
        <v>grey</v>
      </c>
      <c r="HJ113" s="633" t="str">
        <f t="shared" si="289"/>
        <v>grey</v>
      </c>
      <c r="HK113" s="633" t="str">
        <f t="shared" si="289"/>
        <v>grey</v>
      </c>
      <c r="HL113" s="633" t="str">
        <f t="shared" si="289"/>
        <v>grey</v>
      </c>
      <c r="HM113" s="633" t="str">
        <f t="shared" si="289"/>
        <v>grey</v>
      </c>
      <c r="HN113" s="633" t="str">
        <f t="shared" si="289"/>
        <v>grey</v>
      </c>
      <c r="HO113" s="633" t="str">
        <f t="shared" si="289"/>
        <v>grey</v>
      </c>
      <c r="HP113" s="633" t="str">
        <f t="shared" si="289"/>
        <v>grey</v>
      </c>
      <c r="HQ113" s="633" t="str">
        <f t="shared" si="289"/>
        <v>grey</v>
      </c>
      <c r="HR113" s="633" t="str">
        <f t="shared" si="289"/>
        <v>grey</v>
      </c>
      <c r="HS113" s="1162" t="str">
        <f t="shared" ref="HS113" si="290">IF($GG113="grey","grey",IF(BC113="","",IF(COUNTIF($CV$6:$CV$7,BC113)&gt;0,"","red")))</f>
        <v>grey</v>
      </c>
      <c r="HT113" s="1151" t="str">
        <f t="shared" ref="HT113:HU113" si="291">IF($GG113="grey","grey","")</f>
        <v>grey</v>
      </c>
      <c r="HU113" s="1160" t="str">
        <f t="shared" si="291"/>
        <v>grey</v>
      </c>
    </row>
    <row r="114" spans="2:229">
      <c r="B114" s="1175" t="str">
        <f>IFERROR(INDEX($DV:$DV,ROW()),"")&amp;""</f>
        <v/>
      </c>
      <c r="C114" s="1176"/>
      <c r="D114" s="1177" t="str">
        <f>IFERROR(INDEX($DX:$DX,ROW()),"")&amp;""</f>
        <v/>
      </c>
      <c r="E114" s="1176"/>
      <c r="F114" s="1175" t="str">
        <f>IFERROR(INDEX($DZ:$DZ,ROW()),"")&amp;""</f>
        <v/>
      </c>
      <c r="G114" s="1176"/>
      <c r="H114" s="1175" t="str">
        <f>IFERROR(INDEX($EB:$EB,ROW()),"")&amp;""</f>
        <v/>
      </c>
      <c r="I114" s="1176"/>
      <c r="J114" s="1175" t="str">
        <f>IFERROR(INDEX($ED:$ED,ROW()),"")&amp;""</f>
        <v/>
      </c>
      <c r="K114" s="1176"/>
      <c r="L114" s="1175" t="str">
        <f>IFERROR(INDEX($EF:$EF,ROW()),"")&amp;""</f>
        <v/>
      </c>
      <c r="M114" s="1176"/>
      <c r="O114" s="1152"/>
      <c r="P114" s="1152"/>
      <c r="Q114" s="1161"/>
      <c r="R114" s="1152"/>
      <c r="S114" s="432" t="s">
        <v>643</v>
      </c>
      <c r="T114" s="432" t="s">
        <v>643</v>
      </c>
      <c r="U114" s="432" t="s">
        <v>643</v>
      </c>
      <c r="V114" s="432" t="s">
        <v>643</v>
      </c>
      <c r="W114" s="432" t="s">
        <v>643</v>
      </c>
      <c r="X114" s="432" t="s">
        <v>643</v>
      </c>
      <c r="Y114" s="432" t="s">
        <v>643</v>
      </c>
      <c r="Z114" s="432" t="s">
        <v>643</v>
      </c>
      <c r="AA114" s="432" t="s">
        <v>643</v>
      </c>
      <c r="AB114" s="432" t="s">
        <v>643</v>
      </c>
      <c r="AC114" s="432" t="s">
        <v>643</v>
      </c>
      <c r="AD114" s="432" t="s">
        <v>643</v>
      </c>
      <c r="AE114" s="432" t="s">
        <v>643</v>
      </c>
      <c r="AF114" s="432" t="s">
        <v>643</v>
      </c>
      <c r="AG114" s="432" t="s">
        <v>643</v>
      </c>
      <c r="AH114" s="432" t="s">
        <v>643</v>
      </c>
      <c r="AI114" s="432" t="s">
        <v>643</v>
      </c>
      <c r="AJ114" s="432" t="s">
        <v>643</v>
      </c>
      <c r="AK114" s="432" t="s">
        <v>643</v>
      </c>
      <c r="AL114" s="432" t="s">
        <v>643</v>
      </c>
      <c r="AM114" s="432" t="s">
        <v>643</v>
      </c>
      <c r="AN114" s="432" t="s">
        <v>643</v>
      </c>
      <c r="AO114" s="432" t="s">
        <v>643</v>
      </c>
      <c r="AP114" s="432" t="s">
        <v>643</v>
      </c>
      <c r="AQ114" s="432" t="s">
        <v>643</v>
      </c>
      <c r="AR114" s="432" t="s">
        <v>643</v>
      </c>
      <c r="AS114" s="432" t="s">
        <v>643</v>
      </c>
      <c r="AT114" s="432" t="s">
        <v>643</v>
      </c>
      <c r="AU114" s="432" t="s">
        <v>643</v>
      </c>
      <c r="AV114" s="432" t="s">
        <v>643</v>
      </c>
      <c r="AW114" s="432" t="s">
        <v>643</v>
      </c>
      <c r="AX114" s="432" t="s">
        <v>643</v>
      </c>
      <c r="AY114" s="432" t="s">
        <v>643</v>
      </c>
      <c r="AZ114" s="432" t="s">
        <v>643</v>
      </c>
      <c r="BA114" s="432" t="s">
        <v>643</v>
      </c>
      <c r="BB114" s="432" t="s">
        <v>643</v>
      </c>
      <c r="BC114" s="1179"/>
      <c r="BD114" s="1152"/>
      <c r="BE114" s="1181"/>
      <c r="BP114" s="50" t="s">
        <v>720</v>
      </c>
      <c r="BQ114" s="50" t="str">
        <f>IF(C112="","",INDEX(外線情報!$K$5:$K$16,C112,1))&amp;""</f>
        <v/>
      </c>
      <c r="BR114" s="50" t="s">
        <v>417</v>
      </c>
      <c r="BS114" s="50" t="str">
        <f>IF(C112="","",INDEX(NK･NKG!$CG$5:$CG$52,C112,1))&amp;""</f>
        <v/>
      </c>
      <c r="BT114" s="50" t="s">
        <v>720</v>
      </c>
      <c r="BU114" s="50" t="str">
        <f>IF(E112="","",INDEX(外線情報!$K$5:$K$16,E112,1))&amp;""</f>
        <v/>
      </c>
      <c r="BV114" s="50" t="s">
        <v>417</v>
      </c>
      <c r="BW114" s="50" t="str">
        <f>IF(E112="","",INDEX(NK･NKG!$CG$5:$CG$52,E112,1))&amp;""</f>
        <v/>
      </c>
      <c r="BX114" s="50" t="s">
        <v>720</v>
      </c>
      <c r="BY114" s="50" t="str">
        <f>IF(G112="","",INDEX(外線情報!$K$5:$K$16,G112,1))&amp;""</f>
        <v/>
      </c>
      <c r="BZ114" s="50" t="s">
        <v>417</v>
      </c>
      <c r="CA114" s="50" t="str">
        <f>IF(G112="","",INDEX(NK･NKG!$CG$5:$CG$52,G112,1))&amp;""</f>
        <v/>
      </c>
      <c r="CB114" s="50" t="s">
        <v>720</v>
      </c>
      <c r="CC114" s="50" t="str">
        <f>IF(I112="","",INDEX(外線情報!$K$5:$K$16,I112,1))&amp;""</f>
        <v/>
      </c>
      <c r="CD114" s="50" t="s">
        <v>417</v>
      </c>
      <c r="CE114" s="50" t="str">
        <f>IF(I112="","",INDEX(NK･NKG!$CG$5:$CG$52,I112,1))&amp;""</f>
        <v/>
      </c>
      <c r="CF114" s="50" t="s">
        <v>720</v>
      </c>
      <c r="CG114" s="50" t="str">
        <f>IF(K112="","",INDEX(外線情報!$K$5:$K$16,K112,1))&amp;""</f>
        <v/>
      </c>
      <c r="CH114" s="50" t="s">
        <v>417</v>
      </c>
      <c r="CI114" s="50" t="str">
        <f>IF(K112="","",INDEX(NK･NKG!$CG$5:$CG$52,K112,1))&amp;""</f>
        <v/>
      </c>
      <c r="CJ114" s="50" t="s">
        <v>720</v>
      </c>
      <c r="CK114" s="50" t="str">
        <f>IF(M112="","",INDEX(外線情報!$K$5:$K$16,M112,1))&amp;""</f>
        <v/>
      </c>
      <c r="CL114" s="50" t="s">
        <v>417</v>
      </c>
      <c r="CM114" s="50" t="str">
        <f>IF(M112="","",INDEX(NK･NKG!$CG$5:$CG$52,M112,1))&amp;""</f>
        <v/>
      </c>
      <c r="DA114" s="1153" t="str">
        <f t="shared" ref="DA114" si="292">IF(DA111="grey","grey","")</f>
        <v>grey</v>
      </c>
      <c r="DB114" s="1154"/>
      <c r="DC114" s="1153" t="str">
        <f t="shared" ref="DC114" si="293">IF(DC111="grey","grey","")</f>
        <v>grey</v>
      </c>
      <c r="DD114" s="1154"/>
      <c r="DE114" s="1153" t="str">
        <f t="shared" ref="DE114" si="294">IF(DE111="grey","grey","")</f>
        <v>grey</v>
      </c>
      <c r="DF114" s="1154"/>
      <c r="DG114" s="1153" t="str">
        <f t="shared" ref="DG114" si="295">IF(DG111="grey","grey","")</f>
        <v>grey</v>
      </c>
      <c r="DH114" s="1154"/>
      <c r="DI114" s="1153" t="str">
        <f t="shared" ref="DI114" si="296">IF(DI111="grey","grey","")</f>
        <v>grey</v>
      </c>
      <c r="DJ114" s="1154"/>
      <c r="DK114" s="1153" t="str">
        <f t="shared" ref="DK114" si="297">IF(DK111="grey","grey","")</f>
        <v>grey</v>
      </c>
      <c r="DL114" s="1154"/>
      <c r="DM114" s="22" t="str">
        <f>IFERROR(INDEX(内線情報!$BL$5:$BL$41,MATCH(R114,内線情報!$AI$5:$AI$43,0),1),"")</f>
        <v/>
      </c>
      <c r="DS114" s="1141"/>
      <c r="DV114" s="1153" t="str">
        <f>IF(B112="IK",BQ114,IF(B112="NK",BS114,""))</f>
        <v/>
      </c>
      <c r="DW114" s="1154"/>
      <c r="DX114" s="1155" t="str">
        <f>IF(D112="IK",BU114,IF(D112="NK",BW114,""))</f>
        <v/>
      </c>
      <c r="DY114" s="1156"/>
      <c r="DZ114" s="1155" t="str">
        <f>IF(F112="IK",BY114,IF(F112="NK",CA114,""))</f>
        <v/>
      </c>
      <c r="EA114" s="1156"/>
      <c r="EB114" s="1155" t="str">
        <f>IF(H112="IK",CC114,IF(H112="NK",CE114,""))</f>
        <v/>
      </c>
      <c r="EC114" s="1156"/>
      <c r="ED114" s="1155" t="str">
        <f>IF(J112="IK",CG114,IF(J112="NK",CI114,""))</f>
        <v/>
      </c>
      <c r="EE114" s="1156"/>
      <c r="EF114" s="1155" t="str">
        <f>IF(L112="IK",CK114,IF(L112="NK",CM114,""))</f>
        <v/>
      </c>
      <c r="EG114" s="1156"/>
      <c r="ET114" s="1153"/>
      <c r="EU114" s="1154"/>
      <c r="EV114" s="1153"/>
      <c r="EW114" s="1154"/>
      <c r="EX114" s="1153"/>
      <c r="EY114" s="1154"/>
      <c r="EZ114" s="1153"/>
      <c r="FA114" s="1154"/>
      <c r="FB114" s="1153"/>
      <c r="FC114" s="1154"/>
      <c r="FD114" s="1153"/>
      <c r="FE114" s="1154"/>
      <c r="FF114" s="411"/>
      <c r="FG114" s="411"/>
      <c r="FH114" s="411"/>
      <c r="FI114" s="411"/>
      <c r="FJ114" s="411"/>
      <c r="FK114" s="411"/>
      <c r="FL114" s="411"/>
      <c r="FM114" s="411"/>
      <c r="FN114" s="411"/>
      <c r="FO114" s="411"/>
      <c r="FP114" s="411"/>
      <c r="FQ114" s="411"/>
      <c r="FR114" s="1153"/>
      <c r="FS114" s="1154"/>
      <c r="FT114" s="1153"/>
      <c r="FU114" s="1154"/>
      <c r="FV114" s="1153"/>
      <c r="FW114" s="1154"/>
      <c r="FX114" s="1153"/>
      <c r="FY114" s="1154"/>
      <c r="FZ114" s="1153"/>
      <c r="GA114" s="1154"/>
      <c r="GB114" s="1153"/>
      <c r="GC114" s="1154"/>
      <c r="GE114" s="1152"/>
      <c r="GF114" s="1152"/>
      <c r="GG114" s="1161"/>
      <c r="GH114" s="1152"/>
      <c r="GI114" s="633" t="str">
        <f t="shared" ref="GI114:HR114" si="298">IF(GI102="grey","grey",IF($GG113="grey","grey",IF(S114="","yellow",IF(COUNTIF($CW$6:$CW$7,S114)&gt;0,"","red"))))</f>
        <v>grey</v>
      </c>
      <c r="GJ114" s="633" t="str">
        <f t="shared" si="298"/>
        <v>grey</v>
      </c>
      <c r="GK114" s="633" t="str">
        <f t="shared" si="298"/>
        <v>grey</v>
      </c>
      <c r="GL114" s="633" t="str">
        <f t="shared" si="298"/>
        <v>grey</v>
      </c>
      <c r="GM114" s="633" t="str">
        <f t="shared" si="298"/>
        <v>grey</v>
      </c>
      <c r="GN114" s="633" t="str">
        <f t="shared" si="298"/>
        <v>grey</v>
      </c>
      <c r="GO114" s="633" t="str">
        <f t="shared" si="298"/>
        <v>grey</v>
      </c>
      <c r="GP114" s="633" t="str">
        <f t="shared" si="298"/>
        <v>grey</v>
      </c>
      <c r="GQ114" s="633" t="str">
        <f t="shared" si="298"/>
        <v>grey</v>
      </c>
      <c r="GR114" s="633" t="str">
        <f t="shared" si="298"/>
        <v>grey</v>
      </c>
      <c r="GS114" s="633" t="str">
        <f t="shared" si="298"/>
        <v>grey</v>
      </c>
      <c r="GT114" s="633" t="str">
        <f t="shared" si="298"/>
        <v>grey</v>
      </c>
      <c r="GU114" s="633" t="str">
        <f t="shared" si="298"/>
        <v>grey</v>
      </c>
      <c r="GV114" s="633" t="str">
        <f t="shared" si="298"/>
        <v>grey</v>
      </c>
      <c r="GW114" s="633" t="str">
        <f t="shared" si="298"/>
        <v>grey</v>
      </c>
      <c r="GX114" s="633" t="str">
        <f t="shared" si="298"/>
        <v>grey</v>
      </c>
      <c r="GY114" s="633" t="str">
        <f t="shared" si="298"/>
        <v>grey</v>
      </c>
      <c r="GZ114" s="633" t="str">
        <f t="shared" si="298"/>
        <v>grey</v>
      </c>
      <c r="HA114" s="633" t="str">
        <f t="shared" si="298"/>
        <v>grey</v>
      </c>
      <c r="HB114" s="633" t="str">
        <f t="shared" si="298"/>
        <v>grey</v>
      </c>
      <c r="HC114" s="633" t="str">
        <f t="shared" si="298"/>
        <v>grey</v>
      </c>
      <c r="HD114" s="633" t="str">
        <f t="shared" si="298"/>
        <v>grey</v>
      </c>
      <c r="HE114" s="633" t="str">
        <f t="shared" si="298"/>
        <v>grey</v>
      </c>
      <c r="HF114" s="633" t="str">
        <f t="shared" si="298"/>
        <v>grey</v>
      </c>
      <c r="HG114" s="633" t="str">
        <f t="shared" si="298"/>
        <v>grey</v>
      </c>
      <c r="HH114" s="633" t="str">
        <f t="shared" si="298"/>
        <v>grey</v>
      </c>
      <c r="HI114" s="633" t="str">
        <f t="shared" si="298"/>
        <v>grey</v>
      </c>
      <c r="HJ114" s="633" t="str">
        <f t="shared" si="298"/>
        <v>grey</v>
      </c>
      <c r="HK114" s="633" t="str">
        <f t="shared" si="298"/>
        <v>grey</v>
      </c>
      <c r="HL114" s="633" t="str">
        <f t="shared" si="298"/>
        <v>grey</v>
      </c>
      <c r="HM114" s="633" t="str">
        <f t="shared" si="298"/>
        <v>grey</v>
      </c>
      <c r="HN114" s="633" t="str">
        <f t="shared" si="298"/>
        <v>grey</v>
      </c>
      <c r="HO114" s="633" t="str">
        <f t="shared" si="298"/>
        <v>grey</v>
      </c>
      <c r="HP114" s="633" t="str">
        <f t="shared" si="298"/>
        <v>grey</v>
      </c>
      <c r="HQ114" s="633" t="str">
        <f t="shared" si="298"/>
        <v>grey</v>
      </c>
      <c r="HR114" s="633" t="str">
        <f t="shared" si="298"/>
        <v>grey</v>
      </c>
      <c r="HS114" s="1163"/>
      <c r="HT114" s="1152"/>
      <c r="HU114" s="1161"/>
    </row>
    <row r="115" spans="2:229">
      <c r="B115" s="1201" t="s">
        <v>1318</v>
      </c>
      <c r="C115" s="1202"/>
      <c r="D115" s="1203" t="s">
        <v>1318</v>
      </c>
      <c r="E115" s="1204"/>
      <c r="F115" s="1201" t="s">
        <v>1318</v>
      </c>
      <c r="G115" s="1202"/>
      <c r="H115" s="1203" t="s">
        <v>1318</v>
      </c>
      <c r="I115" s="1204"/>
      <c r="J115" s="1201" t="s">
        <v>1318</v>
      </c>
      <c r="K115" s="1202"/>
      <c r="L115" s="1203" t="s">
        <v>1318</v>
      </c>
      <c r="M115" s="1204"/>
      <c r="O115" s="1151">
        <v>6</v>
      </c>
      <c r="P115" s="1151" t="str">
        <f>IFERROR(INDEX(内線情報!$C$5:$C$54,MATCH($Q115,内線情報!$B$5:$B$54,0)),"")&amp;""</f>
        <v/>
      </c>
      <c r="Q115" s="1160"/>
      <c r="R115" s="1151" t="str">
        <f>IFERROR(INDEX(内線情報!$D$5:$D$54,MATCH($Q115,内線情報!$B$5:$B$54,0)),"")&amp;""</f>
        <v/>
      </c>
      <c r="S115" s="431" t="s">
        <v>643</v>
      </c>
      <c r="T115" s="431" t="s">
        <v>643</v>
      </c>
      <c r="U115" s="431" t="s">
        <v>643</v>
      </c>
      <c r="V115" s="431" t="s">
        <v>643</v>
      </c>
      <c r="W115" s="431" t="s">
        <v>643</v>
      </c>
      <c r="X115" s="431" t="s">
        <v>643</v>
      </c>
      <c r="Y115" s="431" t="s">
        <v>643</v>
      </c>
      <c r="Z115" s="431" t="s">
        <v>643</v>
      </c>
      <c r="AA115" s="431" t="s">
        <v>643</v>
      </c>
      <c r="AB115" s="431" t="s">
        <v>643</v>
      </c>
      <c r="AC115" s="431" t="s">
        <v>643</v>
      </c>
      <c r="AD115" s="431" t="s">
        <v>643</v>
      </c>
      <c r="AE115" s="431" t="s">
        <v>643</v>
      </c>
      <c r="AF115" s="431" t="s">
        <v>643</v>
      </c>
      <c r="AG115" s="431" t="s">
        <v>643</v>
      </c>
      <c r="AH115" s="431" t="s">
        <v>643</v>
      </c>
      <c r="AI115" s="431" t="s">
        <v>643</v>
      </c>
      <c r="AJ115" s="431" t="s">
        <v>643</v>
      </c>
      <c r="AK115" s="431" t="s">
        <v>643</v>
      </c>
      <c r="AL115" s="431" t="s">
        <v>643</v>
      </c>
      <c r="AM115" s="431" t="s">
        <v>643</v>
      </c>
      <c r="AN115" s="431" t="s">
        <v>643</v>
      </c>
      <c r="AO115" s="431" t="s">
        <v>643</v>
      </c>
      <c r="AP115" s="431" t="s">
        <v>643</v>
      </c>
      <c r="AQ115" s="431" t="s">
        <v>643</v>
      </c>
      <c r="AR115" s="431" t="s">
        <v>643</v>
      </c>
      <c r="AS115" s="431" t="s">
        <v>643</v>
      </c>
      <c r="AT115" s="431" t="s">
        <v>643</v>
      </c>
      <c r="AU115" s="431" t="s">
        <v>643</v>
      </c>
      <c r="AV115" s="431" t="s">
        <v>643</v>
      </c>
      <c r="AW115" s="431" t="s">
        <v>643</v>
      </c>
      <c r="AX115" s="431" t="s">
        <v>643</v>
      </c>
      <c r="AY115" s="431" t="s">
        <v>643</v>
      </c>
      <c r="AZ115" s="431" t="s">
        <v>643</v>
      </c>
      <c r="BA115" s="431" t="s">
        <v>643</v>
      </c>
      <c r="BB115" s="431" t="s">
        <v>643</v>
      </c>
      <c r="BC115" s="1178" t="s">
        <v>643</v>
      </c>
      <c r="BD115" s="1151" t="str">
        <f>IFERROR(IF(Q115="","",IF(ISBLANK(INDEX(内線情報!$G$5:$G$54,Q115)),1,DS115)),"")&amp;""</f>
        <v/>
      </c>
      <c r="BE115" s="1180"/>
      <c r="BW115" s="50"/>
      <c r="CH115" s="50"/>
      <c r="CI115" s="50"/>
      <c r="DA115" s="1153" t="str">
        <f>IF(DA111="grey","grey",IF(AND(B112&lt;&gt;$BG$7,B112&lt;&gt;$BG$9,B112&lt;&gt;$BG$13,B112&lt;&gt;$BG$12),"grey",IF(B115="","yellow",IF(COUNTIF($CN$6:$CN$32,B115)&gt;0,"","red"))))</f>
        <v>grey</v>
      </c>
      <c r="DB115" s="1154"/>
      <c r="DC115" s="1153" t="str">
        <f>IF(DC111="grey","grey",IF(AND(D112&lt;&gt;$BG$7,D112&lt;&gt;$BG$9,D112&lt;&gt;$BG$13,D112&lt;&gt;$BG$12),"grey",IF(D115="","yellow",IF(COUNTIF($CN$6:$CN$32,D115)&gt;0,"","red"))))</f>
        <v>grey</v>
      </c>
      <c r="DD115" s="1154"/>
      <c r="DE115" s="1164" t="str">
        <f>IF(DE111="grey","grey",IF(AND(F112&lt;&gt;$BG$7,F112&lt;&gt;$BG$9,F112&lt;&gt;$BG$13,F112&lt;&gt;$BG$12),"grey",IF(F115="","yellow",IF(COUNTIF($CN$6:$CN$32,F115)&gt;0,"","red"))))</f>
        <v>grey</v>
      </c>
      <c r="DF115" s="1165"/>
      <c r="DG115" s="1164" t="str">
        <f>IF(DG111="grey","grey",IF(AND(H112&lt;&gt;$BG$7,H112&lt;&gt;$BG$9,H112&lt;&gt;$BG$13,H112&lt;&gt;$BG$12),"grey",IF(H115="","yellow",IF(COUNTIF($CN$6:$CN$32,H115)&gt;0,"","red"))))</f>
        <v>grey</v>
      </c>
      <c r="DH115" s="1165"/>
      <c r="DI115" s="1164" t="str">
        <f>IF(DI111="grey","grey",IF(AND(J112&lt;&gt;$BG$7,J112&lt;&gt;$BG$9,J112&lt;&gt;$BG$13,J112&lt;&gt;$BG$12),"grey",IF(J115="","yellow",IF(COUNTIF($CN$6:$CN$32,J115)&gt;0,"","red"))))</f>
        <v>grey</v>
      </c>
      <c r="DJ115" s="1165"/>
      <c r="DK115" s="1164" t="str">
        <f>IF(DK111="grey","grey",IF(AND(L112&lt;&gt;$BG$7,L112&lt;&gt;$BG$9,L112&lt;&gt;$BG$13,L112&lt;&gt;$BG$12),"grey",IF(L115="","yellow",IF(COUNTIF($CN$6:$CN$32,L115)&gt;0,"","red"))))</f>
        <v>grey</v>
      </c>
      <c r="DL115" s="1165"/>
      <c r="DM115" s="22" t="str">
        <f>IFERROR(INDEX(内線情報!$BL$5:$BL$41,MATCH(R115,内線情報!$AI$5:$AI$43,0),1),"")</f>
        <v/>
      </c>
      <c r="DS115" s="1141" t="e">
        <f>INDEX(内線情報!$G$5:$G$54,MATCH(Q115,DK,0))</f>
        <v>#N/A</v>
      </c>
      <c r="DV115" s="1153"/>
      <c r="DW115" s="1154"/>
      <c r="DX115" s="1153"/>
      <c r="DY115" s="1154"/>
      <c r="DZ115" s="1153"/>
      <c r="EA115" s="1154"/>
      <c r="EB115" s="1153"/>
      <c r="EC115" s="1154"/>
      <c r="ED115" s="1153"/>
      <c r="EE115" s="1154"/>
      <c r="EF115" s="1153"/>
      <c r="EG115" s="1154"/>
      <c r="ET115" s="1153"/>
      <c r="EU115" s="1154"/>
      <c r="EV115" s="1153"/>
      <c r="EW115" s="1154"/>
      <c r="EX115" s="1153"/>
      <c r="EY115" s="1154"/>
      <c r="EZ115" s="1153"/>
      <c r="FA115" s="1154"/>
      <c r="FB115" s="1153"/>
      <c r="FC115" s="1154"/>
      <c r="FD115" s="1153"/>
      <c r="FE115" s="1154"/>
      <c r="FF115" s="411"/>
      <c r="FG115" s="411"/>
      <c r="FH115" s="411"/>
      <c r="FI115" s="411"/>
      <c r="FJ115" s="411"/>
      <c r="FK115" s="411"/>
      <c r="FL115" s="411"/>
      <c r="FM115" s="411"/>
      <c r="FN115" s="411"/>
      <c r="FO115" s="411"/>
      <c r="FP115" s="411"/>
      <c r="FQ115" s="411"/>
      <c r="FR115" s="1153"/>
      <c r="FS115" s="1154"/>
      <c r="FT115" s="1153"/>
      <c r="FU115" s="1154"/>
      <c r="FV115" s="1153"/>
      <c r="FW115" s="1154"/>
      <c r="FX115" s="1153"/>
      <c r="FY115" s="1154"/>
      <c r="FZ115" s="1153"/>
      <c r="GA115" s="1154"/>
      <c r="GB115" s="1153"/>
      <c r="GC115" s="1154"/>
      <c r="GE115" s="1151" t="str">
        <f>IF($GF115="grey","grey","")</f>
        <v>grey</v>
      </c>
      <c r="GF115" s="1151" t="str">
        <f>IF($GG115="grey","grey","")</f>
        <v>grey</v>
      </c>
      <c r="GG115" s="1160" t="str">
        <f>IF(Q115="","grey",IF(COUNTIF(Q:Q,Q115)&gt;1,"red",IF(COUNTIF(_DK,Q115)&gt;0,"","red")))</f>
        <v>grey</v>
      </c>
      <c r="GH115" s="1151" t="str">
        <f>IF($GF115="grey","grey","")</f>
        <v>grey</v>
      </c>
      <c r="GI115" s="633" t="str">
        <f t="shared" ref="GI115:HR115" si="299">IF(GI102="grey","grey",IF($GG115="grey","grey",IF(S115="","yellow",IF(COUNTIF($CT$6:$CT$21,S115)&gt;0,"","red"))))</f>
        <v>grey</v>
      </c>
      <c r="GJ115" s="633" t="str">
        <f t="shared" si="299"/>
        <v>grey</v>
      </c>
      <c r="GK115" s="633" t="str">
        <f t="shared" si="299"/>
        <v>grey</v>
      </c>
      <c r="GL115" s="633" t="str">
        <f t="shared" si="299"/>
        <v>grey</v>
      </c>
      <c r="GM115" s="633" t="str">
        <f t="shared" si="299"/>
        <v>grey</v>
      </c>
      <c r="GN115" s="633" t="str">
        <f t="shared" si="299"/>
        <v>grey</v>
      </c>
      <c r="GO115" s="633" t="str">
        <f t="shared" si="299"/>
        <v>grey</v>
      </c>
      <c r="GP115" s="633" t="str">
        <f t="shared" si="299"/>
        <v>grey</v>
      </c>
      <c r="GQ115" s="633" t="str">
        <f t="shared" si="299"/>
        <v>grey</v>
      </c>
      <c r="GR115" s="633" t="str">
        <f t="shared" si="299"/>
        <v>grey</v>
      </c>
      <c r="GS115" s="633" t="str">
        <f t="shared" si="299"/>
        <v>grey</v>
      </c>
      <c r="GT115" s="633" t="str">
        <f t="shared" si="299"/>
        <v>grey</v>
      </c>
      <c r="GU115" s="633" t="str">
        <f t="shared" si="299"/>
        <v>grey</v>
      </c>
      <c r="GV115" s="633" t="str">
        <f t="shared" si="299"/>
        <v>grey</v>
      </c>
      <c r="GW115" s="633" t="str">
        <f t="shared" si="299"/>
        <v>grey</v>
      </c>
      <c r="GX115" s="633" t="str">
        <f t="shared" si="299"/>
        <v>grey</v>
      </c>
      <c r="GY115" s="633" t="str">
        <f t="shared" si="299"/>
        <v>grey</v>
      </c>
      <c r="GZ115" s="633" t="str">
        <f t="shared" si="299"/>
        <v>grey</v>
      </c>
      <c r="HA115" s="633" t="str">
        <f t="shared" si="299"/>
        <v>grey</v>
      </c>
      <c r="HB115" s="633" t="str">
        <f t="shared" si="299"/>
        <v>grey</v>
      </c>
      <c r="HC115" s="633" t="str">
        <f t="shared" si="299"/>
        <v>grey</v>
      </c>
      <c r="HD115" s="633" t="str">
        <f t="shared" si="299"/>
        <v>grey</v>
      </c>
      <c r="HE115" s="633" t="str">
        <f t="shared" si="299"/>
        <v>grey</v>
      </c>
      <c r="HF115" s="633" t="str">
        <f t="shared" si="299"/>
        <v>grey</v>
      </c>
      <c r="HG115" s="633" t="str">
        <f t="shared" si="299"/>
        <v>grey</v>
      </c>
      <c r="HH115" s="633" t="str">
        <f t="shared" si="299"/>
        <v>grey</v>
      </c>
      <c r="HI115" s="633" t="str">
        <f t="shared" si="299"/>
        <v>grey</v>
      </c>
      <c r="HJ115" s="633" t="str">
        <f t="shared" si="299"/>
        <v>grey</v>
      </c>
      <c r="HK115" s="633" t="str">
        <f t="shared" si="299"/>
        <v>grey</v>
      </c>
      <c r="HL115" s="633" t="str">
        <f t="shared" si="299"/>
        <v>grey</v>
      </c>
      <c r="HM115" s="633" t="str">
        <f t="shared" si="299"/>
        <v>grey</v>
      </c>
      <c r="HN115" s="633" t="str">
        <f t="shared" si="299"/>
        <v>grey</v>
      </c>
      <c r="HO115" s="633" t="str">
        <f t="shared" si="299"/>
        <v>grey</v>
      </c>
      <c r="HP115" s="633" t="str">
        <f t="shared" si="299"/>
        <v>grey</v>
      </c>
      <c r="HQ115" s="633" t="str">
        <f t="shared" si="299"/>
        <v>grey</v>
      </c>
      <c r="HR115" s="633" t="str">
        <f t="shared" si="299"/>
        <v>grey</v>
      </c>
      <c r="HS115" s="1162" t="str">
        <f t="shared" ref="HS115" si="300">IF($GG115="grey","grey",IF(BC115="","",IF(COUNTIF($CV$6:$CV$7,BC115)&gt;0,"","red")))</f>
        <v>grey</v>
      </c>
      <c r="HT115" s="1151" t="str">
        <f t="shared" ref="HT115:HU115" si="301">IF($GG115="grey","grey","")</f>
        <v>grey</v>
      </c>
      <c r="HU115" s="1160" t="str">
        <f t="shared" si="301"/>
        <v>grey</v>
      </c>
    </row>
    <row r="116" spans="2:229">
      <c r="B116" s="1186" t="s">
        <v>303</v>
      </c>
      <c r="C116" s="1187"/>
      <c r="D116" s="1186" t="s">
        <v>304</v>
      </c>
      <c r="E116" s="1187"/>
      <c r="F116" s="1186" t="s">
        <v>305</v>
      </c>
      <c r="G116" s="1187"/>
      <c r="H116" s="1186" t="s">
        <v>306</v>
      </c>
      <c r="I116" s="1187"/>
      <c r="J116" s="1186" t="s">
        <v>307</v>
      </c>
      <c r="K116" s="1187"/>
      <c r="L116" s="1186" t="s">
        <v>308</v>
      </c>
      <c r="M116" s="1187"/>
      <c r="O116" s="1152"/>
      <c r="P116" s="1152"/>
      <c r="Q116" s="1161"/>
      <c r="R116" s="1152"/>
      <c r="S116" s="432" t="s">
        <v>643</v>
      </c>
      <c r="T116" s="432" t="s">
        <v>643</v>
      </c>
      <c r="U116" s="432" t="s">
        <v>643</v>
      </c>
      <c r="V116" s="432" t="s">
        <v>643</v>
      </c>
      <c r="W116" s="432" t="s">
        <v>643</v>
      </c>
      <c r="X116" s="432" t="s">
        <v>643</v>
      </c>
      <c r="Y116" s="432" t="s">
        <v>643</v>
      </c>
      <c r="Z116" s="432" t="s">
        <v>643</v>
      </c>
      <c r="AA116" s="432" t="s">
        <v>643</v>
      </c>
      <c r="AB116" s="432" t="s">
        <v>643</v>
      </c>
      <c r="AC116" s="432" t="s">
        <v>643</v>
      </c>
      <c r="AD116" s="432" t="s">
        <v>643</v>
      </c>
      <c r="AE116" s="432" t="s">
        <v>643</v>
      </c>
      <c r="AF116" s="432" t="s">
        <v>643</v>
      </c>
      <c r="AG116" s="432" t="s">
        <v>643</v>
      </c>
      <c r="AH116" s="432" t="s">
        <v>643</v>
      </c>
      <c r="AI116" s="432" t="s">
        <v>643</v>
      </c>
      <c r="AJ116" s="432" t="s">
        <v>643</v>
      </c>
      <c r="AK116" s="432" t="s">
        <v>643</v>
      </c>
      <c r="AL116" s="432" t="s">
        <v>643</v>
      </c>
      <c r="AM116" s="432" t="s">
        <v>643</v>
      </c>
      <c r="AN116" s="432" t="s">
        <v>643</v>
      </c>
      <c r="AO116" s="432" t="s">
        <v>643</v>
      </c>
      <c r="AP116" s="432" t="s">
        <v>643</v>
      </c>
      <c r="AQ116" s="432" t="s">
        <v>643</v>
      </c>
      <c r="AR116" s="432" t="s">
        <v>643</v>
      </c>
      <c r="AS116" s="432" t="s">
        <v>643</v>
      </c>
      <c r="AT116" s="432" t="s">
        <v>643</v>
      </c>
      <c r="AU116" s="432" t="s">
        <v>643</v>
      </c>
      <c r="AV116" s="432" t="s">
        <v>643</v>
      </c>
      <c r="AW116" s="432" t="s">
        <v>643</v>
      </c>
      <c r="AX116" s="432" t="s">
        <v>643</v>
      </c>
      <c r="AY116" s="432" t="s">
        <v>643</v>
      </c>
      <c r="AZ116" s="432" t="s">
        <v>643</v>
      </c>
      <c r="BA116" s="432" t="s">
        <v>643</v>
      </c>
      <c r="BB116" s="432" t="s">
        <v>643</v>
      </c>
      <c r="BC116" s="1179"/>
      <c r="BD116" s="1152"/>
      <c r="BE116" s="1181"/>
      <c r="BQ116" s="52"/>
      <c r="BS116" s="52"/>
      <c r="BU116" s="52"/>
      <c r="BV116" s="50"/>
      <c r="BW116" s="52"/>
      <c r="BY116" s="52"/>
      <c r="CA116" s="52"/>
      <c r="CC116" s="52"/>
      <c r="CE116" s="52"/>
      <c r="CG116" s="52"/>
      <c r="CH116" s="50"/>
      <c r="CI116" s="52"/>
      <c r="CK116" s="52"/>
      <c r="CM116" s="52"/>
      <c r="DA116" s="1166" t="str">
        <f>IFERROR(IF(COUNT(Q105:Q130)&gt;0,IF($DN104&lt;24,"grey",B116),"grey"),B116)</f>
        <v>grey</v>
      </c>
      <c r="DB116" s="1167"/>
      <c r="DC116" s="1166" t="str">
        <f>IFERROR(IF(COUNT(Q105:Q130)&gt;0,IF($DN104&lt;24,"grey",D116),"grey"),D116)</f>
        <v>grey</v>
      </c>
      <c r="DD116" s="1167"/>
      <c r="DE116" s="1166" t="str">
        <f>IFERROR(IF(COUNT(Q105:Q130)&gt;0,IF($DN104&lt;24,"grey",F116),"grey"),F116)</f>
        <v>grey</v>
      </c>
      <c r="DF116" s="1167"/>
      <c r="DG116" s="1166" t="str">
        <f>IFERROR(IF(COUNT(Q105:Q130)&gt;0,IF($DN104&lt;24,"grey",H116),"grey"),H116)</f>
        <v>grey</v>
      </c>
      <c r="DH116" s="1167"/>
      <c r="DI116" s="1166" t="str">
        <f>IFERROR(IF(COUNT(Q105:Q130)&gt;0,IF($DN104&lt;24,"grey",J116),"grey"),J116)</f>
        <v>grey</v>
      </c>
      <c r="DJ116" s="1167"/>
      <c r="DK116" s="1166" t="str">
        <f>IFERROR(IF(COUNT(Q105:Q130)&gt;0,IF($DN104&lt;24,"grey",L116),"grey"),L116)</f>
        <v>grey</v>
      </c>
      <c r="DL116" s="1167"/>
      <c r="DM116" s="22" t="str">
        <f>IFERROR(INDEX(内線情報!$BL$5:$BL$41,MATCH(R116,内線情報!$AI$5:$AI$43,0),1),"")</f>
        <v/>
      </c>
      <c r="DS116" s="1141"/>
      <c r="DV116" s="1166"/>
      <c r="DW116" s="1167"/>
      <c r="DX116" s="1166"/>
      <c r="DY116" s="1167"/>
      <c r="DZ116" s="1166"/>
      <c r="EA116" s="1167"/>
      <c r="EB116" s="1166"/>
      <c r="EC116" s="1167"/>
      <c r="ED116" s="1166"/>
      <c r="EE116" s="1167"/>
      <c r="EF116" s="1166"/>
      <c r="EG116" s="1167"/>
      <c r="ET116" s="1166"/>
      <c r="EU116" s="1167"/>
      <c r="EV116" s="1166"/>
      <c r="EW116" s="1167"/>
      <c r="EX116" s="1166"/>
      <c r="EY116" s="1167"/>
      <c r="EZ116" s="1166"/>
      <c r="FA116" s="1167"/>
      <c r="FB116" s="1166"/>
      <c r="FC116" s="1167"/>
      <c r="FD116" s="1166"/>
      <c r="FE116" s="1167"/>
      <c r="FF116" s="420"/>
      <c r="FG116" s="420"/>
      <c r="FH116" s="420"/>
      <c r="FI116" s="420"/>
      <c r="FJ116" s="420"/>
      <c r="FK116" s="420"/>
      <c r="FL116" s="420"/>
      <c r="FM116" s="420"/>
      <c r="FN116" s="420"/>
      <c r="FO116" s="420"/>
      <c r="FP116" s="420"/>
      <c r="FQ116" s="420"/>
      <c r="FR116" s="1166"/>
      <c r="FS116" s="1167"/>
      <c r="FT116" s="1166"/>
      <c r="FU116" s="1167"/>
      <c r="FV116" s="1166"/>
      <c r="FW116" s="1167"/>
      <c r="FX116" s="1166"/>
      <c r="FY116" s="1167"/>
      <c r="FZ116" s="1166"/>
      <c r="GA116" s="1167"/>
      <c r="GB116" s="1166"/>
      <c r="GC116" s="1167"/>
      <c r="GE116" s="1152"/>
      <c r="GF116" s="1152"/>
      <c r="GG116" s="1161"/>
      <c r="GH116" s="1152"/>
      <c r="GI116" s="633" t="str">
        <f t="shared" ref="GI116:HR116" si="302">IF(GI102="grey","grey",IF($GG115="grey","grey",IF(S116="","yellow",IF(COUNTIF($CW$6:$CW$7,S116)&gt;0,"","red"))))</f>
        <v>grey</v>
      </c>
      <c r="GJ116" s="633" t="str">
        <f t="shared" si="302"/>
        <v>grey</v>
      </c>
      <c r="GK116" s="633" t="str">
        <f t="shared" si="302"/>
        <v>grey</v>
      </c>
      <c r="GL116" s="633" t="str">
        <f t="shared" si="302"/>
        <v>grey</v>
      </c>
      <c r="GM116" s="633" t="str">
        <f t="shared" si="302"/>
        <v>grey</v>
      </c>
      <c r="GN116" s="633" t="str">
        <f t="shared" si="302"/>
        <v>grey</v>
      </c>
      <c r="GO116" s="633" t="str">
        <f t="shared" si="302"/>
        <v>grey</v>
      </c>
      <c r="GP116" s="633" t="str">
        <f t="shared" si="302"/>
        <v>grey</v>
      </c>
      <c r="GQ116" s="633" t="str">
        <f t="shared" si="302"/>
        <v>grey</v>
      </c>
      <c r="GR116" s="633" t="str">
        <f t="shared" si="302"/>
        <v>grey</v>
      </c>
      <c r="GS116" s="633" t="str">
        <f t="shared" si="302"/>
        <v>grey</v>
      </c>
      <c r="GT116" s="633" t="str">
        <f t="shared" si="302"/>
        <v>grey</v>
      </c>
      <c r="GU116" s="633" t="str">
        <f t="shared" si="302"/>
        <v>grey</v>
      </c>
      <c r="GV116" s="633" t="str">
        <f t="shared" si="302"/>
        <v>grey</v>
      </c>
      <c r="GW116" s="633" t="str">
        <f t="shared" si="302"/>
        <v>grey</v>
      </c>
      <c r="GX116" s="633" t="str">
        <f t="shared" si="302"/>
        <v>grey</v>
      </c>
      <c r="GY116" s="633" t="str">
        <f t="shared" si="302"/>
        <v>grey</v>
      </c>
      <c r="GZ116" s="633" t="str">
        <f t="shared" si="302"/>
        <v>grey</v>
      </c>
      <c r="HA116" s="633" t="str">
        <f t="shared" si="302"/>
        <v>grey</v>
      </c>
      <c r="HB116" s="633" t="str">
        <f t="shared" si="302"/>
        <v>grey</v>
      </c>
      <c r="HC116" s="633" t="str">
        <f t="shared" si="302"/>
        <v>grey</v>
      </c>
      <c r="HD116" s="633" t="str">
        <f t="shared" si="302"/>
        <v>grey</v>
      </c>
      <c r="HE116" s="633" t="str">
        <f t="shared" si="302"/>
        <v>grey</v>
      </c>
      <c r="HF116" s="633" t="str">
        <f t="shared" si="302"/>
        <v>grey</v>
      </c>
      <c r="HG116" s="633" t="str">
        <f t="shared" si="302"/>
        <v>grey</v>
      </c>
      <c r="HH116" s="633" t="str">
        <f t="shared" si="302"/>
        <v>grey</v>
      </c>
      <c r="HI116" s="633" t="str">
        <f t="shared" si="302"/>
        <v>grey</v>
      </c>
      <c r="HJ116" s="633" t="str">
        <f t="shared" si="302"/>
        <v>grey</v>
      </c>
      <c r="HK116" s="633" t="str">
        <f t="shared" si="302"/>
        <v>grey</v>
      </c>
      <c r="HL116" s="633" t="str">
        <f t="shared" si="302"/>
        <v>grey</v>
      </c>
      <c r="HM116" s="633" t="str">
        <f t="shared" si="302"/>
        <v>grey</v>
      </c>
      <c r="HN116" s="633" t="str">
        <f t="shared" si="302"/>
        <v>grey</v>
      </c>
      <c r="HO116" s="633" t="str">
        <f t="shared" si="302"/>
        <v>grey</v>
      </c>
      <c r="HP116" s="633" t="str">
        <f t="shared" si="302"/>
        <v>grey</v>
      </c>
      <c r="HQ116" s="633" t="str">
        <f t="shared" si="302"/>
        <v>grey</v>
      </c>
      <c r="HR116" s="633" t="str">
        <f t="shared" si="302"/>
        <v>grey</v>
      </c>
      <c r="HS116" s="1163"/>
      <c r="HT116" s="1152"/>
      <c r="HU116" s="1161"/>
    </row>
    <row r="117" spans="2:229">
      <c r="B117" s="34" t="s">
        <v>57</v>
      </c>
      <c r="C117" s="35"/>
      <c r="D117" s="34" t="s">
        <v>57</v>
      </c>
      <c r="E117" s="35"/>
      <c r="F117" s="34" t="s">
        <v>57</v>
      </c>
      <c r="G117" s="35"/>
      <c r="H117" s="34" t="s">
        <v>57</v>
      </c>
      <c r="I117" s="35"/>
      <c r="J117" s="34" t="s">
        <v>57</v>
      </c>
      <c r="K117" s="35"/>
      <c r="L117" s="34" t="s">
        <v>57</v>
      </c>
      <c r="M117" s="35"/>
      <c r="O117" s="1151">
        <v>7</v>
      </c>
      <c r="P117" s="1151" t="str">
        <f>IFERROR(INDEX(内線情報!$C$5:$C$54,MATCH($Q117,内線情報!$B$5:$B$54,0)),"")&amp;""</f>
        <v/>
      </c>
      <c r="Q117" s="1160"/>
      <c r="R117" s="1151" t="str">
        <f>IFERROR(INDEX(内線情報!$D$5:$D$54,MATCH($Q117,内線情報!$B$5:$B$54,0)),"")&amp;""</f>
        <v/>
      </c>
      <c r="S117" s="431" t="s">
        <v>643</v>
      </c>
      <c r="T117" s="431" t="s">
        <v>643</v>
      </c>
      <c r="U117" s="431" t="s">
        <v>643</v>
      </c>
      <c r="V117" s="431" t="s">
        <v>643</v>
      </c>
      <c r="W117" s="431" t="s">
        <v>643</v>
      </c>
      <c r="X117" s="431" t="s">
        <v>643</v>
      </c>
      <c r="Y117" s="431" t="s">
        <v>643</v>
      </c>
      <c r="Z117" s="431" t="s">
        <v>643</v>
      </c>
      <c r="AA117" s="431" t="s">
        <v>643</v>
      </c>
      <c r="AB117" s="431" t="s">
        <v>643</v>
      </c>
      <c r="AC117" s="431" t="s">
        <v>643</v>
      </c>
      <c r="AD117" s="431" t="s">
        <v>643</v>
      </c>
      <c r="AE117" s="431" t="s">
        <v>643</v>
      </c>
      <c r="AF117" s="431" t="s">
        <v>643</v>
      </c>
      <c r="AG117" s="431" t="s">
        <v>643</v>
      </c>
      <c r="AH117" s="431" t="s">
        <v>643</v>
      </c>
      <c r="AI117" s="431" t="s">
        <v>643</v>
      </c>
      <c r="AJ117" s="431" t="s">
        <v>643</v>
      </c>
      <c r="AK117" s="431" t="s">
        <v>643</v>
      </c>
      <c r="AL117" s="431" t="s">
        <v>643</v>
      </c>
      <c r="AM117" s="431" t="s">
        <v>643</v>
      </c>
      <c r="AN117" s="431" t="s">
        <v>643</v>
      </c>
      <c r="AO117" s="431" t="s">
        <v>643</v>
      </c>
      <c r="AP117" s="431" t="s">
        <v>643</v>
      </c>
      <c r="AQ117" s="431" t="s">
        <v>643</v>
      </c>
      <c r="AR117" s="431" t="s">
        <v>643</v>
      </c>
      <c r="AS117" s="431" t="s">
        <v>643</v>
      </c>
      <c r="AT117" s="431" t="s">
        <v>643</v>
      </c>
      <c r="AU117" s="431" t="s">
        <v>643</v>
      </c>
      <c r="AV117" s="431" t="s">
        <v>643</v>
      </c>
      <c r="AW117" s="431" t="s">
        <v>643</v>
      </c>
      <c r="AX117" s="431" t="s">
        <v>643</v>
      </c>
      <c r="AY117" s="431" t="s">
        <v>643</v>
      </c>
      <c r="AZ117" s="431" t="s">
        <v>643</v>
      </c>
      <c r="BA117" s="431" t="s">
        <v>643</v>
      </c>
      <c r="BB117" s="431" t="s">
        <v>643</v>
      </c>
      <c r="BC117" s="1178" t="s">
        <v>643</v>
      </c>
      <c r="BD117" s="1151" t="str">
        <f>IFERROR(IF(Q117="","",IF(ISBLANK(INDEX(内線情報!$G$5:$G$54,Q117)),1,DS117)),"")&amp;""</f>
        <v/>
      </c>
      <c r="BE117" s="1180"/>
      <c r="BU117" s="50"/>
      <c r="BV117" s="50"/>
      <c r="BW117" s="50"/>
      <c r="CG117" s="50"/>
      <c r="CH117" s="50"/>
      <c r="CI117" s="50"/>
      <c r="DA117" s="34" t="str">
        <f>IF(DA116="grey","grey",IF(B117="","yellow",IF(COUNTIF($BG$6:$BG$39,B117)&gt;0,"","red")))</f>
        <v>grey</v>
      </c>
      <c r="DB117" s="35" t="str">
        <f ca="1">IF(DA116="grey","grey",IFERROR(IF(COUNTIF(INDIRECT(B117),SUBSTITUTE(C117,"*","~")),EU117,"red"),IF(AND(C117&lt;&gt;$BG$7,C117&lt;&gt;$BG$8,C117&lt;&gt;$BG$9,C117&lt;&gt;$BG$10,C117&lt;&gt;$BG$11,C117&lt;&gt;$BG$12,C117&lt;&gt;$BG$13),"grey",EU117)))</f>
        <v>grey</v>
      </c>
      <c r="DC117" s="34" t="str">
        <f>IF(DC116="grey","grey",IF(D117="","yellow",IF(COUNTIF($BG$6:$BG$39,D117)&gt;0,"","red")))</f>
        <v>grey</v>
      </c>
      <c r="DD117" s="35" t="str">
        <f ca="1">IF(DC116="grey","grey",IFERROR(IF(COUNTIF(INDIRECT(D117),SUBSTITUTE(E117,"*","~")),EW117,"red"),IF(AND(E117&lt;&gt;$BG$7,E117&lt;&gt;$BG$8,E117&lt;&gt;$BG$9,E117&lt;&gt;$BG$10,E117&lt;&gt;$BG$11,E117&lt;&gt;$BG$12,E117&lt;&gt;$BG$13),"grey",EW117)))</f>
        <v>grey</v>
      </c>
      <c r="DE117" s="34" t="str">
        <f>IF(DE116="grey","grey",IF(F117="","yellow",IF(COUNTIF($BG$6:$BG$39,F117)&gt;0,"","red")))</f>
        <v>grey</v>
      </c>
      <c r="DF117" s="35" t="str">
        <f ca="1">IF(DE116="grey","grey",IFERROR(IF(COUNTIF(INDIRECT(F117),SUBSTITUTE(G117,"*","~")),EY117,"red"),IF(AND(G117&lt;&gt;$BG$7,G117&lt;&gt;$BG$8,G117&lt;&gt;$BG$9,G117&lt;&gt;$BG$10,G117&lt;&gt;$BG$11,G117&lt;&gt;$BG$12,G117&lt;&gt;$BG$13),"grey",EY117)))</f>
        <v>grey</v>
      </c>
      <c r="DG117" s="34" t="str">
        <f>IF(DG116="grey","grey",IF(H117="","yellow",IF(COUNTIF($BG$6:$BG$39,H117)&gt;0,"","red")))</f>
        <v>grey</v>
      </c>
      <c r="DH117" s="35" t="str">
        <f ca="1">IF(DG116="grey","grey",IFERROR(IF(COUNTIF(INDIRECT(H117),SUBSTITUTE(I117,"*","~")),FA117,"red"),IF(AND(I117&lt;&gt;$BG$7,I117&lt;&gt;$BG$8,I117&lt;&gt;$BG$9,I117&lt;&gt;$BG$10,I117&lt;&gt;$BG$11,I117&lt;&gt;$BG$12,I117&lt;&gt;$BG$13),"grey",FA117)))</f>
        <v>grey</v>
      </c>
      <c r="DI117" s="34" t="str">
        <f>IF(DI116="grey","grey",IF(J117="","yellow",IF(COUNTIF($BG$6:$BG$39,J117)&gt;0,"","red")))</f>
        <v>grey</v>
      </c>
      <c r="DJ117" s="35" t="str">
        <f ca="1">IF(DI116="grey","grey",IFERROR(IF(COUNTIF(INDIRECT(J117),SUBSTITUTE(K117,"*","~")),FC117,"red"),IF(AND(K117&lt;&gt;$BG$7,K117&lt;&gt;$BG$8,K117&lt;&gt;$BG$9,K117&lt;&gt;$BG$10,K117&lt;&gt;$BG$11,K117&lt;&gt;$BG$12,K117&lt;&gt;$BG$13),"grey",FC117)))</f>
        <v>grey</v>
      </c>
      <c r="DK117" s="34" t="str">
        <f>IF(DK116="grey","grey",IF(L117="","yellow",IF(COUNTIF($BG$6:$BG$39,L117)&gt;0,"","red")))</f>
        <v>grey</v>
      </c>
      <c r="DL117" s="35" t="str">
        <f ca="1">IF(DK116="grey","grey",IFERROR(IF(COUNTIF(INDIRECT(L117),SUBSTITUTE(M117,"*","~")),FE117,"red"),IF(AND(M117&lt;&gt;$BG$7,M117&lt;&gt;$BG$8,M117&lt;&gt;$BG$9,M117&lt;&gt;$BG$10,M117&lt;&gt;$BG$11,M117&lt;&gt;$BG$12,M117&lt;&gt;$BG$13),"grey",FE117)))</f>
        <v>grey</v>
      </c>
      <c r="DM117" s="22" t="str">
        <f>IFERROR(INDEX(内線情報!$BL$5:$BL$41,MATCH(R117,内線情報!$AI$5:$AI$43,0),1),"")</f>
        <v/>
      </c>
      <c r="DS117" s="1141" t="e">
        <f>INDEX(内線情報!$G$5:$G$54,MATCH(Q117,DK,0))</f>
        <v>#N/A</v>
      </c>
      <c r="DV117" s="34" t="str">
        <f>CONCATENATE(B117,C117)</f>
        <v>未使用</v>
      </c>
      <c r="DW117" s="35"/>
      <c r="DX117" s="34" t="str">
        <f>CONCATENATE(D117,E117)</f>
        <v>未使用</v>
      </c>
      <c r="DY117" s="35"/>
      <c r="DZ117" s="34" t="str">
        <f>CONCATENATE(F117,G117)</f>
        <v>未使用</v>
      </c>
      <c r="EA117" s="35"/>
      <c r="EB117" s="34" t="str">
        <f>CONCATENATE(H117,I117)</f>
        <v>未使用</v>
      </c>
      <c r="EC117" s="35"/>
      <c r="ED117" s="34" t="str">
        <f>CONCATENATE(J117,K117)</f>
        <v>未使用</v>
      </c>
      <c r="EE117" s="35"/>
      <c r="EF117" s="34" t="str">
        <f>CONCATENATE(L117,M117)</f>
        <v>未使用</v>
      </c>
      <c r="EG117" s="35"/>
      <c r="EH117" s="22">
        <f>COUNTIF($DV$6:$EG$34,DV117)</f>
        <v>18</v>
      </c>
      <c r="EJ117" s="22">
        <f>COUNTIF($DV$6:$EG$34,DX117)</f>
        <v>18</v>
      </c>
      <c r="EL117" s="22">
        <f>COUNTIF($DV$6:$EG$34,DZ117)</f>
        <v>18</v>
      </c>
      <c r="EN117" s="22">
        <f>COUNTIF($DV$6:$EG$34,EB117)</f>
        <v>18</v>
      </c>
      <c r="EP117" s="22">
        <f>COUNTIF($DV$6:$EG$34,ED117)</f>
        <v>18</v>
      </c>
      <c r="ER117" s="22">
        <f>COUNTIF($DV$6:$EG$34,EF117)</f>
        <v>18</v>
      </c>
      <c r="ET117" s="34" t="str">
        <f>IF(DV117="未使用","",IF(EH117&lt;2,"","red"))</f>
        <v/>
      </c>
      <c r="EU117" s="35" t="str">
        <f>IF(B117="ボックスキー","",IF(C117="","red",FS117))</f>
        <v>red</v>
      </c>
      <c r="EV117" s="34" t="str">
        <f>IF(DX117="未使用","",IF(EJ117&lt;2,"","red"))</f>
        <v/>
      </c>
      <c r="EW117" s="35" t="str">
        <f>IF(D117="ボックスキー","",IF(E117="","red",FU117))</f>
        <v>red</v>
      </c>
      <c r="EX117" s="34" t="str">
        <f>IF(DZ117="未使用","",IF(EL117&lt;2,"","red"))</f>
        <v/>
      </c>
      <c r="EY117" s="35" t="str">
        <f>IF(F117="ボックスキー","",IF(G117="","red",FW117))</f>
        <v>red</v>
      </c>
      <c r="EZ117" s="34" t="str">
        <f>IF(EB117="未使用","",IF(EN117&lt;2,"","red"))</f>
        <v/>
      </c>
      <c r="FA117" s="35" t="str">
        <f>IF(H117="ボックスキー","",IF(I117="","red",FY117))</f>
        <v>red</v>
      </c>
      <c r="FB117" s="34" t="str">
        <f>IF(ED117="未使用","",IF(EP117&lt;2,"","red"))</f>
        <v/>
      </c>
      <c r="FC117" s="35" t="str">
        <f>IF(J117="ボックスキー","",IF(K117="","red",GA117))</f>
        <v>red</v>
      </c>
      <c r="FD117" s="34" t="str">
        <f>IF(EF117="未使用","",IF(ER117&lt;2,"","red"))</f>
        <v/>
      </c>
      <c r="FE117" s="35" t="str">
        <f>IF(L117="ボックスキー","",IF(M117="","red",GC117))</f>
        <v>red</v>
      </c>
      <c r="FF117" s="419"/>
      <c r="FG117" s="419"/>
      <c r="FH117" s="419"/>
      <c r="FI117" s="419"/>
      <c r="FJ117" s="419"/>
      <c r="FK117" s="419"/>
      <c r="FL117" s="419"/>
      <c r="FM117" s="419"/>
      <c r="FN117" s="419"/>
      <c r="FO117" s="419"/>
      <c r="FP117" s="419"/>
      <c r="FQ117" s="419"/>
      <c r="FR117" s="34"/>
      <c r="FS117" s="35" t="str">
        <f>IF(B117=$FG$6,INDEX($FG$7:$FG$18,C117),IF(B117=$FH$6,INDEX($FH$7:$FH$12,C117),IF(B117=$FI$6,INDEX($FI$7:$FI$18,C117),IF(B117=$FJ$6,INDEX($FJ$7:$FJ$56,C117),"none"))))</f>
        <v>none</v>
      </c>
      <c r="FT117" s="34"/>
      <c r="FU117" s="35" t="str">
        <f>IF(D117=$FG$6,INDEX($FG$7:$FG$18,E117),IF(D117=$FH$6,INDEX($FH$7:$FH$12,E117),IF(D117=$FI$6,INDEX($FI$7:$FI$18,E117),IF(D117=$FJ$6,INDEX($FJ$7:$FJ$56,E117),"none"))))</f>
        <v>none</v>
      </c>
      <c r="FV117" s="34"/>
      <c r="FW117" s="35" t="str">
        <f>IF(F117=$FG$6,INDEX($FG$7:$FG$18,G117),IF(F117=$FH$6,INDEX($FH$7:$FH$12,G117),IF(F117=$FI$6,INDEX($FI$7:$FI$18,G117),IF(F117=$FJ$6,INDEX($FJ$7:$FJ$56,G117),"none"))))</f>
        <v>none</v>
      </c>
      <c r="FX117" s="34"/>
      <c r="FY117" s="35" t="str">
        <f>IF(H117=$FG$6,INDEX($FG$7:$FG$18,I117),IF(H117=$FH$6,INDEX($FH$7:$FH$12,I117),IF(H117=$FI$6,INDEX($FI$7:$FI$18,I117),IF(H117=$FJ$6,INDEX($FJ$7:$FJ$56,I117),"none"))))</f>
        <v>none</v>
      </c>
      <c r="FZ117" s="34"/>
      <c r="GA117" s="35" t="str">
        <f>IF(J117=$FG$6,INDEX($FG$7:$FG$18,K117),IF(J117=$FH$6,INDEX($FH$7:$FH$12,K117),IF(J117=$FI$6,INDEX($FI$7:$FI$18,K117),IF(J117=$FJ$6,INDEX($FJ$7:$FJ$56,K117),"none"))))</f>
        <v>none</v>
      </c>
      <c r="GB117" s="34"/>
      <c r="GC117" s="35" t="str">
        <f>IF(L117=$FG$6,INDEX($FG$7:$FG$18,M117),IF(L117=$FH$6,INDEX($FH$7:$FH$12,M117),IF(L117=$FI$6,INDEX($FI$7:$FI$18,M117),IF(L117=$FJ$6,INDEX($FJ$7:$FJ$56,M117),"none"))))</f>
        <v>none</v>
      </c>
      <c r="GE117" s="1151" t="str">
        <f>IF($GF117="grey","grey","")</f>
        <v>grey</v>
      </c>
      <c r="GF117" s="1151" t="str">
        <f>IF($GG117="grey","grey","")</f>
        <v>grey</v>
      </c>
      <c r="GG117" s="1160" t="str">
        <f>IF(Q117="","grey",IF(COUNTIF(Q:Q,Q117)&gt;1,"red",IF(COUNTIF(_DK,Q117)&gt;0,"","red")))</f>
        <v>grey</v>
      </c>
      <c r="GH117" s="1151" t="str">
        <f>IF($GF117="grey","grey","")</f>
        <v>grey</v>
      </c>
      <c r="GI117" s="633" t="str">
        <f t="shared" ref="GI117:HR117" si="303">IF(GI102="grey","grey",IF($GG117="grey","grey",IF(S117="","yellow",IF(COUNTIF($CT$6:$CT$21,S117)&gt;0,"","red"))))</f>
        <v>grey</v>
      </c>
      <c r="GJ117" s="633" t="str">
        <f t="shared" si="303"/>
        <v>grey</v>
      </c>
      <c r="GK117" s="633" t="str">
        <f t="shared" si="303"/>
        <v>grey</v>
      </c>
      <c r="GL117" s="633" t="str">
        <f t="shared" si="303"/>
        <v>grey</v>
      </c>
      <c r="GM117" s="633" t="str">
        <f t="shared" si="303"/>
        <v>grey</v>
      </c>
      <c r="GN117" s="633" t="str">
        <f t="shared" si="303"/>
        <v>grey</v>
      </c>
      <c r="GO117" s="633" t="str">
        <f t="shared" si="303"/>
        <v>grey</v>
      </c>
      <c r="GP117" s="633" t="str">
        <f t="shared" si="303"/>
        <v>grey</v>
      </c>
      <c r="GQ117" s="633" t="str">
        <f t="shared" si="303"/>
        <v>grey</v>
      </c>
      <c r="GR117" s="633" t="str">
        <f t="shared" si="303"/>
        <v>grey</v>
      </c>
      <c r="GS117" s="633" t="str">
        <f t="shared" si="303"/>
        <v>grey</v>
      </c>
      <c r="GT117" s="633" t="str">
        <f t="shared" si="303"/>
        <v>grey</v>
      </c>
      <c r="GU117" s="633" t="str">
        <f t="shared" si="303"/>
        <v>grey</v>
      </c>
      <c r="GV117" s="633" t="str">
        <f t="shared" si="303"/>
        <v>grey</v>
      </c>
      <c r="GW117" s="633" t="str">
        <f t="shared" si="303"/>
        <v>grey</v>
      </c>
      <c r="GX117" s="633" t="str">
        <f t="shared" si="303"/>
        <v>grey</v>
      </c>
      <c r="GY117" s="633" t="str">
        <f t="shared" si="303"/>
        <v>grey</v>
      </c>
      <c r="GZ117" s="633" t="str">
        <f t="shared" si="303"/>
        <v>grey</v>
      </c>
      <c r="HA117" s="633" t="str">
        <f t="shared" si="303"/>
        <v>grey</v>
      </c>
      <c r="HB117" s="633" t="str">
        <f t="shared" si="303"/>
        <v>grey</v>
      </c>
      <c r="HC117" s="633" t="str">
        <f t="shared" si="303"/>
        <v>grey</v>
      </c>
      <c r="HD117" s="633" t="str">
        <f t="shared" si="303"/>
        <v>grey</v>
      </c>
      <c r="HE117" s="633" t="str">
        <f t="shared" si="303"/>
        <v>grey</v>
      </c>
      <c r="HF117" s="633" t="str">
        <f t="shared" si="303"/>
        <v>grey</v>
      </c>
      <c r="HG117" s="633" t="str">
        <f t="shared" si="303"/>
        <v>grey</v>
      </c>
      <c r="HH117" s="633" t="str">
        <f t="shared" si="303"/>
        <v>grey</v>
      </c>
      <c r="HI117" s="633" t="str">
        <f t="shared" si="303"/>
        <v>grey</v>
      </c>
      <c r="HJ117" s="633" t="str">
        <f t="shared" si="303"/>
        <v>grey</v>
      </c>
      <c r="HK117" s="633" t="str">
        <f t="shared" si="303"/>
        <v>grey</v>
      </c>
      <c r="HL117" s="633" t="str">
        <f t="shared" si="303"/>
        <v>grey</v>
      </c>
      <c r="HM117" s="633" t="str">
        <f t="shared" si="303"/>
        <v>grey</v>
      </c>
      <c r="HN117" s="633" t="str">
        <f t="shared" si="303"/>
        <v>grey</v>
      </c>
      <c r="HO117" s="633" t="str">
        <f t="shared" si="303"/>
        <v>grey</v>
      </c>
      <c r="HP117" s="633" t="str">
        <f t="shared" si="303"/>
        <v>grey</v>
      </c>
      <c r="HQ117" s="633" t="str">
        <f t="shared" si="303"/>
        <v>grey</v>
      </c>
      <c r="HR117" s="633" t="str">
        <f t="shared" si="303"/>
        <v>grey</v>
      </c>
      <c r="HS117" s="1162" t="str">
        <f t="shared" ref="HS117" si="304">IF($GG117="grey","grey",IF(BC117="","",IF(COUNTIF($CV$6:$CV$7,BC117)&gt;0,"","red")))</f>
        <v>grey</v>
      </c>
      <c r="HT117" s="1151" t="str">
        <f t="shared" ref="HT117:HU117" si="305">IF($GG117="grey","grey","")</f>
        <v>grey</v>
      </c>
      <c r="HU117" s="1160" t="str">
        <f t="shared" si="305"/>
        <v>grey</v>
      </c>
    </row>
    <row r="118" spans="2:229">
      <c r="B118" s="1175" t="str">
        <f>IFERROR(INDEX($DV:$DV,ROW()),"")&amp;""</f>
        <v/>
      </c>
      <c r="C118" s="1176"/>
      <c r="D118" s="1177" t="str">
        <f>IFERROR(INDEX($DX:$DX,ROW()),"")&amp;""</f>
        <v/>
      </c>
      <c r="E118" s="1176"/>
      <c r="F118" s="1175" t="str">
        <f>IFERROR(INDEX($DZ:$DZ,ROW()),"")&amp;""</f>
        <v/>
      </c>
      <c r="G118" s="1176"/>
      <c r="H118" s="1175" t="str">
        <f>IFERROR(INDEX($EB:$EB,ROW()),"")&amp;""</f>
        <v/>
      </c>
      <c r="I118" s="1176"/>
      <c r="J118" s="1175" t="str">
        <f>IFERROR(INDEX($ED:$ED,ROW()),"")&amp;""</f>
        <v/>
      </c>
      <c r="K118" s="1176"/>
      <c r="L118" s="1175" t="str">
        <f>IFERROR(INDEX($EF:$EF,ROW()),"")&amp;""</f>
        <v/>
      </c>
      <c r="M118" s="1176"/>
      <c r="O118" s="1152"/>
      <c r="P118" s="1152"/>
      <c r="Q118" s="1161"/>
      <c r="R118" s="1152"/>
      <c r="S118" s="432" t="s">
        <v>643</v>
      </c>
      <c r="T118" s="432" t="s">
        <v>643</v>
      </c>
      <c r="U118" s="432" t="s">
        <v>643</v>
      </c>
      <c r="V118" s="432" t="s">
        <v>643</v>
      </c>
      <c r="W118" s="432" t="s">
        <v>643</v>
      </c>
      <c r="X118" s="432" t="s">
        <v>643</v>
      </c>
      <c r="Y118" s="432" t="s">
        <v>643</v>
      </c>
      <c r="Z118" s="432" t="s">
        <v>643</v>
      </c>
      <c r="AA118" s="432" t="s">
        <v>643</v>
      </c>
      <c r="AB118" s="432" t="s">
        <v>643</v>
      </c>
      <c r="AC118" s="432" t="s">
        <v>643</v>
      </c>
      <c r="AD118" s="432" t="s">
        <v>643</v>
      </c>
      <c r="AE118" s="432" t="s">
        <v>643</v>
      </c>
      <c r="AF118" s="432" t="s">
        <v>643</v>
      </c>
      <c r="AG118" s="432" t="s">
        <v>643</v>
      </c>
      <c r="AH118" s="432" t="s">
        <v>643</v>
      </c>
      <c r="AI118" s="432" t="s">
        <v>643</v>
      </c>
      <c r="AJ118" s="432" t="s">
        <v>643</v>
      </c>
      <c r="AK118" s="432" t="s">
        <v>643</v>
      </c>
      <c r="AL118" s="432" t="s">
        <v>643</v>
      </c>
      <c r="AM118" s="432" t="s">
        <v>643</v>
      </c>
      <c r="AN118" s="432" t="s">
        <v>643</v>
      </c>
      <c r="AO118" s="432" t="s">
        <v>643</v>
      </c>
      <c r="AP118" s="432" t="s">
        <v>643</v>
      </c>
      <c r="AQ118" s="432" t="s">
        <v>643</v>
      </c>
      <c r="AR118" s="432" t="s">
        <v>643</v>
      </c>
      <c r="AS118" s="432" t="s">
        <v>643</v>
      </c>
      <c r="AT118" s="432" t="s">
        <v>643</v>
      </c>
      <c r="AU118" s="432" t="s">
        <v>643</v>
      </c>
      <c r="AV118" s="432" t="s">
        <v>643</v>
      </c>
      <c r="AW118" s="432" t="s">
        <v>643</v>
      </c>
      <c r="AX118" s="432" t="s">
        <v>643</v>
      </c>
      <c r="AY118" s="432" t="s">
        <v>643</v>
      </c>
      <c r="AZ118" s="432" t="s">
        <v>643</v>
      </c>
      <c r="BA118" s="432" t="s">
        <v>643</v>
      </c>
      <c r="BB118" s="432" t="s">
        <v>643</v>
      </c>
      <c r="BC118" s="1179"/>
      <c r="BD118" s="1152"/>
      <c r="BE118" s="1181"/>
      <c r="BP118" s="50" t="e">
        <f>INDEX(番号!$CA$5:$CB$44,C117,2)</f>
        <v>#VALUE!</v>
      </c>
      <c r="BQ118" s="50" t="str">
        <f>IF(C117="","",IF(BP118="",INDEX(番号!$CA$44:$CB116,C117,2),BP118))</f>
        <v/>
      </c>
      <c r="BR118" s="50" t="e">
        <f>INDEX(番号!$CC$5:$CE$52,C117,3)</f>
        <v>#VALUE!</v>
      </c>
      <c r="BS118" s="50" t="str">
        <f>IF(C117="","",IF(BR118="0",INDEX(番号!$CC$5:$CE$52,C117,2),BR118))&amp;""</f>
        <v/>
      </c>
      <c r="BT118" s="50" t="e">
        <f>INDEX(番号!$CA$5:$CB$44,E117,2)</f>
        <v>#VALUE!</v>
      </c>
      <c r="BU118" s="50" t="str">
        <f>IF(E117="","",IF(BT118="",INDEX(番号!$CA$44:$CB116,E117,2),BT118))&amp;""</f>
        <v/>
      </c>
      <c r="BV118" s="50" t="e">
        <f>INDEX(番号!$CC$5:$CE$52,E117,3)</f>
        <v>#VALUE!</v>
      </c>
      <c r="BW118" s="50" t="str">
        <f>IF(E117="","",IF(BV118="0",INDEX(番号!$CC$5:$CE$52,E117,2),BV118))&amp;""</f>
        <v/>
      </c>
      <c r="BX118" s="50" t="e">
        <f>INDEX(番号!$CA$5:$CB$44,G117,2)</f>
        <v>#VALUE!</v>
      </c>
      <c r="BY118" s="50" t="str">
        <f>IF(G117="","",IF(BX118="",INDEX(番号!$CA$44:$CB116,G117,2),BX118))&amp;""</f>
        <v/>
      </c>
      <c r="BZ118" s="50" t="e">
        <f>INDEX(番号!$CC$5:$CE$52,G117,3)</f>
        <v>#VALUE!</v>
      </c>
      <c r="CA118" s="50" t="str">
        <f>IF(G117="","",IF(BZ118="0",INDEX(番号!$CC$5:$CE$52,G117,2),BZ118))&amp;""</f>
        <v/>
      </c>
      <c r="CB118" s="50" t="e">
        <f>INDEX(番号!$CA$5:$CB$44,I117,2)</f>
        <v>#VALUE!</v>
      </c>
      <c r="CC118" s="50" t="str">
        <f>IF(I117="","",IF(CB118="",INDEX(番号!$CA$44:$CB116,I117,2),CB118))&amp;""</f>
        <v/>
      </c>
      <c r="CD118" s="50" t="e">
        <f>INDEX(番号!$CC$5:$CE$52,I117,3)</f>
        <v>#VALUE!</v>
      </c>
      <c r="CE118" s="50" t="str">
        <f>IF(I117="","",IF(CD118="0",INDEX(番号!$CC$5:$CE$52,I117,2),CD118))&amp;""</f>
        <v/>
      </c>
      <c r="CF118" s="50" t="e">
        <f>INDEX(番号!$CA$5:$CB$44,K117,2)</f>
        <v>#VALUE!</v>
      </c>
      <c r="CG118" s="50" t="str">
        <f>IF(K117="","",IF(CF118="",INDEX(番号!$CA$5:$CB$44,K117,1),CF118))&amp;""</f>
        <v/>
      </c>
      <c r="CH118" s="50" t="e">
        <f>INDEX(番号!$CC$5:$CE$52,K117,3)</f>
        <v>#VALUE!</v>
      </c>
      <c r="CI118" s="50" t="str">
        <f>IF(K117="","",IF(CH118="0",INDEX(番号!$CC$5:$CE$52,K117,2),CH118))&amp;""</f>
        <v/>
      </c>
      <c r="CJ118" s="50" t="e">
        <f>INDEX(番号!$CA$5:$CB$44,M117,2)</f>
        <v>#VALUE!</v>
      </c>
      <c r="CK118" s="50" t="str">
        <f>IF(M117="","",IF(CJ118="",INDEX(番号!$CA$5:$CB$44,M117,1),CJ118))&amp;""</f>
        <v/>
      </c>
      <c r="CL118" s="50" t="e">
        <f>INDEX(番号!$CC$5:$CE$52,M117,3)</f>
        <v>#VALUE!</v>
      </c>
      <c r="CM118" s="50" t="str">
        <f>IF(M117="","",IF(CL118="0",INDEX(番号!$CC$5:$CE$52,M117,2),CL118))&amp;""</f>
        <v/>
      </c>
      <c r="DA118" s="1153" t="str">
        <f>IF(DA116="grey","grey","")</f>
        <v>grey</v>
      </c>
      <c r="DB118" s="1154"/>
      <c r="DC118" s="1153" t="str">
        <f>IF(DC116="grey","grey","")</f>
        <v>grey</v>
      </c>
      <c r="DD118" s="1154"/>
      <c r="DE118" s="1153" t="str">
        <f>IF(DE116="grey","grey","")</f>
        <v>grey</v>
      </c>
      <c r="DF118" s="1154"/>
      <c r="DG118" s="1153" t="str">
        <f>IF(DG116="grey","grey","")</f>
        <v>grey</v>
      </c>
      <c r="DH118" s="1154"/>
      <c r="DI118" s="1153" t="str">
        <f>IF(DI116="grey","grey","")</f>
        <v>grey</v>
      </c>
      <c r="DJ118" s="1154"/>
      <c r="DK118" s="1153" t="str">
        <f>IF(DK116="grey","grey","")</f>
        <v>grey</v>
      </c>
      <c r="DL118" s="1154"/>
      <c r="DM118" s="22" t="str">
        <f>IFERROR(INDEX(内線情報!$BL$5:$BL$41,MATCH(R118,内線情報!$AI$5:$AI$43,0),1),"")</f>
        <v/>
      </c>
      <c r="DS118" s="1141"/>
      <c r="DV118" s="1153" t="str">
        <f>IF(B117="DK",BQ118,IF(B117="NK",BS118,""))</f>
        <v/>
      </c>
      <c r="DW118" s="1154"/>
      <c r="DX118" s="1155" t="str">
        <f>IF(D117="DK",BU118,IF(D117="NK",BW118,""))</f>
        <v/>
      </c>
      <c r="DY118" s="1156"/>
      <c r="DZ118" s="1155" t="str">
        <f>IF(F117="DK",BY118,IF(F117="NK",CA118,""))</f>
        <v/>
      </c>
      <c r="EA118" s="1156"/>
      <c r="EB118" s="1155" t="str">
        <f>IF(H117="DK",CC118,IF(H117="NK",CE118,""))</f>
        <v/>
      </c>
      <c r="EC118" s="1156"/>
      <c r="ED118" s="1155" t="str">
        <f>IF(J117="DK",CG118,IF(J117="NK",CI118,""))</f>
        <v/>
      </c>
      <c r="EE118" s="1156"/>
      <c r="EF118" s="1155" t="str">
        <f>IF(L117="DK",CK118,IF(L117="NK",CM118,""))</f>
        <v/>
      </c>
      <c r="EG118" s="1156"/>
      <c r="ET118" s="1153"/>
      <c r="EU118" s="1154"/>
      <c r="EV118" s="1153"/>
      <c r="EW118" s="1154"/>
      <c r="EX118" s="1153"/>
      <c r="EY118" s="1154"/>
      <c r="EZ118" s="1153"/>
      <c r="FA118" s="1154"/>
      <c r="FB118" s="1153"/>
      <c r="FC118" s="1154"/>
      <c r="FD118" s="1153"/>
      <c r="FE118" s="1154"/>
      <c r="FF118" s="411"/>
      <c r="FG118" s="411"/>
      <c r="FH118" s="411"/>
      <c r="FI118" s="411"/>
      <c r="FJ118" s="411"/>
      <c r="FK118" s="411"/>
      <c r="FL118" s="411"/>
      <c r="FM118" s="411"/>
      <c r="FN118" s="411"/>
      <c r="FO118" s="411"/>
      <c r="FP118" s="411"/>
      <c r="FQ118" s="411"/>
      <c r="FR118" s="1153"/>
      <c r="FS118" s="1154"/>
      <c r="FT118" s="1153"/>
      <c r="FU118" s="1154"/>
      <c r="FV118" s="1153"/>
      <c r="FW118" s="1154"/>
      <c r="FX118" s="1153"/>
      <c r="FY118" s="1154"/>
      <c r="FZ118" s="1153"/>
      <c r="GA118" s="1154"/>
      <c r="GB118" s="1153"/>
      <c r="GC118" s="1154"/>
      <c r="GE118" s="1152"/>
      <c r="GF118" s="1152"/>
      <c r="GG118" s="1161"/>
      <c r="GH118" s="1152"/>
      <c r="GI118" s="633" t="str">
        <f t="shared" ref="GI118:HR118" si="306">IF(GI102="grey","grey",IF($GG117="grey","grey",IF(S118="","yellow",IF(COUNTIF($CW$6:$CW$7,S118)&gt;0,"","red"))))</f>
        <v>grey</v>
      </c>
      <c r="GJ118" s="633" t="str">
        <f t="shared" si="306"/>
        <v>grey</v>
      </c>
      <c r="GK118" s="633" t="str">
        <f t="shared" si="306"/>
        <v>grey</v>
      </c>
      <c r="GL118" s="633" t="str">
        <f t="shared" si="306"/>
        <v>grey</v>
      </c>
      <c r="GM118" s="633" t="str">
        <f t="shared" si="306"/>
        <v>grey</v>
      </c>
      <c r="GN118" s="633" t="str">
        <f t="shared" si="306"/>
        <v>grey</v>
      </c>
      <c r="GO118" s="633" t="str">
        <f t="shared" si="306"/>
        <v>grey</v>
      </c>
      <c r="GP118" s="633" t="str">
        <f t="shared" si="306"/>
        <v>grey</v>
      </c>
      <c r="GQ118" s="633" t="str">
        <f t="shared" si="306"/>
        <v>grey</v>
      </c>
      <c r="GR118" s="633" t="str">
        <f t="shared" si="306"/>
        <v>grey</v>
      </c>
      <c r="GS118" s="633" t="str">
        <f t="shared" si="306"/>
        <v>grey</v>
      </c>
      <c r="GT118" s="633" t="str">
        <f t="shared" si="306"/>
        <v>grey</v>
      </c>
      <c r="GU118" s="633" t="str">
        <f t="shared" si="306"/>
        <v>grey</v>
      </c>
      <c r="GV118" s="633" t="str">
        <f t="shared" si="306"/>
        <v>grey</v>
      </c>
      <c r="GW118" s="633" t="str">
        <f t="shared" si="306"/>
        <v>grey</v>
      </c>
      <c r="GX118" s="633" t="str">
        <f t="shared" si="306"/>
        <v>grey</v>
      </c>
      <c r="GY118" s="633" t="str">
        <f t="shared" si="306"/>
        <v>grey</v>
      </c>
      <c r="GZ118" s="633" t="str">
        <f t="shared" si="306"/>
        <v>grey</v>
      </c>
      <c r="HA118" s="633" t="str">
        <f t="shared" si="306"/>
        <v>grey</v>
      </c>
      <c r="HB118" s="633" t="str">
        <f t="shared" si="306"/>
        <v>grey</v>
      </c>
      <c r="HC118" s="633" t="str">
        <f t="shared" si="306"/>
        <v>grey</v>
      </c>
      <c r="HD118" s="633" t="str">
        <f t="shared" si="306"/>
        <v>grey</v>
      </c>
      <c r="HE118" s="633" t="str">
        <f t="shared" si="306"/>
        <v>grey</v>
      </c>
      <c r="HF118" s="633" t="str">
        <f t="shared" si="306"/>
        <v>grey</v>
      </c>
      <c r="HG118" s="633" t="str">
        <f t="shared" si="306"/>
        <v>grey</v>
      </c>
      <c r="HH118" s="633" t="str">
        <f t="shared" si="306"/>
        <v>grey</v>
      </c>
      <c r="HI118" s="633" t="str">
        <f t="shared" si="306"/>
        <v>grey</v>
      </c>
      <c r="HJ118" s="633" t="str">
        <f t="shared" si="306"/>
        <v>grey</v>
      </c>
      <c r="HK118" s="633" t="str">
        <f t="shared" si="306"/>
        <v>grey</v>
      </c>
      <c r="HL118" s="633" t="str">
        <f t="shared" si="306"/>
        <v>grey</v>
      </c>
      <c r="HM118" s="633" t="str">
        <f t="shared" si="306"/>
        <v>grey</v>
      </c>
      <c r="HN118" s="633" t="str">
        <f t="shared" si="306"/>
        <v>grey</v>
      </c>
      <c r="HO118" s="633" t="str">
        <f t="shared" si="306"/>
        <v>grey</v>
      </c>
      <c r="HP118" s="633" t="str">
        <f t="shared" si="306"/>
        <v>grey</v>
      </c>
      <c r="HQ118" s="633" t="str">
        <f t="shared" si="306"/>
        <v>grey</v>
      </c>
      <c r="HR118" s="633" t="str">
        <f t="shared" si="306"/>
        <v>grey</v>
      </c>
      <c r="HS118" s="1163"/>
      <c r="HT118" s="1152"/>
      <c r="HU118" s="1161"/>
    </row>
    <row r="119" spans="2:229">
      <c r="B119" s="1175" t="str">
        <f>IFERROR(INDEX($DV:$DV,ROW()),"")&amp;""</f>
        <v/>
      </c>
      <c r="C119" s="1176"/>
      <c r="D119" s="1177" t="str">
        <f>IFERROR(INDEX($DX:$DX,ROW()),"")&amp;""</f>
        <v/>
      </c>
      <c r="E119" s="1176"/>
      <c r="F119" s="1175" t="str">
        <f>IFERROR(INDEX($DZ:$DZ,ROW()),"")&amp;""</f>
        <v/>
      </c>
      <c r="G119" s="1176"/>
      <c r="H119" s="1175" t="str">
        <f>IFERROR(INDEX($EB:$EB,ROW()),"")&amp;""</f>
        <v/>
      </c>
      <c r="I119" s="1176"/>
      <c r="J119" s="1175" t="str">
        <f>IFERROR(INDEX($ED:$ED,ROW()),"")&amp;""</f>
        <v/>
      </c>
      <c r="K119" s="1176"/>
      <c r="L119" s="1175" t="str">
        <f>IFERROR(INDEX($EF:$EF,ROW()),"")&amp;""</f>
        <v/>
      </c>
      <c r="M119" s="1176"/>
      <c r="O119" s="1151">
        <v>8</v>
      </c>
      <c r="P119" s="1151" t="str">
        <f>IFERROR(INDEX(内線情報!$C$5:$C$54,MATCH($Q119,内線情報!$B$5:$B$54,0)),"")&amp;""</f>
        <v/>
      </c>
      <c r="Q119" s="1160"/>
      <c r="R119" s="1151" t="str">
        <f>IFERROR(INDEX(内線情報!$D$5:$D$54,MATCH($Q119,内線情報!$B$5:$B$54,0)),"")&amp;""</f>
        <v/>
      </c>
      <c r="S119" s="431" t="s">
        <v>643</v>
      </c>
      <c r="T119" s="431" t="s">
        <v>643</v>
      </c>
      <c r="U119" s="431" t="s">
        <v>643</v>
      </c>
      <c r="V119" s="431" t="s">
        <v>643</v>
      </c>
      <c r="W119" s="431" t="s">
        <v>643</v>
      </c>
      <c r="X119" s="431" t="s">
        <v>643</v>
      </c>
      <c r="Y119" s="431" t="s">
        <v>643</v>
      </c>
      <c r="Z119" s="431" t="s">
        <v>643</v>
      </c>
      <c r="AA119" s="431" t="s">
        <v>643</v>
      </c>
      <c r="AB119" s="431" t="s">
        <v>643</v>
      </c>
      <c r="AC119" s="431" t="s">
        <v>643</v>
      </c>
      <c r="AD119" s="431" t="s">
        <v>643</v>
      </c>
      <c r="AE119" s="431" t="s">
        <v>643</v>
      </c>
      <c r="AF119" s="431" t="s">
        <v>643</v>
      </c>
      <c r="AG119" s="431" t="s">
        <v>643</v>
      </c>
      <c r="AH119" s="431" t="s">
        <v>643</v>
      </c>
      <c r="AI119" s="431" t="s">
        <v>643</v>
      </c>
      <c r="AJ119" s="431" t="s">
        <v>643</v>
      </c>
      <c r="AK119" s="431" t="s">
        <v>643</v>
      </c>
      <c r="AL119" s="431" t="s">
        <v>643</v>
      </c>
      <c r="AM119" s="431" t="s">
        <v>643</v>
      </c>
      <c r="AN119" s="431" t="s">
        <v>643</v>
      </c>
      <c r="AO119" s="431" t="s">
        <v>643</v>
      </c>
      <c r="AP119" s="431" t="s">
        <v>643</v>
      </c>
      <c r="AQ119" s="431" t="s">
        <v>643</v>
      </c>
      <c r="AR119" s="431" t="s">
        <v>643</v>
      </c>
      <c r="AS119" s="431" t="s">
        <v>643</v>
      </c>
      <c r="AT119" s="431" t="s">
        <v>643</v>
      </c>
      <c r="AU119" s="431" t="s">
        <v>643</v>
      </c>
      <c r="AV119" s="431" t="s">
        <v>643</v>
      </c>
      <c r="AW119" s="431" t="s">
        <v>643</v>
      </c>
      <c r="AX119" s="431" t="s">
        <v>643</v>
      </c>
      <c r="AY119" s="431" t="s">
        <v>643</v>
      </c>
      <c r="AZ119" s="431" t="s">
        <v>643</v>
      </c>
      <c r="BA119" s="431" t="s">
        <v>643</v>
      </c>
      <c r="BB119" s="431" t="s">
        <v>643</v>
      </c>
      <c r="BC119" s="1178" t="s">
        <v>643</v>
      </c>
      <c r="BD119" s="1151" t="str">
        <f>IFERROR(IF(Q119="","",IF(ISBLANK(INDEX(内線情報!$G$5:$G$54,Q119)),1,DS119)),"")&amp;""</f>
        <v/>
      </c>
      <c r="BE119" s="1180"/>
      <c r="BP119" s="50" t="s">
        <v>720</v>
      </c>
      <c r="BQ119" s="50" t="str">
        <f>IF(C117="","",INDEX(外線情報!$K$5:$K$16,C117,1))&amp;""</f>
        <v/>
      </c>
      <c r="BR119" s="50" t="s">
        <v>417</v>
      </c>
      <c r="BS119" s="50" t="str">
        <f>IF(C117="","",INDEX(NK･NKG!$CG$5:$CG$52,C117,1))&amp;""</f>
        <v/>
      </c>
      <c r="BT119" s="50" t="s">
        <v>720</v>
      </c>
      <c r="BU119" s="50" t="str">
        <f>IF(E117="","",INDEX(外線情報!$K$5:$K$16,E117,1))&amp;""</f>
        <v/>
      </c>
      <c r="BV119" s="50" t="s">
        <v>417</v>
      </c>
      <c r="BW119" s="50" t="str">
        <f>IF(E117="","",INDEX(NK･NKG!$CG$5:$CG$52,E117,1))&amp;""</f>
        <v/>
      </c>
      <c r="BX119" s="50" t="s">
        <v>720</v>
      </c>
      <c r="BY119" s="50" t="str">
        <f>IF(G117="","",INDEX(外線情報!$K$5:$K$16,G117,1))&amp;""</f>
        <v/>
      </c>
      <c r="BZ119" s="50" t="s">
        <v>417</v>
      </c>
      <c r="CA119" s="50" t="str">
        <f>IF(G117="","",INDEX(NK･NKG!$CG$5:$CG$52,G117,1))&amp;""</f>
        <v/>
      </c>
      <c r="CB119" s="50" t="s">
        <v>720</v>
      </c>
      <c r="CC119" s="50" t="str">
        <f>IF(I117="","",INDEX(外線情報!$K$5:$K$16,I117,1))&amp;""</f>
        <v/>
      </c>
      <c r="CD119" s="50" t="s">
        <v>417</v>
      </c>
      <c r="CE119" s="50" t="str">
        <f>IF(I117="","",INDEX(NK･NKG!$CG$5:$CG$52,I117,1))&amp;""</f>
        <v/>
      </c>
      <c r="CF119" s="50" t="s">
        <v>720</v>
      </c>
      <c r="CG119" s="50" t="str">
        <f>IF(K117="","",INDEX(外線情報!$K$5:$K$16,K117,1))&amp;""</f>
        <v/>
      </c>
      <c r="CH119" s="50" t="s">
        <v>417</v>
      </c>
      <c r="CI119" s="50" t="str">
        <f>IF(K117="","",INDEX(NK･NKG!$CG$5:$CG$52,K117,1))&amp;""</f>
        <v/>
      </c>
      <c r="CJ119" s="50" t="s">
        <v>720</v>
      </c>
      <c r="CK119" s="50" t="str">
        <f>IF(M117="","",INDEX(外線情報!$K$5:$K$16,M117,1))&amp;""</f>
        <v/>
      </c>
      <c r="CL119" s="50" t="s">
        <v>417</v>
      </c>
      <c r="CM119" s="50" t="str">
        <f>IF(M117="","",INDEX(NK･NKG!$CG$5:$CG$52,M117,1))&amp;""</f>
        <v/>
      </c>
      <c r="DA119" s="1153" t="str">
        <f t="shared" ref="DA119" si="307">IF(DA116="grey","grey","")</f>
        <v>grey</v>
      </c>
      <c r="DB119" s="1154"/>
      <c r="DC119" s="1153" t="str">
        <f t="shared" ref="DC119" si="308">IF(DC116="grey","grey","")</f>
        <v>grey</v>
      </c>
      <c r="DD119" s="1154"/>
      <c r="DE119" s="1153" t="str">
        <f t="shared" ref="DE119" si="309">IF(DE116="grey","grey","")</f>
        <v>grey</v>
      </c>
      <c r="DF119" s="1154"/>
      <c r="DG119" s="1153" t="str">
        <f t="shared" ref="DG119" si="310">IF(DG116="grey","grey","")</f>
        <v>grey</v>
      </c>
      <c r="DH119" s="1154"/>
      <c r="DI119" s="1153" t="str">
        <f t="shared" ref="DI119" si="311">IF(DI116="grey","grey","")</f>
        <v>grey</v>
      </c>
      <c r="DJ119" s="1154"/>
      <c r="DK119" s="1153" t="str">
        <f t="shared" ref="DK119" si="312">IF(DK116="grey","grey","")</f>
        <v>grey</v>
      </c>
      <c r="DL119" s="1154"/>
      <c r="DM119" s="22" t="str">
        <f>IFERROR(INDEX(内線情報!$BL$5:$BL$41,MATCH(R119,内線情報!$AI$5:$AI$43,0),1),"")</f>
        <v/>
      </c>
      <c r="DS119" s="1141" t="e">
        <f>INDEX(内線情報!$G$5:$G$54,MATCH(Q119,DK,0))</f>
        <v>#N/A</v>
      </c>
      <c r="DV119" s="1153" t="str">
        <f>IF(B117="IK",BQ119,IF(B117="NK",BS119,""))</f>
        <v/>
      </c>
      <c r="DW119" s="1154"/>
      <c r="DX119" s="1155" t="str">
        <f>IF(D117="IK",BU119,IF(D117="NK",BW119,""))</f>
        <v/>
      </c>
      <c r="DY119" s="1156"/>
      <c r="DZ119" s="1155" t="str">
        <f>IF(F117="IK",BY119,IF(F117="NK",CA119,""))</f>
        <v/>
      </c>
      <c r="EA119" s="1156"/>
      <c r="EB119" s="1155" t="str">
        <f>IF(H117="IK",CC119,IF(H117="NK",CE119,""))</f>
        <v/>
      </c>
      <c r="EC119" s="1156"/>
      <c r="ED119" s="1155" t="str">
        <f>IF(J117="IK",CG119,IF(J117="NK",CI119,""))</f>
        <v/>
      </c>
      <c r="EE119" s="1156"/>
      <c r="EF119" s="1155" t="str">
        <f>IF(L117="IK",CK119,IF(L117="NK",CM119,""))</f>
        <v/>
      </c>
      <c r="EG119" s="1156"/>
      <c r="ET119" s="1153"/>
      <c r="EU119" s="1154"/>
      <c r="EV119" s="1153"/>
      <c r="EW119" s="1154"/>
      <c r="EX119" s="1153"/>
      <c r="EY119" s="1154"/>
      <c r="EZ119" s="1153"/>
      <c r="FA119" s="1154"/>
      <c r="FB119" s="1153"/>
      <c r="FC119" s="1154"/>
      <c r="FD119" s="1153"/>
      <c r="FE119" s="1154"/>
      <c r="FF119" s="411"/>
      <c r="FG119" s="411"/>
      <c r="FH119" s="411"/>
      <c r="FI119" s="411"/>
      <c r="FJ119" s="411"/>
      <c r="FK119" s="411"/>
      <c r="FL119" s="411"/>
      <c r="FM119" s="411"/>
      <c r="FN119" s="411"/>
      <c r="FO119" s="411"/>
      <c r="FP119" s="411"/>
      <c r="FQ119" s="411"/>
      <c r="FR119" s="1153"/>
      <c r="FS119" s="1154"/>
      <c r="FT119" s="1153"/>
      <c r="FU119" s="1154"/>
      <c r="FV119" s="1153"/>
      <c r="FW119" s="1154"/>
      <c r="FX119" s="1153"/>
      <c r="FY119" s="1154"/>
      <c r="FZ119" s="1153"/>
      <c r="GA119" s="1154"/>
      <c r="GB119" s="1153"/>
      <c r="GC119" s="1154"/>
      <c r="GE119" s="1151" t="str">
        <f>IF($GF119="grey","grey","")</f>
        <v>grey</v>
      </c>
      <c r="GF119" s="1151" t="str">
        <f>IF($GG119="grey","grey","")</f>
        <v>grey</v>
      </c>
      <c r="GG119" s="1160" t="str">
        <f>IF(Q119="","grey",IF(COUNTIF(Q:Q,Q119)&gt;1,"red",IF(COUNTIF(_DK,Q119)&gt;0,"","red")))</f>
        <v>grey</v>
      </c>
      <c r="GH119" s="1151" t="str">
        <f>IF($GF119="grey","grey","")</f>
        <v>grey</v>
      </c>
      <c r="GI119" s="633" t="str">
        <f t="shared" ref="GI119:HR119" si="313">IF(GI102="grey","grey",IF($GG119="grey","grey",IF(S119="","yellow",IF(COUNTIF($CT$6:$CT$21,S119)&gt;0,"","red"))))</f>
        <v>grey</v>
      </c>
      <c r="GJ119" s="633" t="str">
        <f t="shared" si="313"/>
        <v>grey</v>
      </c>
      <c r="GK119" s="633" t="str">
        <f t="shared" si="313"/>
        <v>grey</v>
      </c>
      <c r="GL119" s="633" t="str">
        <f t="shared" si="313"/>
        <v>grey</v>
      </c>
      <c r="GM119" s="633" t="str">
        <f t="shared" si="313"/>
        <v>grey</v>
      </c>
      <c r="GN119" s="633" t="str">
        <f t="shared" si="313"/>
        <v>grey</v>
      </c>
      <c r="GO119" s="633" t="str">
        <f t="shared" si="313"/>
        <v>grey</v>
      </c>
      <c r="GP119" s="633" t="str">
        <f t="shared" si="313"/>
        <v>grey</v>
      </c>
      <c r="GQ119" s="633" t="str">
        <f t="shared" si="313"/>
        <v>grey</v>
      </c>
      <c r="GR119" s="633" t="str">
        <f t="shared" si="313"/>
        <v>grey</v>
      </c>
      <c r="GS119" s="633" t="str">
        <f t="shared" si="313"/>
        <v>grey</v>
      </c>
      <c r="GT119" s="633" t="str">
        <f t="shared" si="313"/>
        <v>grey</v>
      </c>
      <c r="GU119" s="633" t="str">
        <f t="shared" si="313"/>
        <v>grey</v>
      </c>
      <c r="GV119" s="633" t="str">
        <f t="shared" si="313"/>
        <v>grey</v>
      </c>
      <c r="GW119" s="633" t="str">
        <f t="shared" si="313"/>
        <v>grey</v>
      </c>
      <c r="GX119" s="633" t="str">
        <f t="shared" si="313"/>
        <v>grey</v>
      </c>
      <c r="GY119" s="633" t="str">
        <f t="shared" si="313"/>
        <v>grey</v>
      </c>
      <c r="GZ119" s="633" t="str">
        <f t="shared" si="313"/>
        <v>grey</v>
      </c>
      <c r="HA119" s="633" t="str">
        <f t="shared" si="313"/>
        <v>grey</v>
      </c>
      <c r="HB119" s="633" t="str">
        <f t="shared" si="313"/>
        <v>grey</v>
      </c>
      <c r="HC119" s="633" t="str">
        <f t="shared" si="313"/>
        <v>grey</v>
      </c>
      <c r="HD119" s="633" t="str">
        <f t="shared" si="313"/>
        <v>grey</v>
      </c>
      <c r="HE119" s="633" t="str">
        <f t="shared" si="313"/>
        <v>grey</v>
      </c>
      <c r="HF119" s="633" t="str">
        <f t="shared" si="313"/>
        <v>grey</v>
      </c>
      <c r="HG119" s="633" t="str">
        <f t="shared" si="313"/>
        <v>grey</v>
      </c>
      <c r="HH119" s="633" t="str">
        <f t="shared" si="313"/>
        <v>grey</v>
      </c>
      <c r="HI119" s="633" t="str">
        <f t="shared" si="313"/>
        <v>grey</v>
      </c>
      <c r="HJ119" s="633" t="str">
        <f t="shared" si="313"/>
        <v>grey</v>
      </c>
      <c r="HK119" s="633" t="str">
        <f t="shared" si="313"/>
        <v>grey</v>
      </c>
      <c r="HL119" s="633" t="str">
        <f t="shared" si="313"/>
        <v>grey</v>
      </c>
      <c r="HM119" s="633" t="str">
        <f t="shared" si="313"/>
        <v>grey</v>
      </c>
      <c r="HN119" s="633" t="str">
        <f t="shared" si="313"/>
        <v>grey</v>
      </c>
      <c r="HO119" s="633" t="str">
        <f t="shared" si="313"/>
        <v>grey</v>
      </c>
      <c r="HP119" s="633" t="str">
        <f t="shared" si="313"/>
        <v>grey</v>
      </c>
      <c r="HQ119" s="633" t="str">
        <f t="shared" si="313"/>
        <v>grey</v>
      </c>
      <c r="HR119" s="633" t="str">
        <f t="shared" si="313"/>
        <v>grey</v>
      </c>
      <c r="HS119" s="1162" t="str">
        <f t="shared" ref="HS119" si="314">IF($GG119="grey","grey",IF(BC119="","",IF(COUNTIF($CV$6:$CV$7,BC119)&gt;0,"","red")))</f>
        <v>grey</v>
      </c>
      <c r="HT119" s="1151" t="str">
        <f t="shared" ref="HT119:HU119" si="315">IF($GG119="grey","grey","")</f>
        <v>grey</v>
      </c>
      <c r="HU119" s="1160" t="str">
        <f t="shared" si="315"/>
        <v>grey</v>
      </c>
    </row>
    <row r="120" spans="2:229">
      <c r="B120" s="1201" t="s">
        <v>1318</v>
      </c>
      <c r="C120" s="1202"/>
      <c r="D120" s="1203" t="s">
        <v>1318</v>
      </c>
      <c r="E120" s="1204"/>
      <c r="F120" s="1201" t="s">
        <v>1318</v>
      </c>
      <c r="G120" s="1202"/>
      <c r="H120" s="1203" t="s">
        <v>1318</v>
      </c>
      <c r="I120" s="1204"/>
      <c r="J120" s="1201" t="s">
        <v>1318</v>
      </c>
      <c r="K120" s="1202"/>
      <c r="L120" s="1203" t="s">
        <v>1318</v>
      </c>
      <c r="M120" s="1204"/>
      <c r="O120" s="1152"/>
      <c r="P120" s="1152"/>
      <c r="Q120" s="1161"/>
      <c r="R120" s="1152"/>
      <c r="S120" s="432" t="s">
        <v>643</v>
      </c>
      <c r="T120" s="432" t="s">
        <v>643</v>
      </c>
      <c r="U120" s="432" t="s">
        <v>643</v>
      </c>
      <c r="V120" s="432" t="s">
        <v>643</v>
      </c>
      <c r="W120" s="432" t="s">
        <v>643</v>
      </c>
      <c r="X120" s="432" t="s">
        <v>643</v>
      </c>
      <c r="Y120" s="432" t="s">
        <v>643</v>
      </c>
      <c r="Z120" s="432" t="s">
        <v>643</v>
      </c>
      <c r="AA120" s="432" t="s">
        <v>643</v>
      </c>
      <c r="AB120" s="432" t="s">
        <v>643</v>
      </c>
      <c r="AC120" s="432" t="s">
        <v>643</v>
      </c>
      <c r="AD120" s="432" t="s">
        <v>643</v>
      </c>
      <c r="AE120" s="432" t="s">
        <v>643</v>
      </c>
      <c r="AF120" s="432" t="s">
        <v>643</v>
      </c>
      <c r="AG120" s="432" t="s">
        <v>643</v>
      </c>
      <c r="AH120" s="432" t="s">
        <v>643</v>
      </c>
      <c r="AI120" s="432" t="s">
        <v>643</v>
      </c>
      <c r="AJ120" s="432" t="s">
        <v>643</v>
      </c>
      <c r="AK120" s="432" t="s">
        <v>643</v>
      </c>
      <c r="AL120" s="432" t="s">
        <v>643</v>
      </c>
      <c r="AM120" s="432" t="s">
        <v>643</v>
      </c>
      <c r="AN120" s="432" t="s">
        <v>643</v>
      </c>
      <c r="AO120" s="432" t="s">
        <v>643</v>
      </c>
      <c r="AP120" s="432" t="s">
        <v>643</v>
      </c>
      <c r="AQ120" s="432" t="s">
        <v>643</v>
      </c>
      <c r="AR120" s="432" t="s">
        <v>643</v>
      </c>
      <c r="AS120" s="432" t="s">
        <v>643</v>
      </c>
      <c r="AT120" s="432" t="s">
        <v>643</v>
      </c>
      <c r="AU120" s="432" t="s">
        <v>643</v>
      </c>
      <c r="AV120" s="432" t="s">
        <v>643</v>
      </c>
      <c r="AW120" s="432" t="s">
        <v>643</v>
      </c>
      <c r="AX120" s="432" t="s">
        <v>643</v>
      </c>
      <c r="AY120" s="432" t="s">
        <v>643</v>
      </c>
      <c r="AZ120" s="432" t="s">
        <v>643</v>
      </c>
      <c r="BA120" s="432" t="s">
        <v>643</v>
      </c>
      <c r="BB120" s="432" t="s">
        <v>643</v>
      </c>
      <c r="BC120" s="1179"/>
      <c r="BD120" s="1152"/>
      <c r="BE120" s="1181"/>
      <c r="BW120" s="50"/>
      <c r="CH120" s="50"/>
      <c r="CI120" s="50"/>
      <c r="DA120" s="1153" t="str">
        <f>IF(DA116="grey","grey",IF(AND(B117&lt;&gt;$BG$7,B117&lt;&gt;$BG$9,B117&lt;&gt;$BG$13,B117&lt;&gt;$BG$12),"grey",IF(B120="","yellow",IF(COUNTIF($CN$6:$CN$32,B120)&gt;0,"","red"))))</f>
        <v>grey</v>
      </c>
      <c r="DB120" s="1154"/>
      <c r="DC120" s="1153" t="str">
        <f>IF(DC116="grey","grey",IF(AND(D117&lt;&gt;$BG$7,D117&lt;&gt;$BG$9,D117&lt;&gt;$BG$13,D117&lt;&gt;$BG$12),"grey",IF(D120="","yellow",IF(COUNTIF($CN$6:$CN$32,D120)&gt;0,"","red"))))</f>
        <v>grey</v>
      </c>
      <c r="DD120" s="1154"/>
      <c r="DE120" s="1164" t="str">
        <f>IF(DE116="grey","grey",IF(AND(F117&lt;&gt;$BG$7,F117&lt;&gt;$BG$9,F117&lt;&gt;$BG$13,F117&lt;&gt;$BG$12),"grey",IF(F120="","yellow",IF(COUNTIF($CN$6:$CN$32,F120)&gt;0,"","red"))))</f>
        <v>grey</v>
      </c>
      <c r="DF120" s="1165"/>
      <c r="DG120" s="1164" t="str">
        <f>IF(DG116="grey","grey",IF(AND(H117&lt;&gt;$BG$7,H117&lt;&gt;$BG$9,H117&lt;&gt;$BG$13,H117&lt;&gt;$BG$12),"grey",IF(H120="","yellow",IF(COUNTIF($CN$6:$CN$32,H120)&gt;0,"","red"))))</f>
        <v>grey</v>
      </c>
      <c r="DH120" s="1165"/>
      <c r="DI120" s="1164" t="str">
        <f>IF(DI116="grey","grey",IF(AND(J117&lt;&gt;$BG$7,J117&lt;&gt;$BG$9,J117&lt;&gt;$BG$13,J117&lt;&gt;$BG$12),"grey",IF(J120="","yellow",IF(COUNTIF($CN$6:$CN$32,J120)&gt;0,"","red"))))</f>
        <v>grey</v>
      </c>
      <c r="DJ120" s="1165"/>
      <c r="DK120" s="1164" t="str">
        <f>IF(DK116="grey","grey",IF(AND(L117&lt;&gt;$BG$7,L117&lt;&gt;$BG$9,L117&lt;&gt;$BG$13,L117&lt;&gt;$BG$12),"grey",IF(L120="","yellow",IF(COUNTIF($CN$6:$CN$32,L120)&gt;0,"","red"))))</f>
        <v>grey</v>
      </c>
      <c r="DL120" s="1165"/>
      <c r="DM120" s="22" t="str">
        <f>IFERROR(INDEX(内線情報!$BL$5:$BL$41,MATCH(R120,内線情報!$AI$5:$AI$43,0),1),"")</f>
        <v/>
      </c>
      <c r="DS120" s="1141"/>
      <c r="DV120" s="1153"/>
      <c r="DW120" s="1154"/>
      <c r="DX120" s="1153"/>
      <c r="DY120" s="1154"/>
      <c r="DZ120" s="1153"/>
      <c r="EA120" s="1154"/>
      <c r="EB120" s="1153"/>
      <c r="EC120" s="1154"/>
      <c r="ED120" s="1153"/>
      <c r="EE120" s="1154"/>
      <c r="EF120" s="1153"/>
      <c r="EG120" s="1154"/>
      <c r="ET120" s="1153"/>
      <c r="EU120" s="1154"/>
      <c r="EV120" s="1153"/>
      <c r="EW120" s="1154"/>
      <c r="EX120" s="1153"/>
      <c r="EY120" s="1154"/>
      <c r="EZ120" s="1153"/>
      <c r="FA120" s="1154"/>
      <c r="FB120" s="1153"/>
      <c r="FC120" s="1154"/>
      <c r="FD120" s="1153"/>
      <c r="FE120" s="1154"/>
      <c r="FF120" s="411"/>
      <c r="FG120" s="411"/>
      <c r="FH120" s="411"/>
      <c r="FI120" s="411"/>
      <c r="FJ120" s="411"/>
      <c r="FK120" s="411"/>
      <c r="FL120" s="411"/>
      <c r="FM120" s="411"/>
      <c r="FN120" s="411"/>
      <c r="FO120" s="411"/>
      <c r="FP120" s="411"/>
      <c r="FQ120" s="411"/>
      <c r="FR120" s="1153"/>
      <c r="FS120" s="1154"/>
      <c r="FT120" s="1153"/>
      <c r="FU120" s="1154"/>
      <c r="FV120" s="1153"/>
      <c r="FW120" s="1154"/>
      <c r="FX120" s="1153"/>
      <c r="FY120" s="1154"/>
      <c r="FZ120" s="1153"/>
      <c r="GA120" s="1154"/>
      <c r="GB120" s="1153"/>
      <c r="GC120" s="1154"/>
      <c r="GE120" s="1152"/>
      <c r="GF120" s="1152"/>
      <c r="GG120" s="1161"/>
      <c r="GH120" s="1152"/>
      <c r="GI120" s="633" t="str">
        <f t="shared" ref="GI120:HR120" si="316">IF(GI102="grey","grey",IF($GG119="grey","grey",IF(S120="","yellow",IF(COUNTIF($CW$6:$CW$7,S120)&gt;0,"","red"))))</f>
        <v>grey</v>
      </c>
      <c r="GJ120" s="633" t="str">
        <f t="shared" si="316"/>
        <v>grey</v>
      </c>
      <c r="GK120" s="633" t="str">
        <f t="shared" si="316"/>
        <v>grey</v>
      </c>
      <c r="GL120" s="633" t="str">
        <f t="shared" si="316"/>
        <v>grey</v>
      </c>
      <c r="GM120" s="633" t="str">
        <f t="shared" si="316"/>
        <v>grey</v>
      </c>
      <c r="GN120" s="633" t="str">
        <f t="shared" si="316"/>
        <v>grey</v>
      </c>
      <c r="GO120" s="633" t="str">
        <f t="shared" si="316"/>
        <v>grey</v>
      </c>
      <c r="GP120" s="633" t="str">
        <f t="shared" si="316"/>
        <v>grey</v>
      </c>
      <c r="GQ120" s="633" t="str">
        <f t="shared" si="316"/>
        <v>grey</v>
      </c>
      <c r="GR120" s="633" t="str">
        <f t="shared" si="316"/>
        <v>grey</v>
      </c>
      <c r="GS120" s="633" t="str">
        <f t="shared" si="316"/>
        <v>grey</v>
      </c>
      <c r="GT120" s="633" t="str">
        <f t="shared" si="316"/>
        <v>grey</v>
      </c>
      <c r="GU120" s="633" t="str">
        <f t="shared" si="316"/>
        <v>grey</v>
      </c>
      <c r="GV120" s="633" t="str">
        <f t="shared" si="316"/>
        <v>grey</v>
      </c>
      <c r="GW120" s="633" t="str">
        <f t="shared" si="316"/>
        <v>grey</v>
      </c>
      <c r="GX120" s="633" t="str">
        <f t="shared" si="316"/>
        <v>grey</v>
      </c>
      <c r="GY120" s="633" t="str">
        <f t="shared" si="316"/>
        <v>grey</v>
      </c>
      <c r="GZ120" s="633" t="str">
        <f t="shared" si="316"/>
        <v>grey</v>
      </c>
      <c r="HA120" s="633" t="str">
        <f t="shared" si="316"/>
        <v>grey</v>
      </c>
      <c r="HB120" s="633" t="str">
        <f t="shared" si="316"/>
        <v>grey</v>
      </c>
      <c r="HC120" s="633" t="str">
        <f t="shared" si="316"/>
        <v>grey</v>
      </c>
      <c r="HD120" s="633" t="str">
        <f t="shared" si="316"/>
        <v>grey</v>
      </c>
      <c r="HE120" s="633" t="str">
        <f t="shared" si="316"/>
        <v>grey</v>
      </c>
      <c r="HF120" s="633" t="str">
        <f t="shared" si="316"/>
        <v>grey</v>
      </c>
      <c r="HG120" s="633" t="str">
        <f t="shared" si="316"/>
        <v>grey</v>
      </c>
      <c r="HH120" s="633" t="str">
        <f t="shared" si="316"/>
        <v>grey</v>
      </c>
      <c r="HI120" s="633" t="str">
        <f t="shared" si="316"/>
        <v>grey</v>
      </c>
      <c r="HJ120" s="633" t="str">
        <f t="shared" si="316"/>
        <v>grey</v>
      </c>
      <c r="HK120" s="633" t="str">
        <f t="shared" si="316"/>
        <v>grey</v>
      </c>
      <c r="HL120" s="633" t="str">
        <f t="shared" si="316"/>
        <v>grey</v>
      </c>
      <c r="HM120" s="633" t="str">
        <f t="shared" si="316"/>
        <v>grey</v>
      </c>
      <c r="HN120" s="633" t="str">
        <f t="shared" si="316"/>
        <v>grey</v>
      </c>
      <c r="HO120" s="633" t="str">
        <f t="shared" si="316"/>
        <v>grey</v>
      </c>
      <c r="HP120" s="633" t="str">
        <f t="shared" si="316"/>
        <v>grey</v>
      </c>
      <c r="HQ120" s="633" t="str">
        <f t="shared" si="316"/>
        <v>grey</v>
      </c>
      <c r="HR120" s="633" t="str">
        <f t="shared" si="316"/>
        <v>grey</v>
      </c>
      <c r="HS120" s="1163"/>
      <c r="HT120" s="1152"/>
      <c r="HU120" s="1161"/>
    </row>
    <row r="121" spans="2:229">
      <c r="B121" s="1186" t="s">
        <v>309</v>
      </c>
      <c r="C121" s="1187"/>
      <c r="D121" s="1186" t="s">
        <v>310</v>
      </c>
      <c r="E121" s="1187"/>
      <c r="F121" s="1186" t="s">
        <v>311</v>
      </c>
      <c r="G121" s="1187"/>
      <c r="H121" s="1186" t="s">
        <v>312</v>
      </c>
      <c r="I121" s="1187"/>
      <c r="J121" s="1186" t="s">
        <v>313</v>
      </c>
      <c r="K121" s="1187"/>
      <c r="L121" s="1186" t="s">
        <v>314</v>
      </c>
      <c r="M121" s="1187"/>
      <c r="O121" s="1151">
        <v>9</v>
      </c>
      <c r="P121" s="1151" t="str">
        <f>IFERROR(INDEX(内線情報!$C$5:$C$54,MATCH($Q121,内線情報!$B$5:$B$54,0)),"")&amp;""</f>
        <v/>
      </c>
      <c r="Q121" s="1160"/>
      <c r="R121" s="1151" t="str">
        <f>IFERROR(INDEX(内線情報!$D$5:$D$54,MATCH($Q121,内線情報!$B$5:$B$54,0)),"")&amp;""</f>
        <v/>
      </c>
      <c r="S121" s="431" t="s">
        <v>643</v>
      </c>
      <c r="T121" s="431" t="s">
        <v>643</v>
      </c>
      <c r="U121" s="431" t="s">
        <v>643</v>
      </c>
      <c r="V121" s="431" t="s">
        <v>643</v>
      </c>
      <c r="W121" s="431" t="s">
        <v>643</v>
      </c>
      <c r="X121" s="431" t="s">
        <v>643</v>
      </c>
      <c r="Y121" s="431" t="s">
        <v>643</v>
      </c>
      <c r="Z121" s="431" t="s">
        <v>643</v>
      </c>
      <c r="AA121" s="431" t="s">
        <v>643</v>
      </c>
      <c r="AB121" s="431" t="s">
        <v>643</v>
      </c>
      <c r="AC121" s="431" t="s">
        <v>643</v>
      </c>
      <c r="AD121" s="431" t="s">
        <v>643</v>
      </c>
      <c r="AE121" s="431" t="s">
        <v>643</v>
      </c>
      <c r="AF121" s="431" t="s">
        <v>643</v>
      </c>
      <c r="AG121" s="431" t="s">
        <v>643</v>
      </c>
      <c r="AH121" s="431" t="s">
        <v>643</v>
      </c>
      <c r="AI121" s="431" t="s">
        <v>643</v>
      </c>
      <c r="AJ121" s="431" t="s">
        <v>643</v>
      </c>
      <c r="AK121" s="431" t="s">
        <v>643</v>
      </c>
      <c r="AL121" s="431" t="s">
        <v>643</v>
      </c>
      <c r="AM121" s="431" t="s">
        <v>643</v>
      </c>
      <c r="AN121" s="431" t="s">
        <v>643</v>
      </c>
      <c r="AO121" s="431" t="s">
        <v>643</v>
      </c>
      <c r="AP121" s="431" t="s">
        <v>643</v>
      </c>
      <c r="AQ121" s="431" t="s">
        <v>643</v>
      </c>
      <c r="AR121" s="431" t="s">
        <v>643</v>
      </c>
      <c r="AS121" s="431" t="s">
        <v>643</v>
      </c>
      <c r="AT121" s="431" t="s">
        <v>643</v>
      </c>
      <c r="AU121" s="431" t="s">
        <v>643</v>
      </c>
      <c r="AV121" s="431" t="s">
        <v>643</v>
      </c>
      <c r="AW121" s="431" t="s">
        <v>643</v>
      </c>
      <c r="AX121" s="431" t="s">
        <v>643</v>
      </c>
      <c r="AY121" s="431" t="s">
        <v>643</v>
      </c>
      <c r="AZ121" s="431" t="s">
        <v>643</v>
      </c>
      <c r="BA121" s="431" t="s">
        <v>643</v>
      </c>
      <c r="BB121" s="431" t="s">
        <v>643</v>
      </c>
      <c r="BC121" s="1178" t="s">
        <v>643</v>
      </c>
      <c r="BD121" s="1151" t="str">
        <f>IFERROR(IF(Q121="","",IF(ISBLANK(INDEX(内線情報!$G$5:$G$54,Q121)),1,DS121)),"")&amp;""</f>
        <v/>
      </c>
      <c r="BE121" s="1180"/>
      <c r="BQ121" s="52"/>
      <c r="BS121" s="52"/>
      <c r="BU121" s="52"/>
      <c r="BV121" s="50"/>
      <c r="BW121" s="52"/>
      <c r="BY121" s="52"/>
      <c r="CA121" s="52"/>
      <c r="CC121" s="52"/>
      <c r="CE121" s="52"/>
      <c r="CG121" s="52"/>
      <c r="CH121" s="50"/>
      <c r="CI121" s="52"/>
      <c r="CK121" s="52"/>
      <c r="CM121" s="52"/>
      <c r="DA121" s="1166" t="str">
        <f>IFERROR(IF(COUNT(Q105:Q130)&gt;0,IF($DN104&lt;36,"grey",B121),"grey"),B121)</f>
        <v>grey</v>
      </c>
      <c r="DB121" s="1167"/>
      <c r="DC121" s="1166" t="str">
        <f>IFERROR(IF(COUNT(Q105:Q130)&gt;0,IF($DN104&lt;36,"grey",D121),"grey"),D121)</f>
        <v>grey</v>
      </c>
      <c r="DD121" s="1167"/>
      <c r="DE121" s="1166" t="str">
        <f>IFERROR(IF(COUNT(Q105:Q130)&gt;0,IF($DN104&lt;36,"grey",F121),"grey"),F121)</f>
        <v>grey</v>
      </c>
      <c r="DF121" s="1167"/>
      <c r="DG121" s="1166" t="str">
        <f>IFERROR(IF(COUNT(Q105:Q130)&gt;0,IF($DN104&lt;36,"grey",H121),"grey"),H121)</f>
        <v>grey</v>
      </c>
      <c r="DH121" s="1167"/>
      <c r="DI121" s="1166" t="str">
        <f>IFERROR(IF(COUNT(Q105:Q130)&gt;0,IF($DN104&lt;36,"grey",J121),"grey"),J121)</f>
        <v>grey</v>
      </c>
      <c r="DJ121" s="1167"/>
      <c r="DK121" s="1166" t="str">
        <f>IFERROR(IF(COUNT(Q105:Q130)&gt;0,IF($DN104&lt;36,"grey",L121),"grey"),L121)</f>
        <v>grey</v>
      </c>
      <c r="DL121" s="1167"/>
      <c r="DM121" s="22" t="str">
        <f>IFERROR(INDEX(内線情報!$BL$5:$BL$41,MATCH(R121,内線情報!$AI$5:$AI$43,0),1),"")</f>
        <v/>
      </c>
      <c r="DS121" s="1141" t="e">
        <f>INDEX(内線情報!$G$5:$G$54,MATCH(Q121,DK,0))</f>
        <v>#N/A</v>
      </c>
      <c r="DV121" s="1166"/>
      <c r="DW121" s="1167"/>
      <c r="DX121" s="1166"/>
      <c r="DY121" s="1167"/>
      <c r="DZ121" s="1166"/>
      <c r="EA121" s="1167"/>
      <c r="EB121" s="1166"/>
      <c r="EC121" s="1167"/>
      <c r="ED121" s="1166"/>
      <c r="EE121" s="1167"/>
      <c r="EF121" s="1166"/>
      <c r="EG121" s="1167"/>
      <c r="ET121" s="1166"/>
      <c r="EU121" s="1167"/>
      <c r="EV121" s="1166"/>
      <c r="EW121" s="1167"/>
      <c r="EX121" s="1166"/>
      <c r="EY121" s="1167"/>
      <c r="EZ121" s="1166"/>
      <c r="FA121" s="1167"/>
      <c r="FB121" s="1166"/>
      <c r="FC121" s="1167"/>
      <c r="FD121" s="1166"/>
      <c r="FE121" s="1167"/>
      <c r="FF121" s="420"/>
      <c r="FG121" s="420"/>
      <c r="FH121" s="420"/>
      <c r="FI121" s="420"/>
      <c r="FJ121" s="420"/>
      <c r="FK121" s="420"/>
      <c r="FL121" s="420"/>
      <c r="FM121" s="420"/>
      <c r="FN121" s="420"/>
      <c r="FO121" s="420"/>
      <c r="FP121" s="420"/>
      <c r="FQ121" s="420"/>
      <c r="FR121" s="1166"/>
      <c r="FS121" s="1167"/>
      <c r="FT121" s="1166"/>
      <c r="FU121" s="1167"/>
      <c r="FV121" s="1166"/>
      <c r="FW121" s="1167"/>
      <c r="FX121" s="1166"/>
      <c r="FY121" s="1167"/>
      <c r="FZ121" s="1166"/>
      <c r="GA121" s="1167"/>
      <c r="GB121" s="1166"/>
      <c r="GC121" s="1167"/>
      <c r="GE121" s="1151" t="str">
        <f>IF($GF121="grey","grey","")</f>
        <v>grey</v>
      </c>
      <c r="GF121" s="1151" t="str">
        <f>IF($GG121="grey","grey","")</f>
        <v>grey</v>
      </c>
      <c r="GG121" s="1160" t="str">
        <f>IF(Q121="","grey",IF(COUNTIF(Q:Q,Q121)&gt;1,"red",IF(COUNTIF(_DK,Q121)&gt;0,"","red")))</f>
        <v>grey</v>
      </c>
      <c r="GH121" s="1151" t="str">
        <f>IF($GF121="grey","grey","")</f>
        <v>grey</v>
      </c>
      <c r="GI121" s="633" t="str">
        <f t="shared" ref="GI121:HR121" si="317">IF(GI102="grey","grey",IF($GG121="grey","grey",IF(S121="","yellow",IF(COUNTIF($CT$6:$CT$21,S121)&gt;0,"","red"))))</f>
        <v>grey</v>
      </c>
      <c r="GJ121" s="633" t="str">
        <f t="shared" si="317"/>
        <v>grey</v>
      </c>
      <c r="GK121" s="633" t="str">
        <f t="shared" si="317"/>
        <v>grey</v>
      </c>
      <c r="GL121" s="633" t="str">
        <f t="shared" si="317"/>
        <v>grey</v>
      </c>
      <c r="GM121" s="633" t="str">
        <f t="shared" si="317"/>
        <v>grey</v>
      </c>
      <c r="GN121" s="633" t="str">
        <f t="shared" si="317"/>
        <v>grey</v>
      </c>
      <c r="GO121" s="633" t="str">
        <f t="shared" si="317"/>
        <v>grey</v>
      </c>
      <c r="GP121" s="633" t="str">
        <f t="shared" si="317"/>
        <v>grey</v>
      </c>
      <c r="GQ121" s="633" t="str">
        <f t="shared" si="317"/>
        <v>grey</v>
      </c>
      <c r="GR121" s="633" t="str">
        <f t="shared" si="317"/>
        <v>grey</v>
      </c>
      <c r="GS121" s="633" t="str">
        <f t="shared" si="317"/>
        <v>grey</v>
      </c>
      <c r="GT121" s="633" t="str">
        <f t="shared" si="317"/>
        <v>grey</v>
      </c>
      <c r="GU121" s="633" t="str">
        <f t="shared" si="317"/>
        <v>grey</v>
      </c>
      <c r="GV121" s="633" t="str">
        <f t="shared" si="317"/>
        <v>grey</v>
      </c>
      <c r="GW121" s="633" t="str">
        <f t="shared" si="317"/>
        <v>grey</v>
      </c>
      <c r="GX121" s="633" t="str">
        <f t="shared" si="317"/>
        <v>grey</v>
      </c>
      <c r="GY121" s="633" t="str">
        <f t="shared" si="317"/>
        <v>grey</v>
      </c>
      <c r="GZ121" s="633" t="str">
        <f t="shared" si="317"/>
        <v>grey</v>
      </c>
      <c r="HA121" s="633" t="str">
        <f t="shared" si="317"/>
        <v>grey</v>
      </c>
      <c r="HB121" s="633" t="str">
        <f t="shared" si="317"/>
        <v>grey</v>
      </c>
      <c r="HC121" s="633" t="str">
        <f t="shared" si="317"/>
        <v>grey</v>
      </c>
      <c r="HD121" s="633" t="str">
        <f t="shared" si="317"/>
        <v>grey</v>
      </c>
      <c r="HE121" s="633" t="str">
        <f t="shared" si="317"/>
        <v>grey</v>
      </c>
      <c r="HF121" s="633" t="str">
        <f t="shared" si="317"/>
        <v>grey</v>
      </c>
      <c r="HG121" s="633" t="str">
        <f t="shared" si="317"/>
        <v>grey</v>
      </c>
      <c r="HH121" s="633" t="str">
        <f t="shared" si="317"/>
        <v>grey</v>
      </c>
      <c r="HI121" s="633" t="str">
        <f t="shared" si="317"/>
        <v>grey</v>
      </c>
      <c r="HJ121" s="633" t="str">
        <f t="shared" si="317"/>
        <v>grey</v>
      </c>
      <c r="HK121" s="633" t="str">
        <f t="shared" si="317"/>
        <v>grey</v>
      </c>
      <c r="HL121" s="633" t="str">
        <f t="shared" si="317"/>
        <v>grey</v>
      </c>
      <c r="HM121" s="633" t="str">
        <f t="shared" si="317"/>
        <v>grey</v>
      </c>
      <c r="HN121" s="633" t="str">
        <f t="shared" si="317"/>
        <v>grey</v>
      </c>
      <c r="HO121" s="633" t="str">
        <f t="shared" si="317"/>
        <v>grey</v>
      </c>
      <c r="HP121" s="633" t="str">
        <f t="shared" si="317"/>
        <v>grey</v>
      </c>
      <c r="HQ121" s="633" t="str">
        <f t="shared" si="317"/>
        <v>grey</v>
      </c>
      <c r="HR121" s="633" t="str">
        <f t="shared" si="317"/>
        <v>grey</v>
      </c>
      <c r="HS121" s="1162" t="str">
        <f t="shared" ref="HS121" si="318">IF($GG121="grey","grey",IF(BC121="","",IF(COUNTIF($CV$6:$CV$7,BC121)&gt;0,"","red")))</f>
        <v>grey</v>
      </c>
      <c r="HT121" s="1151" t="str">
        <f t="shared" ref="HT121:HU121" si="319">IF($GG121="grey","grey","")</f>
        <v>grey</v>
      </c>
      <c r="HU121" s="1160" t="str">
        <f t="shared" si="319"/>
        <v>grey</v>
      </c>
    </row>
    <row r="122" spans="2:229">
      <c r="B122" s="34" t="s">
        <v>57</v>
      </c>
      <c r="C122" s="35"/>
      <c r="D122" s="34" t="s">
        <v>57</v>
      </c>
      <c r="E122" s="35"/>
      <c r="F122" s="34" t="s">
        <v>57</v>
      </c>
      <c r="G122" s="35"/>
      <c r="H122" s="34" t="s">
        <v>57</v>
      </c>
      <c r="I122" s="35"/>
      <c r="J122" s="34" t="s">
        <v>57</v>
      </c>
      <c r="K122" s="35"/>
      <c r="L122" s="34" t="s">
        <v>57</v>
      </c>
      <c r="M122" s="35"/>
      <c r="O122" s="1152"/>
      <c r="P122" s="1152"/>
      <c r="Q122" s="1161"/>
      <c r="R122" s="1152"/>
      <c r="S122" s="432" t="s">
        <v>643</v>
      </c>
      <c r="T122" s="432" t="s">
        <v>643</v>
      </c>
      <c r="U122" s="432" t="s">
        <v>643</v>
      </c>
      <c r="V122" s="432" t="s">
        <v>643</v>
      </c>
      <c r="W122" s="432" t="s">
        <v>643</v>
      </c>
      <c r="X122" s="432" t="s">
        <v>643</v>
      </c>
      <c r="Y122" s="432" t="s">
        <v>643</v>
      </c>
      <c r="Z122" s="432" t="s">
        <v>643</v>
      </c>
      <c r="AA122" s="432" t="s">
        <v>643</v>
      </c>
      <c r="AB122" s="432" t="s">
        <v>643</v>
      </c>
      <c r="AC122" s="432" t="s">
        <v>643</v>
      </c>
      <c r="AD122" s="432" t="s">
        <v>643</v>
      </c>
      <c r="AE122" s="432" t="s">
        <v>643</v>
      </c>
      <c r="AF122" s="432" t="s">
        <v>643</v>
      </c>
      <c r="AG122" s="432" t="s">
        <v>643</v>
      </c>
      <c r="AH122" s="432" t="s">
        <v>643</v>
      </c>
      <c r="AI122" s="432" t="s">
        <v>643</v>
      </c>
      <c r="AJ122" s="432" t="s">
        <v>643</v>
      </c>
      <c r="AK122" s="432" t="s">
        <v>643</v>
      </c>
      <c r="AL122" s="432" t="s">
        <v>643</v>
      </c>
      <c r="AM122" s="432" t="s">
        <v>643</v>
      </c>
      <c r="AN122" s="432" t="s">
        <v>643</v>
      </c>
      <c r="AO122" s="432" t="s">
        <v>643</v>
      </c>
      <c r="AP122" s="432" t="s">
        <v>643</v>
      </c>
      <c r="AQ122" s="432" t="s">
        <v>643</v>
      </c>
      <c r="AR122" s="432" t="s">
        <v>643</v>
      </c>
      <c r="AS122" s="432" t="s">
        <v>643</v>
      </c>
      <c r="AT122" s="432" t="s">
        <v>643</v>
      </c>
      <c r="AU122" s="432" t="s">
        <v>643</v>
      </c>
      <c r="AV122" s="432" t="s">
        <v>643</v>
      </c>
      <c r="AW122" s="432" t="s">
        <v>643</v>
      </c>
      <c r="AX122" s="432" t="s">
        <v>643</v>
      </c>
      <c r="AY122" s="432" t="s">
        <v>643</v>
      </c>
      <c r="AZ122" s="432" t="s">
        <v>643</v>
      </c>
      <c r="BA122" s="432" t="s">
        <v>643</v>
      </c>
      <c r="BB122" s="432" t="s">
        <v>643</v>
      </c>
      <c r="BC122" s="1179"/>
      <c r="BD122" s="1152"/>
      <c r="BE122" s="1181"/>
      <c r="BU122" s="50"/>
      <c r="BV122" s="50"/>
      <c r="BW122" s="50"/>
      <c r="CG122" s="50"/>
      <c r="CH122" s="50"/>
      <c r="CI122" s="50"/>
      <c r="DA122" s="34" t="str">
        <f>IF(DA121="grey","grey",IF(B122="","yellow",IF(COUNTIF($BG$6:$BG$39,B122)&gt;0,"","red")))</f>
        <v>grey</v>
      </c>
      <c r="DB122" s="35" t="str">
        <f ca="1">IF(DA121="grey","grey",IFERROR(IF(COUNTIF(INDIRECT(B122),SUBSTITUTE(C122,"*","~")),EU122,"red"),IF(AND(C122&lt;&gt;$BG$7,C122&lt;&gt;$BG$8,C122&lt;&gt;$BG$9,C122&lt;&gt;$BG$10,C122&lt;&gt;$BG$11,C122&lt;&gt;$BG$12,C122&lt;&gt;$BG$13),"grey",EU122)))</f>
        <v>grey</v>
      </c>
      <c r="DC122" s="34" t="str">
        <f>IF(DC121="grey","grey",IF(D122="","yellow",IF(COUNTIF($BG$6:$BG$39,D122)&gt;0,"","red")))</f>
        <v>grey</v>
      </c>
      <c r="DD122" s="35" t="str">
        <f ca="1">IF(DC121="grey","grey",IFERROR(IF(COUNTIF(INDIRECT(D122),SUBSTITUTE(E122,"*","~")),EW122,"red"),IF(AND(E122&lt;&gt;$BG$7,E122&lt;&gt;$BG$8,E122&lt;&gt;$BG$9,E122&lt;&gt;$BG$10,E122&lt;&gt;$BG$11,E122&lt;&gt;$BG$12,E122&lt;&gt;$BG$13),"grey",EW122)))</f>
        <v>grey</v>
      </c>
      <c r="DE122" s="34" t="str">
        <f>IF(DE121="grey","grey",IF(F122="","yellow",IF(COUNTIF($BG$6:$BG$39,F122)&gt;0,"","red")))</f>
        <v>grey</v>
      </c>
      <c r="DF122" s="35" t="str">
        <f ca="1">IF(DE121="grey","grey",IFERROR(IF(COUNTIF(INDIRECT(F122),SUBSTITUTE(G122,"*","~")),EY122,"red"),IF(AND(G122&lt;&gt;$BG$7,G122&lt;&gt;$BG$8,G122&lt;&gt;$BG$9,G122&lt;&gt;$BG$10,G122&lt;&gt;$BG$11,G122&lt;&gt;$BG$12,G122&lt;&gt;$BG$13),"grey",EY122)))</f>
        <v>grey</v>
      </c>
      <c r="DG122" s="34" t="str">
        <f>IF(DG121="grey","grey",IF(H122="","yellow",IF(COUNTIF($BG$6:$BG$39,H122)&gt;0,"","red")))</f>
        <v>grey</v>
      </c>
      <c r="DH122" s="35" t="str">
        <f ca="1">IF(DG121="grey","grey",IFERROR(IF(COUNTIF(INDIRECT(H122),SUBSTITUTE(I122,"*","~")),FA122,"red"),IF(AND(I122&lt;&gt;$BG$7,I122&lt;&gt;$BG$8,I122&lt;&gt;$BG$9,I122&lt;&gt;$BG$10,I122&lt;&gt;$BG$11,I122&lt;&gt;$BG$12,I122&lt;&gt;$BG$13),"grey",FA122)))</f>
        <v>grey</v>
      </c>
      <c r="DI122" s="34" t="str">
        <f>IF(DI121="grey","grey",IF(J122="","yellow",IF(COUNTIF($BG$6:$BG$39,J122)&gt;0,"","red")))</f>
        <v>grey</v>
      </c>
      <c r="DJ122" s="35" t="str">
        <f ca="1">IF(DI121="grey","grey",IFERROR(IF(COUNTIF(INDIRECT(J122),SUBSTITUTE(K122,"*","~")),FC122,"red"),IF(AND(K122&lt;&gt;$BG$7,K122&lt;&gt;$BG$8,K122&lt;&gt;$BG$9,K122&lt;&gt;$BG$10,K122&lt;&gt;$BG$11,K122&lt;&gt;$BG$12,K122&lt;&gt;$BG$13),"grey",FC122)))</f>
        <v>grey</v>
      </c>
      <c r="DK122" s="34" t="str">
        <f>IF(DK121="grey","grey",IF(L122="","yellow",IF(COUNTIF($BG$6:$BG$39,L122)&gt;0,"","red")))</f>
        <v>grey</v>
      </c>
      <c r="DL122" s="35" t="str">
        <f ca="1">IF(DK121="grey","grey",IFERROR(IF(COUNTIF(INDIRECT(L122),SUBSTITUTE(M122,"*","~")),FE122,"red"),IF(AND(M122&lt;&gt;$BG$7,M122&lt;&gt;$BG$8,M122&lt;&gt;$BG$9,M122&lt;&gt;$BG$10,M122&lt;&gt;$BG$11,M122&lt;&gt;$BG$12,M122&lt;&gt;$BG$13),"grey",FE122)))</f>
        <v>grey</v>
      </c>
      <c r="DM122" s="22" t="str">
        <f>IFERROR(INDEX(内線情報!$BL$5:$BL$41,MATCH(R122,内線情報!$AI$5:$AI$43,0),1),"")</f>
        <v/>
      </c>
      <c r="DS122" s="1141"/>
      <c r="DV122" s="34" t="str">
        <f>CONCATENATE(B122,C122)</f>
        <v>未使用</v>
      </c>
      <c r="DW122" s="35"/>
      <c r="DX122" s="34" t="str">
        <f>CONCATENATE(D122,E122)</f>
        <v>未使用</v>
      </c>
      <c r="DY122" s="35"/>
      <c r="DZ122" s="34" t="str">
        <f>CONCATENATE(F122,G122)</f>
        <v>未使用</v>
      </c>
      <c r="EA122" s="35"/>
      <c r="EB122" s="34" t="str">
        <f>CONCATENATE(H122,I122)</f>
        <v>未使用</v>
      </c>
      <c r="EC122" s="35"/>
      <c r="ED122" s="34" t="str">
        <f>CONCATENATE(J122,K122)</f>
        <v>未使用</v>
      </c>
      <c r="EE122" s="35"/>
      <c r="EF122" s="34" t="str">
        <f>CONCATENATE(L122,M122)</f>
        <v>未使用</v>
      </c>
      <c r="EG122" s="35"/>
      <c r="EH122" s="22">
        <f>COUNTIF($DV$6:$EG$34,DV122)</f>
        <v>18</v>
      </c>
      <c r="EJ122" s="22">
        <f>COUNTIF($DV$6:$EG$34,DX122)</f>
        <v>18</v>
      </c>
      <c r="EL122" s="22">
        <f>COUNTIF($DV$6:$EG$34,DZ122)</f>
        <v>18</v>
      </c>
      <c r="EN122" s="22">
        <f>COUNTIF($DV$6:$EG$34,EB122)</f>
        <v>18</v>
      </c>
      <c r="EP122" s="22">
        <f>COUNTIF($DV$6:$EG$34,ED122)</f>
        <v>18</v>
      </c>
      <c r="ER122" s="22">
        <f>COUNTIF($DV$6:$EG$34,EF122)</f>
        <v>18</v>
      </c>
      <c r="ET122" s="34" t="str">
        <f>IF(DV122="未使用","",IF(EH122&lt;2,"","red"))</f>
        <v/>
      </c>
      <c r="EU122" s="35" t="str">
        <f>IF(B122="ボックスキー","",IF(C122="","red",FS122))</f>
        <v>red</v>
      </c>
      <c r="EV122" s="34" t="str">
        <f>IF(DX122="未使用","",IF(EJ122&lt;2,"","red"))</f>
        <v/>
      </c>
      <c r="EW122" s="35" t="str">
        <f>IF(D122="ボックスキー","",IF(E122="","red",FU122))</f>
        <v>red</v>
      </c>
      <c r="EX122" s="34" t="str">
        <f>IF(DZ122="未使用","",IF(EL122&lt;2,"","red"))</f>
        <v/>
      </c>
      <c r="EY122" s="35" t="str">
        <f>IF(F122="ボックスキー","",IF(G122="","red",FW122))</f>
        <v>red</v>
      </c>
      <c r="EZ122" s="34" t="str">
        <f>IF(EB122="未使用","",IF(EN122&lt;2,"","red"))</f>
        <v/>
      </c>
      <c r="FA122" s="35" t="str">
        <f>IF(H122="ボックスキー","",IF(I122="","red",FY122))</f>
        <v>red</v>
      </c>
      <c r="FB122" s="34" t="str">
        <f>IF(ED122="未使用","",IF(EP122&lt;2,"","red"))</f>
        <v/>
      </c>
      <c r="FC122" s="35" t="str">
        <f>IF(J122="ボックスキー","",IF(K122="","red",GA122))</f>
        <v>red</v>
      </c>
      <c r="FD122" s="34" t="str">
        <f>IF(EF122="未使用","",IF(ER122&lt;2,"","red"))</f>
        <v/>
      </c>
      <c r="FE122" s="35" t="str">
        <f>IF(L122="ボックスキー","",IF(M122="","red",GC122))</f>
        <v>red</v>
      </c>
      <c r="FF122" s="419"/>
      <c r="FG122" s="419"/>
      <c r="FH122" s="419"/>
      <c r="FI122" s="419"/>
      <c r="FJ122" s="419"/>
      <c r="FK122" s="419"/>
      <c r="FL122" s="419"/>
      <c r="FM122" s="419"/>
      <c r="FN122" s="419"/>
      <c r="FO122" s="419"/>
      <c r="FP122" s="419"/>
      <c r="FQ122" s="419"/>
      <c r="FR122" s="34"/>
      <c r="FS122" s="35" t="str">
        <f>IF(B122=$FG$6,INDEX($FG$7:$FG$18,C122),IF(B122=$FH$6,INDEX($FH$7:$FH$12,C122),IF(B122=$FI$6,INDEX($FI$7:$FI$18,C122),IF(B122=$FJ$6,INDEX($FJ$7:$FJ$56,C122),"none"))))</f>
        <v>none</v>
      </c>
      <c r="FT122" s="34"/>
      <c r="FU122" s="35" t="str">
        <f>IF(D122=$FG$6,INDEX($FG$7:$FG$18,E122),IF(D122=$FH$6,INDEX($FH$7:$FH$12,E122),IF(D122=$FI$6,INDEX($FI$7:$FI$18,E122),IF(D122=$FJ$6,INDEX($FJ$7:$FJ$56,E122),"none"))))</f>
        <v>none</v>
      </c>
      <c r="FV122" s="34"/>
      <c r="FW122" s="35" t="str">
        <f>IF(F122=$FG$6,INDEX($FG$7:$FG$18,G122),IF(F122=$FH$6,INDEX($FH$7:$FH$12,G122),IF(F122=$FI$6,INDEX($FI$7:$FI$18,G122),IF(F122=$FJ$6,INDEX($FJ$7:$FJ$56,G122),"none"))))</f>
        <v>none</v>
      </c>
      <c r="FX122" s="34"/>
      <c r="FY122" s="35" t="str">
        <f>IF(H122=$FG$6,INDEX($FG$7:$FG$18,I122),IF(H122=$FH$6,INDEX($FH$7:$FH$12,I122),IF(H122=$FI$6,INDEX($FI$7:$FI$18,I122),IF(H122=$FJ$6,INDEX($FJ$7:$FJ$56,I122),"none"))))</f>
        <v>none</v>
      </c>
      <c r="FZ122" s="34"/>
      <c r="GA122" s="35" t="str">
        <f>IF(J122=$FG$6,INDEX($FG$7:$FG$18,K122),IF(J122=$FH$6,INDEX($FH$7:$FH$12,K122),IF(J122=$FI$6,INDEX($FI$7:$FI$18,K122),IF(J122=$FJ$6,INDEX($FJ$7:$FJ$56,K122),"none"))))</f>
        <v>none</v>
      </c>
      <c r="GB122" s="34"/>
      <c r="GC122" s="35" t="str">
        <f>IF(L122=$FG$6,INDEX($FG$7:$FG$18,M122),IF(L122=$FH$6,INDEX($FH$7:$FH$12,M122),IF(L122=$FI$6,INDEX($FI$7:$FI$18,M122),IF(L122=$FJ$6,INDEX($FJ$7:$FJ$56,M122),"none"))))</f>
        <v>none</v>
      </c>
      <c r="GE122" s="1152"/>
      <c r="GF122" s="1152"/>
      <c r="GG122" s="1161"/>
      <c r="GH122" s="1152"/>
      <c r="GI122" s="633" t="str">
        <f t="shared" ref="GI122:HR122" si="320">IF(GI102="grey","grey",IF($GG121="grey","grey",IF(S122="","yellow",IF(COUNTIF($CW$6:$CW$7,S122)&gt;0,"","red"))))</f>
        <v>grey</v>
      </c>
      <c r="GJ122" s="633" t="str">
        <f t="shared" si="320"/>
        <v>grey</v>
      </c>
      <c r="GK122" s="633" t="str">
        <f t="shared" si="320"/>
        <v>grey</v>
      </c>
      <c r="GL122" s="633" t="str">
        <f t="shared" si="320"/>
        <v>grey</v>
      </c>
      <c r="GM122" s="633" t="str">
        <f t="shared" si="320"/>
        <v>grey</v>
      </c>
      <c r="GN122" s="633" t="str">
        <f t="shared" si="320"/>
        <v>grey</v>
      </c>
      <c r="GO122" s="633" t="str">
        <f t="shared" si="320"/>
        <v>grey</v>
      </c>
      <c r="GP122" s="633" t="str">
        <f t="shared" si="320"/>
        <v>grey</v>
      </c>
      <c r="GQ122" s="633" t="str">
        <f t="shared" si="320"/>
        <v>grey</v>
      </c>
      <c r="GR122" s="633" t="str">
        <f t="shared" si="320"/>
        <v>grey</v>
      </c>
      <c r="GS122" s="633" t="str">
        <f t="shared" si="320"/>
        <v>grey</v>
      </c>
      <c r="GT122" s="633" t="str">
        <f t="shared" si="320"/>
        <v>grey</v>
      </c>
      <c r="GU122" s="633" t="str">
        <f t="shared" si="320"/>
        <v>grey</v>
      </c>
      <c r="GV122" s="633" t="str">
        <f t="shared" si="320"/>
        <v>grey</v>
      </c>
      <c r="GW122" s="633" t="str">
        <f t="shared" si="320"/>
        <v>grey</v>
      </c>
      <c r="GX122" s="633" t="str">
        <f t="shared" si="320"/>
        <v>grey</v>
      </c>
      <c r="GY122" s="633" t="str">
        <f t="shared" si="320"/>
        <v>grey</v>
      </c>
      <c r="GZ122" s="633" t="str">
        <f t="shared" si="320"/>
        <v>grey</v>
      </c>
      <c r="HA122" s="633" t="str">
        <f t="shared" si="320"/>
        <v>grey</v>
      </c>
      <c r="HB122" s="633" t="str">
        <f t="shared" si="320"/>
        <v>grey</v>
      </c>
      <c r="HC122" s="633" t="str">
        <f t="shared" si="320"/>
        <v>grey</v>
      </c>
      <c r="HD122" s="633" t="str">
        <f t="shared" si="320"/>
        <v>grey</v>
      </c>
      <c r="HE122" s="633" t="str">
        <f t="shared" si="320"/>
        <v>grey</v>
      </c>
      <c r="HF122" s="633" t="str">
        <f t="shared" si="320"/>
        <v>grey</v>
      </c>
      <c r="HG122" s="633" t="str">
        <f t="shared" si="320"/>
        <v>grey</v>
      </c>
      <c r="HH122" s="633" t="str">
        <f t="shared" si="320"/>
        <v>grey</v>
      </c>
      <c r="HI122" s="633" t="str">
        <f t="shared" si="320"/>
        <v>grey</v>
      </c>
      <c r="HJ122" s="633" t="str">
        <f t="shared" si="320"/>
        <v>grey</v>
      </c>
      <c r="HK122" s="633" t="str">
        <f t="shared" si="320"/>
        <v>grey</v>
      </c>
      <c r="HL122" s="633" t="str">
        <f t="shared" si="320"/>
        <v>grey</v>
      </c>
      <c r="HM122" s="633" t="str">
        <f t="shared" si="320"/>
        <v>grey</v>
      </c>
      <c r="HN122" s="633" t="str">
        <f t="shared" si="320"/>
        <v>grey</v>
      </c>
      <c r="HO122" s="633" t="str">
        <f t="shared" si="320"/>
        <v>grey</v>
      </c>
      <c r="HP122" s="633" t="str">
        <f t="shared" si="320"/>
        <v>grey</v>
      </c>
      <c r="HQ122" s="633" t="str">
        <f t="shared" si="320"/>
        <v>grey</v>
      </c>
      <c r="HR122" s="633" t="str">
        <f t="shared" si="320"/>
        <v>grey</v>
      </c>
      <c r="HS122" s="1163"/>
      <c r="HT122" s="1152"/>
      <c r="HU122" s="1161"/>
    </row>
    <row r="123" spans="2:229">
      <c r="B123" s="1175" t="str">
        <f>IFERROR(INDEX($DV:$DV,ROW()),"")&amp;""</f>
        <v/>
      </c>
      <c r="C123" s="1176"/>
      <c r="D123" s="1177" t="str">
        <f>IFERROR(INDEX($DX:$DX,ROW()),"")&amp;""</f>
        <v/>
      </c>
      <c r="E123" s="1176"/>
      <c r="F123" s="1175" t="str">
        <f>IFERROR(INDEX($DZ:$DZ,ROW()),"")&amp;""</f>
        <v/>
      </c>
      <c r="G123" s="1176"/>
      <c r="H123" s="1175" t="str">
        <f>IFERROR(INDEX($EB:$EB,ROW()),"")&amp;""</f>
        <v/>
      </c>
      <c r="I123" s="1176"/>
      <c r="J123" s="1175" t="str">
        <f>IFERROR(INDEX($ED:$ED,ROW()),"")&amp;""</f>
        <v/>
      </c>
      <c r="K123" s="1176"/>
      <c r="L123" s="1175" t="str">
        <f>IFERROR(INDEX($EF:$EF,ROW()),"")&amp;""</f>
        <v/>
      </c>
      <c r="M123" s="1176"/>
      <c r="O123" s="1151">
        <v>10</v>
      </c>
      <c r="P123" s="1151" t="str">
        <f>IFERROR(INDEX(内線情報!$C$5:$C$54,MATCH($Q123,内線情報!$B$5:$B$54,0)),"")&amp;""</f>
        <v/>
      </c>
      <c r="Q123" s="1160"/>
      <c r="R123" s="1151" t="str">
        <f>IFERROR(INDEX(内線情報!$D$5:$D$54,MATCH($Q123,内線情報!$B$5:$B$54,0)),"")&amp;""</f>
        <v/>
      </c>
      <c r="S123" s="431" t="s">
        <v>643</v>
      </c>
      <c r="T123" s="431" t="s">
        <v>643</v>
      </c>
      <c r="U123" s="431" t="s">
        <v>643</v>
      </c>
      <c r="V123" s="431" t="s">
        <v>643</v>
      </c>
      <c r="W123" s="431" t="s">
        <v>643</v>
      </c>
      <c r="X123" s="431" t="s">
        <v>643</v>
      </c>
      <c r="Y123" s="431" t="s">
        <v>643</v>
      </c>
      <c r="Z123" s="431" t="s">
        <v>643</v>
      </c>
      <c r="AA123" s="431" t="s">
        <v>643</v>
      </c>
      <c r="AB123" s="431" t="s">
        <v>643</v>
      </c>
      <c r="AC123" s="431" t="s">
        <v>643</v>
      </c>
      <c r="AD123" s="431" t="s">
        <v>643</v>
      </c>
      <c r="AE123" s="431" t="s">
        <v>643</v>
      </c>
      <c r="AF123" s="431" t="s">
        <v>643</v>
      </c>
      <c r="AG123" s="431" t="s">
        <v>643</v>
      </c>
      <c r="AH123" s="431" t="s">
        <v>643</v>
      </c>
      <c r="AI123" s="431" t="s">
        <v>643</v>
      </c>
      <c r="AJ123" s="431" t="s">
        <v>643</v>
      </c>
      <c r="AK123" s="431" t="s">
        <v>643</v>
      </c>
      <c r="AL123" s="431" t="s">
        <v>643</v>
      </c>
      <c r="AM123" s="431" t="s">
        <v>643</v>
      </c>
      <c r="AN123" s="431" t="s">
        <v>643</v>
      </c>
      <c r="AO123" s="431" t="s">
        <v>643</v>
      </c>
      <c r="AP123" s="431" t="s">
        <v>643</v>
      </c>
      <c r="AQ123" s="431" t="s">
        <v>643</v>
      </c>
      <c r="AR123" s="431" t="s">
        <v>643</v>
      </c>
      <c r="AS123" s="431" t="s">
        <v>643</v>
      </c>
      <c r="AT123" s="431" t="s">
        <v>643</v>
      </c>
      <c r="AU123" s="431" t="s">
        <v>643</v>
      </c>
      <c r="AV123" s="431" t="s">
        <v>643</v>
      </c>
      <c r="AW123" s="431" t="s">
        <v>643</v>
      </c>
      <c r="AX123" s="431" t="s">
        <v>643</v>
      </c>
      <c r="AY123" s="431" t="s">
        <v>643</v>
      </c>
      <c r="AZ123" s="431" t="s">
        <v>643</v>
      </c>
      <c r="BA123" s="431" t="s">
        <v>643</v>
      </c>
      <c r="BB123" s="431" t="s">
        <v>643</v>
      </c>
      <c r="BC123" s="1178" t="s">
        <v>643</v>
      </c>
      <c r="BD123" s="1151" t="str">
        <f>IFERROR(IF(Q123="","",IF(ISBLANK(INDEX(内線情報!$G$5:$G$54,Q123)),1,DS123)),"")&amp;""</f>
        <v/>
      </c>
      <c r="BE123" s="1180"/>
      <c r="BP123" s="50" t="e">
        <f>INDEX(番号!$CA$5:$CB$44,C122,2)</f>
        <v>#VALUE!</v>
      </c>
      <c r="BQ123" s="50" t="str">
        <f>IF(C122="","",IF(BP123="",INDEX(番号!$CA$44:$CB121,C122,2),BP123))</f>
        <v/>
      </c>
      <c r="BR123" s="50" t="e">
        <f>INDEX(番号!$CC$5:$CE$52,C122,3)</f>
        <v>#VALUE!</v>
      </c>
      <c r="BS123" s="50" t="str">
        <f>IF(C122="","",IF(BR123="0",INDEX(番号!$CC$5:$CE$52,C122,2),BR123))&amp;""</f>
        <v/>
      </c>
      <c r="BT123" s="50" t="e">
        <f>INDEX(番号!$CA$5:$CB$44,E122,2)</f>
        <v>#VALUE!</v>
      </c>
      <c r="BU123" s="50" t="str">
        <f>IF(E122="","",IF(BT123="",INDEX(番号!$CA$44:$CB121,E122,2),BT123))&amp;""</f>
        <v/>
      </c>
      <c r="BV123" s="50" t="e">
        <f>INDEX(番号!$CC$5:$CE$52,E122,3)</f>
        <v>#VALUE!</v>
      </c>
      <c r="BW123" s="50" t="str">
        <f>IF(E122="","",IF(BV123="0",INDEX(番号!$CC$5:$CE$52,E122,2),BV123))&amp;""</f>
        <v/>
      </c>
      <c r="BX123" s="50" t="e">
        <f>INDEX(番号!$CA$5:$CB$44,G122,2)</f>
        <v>#VALUE!</v>
      </c>
      <c r="BY123" s="50" t="str">
        <f>IF(G122="","",IF(BX123="",INDEX(番号!$CA$44:$CB121,G122,2),BX123))&amp;""</f>
        <v/>
      </c>
      <c r="BZ123" s="50" t="e">
        <f>INDEX(番号!$CC$5:$CE$52,G122,3)</f>
        <v>#VALUE!</v>
      </c>
      <c r="CA123" s="50" t="str">
        <f>IF(G122="","",IF(BZ123="0",INDEX(番号!$CC$5:$CE$52,G122,2),BZ123))&amp;""</f>
        <v/>
      </c>
      <c r="CB123" s="50" t="e">
        <f>INDEX(番号!$CA$5:$CB$44,I122,2)</f>
        <v>#VALUE!</v>
      </c>
      <c r="CC123" s="50" t="str">
        <f>IF(I122="","",IF(CB123="",INDEX(番号!$CA$44:$CB121,I122,2),CB123))&amp;""</f>
        <v/>
      </c>
      <c r="CD123" s="50" t="e">
        <f>INDEX(番号!$CC$5:$CE$52,I122,3)</f>
        <v>#VALUE!</v>
      </c>
      <c r="CE123" s="50" t="str">
        <f>IF(I122="","",IF(CD123="0",INDEX(番号!$CC$5:$CE$52,I122,2),CD123))&amp;""</f>
        <v/>
      </c>
      <c r="CF123" s="50" t="e">
        <f>INDEX(番号!$CA$5:$CB$44,K122,2)</f>
        <v>#VALUE!</v>
      </c>
      <c r="CG123" s="50" t="str">
        <f>IF(K122="","",IF(CF123="",INDEX(番号!$CA$5:$CB$44,K122,1),CF123))&amp;""</f>
        <v/>
      </c>
      <c r="CH123" s="50" t="e">
        <f>INDEX(番号!$CC$5:$CE$52,K122,3)</f>
        <v>#VALUE!</v>
      </c>
      <c r="CI123" s="50" t="str">
        <f>IF(K122="","",IF(CH123="0",INDEX(番号!$CC$5:$CE$52,K122,2),CH123))&amp;""</f>
        <v/>
      </c>
      <c r="CJ123" s="50" t="e">
        <f>INDEX(番号!$CA$5:$CB$44,M122,2)</f>
        <v>#VALUE!</v>
      </c>
      <c r="CK123" s="50" t="str">
        <f>IF(M122="","",IF(CJ123="",INDEX(番号!$CA$5:$CB$44,M122,1),CJ123))&amp;""</f>
        <v/>
      </c>
      <c r="CL123" s="50" t="e">
        <f>INDEX(番号!$CC$5:$CE$52,M122,3)</f>
        <v>#VALUE!</v>
      </c>
      <c r="CM123" s="50" t="str">
        <f>IF(M122="","",IF(CL123="0",INDEX(番号!$CC$5:$CE$52,M122,2),CL123))&amp;""</f>
        <v/>
      </c>
      <c r="DA123" s="1153" t="str">
        <f>IF(DA121="grey","grey","")</f>
        <v>grey</v>
      </c>
      <c r="DB123" s="1154"/>
      <c r="DC123" s="1153" t="str">
        <f>IF(DC121="grey","grey","")</f>
        <v>grey</v>
      </c>
      <c r="DD123" s="1154"/>
      <c r="DE123" s="1153" t="str">
        <f>IF(DE121="grey","grey","")</f>
        <v>grey</v>
      </c>
      <c r="DF123" s="1154"/>
      <c r="DG123" s="1153" t="str">
        <f>IF(DG121="grey","grey","")</f>
        <v>grey</v>
      </c>
      <c r="DH123" s="1154"/>
      <c r="DI123" s="1153" t="str">
        <f>IF(DI121="grey","grey","")</f>
        <v>grey</v>
      </c>
      <c r="DJ123" s="1154"/>
      <c r="DK123" s="1153" t="str">
        <f>IF(DK121="grey","grey","")</f>
        <v>grey</v>
      </c>
      <c r="DL123" s="1154"/>
      <c r="DM123" s="22" t="str">
        <f>IFERROR(INDEX(内線情報!$BL$5:$BL$41,MATCH(R123,内線情報!$AI$5:$AI$43,0),1),"")</f>
        <v/>
      </c>
      <c r="DS123" s="1141" t="e">
        <f>INDEX(内線情報!$G$5:$G$54,MATCH(Q123,DK,0))</f>
        <v>#N/A</v>
      </c>
      <c r="DV123" s="1153" t="str">
        <f>IF(B122="DK",BQ123,IF(B122="NK",BS123,""))</f>
        <v/>
      </c>
      <c r="DW123" s="1154"/>
      <c r="DX123" s="1155" t="str">
        <f>IF(D122="DK",BU123,IF(D122="NK",BW123,""))</f>
        <v/>
      </c>
      <c r="DY123" s="1156"/>
      <c r="DZ123" s="1155" t="str">
        <f>IF(F122="DK",BY123,IF(F122="NK",CA123,""))</f>
        <v/>
      </c>
      <c r="EA123" s="1156"/>
      <c r="EB123" s="1155" t="str">
        <f>IF(H122="DK",CC123,IF(H122="NK",CE123,""))</f>
        <v/>
      </c>
      <c r="EC123" s="1156"/>
      <c r="ED123" s="1155" t="str">
        <f>IF(J122="DK",CG123,IF(J122="NK",CI123,""))</f>
        <v/>
      </c>
      <c r="EE123" s="1156"/>
      <c r="EF123" s="1155" t="str">
        <f>IF(L122="DK",CK123,IF(L122="NK",CM123,""))</f>
        <v/>
      </c>
      <c r="EG123" s="1156"/>
      <c r="ET123" s="1153"/>
      <c r="EU123" s="1154"/>
      <c r="EV123" s="1153"/>
      <c r="EW123" s="1154"/>
      <c r="EX123" s="1153"/>
      <c r="EY123" s="1154"/>
      <c r="EZ123" s="1153"/>
      <c r="FA123" s="1154"/>
      <c r="FB123" s="1153"/>
      <c r="FC123" s="1154"/>
      <c r="FD123" s="1153"/>
      <c r="FE123" s="1154"/>
      <c r="FF123" s="411"/>
      <c r="FG123" s="411"/>
      <c r="FH123" s="411"/>
      <c r="FI123" s="411"/>
      <c r="FJ123" s="411"/>
      <c r="FK123" s="411"/>
      <c r="FL123" s="411"/>
      <c r="FM123" s="411"/>
      <c r="FN123" s="411"/>
      <c r="FO123" s="411"/>
      <c r="FP123" s="411"/>
      <c r="FQ123" s="411"/>
      <c r="FR123" s="1153"/>
      <c r="FS123" s="1154"/>
      <c r="FT123" s="1153"/>
      <c r="FU123" s="1154"/>
      <c r="FV123" s="1153"/>
      <c r="FW123" s="1154"/>
      <c r="FX123" s="1153"/>
      <c r="FY123" s="1154"/>
      <c r="FZ123" s="1153"/>
      <c r="GA123" s="1154"/>
      <c r="GB123" s="1153"/>
      <c r="GC123" s="1154"/>
      <c r="GE123" s="1151" t="str">
        <f>IF($GF123="grey","grey","")</f>
        <v>grey</v>
      </c>
      <c r="GF123" s="1151" t="str">
        <f>IF($GG123="grey","grey","")</f>
        <v>grey</v>
      </c>
      <c r="GG123" s="1160" t="str">
        <f>IF(Q123="","grey",IF(COUNTIF(Q:Q,Q123)&gt;1,"red",IF(COUNTIF(_DK,Q123)&gt;0,"","red")))</f>
        <v>grey</v>
      </c>
      <c r="GH123" s="1151" t="str">
        <f>IF($GF123="grey","grey","")</f>
        <v>grey</v>
      </c>
      <c r="GI123" s="633" t="str">
        <f t="shared" ref="GI123:HR123" si="321">IF(GI102="grey","grey",IF($GG123="grey","grey",IF(S123="","yellow",IF(COUNTIF($CT$6:$CT$21,S123)&gt;0,"","red"))))</f>
        <v>grey</v>
      </c>
      <c r="GJ123" s="633" t="str">
        <f t="shared" si="321"/>
        <v>grey</v>
      </c>
      <c r="GK123" s="633" t="str">
        <f t="shared" si="321"/>
        <v>grey</v>
      </c>
      <c r="GL123" s="633" t="str">
        <f t="shared" si="321"/>
        <v>grey</v>
      </c>
      <c r="GM123" s="633" t="str">
        <f t="shared" si="321"/>
        <v>grey</v>
      </c>
      <c r="GN123" s="633" t="str">
        <f t="shared" si="321"/>
        <v>grey</v>
      </c>
      <c r="GO123" s="633" t="str">
        <f t="shared" si="321"/>
        <v>grey</v>
      </c>
      <c r="GP123" s="633" t="str">
        <f t="shared" si="321"/>
        <v>grey</v>
      </c>
      <c r="GQ123" s="633" t="str">
        <f t="shared" si="321"/>
        <v>grey</v>
      </c>
      <c r="GR123" s="633" t="str">
        <f t="shared" si="321"/>
        <v>grey</v>
      </c>
      <c r="GS123" s="633" t="str">
        <f t="shared" si="321"/>
        <v>grey</v>
      </c>
      <c r="GT123" s="633" t="str">
        <f t="shared" si="321"/>
        <v>grey</v>
      </c>
      <c r="GU123" s="633" t="str">
        <f t="shared" si="321"/>
        <v>grey</v>
      </c>
      <c r="GV123" s="633" t="str">
        <f t="shared" si="321"/>
        <v>grey</v>
      </c>
      <c r="GW123" s="633" t="str">
        <f t="shared" si="321"/>
        <v>grey</v>
      </c>
      <c r="GX123" s="633" t="str">
        <f t="shared" si="321"/>
        <v>grey</v>
      </c>
      <c r="GY123" s="633" t="str">
        <f t="shared" si="321"/>
        <v>grey</v>
      </c>
      <c r="GZ123" s="633" t="str">
        <f t="shared" si="321"/>
        <v>grey</v>
      </c>
      <c r="HA123" s="633" t="str">
        <f t="shared" si="321"/>
        <v>grey</v>
      </c>
      <c r="HB123" s="633" t="str">
        <f t="shared" si="321"/>
        <v>grey</v>
      </c>
      <c r="HC123" s="633" t="str">
        <f t="shared" si="321"/>
        <v>grey</v>
      </c>
      <c r="HD123" s="633" t="str">
        <f t="shared" si="321"/>
        <v>grey</v>
      </c>
      <c r="HE123" s="633" t="str">
        <f t="shared" si="321"/>
        <v>grey</v>
      </c>
      <c r="HF123" s="633" t="str">
        <f t="shared" si="321"/>
        <v>grey</v>
      </c>
      <c r="HG123" s="633" t="str">
        <f t="shared" si="321"/>
        <v>grey</v>
      </c>
      <c r="HH123" s="633" t="str">
        <f t="shared" si="321"/>
        <v>grey</v>
      </c>
      <c r="HI123" s="633" t="str">
        <f t="shared" si="321"/>
        <v>grey</v>
      </c>
      <c r="HJ123" s="633" t="str">
        <f t="shared" si="321"/>
        <v>grey</v>
      </c>
      <c r="HK123" s="633" t="str">
        <f t="shared" si="321"/>
        <v>grey</v>
      </c>
      <c r="HL123" s="633" t="str">
        <f t="shared" si="321"/>
        <v>grey</v>
      </c>
      <c r="HM123" s="633" t="str">
        <f t="shared" si="321"/>
        <v>grey</v>
      </c>
      <c r="HN123" s="633" t="str">
        <f t="shared" si="321"/>
        <v>grey</v>
      </c>
      <c r="HO123" s="633" t="str">
        <f t="shared" si="321"/>
        <v>grey</v>
      </c>
      <c r="HP123" s="633" t="str">
        <f t="shared" si="321"/>
        <v>grey</v>
      </c>
      <c r="HQ123" s="633" t="str">
        <f t="shared" si="321"/>
        <v>grey</v>
      </c>
      <c r="HR123" s="633" t="str">
        <f t="shared" si="321"/>
        <v>grey</v>
      </c>
      <c r="HS123" s="1162" t="str">
        <f t="shared" ref="HS123" si="322">IF($GG123="grey","grey",IF(BC123="","",IF(COUNTIF($CV$6:$CV$7,BC123)&gt;0,"","red")))</f>
        <v>grey</v>
      </c>
      <c r="HT123" s="1151" t="str">
        <f t="shared" ref="HT123:HU123" si="323">IF($GG123="grey","grey","")</f>
        <v>grey</v>
      </c>
      <c r="HU123" s="1160" t="str">
        <f t="shared" si="323"/>
        <v>grey</v>
      </c>
    </row>
    <row r="124" spans="2:229">
      <c r="B124" s="1175" t="str">
        <f>IFERROR(INDEX($DV:$DV,ROW()),"")&amp;""</f>
        <v/>
      </c>
      <c r="C124" s="1176"/>
      <c r="D124" s="1177" t="str">
        <f>IFERROR(INDEX($DX:$DX,ROW()),"")&amp;""</f>
        <v/>
      </c>
      <c r="E124" s="1176"/>
      <c r="F124" s="1175" t="str">
        <f>IFERROR(INDEX($DZ:$DZ,ROW()),"")&amp;""</f>
        <v/>
      </c>
      <c r="G124" s="1176"/>
      <c r="H124" s="1175" t="str">
        <f>IFERROR(INDEX($EB:$EB,ROW()),"")&amp;""</f>
        <v/>
      </c>
      <c r="I124" s="1176"/>
      <c r="J124" s="1175" t="str">
        <f>IFERROR(INDEX($ED:$ED,ROW()),"")&amp;""</f>
        <v/>
      </c>
      <c r="K124" s="1176"/>
      <c r="L124" s="1175" t="str">
        <f>IFERROR(INDEX($EF:$EF,ROW()),"")&amp;""</f>
        <v/>
      </c>
      <c r="M124" s="1176"/>
      <c r="O124" s="1152"/>
      <c r="P124" s="1152"/>
      <c r="Q124" s="1161"/>
      <c r="R124" s="1152"/>
      <c r="S124" s="432" t="s">
        <v>643</v>
      </c>
      <c r="T124" s="432" t="s">
        <v>643</v>
      </c>
      <c r="U124" s="432" t="s">
        <v>643</v>
      </c>
      <c r="V124" s="432" t="s">
        <v>643</v>
      </c>
      <c r="W124" s="432" t="s">
        <v>643</v>
      </c>
      <c r="X124" s="432" t="s">
        <v>643</v>
      </c>
      <c r="Y124" s="432" t="s">
        <v>643</v>
      </c>
      <c r="Z124" s="432" t="s">
        <v>643</v>
      </c>
      <c r="AA124" s="432" t="s">
        <v>643</v>
      </c>
      <c r="AB124" s="432" t="s">
        <v>643</v>
      </c>
      <c r="AC124" s="432" t="s">
        <v>643</v>
      </c>
      <c r="AD124" s="432" t="s">
        <v>643</v>
      </c>
      <c r="AE124" s="432" t="s">
        <v>643</v>
      </c>
      <c r="AF124" s="432" t="s">
        <v>643</v>
      </c>
      <c r="AG124" s="432" t="s">
        <v>643</v>
      </c>
      <c r="AH124" s="432" t="s">
        <v>643</v>
      </c>
      <c r="AI124" s="432" t="s">
        <v>643</v>
      </c>
      <c r="AJ124" s="432" t="s">
        <v>643</v>
      </c>
      <c r="AK124" s="432" t="s">
        <v>643</v>
      </c>
      <c r="AL124" s="432" t="s">
        <v>643</v>
      </c>
      <c r="AM124" s="432" t="s">
        <v>643</v>
      </c>
      <c r="AN124" s="432" t="s">
        <v>643</v>
      </c>
      <c r="AO124" s="432" t="s">
        <v>643</v>
      </c>
      <c r="AP124" s="432" t="s">
        <v>643</v>
      </c>
      <c r="AQ124" s="432" t="s">
        <v>643</v>
      </c>
      <c r="AR124" s="432" t="s">
        <v>643</v>
      </c>
      <c r="AS124" s="432" t="s">
        <v>643</v>
      </c>
      <c r="AT124" s="432" t="s">
        <v>643</v>
      </c>
      <c r="AU124" s="432" t="s">
        <v>643</v>
      </c>
      <c r="AV124" s="432" t="s">
        <v>643</v>
      </c>
      <c r="AW124" s="432" t="s">
        <v>643</v>
      </c>
      <c r="AX124" s="432" t="s">
        <v>643</v>
      </c>
      <c r="AY124" s="432" t="s">
        <v>643</v>
      </c>
      <c r="AZ124" s="432" t="s">
        <v>643</v>
      </c>
      <c r="BA124" s="432" t="s">
        <v>643</v>
      </c>
      <c r="BB124" s="432" t="s">
        <v>643</v>
      </c>
      <c r="BC124" s="1179"/>
      <c r="BD124" s="1152"/>
      <c r="BE124" s="1181"/>
      <c r="BP124" s="50" t="s">
        <v>720</v>
      </c>
      <c r="BQ124" s="50" t="str">
        <f>IF(C122="","",INDEX(外線情報!$K$5:$K$16,C122,1))&amp;""</f>
        <v/>
      </c>
      <c r="BR124" s="50" t="s">
        <v>417</v>
      </c>
      <c r="BS124" s="50" t="str">
        <f>IF(C122="","",INDEX(NK･NKG!$CG$5:$CG$52,C122,1))&amp;""</f>
        <v/>
      </c>
      <c r="BT124" s="50" t="s">
        <v>720</v>
      </c>
      <c r="BU124" s="50" t="str">
        <f>IF(E122="","",INDEX(外線情報!$K$5:$K$16,E122,1))&amp;""</f>
        <v/>
      </c>
      <c r="BV124" s="50" t="s">
        <v>417</v>
      </c>
      <c r="BW124" s="50" t="str">
        <f>IF(E122="","",INDEX(NK･NKG!$CG$5:$CG$52,E122,1))&amp;""</f>
        <v/>
      </c>
      <c r="BX124" s="50" t="s">
        <v>720</v>
      </c>
      <c r="BY124" s="50" t="str">
        <f>IF(G122="","",INDEX(外線情報!$K$5:$K$16,G122,1))&amp;""</f>
        <v/>
      </c>
      <c r="BZ124" s="50" t="s">
        <v>417</v>
      </c>
      <c r="CA124" s="50" t="str">
        <f>IF(G122="","",INDEX(NK･NKG!$CG$5:$CG$52,G122,1))&amp;""</f>
        <v/>
      </c>
      <c r="CB124" s="50" t="s">
        <v>720</v>
      </c>
      <c r="CC124" s="50" t="str">
        <f>IF(I122="","",INDEX(外線情報!$K$5:$K$16,I122,1))&amp;""</f>
        <v/>
      </c>
      <c r="CD124" s="50" t="s">
        <v>417</v>
      </c>
      <c r="CE124" s="50" t="str">
        <f>IF(I122="","",INDEX(NK･NKG!$CG$5:$CG$52,I122,1))&amp;""</f>
        <v/>
      </c>
      <c r="CF124" s="50" t="s">
        <v>720</v>
      </c>
      <c r="CG124" s="50" t="str">
        <f>IF(K122="","",INDEX(外線情報!$K$5:$K$16,K122,1))&amp;""</f>
        <v/>
      </c>
      <c r="CH124" s="50" t="s">
        <v>417</v>
      </c>
      <c r="CI124" s="50" t="str">
        <f>IF(K122="","",INDEX(NK･NKG!$CG$5:$CG$52,K122,1))&amp;""</f>
        <v/>
      </c>
      <c r="CJ124" s="50" t="s">
        <v>720</v>
      </c>
      <c r="CK124" s="50" t="str">
        <f>IF(M122="","",INDEX(外線情報!$K$5:$K$16,M122,1))&amp;""</f>
        <v/>
      </c>
      <c r="CL124" s="50" t="s">
        <v>417</v>
      </c>
      <c r="CM124" s="50" t="str">
        <f>IF(M122="","",INDEX(NK･NKG!$CG$5:$CG$52,M122,1))&amp;""</f>
        <v/>
      </c>
      <c r="DA124" s="1153" t="str">
        <f t="shared" ref="DA124" si="324">IF(DA121="grey","grey","")</f>
        <v>grey</v>
      </c>
      <c r="DB124" s="1154"/>
      <c r="DC124" s="1153" t="str">
        <f t="shared" ref="DC124" si="325">IF(DC121="grey","grey","")</f>
        <v>grey</v>
      </c>
      <c r="DD124" s="1154"/>
      <c r="DE124" s="1153" t="str">
        <f t="shared" ref="DE124" si="326">IF(DE121="grey","grey","")</f>
        <v>grey</v>
      </c>
      <c r="DF124" s="1154"/>
      <c r="DG124" s="1153" t="str">
        <f t="shared" ref="DG124" si="327">IF(DG121="grey","grey","")</f>
        <v>grey</v>
      </c>
      <c r="DH124" s="1154"/>
      <c r="DI124" s="1153" t="str">
        <f t="shared" ref="DI124" si="328">IF(DI121="grey","grey","")</f>
        <v>grey</v>
      </c>
      <c r="DJ124" s="1154"/>
      <c r="DK124" s="1153" t="str">
        <f t="shared" ref="DK124" si="329">IF(DK121="grey","grey","")</f>
        <v>grey</v>
      </c>
      <c r="DL124" s="1154"/>
      <c r="DM124" s="22" t="str">
        <f>IFERROR(INDEX(内線情報!$BL$5:$BL$41,MATCH(R124,内線情報!$AI$5:$AI$43,0),1),"")</f>
        <v/>
      </c>
      <c r="DS124" s="1141"/>
      <c r="DV124" s="1153" t="str">
        <f>IF(B122="IK",BQ124,IF(B122="NK",BS124,""))</f>
        <v/>
      </c>
      <c r="DW124" s="1154"/>
      <c r="DX124" s="1155" t="str">
        <f>IF(D122="IK",BU124,IF(D122="NK",BW124,""))</f>
        <v/>
      </c>
      <c r="DY124" s="1156"/>
      <c r="DZ124" s="1155" t="str">
        <f>IF(F122="IK",BY124,IF(F122="NK",CA124,""))</f>
        <v/>
      </c>
      <c r="EA124" s="1156"/>
      <c r="EB124" s="1155" t="str">
        <f>IF(H122="IK",CC124,IF(H122="NK",CE124,""))</f>
        <v/>
      </c>
      <c r="EC124" s="1156"/>
      <c r="ED124" s="1155" t="str">
        <f>IF(J122="IK",CG124,IF(J122="NK",CI124,""))</f>
        <v/>
      </c>
      <c r="EE124" s="1156"/>
      <c r="EF124" s="1155" t="str">
        <f>IF(L122="IK",CK124,IF(L122="NK",CM124,""))</f>
        <v/>
      </c>
      <c r="EG124" s="1156"/>
      <c r="ET124" s="1153"/>
      <c r="EU124" s="1154"/>
      <c r="EV124" s="1153"/>
      <c r="EW124" s="1154"/>
      <c r="EX124" s="1153"/>
      <c r="EY124" s="1154"/>
      <c r="EZ124" s="1153"/>
      <c r="FA124" s="1154"/>
      <c r="FB124" s="1153"/>
      <c r="FC124" s="1154"/>
      <c r="FD124" s="1153"/>
      <c r="FE124" s="1154"/>
      <c r="FF124" s="411"/>
      <c r="FG124" s="411"/>
      <c r="FH124" s="411"/>
      <c r="FI124" s="411"/>
      <c r="FJ124" s="411"/>
      <c r="FK124" s="411"/>
      <c r="FL124" s="411"/>
      <c r="FM124" s="411"/>
      <c r="FN124" s="411"/>
      <c r="FO124" s="411"/>
      <c r="FP124" s="411"/>
      <c r="FQ124" s="411"/>
      <c r="FR124" s="1153"/>
      <c r="FS124" s="1154"/>
      <c r="FT124" s="1153"/>
      <c r="FU124" s="1154"/>
      <c r="FV124" s="1153"/>
      <c r="FW124" s="1154"/>
      <c r="FX124" s="1153"/>
      <c r="FY124" s="1154"/>
      <c r="FZ124" s="1153"/>
      <c r="GA124" s="1154"/>
      <c r="GB124" s="1153"/>
      <c r="GC124" s="1154"/>
      <c r="GE124" s="1152"/>
      <c r="GF124" s="1152"/>
      <c r="GG124" s="1161"/>
      <c r="GH124" s="1152"/>
      <c r="GI124" s="633" t="str">
        <f t="shared" ref="GI124:HR124" si="330">IF(GI102="grey","grey",IF($GG123="grey","grey",IF(S124="","yellow",IF(COUNTIF($CW$6:$CW$7,S124)&gt;0,"","red"))))</f>
        <v>grey</v>
      </c>
      <c r="GJ124" s="633" t="str">
        <f t="shared" si="330"/>
        <v>grey</v>
      </c>
      <c r="GK124" s="633" t="str">
        <f t="shared" si="330"/>
        <v>grey</v>
      </c>
      <c r="GL124" s="633" t="str">
        <f t="shared" si="330"/>
        <v>grey</v>
      </c>
      <c r="GM124" s="633" t="str">
        <f t="shared" si="330"/>
        <v>grey</v>
      </c>
      <c r="GN124" s="633" t="str">
        <f t="shared" si="330"/>
        <v>grey</v>
      </c>
      <c r="GO124" s="633" t="str">
        <f t="shared" si="330"/>
        <v>grey</v>
      </c>
      <c r="GP124" s="633" t="str">
        <f t="shared" si="330"/>
        <v>grey</v>
      </c>
      <c r="GQ124" s="633" t="str">
        <f t="shared" si="330"/>
        <v>grey</v>
      </c>
      <c r="GR124" s="633" t="str">
        <f t="shared" si="330"/>
        <v>grey</v>
      </c>
      <c r="GS124" s="633" t="str">
        <f t="shared" si="330"/>
        <v>grey</v>
      </c>
      <c r="GT124" s="633" t="str">
        <f t="shared" si="330"/>
        <v>grey</v>
      </c>
      <c r="GU124" s="633" t="str">
        <f t="shared" si="330"/>
        <v>grey</v>
      </c>
      <c r="GV124" s="633" t="str">
        <f t="shared" si="330"/>
        <v>grey</v>
      </c>
      <c r="GW124" s="633" t="str">
        <f t="shared" si="330"/>
        <v>grey</v>
      </c>
      <c r="GX124" s="633" t="str">
        <f t="shared" si="330"/>
        <v>grey</v>
      </c>
      <c r="GY124" s="633" t="str">
        <f t="shared" si="330"/>
        <v>grey</v>
      </c>
      <c r="GZ124" s="633" t="str">
        <f t="shared" si="330"/>
        <v>grey</v>
      </c>
      <c r="HA124" s="633" t="str">
        <f t="shared" si="330"/>
        <v>grey</v>
      </c>
      <c r="HB124" s="633" t="str">
        <f t="shared" si="330"/>
        <v>grey</v>
      </c>
      <c r="HC124" s="633" t="str">
        <f t="shared" si="330"/>
        <v>grey</v>
      </c>
      <c r="HD124" s="633" t="str">
        <f t="shared" si="330"/>
        <v>grey</v>
      </c>
      <c r="HE124" s="633" t="str">
        <f t="shared" si="330"/>
        <v>grey</v>
      </c>
      <c r="HF124" s="633" t="str">
        <f t="shared" si="330"/>
        <v>grey</v>
      </c>
      <c r="HG124" s="633" t="str">
        <f t="shared" si="330"/>
        <v>grey</v>
      </c>
      <c r="HH124" s="633" t="str">
        <f t="shared" si="330"/>
        <v>grey</v>
      </c>
      <c r="HI124" s="633" t="str">
        <f t="shared" si="330"/>
        <v>grey</v>
      </c>
      <c r="HJ124" s="633" t="str">
        <f t="shared" si="330"/>
        <v>grey</v>
      </c>
      <c r="HK124" s="633" t="str">
        <f t="shared" si="330"/>
        <v>grey</v>
      </c>
      <c r="HL124" s="633" t="str">
        <f t="shared" si="330"/>
        <v>grey</v>
      </c>
      <c r="HM124" s="633" t="str">
        <f t="shared" si="330"/>
        <v>grey</v>
      </c>
      <c r="HN124" s="633" t="str">
        <f t="shared" si="330"/>
        <v>grey</v>
      </c>
      <c r="HO124" s="633" t="str">
        <f t="shared" si="330"/>
        <v>grey</v>
      </c>
      <c r="HP124" s="633" t="str">
        <f t="shared" si="330"/>
        <v>grey</v>
      </c>
      <c r="HQ124" s="633" t="str">
        <f t="shared" si="330"/>
        <v>grey</v>
      </c>
      <c r="HR124" s="633" t="str">
        <f t="shared" si="330"/>
        <v>grey</v>
      </c>
      <c r="HS124" s="1163"/>
      <c r="HT124" s="1152"/>
      <c r="HU124" s="1161"/>
    </row>
    <row r="125" spans="2:229">
      <c r="B125" s="1201" t="s">
        <v>1318</v>
      </c>
      <c r="C125" s="1202"/>
      <c r="D125" s="1203" t="s">
        <v>1318</v>
      </c>
      <c r="E125" s="1204"/>
      <c r="F125" s="1201" t="s">
        <v>1318</v>
      </c>
      <c r="G125" s="1202"/>
      <c r="H125" s="1203" t="s">
        <v>1331</v>
      </c>
      <c r="I125" s="1204"/>
      <c r="J125" s="1201" t="s">
        <v>1331</v>
      </c>
      <c r="K125" s="1202"/>
      <c r="L125" s="1203" t="s">
        <v>1318</v>
      </c>
      <c r="M125" s="1204"/>
      <c r="O125" s="1151">
        <v>11</v>
      </c>
      <c r="P125" s="1151" t="str">
        <f>IFERROR(INDEX(内線情報!$C$5:$C$54,MATCH($Q125,内線情報!$B$5:$B$54,0)),"")&amp;""</f>
        <v/>
      </c>
      <c r="Q125" s="1160"/>
      <c r="R125" s="1151" t="str">
        <f>IFERROR(INDEX(内線情報!$D$5:$D$54,MATCH($Q125,内線情報!$B$5:$B$54,0)),"")&amp;""</f>
        <v/>
      </c>
      <c r="S125" s="431" t="s">
        <v>643</v>
      </c>
      <c r="T125" s="431" t="s">
        <v>643</v>
      </c>
      <c r="U125" s="431" t="s">
        <v>643</v>
      </c>
      <c r="V125" s="431" t="s">
        <v>643</v>
      </c>
      <c r="W125" s="431" t="s">
        <v>643</v>
      </c>
      <c r="X125" s="431" t="s">
        <v>643</v>
      </c>
      <c r="Y125" s="431" t="s">
        <v>643</v>
      </c>
      <c r="Z125" s="431" t="s">
        <v>643</v>
      </c>
      <c r="AA125" s="431" t="s">
        <v>643</v>
      </c>
      <c r="AB125" s="431" t="s">
        <v>643</v>
      </c>
      <c r="AC125" s="431" t="s">
        <v>643</v>
      </c>
      <c r="AD125" s="431" t="s">
        <v>643</v>
      </c>
      <c r="AE125" s="431" t="s">
        <v>643</v>
      </c>
      <c r="AF125" s="431" t="s">
        <v>643</v>
      </c>
      <c r="AG125" s="431" t="s">
        <v>643</v>
      </c>
      <c r="AH125" s="431" t="s">
        <v>643</v>
      </c>
      <c r="AI125" s="431" t="s">
        <v>643</v>
      </c>
      <c r="AJ125" s="431" t="s">
        <v>643</v>
      </c>
      <c r="AK125" s="431" t="s">
        <v>643</v>
      </c>
      <c r="AL125" s="431" t="s">
        <v>643</v>
      </c>
      <c r="AM125" s="431" t="s">
        <v>643</v>
      </c>
      <c r="AN125" s="431" t="s">
        <v>643</v>
      </c>
      <c r="AO125" s="431" t="s">
        <v>643</v>
      </c>
      <c r="AP125" s="431" t="s">
        <v>643</v>
      </c>
      <c r="AQ125" s="431" t="s">
        <v>643</v>
      </c>
      <c r="AR125" s="431" t="s">
        <v>643</v>
      </c>
      <c r="AS125" s="431" t="s">
        <v>643</v>
      </c>
      <c r="AT125" s="431" t="s">
        <v>643</v>
      </c>
      <c r="AU125" s="431" t="s">
        <v>643</v>
      </c>
      <c r="AV125" s="431" t="s">
        <v>643</v>
      </c>
      <c r="AW125" s="431" t="s">
        <v>643</v>
      </c>
      <c r="AX125" s="431" t="s">
        <v>643</v>
      </c>
      <c r="AY125" s="431" t="s">
        <v>643</v>
      </c>
      <c r="AZ125" s="431" t="s">
        <v>643</v>
      </c>
      <c r="BA125" s="431" t="s">
        <v>643</v>
      </c>
      <c r="BB125" s="431" t="s">
        <v>643</v>
      </c>
      <c r="BC125" s="1178" t="s">
        <v>643</v>
      </c>
      <c r="BD125" s="1151" t="str">
        <f>IFERROR(IF(Q125="","",IF(ISBLANK(INDEX(内線情報!$G$5:$G$54,Q125)),1,DS125)),"")&amp;""</f>
        <v/>
      </c>
      <c r="BE125" s="1180"/>
      <c r="BW125" s="50"/>
      <c r="CH125" s="50"/>
      <c r="CI125" s="50"/>
      <c r="DA125" s="1153" t="str">
        <f>IF(DA121="grey","grey",IF(AND(B122&lt;&gt;$BG$7,B122&lt;&gt;$BG$9,B122&lt;&gt;$BG$13,B122&lt;&gt;$BG$12),"grey",IF(B125="","yellow",IF(COUNTIF($CN$6:$CN$32,B125)&gt;0,"","red"))))</f>
        <v>grey</v>
      </c>
      <c r="DB125" s="1154"/>
      <c r="DC125" s="1153" t="str">
        <f>IF(DC121="grey","grey",IF(AND(D122&lt;&gt;$BG$7,D122&lt;&gt;$BG$9,D122&lt;&gt;$BG$13,D122&lt;&gt;$BG$12),"grey",IF(D125="","yellow",IF(COUNTIF($CN$6:$CN$32,D125)&gt;0,"","red"))))</f>
        <v>grey</v>
      </c>
      <c r="DD125" s="1154"/>
      <c r="DE125" s="1164" t="str">
        <f>IF(DE121="grey","grey",IF(AND(F122&lt;&gt;$BG$7,F122&lt;&gt;$BG$9,F122&lt;&gt;$BG$13,F122&lt;&gt;$BG$12),"grey",IF(F125="","yellow",IF(COUNTIF($CN$6:$CN$32,F125)&gt;0,"","red"))))</f>
        <v>grey</v>
      </c>
      <c r="DF125" s="1165"/>
      <c r="DG125" s="1164" t="str">
        <f>IF(DG121="grey","grey",IF(AND(H122&lt;&gt;$BG$7,H122&lt;&gt;$BG$9,H122&lt;&gt;$BG$13,H122&lt;&gt;$BG$12),"grey",IF(H125="","yellow",IF(COUNTIF($CN$6:$CN$32,H125)&gt;0,"","red"))))</f>
        <v>grey</v>
      </c>
      <c r="DH125" s="1165"/>
      <c r="DI125" s="1164" t="str">
        <f>IF(DI121="grey","grey",IF(AND(J122&lt;&gt;$BG$7,J122&lt;&gt;$BG$9,J122&lt;&gt;$BG$13,J122&lt;&gt;$BG$12),"grey",IF(J125="","yellow",IF(COUNTIF($CN$6:$CN$32,J125)&gt;0,"","red"))))</f>
        <v>grey</v>
      </c>
      <c r="DJ125" s="1165"/>
      <c r="DK125" s="1164" t="str">
        <f>IF(DK121="grey","grey",IF(AND(L122&lt;&gt;$BG$7,L122&lt;&gt;$BG$9,L122&lt;&gt;$BG$13,L122&lt;&gt;$BG$12),"grey",IF(L125="","yellow",IF(COUNTIF($CN$6:$CN$32,L125)&gt;0,"","red"))))</f>
        <v>grey</v>
      </c>
      <c r="DL125" s="1165"/>
      <c r="DM125" s="22" t="str">
        <f>IFERROR(INDEX(内線情報!$BL$5:$BL$41,MATCH(R125,内線情報!$AI$5:$AI$43,0),1),"")</f>
        <v/>
      </c>
      <c r="DS125" s="1141" t="e">
        <f>INDEX(内線情報!$G$5:$G$54,MATCH(Q125,DK,0))</f>
        <v>#N/A</v>
      </c>
      <c r="DV125" s="1153"/>
      <c r="DW125" s="1154"/>
      <c r="DX125" s="1153"/>
      <c r="DY125" s="1154"/>
      <c r="DZ125" s="1153"/>
      <c r="EA125" s="1154"/>
      <c r="EB125" s="1153"/>
      <c r="EC125" s="1154"/>
      <c r="ED125" s="1153"/>
      <c r="EE125" s="1154"/>
      <c r="EF125" s="1153"/>
      <c r="EG125" s="1154"/>
      <c r="ET125" s="1153"/>
      <c r="EU125" s="1154"/>
      <c r="EV125" s="1153"/>
      <c r="EW125" s="1154"/>
      <c r="EX125" s="1153"/>
      <c r="EY125" s="1154"/>
      <c r="EZ125" s="1153"/>
      <c r="FA125" s="1154"/>
      <c r="FB125" s="1153"/>
      <c r="FC125" s="1154"/>
      <c r="FD125" s="1153"/>
      <c r="FE125" s="1154"/>
      <c r="FF125" s="411"/>
      <c r="FG125" s="411"/>
      <c r="FH125" s="411"/>
      <c r="FI125" s="411"/>
      <c r="FJ125" s="411"/>
      <c r="FK125" s="411"/>
      <c r="FL125" s="411"/>
      <c r="FM125" s="411"/>
      <c r="FN125" s="411"/>
      <c r="FO125" s="411"/>
      <c r="FP125" s="411"/>
      <c r="FQ125" s="411"/>
      <c r="FR125" s="1153"/>
      <c r="FS125" s="1154"/>
      <c r="FT125" s="1153"/>
      <c r="FU125" s="1154"/>
      <c r="FV125" s="1153"/>
      <c r="FW125" s="1154"/>
      <c r="FX125" s="1153"/>
      <c r="FY125" s="1154"/>
      <c r="FZ125" s="1153"/>
      <c r="GA125" s="1154"/>
      <c r="GB125" s="1153"/>
      <c r="GC125" s="1154"/>
      <c r="GE125" s="1151" t="str">
        <f>IF($GF125="grey","grey","")</f>
        <v>grey</v>
      </c>
      <c r="GF125" s="1151" t="str">
        <f>IF($GG125="grey","grey","")</f>
        <v>grey</v>
      </c>
      <c r="GG125" s="1160" t="str">
        <f>IF(Q125="","grey",IF(COUNTIF(Q:Q,Q125)&gt;1,"red",IF(COUNTIF(_DK,Q125)&gt;0,"","red")))</f>
        <v>grey</v>
      </c>
      <c r="GH125" s="1151" t="str">
        <f>IF($GF125="grey","grey","")</f>
        <v>grey</v>
      </c>
      <c r="GI125" s="633" t="str">
        <f t="shared" ref="GI125:HR125" si="331">IF(GI102="grey","grey",IF($GG125="grey","grey",IF(S125="","yellow",IF(COUNTIF($CT$6:$CT$21,S125)&gt;0,"","red"))))</f>
        <v>grey</v>
      </c>
      <c r="GJ125" s="633" t="str">
        <f t="shared" si="331"/>
        <v>grey</v>
      </c>
      <c r="GK125" s="633" t="str">
        <f t="shared" si="331"/>
        <v>grey</v>
      </c>
      <c r="GL125" s="633" t="str">
        <f t="shared" si="331"/>
        <v>grey</v>
      </c>
      <c r="GM125" s="633" t="str">
        <f t="shared" si="331"/>
        <v>grey</v>
      </c>
      <c r="GN125" s="633" t="str">
        <f t="shared" si="331"/>
        <v>grey</v>
      </c>
      <c r="GO125" s="633" t="str">
        <f t="shared" si="331"/>
        <v>grey</v>
      </c>
      <c r="GP125" s="633" t="str">
        <f t="shared" si="331"/>
        <v>grey</v>
      </c>
      <c r="GQ125" s="633" t="str">
        <f t="shared" si="331"/>
        <v>grey</v>
      </c>
      <c r="GR125" s="633" t="str">
        <f t="shared" si="331"/>
        <v>grey</v>
      </c>
      <c r="GS125" s="633" t="str">
        <f t="shared" si="331"/>
        <v>grey</v>
      </c>
      <c r="GT125" s="633" t="str">
        <f t="shared" si="331"/>
        <v>grey</v>
      </c>
      <c r="GU125" s="633" t="str">
        <f t="shared" si="331"/>
        <v>grey</v>
      </c>
      <c r="GV125" s="633" t="str">
        <f t="shared" si="331"/>
        <v>grey</v>
      </c>
      <c r="GW125" s="633" t="str">
        <f t="shared" si="331"/>
        <v>grey</v>
      </c>
      <c r="GX125" s="633" t="str">
        <f t="shared" si="331"/>
        <v>grey</v>
      </c>
      <c r="GY125" s="633" t="str">
        <f t="shared" si="331"/>
        <v>grey</v>
      </c>
      <c r="GZ125" s="633" t="str">
        <f t="shared" si="331"/>
        <v>grey</v>
      </c>
      <c r="HA125" s="633" t="str">
        <f t="shared" si="331"/>
        <v>grey</v>
      </c>
      <c r="HB125" s="633" t="str">
        <f t="shared" si="331"/>
        <v>grey</v>
      </c>
      <c r="HC125" s="633" t="str">
        <f t="shared" si="331"/>
        <v>grey</v>
      </c>
      <c r="HD125" s="633" t="str">
        <f t="shared" si="331"/>
        <v>grey</v>
      </c>
      <c r="HE125" s="633" t="str">
        <f t="shared" si="331"/>
        <v>grey</v>
      </c>
      <c r="HF125" s="633" t="str">
        <f t="shared" si="331"/>
        <v>grey</v>
      </c>
      <c r="HG125" s="633" t="str">
        <f t="shared" si="331"/>
        <v>grey</v>
      </c>
      <c r="HH125" s="633" t="str">
        <f t="shared" si="331"/>
        <v>grey</v>
      </c>
      <c r="HI125" s="633" t="str">
        <f t="shared" si="331"/>
        <v>grey</v>
      </c>
      <c r="HJ125" s="633" t="str">
        <f t="shared" si="331"/>
        <v>grey</v>
      </c>
      <c r="HK125" s="633" t="str">
        <f t="shared" si="331"/>
        <v>grey</v>
      </c>
      <c r="HL125" s="633" t="str">
        <f t="shared" si="331"/>
        <v>grey</v>
      </c>
      <c r="HM125" s="633" t="str">
        <f t="shared" si="331"/>
        <v>grey</v>
      </c>
      <c r="HN125" s="633" t="str">
        <f t="shared" si="331"/>
        <v>grey</v>
      </c>
      <c r="HO125" s="633" t="str">
        <f t="shared" si="331"/>
        <v>grey</v>
      </c>
      <c r="HP125" s="633" t="str">
        <f t="shared" si="331"/>
        <v>grey</v>
      </c>
      <c r="HQ125" s="633" t="str">
        <f t="shared" si="331"/>
        <v>grey</v>
      </c>
      <c r="HR125" s="633" t="str">
        <f t="shared" si="331"/>
        <v>grey</v>
      </c>
      <c r="HS125" s="1162" t="str">
        <f t="shared" ref="HS125" si="332">IF($GG125="grey","grey",IF(BC125="","",IF(COUNTIF($CV$6:$CV$7,BC125)&gt;0,"","red")))</f>
        <v>grey</v>
      </c>
      <c r="HT125" s="1151" t="str">
        <f t="shared" ref="HT125:HU125" si="333">IF($GG125="grey","grey","")</f>
        <v>grey</v>
      </c>
      <c r="HU125" s="1160" t="str">
        <f t="shared" si="333"/>
        <v>grey</v>
      </c>
    </row>
    <row r="126" spans="2:229">
      <c r="B126" s="1186" t="s">
        <v>315</v>
      </c>
      <c r="C126" s="1187"/>
      <c r="D126" s="1186" t="s">
        <v>316</v>
      </c>
      <c r="E126" s="1187"/>
      <c r="F126" s="1186" t="s">
        <v>317</v>
      </c>
      <c r="G126" s="1187"/>
      <c r="H126" s="1186" t="s">
        <v>318</v>
      </c>
      <c r="I126" s="1187"/>
      <c r="J126" s="1186" t="s">
        <v>319</v>
      </c>
      <c r="K126" s="1187"/>
      <c r="L126" s="1186" t="s">
        <v>320</v>
      </c>
      <c r="M126" s="1187"/>
      <c r="O126" s="1152"/>
      <c r="P126" s="1152"/>
      <c r="Q126" s="1161"/>
      <c r="R126" s="1152"/>
      <c r="S126" s="432" t="s">
        <v>643</v>
      </c>
      <c r="T126" s="432" t="s">
        <v>643</v>
      </c>
      <c r="U126" s="432" t="s">
        <v>643</v>
      </c>
      <c r="V126" s="432" t="s">
        <v>643</v>
      </c>
      <c r="W126" s="432" t="s">
        <v>643</v>
      </c>
      <c r="X126" s="432" t="s">
        <v>643</v>
      </c>
      <c r="Y126" s="432" t="s">
        <v>643</v>
      </c>
      <c r="Z126" s="432" t="s">
        <v>643</v>
      </c>
      <c r="AA126" s="432" t="s">
        <v>643</v>
      </c>
      <c r="AB126" s="432" t="s">
        <v>643</v>
      </c>
      <c r="AC126" s="432" t="s">
        <v>643</v>
      </c>
      <c r="AD126" s="432" t="s">
        <v>643</v>
      </c>
      <c r="AE126" s="432" t="s">
        <v>643</v>
      </c>
      <c r="AF126" s="432" t="s">
        <v>643</v>
      </c>
      <c r="AG126" s="432" t="s">
        <v>643</v>
      </c>
      <c r="AH126" s="432" t="s">
        <v>643</v>
      </c>
      <c r="AI126" s="432" t="s">
        <v>643</v>
      </c>
      <c r="AJ126" s="432" t="s">
        <v>643</v>
      </c>
      <c r="AK126" s="432" t="s">
        <v>643</v>
      </c>
      <c r="AL126" s="432" t="s">
        <v>643</v>
      </c>
      <c r="AM126" s="432" t="s">
        <v>643</v>
      </c>
      <c r="AN126" s="432" t="s">
        <v>643</v>
      </c>
      <c r="AO126" s="432" t="s">
        <v>643</v>
      </c>
      <c r="AP126" s="432" t="s">
        <v>643</v>
      </c>
      <c r="AQ126" s="432" t="s">
        <v>643</v>
      </c>
      <c r="AR126" s="432" t="s">
        <v>643</v>
      </c>
      <c r="AS126" s="432" t="s">
        <v>643</v>
      </c>
      <c r="AT126" s="432" t="s">
        <v>643</v>
      </c>
      <c r="AU126" s="432" t="s">
        <v>643</v>
      </c>
      <c r="AV126" s="432" t="s">
        <v>643</v>
      </c>
      <c r="AW126" s="432" t="s">
        <v>643</v>
      </c>
      <c r="AX126" s="432" t="s">
        <v>643</v>
      </c>
      <c r="AY126" s="432" t="s">
        <v>643</v>
      </c>
      <c r="AZ126" s="432" t="s">
        <v>643</v>
      </c>
      <c r="BA126" s="432" t="s">
        <v>643</v>
      </c>
      <c r="BB126" s="432" t="s">
        <v>643</v>
      </c>
      <c r="BC126" s="1179"/>
      <c r="BD126" s="1152"/>
      <c r="BE126" s="1181"/>
      <c r="BQ126" s="52"/>
      <c r="BS126" s="52"/>
      <c r="BU126" s="52"/>
      <c r="BV126" s="50"/>
      <c r="BW126" s="52"/>
      <c r="BY126" s="52"/>
      <c r="CA126" s="52"/>
      <c r="CC126" s="52"/>
      <c r="CE126" s="52"/>
      <c r="CG126" s="52"/>
      <c r="CH126" s="50"/>
      <c r="CI126" s="52"/>
      <c r="CK126" s="52"/>
      <c r="CM126" s="52"/>
      <c r="DA126" s="1166" t="str">
        <f>IFERROR(IF(COUNT(Q105:Q130)&gt;0,IF($DN104&lt;36,"grey",B126),"grey"),B126)</f>
        <v>grey</v>
      </c>
      <c r="DB126" s="1167"/>
      <c r="DC126" s="1166" t="str">
        <f>IFERROR(IF(COUNT(Q105:Q130)&gt;0,IF($DN104&lt;36,"grey",D126),"grey"),D126)</f>
        <v>grey</v>
      </c>
      <c r="DD126" s="1167"/>
      <c r="DE126" s="1166" t="str">
        <f>IFERROR(IF(COUNT(Q105:Q130)&gt;0,IF($DN104&lt;36,"grey",F126),"grey"),F126)</f>
        <v>grey</v>
      </c>
      <c r="DF126" s="1167"/>
      <c r="DG126" s="1166" t="str">
        <f>IFERROR(IF(COUNT(Q105:Q130)&gt;0,IF($DN104&lt;36,"grey",H126),"grey"),H126)</f>
        <v>grey</v>
      </c>
      <c r="DH126" s="1167"/>
      <c r="DI126" s="1166" t="str">
        <f>IFERROR(IF(COUNT(Q105:Q130)&gt;0,IF($DN104&lt;36,"grey",J126),"grey"),J126)</f>
        <v>grey</v>
      </c>
      <c r="DJ126" s="1167"/>
      <c r="DK126" s="1166" t="str">
        <f>IFERROR(IF(COUNT(Q105:Q130)&gt;0,IF($DN104&lt;36,"grey",L126),"grey"),L126)</f>
        <v>grey</v>
      </c>
      <c r="DL126" s="1167"/>
      <c r="DM126" s="22" t="str">
        <f>IFERROR(INDEX(内線情報!$BL$5:$BL$41,MATCH(R126,内線情報!$AI$5:$AI$43,0),1),"")</f>
        <v/>
      </c>
      <c r="DS126" s="1141"/>
      <c r="DV126" s="1166"/>
      <c r="DW126" s="1167"/>
      <c r="DX126" s="1166"/>
      <c r="DY126" s="1167"/>
      <c r="DZ126" s="1166"/>
      <c r="EA126" s="1167"/>
      <c r="EB126" s="1166"/>
      <c r="EC126" s="1167"/>
      <c r="ED126" s="1166"/>
      <c r="EE126" s="1167"/>
      <c r="EF126" s="1166"/>
      <c r="EG126" s="1167"/>
      <c r="ET126" s="1166"/>
      <c r="EU126" s="1167"/>
      <c r="EV126" s="1166"/>
      <c r="EW126" s="1167"/>
      <c r="EX126" s="1166"/>
      <c r="EY126" s="1167"/>
      <c r="EZ126" s="1166"/>
      <c r="FA126" s="1167"/>
      <c r="FB126" s="1166"/>
      <c r="FC126" s="1167"/>
      <c r="FD126" s="1166"/>
      <c r="FE126" s="1167"/>
      <c r="FF126" s="420"/>
      <c r="FG126" s="420"/>
      <c r="FH126" s="420"/>
      <c r="FI126" s="420"/>
      <c r="FJ126" s="420"/>
      <c r="FK126" s="420"/>
      <c r="FL126" s="420"/>
      <c r="FM126" s="420"/>
      <c r="FN126" s="420"/>
      <c r="FO126" s="420"/>
      <c r="FP126" s="420"/>
      <c r="FQ126" s="420"/>
      <c r="FR126" s="1166"/>
      <c r="FS126" s="1167"/>
      <c r="FT126" s="1166"/>
      <c r="FU126" s="1167"/>
      <c r="FV126" s="1166"/>
      <c r="FW126" s="1167"/>
      <c r="FX126" s="1166"/>
      <c r="FY126" s="1167"/>
      <c r="FZ126" s="1166"/>
      <c r="GA126" s="1167"/>
      <c r="GB126" s="1166"/>
      <c r="GC126" s="1167"/>
      <c r="GE126" s="1152"/>
      <c r="GF126" s="1152"/>
      <c r="GG126" s="1161"/>
      <c r="GH126" s="1152"/>
      <c r="GI126" s="633" t="str">
        <f t="shared" ref="GI126:HR126" si="334">IF(GI102="grey","grey",IF($GG125="grey","grey",IF(S126="","yellow",IF(COUNTIF($CW$6:$CW$7,S126)&gt;0,"","red"))))</f>
        <v>grey</v>
      </c>
      <c r="GJ126" s="633" t="str">
        <f t="shared" si="334"/>
        <v>grey</v>
      </c>
      <c r="GK126" s="633" t="str">
        <f t="shared" si="334"/>
        <v>grey</v>
      </c>
      <c r="GL126" s="633" t="str">
        <f t="shared" si="334"/>
        <v>grey</v>
      </c>
      <c r="GM126" s="633" t="str">
        <f t="shared" si="334"/>
        <v>grey</v>
      </c>
      <c r="GN126" s="633" t="str">
        <f t="shared" si="334"/>
        <v>grey</v>
      </c>
      <c r="GO126" s="633" t="str">
        <f t="shared" si="334"/>
        <v>grey</v>
      </c>
      <c r="GP126" s="633" t="str">
        <f t="shared" si="334"/>
        <v>grey</v>
      </c>
      <c r="GQ126" s="633" t="str">
        <f t="shared" si="334"/>
        <v>grey</v>
      </c>
      <c r="GR126" s="633" t="str">
        <f t="shared" si="334"/>
        <v>grey</v>
      </c>
      <c r="GS126" s="633" t="str">
        <f t="shared" si="334"/>
        <v>grey</v>
      </c>
      <c r="GT126" s="633" t="str">
        <f t="shared" si="334"/>
        <v>grey</v>
      </c>
      <c r="GU126" s="633" t="str">
        <f t="shared" si="334"/>
        <v>grey</v>
      </c>
      <c r="GV126" s="633" t="str">
        <f t="shared" si="334"/>
        <v>grey</v>
      </c>
      <c r="GW126" s="633" t="str">
        <f t="shared" si="334"/>
        <v>grey</v>
      </c>
      <c r="GX126" s="633" t="str">
        <f t="shared" si="334"/>
        <v>grey</v>
      </c>
      <c r="GY126" s="633" t="str">
        <f t="shared" si="334"/>
        <v>grey</v>
      </c>
      <c r="GZ126" s="633" t="str">
        <f t="shared" si="334"/>
        <v>grey</v>
      </c>
      <c r="HA126" s="633" t="str">
        <f t="shared" si="334"/>
        <v>grey</v>
      </c>
      <c r="HB126" s="633" t="str">
        <f t="shared" si="334"/>
        <v>grey</v>
      </c>
      <c r="HC126" s="633" t="str">
        <f t="shared" si="334"/>
        <v>grey</v>
      </c>
      <c r="HD126" s="633" t="str">
        <f t="shared" si="334"/>
        <v>grey</v>
      </c>
      <c r="HE126" s="633" t="str">
        <f t="shared" si="334"/>
        <v>grey</v>
      </c>
      <c r="HF126" s="633" t="str">
        <f t="shared" si="334"/>
        <v>grey</v>
      </c>
      <c r="HG126" s="633" t="str">
        <f t="shared" si="334"/>
        <v>grey</v>
      </c>
      <c r="HH126" s="633" t="str">
        <f t="shared" si="334"/>
        <v>grey</v>
      </c>
      <c r="HI126" s="633" t="str">
        <f t="shared" si="334"/>
        <v>grey</v>
      </c>
      <c r="HJ126" s="633" t="str">
        <f t="shared" si="334"/>
        <v>grey</v>
      </c>
      <c r="HK126" s="633" t="str">
        <f t="shared" si="334"/>
        <v>grey</v>
      </c>
      <c r="HL126" s="633" t="str">
        <f t="shared" si="334"/>
        <v>grey</v>
      </c>
      <c r="HM126" s="633" t="str">
        <f t="shared" si="334"/>
        <v>grey</v>
      </c>
      <c r="HN126" s="633" t="str">
        <f t="shared" si="334"/>
        <v>grey</v>
      </c>
      <c r="HO126" s="633" t="str">
        <f t="shared" si="334"/>
        <v>grey</v>
      </c>
      <c r="HP126" s="633" t="str">
        <f t="shared" si="334"/>
        <v>grey</v>
      </c>
      <c r="HQ126" s="633" t="str">
        <f t="shared" si="334"/>
        <v>grey</v>
      </c>
      <c r="HR126" s="633" t="str">
        <f t="shared" si="334"/>
        <v>grey</v>
      </c>
      <c r="HS126" s="1163"/>
      <c r="HT126" s="1152"/>
      <c r="HU126" s="1161"/>
    </row>
    <row r="127" spans="2:229">
      <c r="B127" s="34" t="s">
        <v>57</v>
      </c>
      <c r="C127" s="35"/>
      <c r="D127" s="34" t="s">
        <v>57</v>
      </c>
      <c r="E127" s="35"/>
      <c r="F127" s="34" t="s">
        <v>57</v>
      </c>
      <c r="G127" s="35"/>
      <c r="H127" s="34" t="s">
        <v>57</v>
      </c>
      <c r="I127" s="35"/>
      <c r="J127" s="34" t="s">
        <v>57</v>
      </c>
      <c r="K127" s="35"/>
      <c r="L127" s="34" t="s">
        <v>57</v>
      </c>
      <c r="M127" s="35"/>
      <c r="O127" s="1151">
        <v>12</v>
      </c>
      <c r="P127" s="1151" t="str">
        <f>IFERROR(INDEX(内線情報!$C$5:$C$54,MATCH($Q127,内線情報!$B$5:$B$54,0)),"")&amp;""</f>
        <v/>
      </c>
      <c r="Q127" s="1160"/>
      <c r="R127" s="1151" t="str">
        <f>IFERROR(INDEX(内線情報!$D$5:$D$54,MATCH($Q127,内線情報!$B$5:$B$54,0)),"")&amp;""</f>
        <v/>
      </c>
      <c r="S127" s="431" t="s">
        <v>643</v>
      </c>
      <c r="T127" s="431" t="s">
        <v>643</v>
      </c>
      <c r="U127" s="431" t="s">
        <v>643</v>
      </c>
      <c r="V127" s="431" t="s">
        <v>643</v>
      </c>
      <c r="W127" s="431" t="s">
        <v>643</v>
      </c>
      <c r="X127" s="431" t="s">
        <v>643</v>
      </c>
      <c r="Y127" s="431" t="s">
        <v>643</v>
      </c>
      <c r="Z127" s="431" t="s">
        <v>643</v>
      </c>
      <c r="AA127" s="431" t="s">
        <v>643</v>
      </c>
      <c r="AB127" s="431" t="s">
        <v>643</v>
      </c>
      <c r="AC127" s="431" t="s">
        <v>643</v>
      </c>
      <c r="AD127" s="431" t="s">
        <v>643</v>
      </c>
      <c r="AE127" s="431" t="s">
        <v>643</v>
      </c>
      <c r="AF127" s="431" t="s">
        <v>643</v>
      </c>
      <c r="AG127" s="431" t="s">
        <v>643</v>
      </c>
      <c r="AH127" s="431" t="s">
        <v>643</v>
      </c>
      <c r="AI127" s="431" t="s">
        <v>643</v>
      </c>
      <c r="AJ127" s="431" t="s">
        <v>643</v>
      </c>
      <c r="AK127" s="431" t="s">
        <v>643</v>
      </c>
      <c r="AL127" s="431" t="s">
        <v>643</v>
      </c>
      <c r="AM127" s="431" t="s">
        <v>643</v>
      </c>
      <c r="AN127" s="431" t="s">
        <v>643</v>
      </c>
      <c r="AO127" s="431" t="s">
        <v>643</v>
      </c>
      <c r="AP127" s="431" t="s">
        <v>643</v>
      </c>
      <c r="AQ127" s="431" t="s">
        <v>643</v>
      </c>
      <c r="AR127" s="431" t="s">
        <v>643</v>
      </c>
      <c r="AS127" s="431" t="s">
        <v>643</v>
      </c>
      <c r="AT127" s="431" t="s">
        <v>643</v>
      </c>
      <c r="AU127" s="431" t="s">
        <v>643</v>
      </c>
      <c r="AV127" s="431" t="s">
        <v>643</v>
      </c>
      <c r="AW127" s="431" t="s">
        <v>643</v>
      </c>
      <c r="AX127" s="431" t="s">
        <v>643</v>
      </c>
      <c r="AY127" s="431" t="s">
        <v>643</v>
      </c>
      <c r="AZ127" s="431" t="s">
        <v>643</v>
      </c>
      <c r="BA127" s="431" t="s">
        <v>643</v>
      </c>
      <c r="BB127" s="431" t="s">
        <v>643</v>
      </c>
      <c r="BC127" s="1178" t="s">
        <v>643</v>
      </c>
      <c r="BD127" s="1151" t="str">
        <f>IFERROR(IF(Q127="","",IF(ISBLANK(INDEX(内線情報!$G$5:$G$54,Q127)),1,DS127)),"")&amp;""</f>
        <v/>
      </c>
      <c r="BE127" s="1180"/>
      <c r="BU127" s="50"/>
      <c r="BV127" s="50"/>
      <c r="BW127" s="50"/>
      <c r="CG127" s="50"/>
      <c r="CH127" s="50"/>
      <c r="CI127" s="50"/>
      <c r="DA127" s="34" t="str">
        <f>IF(DA126="grey","grey",IF(B127="","yellow",IF(COUNTIF($BG$6:$BG$39,B127)&gt;0,"","red")))</f>
        <v>grey</v>
      </c>
      <c r="DB127" s="35" t="str">
        <f ca="1">IF(DA126="grey","grey",IFERROR(IF(COUNTIF(INDIRECT(B127),SUBSTITUTE(C127,"*","~")),EU127,"red"),IF(AND(C127&lt;&gt;$BG$7,C127&lt;&gt;$BG$8,C127&lt;&gt;$BG$9,C127&lt;&gt;$BG$10,C127&lt;&gt;$BG$11,C127&lt;&gt;$BG$12,C127&lt;&gt;$BG$13),"grey",EU127)))</f>
        <v>grey</v>
      </c>
      <c r="DC127" s="34" t="str">
        <f>IF(DC126="grey","grey",IF(D127="","yellow",IF(COUNTIF($BG$6:$BG$39,D127)&gt;0,"","red")))</f>
        <v>grey</v>
      </c>
      <c r="DD127" s="35" t="str">
        <f ca="1">IF(DC126="grey","grey",IFERROR(IF(COUNTIF(INDIRECT(D127),SUBSTITUTE(E127,"*","~")),EW127,"red"),IF(AND(E127&lt;&gt;$BG$7,E127&lt;&gt;$BG$8,E127&lt;&gt;$BG$9,E127&lt;&gt;$BG$10,E127&lt;&gt;$BG$11,E127&lt;&gt;$BG$12,E127&lt;&gt;$BG$13),"grey",EW127)))</f>
        <v>grey</v>
      </c>
      <c r="DE127" s="34" t="str">
        <f>IF(DE126="grey","grey",IF(F127="","yellow",IF(COUNTIF($BG$6:$BG$39,F127)&gt;0,"","red")))</f>
        <v>grey</v>
      </c>
      <c r="DF127" s="35" t="str">
        <f ca="1">IF(DE126="grey","grey",IFERROR(IF(COUNTIF(INDIRECT(F127),SUBSTITUTE(G127,"*","~")),EY127,"red"),IF(AND(G127&lt;&gt;$BG$7,G127&lt;&gt;$BG$8,G127&lt;&gt;$BG$9,G127&lt;&gt;$BG$10,G127&lt;&gt;$BG$11,G127&lt;&gt;$BG$12,G127&lt;&gt;$BG$13),"grey",EY127)))</f>
        <v>grey</v>
      </c>
      <c r="DG127" s="34" t="str">
        <f>IF(DG126="grey","grey",IF(H127="","yellow",IF(COUNTIF($BG$6:$BG$39,H127)&gt;0,"","red")))</f>
        <v>grey</v>
      </c>
      <c r="DH127" s="35" t="str">
        <f ca="1">IF(DG126="grey","grey",IFERROR(IF(COUNTIF(INDIRECT(H127),SUBSTITUTE(I127,"*","~")),FA127,"red"),IF(AND(I127&lt;&gt;$BG$7,I127&lt;&gt;$BG$8,I127&lt;&gt;$BG$9,I127&lt;&gt;$BG$10,I127&lt;&gt;$BG$11,I127&lt;&gt;$BG$12,I127&lt;&gt;$BG$13),"grey",FA127)))</f>
        <v>grey</v>
      </c>
      <c r="DI127" s="34" t="str">
        <f>IF(DI126="grey","grey",IF(J127="","yellow",IF(COUNTIF($BG$6:$BG$39,J127)&gt;0,"","red")))</f>
        <v>grey</v>
      </c>
      <c r="DJ127" s="35" t="str">
        <f ca="1">IF(DI126="grey","grey",IFERROR(IF(COUNTIF(INDIRECT(J127),SUBSTITUTE(K127,"*","~")),FC127,"red"),IF(AND(K127&lt;&gt;$BG$7,K127&lt;&gt;$BG$8,K127&lt;&gt;$BG$9,K127&lt;&gt;$BG$10,K127&lt;&gt;$BG$11,K127&lt;&gt;$BG$12,K127&lt;&gt;$BG$13),"grey",FC127)))</f>
        <v>grey</v>
      </c>
      <c r="DK127" s="34" t="str">
        <f>IF(DK126="grey","grey",IF(L127="","yellow",IF(COUNTIF($BG$6:$BG$39,L127)&gt;0,"","red")))</f>
        <v>grey</v>
      </c>
      <c r="DL127" s="35" t="str">
        <f ca="1">IF(DK126="grey","grey",IFERROR(IF(COUNTIF(INDIRECT(L127),SUBSTITUTE(M127,"*","~")),FE127,"red"),IF(AND(M127&lt;&gt;$BG$7,M127&lt;&gt;$BG$8,M127&lt;&gt;$BG$9,M127&lt;&gt;$BG$10,M127&lt;&gt;$BG$11,M127&lt;&gt;$BG$12,M127&lt;&gt;$BG$13),"grey",FE127)))</f>
        <v>grey</v>
      </c>
      <c r="DM127" s="22" t="str">
        <f>IFERROR(INDEX(内線情報!$BL$5:$BL$41,MATCH(R127,内線情報!$AI$5:$AI$43,0),1),"")</f>
        <v/>
      </c>
      <c r="DS127" s="1141" t="e">
        <f>INDEX(内線情報!$G$5:$G$54,MATCH(Q127,DK,0))</f>
        <v>#N/A</v>
      </c>
      <c r="DV127" s="34" t="str">
        <f>CONCATENATE(B127,C127)</f>
        <v>未使用</v>
      </c>
      <c r="DW127" s="35"/>
      <c r="DX127" s="34" t="str">
        <f>CONCATENATE(D127,E127)</f>
        <v>未使用</v>
      </c>
      <c r="DY127" s="35"/>
      <c r="DZ127" s="34" t="str">
        <f>CONCATENATE(F127,G127)</f>
        <v>未使用</v>
      </c>
      <c r="EA127" s="35"/>
      <c r="EB127" s="34" t="str">
        <f>CONCATENATE(H127,I127)</f>
        <v>未使用</v>
      </c>
      <c r="EC127" s="35"/>
      <c r="ED127" s="34" t="str">
        <f>CONCATENATE(J127,K127)</f>
        <v>未使用</v>
      </c>
      <c r="EE127" s="35"/>
      <c r="EF127" s="34" t="str">
        <f>CONCATENATE(L127,M127)</f>
        <v>未使用</v>
      </c>
      <c r="EG127" s="35"/>
      <c r="EH127" s="22">
        <f>COUNTIF($DV$6:$EG$34,DV127)</f>
        <v>18</v>
      </c>
      <c r="EJ127" s="22">
        <f>COUNTIF($DV$6:$EG$34,DX127)</f>
        <v>18</v>
      </c>
      <c r="EL127" s="22">
        <f>COUNTIF($DV$6:$EG$34,DZ127)</f>
        <v>18</v>
      </c>
      <c r="EN127" s="22">
        <f>COUNTIF($DV$6:$EG$34,EB127)</f>
        <v>18</v>
      </c>
      <c r="EP127" s="22">
        <f>COUNTIF($DV$6:$EG$34,ED127)</f>
        <v>18</v>
      </c>
      <c r="ER127" s="22">
        <f>COUNTIF($DV$6:$EG$34,EF127)</f>
        <v>18</v>
      </c>
      <c r="ET127" s="34" t="str">
        <f>IF(DV127="未使用","",IF(EH127&lt;2,"","red"))</f>
        <v/>
      </c>
      <c r="EU127" s="35" t="str">
        <f>IF(B127="ボックスキー","",IF(C127="","red",FS127))</f>
        <v>red</v>
      </c>
      <c r="EV127" s="34" t="str">
        <f>IF(DX127="未使用","",IF(EJ127&lt;2,"","red"))</f>
        <v/>
      </c>
      <c r="EW127" s="35" t="str">
        <f>IF(D127="ボックスキー","",IF(E127="","red",FU127))</f>
        <v>red</v>
      </c>
      <c r="EX127" s="34" t="str">
        <f>IF(DZ127="未使用","",IF(EL127&lt;2,"","red"))</f>
        <v/>
      </c>
      <c r="EY127" s="35" t="str">
        <f>IF(F127="ボックスキー","",IF(G127="","red",FW127))</f>
        <v>red</v>
      </c>
      <c r="EZ127" s="34" t="str">
        <f>IF(EB127="未使用","",IF(EN127&lt;2,"","red"))</f>
        <v/>
      </c>
      <c r="FA127" s="35" t="str">
        <f>IF(H127="ボックスキー","",IF(I127="","red",FY127))</f>
        <v>red</v>
      </c>
      <c r="FB127" s="34" t="str">
        <f>IF(ED127="未使用","",IF(EP127&lt;2,"","red"))</f>
        <v/>
      </c>
      <c r="FC127" s="35" t="str">
        <f>IF(J127="ボックスキー","",IF(K127="","red",GA127))</f>
        <v>red</v>
      </c>
      <c r="FD127" s="34" t="str">
        <f>IF(EF127="未使用","",IF(ER127&lt;2,"","red"))</f>
        <v/>
      </c>
      <c r="FE127" s="35" t="str">
        <f>IF(L127="ボックスキー","",IF(M127="","red",GC127))</f>
        <v>red</v>
      </c>
      <c r="FF127" s="419"/>
      <c r="FG127" s="419"/>
      <c r="FH127" s="419"/>
      <c r="FI127" s="419"/>
      <c r="FJ127" s="419"/>
      <c r="FK127" s="419"/>
      <c r="FL127" s="419"/>
      <c r="FM127" s="419"/>
      <c r="FN127" s="419"/>
      <c r="FO127" s="419"/>
      <c r="FP127" s="419"/>
      <c r="FQ127" s="419"/>
      <c r="FR127" s="34"/>
      <c r="FS127" s="35" t="str">
        <f>IF(B127=$FG$6,INDEX($FG$7:$FG$18,C127),IF(B127=$FH$6,INDEX($FH$7:$FH$12,C127),IF(B127=$FI$6,INDEX($FI$7:$FI$18,C127),IF(B127=$FJ$6,INDEX($FJ$7:$FJ$56,C127),"none"))))</f>
        <v>none</v>
      </c>
      <c r="FT127" s="34"/>
      <c r="FU127" s="35" t="str">
        <f>IF(D127=$FG$6,INDEX($FG$7:$FG$18,E127),IF(D127=$FH$6,INDEX($FH$7:$FH$12,E127),IF(D127=$FI$6,INDEX($FI$7:$FI$18,E127),IF(D127=$FJ$6,INDEX($FJ$7:$FJ$56,E127),"none"))))</f>
        <v>none</v>
      </c>
      <c r="FV127" s="34"/>
      <c r="FW127" s="35" t="str">
        <f>IF(F127=$FG$6,INDEX($FG$7:$FG$18,G127),IF(F127=$FH$6,INDEX($FH$7:$FH$12,G127),IF(F127=$FI$6,INDEX($FI$7:$FI$18,G127),IF(F127=$FJ$6,INDEX($FJ$7:$FJ$56,G127),"none"))))</f>
        <v>none</v>
      </c>
      <c r="FX127" s="34"/>
      <c r="FY127" s="35" t="str">
        <f>IF(H127=$FG$6,INDEX($FG$7:$FG$18,I127),IF(H127=$FH$6,INDEX($FH$7:$FH$12,I127),IF(H127=$FI$6,INDEX($FI$7:$FI$18,I127),IF(H127=$FJ$6,INDEX($FJ$7:$FJ$56,I127),"none"))))</f>
        <v>none</v>
      </c>
      <c r="FZ127" s="34"/>
      <c r="GA127" s="35" t="str">
        <f>IF(J127=$FG$6,INDEX($FG$7:$FG$18,K127),IF(J127=$FH$6,INDEX($FH$7:$FH$12,K127),IF(J127=$FI$6,INDEX($FI$7:$FI$18,K127),IF(J127=$FJ$6,INDEX($FJ$7:$FJ$56,K127),"none"))))</f>
        <v>none</v>
      </c>
      <c r="GB127" s="34"/>
      <c r="GC127" s="35" t="str">
        <f>IF(L127=$FG$6,INDEX($FG$7:$FG$18,M127),IF(L127=$FH$6,INDEX($FH$7:$FH$12,M127),IF(L127=$FI$6,INDEX($FI$7:$FI$18,M127),IF(L127=$FJ$6,INDEX($FJ$7:$FJ$56,M127),"none"))))</f>
        <v>none</v>
      </c>
      <c r="GE127" s="1151" t="str">
        <f>IF($GF127="grey","grey","")</f>
        <v>grey</v>
      </c>
      <c r="GF127" s="1151" t="str">
        <f>IF($GG127="grey","grey","")</f>
        <v>grey</v>
      </c>
      <c r="GG127" s="1160" t="str">
        <f>IF(Q127="","grey",IF(COUNTIF(Q:Q,Q127)&gt;1,"red",IF(COUNTIF(_DK,Q127)&gt;0,"","red")))</f>
        <v>grey</v>
      </c>
      <c r="GH127" s="1151" t="str">
        <f>IF($GF127="grey","grey","")</f>
        <v>grey</v>
      </c>
      <c r="GI127" s="633" t="str">
        <f t="shared" ref="GI127:HR127" si="335">IF(GI102="grey","grey",IF($GG127="grey","grey",IF(S127="","yellow",IF(COUNTIF($CT$6:$CT$21,S127)&gt;0,"","red"))))</f>
        <v>grey</v>
      </c>
      <c r="GJ127" s="633" t="str">
        <f t="shared" si="335"/>
        <v>grey</v>
      </c>
      <c r="GK127" s="633" t="str">
        <f t="shared" si="335"/>
        <v>grey</v>
      </c>
      <c r="GL127" s="633" t="str">
        <f t="shared" si="335"/>
        <v>grey</v>
      </c>
      <c r="GM127" s="633" t="str">
        <f t="shared" si="335"/>
        <v>grey</v>
      </c>
      <c r="GN127" s="633" t="str">
        <f t="shared" si="335"/>
        <v>grey</v>
      </c>
      <c r="GO127" s="633" t="str">
        <f t="shared" si="335"/>
        <v>grey</v>
      </c>
      <c r="GP127" s="633" t="str">
        <f t="shared" si="335"/>
        <v>grey</v>
      </c>
      <c r="GQ127" s="633" t="str">
        <f t="shared" si="335"/>
        <v>grey</v>
      </c>
      <c r="GR127" s="633" t="str">
        <f t="shared" si="335"/>
        <v>grey</v>
      </c>
      <c r="GS127" s="633" t="str">
        <f t="shared" si="335"/>
        <v>grey</v>
      </c>
      <c r="GT127" s="633" t="str">
        <f t="shared" si="335"/>
        <v>grey</v>
      </c>
      <c r="GU127" s="633" t="str">
        <f t="shared" si="335"/>
        <v>grey</v>
      </c>
      <c r="GV127" s="633" t="str">
        <f t="shared" si="335"/>
        <v>grey</v>
      </c>
      <c r="GW127" s="633" t="str">
        <f t="shared" si="335"/>
        <v>grey</v>
      </c>
      <c r="GX127" s="633" t="str">
        <f t="shared" si="335"/>
        <v>grey</v>
      </c>
      <c r="GY127" s="633" t="str">
        <f t="shared" si="335"/>
        <v>grey</v>
      </c>
      <c r="GZ127" s="633" t="str">
        <f t="shared" si="335"/>
        <v>grey</v>
      </c>
      <c r="HA127" s="633" t="str">
        <f t="shared" si="335"/>
        <v>grey</v>
      </c>
      <c r="HB127" s="633" t="str">
        <f t="shared" si="335"/>
        <v>grey</v>
      </c>
      <c r="HC127" s="633" t="str">
        <f t="shared" si="335"/>
        <v>grey</v>
      </c>
      <c r="HD127" s="633" t="str">
        <f t="shared" si="335"/>
        <v>grey</v>
      </c>
      <c r="HE127" s="633" t="str">
        <f t="shared" si="335"/>
        <v>grey</v>
      </c>
      <c r="HF127" s="633" t="str">
        <f t="shared" si="335"/>
        <v>grey</v>
      </c>
      <c r="HG127" s="633" t="str">
        <f t="shared" si="335"/>
        <v>grey</v>
      </c>
      <c r="HH127" s="633" t="str">
        <f t="shared" si="335"/>
        <v>grey</v>
      </c>
      <c r="HI127" s="633" t="str">
        <f t="shared" si="335"/>
        <v>grey</v>
      </c>
      <c r="HJ127" s="633" t="str">
        <f t="shared" si="335"/>
        <v>grey</v>
      </c>
      <c r="HK127" s="633" t="str">
        <f t="shared" si="335"/>
        <v>grey</v>
      </c>
      <c r="HL127" s="633" t="str">
        <f t="shared" si="335"/>
        <v>grey</v>
      </c>
      <c r="HM127" s="633" t="str">
        <f t="shared" si="335"/>
        <v>grey</v>
      </c>
      <c r="HN127" s="633" t="str">
        <f t="shared" si="335"/>
        <v>grey</v>
      </c>
      <c r="HO127" s="633" t="str">
        <f t="shared" si="335"/>
        <v>grey</v>
      </c>
      <c r="HP127" s="633" t="str">
        <f t="shared" si="335"/>
        <v>grey</v>
      </c>
      <c r="HQ127" s="633" t="str">
        <f t="shared" si="335"/>
        <v>grey</v>
      </c>
      <c r="HR127" s="633" t="str">
        <f t="shared" si="335"/>
        <v>grey</v>
      </c>
      <c r="HS127" s="1162" t="str">
        <f t="shared" ref="HS127" si="336">IF($GG127="grey","grey",IF(BC127="","",IF(COUNTIF($CV$6:$CV$7,BC127)&gt;0,"","red")))</f>
        <v>grey</v>
      </c>
      <c r="HT127" s="1151" t="str">
        <f t="shared" ref="HT127:HU127" si="337">IF($GG127="grey","grey","")</f>
        <v>grey</v>
      </c>
      <c r="HU127" s="1160" t="str">
        <f t="shared" si="337"/>
        <v>grey</v>
      </c>
    </row>
    <row r="128" spans="2:229">
      <c r="B128" s="1175" t="str">
        <f>IFERROR(INDEX($DV:$DV,ROW()),"")&amp;""</f>
        <v/>
      </c>
      <c r="C128" s="1176"/>
      <c r="D128" s="1177" t="str">
        <f>IFERROR(INDEX($DX:$DX,ROW()),"")&amp;""</f>
        <v/>
      </c>
      <c r="E128" s="1176"/>
      <c r="F128" s="1175" t="str">
        <f>IFERROR(INDEX($DZ:$DZ,ROW()),"")&amp;""</f>
        <v/>
      </c>
      <c r="G128" s="1176"/>
      <c r="H128" s="1175" t="str">
        <f>IFERROR(INDEX($EB:$EB,ROW()),"")&amp;""</f>
        <v/>
      </c>
      <c r="I128" s="1176"/>
      <c r="J128" s="1175" t="str">
        <f>IFERROR(INDEX($ED:$ED,ROW()),"")&amp;""</f>
        <v/>
      </c>
      <c r="K128" s="1176"/>
      <c r="L128" s="1175" t="str">
        <f>IFERROR(INDEX($EF:$EF,ROW()),"")&amp;""</f>
        <v/>
      </c>
      <c r="M128" s="1176"/>
      <c r="O128" s="1152"/>
      <c r="P128" s="1152"/>
      <c r="Q128" s="1161"/>
      <c r="R128" s="1152"/>
      <c r="S128" s="432" t="s">
        <v>643</v>
      </c>
      <c r="T128" s="432" t="s">
        <v>643</v>
      </c>
      <c r="U128" s="432" t="s">
        <v>643</v>
      </c>
      <c r="V128" s="432" t="s">
        <v>643</v>
      </c>
      <c r="W128" s="432" t="s">
        <v>643</v>
      </c>
      <c r="X128" s="432" t="s">
        <v>643</v>
      </c>
      <c r="Y128" s="432" t="s">
        <v>643</v>
      </c>
      <c r="Z128" s="432" t="s">
        <v>643</v>
      </c>
      <c r="AA128" s="432" t="s">
        <v>643</v>
      </c>
      <c r="AB128" s="432" t="s">
        <v>643</v>
      </c>
      <c r="AC128" s="432" t="s">
        <v>643</v>
      </c>
      <c r="AD128" s="432" t="s">
        <v>643</v>
      </c>
      <c r="AE128" s="432" t="s">
        <v>643</v>
      </c>
      <c r="AF128" s="432" t="s">
        <v>643</v>
      </c>
      <c r="AG128" s="432" t="s">
        <v>643</v>
      </c>
      <c r="AH128" s="432" t="s">
        <v>643</v>
      </c>
      <c r="AI128" s="432" t="s">
        <v>643</v>
      </c>
      <c r="AJ128" s="432" t="s">
        <v>643</v>
      </c>
      <c r="AK128" s="432" t="s">
        <v>643</v>
      </c>
      <c r="AL128" s="432" t="s">
        <v>643</v>
      </c>
      <c r="AM128" s="432" t="s">
        <v>643</v>
      </c>
      <c r="AN128" s="432" t="s">
        <v>643</v>
      </c>
      <c r="AO128" s="432" t="s">
        <v>643</v>
      </c>
      <c r="AP128" s="432" t="s">
        <v>643</v>
      </c>
      <c r="AQ128" s="432" t="s">
        <v>643</v>
      </c>
      <c r="AR128" s="432" t="s">
        <v>643</v>
      </c>
      <c r="AS128" s="432" t="s">
        <v>643</v>
      </c>
      <c r="AT128" s="432" t="s">
        <v>643</v>
      </c>
      <c r="AU128" s="432" t="s">
        <v>643</v>
      </c>
      <c r="AV128" s="432" t="s">
        <v>643</v>
      </c>
      <c r="AW128" s="432" t="s">
        <v>643</v>
      </c>
      <c r="AX128" s="432" t="s">
        <v>643</v>
      </c>
      <c r="AY128" s="432" t="s">
        <v>643</v>
      </c>
      <c r="AZ128" s="432" t="s">
        <v>643</v>
      </c>
      <c r="BA128" s="432" t="s">
        <v>643</v>
      </c>
      <c r="BB128" s="432" t="s">
        <v>643</v>
      </c>
      <c r="BC128" s="1179"/>
      <c r="BD128" s="1152"/>
      <c r="BE128" s="1181"/>
      <c r="BP128" s="50" t="e">
        <f>INDEX(番号!$CA$5:$CB$44,C127,2)</f>
        <v>#VALUE!</v>
      </c>
      <c r="BQ128" s="50" t="str">
        <f>IF(C127="","",IF(BP128="",INDEX(番号!$CA$44:$CB126,C127,2),BP128))</f>
        <v/>
      </c>
      <c r="BR128" s="50" t="e">
        <f>INDEX(番号!$CC$5:$CE$52,C127,3)</f>
        <v>#VALUE!</v>
      </c>
      <c r="BS128" s="50" t="str">
        <f>IF(C127="","",IF(BR128="0",INDEX(番号!$CC$5:$CE$52,C127,2),BR128))&amp;""</f>
        <v/>
      </c>
      <c r="BT128" s="50" t="e">
        <f>INDEX(番号!$CA$5:$CB$44,E127,2)</f>
        <v>#VALUE!</v>
      </c>
      <c r="BU128" s="50" t="str">
        <f>IF(E127="","",IF(BT128="",INDEX(番号!$CA$44:$CB126,E127,2),BT128))&amp;""</f>
        <v/>
      </c>
      <c r="BV128" s="50" t="e">
        <f>INDEX(番号!$CC$5:$CE$52,E127,3)</f>
        <v>#VALUE!</v>
      </c>
      <c r="BW128" s="50" t="str">
        <f>IF(E127="","",IF(BV128="0",INDEX(番号!$CC$5:$CE$52,E127,2),BV128))&amp;""</f>
        <v/>
      </c>
      <c r="BX128" s="50" t="e">
        <f>INDEX(番号!$CA$5:$CB$44,G127,2)</f>
        <v>#VALUE!</v>
      </c>
      <c r="BY128" s="50" t="str">
        <f>IF(G127="","",IF(BX128="",INDEX(番号!$CA$44:$CB126,G127,2),BX128))&amp;""</f>
        <v/>
      </c>
      <c r="BZ128" s="50" t="e">
        <f>INDEX(番号!$CC$5:$CE$52,G127,3)</f>
        <v>#VALUE!</v>
      </c>
      <c r="CA128" s="50" t="str">
        <f>IF(G127="","",IF(BZ128="0",INDEX(番号!$CC$5:$CE$52,G127,2),BZ128))&amp;""</f>
        <v/>
      </c>
      <c r="CB128" s="50" t="e">
        <f>INDEX(番号!$CA$5:$CB$44,I127,2)</f>
        <v>#VALUE!</v>
      </c>
      <c r="CC128" s="50" t="str">
        <f>IF(I127="","",IF(CB128="",INDEX(番号!$CA$44:$CB126,I127,2),CB128))&amp;""</f>
        <v/>
      </c>
      <c r="CD128" s="50" t="e">
        <f>INDEX(番号!$CC$5:$CE$52,I127,3)</f>
        <v>#VALUE!</v>
      </c>
      <c r="CE128" s="50" t="str">
        <f>IF(I127="","",IF(CD128="0",INDEX(番号!$CC$5:$CE$52,I127,2),CD128))&amp;""</f>
        <v/>
      </c>
      <c r="CF128" s="50" t="e">
        <f>INDEX(番号!$CA$5:$CB$44,K127,2)</f>
        <v>#VALUE!</v>
      </c>
      <c r="CG128" s="50" t="str">
        <f>IF(K127="","",IF(CF128="",INDEX(番号!$CA$5:$CB$44,K127,1),CF128))&amp;""</f>
        <v/>
      </c>
      <c r="CH128" s="50" t="e">
        <f>INDEX(番号!$CC$5:$CE$52,K127,3)</f>
        <v>#VALUE!</v>
      </c>
      <c r="CI128" s="50" t="str">
        <f>IF(K127="","",IF(CH128="0",INDEX(番号!$CC$5:$CE$52,K127,2),CH128))&amp;""</f>
        <v/>
      </c>
      <c r="CJ128" s="50" t="e">
        <f>INDEX(番号!$CA$5:$CB$44,M127,2)</f>
        <v>#VALUE!</v>
      </c>
      <c r="CK128" s="50" t="str">
        <f>IF(M127="","",IF(CJ128="",INDEX(番号!$CA$5:$CB$44,M127,1),CJ128))&amp;""</f>
        <v/>
      </c>
      <c r="CL128" s="50" t="e">
        <f>INDEX(番号!$CC$5:$CE$52,M127,3)</f>
        <v>#VALUE!</v>
      </c>
      <c r="CM128" s="50" t="str">
        <f>IF(M127="","",IF(CL128="0",INDEX(番号!$CC$5:$CE$52,M127,2),CL128))&amp;""</f>
        <v/>
      </c>
      <c r="DA128" s="1153" t="str">
        <f>IF(DA126="grey","grey","")</f>
        <v>grey</v>
      </c>
      <c r="DB128" s="1154"/>
      <c r="DC128" s="1153" t="str">
        <f>IF(DC126="grey","grey","")</f>
        <v>grey</v>
      </c>
      <c r="DD128" s="1154"/>
      <c r="DE128" s="1153" t="str">
        <f>IF(DE126="grey","grey","")</f>
        <v>grey</v>
      </c>
      <c r="DF128" s="1154"/>
      <c r="DG128" s="1153" t="str">
        <f>IF(DG126="grey","grey","")</f>
        <v>grey</v>
      </c>
      <c r="DH128" s="1154"/>
      <c r="DI128" s="1153" t="str">
        <f>IF(DI126="grey","grey","")</f>
        <v>grey</v>
      </c>
      <c r="DJ128" s="1154"/>
      <c r="DK128" s="1153" t="str">
        <f>IF(DK126="grey","grey","")</f>
        <v>grey</v>
      </c>
      <c r="DL128" s="1154"/>
      <c r="DM128" s="22" t="str">
        <f>IFERROR(INDEX(内線情報!$BL$5:$BL$41,MATCH(R128,内線情報!$AI$5:$AI$43,0),1),"")</f>
        <v/>
      </c>
      <c r="DS128" s="1141"/>
      <c r="DV128" s="1153" t="str">
        <f>IF(B127="DK",BQ128,IF(B127="NK",BS128,""))</f>
        <v/>
      </c>
      <c r="DW128" s="1154"/>
      <c r="DX128" s="1155" t="str">
        <f>IF(D127="DK",BU128,IF(D127="NK",BW128,""))</f>
        <v/>
      </c>
      <c r="DY128" s="1156"/>
      <c r="DZ128" s="1155" t="str">
        <f>IF(F127="DK",BY128,IF(F127="NK",CA128,""))</f>
        <v/>
      </c>
      <c r="EA128" s="1156"/>
      <c r="EB128" s="1155" t="str">
        <f>IF(H127="DK",CC128,IF(H127="NK",CE128,""))</f>
        <v/>
      </c>
      <c r="EC128" s="1156"/>
      <c r="ED128" s="1155" t="str">
        <f>IF(J127="DK",CG128,IF(J127="NK",CI128,""))</f>
        <v/>
      </c>
      <c r="EE128" s="1156"/>
      <c r="EF128" s="1155" t="str">
        <f>IF(L127="DK",CK128,IF(L127="NK",CM128,""))</f>
        <v/>
      </c>
      <c r="EG128" s="1156"/>
      <c r="ET128" s="1153"/>
      <c r="EU128" s="1154"/>
      <c r="EV128" s="1153"/>
      <c r="EW128" s="1154"/>
      <c r="EX128" s="1153"/>
      <c r="EY128" s="1154"/>
      <c r="EZ128" s="1153"/>
      <c r="FA128" s="1154"/>
      <c r="FB128" s="1153"/>
      <c r="FC128" s="1154"/>
      <c r="FD128" s="1153"/>
      <c r="FE128" s="1154"/>
      <c r="FF128" s="411"/>
      <c r="FG128" s="411"/>
      <c r="FH128" s="411"/>
      <c r="FI128" s="411"/>
      <c r="FJ128" s="411"/>
      <c r="FK128" s="411"/>
      <c r="FL128" s="411"/>
      <c r="FM128" s="411"/>
      <c r="FN128" s="411"/>
      <c r="FO128" s="411"/>
      <c r="FP128" s="411"/>
      <c r="FQ128" s="411"/>
      <c r="FR128" s="1153"/>
      <c r="FS128" s="1154"/>
      <c r="FT128" s="1153"/>
      <c r="FU128" s="1154"/>
      <c r="FV128" s="1153"/>
      <c r="FW128" s="1154"/>
      <c r="FX128" s="1153"/>
      <c r="FY128" s="1154"/>
      <c r="FZ128" s="1153"/>
      <c r="GA128" s="1154"/>
      <c r="GB128" s="1153"/>
      <c r="GC128" s="1154"/>
      <c r="GE128" s="1152"/>
      <c r="GF128" s="1152"/>
      <c r="GG128" s="1161"/>
      <c r="GH128" s="1152"/>
      <c r="GI128" s="633" t="str">
        <f t="shared" ref="GI128:HR128" si="338">IF(GI102="grey","grey",IF($GG127="grey","grey",IF(S128="","yellow",IF(COUNTIF($CW$6:$CW$7,S128)&gt;0,"","red"))))</f>
        <v>grey</v>
      </c>
      <c r="GJ128" s="633" t="str">
        <f t="shared" si="338"/>
        <v>grey</v>
      </c>
      <c r="GK128" s="633" t="str">
        <f t="shared" si="338"/>
        <v>grey</v>
      </c>
      <c r="GL128" s="633" t="str">
        <f t="shared" si="338"/>
        <v>grey</v>
      </c>
      <c r="GM128" s="633" t="str">
        <f t="shared" si="338"/>
        <v>grey</v>
      </c>
      <c r="GN128" s="633" t="str">
        <f t="shared" si="338"/>
        <v>grey</v>
      </c>
      <c r="GO128" s="633" t="str">
        <f t="shared" si="338"/>
        <v>grey</v>
      </c>
      <c r="GP128" s="633" t="str">
        <f t="shared" si="338"/>
        <v>grey</v>
      </c>
      <c r="GQ128" s="633" t="str">
        <f t="shared" si="338"/>
        <v>grey</v>
      </c>
      <c r="GR128" s="633" t="str">
        <f t="shared" si="338"/>
        <v>grey</v>
      </c>
      <c r="GS128" s="633" t="str">
        <f t="shared" si="338"/>
        <v>grey</v>
      </c>
      <c r="GT128" s="633" t="str">
        <f t="shared" si="338"/>
        <v>grey</v>
      </c>
      <c r="GU128" s="633" t="str">
        <f t="shared" si="338"/>
        <v>grey</v>
      </c>
      <c r="GV128" s="633" t="str">
        <f t="shared" si="338"/>
        <v>grey</v>
      </c>
      <c r="GW128" s="633" t="str">
        <f t="shared" si="338"/>
        <v>grey</v>
      </c>
      <c r="GX128" s="633" t="str">
        <f t="shared" si="338"/>
        <v>grey</v>
      </c>
      <c r="GY128" s="633" t="str">
        <f t="shared" si="338"/>
        <v>grey</v>
      </c>
      <c r="GZ128" s="633" t="str">
        <f t="shared" si="338"/>
        <v>grey</v>
      </c>
      <c r="HA128" s="633" t="str">
        <f t="shared" si="338"/>
        <v>grey</v>
      </c>
      <c r="HB128" s="633" t="str">
        <f t="shared" si="338"/>
        <v>grey</v>
      </c>
      <c r="HC128" s="633" t="str">
        <f t="shared" si="338"/>
        <v>grey</v>
      </c>
      <c r="HD128" s="633" t="str">
        <f t="shared" si="338"/>
        <v>grey</v>
      </c>
      <c r="HE128" s="633" t="str">
        <f t="shared" si="338"/>
        <v>grey</v>
      </c>
      <c r="HF128" s="633" t="str">
        <f t="shared" si="338"/>
        <v>grey</v>
      </c>
      <c r="HG128" s="633" t="str">
        <f t="shared" si="338"/>
        <v>grey</v>
      </c>
      <c r="HH128" s="633" t="str">
        <f t="shared" si="338"/>
        <v>grey</v>
      </c>
      <c r="HI128" s="633" t="str">
        <f t="shared" si="338"/>
        <v>grey</v>
      </c>
      <c r="HJ128" s="633" t="str">
        <f t="shared" si="338"/>
        <v>grey</v>
      </c>
      <c r="HK128" s="633" t="str">
        <f t="shared" si="338"/>
        <v>grey</v>
      </c>
      <c r="HL128" s="633" t="str">
        <f t="shared" si="338"/>
        <v>grey</v>
      </c>
      <c r="HM128" s="633" t="str">
        <f t="shared" si="338"/>
        <v>grey</v>
      </c>
      <c r="HN128" s="633" t="str">
        <f t="shared" si="338"/>
        <v>grey</v>
      </c>
      <c r="HO128" s="633" t="str">
        <f t="shared" si="338"/>
        <v>grey</v>
      </c>
      <c r="HP128" s="633" t="str">
        <f t="shared" si="338"/>
        <v>grey</v>
      </c>
      <c r="HQ128" s="633" t="str">
        <f t="shared" si="338"/>
        <v>grey</v>
      </c>
      <c r="HR128" s="633" t="str">
        <f t="shared" si="338"/>
        <v>grey</v>
      </c>
      <c r="HS128" s="1163"/>
      <c r="HT128" s="1152"/>
      <c r="HU128" s="1161"/>
    </row>
    <row r="129" spans="1:229">
      <c r="B129" s="1175" t="str">
        <f>IFERROR(INDEX($DV:$DV,ROW()),"")&amp;""</f>
        <v/>
      </c>
      <c r="C129" s="1176"/>
      <c r="D129" s="1177" t="str">
        <f>IFERROR(INDEX($DX:$DX,ROW()),"")&amp;""</f>
        <v/>
      </c>
      <c r="E129" s="1176"/>
      <c r="F129" s="1175" t="str">
        <f>IFERROR(INDEX($DZ:$DZ,ROW()),"")&amp;""</f>
        <v/>
      </c>
      <c r="G129" s="1176"/>
      <c r="H129" s="1175" t="str">
        <f>IFERROR(INDEX($EB:$EB,ROW()),"")&amp;""</f>
        <v/>
      </c>
      <c r="I129" s="1176"/>
      <c r="J129" s="1175" t="str">
        <f>IFERROR(INDEX($ED:$ED,ROW()),"")&amp;""</f>
        <v/>
      </c>
      <c r="K129" s="1176"/>
      <c r="L129" s="1175" t="str">
        <f>IFERROR(INDEX($EF:$EF,ROW()),"")&amp;""</f>
        <v/>
      </c>
      <c r="M129" s="1176"/>
      <c r="O129" s="1151">
        <v>13</v>
      </c>
      <c r="P129" s="1151" t="str">
        <f>IFERROR(INDEX(内線情報!$C$5:$C$54,MATCH($Q129,内線情報!$B$5:$B$54,0)),"")&amp;""</f>
        <v/>
      </c>
      <c r="Q129" s="1160"/>
      <c r="R129" s="1151" t="str">
        <f>IFERROR(INDEX(内線情報!$D$5:$D$54,MATCH($Q129,内線情報!$B$5:$B$54,0)),"")&amp;""</f>
        <v/>
      </c>
      <c r="S129" s="431" t="s">
        <v>643</v>
      </c>
      <c r="T129" s="431" t="s">
        <v>643</v>
      </c>
      <c r="U129" s="431" t="s">
        <v>643</v>
      </c>
      <c r="V129" s="431" t="s">
        <v>643</v>
      </c>
      <c r="W129" s="431" t="s">
        <v>643</v>
      </c>
      <c r="X129" s="431" t="s">
        <v>643</v>
      </c>
      <c r="Y129" s="431" t="s">
        <v>643</v>
      </c>
      <c r="Z129" s="431" t="s">
        <v>643</v>
      </c>
      <c r="AA129" s="431" t="s">
        <v>643</v>
      </c>
      <c r="AB129" s="431" t="s">
        <v>643</v>
      </c>
      <c r="AC129" s="431" t="s">
        <v>643</v>
      </c>
      <c r="AD129" s="431" t="s">
        <v>643</v>
      </c>
      <c r="AE129" s="431" t="s">
        <v>643</v>
      </c>
      <c r="AF129" s="431" t="s">
        <v>643</v>
      </c>
      <c r="AG129" s="431" t="s">
        <v>643</v>
      </c>
      <c r="AH129" s="431" t="s">
        <v>643</v>
      </c>
      <c r="AI129" s="431" t="s">
        <v>643</v>
      </c>
      <c r="AJ129" s="431" t="s">
        <v>643</v>
      </c>
      <c r="AK129" s="431" t="s">
        <v>643</v>
      </c>
      <c r="AL129" s="431" t="s">
        <v>643</v>
      </c>
      <c r="AM129" s="431" t="s">
        <v>643</v>
      </c>
      <c r="AN129" s="431" t="s">
        <v>643</v>
      </c>
      <c r="AO129" s="431" t="s">
        <v>643</v>
      </c>
      <c r="AP129" s="431" t="s">
        <v>643</v>
      </c>
      <c r="AQ129" s="431" t="s">
        <v>643</v>
      </c>
      <c r="AR129" s="431" t="s">
        <v>643</v>
      </c>
      <c r="AS129" s="431" t="s">
        <v>643</v>
      </c>
      <c r="AT129" s="431" t="s">
        <v>643</v>
      </c>
      <c r="AU129" s="431" t="s">
        <v>643</v>
      </c>
      <c r="AV129" s="431" t="s">
        <v>643</v>
      </c>
      <c r="AW129" s="431" t="s">
        <v>643</v>
      </c>
      <c r="AX129" s="431" t="s">
        <v>643</v>
      </c>
      <c r="AY129" s="431" t="s">
        <v>643</v>
      </c>
      <c r="AZ129" s="431" t="s">
        <v>643</v>
      </c>
      <c r="BA129" s="431" t="s">
        <v>643</v>
      </c>
      <c r="BB129" s="431" t="s">
        <v>643</v>
      </c>
      <c r="BC129" s="1178" t="s">
        <v>643</v>
      </c>
      <c r="BD129" s="1151" t="str">
        <f>IFERROR(IF(Q129="","",IF(ISBLANK(INDEX(内線情報!$G$5:$G$54,Q129)),1,DS129)),"")&amp;""</f>
        <v/>
      </c>
      <c r="BE129" s="1180"/>
      <c r="BP129" s="50" t="s">
        <v>720</v>
      </c>
      <c r="BQ129" s="50" t="str">
        <f>IF(C127="","",INDEX(外線情報!$K$5:$K$16,C127,1))&amp;""</f>
        <v/>
      </c>
      <c r="BR129" s="50" t="s">
        <v>417</v>
      </c>
      <c r="BS129" s="50" t="str">
        <f>IF(C127="","",INDEX(NK･NKG!$CG$5:$CG$52,C127,1))&amp;""</f>
        <v/>
      </c>
      <c r="BT129" s="50" t="s">
        <v>720</v>
      </c>
      <c r="BU129" s="50" t="str">
        <f>IF(E127="","",INDEX(外線情報!$K$5:$K$16,E127,1))&amp;""</f>
        <v/>
      </c>
      <c r="BV129" s="50" t="s">
        <v>417</v>
      </c>
      <c r="BW129" s="50" t="str">
        <f>IF(E127="","",INDEX(NK･NKG!$CG$5:$CG$52,E127,1))&amp;""</f>
        <v/>
      </c>
      <c r="BX129" s="50" t="s">
        <v>720</v>
      </c>
      <c r="BY129" s="50" t="str">
        <f>IF(G127="","",INDEX(外線情報!$K$5:$K$16,G127,1))&amp;""</f>
        <v/>
      </c>
      <c r="BZ129" s="50" t="s">
        <v>417</v>
      </c>
      <c r="CA129" s="50" t="str">
        <f>IF(G127="","",INDEX(NK･NKG!$CG$5:$CG$52,G127,1))&amp;""</f>
        <v/>
      </c>
      <c r="CB129" s="50" t="s">
        <v>720</v>
      </c>
      <c r="CC129" s="50" t="str">
        <f>IF(I127="","",INDEX(外線情報!$K$5:$K$16,I127,1))&amp;""</f>
        <v/>
      </c>
      <c r="CD129" s="50" t="s">
        <v>417</v>
      </c>
      <c r="CE129" s="50" t="str">
        <f>IF(I127="","",INDEX(NK･NKG!$CG$5:$CG$52,I127,1))&amp;""</f>
        <v/>
      </c>
      <c r="CF129" s="50" t="s">
        <v>720</v>
      </c>
      <c r="CG129" s="50" t="str">
        <f>IF(K127="","",INDEX(外線情報!$K$5:$K$16,K127,1))&amp;""</f>
        <v/>
      </c>
      <c r="CH129" s="50" t="s">
        <v>417</v>
      </c>
      <c r="CI129" s="50" t="str">
        <f>IF(K127="","",INDEX(NK･NKG!$CG$5:$CG$52,K127,1))&amp;""</f>
        <v/>
      </c>
      <c r="CJ129" s="50" t="s">
        <v>720</v>
      </c>
      <c r="CK129" s="50" t="str">
        <f>IF(M127="","",INDEX(外線情報!$K$5:$K$16,M127,1))&amp;""</f>
        <v/>
      </c>
      <c r="CL129" s="50" t="s">
        <v>417</v>
      </c>
      <c r="CM129" s="50" t="str">
        <f>IF(M127="","",INDEX(NK･NKG!$CG$5:$CG$52,M127,1))&amp;""</f>
        <v/>
      </c>
      <c r="DA129" s="1153" t="str">
        <f t="shared" ref="DA129" si="339">IF(DA126="grey","grey","")</f>
        <v>grey</v>
      </c>
      <c r="DB129" s="1154"/>
      <c r="DC129" s="1153" t="str">
        <f t="shared" ref="DC129" si="340">IF(DC126="grey","grey","")</f>
        <v>grey</v>
      </c>
      <c r="DD129" s="1154"/>
      <c r="DE129" s="1153" t="str">
        <f t="shared" ref="DE129" si="341">IF(DE126="grey","grey","")</f>
        <v>grey</v>
      </c>
      <c r="DF129" s="1154"/>
      <c r="DG129" s="1153" t="str">
        <f t="shared" ref="DG129" si="342">IF(DG126="grey","grey","")</f>
        <v>grey</v>
      </c>
      <c r="DH129" s="1154"/>
      <c r="DI129" s="1153" t="str">
        <f t="shared" ref="DI129" si="343">IF(DI126="grey","grey","")</f>
        <v>grey</v>
      </c>
      <c r="DJ129" s="1154"/>
      <c r="DK129" s="1153" t="str">
        <f t="shared" ref="DK129" si="344">IF(DK126="grey","grey","")</f>
        <v>grey</v>
      </c>
      <c r="DL129" s="1154"/>
      <c r="DM129" s="22" t="str">
        <f>IFERROR(INDEX(内線情報!$BL$5:$BL$41,MATCH(R129,内線情報!$AI$5:$AI$43,0),1),"")</f>
        <v/>
      </c>
      <c r="DS129" s="1141" t="e">
        <f>INDEX(内線情報!$G$5:$G$54,MATCH(Q129,DK,0))</f>
        <v>#N/A</v>
      </c>
      <c r="DV129" s="1153" t="str">
        <f>IF(B127="IK",BQ129,IF(B127="NK",BS129,""))</f>
        <v/>
      </c>
      <c r="DW129" s="1154"/>
      <c r="DX129" s="1155" t="str">
        <f>IF(D127="IK",BU129,IF(D127="NK",BW129,""))</f>
        <v/>
      </c>
      <c r="DY129" s="1156"/>
      <c r="DZ129" s="1155" t="str">
        <f>IF(F127="IK",BY129,IF(F127="NK",CA129,""))</f>
        <v/>
      </c>
      <c r="EA129" s="1156"/>
      <c r="EB129" s="1155" t="str">
        <f>IF(H127="IK",CC129,IF(H127="NK",CE129,""))</f>
        <v/>
      </c>
      <c r="EC129" s="1156"/>
      <c r="ED129" s="1155" t="str">
        <f>IF(J127="IK",CG129,IF(J127="NK",CI129,""))</f>
        <v/>
      </c>
      <c r="EE129" s="1156"/>
      <c r="EF129" s="1155" t="str">
        <f>IF(L127="IK",CK129,IF(L127="NK",CM129,""))</f>
        <v/>
      </c>
      <c r="EG129" s="1156"/>
      <c r="ET129" s="1153"/>
      <c r="EU129" s="1154"/>
      <c r="EV129" s="1153"/>
      <c r="EW129" s="1154"/>
      <c r="EX129" s="1153"/>
      <c r="EY129" s="1154"/>
      <c r="EZ129" s="1153"/>
      <c r="FA129" s="1154"/>
      <c r="FB129" s="1153"/>
      <c r="FC129" s="1154"/>
      <c r="FD129" s="1153"/>
      <c r="FE129" s="1154"/>
      <c r="FF129" s="411"/>
      <c r="FG129" s="411"/>
      <c r="FH129" s="411"/>
      <c r="FI129" s="411"/>
      <c r="FJ129" s="411"/>
      <c r="FK129" s="411"/>
      <c r="FL129" s="411"/>
      <c r="FM129" s="411"/>
      <c r="FN129" s="411"/>
      <c r="FO129" s="411"/>
      <c r="FP129" s="411"/>
      <c r="FQ129" s="411"/>
      <c r="FR129" s="1153"/>
      <c r="FS129" s="1154"/>
      <c r="FT129" s="1153"/>
      <c r="FU129" s="1154"/>
      <c r="FV129" s="1153"/>
      <c r="FW129" s="1154"/>
      <c r="FX129" s="1153"/>
      <c r="FY129" s="1154"/>
      <c r="FZ129" s="1153"/>
      <c r="GA129" s="1154"/>
      <c r="GB129" s="1153"/>
      <c r="GC129" s="1154"/>
      <c r="GE129" s="1151" t="str">
        <f>IF($GF129="grey","grey","")</f>
        <v>grey</v>
      </c>
      <c r="GF129" s="1151" t="str">
        <f>IF($GG129="grey","grey","")</f>
        <v>grey</v>
      </c>
      <c r="GG129" s="1160" t="str">
        <f>IF(Q129="","grey",IF(COUNTIF(Q:Q,Q129)&gt;1,"red",IF(COUNTIF(_DK,Q129)&gt;0,"","red")))</f>
        <v>grey</v>
      </c>
      <c r="GH129" s="1151" t="str">
        <f>IF($GF129="grey","grey","")</f>
        <v>grey</v>
      </c>
      <c r="GI129" s="633" t="str">
        <f t="shared" ref="GI129:HR129" si="345">IF(GI102="grey","grey",IF($GG129="grey","grey",IF(S129="","yellow",IF(COUNTIF($CT$6:$CT$21,S129)&gt;0,"","red"))))</f>
        <v>grey</v>
      </c>
      <c r="GJ129" s="633" t="str">
        <f t="shared" si="345"/>
        <v>grey</v>
      </c>
      <c r="GK129" s="633" t="str">
        <f t="shared" si="345"/>
        <v>grey</v>
      </c>
      <c r="GL129" s="633" t="str">
        <f t="shared" si="345"/>
        <v>grey</v>
      </c>
      <c r="GM129" s="633" t="str">
        <f t="shared" si="345"/>
        <v>grey</v>
      </c>
      <c r="GN129" s="633" t="str">
        <f t="shared" si="345"/>
        <v>grey</v>
      </c>
      <c r="GO129" s="633" t="str">
        <f t="shared" si="345"/>
        <v>grey</v>
      </c>
      <c r="GP129" s="633" t="str">
        <f t="shared" si="345"/>
        <v>grey</v>
      </c>
      <c r="GQ129" s="633" t="str">
        <f t="shared" si="345"/>
        <v>grey</v>
      </c>
      <c r="GR129" s="633" t="str">
        <f t="shared" si="345"/>
        <v>grey</v>
      </c>
      <c r="GS129" s="633" t="str">
        <f t="shared" si="345"/>
        <v>grey</v>
      </c>
      <c r="GT129" s="633" t="str">
        <f t="shared" si="345"/>
        <v>grey</v>
      </c>
      <c r="GU129" s="633" t="str">
        <f t="shared" si="345"/>
        <v>grey</v>
      </c>
      <c r="GV129" s="633" t="str">
        <f t="shared" si="345"/>
        <v>grey</v>
      </c>
      <c r="GW129" s="633" t="str">
        <f t="shared" si="345"/>
        <v>grey</v>
      </c>
      <c r="GX129" s="633" t="str">
        <f t="shared" si="345"/>
        <v>grey</v>
      </c>
      <c r="GY129" s="633" t="str">
        <f t="shared" si="345"/>
        <v>grey</v>
      </c>
      <c r="GZ129" s="633" t="str">
        <f t="shared" si="345"/>
        <v>grey</v>
      </c>
      <c r="HA129" s="633" t="str">
        <f t="shared" si="345"/>
        <v>grey</v>
      </c>
      <c r="HB129" s="633" t="str">
        <f t="shared" si="345"/>
        <v>grey</v>
      </c>
      <c r="HC129" s="633" t="str">
        <f t="shared" si="345"/>
        <v>grey</v>
      </c>
      <c r="HD129" s="633" t="str">
        <f t="shared" si="345"/>
        <v>grey</v>
      </c>
      <c r="HE129" s="633" t="str">
        <f t="shared" si="345"/>
        <v>grey</v>
      </c>
      <c r="HF129" s="633" t="str">
        <f t="shared" si="345"/>
        <v>grey</v>
      </c>
      <c r="HG129" s="633" t="str">
        <f t="shared" si="345"/>
        <v>grey</v>
      </c>
      <c r="HH129" s="633" t="str">
        <f t="shared" si="345"/>
        <v>grey</v>
      </c>
      <c r="HI129" s="633" t="str">
        <f t="shared" si="345"/>
        <v>grey</v>
      </c>
      <c r="HJ129" s="633" t="str">
        <f t="shared" si="345"/>
        <v>grey</v>
      </c>
      <c r="HK129" s="633" t="str">
        <f t="shared" si="345"/>
        <v>grey</v>
      </c>
      <c r="HL129" s="633" t="str">
        <f t="shared" si="345"/>
        <v>grey</v>
      </c>
      <c r="HM129" s="633" t="str">
        <f t="shared" si="345"/>
        <v>grey</v>
      </c>
      <c r="HN129" s="633" t="str">
        <f t="shared" si="345"/>
        <v>grey</v>
      </c>
      <c r="HO129" s="633" t="str">
        <f t="shared" si="345"/>
        <v>grey</v>
      </c>
      <c r="HP129" s="633" t="str">
        <f t="shared" si="345"/>
        <v>grey</v>
      </c>
      <c r="HQ129" s="633" t="str">
        <f t="shared" si="345"/>
        <v>grey</v>
      </c>
      <c r="HR129" s="633" t="str">
        <f t="shared" si="345"/>
        <v>grey</v>
      </c>
      <c r="HS129" s="1162" t="str">
        <f t="shared" ref="HS129" si="346">IF($GG129="grey","grey",IF(BC129="","",IF(COUNTIF($CV$6:$CV$7,BC129)&gt;0,"","red")))</f>
        <v>grey</v>
      </c>
      <c r="HT129" s="1151" t="str">
        <f t="shared" ref="HT129:HU129" si="347">IF($GG129="grey","grey","")</f>
        <v>grey</v>
      </c>
      <c r="HU129" s="1160" t="str">
        <f t="shared" si="347"/>
        <v>grey</v>
      </c>
    </row>
    <row r="130" spans="1:229">
      <c r="B130" s="1203" t="s">
        <v>1318</v>
      </c>
      <c r="C130" s="1204"/>
      <c r="D130" s="1203" t="s">
        <v>1318</v>
      </c>
      <c r="E130" s="1204"/>
      <c r="F130" s="1203" t="s">
        <v>1318</v>
      </c>
      <c r="G130" s="1204"/>
      <c r="H130" s="1203" t="s">
        <v>1318</v>
      </c>
      <c r="I130" s="1204"/>
      <c r="J130" s="1203" t="s">
        <v>1318</v>
      </c>
      <c r="K130" s="1204"/>
      <c r="L130" s="1203" t="s">
        <v>1318</v>
      </c>
      <c r="M130" s="1204"/>
      <c r="O130" s="1152"/>
      <c r="P130" s="1152"/>
      <c r="Q130" s="1161"/>
      <c r="R130" s="1152"/>
      <c r="S130" s="432" t="s">
        <v>643</v>
      </c>
      <c r="T130" s="432" t="s">
        <v>643</v>
      </c>
      <c r="U130" s="432" t="s">
        <v>643</v>
      </c>
      <c r="V130" s="432" t="s">
        <v>643</v>
      </c>
      <c r="W130" s="432" t="s">
        <v>643</v>
      </c>
      <c r="X130" s="432" t="s">
        <v>643</v>
      </c>
      <c r="Y130" s="432" t="s">
        <v>643</v>
      </c>
      <c r="Z130" s="432" t="s">
        <v>643</v>
      </c>
      <c r="AA130" s="432" t="s">
        <v>643</v>
      </c>
      <c r="AB130" s="432" t="s">
        <v>643</v>
      </c>
      <c r="AC130" s="432" t="s">
        <v>643</v>
      </c>
      <c r="AD130" s="432" t="s">
        <v>643</v>
      </c>
      <c r="AE130" s="432" t="s">
        <v>643</v>
      </c>
      <c r="AF130" s="432" t="s">
        <v>643</v>
      </c>
      <c r="AG130" s="432" t="s">
        <v>643</v>
      </c>
      <c r="AH130" s="432" t="s">
        <v>643</v>
      </c>
      <c r="AI130" s="432" t="s">
        <v>643</v>
      </c>
      <c r="AJ130" s="432" t="s">
        <v>643</v>
      </c>
      <c r="AK130" s="432" t="s">
        <v>643</v>
      </c>
      <c r="AL130" s="432" t="s">
        <v>643</v>
      </c>
      <c r="AM130" s="432" t="s">
        <v>643</v>
      </c>
      <c r="AN130" s="432" t="s">
        <v>643</v>
      </c>
      <c r="AO130" s="432" t="s">
        <v>643</v>
      </c>
      <c r="AP130" s="432" t="s">
        <v>643</v>
      </c>
      <c r="AQ130" s="432" t="s">
        <v>643</v>
      </c>
      <c r="AR130" s="432" t="s">
        <v>643</v>
      </c>
      <c r="AS130" s="432" t="s">
        <v>643</v>
      </c>
      <c r="AT130" s="432" t="s">
        <v>643</v>
      </c>
      <c r="AU130" s="432" t="s">
        <v>643</v>
      </c>
      <c r="AV130" s="432" t="s">
        <v>643</v>
      </c>
      <c r="AW130" s="432" t="s">
        <v>643</v>
      </c>
      <c r="AX130" s="432" t="s">
        <v>643</v>
      </c>
      <c r="AY130" s="432" t="s">
        <v>643</v>
      </c>
      <c r="AZ130" s="432" t="s">
        <v>643</v>
      </c>
      <c r="BA130" s="432" t="s">
        <v>643</v>
      </c>
      <c r="BB130" s="432" t="s">
        <v>643</v>
      </c>
      <c r="BC130" s="1179"/>
      <c r="BD130" s="1152"/>
      <c r="BE130" s="1181"/>
      <c r="DA130" s="1164" t="str">
        <f>IF(DA126="grey","grey",IF(AND(B127&lt;&gt;$BG$7,B127&lt;&gt;$BG$9,B127&lt;&gt;$BG$13,B127&lt;&gt;$BG$12),"grey",IF(B130="","yellow",IF(COUNTIF($CN$6:$CN$32,B130)&gt;0,"","red"))))</f>
        <v>grey</v>
      </c>
      <c r="DB130" s="1165"/>
      <c r="DC130" s="1164" t="str">
        <f>IF(DC126="grey","grey",IF(AND(D127&lt;&gt;$BG$7,D127&lt;&gt;$BG$9,D127&lt;&gt;$BG$13,D127&lt;&gt;$BG$12),"grey",IF(D130="","yellow",IF(COUNTIF($CN$6:$CN$32,D130)&gt;0,"","red"))))</f>
        <v>grey</v>
      </c>
      <c r="DD130" s="1165"/>
      <c r="DE130" s="1164" t="str">
        <f>IF(DE126="grey","grey",IF(AND(F127&lt;&gt;$BG$7,F127&lt;&gt;$BG$9,F127&lt;&gt;$BG$13,F127&lt;&gt;$BG$12),"grey",IF(F130="","yellow",IF(COUNTIF($CN$6:$CN$32,F130)&gt;0,"","red"))))</f>
        <v>grey</v>
      </c>
      <c r="DF130" s="1165"/>
      <c r="DG130" s="1164" t="str">
        <f>IF(DG126="grey","grey",IF(AND(H127&lt;&gt;$BG$7,H127&lt;&gt;$BG$9,H127&lt;&gt;$BG$13,H127&lt;&gt;$BG$12),"grey",IF(H130="","yellow",IF(COUNTIF($CN$6:$CN$32,H130)&gt;0,"","red"))))</f>
        <v>grey</v>
      </c>
      <c r="DH130" s="1165"/>
      <c r="DI130" s="1164" t="str">
        <f>IF(DI126="grey","grey",IF(AND(J127&lt;&gt;$BG$7,J127&lt;&gt;$BG$9,J127&lt;&gt;$BG$13,J127&lt;&gt;$BG$12),"grey",IF(J130="","yellow",IF(COUNTIF($CN$6:$CN$32,J130)&gt;0,"","red"))))</f>
        <v>grey</v>
      </c>
      <c r="DJ130" s="1165"/>
      <c r="DK130" s="1164" t="str">
        <f>IF(DK126="grey","grey",IF(AND(L127&lt;&gt;$BG$7,L127&lt;&gt;$BG$9,L127&lt;&gt;$BG$13,L127&lt;&gt;$BG$12),"grey",IF(L130="","yellow",IF(COUNTIF($CN$6:$CN$32,L130)&gt;0,"","red"))))</f>
        <v>grey</v>
      </c>
      <c r="DL130" s="1165"/>
      <c r="DM130" s="22" t="str">
        <f>IFERROR(INDEX(内線情報!$BL$5:$BL$41,MATCH(R130,内線情報!$AI$5:$AI$43,0),1),"")</f>
        <v/>
      </c>
      <c r="DR130" s="22">
        <f>MAX(DR$2:DR129)</f>
        <v>1</v>
      </c>
      <c r="DS130" s="1141"/>
      <c r="DV130" s="1153"/>
      <c r="DW130" s="1154"/>
      <c r="DX130" s="1153"/>
      <c r="DY130" s="1154"/>
      <c r="DZ130" s="1153"/>
      <c r="EA130" s="1154"/>
      <c r="EB130" s="1153"/>
      <c r="EC130" s="1154"/>
      <c r="ED130" s="1153"/>
      <c r="EE130" s="1154"/>
      <c r="EF130" s="1153"/>
      <c r="EG130" s="1154"/>
      <c r="ET130" s="1153"/>
      <c r="EU130" s="1154"/>
      <c r="EV130" s="1153"/>
      <c r="EW130" s="1154"/>
      <c r="EX130" s="1153"/>
      <c r="EY130" s="1154"/>
      <c r="EZ130" s="1153"/>
      <c r="FA130" s="1154"/>
      <c r="FB130" s="1153"/>
      <c r="FC130" s="1154"/>
      <c r="FD130" s="1153"/>
      <c r="FE130" s="1154"/>
      <c r="FF130" s="411"/>
      <c r="FG130" s="411"/>
      <c r="FH130" s="411"/>
      <c r="FI130" s="411"/>
      <c r="FJ130" s="411"/>
      <c r="FK130" s="411"/>
      <c r="FL130" s="411"/>
      <c r="FM130" s="411"/>
      <c r="FN130" s="411"/>
      <c r="FO130" s="411"/>
      <c r="FP130" s="411"/>
      <c r="FQ130" s="411"/>
      <c r="FR130" s="1153"/>
      <c r="FS130" s="1154"/>
      <c r="FT130" s="1153"/>
      <c r="FU130" s="1154"/>
      <c r="FV130" s="1153"/>
      <c r="FW130" s="1154"/>
      <c r="FX130" s="1153"/>
      <c r="FY130" s="1154"/>
      <c r="FZ130" s="1153"/>
      <c r="GA130" s="1154"/>
      <c r="GB130" s="1153"/>
      <c r="GC130" s="1154"/>
      <c r="GE130" s="1152"/>
      <c r="GF130" s="1152"/>
      <c r="GG130" s="1161"/>
      <c r="GH130" s="1152"/>
      <c r="GI130" s="633" t="str">
        <f t="shared" ref="GI130:HR130" si="348">IF(GI102="grey","grey",IF($GG129="grey","grey",IF(S130="","yellow",IF(COUNTIF($CW$6:$CW$7,S130)&gt;0,"","red"))))</f>
        <v>grey</v>
      </c>
      <c r="GJ130" s="633" t="str">
        <f t="shared" si="348"/>
        <v>grey</v>
      </c>
      <c r="GK130" s="633" t="str">
        <f t="shared" si="348"/>
        <v>grey</v>
      </c>
      <c r="GL130" s="633" t="str">
        <f t="shared" si="348"/>
        <v>grey</v>
      </c>
      <c r="GM130" s="633" t="str">
        <f t="shared" si="348"/>
        <v>grey</v>
      </c>
      <c r="GN130" s="633" t="str">
        <f t="shared" si="348"/>
        <v>grey</v>
      </c>
      <c r="GO130" s="633" t="str">
        <f t="shared" si="348"/>
        <v>grey</v>
      </c>
      <c r="GP130" s="633" t="str">
        <f t="shared" si="348"/>
        <v>grey</v>
      </c>
      <c r="GQ130" s="633" t="str">
        <f t="shared" si="348"/>
        <v>grey</v>
      </c>
      <c r="GR130" s="633" t="str">
        <f t="shared" si="348"/>
        <v>grey</v>
      </c>
      <c r="GS130" s="633" t="str">
        <f t="shared" si="348"/>
        <v>grey</v>
      </c>
      <c r="GT130" s="633" t="str">
        <f t="shared" si="348"/>
        <v>grey</v>
      </c>
      <c r="GU130" s="633" t="str">
        <f t="shared" si="348"/>
        <v>grey</v>
      </c>
      <c r="GV130" s="633" t="str">
        <f t="shared" si="348"/>
        <v>grey</v>
      </c>
      <c r="GW130" s="633" t="str">
        <f t="shared" si="348"/>
        <v>grey</v>
      </c>
      <c r="GX130" s="633" t="str">
        <f t="shared" si="348"/>
        <v>grey</v>
      </c>
      <c r="GY130" s="633" t="str">
        <f t="shared" si="348"/>
        <v>grey</v>
      </c>
      <c r="GZ130" s="633" t="str">
        <f t="shared" si="348"/>
        <v>grey</v>
      </c>
      <c r="HA130" s="633" t="str">
        <f t="shared" si="348"/>
        <v>grey</v>
      </c>
      <c r="HB130" s="633" t="str">
        <f t="shared" si="348"/>
        <v>grey</v>
      </c>
      <c r="HC130" s="633" t="str">
        <f t="shared" si="348"/>
        <v>grey</v>
      </c>
      <c r="HD130" s="633" t="str">
        <f t="shared" si="348"/>
        <v>grey</v>
      </c>
      <c r="HE130" s="633" t="str">
        <f t="shared" si="348"/>
        <v>grey</v>
      </c>
      <c r="HF130" s="633" t="str">
        <f t="shared" si="348"/>
        <v>grey</v>
      </c>
      <c r="HG130" s="633" t="str">
        <f t="shared" si="348"/>
        <v>grey</v>
      </c>
      <c r="HH130" s="633" t="str">
        <f t="shared" si="348"/>
        <v>grey</v>
      </c>
      <c r="HI130" s="633" t="str">
        <f t="shared" si="348"/>
        <v>grey</v>
      </c>
      <c r="HJ130" s="633" t="str">
        <f t="shared" si="348"/>
        <v>grey</v>
      </c>
      <c r="HK130" s="633" t="str">
        <f t="shared" si="348"/>
        <v>grey</v>
      </c>
      <c r="HL130" s="633" t="str">
        <f t="shared" si="348"/>
        <v>grey</v>
      </c>
      <c r="HM130" s="633" t="str">
        <f t="shared" si="348"/>
        <v>grey</v>
      </c>
      <c r="HN130" s="633" t="str">
        <f t="shared" si="348"/>
        <v>grey</v>
      </c>
      <c r="HO130" s="633" t="str">
        <f t="shared" si="348"/>
        <v>grey</v>
      </c>
      <c r="HP130" s="633" t="str">
        <f t="shared" si="348"/>
        <v>grey</v>
      </c>
      <c r="HQ130" s="633" t="str">
        <f t="shared" si="348"/>
        <v>grey</v>
      </c>
      <c r="HR130" s="633" t="str">
        <f t="shared" si="348"/>
        <v>grey</v>
      </c>
      <c r="HS130" s="1163"/>
      <c r="HT130" s="1152"/>
      <c r="HU130" s="1161"/>
    </row>
    <row r="131" spans="1:229">
      <c r="J131" s="39"/>
      <c r="K131" s="39"/>
      <c r="L131" s="39"/>
      <c r="M131" s="39"/>
      <c r="DA131" s="1200"/>
      <c r="DB131" s="1200"/>
      <c r="DC131" s="1200"/>
      <c r="DD131" s="1200"/>
      <c r="DE131" s="1200"/>
      <c r="DF131" s="1200"/>
      <c r="DG131" s="1200"/>
      <c r="DH131" s="1200"/>
      <c r="DI131" s="1200"/>
      <c r="DJ131" s="1200"/>
      <c r="DK131" s="1200"/>
      <c r="DL131" s="1200"/>
    </row>
    <row r="132" spans="1:229">
      <c r="A132" s="27"/>
      <c r="B132" s="28" t="s">
        <v>17</v>
      </c>
      <c r="C132" s="18"/>
      <c r="D132" s="18"/>
      <c r="E132" s="18"/>
      <c r="F132" s="18"/>
      <c r="G132" s="18"/>
      <c r="H132" s="18"/>
      <c r="I132" s="18"/>
      <c r="J132" s="26"/>
      <c r="K132" s="26"/>
      <c r="L132" s="26"/>
      <c r="M132" s="26"/>
      <c r="N132" s="22"/>
      <c r="O132" s="23"/>
      <c r="P132" s="22"/>
      <c r="Q132" s="23"/>
      <c r="R132" s="29"/>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3"/>
      <c r="DA132" s="406"/>
      <c r="DB132" s="406"/>
      <c r="DC132" s="406"/>
      <c r="DD132" s="406"/>
      <c r="DE132" s="406"/>
      <c r="DF132" s="406"/>
      <c r="DG132" s="406"/>
      <c r="DH132" s="406"/>
      <c r="DI132" s="406"/>
      <c r="DJ132" s="406"/>
      <c r="DK132" s="406"/>
      <c r="DL132" s="406"/>
    </row>
    <row r="133" spans="1:229">
      <c r="B133" s="1186" t="s">
        <v>276</v>
      </c>
      <c r="C133" s="1187"/>
      <c r="D133" s="1186" t="s">
        <v>277</v>
      </c>
      <c r="E133" s="1187"/>
      <c r="F133" s="1186" t="s">
        <v>278</v>
      </c>
      <c r="G133" s="1187"/>
      <c r="H133" s="1186" t="s">
        <v>279</v>
      </c>
      <c r="I133" s="1187"/>
      <c r="J133" s="1186" t="s">
        <v>280</v>
      </c>
      <c r="K133" s="1187"/>
      <c r="L133" s="1186" t="s">
        <v>281</v>
      </c>
      <c r="M133" s="1187"/>
      <c r="O133" s="32" t="s">
        <v>282</v>
      </c>
      <c r="P133" s="33" t="s">
        <v>283</v>
      </c>
      <c r="S133" s="1148" t="s">
        <v>284</v>
      </c>
      <c r="T133" s="1149"/>
      <c r="U133" s="1149"/>
      <c r="V133" s="1149"/>
      <c r="W133" s="1149"/>
      <c r="X133" s="1149"/>
      <c r="Y133" s="1149"/>
      <c r="Z133" s="1149"/>
      <c r="AA133" s="1149"/>
      <c r="AB133" s="1149"/>
      <c r="AC133" s="1149"/>
      <c r="AD133" s="1149"/>
      <c r="AE133" s="1149"/>
      <c r="AF133" s="1149"/>
      <c r="AG133" s="1149"/>
      <c r="AH133" s="1149"/>
      <c r="AI133" s="1149"/>
      <c r="AJ133" s="1149"/>
      <c r="AK133" s="1149"/>
      <c r="AL133" s="1149"/>
      <c r="AM133" s="1149"/>
      <c r="AN133" s="1149"/>
      <c r="AO133" s="1149"/>
      <c r="AP133" s="1149"/>
      <c r="AQ133" s="1149"/>
      <c r="AR133" s="1149"/>
      <c r="AS133" s="1149"/>
      <c r="AT133" s="1149"/>
      <c r="AU133" s="1149"/>
      <c r="AV133" s="1149"/>
      <c r="AW133" s="1149"/>
      <c r="AX133" s="1149"/>
      <c r="AY133" s="1149"/>
      <c r="AZ133" s="1149"/>
      <c r="BA133" s="1149"/>
      <c r="BB133" s="1150"/>
      <c r="DA133" s="1166" t="str">
        <f>IFERROR(IF(COUNT(Q137:Q162)&gt;0,IF($DN136&lt;8,"grey",B133),"grey"),B133)</f>
        <v>grey</v>
      </c>
      <c r="DB133" s="1167"/>
      <c r="DC133" s="1166" t="str">
        <f>IFERROR(IF(COUNT(Q137:Q162)&gt;0,IF($DN136&lt;8,"grey",D133),"grey"),D133)</f>
        <v>grey</v>
      </c>
      <c r="DD133" s="1167"/>
      <c r="DE133" s="1166" t="str">
        <f>IFERROR(IF(COUNT(Q137:Q162)&gt;0,IF($DN136&lt;8,"grey",F133),"grey"),F133)</f>
        <v>grey</v>
      </c>
      <c r="DF133" s="1167"/>
      <c r="DG133" s="1166" t="str">
        <f>IFERROR(IF(COUNT(Q137:Q162)&gt;0,IF($DN136&lt;8,"grey",H133),"grey"),H133)</f>
        <v>grey</v>
      </c>
      <c r="DH133" s="1167"/>
      <c r="DI133" s="1166" t="str">
        <f>IFERROR(IF(COUNT(Q137:Q162)&gt;0,IF($DN136&lt;8,"grey",J133),"grey"),J133)</f>
        <v>grey</v>
      </c>
      <c r="DJ133" s="1167"/>
      <c r="DK133" s="1166" t="str">
        <f>IFERROR(IF(COUNT(Q137:Q162)&gt;0,IF($DN136&lt;8,"grey",L133),"grey"),L133)</f>
        <v>grey</v>
      </c>
      <c r="DL133" s="1167"/>
      <c r="DV133" s="1172" t="s">
        <v>1288</v>
      </c>
      <c r="DW133" s="1173"/>
      <c r="DX133" s="1173"/>
      <c r="DY133" s="1173"/>
      <c r="DZ133" s="1173"/>
      <c r="EA133" s="1173"/>
      <c r="EB133" s="1173"/>
      <c r="EC133" s="1173"/>
      <c r="ED133" s="1173"/>
      <c r="EE133" s="1173"/>
      <c r="EF133" s="1173"/>
      <c r="EG133" s="1173"/>
      <c r="EH133" s="1173"/>
      <c r="EI133" s="1173"/>
      <c r="EJ133" s="1173"/>
      <c r="EK133" s="1173"/>
      <c r="EL133" s="1173"/>
      <c r="EM133" s="1173"/>
      <c r="EN133" s="1173"/>
      <c r="EO133" s="1173"/>
      <c r="EP133" s="1173"/>
      <c r="EQ133" s="1173"/>
      <c r="ER133" s="1173"/>
      <c r="ES133" s="1173"/>
      <c r="ET133" s="1173"/>
      <c r="EU133" s="1173"/>
      <c r="EV133" s="1173"/>
      <c r="EW133" s="1173"/>
      <c r="EX133" s="1173"/>
      <c r="EY133" s="1173"/>
      <c r="EZ133" s="1173"/>
      <c r="FA133" s="1173"/>
      <c r="FB133" s="1173"/>
      <c r="FC133" s="1173"/>
      <c r="FD133" s="1173"/>
      <c r="FE133" s="1173"/>
      <c r="FF133" s="417"/>
      <c r="FG133" s="417"/>
      <c r="FH133" s="417"/>
      <c r="FI133" s="417"/>
      <c r="FJ133" s="417"/>
      <c r="FK133" s="417"/>
      <c r="FL133" s="417"/>
      <c r="FM133" s="417"/>
      <c r="FN133" s="417"/>
      <c r="FO133" s="417"/>
      <c r="FP133" s="417"/>
      <c r="FQ133" s="417"/>
      <c r="FR133" s="417"/>
      <c r="FS133" s="417"/>
      <c r="FT133" s="417"/>
      <c r="FU133" s="417"/>
      <c r="FV133" s="417"/>
      <c r="FW133" s="417"/>
      <c r="FX133" s="417"/>
      <c r="FY133" s="417"/>
      <c r="FZ133" s="417"/>
      <c r="GA133" s="417"/>
      <c r="GB133" s="417"/>
      <c r="GC133" s="417"/>
      <c r="GE133" s="32"/>
      <c r="GF133" s="33"/>
      <c r="GI133" s="1148" t="s">
        <v>1290</v>
      </c>
      <c r="GJ133" s="1149"/>
      <c r="GK133" s="1149"/>
      <c r="GL133" s="1149"/>
      <c r="GM133" s="1149"/>
      <c r="GN133" s="1149"/>
      <c r="GO133" s="1149"/>
      <c r="GP133" s="1149"/>
      <c r="GQ133" s="1149"/>
      <c r="GR133" s="1149"/>
      <c r="GS133" s="1149"/>
      <c r="GT133" s="1149"/>
      <c r="GU133" s="1149"/>
      <c r="GV133" s="1149"/>
      <c r="GW133" s="1149"/>
      <c r="GX133" s="1149"/>
      <c r="GY133" s="1149"/>
      <c r="GZ133" s="1149"/>
      <c r="HA133" s="1149"/>
      <c r="HB133" s="1149"/>
      <c r="HC133" s="1149"/>
      <c r="HD133" s="1149"/>
      <c r="HE133" s="1149"/>
      <c r="HF133" s="1149"/>
      <c r="HG133" s="1149"/>
      <c r="HH133" s="1149"/>
      <c r="HI133" s="1149"/>
      <c r="HJ133" s="1149"/>
      <c r="HK133" s="1149"/>
      <c r="HL133" s="1149"/>
      <c r="HM133" s="1149"/>
      <c r="HN133" s="1149"/>
      <c r="HO133" s="1149"/>
      <c r="HP133" s="1149"/>
      <c r="HQ133" s="1149"/>
      <c r="HR133" s="1150"/>
    </row>
    <row r="134" spans="1:229">
      <c r="B134" s="34" t="s">
        <v>57</v>
      </c>
      <c r="C134" s="35"/>
      <c r="D134" s="34" t="s">
        <v>57</v>
      </c>
      <c r="E134" s="35"/>
      <c r="F134" s="34" t="s">
        <v>57</v>
      </c>
      <c r="G134" s="35"/>
      <c r="H134" s="34" t="s">
        <v>57</v>
      </c>
      <c r="I134" s="35"/>
      <c r="J134" s="34" t="s">
        <v>57</v>
      </c>
      <c r="K134" s="35"/>
      <c r="L134" s="34" t="s">
        <v>57</v>
      </c>
      <c r="M134" s="35"/>
      <c r="O134" s="36" t="str">
        <f>IF(SUM(Q136:Q162)&gt;0,DR134,"")</f>
        <v/>
      </c>
      <c r="P134" s="37">
        <f>COUNT(Q136:Q162)</f>
        <v>0</v>
      </c>
      <c r="S134" s="38">
        <v>1</v>
      </c>
      <c r="T134" s="38">
        <v>2</v>
      </c>
      <c r="U134" s="38">
        <v>3</v>
      </c>
      <c r="V134" s="38">
        <v>4</v>
      </c>
      <c r="W134" s="38">
        <v>5</v>
      </c>
      <c r="X134" s="38">
        <v>6</v>
      </c>
      <c r="Y134" s="38">
        <v>7</v>
      </c>
      <c r="Z134" s="38">
        <v>8</v>
      </c>
      <c r="AA134" s="38">
        <v>9</v>
      </c>
      <c r="AB134" s="38">
        <v>10</v>
      </c>
      <c r="AC134" s="38">
        <v>11</v>
      </c>
      <c r="AD134" s="38">
        <v>12</v>
      </c>
      <c r="AE134" s="38">
        <v>13</v>
      </c>
      <c r="AF134" s="38">
        <v>14</v>
      </c>
      <c r="AG134" s="38">
        <v>15</v>
      </c>
      <c r="AH134" s="38">
        <v>16</v>
      </c>
      <c r="AI134" s="38">
        <v>17</v>
      </c>
      <c r="AJ134" s="38">
        <v>18</v>
      </c>
      <c r="AK134" s="38">
        <v>19</v>
      </c>
      <c r="AL134" s="38">
        <v>20</v>
      </c>
      <c r="AM134" s="38">
        <v>21</v>
      </c>
      <c r="AN134" s="38">
        <v>22</v>
      </c>
      <c r="AO134" s="38">
        <v>23</v>
      </c>
      <c r="AP134" s="38">
        <v>24</v>
      </c>
      <c r="AQ134" s="38">
        <v>25</v>
      </c>
      <c r="AR134" s="38">
        <v>26</v>
      </c>
      <c r="AS134" s="38">
        <v>27</v>
      </c>
      <c r="AT134" s="38">
        <v>28</v>
      </c>
      <c r="AU134" s="38">
        <v>29</v>
      </c>
      <c r="AV134" s="38">
        <v>30</v>
      </c>
      <c r="AW134" s="38">
        <v>31</v>
      </c>
      <c r="AX134" s="38">
        <v>32</v>
      </c>
      <c r="AY134" s="38">
        <v>33</v>
      </c>
      <c r="AZ134" s="38">
        <v>34</v>
      </c>
      <c r="BA134" s="38">
        <v>35</v>
      </c>
      <c r="BB134" s="38">
        <v>36</v>
      </c>
      <c r="BP134" s="50" t="s">
        <v>589</v>
      </c>
      <c r="BQ134" s="52"/>
      <c r="BR134" s="50" t="s">
        <v>417</v>
      </c>
      <c r="BS134" s="52"/>
      <c r="BT134" s="50" t="s">
        <v>589</v>
      </c>
      <c r="BU134" s="52"/>
      <c r="BV134" s="50" t="s">
        <v>417</v>
      </c>
      <c r="BW134" s="52"/>
      <c r="BX134" s="50" t="s">
        <v>589</v>
      </c>
      <c r="BY134" s="52"/>
      <c r="BZ134" s="50" t="s">
        <v>417</v>
      </c>
      <c r="CA134" s="52"/>
      <c r="CB134" s="50" t="s">
        <v>589</v>
      </c>
      <c r="CC134" s="52"/>
      <c r="CD134" s="50" t="s">
        <v>417</v>
      </c>
      <c r="CE134" s="52"/>
      <c r="CF134" s="50" t="s">
        <v>589</v>
      </c>
      <c r="CG134" s="52"/>
      <c r="CH134" s="50" t="s">
        <v>417</v>
      </c>
      <c r="CI134" s="52"/>
      <c r="CJ134" s="50" t="s">
        <v>589</v>
      </c>
      <c r="CK134" s="52"/>
      <c r="CL134" s="50" t="s">
        <v>417</v>
      </c>
      <c r="CM134" s="52"/>
      <c r="DA134" s="34" t="str">
        <f>IF(DA133="grey","grey",IF(B134="","yellow",IF(COUNTIF($BG$6:$BG$39,B134)&gt;0,"","red")))</f>
        <v>grey</v>
      </c>
      <c r="DB134" s="35" t="str">
        <f ca="1">IF(DA133="grey","grey",IFERROR(IF(COUNTIF(INDIRECT(B134),SUBSTITUTE(C134,"*","~")),EU134,"red"),IF(AND(C134&lt;&gt;$BG$7,C134&lt;&gt;$BG$8,C134&lt;&gt;$BG$9,C134&lt;&gt;$BG$10,C134&lt;&gt;$BG$11,C134&lt;&gt;$BG$12,C134&lt;&gt;$BG$13),"grey",EU134)))</f>
        <v>grey</v>
      </c>
      <c r="DC134" s="34" t="str">
        <f>IF(DC133="grey","grey",IF(D134="","yellow",IF(COUNTIF($BG$6:$BG$39,D134)&gt;0,"","red")))</f>
        <v>grey</v>
      </c>
      <c r="DD134" s="35" t="str">
        <f ca="1">IF(DC133="grey","grey",IFERROR(IF(COUNTIF(INDIRECT(D134),SUBSTITUTE(E134,"*","~")),EW134,"red"),IF(AND(E134&lt;&gt;$BG$7,E134&lt;&gt;$BG$8,E134&lt;&gt;$BG$9,E134&lt;&gt;$BG$10,E134&lt;&gt;$BG$11,E134&lt;&gt;$BG$12,E134&lt;&gt;$BG$13),"grey",EW134)))</f>
        <v>grey</v>
      </c>
      <c r="DE134" s="34" t="str">
        <f>IF(DE133="grey","grey",IF(F134="","yellow",IF(COUNTIF($BG$6:$BG$39,F134)&gt;0,"","red")))</f>
        <v>grey</v>
      </c>
      <c r="DF134" s="35" t="str">
        <f ca="1">IF(DE133="grey","grey",IFERROR(IF(COUNTIF(INDIRECT(F134),SUBSTITUTE(G134,"*","~")),EY134,"red"),IF(AND(G134&lt;&gt;$BG$7,G134&lt;&gt;$BG$8,G134&lt;&gt;$BG$9,G134&lt;&gt;$BG$10,G134&lt;&gt;$BG$11,G134&lt;&gt;$BG$12,G134&lt;&gt;$BG$13),"grey",EY134)))</f>
        <v>grey</v>
      </c>
      <c r="DG134" s="34" t="str">
        <f>IF(DG133="grey","grey",IF(H134="","yellow",IF(COUNTIF($BG$6:$BG$39,H134)&gt;0,"","red")))</f>
        <v>grey</v>
      </c>
      <c r="DH134" s="35" t="str">
        <f ca="1">IF(DG133="grey","grey",IFERROR(IF(COUNTIF(INDIRECT(H134),SUBSTITUTE(I134,"*","~")),FA134,"red"),IF(AND(I134&lt;&gt;$BG$7,I134&lt;&gt;$BG$8,I134&lt;&gt;$BG$9,I134&lt;&gt;$BG$10,I134&lt;&gt;$BG$11,I134&lt;&gt;$BG$12,I134&lt;&gt;$BG$13),"grey",FA134)))</f>
        <v>grey</v>
      </c>
      <c r="DI134" s="34" t="str">
        <f>IF(DI133="grey","grey",IF(J134="","yellow",IF(COUNTIF($BG$6:$BG$39,J134)&gt;0,"","red")))</f>
        <v>grey</v>
      </c>
      <c r="DJ134" s="35" t="str">
        <f ca="1">IF(DI133="grey","grey",IFERROR(IF(COUNTIF(INDIRECT(J134),SUBSTITUTE(K134,"*","~")),FC134,"red"),IF(AND(K134&lt;&gt;$BG$7,K134&lt;&gt;$BG$8,K134&lt;&gt;$BG$9,K134&lt;&gt;$BG$10,K134&lt;&gt;$BG$11,K134&lt;&gt;$BG$12,K134&lt;&gt;$BG$13),"grey",FC134)))</f>
        <v>grey</v>
      </c>
      <c r="DK134" s="34" t="str">
        <f>IF(DK133="grey","grey",IF(L134="","yellow",IF(COUNTIF($BG$6:$BG$39,L134)&gt;0,"","red")))</f>
        <v>grey</v>
      </c>
      <c r="DL134" s="35" t="str">
        <f ca="1">IF(DK133="grey","grey",IFERROR(IF(COUNTIF(INDIRECT(L134),SUBSTITUTE(M134,"*","~")),FE134,"red"),IF(AND(M134&lt;&gt;$BG$7,M134&lt;&gt;$BG$8,M134&lt;&gt;$BG$9,M134&lt;&gt;$BG$10,M134&lt;&gt;$BG$11,M134&lt;&gt;$BG$12,M134&lt;&gt;$BG$13),"grey",FE134)))</f>
        <v>grey</v>
      </c>
      <c r="DR134" s="22" t="str">
        <f>IF(P134&gt;0,DR130+1,"")</f>
        <v/>
      </c>
      <c r="DV134" s="34" t="str">
        <f>CONCATENATE(B134,C134)</f>
        <v>未使用</v>
      </c>
      <c r="DW134" s="35"/>
      <c r="DX134" s="34" t="str">
        <f>CONCATENATE(D134,E134)</f>
        <v>未使用</v>
      </c>
      <c r="DY134" s="35"/>
      <c r="DZ134" s="34" t="str">
        <f>CONCATENATE(F134,G134)</f>
        <v>未使用</v>
      </c>
      <c r="EA134" s="35"/>
      <c r="EB134" s="34" t="str">
        <f>CONCATENATE(H134,I134)</f>
        <v>未使用</v>
      </c>
      <c r="EC134" s="35"/>
      <c r="ED134" s="34" t="str">
        <f>CONCATENATE(J134,K134)</f>
        <v>未使用</v>
      </c>
      <c r="EE134" s="35"/>
      <c r="EF134" s="34" t="str">
        <f>CONCATENATE(L134,M134)</f>
        <v>未使用</v>
      </c>
      <c r="EG134" s="35"/>
      <c r="EH134" s="22">
        <f>COUNTIF($DV$6:$EG$34,DV134)</f>
        <v>18</v>
      </c>
      <c r="EJ134" s="22">
        <f>COUNTIF($DV$6:$EG$34,DX134)</f>
        <v>18</v>
      </c>
      <c r="EL134" s="22">
        <f>COUNTIF($DV$6:$EG$34,DZ134)</f>
        <v>18</v>
      </c>
      <c r="EN134" s="22">
        <f>COUNTIF($DV$6:$EG$34,EB134)</f>
        <v>18</v>
      </c>
      <c r="EP134" s="22">
        <f>COUNTIF($DV$6:$EG$34,ED134)</f>
        <v>18</v>
      </c>
      <c r="ER134" s="22">
        <f>COUNTIF($DV$6:$EG$34,EF134)</f>
        <v>18</v>
      </c>
      <c r="ET134" s="34" t="str">
        <f>IF(DV134="未使用","",IF(EH134&lt;2,"","red"))</f>
        <v/>
      </c>
      <c r="EU134" s="35" t="str">
        <f>IF(B134="ボックスキー","",IF(C134="","red",FS134))</f>
        <v>red</v>
      </c>
      <c r="EV134" s="34" t="str">
        <f>IF(DX134="未使用","",IF(EJ134&lt;2,"","red"))</f>
        <v/>
      </c>
      <c r="EW134" s="35" t="str">
        <f>IF(D134="ボックスキー","",IF(E134="","red",FU134))</f>
        <v>red</v>
      </c>
      <c r="EX134" s="34" t="str">
        <f>IF(DZ134="未使用","",IF(EL134&lt;2,"","red"))</f>
        <v/>
      </c>
      <c r="EY134" s="35" t="str">
        <f>IF(F134="ボックスキー","",IF(G134="","red",FW134))</f>
        <v>red</v>
      </c>
      <c r="EZ134" s="34" t="str">
        <f>IF(EB134="未使用","",IF(EN134&lt;2,"","red"))</f>
        <v/>
      </c>
      <c r="FA134" s="35" t="str">
        <f>IF(H134="ボックスキー","",IF(I134="","red",FY134))</f>
        <v>red</v>
      </c>
      <c r="FB134" s="34" t="str">
        <f>IF(ED134="未使用","",IF(EP134&lt;2,"","red"))</f>
        <v/>
      </c>
      <c r="FC134" s="35" t="str">
        <f>IF(J134="ボックスキー","",IF(K134="","red",GA134))</f>
        <v>red</v>
      </c>
      <c r="FD134" s="34" t="str">
        <f>IF(EF134="未使用","",IF(ER134&lt;2,"","red"))</f>
        <v/>
      </c>
      <c r="FE134" s="35" t="str">
        <f>IF(L134="ボックスキー","",IF(M134="","red",GC134))</f>
        <v>red</v>
      </c>
      <c r="FF134" s="419"/>
      <c r="FG134" s="419"/>
      <c r="FH134" s="419"/>
      <c r="FI134" s="419"/>
      <c r="FJ134" s="419"/>
      <c r="FK134" s="419"/>
      <c r="FL134" s="419"/>
      <c r="FM134" s="419"/>
      <c r="FN134" s="419"/>
      <c r="FO134" s="419"/>
      <c r="FP134" s="419"/>
      <c r="FQ134" s="419"/>
      <c r="FR134" s="34"/>
      <c r="FS134" s="35" t="str">
        <f>IF(B134=$FG$6,INDEX($FG$7:$FG$18,C134),IF(B134=$FH$6,INDEX($FH$7:$FH$12,C134),IF(B134=$FI$6,INDEX($FI$7:$FI$18,C134),IF(B134=$FJ$6,INDEX($FJ$7:$FJ$56,C134),"none"))))</f>
        <v>none</v>
      </c>
      <c r="FT134" s="34"/>
      <c r="FU134" s="35" t="str">
        <f>IF(D134=$FG$6,INDEX($FG$7:$FG$18,E134),IF(D134=$FH$6,INDEX($FH$7:$FH$12,E134),IF(D134=$FI$6,INDEX($FI$7:$FI$18,E134),IF(D134=$FJ$6,INDEX($FJ$7:$FJ$56,E134),"none"))))</f>
        <v>none</v>
      </c>
      <c r="FV134" s="34"/>
      <c r="FW134" s="35" t="str">
        <f>IF(F134=$FG$6,INDEX($FG$7:$FG$18,G134),IF(F134=$FH$6,INDEX($FH$7:$FH$12,G134),IF(F134=$FI$6,INDEX($FI$7:$FI$18,G134),IF(F134=$FJ$6,INDEX($FJ$7:$FJ$56,G134),"none"))))</f>
        <v>none</v>
      </c>
      <c r="FX134" s="34"/>
      <c r="FY134" s="35" t="str">
        <f>IF(H134=$FG$6,INDEX($FG$7:$FG$18,I134),IF(H134=$FH$6,INDEX($FH$7:$FH$12,I134),IF(H134=$FI$6,INDEX($FI$7:$FI$18,I134),IF(H134=$FJ$6,INDEX($FJ$7:$FJ$56,I134),"none"))))</f>
        <v>none</v>
      </c>
      <c r="FZ134" s="34"/>
      <c r="GA134" s="35" t="str">
        <f>IF(J134=$FG$6,INDEX($FG$7:$FG$18,K134),IF(J134=$FH$6,INDEX($FH$7:$FH$12,K134),IF(J134=$FI$6,INDEX($FI$7:$FI$18,K134),IF(J134=$FJ$6,INDEX($FJ$7:$FJ$56,K134),"none"))))</f>
        <v>none</v>
      </c>
      <c r="GB134" s="34"/>
      <c r="GC134" s="35" t="str">
        <f>IF(L134=$FG$6,INDEX($FG$7:$FG$18,M134),IF(L134=$FH$6,INDEX($FH$7:$FH$12,M134),IF(L134=$FI$6,INDEX($FI$7:$FI$18,M134),IF(L134=$FJ$6,INDEX($FJ$7:$FJ$56,M134),"none"))))</f>
        <v>none</v>
      </c>
      <c r="GE134" s="36" t="str">
        <f>IF(COUNTIF($GG137:$GG162,"grey")=13,"grey","")</f>
        <v>grey</v>
      </c>
      <c r="GF134" s="36" t="str">
        <f>IF(COUNTIF($GG137:$GG162,"grey")=13,"grey","")</f>
        <v>grey</v>
      </c>
      <c r="GI134" s="686" t="str">
        <f>IFERROR(IF(COUNT($Q137:$Q162)&gt;0,IF($DN136&lt;8,"grey",B133),"grey"),B133)</f>
        <v>grey</v>
      </c>
      <c r="GJ134" s="686" t="str">
        <f>IFERROR(IF(COUNT($Q137:$Q162)&gt;0,IF($DN136&lt;8,"grey",D133),"grey"),D133)</f>
        <v>grey</v>
      </c>
      <c r="GK134" s="686" t="str">
        <f>IFERROR(IF(COUNT($Q137:$Q162)&gt;0,IF($DN136&lt;8,"grey",F133),"grey"),F133)</f>
        <v>grey</v>
      </c>
      <c r="GL134" s="686" t="str">
        <f>IFERROR(IF(COUNT($Q137:$Q162)&gt;0,IF($DN136&lt;8,"grey",H133),"grey"),H133)</f>
        <v>grey</v>
      </c>
      <c r="GM134" s="686" t="str">
        <f>IFERROR(IF(COUNT($Q137:$Q162)&gt;0,IF($DN136&lt;8,"grey",J133),"grey"),J133)</f>
        <v>grey</v>
      </c>
      <c r="GN134" s="686" t="str">
        <f>IFERROR(IF(COUNT($Q137:$Q162)&gt;0,IF($DN136&lt;8,"grey",L133),"grey"),L133)</f>
        <v>grey</v>
      </c>
      <c r="GO134" s="686" t="str">
        <f>IFERROR(IF(COUNT($Q137:$Q162)&gt;0,IF($DN136&lt;8,"grey",B138),"grey"),B138)</f>
        <v>grey</v>
      </c>
      <c r="GP134" s="686" t="str">
        <f>IFERROR(IF(COUNT($Q137:$Q162)&gt;0,IF($DN136&lt;8,"grey",D138),"grey"),D138)</f>
        <v>grey</v>
      </c>
      <c r="GQ134" s="686" t="str">
        <f>IFERROR(IF(COUNT($Q137:$Q162)&gt;0,IF($DN136&lt;18,"grey",F138),"grey"),F138)</f>
        <v>grey</v>
      </c>
      <c r="GR134" s="686" t="str">
        <f>IFERROR(IF(COUNT($Q137:$Q162)&gt;0,IF($DN136&lt;18,"grey",H138),"grey"),H138)</f>
        <v>grey</v>
      </c>
      <c r="GS134" s="686" t="str">
        <f>IFERROR(IF(COUNT($Q137:$Q162)&gt;0,IF($DN136&lt;18,"grey",J138),"grey"),J138)</f>
        <v>grey</v>
      </c>
      <c r="GT134" s="686" t="str">
        <f>IFERROR(IF(COUNT($Q137:$Q162)&gt;0,IF($DN136&lt;18,"grey",L138),"grey"),L138)</f>
        <v>grey</v>
      </c>
      <c r="GU134" s="686" t="str">
        <f>IFERROR(IF(COUNT($Q137:$Q162)&gt;0,IF($DN136&lt;18,"grey",B143),"grey"),B143)</f>
        <v>grey</v>
      </c>
      <c r="GV134" s="686" t="str">
        <f>IFERROR(IF(COUNT($Q137:$Q162)&gt;0,IF($DN136&lt;18,"grey",D143),"grey"),D143)</f>
        <v>grey</v>
      </c>
      <c r="GW134" s="686" t="str">
        <f>IFERROR(IF(COUNT($Q137:$Q162)&gt;0,IF($DN136&lt;18,"grey",F143),"grey"),F143)</f>
        <v>grey</v>
      </c>
      <c r="GX134" s="686" t="str">
        <f>IFERROR(IF(COUNT($Q137:$Q162)&gt;0,IF($DN136&lt;18,"grey",H143),"grey"),H143)</f>
        <v>grey</v>
      </c>
      <c r="GY134" s="686" t="str">
        <f>IFERROR(IF(COUNT($Q137:$Q162)&gt;0,IF($DN136&lt;18,"grey",J143),"grey"),J143)</f>
        <v>grey</v>
      </c>
      <c r="GZ134" s="686" t="str">
        <f>IFERROR(IF(COUNT($Q137:$Q162)&gt;0,IF($DN136&lt;18,"grey",L143),"grey"),L143)</f>
        <v>grey</v>
      </c>
      <c r="HA134" s="686" t="str">
        <f>IFERROR(IF(COUNT($Q137:$Q162)&gt;0,IF($DN136&lt;24,"grey",B148),"grey"),B148)</f>
        <v>grey</v>
      </c>
      <c r="HB134" s="686" t="str">
        <f>IFERROR(IF(COUNT($Q137:$Q162)&gt;0,IF($DN136&lt;24,"grey",D148),"grey"),D148)</f>
        <v>grey</v>
      </c>
      <c r="HC134" s="686" t="str">
        <f>IFERROR(IF(COUNT($Q137:$Q162)&gt;0,IF($DN136&lt;24,"grey",F148),"grey"),F148)</f>
        <v>grey</v>
      </c>
      <c r="HD134" s="686" t="str">
        <f>IFERROR(IF(COUNT($Q137:$Q162)&gt;0,IF($DN136&lt;24,"grey",H148),"grey"),H148)</f>
        <v>grey</v>
      </c>
      <c r="HE134" s="686" t="str">
        <f>IFERROR(IF(COUNT($Q137:$Q162)&gt;0,IF($DN136&lt;24,"grey",J148),"grey"),J148)</f>
        <v>grey</v>
      </c>
      <c r="HF134" s="686" t="str">
        <f>IFERROR(IF(COUNT($Q137:$Q162)&gt;0,IF($DN136&lt;24,"grey",L148),"grey"),L148)</f>
        <v>grey</v>
      </c>
      <c r="HG134" s="686" t="str">
        <f>IFERROR(IF(COUNT($Q137:$Q162)&gt;0,IF($DN136&lt;36,"grey",B153),"grey"),B153)</f>
        <v>grey</v>
      </c>
      <c r="HH134" s="686" t="str">
        <f>IFERROR(IF(COUNT($Q137:$Q162)&gt;0,IF($DN136&lt;36,"grey",D153),"grey"),D153)</f>
        <v>grey</v>
      </c>
      <c r="HI134" s="686" t="str">
        <f>IFERROR(IF(COUNT($Q137:$Q162)&gt;0,IF($DN136&lt;36,"grey",F153),"grey"),F153)</f>
        <v>grey</v>
      </c>
      <c r="HJ134" s="686" t="str">
        <f>IFERROR(IF(COUNT($Q137:$Q162)&gt;0,IF($DN136&lt;36,"grey",H153),"grey"),H153)</f>
        <v>grey</v>
      </c>
      <c r="HK134" s="686" t="str">
        <f>IFERROR(IF(COUNT($Q137:$Q162)&gt;0,IF($DN136&lt;36,"grey",J153),"grey"),J153)</f>
        <v>grey</v>
      </c>
      <c r="HL134" s="686" t="str">
        <f>IFERROR(IF(COUNT($Q137:$Q162)&gt;0,IF($DN136&lt;36,"grey",L153),"grey"),L153)</f>
        <v>grey</v>
      </c>
      <c r="HM134" s="686" t="str">
        <f>IFERROR(IF(COUNT($Q137:$Q162)&gt;0,IF($DN136&lt;36,"grey",B158),"grey"),B158)</f>
        <v>grey</v>
      </c>
      <c r="HN134" s="686" t="str">
        <f>IFERROR(IF(COUNT($Q137:$Q162)&gt;0,IF($DN136&lt;36,"grey",D158),"grey"),D158)</f>
        <v>grey</v>
      </c>
      <c r="HO134" s="686" t="str">
        <f>IFERROR(IF(COUNT($Q137:$Q162)&gt;0,IF($DN136&lt;36,"grey",F158),"grey"),F158)</f>
        <v>grey</v>
      </c>
      <c r="HP134" s="686" t="str">
        <f>IFERROR(IF(COUNT($Q137:$Q162)&gt;0,IF($DN136&lt;36,"grey",H158),"grey"),H158)</f>
        <v>grey</v>
      </c>
      <c r="HQ134" s="686" t="str">
        <f>IFERROR(IF(COUNT($Q137:$Q162)&gt;0,IF($DN136&lt;36,"grey",J158),"grey"),J158)</f>
        <v>grey</v>
      </c>
      <c r="HR134" s="686" t="str">
        <f>IFERROR(IF(COUNT($Q137:$Q162)&gt;0,IF($DN136&lt;36,"grey",L158),"grey"),L158)</f>
        <v>grey</v>
      </c>
    </row>
    <row r="135" spans="1:229">
      <c r="B135" s="1175" t="str">
        <f>IFERROR(INDEX($DV:$DV,ROW()),"")&amp;""</f>
        <v/>
      </c>
      <c r="C135" s="1176"/>
      <c r="D135" s="1177" t="str">
        <f>IFERROR(INDEX($DX:$DX,ROW()),"")&amp;""</f>
        <v/>
      </c>
      <c r="E135" s="1176"/>
      <c r="F135" s="1175" t="str">
        <f>IFERROR(INDEX($DZ:$DZ,ROW()),"")&amp;""</f>
        <v/>
      </c>
      <c r="G135" s="1176"/>
      <c r="H135" s="1175" t="str">
        <f>IFERROR(INDEX($EB:$EB,ROW()),"")&amp;""</f>
        <v/>
      </c>
      <c r="I135" s="1176"/>
      <c r="J135" s="1175" t="str">
        <f>IFERROR(INDEX($ED:$ED,ROW()),"")&amp;""</f>
        <v/>
      </c>
      <c r="K135" s="1176"/>
      <c r="L135" s="1175" t="str">
        <f>IFERROR(INDEX($EF:$EF,ROW()),"")&amp;""</f>
        <v/>
      </c>
      <c r="M135" s="1176"/>
      <c r="O135" s="1170" t="s">
        <v>285</v>
      </c>
      <c r="P135" s="1170" t="s">
        <v>286</v>
      </c>
      <c r="Q135" s="1168" t="s">
        <v>287</v>
      </c>
      <c r="R135" s="1170" t="s">
        <v>288</v>
      </c>
      <c r="S135" s="1157" t="s">
        <v>1373</v>
      </c>
      <c r="T135" s="1158"/>
      <c r="U135" s="1158"/>
      <c r="V135" s="1158"/>
      <c r="W135" s="1158"/>
      <c r="X135" s="1158"/>
      <c r="Y135" s="1158"/>
      <c r="Z135" s="1158"/>
      <c r="AA135" s="1158"/>
      <c r="AB135" s="1158"/>
      <c r="AC135" s="1158"/>
      <c r="AD135" s="1158"/>
      <c r="AE135" s="1158"/>
      <c r="AF135" s="1158"/>
      <c r="AG135" s="1158"/>
      <c r="AH135" s="1158"/>
      <c r="AI135" s="1158"/>
      <c r="AJ135" s="1158"/>
      <c r="AK135" s="1158"/>
      <c r="AL135" s="1158"/>
      <c r="AM135" s="1158"/>
      <c r="AN135" s="1158"/>
      <c r="AO135" s="1158"/>
      <c r="AP135" s="1158"/>
      <c r="AQ135" s="1158"/>
      <c r="AR135" s="1158"/>
      <c r="AS135" s="1158"/>
      <c r="AT135" s="1158"/>
      <c r="AU135" s="1158"/>
      <c r="AV135" s="1158"/>
      <c r="AW135" s="1158"/>
      <c r="AX135" s="1158"/>
      <c r="AY135" s="1158"/>
      <c r="AZ135" s="1158"/>
      <c r="BA135" s="1158"/>
      <c r="BB135" s="1159"/>
      <c r="BC135" s="1188" t="s">
        <v>1371</v>
      </c>
      <c r="BD135" s="1170" t="s">
        <v>584</v>
      </c>
      <c r="BE135" s="1168" t="s">
        <v>290</v>
      </c>
      <c r="BP135" s="50" t="e">
        <f>INDEX(番号!$CA$5:$CB$44,C134,2)</f>
        <v>#VALUE!</v>
      </c>
      <c r="BQ135" s="50" t="str">
        <f>IF(C134="","",IF(BP135="",INDEX(番号!$CA$44:$CB133,C134,2),BP135))</f>
        <v/>
      </c>
      <c r="BR135" s="50" t="e">
        <f>INDEX(番号!$CC$5:$CE$52,C134,3)</f>
        <v>#VALUE!</v>
      </c>
      <c r="BS135" s="50" t="str">
        <f>IF(C134="","",IF(BR135="0",INDEX(番号!$CC$5:$CE$52,C134,2),BR135))&amp;""</f>
        <v/>
      </c>
      <c r="BT135" s="50" t="e">
        <f>INDEX(番号!$CA$5:$CB$44,E134,2)</f>
        <v>#VALUE!</v>
      </c>
      <c r="BU135" s="50" t="str">
        <f>IF(E134="","",IF(BT135="",INDEX(番号!$CA$44:$CB133,E134,2),BT135))&amp;""</f>
        <v/>
      </c>
      <c r="BV135" s="50" t="e">
        <f>INDEX(番号!$CC$5:$CE$52,E134,3)</f>
        <v>#VALUE!</v>
      </c>
      <c r="BW135" s="50" t="str">
        <f>IF(E134="","",IF(BV135="0",INDEX(番号!$CC$5:$CE$52,E134,2),BV135))&amp;""</f>
        <v/>
      </c>
      <c r="BX135" s="50" t="e">
        <f>INDEX(番号!$CA$5:$CB$44,G134,2)</f>
        <v>#VALUE!</v>
      </c>
      <c r="BY135" s="50" t="str">
        <f>IF(G134="","",IF(BX135="",INDEX(番号!$CA$44:$CB133,G134,2),BX135))&amp;""</f>
        <v/>
      </c>
      <c r="BZ135" s="50" t="e">
        <f>INDEX(番号!$CC$5:$CE$52,G134,3)</f>
        <v>#VALUE!</v>
      </c>
      <c r="CA135" s="50" t="str">
        <f>IF(G134="","",IF(BZ135="0",INDEX(番号!$CC$5:$CE$52,G134,2),BZ135))&amp;""</f>
        <v/>
      </c>
      <c r="CB135" s="50" t="e">
        <f>INDEX(番号!$CA$5:$CB$44,I134,2)</f>
        <v>#VALUE!</v>
      </c>
      <c r="CC135" s="50" t="str">
        <f>IF(I134="","",IF(CB135="",INDEX(番号!$CA$44:$CB133,I134,2),CB135))&amp;""</f>
        <v/>
      </c>
      <c r="CD135" s="50" t="e">
        <f>INDEX(番号!$CC$5:$CE$52,I134,3)</f>
        <v>#VALUE!</v>
      </c>
      <c r="CE135" s="50" t="str">
        <f>IF(I134="","",IF(CD135="0",INDEX(番号!$CC$5:$CE$52,I134,2),CD135))&amp;""</f>
        <v/>
      </c>
      <c r="CF135" s="50" t="e">
        <f>INDEX(番号!$CA$5:$CB$44,K134,2)</f>
        <v>#VALUE!</v>
      </c>
      <c r="CG135" s="50" t="str">
        <f>IF(K134="","",IF(CF135="",INDEX(番号!$CA$5:$CB$44,K134,1),CF135))&amp;""</f>
        <v/>
      </c>
      <c r="CH135" s="50" t="e">
        <f>INDEX(番号!$CC$5:$CE$52,K134,3)</f>
        <v>#VALUE!</v>
      </c>
      <c r="CI135" s="50" t="str">
        <f>IF(K134="","",IF(CH135="0",INDEX(番号!$CC$5:$CE$52,K134,2),CH135))&amp;""</f>
        <v/>
      </c>
      <c r="CJ135" s="50" t="e">
        <f>INDEX(番号!$CA$5:$CB$44,M134,2)</f>
        <v>#VALUE!</v>
      </c>
      <c r="CK135" s="50" t="str">
        <f>IF(M134="","",IF(CJ135="",INDEX(番号!$CA$5:$CB$44,M134,1),CJ135))&amp;""</f>
        <v/>
      </c>
      <c r="CL135" s="50" t="e">
        <f>INDEX(番号!$CC$5:$CE$52,M134,3)</f>
        <v>#VALUE!</v>
      </c>
      <c r="CM135" s="50" t="str">
        <f>IF(M134="","",IF(CL135="0",INDEX(番号!$CC$5:$CE$52,M134,2),CL135))&amp;""</f>
        <v/>
      </c>
      <c r="DA135" s="1153" t="str">
        <f>IF(DA133="grey","grey","")</f>
        <v>grey</v>
      </c>
      <c r="DB135" s="1154"/>
      <c r="DC135" s="1153" t="str">
        <f>IF(DC133="grey","grey","")</f>
        <v>grey</v>
      </c>
      <c r="DD135" s="1154"/>
      <c r="DE135" s="1153" t="str">
        <f>IF(DE133="grey","grey","")</f>
        <v>grey</v>
      </c>
      <c r="DF135" s="1154"/>
      <c r="DG135" s="1153" t="str">
        <f>IF(DG133="grey","grey","")</f>
        <v>grey</v>
      </c>
      <c r="DH135" s="1154"/>
      <c r="DI135" s="1153" t="str">
        <f>IF(DI133="grey","grey","")</f>
        <v>grey</v>
      </c>
      <c r="DJ135" s="1154"/>
      <c r="DK135" s="1153" t="str">
        <f>IF(DK133="grey","grey","")</f>
        <v>grey</v>
      </c>
      <c r="DL135" s="1154"/>
      <c r="DV135" s="1153" t="str">
        <f>IF(B134="DK",BQ135,IF(B134="NK",BS135,""))</f>
        <v/>
      </c>
      <c r="DW135" s="1154"/>
      <c r="DX135" s="1155" t="str">
        <f>IF(D134="DK",BU135,IF(D134="NK",BW135,""))</f>
        <v/>
      </c>
      <c r="DY135" s="1156"/>
      <c r="DZ135" s="1155" t="str">
        <f>IF(F134="DK",BY135,IF(F134="NK",CA135,""))</f>
        <v/>
      </c>
      <c r="EA135" s="1156"/>
      <c r="EB135" s="1155" t="str">
        <f>IF(H134="DK",CC135,IF(H134="NK",CE135,""))</f>
        <v/>
      </c>
      <c r="EC135" s="1156"/>
      <c r="ED135" s="1155" t="str">
        <f>IF(J134="DK",CG135,IF(J134="NK",CI135,""))</f>
        <v/>
      </c>
      <c r="EE135" s="1156"/>
      <c r="EF135" s="1155" t="str">
        <f>IF(L134="DK",CK135,IF(L134="NK",CM135,""))</f>
        <v/>
      </c>
      <c r="EG135" s="1156"/>
      <c r="ET135" s="1153"/>
      <c r="EU135" s="1154"/>
      <c r="EV135" s="1153"/>
      <c r="EW135" s="1154"/>
      <c r="EX135" s="1153"/>
      <c r="EY135" s="1154"/>
      <c r="EZ135" s="1153"/>
      <c r="FA135" s="1154"/>
      <c r="FB135" s="1153"/>
      <c r="FC135" s="1154"/>
      <c r="FD135" s="1153"/>
      <c r="FE135" s="1154"/>
      <c r="FF135" s="411"/>
      <c r="FG135" s="411"/>
      <c r="FH135" s="411"/>
      <c r="FI135" s="411"/>
      <c r="FJ135" s="411"/>
      <c r="FK135" s="411"/>
      <c r="FL135" s="411"/>
      <c r="FM135" s="411"/>
      <c r="FN135" s="411"/>
      <c r="FO135" s="411"/>
      <c r="FP135" s="411"/>
      <c r="FQ135" s="411"/>
      <c r="FR135" s="1153"/>
      <c r="FS135" s="1154"/>
      <c r="FT135" s="1153"/>
      <c r="FU135" s="1154"/>
      <c r="FV135" s="1153"/>
      <c r="FW135" s="1154"/>
      <c r="FX135" s="1153"/>
      <c r="FY135" s="1154"/>
      <c r="FZ135" s="1153"/>
      <c r="GA135" s="1154"/>
      <c r="GB135" s="1153"/>
      <c r="GC135" s="1154"/>
      <c r="GE135" s="1170" t="s">
        <v>285</v>
      </c>
      <c r="GF135" s="1170" t="s">
        <v>286</v>
      </c>
      <c r="GG135" s="1168" t="s">
        <v>287</v>
      </c>
      <c r="GH135" s="1170" t="s">
        <v>288</v>
      </c>
      <c r="GI135" s="1145"/>
      <c r="GJ135" s="1146"/>
      <c r="GK135" s="1146"/>
      <c r="GL135" s="1146"/>
      <c r="GM135" s="1146"/>
      <c r="GN135" s="1146"/>
      <c r="GO135" s="1146"/>
      <c r="GP135" s="1146"/>
      <c r="GQ135" s="1146"/>
      <c r="GR135" s="1146"/>
      <c r="GS135" s="1146"/>
      <c r="GT135" s="1146"/>
      <c r="GU135" s="1146"/>
      <c r="GV135" s="1146"/>
      <c r="GW135" s="1146"/>
      <c r="GX135" s="1146"/>
      <c r="GY135" s="1146"/>
      <c r="GZ135" s="1146"/>
      <c r="HA135" s="1146"/>
      <c r="HB135" s="1146"/>
      <c r="HC135" s="1146"/>
      <c r="HD135" s="1146"/>
      <c r="HE135" s="1146"/>
      <c r="HF135" s="1146"/>
      <c r="HG135" s="1146"/>
      <c r="HH135" s="1146"/>
      <c r="HI135" s="1146"/>
      <c r="HJ135" s="1146"/>
      <c r="HK135" s="1146"/>
      <c r="HL135" s="1146"/>
      <c r="HM135" s="1146"/>
      <c r="HN135" s="1146"/>
      <c r="HO135" s="1146"/>
      <c r="HP135" s="1146"/>
      <c r="HQ135" s="1146"/>
      <c r="HR135" s="1147"/>
      <c r="HS135" s="1168"/>
      <c r="HT135" s="1170"/>
      <c r="HU135" s="1168"/>
    </row>
    <row r="136" spans="1:229">
      <c r="B136" s="1175" t="str">
        <f>IFERROR(INDEX($DV:$DV,ROW()),"")&amp;""</f>
        <v/>
      </c>
      <c r="C136" s="1176"/>
      <c r="D136" s="1177" t="str">
        <f>IFERROR(INDEX($DX:$DX,ROW()),"")&amp;""</f>
        <v/>
      </c>
      <c r="E136" s="1176"/>
      <c r="F136" s="1175" t="str">
        <f>IFERROR(INDEX($DZ:$DZ,ROW()),"")&amp;""</f>
        <v/>
      </c>
      <c r="G136" s="1176"/>
      <c r="H136" s="1175" t="str">
        <f>IFERROR(INDEX($EB:$EB,ROW()),"")&amp;""</f>
        <v/>
      </c>
      <c r="I136" s="1176"/>
      <c r="J136" s="1175" t="str">
        <f>IFERROR(INDEX($ED:$ED,ROW()),"")&amp;""</f>
        <v/>
      </c>
      <c r="K136" s="1176"/>
      <c r="L136" s="1175" t="str">
        <f>IFERROR(INDEX($EF:$EF,ROW()),"")&amp;""</f>
        <v/>
      </c>
      <c r="M136" s="1176"/>
      <c r="O136" s="1171"/>
      <c r="P136" s="1171"/>
      <c r="Q136" s="1169"/>
      <c r="R136" s="1171"/>
      <c r="S136" s="1189" t="s">
        <v>1375</v>
      </c>
      <c r="T136" s="1190"/>
      <c r="U136" s="1190"/>
      <c r="V136" s="1190"/>
      <c r="W136" s="1190"/>
      <c r="X136" s="1190"/>
      <c r="Y136" s="1190"/>
      <c r="Z136" s="1190"/>
      <c r="AA136" s="1190"/>
      <c r="AB136" s="1190"/>
      <c r="AC136" s="1190"/>
      <c r="AD136" s="1190"/>
      <c r="AE136" s="1190"/>
      <c r="AF136" s="1190"/>
      <c r="AG136" s="1190"/>
      <c r="AH136" s="1190"/>
      <c r="AI136" s="1190"/>
      <c r="AJ136" s="1190"/>
      <c r="AK136" s="1190"/>
      <c r="AL136" s="1190"/>
      <c r="AM136" s="1190"/>
      <c r="AN136" s="1190"/>
      <c r="AO136" s="1190"/>
      <c r="AP136" s="1190"/>
      <c r="AQ136" s="1190"/>
      <c r="AR136" s="1190"/>
      <c r="AS136" s="1190"/>
      <c r="AT136" s="1190"/>
      <c r="AU136" s="1190"/>
      <c r="AV136" s="1190"/>
      <c r="AW136" s="1190"/>
      <c r="AX136" s="1190"/>
      <c r="AY136" s="1190"/>
      <c r="AZ136" s="1190"/>
      <c r="BA136" s="1190"/>
      <c r="BB136" s="1191"/>
      <c r="BC136" s="1169"/>
      <c r="BD136" s="1171"/>
      <c r="BE136" s="1169"/>
      <c r="BP136" s="50" t="s">
        <v>720</v>
      </c>
      <c r="BQ136" s="50" t="str">
        <f>IF(C134="","",INDEX(外線情報!$K$5:$K$16,C134,1))&amp;""</f>
        <v/>
      </c>
      <c r="BR136" s="50" t="s">
        <v>417</v>
      </c>
      <c r="BS136" s="50" t="str">
        <f>IF(C134="","",INDEX(NK･NKG!$CG$5:$CG$52,C134,1))&amp;""</f>
        <v/>
      </c>
      <c r="BT136" s="50" t="s">
        <v>720</v>
      </c>
      <c r="BU136" s="50" t="str">
        <f>IF(E134="","",INDEX(外線情報!$K$5:$K$16,E134,1))&amp;""</f>
        <v/>
      </c>
      <c r="BV136" s="50" t="s">
        <v>417</v>
      </c>
      <c r="BW136" s="50" t="str">
        <f>IF(E134="","",INDEX(NK･NKG!$CG$5:$CG$52,E134,1))&amp;""</f>
        <v/>
      </c>
      <c r="BX136" s="50" t="s">
        <v>720</v>
      </c>
      <c r="BY136" s="50" t="str">
        <f>IF(G134="","",INDEX(外線情報!$K$5:$K$16,G134,1))&amp;""</f>
        <v/>
      </c>
      <c r="BZ136" s="50" t="s">
        <v>417</v>
      </c>
      <c r="CA136" s="50" t="str">
        <f>IF(G134="","",INDEX(NK･NKG!$CG$5:$CG$52,G134,1))&amp;""</f>
        <v/>
      </c>
      <c r="CB136" s="50" t="s">
        <v>720</v>
      </c>
      <c r="CC136" s="50" t="str">
        <f>IF(I134="","",INDEX(外線情報!$K$5:$K$16,I134,1))&amp;""</f>
        <v/>
      </c>
      <c r="CD136" s="50" t="s">
        <v>417</v>
      </c>
      <c r="CE136" s="50" t="str">
        <f>IF(I134="","",INDEX(NK･NKG!$CG$5:$CG$52,I134,1))&amp;""</f>
        <v/>
      </c>
      <c r="CF136" s="50" t="s">
        <v>720</v>
      </c>
      <c r="CG136" s="50" t="str">
        <f>IF(K134="","",INDEX(外線情報!$K$5:$K$16,K134,1))&amp;""</f>
        <v/>
      </c>
      <c r="CH136" s="50" t="s">
        <v>417</v>
      </c>
      <c r="CI136" s="50" t="str">
        <f>IF(K134="","",INDEX(NK･NKG!$CG$5:$CG$52,K134,1))&amp;""</f>
        <v/>
      </c>
      <c r="CJ136" s="50" t="s">
        <v>720</v>
      </c>
      <c r="CK136" s="50" t="str">
        <f>IF(M134="","",INDEX(外線情報!$K$5:$K$16,M134,1))&amp;""</f>
        <v/>
      </c>
      <c r="CL136" s="50" t="s">
        <v>417</v>
      </c>
      <c r="CM136" s="50" t="str">
        <f>IF(M134="","",INDEX(NK･NKG!$CG$5:$CG$52,M134,1))&amp;""</f>
        <v/>
      </c>
      <c r="DA136" s="1153" t="str">
        <f t="shared" ref="DA136" si="349">IF(DA133="grey","grey","")</f>
        <v>grey</v>
      </c>
      <c r="DB136" s="1154"/>
      <c r="DC136" s="1153" t="str">
        <f t="shared" ref="DC136" si="350">IF(DC133="grey","grey","")</f>
        <v>grey</v>
      </c>
      <c r="DD136" s="1154"/>
      <c r="DE136" s="1153" t="str">
        <f t="shared" ref="DE136" si="351">IF(DE133="grey","grey","")</f>
        <v>grey</v>
      </c>
      <c r="DF136" s="1154"/>
      <c r="DG136" s="1153" t="str">
        <f t="shared" ref="DG136" si="352">IF(DG133="grey","grey","")</f>
        <v>grey</v>
      </c>
      <c r="DH136" s="1154"/>
      <c r="DI136" s="1153" t="str">
        <f t="shared" ref="DI136" si="353">IF(DI133="grey","grey","")</f>
        <v>grey</v>
      </c>
      <c r="DJ136" s="1154"/>
      <c r="DK136" s="1153" t="str">
        <f t="shared" ref="DK136" si="354">IF(DK133="grey","grey","")</f>
        <v>grey</v>
      </c>
      <c r="DL136" s="1154"/>
      <c r="DM136" s="22" t="str">
        <f>IFERROR(INDEX(内線情報!$BL$5:$BL$41,MATCH(R136,内線情報!$AI$5:$AI$43,0),1),"")</f>
        <v/>
      </c>
      <c r="DN136" s="22">
        <f>IF(MAX($DM136:$DM162)&gt;0,MAX($DM136:$DM162),36)</f>
        <v>36</v>
      </c>
      <c r="DV136" s="1153" t="str">
        <f>IF(B134="IK",BQ136,IF(B134="NK",BS136,""))</f>
        <v/>
      </c>
      <c r="DW136" s="1154"/>
      <c r="DX136" s="1155" t="str">
        <f>IF(D134="IK",BU136,IF(D134="NK",BW136,""))</f>
        <v/>
      </c>
      <c r="DY136" s="1156"/>
      <c r="DZ136" s="1155" t="str">
        <f>IF(F134="IK",BY136,IF(F134="NK",CA136,""))</f>
        <v/>
      </c>
      <c r="EA136" s="1156"/>
      <c r="EB136" s="1155" t="str">
        <f>IF(H134="IK",CC136,IF(H134="NK",CE136,""))</f>
        <v/>
      </c>
      <c r="EC136" s="1156"/>
      <c r="ED136" s="1155" t="str">
        <f>IF(J134="IK",CG136,IF(J134="NK",CI136,""))</f>
        <v/>
      </c>
      <c r="EE136" s="1156"/>
      <c r="EF136" s="1155" t="str">
        <f>IF(L134="IK",CK136,IF(L134="NK",CM136,""))</f>
        <v/>
      </c>
      <c r="EG136" s="1156"/>
      <c r="ET136" s="1153"/>
      <c r="EU136" s="1154"/>
      <c r="EV136" s="1153"/>
      <c r="EW136" s="1154"/>
      <c r="EX136" s="1153"/>
      <c r="EY136" s="1154"/>
      <c r="EZ136" s="1153"/>
      <c r="FA136" s="1154"/>
      <c r="FB136" s="1153"/>
      <c r="FC136" s="1154"/>
      <c r="FD136" s="1153"/>
      <c r="FE136" s="1154"/>
      <c r="FF136" s="411"/>
      <c r="FG136" s="411"/>
      <c r="FH136" s="411"/>
      <c r="FI136" s="411"/>
      <c r="FJ136" s="411"/>
      <c r="FK136" s="411"/>
      <c r="FL136" s="411"/>
      <c r="FM136" s="411"/>
      <c r="FN136" s="411"/>
      <c r="FO136" s="411"/>
      <c r="FP136" s="411"/>
      <c r="FQ136" s="411"/>
      <c r="FR136" s="1153"/>
      <c r="FS136" s="1154"/>
      <c r="FT136" s="1153"/>
      <c r="FU136" s="1154"/>
      <c r="FV136" s="1153"/>
      <c r="FW136" s="1154"/>
      <c r="FX136" s="1153"/>
      <c r="FY136" s="1154"/>
      <c r="FZ136" s="1153"/>
      <c r="GA136" s="1154"/>
      <c r="GB136" s="1153"/>
      <c r="GC136" s="1154"/>
      <c r="GE136" s="1171"/>
      <c r="GF136" s="1171"/>
      <c r="GG136" s="1169"/>
      <c r="GH136" s="1171"/>
      <c r="GI136" s="1142"/>
      <c r="GJ136" s="1143"/>
      <c r="GK136" s="1143"/>
      <c r="GL136" s="1143"/>
      <c r="GM136" s="1143"/>
      <c r="GN136" s="1143"/>
      <c r="GO136" s="1143"/>
      <c r="GP136" s="1143"/>
      <c r="GQ136" s="1143"/>
      <c r="GR136" s="1143"/>
      <c r="GS136" s="1143"/>
      <c r="GT136" s="1143"/>
      <c r="GU136" s="1143"/>
      <c r="GV136" s="1143"/>
      <c r="GW136" s="1143"/>
      <c r="GX136" s="1143"/>
      <c r="GY136" s="1143"/>
      <c r="GZ136" s="1143"/>
      <c r="HA136" s="1143"/>
      <c r="HB136" s="1143"/>
      <c r="HC136" s="1143"/>
      <c r="HD136" s="1143"/>
      <c r="HE136" s="1143"/>
      <c r="HF136" s="1143"/>
      <c r="HG136" s="1143"/>
      <c r="HH136" s="1143"/>
      <c r="HI136" s="1143"/>
      <c r="HJ136" s="1143"/>
      <c r="HK136" s="1143"/>
      <c r="HL136" s="1143"/>
      <c r="HM136" s="1143"/>
      <c r="HN136" s="1143"/>
      <c r="HO136" s="1143"/>
      <c r="HP136" s="1143"/>
      <c r="HQ136" s="1143"/>
      <c r="HR136" s="1144"/>
      <c r="HS136" s="1169"/>
      <c r="HT136" s="1171"/>
      <c r="HU136" s="1169"/>
    </row>
    <row r="137" spans="1:229">
      <c r="B137" s="1184" t="s">
        <v>1318</v>
      </c>
      <c r="C137" s="1185"/>
      <c r="D137" s="1182" t="s">
        <v>1318</v>
      </c>
      <c r="E137" s="1183"/>
      <c r="F137" s="1184" t="s">
        <v>1318</v>
      </c>
      <c r="G137" s="1185"/>
      <c r="H137" s="1182" t="s">
        <v>1318</v>
      </c>
      <c r="I137" s="1183"/>
      <c r="J137" s="1184" t="s">
        <v>1318</v>
      </c>
      <c r="K137" s="1185"/>
      <c r="L137" s="1182" t="s">
        <v>1318</v>
      </c>
      <c r="M137" s="1183"/>
      <c r="N137" s="30"/>
      <c r="O137" s="1151">
        <v>1</v>
      </c>
      <c r="P137" s="1151" t="str">
        <f>IFERROR(INDEX(内線情報!$C$5:$C$54,MATCH($Q137,内線情報!$B$5:$B$54,0)),"")&amp;""</f>
        <v/>
      </c>
      <c r="Q137" s="1160"/>
      <c r="R137" s="1151" t="str">
        <f>IFERROR(INDEX(内線情報!$D$5:$D$54,MATCH($Q137,内線情報!$B$5:$B$54,0)),"")&amp;""</f>
        <v/>
      </c>
      <c r="S137" s="431" t="s">
        <v>643</v>
      </c>
      <c r="T137" s="431" t="s">
        <v>643</v>
      </c>
      <c r="U137" s="431" t="s">
        <v>643</v>
      </c>
      <c r="V137" s="431" t="s">
        <v>643</v>
      </c>
      <c r="W137" s="431" t="s">
        <v>643</v>
      </c>
      <c r="X137" s="431" t="s">
        <v>643</v>
      </c>
      <c r="Y137" s="431" t="s">
        <v>643</v>
      </c>
      <c r="Z137" s="431" t="s">
        <v>643</v>
      </c>
      <c r="AA137" s="431" t="s">
        <v>643</v>
      </c>
      <c r="AB137" s="431" t="s">
        <v>643</v>
      </c>
      <c r="AC137" s="431" t="s">
        <v>643</v>
      </c>
      <c r="AD137" s="431" t="s">
        <v>643</v>
      </c>
      <c r="AE137" s="431" t="s">
        <v>643</v>
      </c>
      <c r="AF137" s="431" t="s">
        <v>643</v>
      </c>
      <c r="AG137" s="431" t="s">
        <v>643</v>
      </c>
      <c r="AH137" s="431" t="s">
        <v>643</v>
      </c>
      <c r="AI137" s="431" t="s">
        <v>643</v>
      </c>
      <c r="AJ137" s="431" t="s">
        <v>643</v>
      </c>
      <c r="AK137" s="431" t="s">
        <v>643</v>
      </c>
      <c r="AL137" s="431" t="s">
        <v>643</v>
      </c>
      <c r="AM137" s="431" t="s">
        <v>643</v>
      </c>
      <c r="AN137" s="431" t="s">
        <v>643</v>
      </c>
      <c r="AO137" s="431" t="s">
        <v>643</v>
      </c>
      <c r="AP137" s="431" t="s">
        <v>643</v>
      </c>
      <c r="AQ137" s="431" t="s">
        <v>643</v>
      </c>
      <c r="AR137" s="431" t="s">
        <v>643</v>
      </c>
      <c r="AS137" s="431" t="s">
        <v>643</v>
      </c>
      <c r="AT137" s="431" t="s">
        <v>643</v>
      </c>
      <c r="AU137" s="431" t="s">
        <v>643</v>
      </c>
      <c r="AV137" s="431" t="s">
        <v>643</v>
      </c>
      <c r="AW137" s="431" t="s">
        <v>643</v>
      </c>
      <c r="AX137" s="431" t="s">
        <v>643</v>
      </c>
      <c r="AY137" s="431" t="s">
        <v>643</v>
      </c>
      <c r="AZ137" s="431" t="s">
        <v>643</v>
      </c>
      <c r="BA137" s="431" t="s">
        <v>643</v>
      </c>
      <c r="BB137" s="431" t="s">
        <v>643</v>
      </c>
      <c r="BC137" s="1178" t="s">
        <v>643</v>
      </c>
      <c r="BD137" s="1151" t="str">
        <f>IFERROR(IF(Q137="","",IF(ISBLANK(INDEX(内線情報!$G$5:$G$54,Q137)),1,DS137)),"")&amp;""</f>
        <v/>
      </c>
      <c r="BE137" s="1180"/>
      <c r="BW137" s="50"/>
      <c r="CH137" s="50"/>
      <c r="CI137" s="50"/>
      <c r="DA137" s="1153" t="str">
        <f>IF(DA133="grey","grey",IF(AND(B134&lt;&gt;$BG$7,B134&lt;&gt;$BG$9,B134&lt;&gt;$BG$13,B134&lt;&gt;$BG$12),"grey",IF(B137="","yellow",IF(COUNTIF($CN$6:$CN$32,B137)&gt;0,"","red"))))</f>
        <v>grey</v>
      </c>
      <c r="DB137" s="1154"/>
      <c r="DC137" s="1153" t="str">
        <f>IF(DC133="grey","grey",IF(AND(D134&lt;&gt;$BG$7,D134&lt;&gt;$BG$9,D134&lt;&gt;$BG$13,D134&lt;&gt;$BG$12),"grey",IF(D137="","yellow",IF(COUNTIF($CN$6:$CN$32,D137)&gt;0,"","red"))))</f>
        <v>grey</v>
      </c>
      <c r="DD137" s="1154"/>
      <c r="DE137" s="1153" t="str">
        <f>IF(DE133="grey","grey",IF(AND(F134&lt;&gt;$BG$7,F134&lt;&gt;$BG$9,F134&lt;&gt;$BG$13,F134&lt;&gt;$BG$12),"grey",IF(F137="","yellow",IF(COUNTIF($CN$6:$CN$32,F137)&gt;0,"","red"))))</f>
        <v>grey</v>
      </c>
      <c r="DF137" s="1154"/>
      <c r="DG137" s="1153" t="str">
        <f>IF(DG133="grey","grey",IF(AND(H134&lt;&gt;$BG$7,H134&lt;&gt;$BG$9,H134&lt;&gt;$BG$13,H134&lt;&gt;$BG$12),"grey",IF(H137="","yellow",IF(COUNTIF($CN$6:$CN$32,H137)&gt;0,"","red"))))</f>
        <v>grey</v>
      </c>
      <c r="DH137" s="1154"/>
      <c r="DI137" s="1153" t="str">
        <f>IF(DI133="grey","grey",IF(AND(J134&lt;&gt;$BG$7,J134&lt;&gt;$BG$9,J134&lt;&gt;$BG$13,J134&lt;&gt;$BG$12),"grey",IF(J137="","yellow",IF(COUNTIF($CN$6:$CN$32,J137)&gt;0,"","red"))))</f>
        <v>grey</v>
      </c>
      <c r="DJ137" s="1154"/>
      <c r="DK137" s="1153" t="str">
        <f>IF(DK133="grey","grey",IF(AND(L134&lt;&gt;$BG$7,L134&lt;&gt;$BG$9,L134&lt;&gt;$BG$13,L134&lt;&gt;$BG$12),"grey",IF(L137="","yellow",IF(COUNTIF($CN$6:$CN$32,L137)&gt;0,"","red"))))</f>
        <v>grey</v>
      </c>
      <c r="DL137" s="1154"/>
      <c r="DM137" s="22" t="str">
        <f>IFERROR(INDEX(内線情報!$BL$5:$BL$41,MATCH(R137,内線情報!$AI$5:$AI$43,0),1),"")</f>
        <v/>
      </c>
      <c r="DS137" s="1141" t="e">
        <f>INDEX(内線情報!$G$5:$G$54,MATCH(Q137,DK,0))</f>
        <v>#N/A</v>
      </c>
      <c r="DV137" s="1153"/>
      <c r="DW137" s="1154"/>
      <c r="DX137" s="1153"/>
      <c r="DY137" s="1154"/>
      <c r="DZ137" s="1153"/>
      <c r="EA137" s="1154"/>
      <c r="EB137" s="1153"/>
      <c r="EC137" s="1154"/>
      <c r="ED137" s="1153"/>
      <c r="EE137" s="1154"/>
      <c r="EF137" s="1153"/>
      <c r="EG137" s="1154"/>
      <c r="ET137" s="1153"/>
      <c r="EU137" s="1154"/>
      <c r="EV137" s="1153"/>
      <c r="EW137" s="1154"/>
      <c r="EX137" s="1153"/>
      <c r="EY137" s="1154"/>
      <c r="EZ137" s="1153"/>
      <c r="FA137" s="1154"/>
      <c r="FB137" s="1153"/>
      <c r="FC137" s="1154"/>
      <c r="FD137" s="1153"/>
      <c r="FE137" s="1154"/>
      <c r="FF137" s="411"/>
      <c r="FG137" s="411"/>
      <c r="FH137" s="411"/>
      <c r="FI137" s="411"/>
      <c r="FJ137" s="411"/>
      <c r="FK137" s="411"/>
      <c r="FL137" s="411"/>
      <c r="FM137" s="411"/>
      <c r="FN137" s="411"/>
      <c r="FO137" s="411"/>
      <c r="FP137" s="411"/>
      <c r="FQ137" s="411"/>
      <c r="FR137" s="1153"/>
      <c r="FS137" s="1154"/>
      <c r="FT137" s="1153"/>
      <c r="FU137" s="1154"/>
      <c r="FV137" s="1153"/>
      <c r="FW137" s="1154"/>
      <c r="FX137" s="1153"/>
      <c r="FY137" s="1154"/>
      <c r="FZ137" s="1153"/>
      <c r="GA137" s="1154"/>
      <c r="GB137" s="1153"/>
      <c r="GC137" s="1154"/>
      <c r="GE137" s="1151" t="str">
        <f>IF($GF137="grey","grey","")</f>
        <v>grey</v>
      </c>
      <c r="GF137" s="1151" t="str">
        <f>IF($GG137="grey","grey","")</f>
        <v>grey</v>
      </c>
      <c r="GG137" s="1160" t="str">
        <f>IF(Q137="","grey",IF(COUNTIF(Q:Q,Q137)&gt;1,"red",IF(COUNTIF(_DK,Q137)&gt;0,"","red")))</f>
        <v>grey</v>
      </c>
      <c r="GH137" s="1151" t="str">
        <f>IF($GF137="grey","grey","")</f>
        <v>grey</v>
      </c>
      <c r="GI137" s="633" t="str">
        <f t="shared" ref="GI137:HR137" si="355">IF(GI134="grey","grey",IF($GG137="grey","grey",IF(S137="","yellow",IF(COUNTIF($CT$6:$CT$21,S137)&gt;0,"","red"))))</f>
        <v>grey</v>
      </c>
      <c r="GJ137" s="633" t="str">
        <f t="shared" si="355"/>
        <v>grey</v>
      </c>
      <c r="GK137" s="633" t="str">
        <f t="shared" si="355"/>
        <v>grey</v>
      </c>
      <c r="GL137" s="633" t="str">
        <f t="shared" si="355"/>
        <v>grey</v>
      </c>
      <c r="GM137" s="633" t="str">
        <f t="shared" si="355"/>
        <v>grey</v>
      </c>
      <c r="GN137" s="633" t="str">
        <f t="shared" si="355"/>
        <v>grey</v>
      </c>
      <c r="GO137" s="633" t="str">
        <f t="shared" si="355"/>
        <v>grey</v>
      </c>
      <c r="GP137" s="633" t="str">
        <f t="shared" si="355"/>
        <v>grey</v>
      </c>
      <c r="GQ137" s="633" t="str">
        <f t="shared" si="355"/>
        <v>grey</v>
      </c>
      <c r="GR137" s="633" t="str">
        <f t="shared" si="355"/>
        <v>grey</v>
      </c>
      <c r="GS137" s="633" t="str">
        <f t="shared" si="355"/>
        <v>grey</v>
      </c>
      <c r="GT137" s="633" t="str">
        <f t="shared" si="355"/>
        <v>grey</v>
      </c>
      <c r="GU137" s="633" t="str">
        <f t="shared" si="355"/>
        <v>grey</v>
      </c>
      <c r="GV137" s="633" t="str">
        <f t="shared" si="355"/>
        <v>grey</v>
      </c>
      <c r="GW137" s="633" t="str">
        <f t="shared" si="355"/>
        <v>grey</v>
      </c>
      <c r="GX137" s="633" t="str">
        <f t="shared" si="355"/>
        <v>grey</v>
      </c>
      <c r="GY137" s="633" t="str">
        <f t="shared" si="355"/>
        <v>grey</v>
      </c>
      <c r="GZ137" s="633" t="str">
        <f t="shared" si="355"/>
        <v>grey</v>
      </c>
      <c r="HA137" s="633" t="str">
        <f t="shared" si="355"/>
        <v>grey</v>
      </c>
      <c r="HB137" s="633" t="str">
        <f t="shared" si="355"/>
        <v>grey</v>
      </c>
      <c r="HC137" s="633" t="str">
        <f t="shared" si="355"/>
        <v>grey</v>
      </c>
      <c r="HD137" s="633" t="str">
        <f t="shared" si="355"/>
        <v>grey</v>
      </c>
      <c r="HE137" s="633" t="str">
        <f t="shared" si="355"/>
        <v>grey</v>
      </c>
      <c r="HF137" s="633" t="str">
        <f t="shared" si="355"/>
        <v>grey</v>
      </c>
      <c r="HG137" s="633" t="str">
        <f t="shared" si="355"/>
        <v>grey</v>
      </c>
      <c r="HH137" s="633" t="str">
        <f t="shared" si="355"/>
        <v>grey</v>
      </c>
      <c r="HI137" s="633" t="str">
        <f t="shared" si="355"/>
        <v>grey</v>
      </c>
      <c r="HJ137" s="633" t="str">
        <f t="shared" si="355"/>
        <v>grey</v>
      </c>
      <c r="HK137" s="633" t="str">
        <f t="shared" si="355"/>
        <v>grey</v>
      </c>
      <c r="HL137" s="633" t="str">
        <f t="shared" si="355"/>
        <v>grey</v>
      </c>
      <c r="HM137" s="633" t="str">
        <f t="shared" si="355"/>
        <v>grey</v>
      </c>
      <c r="HN137" s="633" t="str">
        <f t="shared" si="355"/>
        <v>grey</v>
      </c>
      <c r="HO137" s="633" t="str">
        <f t="shared" si="355"/>
        <v>grey</v>
      </c>
      <c r="HP137" s="633" t="str">
        <f t="shared" si="355"/>
        <v>grey</v>
      </c>
      <c r="HQ137" s="633" t="str">
        <f t="shared" si="355"/>
        <v>grey</v>
      </c>
      <c r="HR137" s="633" t="str">
        <f t="shared" si="355"/>
        <v>grey</v>
      </c>
      <c r="HS137" s="1162" t="str">
        <f>IF($GG137="grey","grey",IF(BC137="","",IF(COUNTIF($CV$6:$CV$7,BC137)&gt;0,"","red")))</f>
        <v>grey</v>
      </c>
      <c r="HT137" s="1151" t="str">
        <f>IF($GG137="grey","grey","")</f>
        <v>grey</v>
      </c>
      <c r="HU137" s="1160" t="str">
        <f>IF($GG137="grey","grey","")</f>
        <v>grey</v>
      </c>
    </row>
    <row r="138" spans="1:229">
      <c r="B138" s="1186" t="s">
        <v>291</v>
      </c>
      <c r="C138" s="1187"/>
      <c r="D138" s="1186" t="s">
        <v>292</v>
      </c>
      <c r="E138" s="1187"/>
      <c r="F138" s="1186" t="s">
        <v>293</v>
      </c>
      <c r="G138" s="1187"/>
      <c r="H138" s="1186" t="s">
        <v>294</v>
      </c>
      <c r="I138" s="1187"/>
      <c r="J138" s="1186" t="s">
        <v>295</v>
      </c>
      <c r="K138" s="1187"/>
      <c r="L138" s="1186" t="s">
        <v>296</v>
      </c>
      <c r="M138" s="1187"/>
      <c r="N138" s="30"/>
      <c r="O138" s="1152"/>
      <c r="P138" s="1152"/>
      <c r="Q138" s="1161"/>
      <c r="R138" s="1152"/>
      <c r="S138" s="432" t="s">
        <v>643</v>
      </c>
      <c r="T138" s="432" t="s">
        <v>643</v>
      </c>
      <c r="U138" s="432" t="s">
        <v>643</v>
      </c>
      <c r="V138" s="432" t="s">
        <v>643</v>
      </c>
      <c r="W138" s="432" t="s">
        <v>643</v>
      </c>
      <c r="X138" s="432" t="s">
        <v>643</v>
      </c>
      <c r="Y138" s="432" t="s">
        <v>643</v>
      </c>
      <c r="Z138" s="432" t="s">
        <v>643</v>
      </c>
      <c r="AA138" s="432" t="s">
        <v>643</v>
      </c>
      <c r="AB138" s="432" t="s">
        <v>643</v>
      </c>
      <c r="AC138" s="432" t="s">
        <v>643</v>
      </c>
      <c r="AD138" s="432" t="s">
        <v>643</v>
      </c>
      <c r="AE138" s="432" t="s">
        <v>643</v>
      </c>
      <c r="AF138" s="432" t="s">
        <v>643</v>
      </c>
      <c r="AG138" s="432" t="s">
        <v>643</v>
      </c>
      <c r="AH138" s="432" t="s">
        <v>643</v>
      </c>
      <c r="AI138" s="432" t="s">
        <v>643</v>
      </c>
      <c r="AJ138" s="432" t="s">
        <v>643</v>
      </c>
      <c r="AK138" s="432" t="s">
        <v>643</v>
      </c>
      <c r="AL138" s="432" t="s">
        <v>643</v>
      </c>
      <c r="AM138" s="432" t="s">
        <v>643</v>
      </c>
      <c r="AN138" s="432" t="s">
        <v>643</v>
      </c>
      <c r="AO138" s="432" t="s">
        <v>643</v>
      </c>
      <c r="AP138" s="432" t="s">
        <v>643</v>
      </c>
      <c r="AQ138" s="432" t="s">
        <v>643</v>
      </c>
      <c r="AR138" s="432" t="s">
        <v>643</v>
      </c>
      <c r="AS138" s="432" t="s">
        <v>643</v>
      </c>
      <c r="AT138" s="432" t="s">
        <v>643</v>
      </c>
      <c r="AU138" s="432" t="s">
        <v>643</v>
      </c>
      <c r="AV138" s="432" t="s">
        <v>643</v>
      </c>
      <c r="AW138" s="432" t="s">
        <v>643</v>
      </c>
      <c r="AX138" s="432" t="s">
        <v>643</v>
      </c>
      <c r="AY138" s="432" t="s">
        <v>643</v>
      </c>
      <c r="AZ138" s="432" t="s">
        <v>643</v>
      </c>
      <c r="BA138" s="432" t="s">
        <v>643</v>
      </c>
      <c r="BB138" s="432" t="s">
        <v>643</v>
      </c>
      <c r="BC138" s="1179"/>
      <c r="BD138" s="1152"/>
      <c r="BE138" s="1181"/>
      <c r="BQ138" s="52"/>
      <c r="BS138" s="52"/>
      <c r="BU138" s="52"/>
      <c r="BV138" s="50"/>
      <c r="BW138" s="52"/>
      <c r="BY138" s="52"/>
      <c r="CA138" s="52"/>
      <c r="CC138" s="52"/>
      <c r="CE138" s="52"/>
      <c r="CG138" s="52"/>
      <c r="CH138" s="50"/>
      <c r="CI138" s="52"/>
      <c r="CK138" s="52"/>
      <c r="CM138" s="52"/>
      <c r="DA138" s="1166" t="str">
        <f>IFERROR(IF(COUNT(Q137:Q162)&gt;0,IF($DN136&lt;8,"grey",B138),"grey"),B138)</f>
        <v>grey</v>
      </c>
      <c r="DB138" s="1167"/>
      <c r="DC138" s="1166" t="str">
        <f>IFERROR(IF(COUNT(Q137:Q162)&gt;0,IF($DN136&lt;8,"grey",D138),"grey"),D138)</f>
        <v>grey</v>
      </c>
      <c r="DD138" s="1167"/>
      <c r="DE138" s="1166" t="str">
        <f>IFERROR(IF(COUNT(Q137:Q162)&gt;0,IF($DN136&lt;18,"grey",F138),"grey"),F138)</f>
        <v>grey</v>
      </c>
      <c r="DF138" s="1167"/>
      <c r="DG138" s="1166" t="str">
        <f>IFERROR(IF(COUNT(Q137:Q162)&gt;0,IF($DN136&lt;18,"grey",H138),"grey"),H138)</f>
        <v>grey</v>
      </c>
      <c r="DH138" s="1167"/>
      <c r="DI138" s="1166" t="str">
        <f>IFERROR(IF(COUNT(Q137:Q162)&gt;0,IF($DN136&lt;18,"grey",J138),"grey"),J138)</f>
        <v>grey</v>
      </c>
      <c r="DJ138" s="1167"/>
      <c r="DK138" s="1166" t="str">
        <f>IFERROR(IF(COUNT(Q137:Q162)&gt;0,IF($DN136&lt;18,"grey",L138),"grey"),L138)</f>
        <v>grey</v>
      </c>
      <c r="DL138" s="1167"/>
      <c r="DM138" s="22" t="str">
        <f>IFERROR(INDEX(内線情報!$BL$5:$BL$41,MATCH(R138,内線情報!$AI$5:$AI$43,0),1),"")</f>
        <v/>
      </c>
      <c r="DS138" s="1141"/>
      <c r="DV138" s="1166"/>
      <c r="DW138" s="1167"/>
      <c r="DX138" s="1166"/>
      <c r="DY138" s="1167"/>
      <c r="DZ138" s="1166"/>
      <c r="EA138" s="1167"/>
      <c r="EB138" s="1166"/>
      <c r="EC138" s="1167"/>
      <c r="ED138" s="1166"/>
      <c r="EE138" s="1167"/>
      <c r="EF138" s="1166"/>
      <c r="EG138" s="1167"/>
      <c r="ET138" s="1166"/>
      <c r="EU138" s="1167"/>
      <c r="EV138" s="1166"/>
      <c r="EW138" s="1167"/>
      <c r="EX138" s="1166"/>
      <c r="EY138" s="1167"/>
      <c r="EZ138" s="1166"/>
      <c r="FA138" s="1167"/>
      <c r="FB138" s="1166"/>
      <c r="FC138" s="1167"/>
      <c r="FD138" s="1166"/>
      <c r="FE138" s="1167"/>
      <c r="FF138" s="420"/>
      <c r="FG138" s="420"/>
      <c r="FH138" s="420"/>
      <c r="FI138" s="420"/>
      <c r="FJ138" s="420"/>
      <c r="FK138" s="420"/>
      <c r="FL138" s="420"/>
      <c r="FM138" s="420"/>
      <c r="FN138" s="420"/>
      <c r="FO138" s="420"/>
      <c r="FP138" s="420"/>
      <c r="FQ138" s="420"/>
      <c r="FR138" s="1166"/>
      <c r="FS138" s="1167"/>
      <c r="FT138" s="1166"/>
      <c r="FU138" s="1167"/>
      <c r="FV138" s="1166"/>
      <c r="FW138" s="1167"/>
      <c r="FX138" s="1166"/>
      <c r="FY138" s="1167"/>
      <c r="FZ138" s="1166"/>
      <c r="GA138" s="1167"/>
      <c r="GB138" s="1166"/>
      <c r="GC138" s="1167"/>
      <c r="GE138" s="1152"/>
      <c r="GF138" s="1152"/>
      <c r="GG138" s="1161"/>
      <c r="GH138" s="1152"/>
      <c r="GI138" s="633" t="str">
        <f t="shared" ref="GI138:HR138" si="356">IF(GI134="grey","grey",IF($GG137="grey","grey",IF(S138="","yellow",IF(COUNTIF($CW$6:$CW$7,S138)&gt;0,"","red"))))</f>
        <v>grey</v>
      </c>
      <c r="GJ138" s="633" t="str">
        <f t="shared" si="356"/>
        <v>grey</v>
      </c>
      <c r="GK138" s="633" t="str">
        <f t="shared" si="356"/>
        <v>grey</v>
      </c>
      <c r="GL138" s="633" t="str">
        <f t="shared" si="356"/>
        <v>grey</v>
      </c>
      <c r="GM138" s="633" t="str">
        <f t="shared" si="356"/>
        <v>grey</v>
      </c>
      <c r="GN138" s="633" t="str">
        <f t="shared" si="356"/>
        <v>grey</v>
      </c>
      <c r="GO138" s="633" t="str">
        <f t="shared" si="356"/>
        <v>grey</v>
      </c>
      <c r="GP138" s="633" t="str">
        <f t="shared" si="356"/>
        <v>grey</v>
      </c>
      <c r="GQ138" s="633" t="str">
        <f t="shared" si="356"/>
        <v>grey</v>
      </c>
      <c r="GR138" s="633" t="str">
        <f t="shared" si="356"/>
        <v>grey</v>
      </c>
      <c r="GS138" s="633" t="str">
        <f t="shared" si="356"/>
        <v>grey</v>
      </c>
      <c r="GT138" s="633" t="str">
        <f t="shared" si="356"/>
        <v>grey</v>
      </c>
      <c r="GU138" s="633" t="str">
        <f t="shared" si="356"/>
        <v>grey</v>
      </c>
      <c r="GV138" s="633" t="str">
        <f t="shared" si="356"/>
        <v>grey</v>
      </c>
      <c r="GW138" s="633" t="str">
        <f t="shared" si="356"/>
        <v>grey</v>
      </c>
      <c r="GX138" s="633" t="str">
        <f t="shared" si="356"/>
        <v>grey</v>
      </c>
      <c r="GY138" s="633" t="str">
        <f t="shared" si="356"/>
        <v>grey</v>
      </c>
      <c r="GZ138" s="633" t="str">
        <f t="shared" si="356"/>
        <v>grey</v>
      </c>
      <c r="HA138" s="633" t="str">
        <f t="shared" si="356"/>
        <v>grey</v>
      </c>
      <c r="HB138" s="633" t="str">
        <f t="shared" si="356"/>
        <v>grey</v>
      </c>
      <c r="HC138" s="633" t="str">
        <f t="shared" si="356"/>
        <v>grey</v>
      </c>
      <c r="HD138" s="633" t="str">
        <f t="shared" si="356"/>
        <v>grey</v>
      </c>
      <c r="HE138" s="633" t="str">
        <f t="shared" si="356"/>
        <v>grey</v>
      </c>
      <c r="HF138" s="633" t="str">
        <f t="shared" si="356"/>
        <v>grey</v>
      </c>
      <c r="HG138" s="633" t="str">
        <f t="shared" si="356"/>
        <v>grey</v>
      </c>
      <c r="HH138" s="633" t="str">
        <f t="shared" si="356"/>
        <v>grey</v>
      </c>
      <c r="HI138" s="633" t="str">
        <f t="shared" si="356"/>
        <v>grey</v>
      </c>
      <c r="HJ138" s="633" t="str">
        <f t="shared" si="356"/>
        <v>grey</v>
      </c>
      <c r="HK138" s="633" t="str">
        <f t="shared" si="356"/>
        <v>grey</v>
      </c>
      <c r="HL138" s="633" t="str">
        <f t="shared" si="356"/>
        <v>grey</v>
      </c>
      <c r="HM138" s="633" t="str">
        <f t="shared" si="356"/>
        <v>grey</v>
      </c>
      <c r="HN138" s="633" t="str">
        <f t="shared" si="356"/>
        <v>grey</v>
      </c>
      <c r="HO138" s="633" t="str">
        <f t="shared" si="356"/>
        <v>grey</v>
      </c>
      <c r="HP138" s="633" t="str">
        <f t="shared" si="356"/>
        <v>grey</v>
      </c>
      <c r="HQ138" s="633" t="str">
        <f t="shared" si="356"/>
        <v>grey</v>
      </c>
      <c r="HR138" s="633" t="str">
        <f t="shared" si="356"/>
        <v>grey</v>
      </c>
      <c r="HS138" s="1163"/>
      <c r="HT138" s="1152"/>
      <c r="HU138" s="1161"/>
    </row>
    <row r="139" spans="1:229">
      <c r="B139" s="34" t="s">
        <v>57</v>
      </c>
      <c r="C139" s="35"/>
      <c r="D139" s="34" t="s">
        <v>57</v>
      </c>
      <c r="E139" s="35"/>
      <c r="F139" s="34" t="s">
        <v>57</v>
      </c>
      <c r="G139" s="35"/>
      <c r="H139" s="34" t="s">
        <v>57</v>
      </c>
      <c r="I139" s="35"/>
      <c r="J139" s="34" t="s">
        <v>57</v>
      </c>
      <c r="K139" s="35"/>
      <c r="L139" s="34" t="s">
        <v>57</v>
      </c>
      <c r="M139" s="35"/>
      <c r="N139" s="30"/>
      <c r="O139" s="1151">
        <v>2</v>
      </c>
      <c r="P139" s="1151" t="str">
        <f>IFERROR(INDEX(内線情報!$C$5:$C$54,MATCH($Q139,内線情報!$B$5:$B$54,0)),"")&amp;""</f>
        <v/>
      </c>
      <c r="Q139" s="1160"/>
      <c r="R139" s="1151" t="str">
        <f>IFERROR(INDEX(内線情報!$D$5:$D$54,MATCH($Q139,内線情報!$B$5:$B$54,0)),"")&amp;""</f>
        <v/>
      </c>
      <c r="S139" s="431" t="s">
        <v>643</v>
      </c>
      <c r="T139" s="431" t="s">
        <v>643</v>
      </c>
      <c r="U139" s="431" t="s">
        <v>643</v>
      </c>
      <c r="V139" s="431" t="s">
        <v>643</v>
      </c>
      <c r="W139" s="431" t="s">
        <v>643</v>
      </c>
      <c r="X139" s="431" t="s">
        <v>643</v>
      </c>
      <c r="Y139" s="431" t="s">
        <v>643</v>
      </c>
      <c r="Z139" s="431" t="s">
        <v>643</v>
      </c>
      <c r="AA139" s="431" t="s">
        <v>643</v>
      </c>
      <c r="AB139" s="431" t="s">
        <v>643</v>
      </c>
      <c r="AC139" s="431" t="s">
        <v>643</v>
      </c>
      <c r="AD139" s="431" t="s">
        <v>643</v>
      </c>
      <c r="AE139" s="431" t="s">
        <v>643</v>
      </c>
      <c r="AF139" s="431" t="s">
        <v>643</v>
      </c>
      <c r="AG139" s="431" t="s">
        <v>643</v>
      </c>
      <c r="AH139" s="431" t="s">
        <v>643</v>
      </c>
      <c r="AI139" s="431" t="s">
        <v>643</v>
      </c>
      <c r="AJ139" s="431" t="s">
        <v>643</v>
      </c>
      <c r="AK139" s="431" t="s">
        <v>643</v>
      </c>
      <c r="AL139" s="431" t="s">
        <v>643</v>
      </c>
      <c r="AM139" s="431" t="s">
        <v>643</v>
      </c>
      <c r="AN139" s="431" t="s">
        <v>643</v>
      </c>
      <c r="AO139" s="431" t="s">
        <v>643</v>
      </c>
      <c r="AP139" s="431" t="s">
        <v>643</v>
      </c>
      <c r="AQ139" s="431" t="s">
        <v>643</v>
      </c>
      <c r="AR139" s="431" t="s">
        <v>643</v>
      </c>
      <c r="AS139" s="431" t="s">
        <v>643</v>
      </c>
      <c r="AT139" s="431" t="s">
        <v>643</v>
      </c>
      <c r="AU139" s="431" t="s">
        <v>643</v>
      </c>
      <c r="AV139" s="431" t="s">
        <v>643</v>
      </c>
      <c r="AW139" s="431" t="s">
        <v>643</v>
      </c>
      <c r="AX139" s="431" t="s">
        <v>643</v>
      </c>
      <c r="AY139" s="431" t="s">
        <v>643</v>
      </c>
      <c r="AZ139" s="431" t="s">
        <v>643</v>
      </c>
      <c r="BA139" s="431" t="s">
        <v>643</v>
      </c>
      <c r="BB139" s="431" t="s">
        <v>643</v>
      </c>
      <c r="BC139" s="1178" t="s">
        <v>643</v>
      </c>
      <c r="BD139" s="1151" t="str">
        <f>IFERROR(IF(Q139="","",IF(ISBLANK(INDEX(内線情報!$G$5:$G$54,Q139)),1,DS139)),"")&amp;""</f>
        <v/>
      </c>
      <c r="BE139" s="1180"/>
      <c r="BU139" s="50"/>
      <c r="BV139" s="50"/>
      <c r="BW139" s="50"/>
      <c r="CG139" s="50"/>
      <c r="CH139" s="50"/>
      <c r="CI139" s="50"/>
      <c r="DA139" s="34" t="str">
        <f>IF(DA138="grey","grey",IF(B139="","yellow",IF(COUNTIF($BG$6:$BG$39,B139)&gt;0,"","red")))</f>
        <v>grey</v>
      </c>
      <c r="DB139" s="35" t="str">
        <f ca="1">IF(DA138="grey","grey",IFERROR(IF(COUNTIF(INDIRECT(B139),SUBSTITUTE(C139,"*","~")),EU139,"red"),IF(AND(C139&lt;&gt;$BG$7,C139&lt;&gt;$BG$8,C139&lt;&gt;$BG$9,C139&lt;&gt;$BG$10,C139&lt;&gt;$BG$11,C139&lt;&gt;$BG$12,C139&lt;&gt;$BG$13),"grey",EU139)))</f>
        <v>grey</v>
      </c>
      <c r="DC139" s="34" t="str">
        <f>IF(DC138="grey","grey",IF(D139="","yellow",IF(COUNTIF($BG$6:$BG$39,D139)&gt;0,"","red")))</f>
        <v>grey</v>
      </c>
      <c r="DD139" s="35" t="str">
        <f ca="1">IF(DC138="grey","grey",IFERROR(IF(COUNTIF(INDIRECT(D139),SUBSTITUTE(E139,"*","~")),EW139,"red"),IF(AND(E139&lt;&gt;$BG$7,E139&lt;&gt;$BG$8,E139&lt;&gt;$BG$9,E139&lt;&gt;$BG$10,E139&lt;&gt;$BG$11,E139&lt;&gt;$BG$12,E139&lt;&gt;$BG$13),"grey",EW139)))</f>
        <v>grey</v>
      </c>
      <c r="DE139" s="34" t="str">
        <f>IF(DE138="grey","grey",IF(F139="","yellow",IF(COUNTIF($BG$6:$BG$39,F139)&gt;0,"","red")))</f>
        <v>grey</v>
      </c>
      <c r="DF139" s="35" t="str">
        <f ca="1">IF(DE138="grey","grey",IFERROR(IF(COUNTIF(INDIRECT(F139),SUBSTITUTE(G139,"*","~")),EY139,"red"),IF(AND(G139&lt;&gt;$BG$7,G139&lt;&gt;$BG$8,G139&lt;&gt;$BG$9,G139&lt;&gt;$BG$10,G139&lt;&gt;$BG$11,G139&lt;&gt;$BG$12,G139&lt;&gt;$BG$13),"grey",EY139)))</f>
        <v>grey</v>
      </c>
      <c r="DG139" s="34" t="str">
        <f>IF(DG138="grey","grey",IF(H139="","yellow",IF(COUNTIF($BG$6:$BG$39,H139)&gt;0,"","red")))</f>
        <v>grey</v>
      </c>
      <c r="DH139" s="35" t="str">
        <f ca="1">IF(DG138="grey","grey",IFERROR(IF(COUNTIF(INDIRECT(H139),SUBSTITUTE(I139,"*","~")),FA139,"red"),IF(AND(I139&lt;&gt;$BG$7,I139&lt;&gt;$BG$8,I139&lt;&gt;$BG$9,I139&lt;&gt;$BG$10,I139&lt;&gt;$BG$11,I139&lt;&gt;$BG$12,I139&lt;&gt;$BG$13),"grey",FA139)))</f>
        <v>grey</v>
      </c>
      <c r="DI139" s="34" t="str">
        <f>IF(DI138="grey","grey",IF(J139="","yellow",IF(COUNTIF($BG$6:$BG$39,J139)&gt;0,"","red")))</f>
        <v>grey</v>
      </c>
      <c r="DJ139" s="35" t="str">
        <f ca="1">IF(DI138="grey","grey",IFERROR(IF(COUNTIF(INDIRECT(J139),SUBSTITUTE(K139,"*","~")),FC139,"red"),IF(AND(K139&lt;&gt;$BG$7,K139&lt;&gt;$BG$8,K139&lt;&gt;$BG$9,K139&lt;&gt;$BG$10,K139&lt;&gt;$BG$11,K139&lt;&gt;$BG$12,K139&lt;&gt;$BG$13),"grey",FC139)))</f>
        <v>grey</v>
      </c>
      <c r="DK139" s="34" t="str">
        <f>IF(DK138="grey","grey",IF(L139="","yellow",IF(COUNTIF($BG$6:$BG$39,L139)&gt;0,"","red")))</f>
        <v>grey</v>
      </c>
      <c r="DL139" s="35" t="str">
        <f ca="1">IF(DK138="grey","grey",IFERROR(IF(COUNTIF(INDIRECT(L139),SUBSTITUTE(M139,"*","~")),FE139,"red"),IF(AND(M139&lt;&gt;$BG$7,M139&lt;&gt;$BG$8,M139&lt;&gt;$BG$9,M139&lt;&gt;$BG$10,M139&lt;&gt;$BG$11,M139&lt;&gt;$BG$12,M139&lt;&gt;$BG$13),"grey",FE139)))</f>
        <v>grey</v>
      </c>
      <c r="DM139" s="22" t="str">
        <f>IFERROR(INDEX(内線情報!$BL$5:$BL$41,MATCH(R139,内線情報!$AI$5:$AI$43,0),1),"")</f>
        <v/>
      </c>
      <c r="DS139" s="1141" t="e">
        <f>INDEX(内線情報!$G$5:$G$54,MATCH(Q139,DK,0))</f>
        <v>#N/A</v>
      </c>
      <c r="DV139" s="34" t="str">
        <f>CONCATENATE(B139,C139)</f>
        <v>未使用</v>
      </c>
      <c r="DW139" s="35"/>
      <c r="DX139" s="34" t="str">
        <f>CONCATENATE(D139,E139)</f>
        <v>未使用</v>
      </c>
      <c r="DY139" s="35"/>
      <c r="DZ139" s="34" t="str">
        <f>CONCATENATE(F139,G139)</f>
        <v>未使用</v>
      </c>
      <c r="EA139" s="35"/>
      <c r="EB139" s="34" t="str">
        <f>CONCATENATE(H139,I139)</f>
        <v>未使用</v>
      </c>
      <c r="EC139" s="35"/>
      <c r="ED139" s="34" t="str">
        <f>CONCATENATE(J139,K139)</f>
        <v>未使用</v>
      </c>
      <c r="EE139" s="35"/>
      <c r="EF139" s="34" t="str">
        <f>CONCATENATE(L139,M139)</f>
        <v>未使用</v>
      </c>
      <c r="EG139" s="35"/>
      <c r="EH139" s="22">
        <f>COUNTIF($DV$6:$EG$34,DV139)</f>
        <v>18</v>
      </c>
      <c r="EJ139" s="22">
        <f>COUNTIF($DV$6:$EG$34,DX139)</f>
        <v>18</v>
      </c>
      <c r="EL139" s="22">
        <f>COUNTIF($DV$6:$EG$34,DZ139)</f>
        <v>18</v>
      </c>
      <c r="EN139" s="22">
        <f>COUNTIF($DV$6:$EG$34,EB139)</f>
        <v>18</v>
      </c>
      <c r="EP139" s="22">
        <f>COUNTIF($DV$6:$EG$34,ED139)</f>
        <v>18</v>
      </c>
      <c r="ER139" s="22">
        <f>COUNTIF($DV$6:$EG$34,EF139)</f>
        <v>18</v>
      </c>
      <c r="ET139" s="34" t="str">
        <f>IF(DV139="未使用","",IF(EH139&lt;2,"","red"))</f>
        <v/>
      </c>
      <c r="EU139" s="35" t="str">
        <f>IF(B139="ボックスキー","",IF(C139="","red",FS139))</f>
        <v>red</v>
      </c>
      <c r="EV139" s="34" t="str">
        <f>IF(DX139="未使用","",IF(EJ139&lt;2,"","red"))</f>
        <v/>
      </c>
      <c r="EW139" s="35" t="str">
        <f>IF(D139="ボックスキー","",IF(E139="","red",FU139))</f>
        <v>red</v>
      </c>
      <c r="EX139" s="34" t="str">
        <f>IF(DZ139="未使用","",IF(EL139&lt;2,"","red"))</f>
        <v/>
      </c>
      <c r="EY139" s="35" t="str">
        <f>IF(F139="ボックスキー","",IF(G139="","red",FW139))</f>
        <v>red</v>
      </c>
      <c r="EZ139" s="34" t="str">
        <f>IF(EB139="未使用","",IF(EN139&lt;2,"","red"))</f>
        <v/>
      </c>
      <c r="FA139" s="35" t="str">
        <f>IF(H139="ボックスキー","",IF(I139="","red",FY139))</f>
        <v>red</v>
      </c>
      <c r="FB139" s="34" t="str">
        <f>IF(ED139="未使用","",IF(EP139&lt;2,"","red"))</f>
        <v/>
      </c>
      <c r="FC139" s="35" t="str">
        <f>IF(J139="ボックスキー","",IF(K139="","red",GA139))</f>
        <v>red</v>
      </c>
      <c r="FD139" s="34" t="str">
        <f>IF(EF139="未使用","",IF(ER139&lt;2,"","red"))</f>
        <v/>
      </c>
      <c r="FE139" s="35" t="str">
        <f>IF(L139="ボックスキー","",IF(M139="","red",GC139))</f>
        <v>red</v>
      </c>
      <c r="FF139" s="419"/>
      <c r="FG139" s="419"/>
      <c r="FH139" s="419"/>
      <c r="FI139" s="419"/>
      <c r="FJ139" s="419"/>
      <c r="FK139" s="419"/>
      <c r="FL139" s="419"/>
      <c r="FM139" s="419"/>
      <c r="FN139" s="419"/>
      <c r="FO139" s="419"/>
      <c r="FP139" s="419"/>
      <c r="FQ139" s="419"/>
      <c r="FR139" s="34"/>
      <c r="FS139" s="35" t="str">
        <f>IF(B139=$FG$6,INDEX($FG$7:$FG$18,C139),IF(B139=$FH$6,INDEX($FH$7:$FH$12,C139),IF(B139=$FI$6,INDEX($FI$7:$FI$18,C139),IF(B139=$FJ$6,INDEX($FJ$7:$FJ$56,C139),"none"))))</f>
        <v>none</v>
      </c>
      <c r="FT139" s="34"/>
      <c r="FU139" s="35" t="str">
        <f>IF(D139=$FG$6,INDEX($FG$7:$FG$18,E139),IF(D139=$FH$6,INDEX($FH$7:$FH$12,E139),IF(D139=$FI$6,INDEX($FI$7:$FI$18,E139),IF(D139=$FJ$6,INDEX($FJ$7:$FJ$56,E139),"none"))))</f>
        <v>none</v>
      </c>
      <c r="FV139" s="34"/>
      <c r="FW139" s="35" t="str">
        <f>IF(F139=$FG$6,INDEX($FG$7:$FG$18,G139),IF(F139=$FH$6,INDEX($FH$7:$FH$12,G139),IF(F139=$FI$6,INDEX($FI$7:$FI$18,G139),IF(F139=$FJ$6,INDEX($FJ$7:$FJ$56,G139),"none"))))</f>
        <v>none</v>
      </c>
      <c r="FX139" s="34"/>
      <c r="FY139" s="35" t="str">
        <f>IF(H139=$FG$6,INDEX($FG$7:$FG$18,I139),IF(H139=$FH$6,INDEX($FH$7:$FH$12,I139),IF(H139=$FI$6,INDEX($FI$7:$FI$18,I139),IF(H139=$FJ$6,INDEX($FJ$7:$FJ$56,I139),"none"))))</f>
        <v>none</v>
      </c>
      <c r="FZ139" s="34"/>
      <c r="GA139" s="35" t="str">
        <f>IF(J139=$FG$6,INDEX($FG$7:$FG$18,K139),IF(J139=$FH$6,INDEX($FH$7:$FH$12,K139),IF(J139=$FI$6,INDEX($FI$7:$FI$18,K139),IF(J139=$FJ$6,INDEX($FJ$7:$FJ$56,K139),"none"))))</f>
        <v>none</v>
      </c>
      <c r="GB139" s="34"/>
      <c r="GC139" s="35" t="str">
        <f>IF(L139=$FG$6,INDEX($FG$7:$FG$18,M139),IF(L139=$FH$6,INDEX($FH$7:$FH$12,M139),IF(L139=$FI$6,INDEX($FI$7:$FI$18,M139),IF(L139=$FJ$6,INDEX($FJ$7:$FJ$56,M139),"none"))))</f>
        <v>none</v>
      </c>
      <c r="GE139" s="1151" t="str">
        <f>IF($GF139="grey","grey","")</f>
        <v>grey</v>
      </c>
      <c r="GF139" s="1151" t="str">
        <f>IF($GG139="grey","grey","")</f>
        <v>grey</v>
      </c>
      <c r="GG139" s="1160" t="str">
        <f>IF(Q139="","grey",IF(COUNTIF(Q:Q,Q139)&gt;1,"red",IF(COUNTIF(_DK,Q139)&gt;0,"","red")))</f>
        <v>grey</v>
      </c>
      <c r="GH139" s="1151" t="str">
        <f>IF($GF139="grey","grey","")</f>
        <v>grey</v>
      </c>
      <c r="GI139" s="633" t="str">
        <f t="shared" ref="GI139:HR139" si="357">IF(GI134="grey","grey",IF($GG139="grey","grey",IF(S139="","yellow",IF(COUNTIF($CT$6:$CT$21,S139)&gt;0,"","red"))))</f>
        <v>grey</v>
      </c>
      <c r="GJ139" s="633" t="str">
        <f t="shared" si="357"/>
        <v>grey</v>
      </c>
      <c r="GK139" s="633" t="str">
        <f t="shared" si="357"/>
        <v>grey</v>
      </c>
      <c r="GL139" s="633" t="str">
        <f t="shared" si="357"/>
        <v>grey</v>
      </c>
      <c r="GM139" s="633" t="str">
        <f t="shared" si="357"/>
        <v>grey</v>
      </c>
      <c r="GN139" s="633" t="str">
        <f t="shared" si="357"/>
        <v>grey</v>
      </c>
      <c r="GO139" s="633" t="str">
        <f t="shared" si="357"/>
        <v>grey</v>
      </c>
      <c r="GP139" s="633" t="str">
        <f t="shared" si="357"/>
        <v>grey</v>
      </c>
      <c r="GQ139" s="633" t="str">
        <f t="shared" si="357"/>
        <v>grey</v>
      </c>
      <c r="GR139" s="633" t="str">
        <f t="shared" si="357"/>
        <v>grey</v>
      </c>
      <c r="GS139" s="633" t="str">
        <f t="shared" si="357"/>
        <v>grey</v>
      </c>
      <c r="GT139" s="633" t="str">
        <f t="shared" si="357"/>
        <v>grey</v>
      </c>
      <c r="GU139" s="633" t="str">
        <f t="shared" si="357"/>
        <v>grey</v>
      </c>
      <c r="GV139" s="633" t="str">
        <f t="shared" si="357"/>
        <v>grey</v>
      </c>
      <c r="GW139" s="633" t="str">
        <f t="shared" si="357"/>
        <v>grey</v>
      </c>
      <c r="GX139" s="633" t="str">
        <f t="shared" si="357"/>
        <v>grey</v>
      </c>
      <c r="GY139" s="633" t="str">
        <f t="shared" si="357"/>
        <v>grey</v>
      </c>
      <c r="GZ139" s="633" t="str">
        <f t="shared" si="357"/>
        <v>grey</v>
      </c>
      <c r="HA139" s="633" t="str">
        <f t="shared" si="357"/>
        <v>grey</v>
      </c>
      <c r="HB139" s="633" t="str">
        <f t="shared" si="357"/>
        <v>grey</v>
      </c>
      <c r="HC139" s="633" t="str">
        <f t="shared" si="357"/>
        <v>grey</v>
      </c>
      <c r="HD139" s="633" t="str">
        <f t="shared" si="357"/>
        <v>grey</v>
      </c>
      <c r="HE139" s="633" t="str">
        <f t="shared" si="357"/>
        <v>grey</v>
      </c>
      <c r="HF139" s="633" t="str">
        <f t="shared" si="357"/>
        <v>grey</v>
      </c>
      <c r="HG139" s="633" t="str">
        <f t="shared" si="357"/>
        <v>grey</v>
      </c>
      <c r="HH139" s="633" t="str">
        <f t="shared" si="357"/>
        <v>grey</v>
      </c>
      <c r="HI139" s="633" t="str">
        <f t="shared" si="357"/>
        <v>grey</v>
      </c>
      <c r="HJ139" s="633" t="str">
        <f t="shared" si="357"/>
        <v>grey</v>
      </c>
      <c r="HK139" s="633" t="str">
        <f t="shared" si="357"/>
        <v>grey</v>
      </c>
      <c r="HL139" s="633" t="str">
        <f t="shared" si="357"/>
        <v>grey</v>
      </c>
      <c r="HM139" s="633" t="str">
        <f t="shared" si="357"/>
        <v>grey</v>
      </c>
      <c r="HN139" s="633" t="str">
        <f t="shared" si="357"/>
        <v>grey</v>
      </c>
      <c r="HO139" s="633" t="str">
        <f t="shared" si="357"/>
        <v>grey</v>
      </c>
      <c r="HP139" s="633" t="str">
        <f t="shared" si="357"/>
        <v>grey</v>
      </c>
      <c r="HQ139" s="633" t="str">
        <f t="shared" si="357"/>
        <v>grey</v>
      </c>
      <c r="HR139" s="633" t="str">
        <f t="shared" si="357"/>
        <v>grey</v>
      </c>
      <c r="HS139" s="1162" t="str">
        <f t="shared" ref="HS139" si="358">IF($GG139="grey","grey",IF(BC139="","",IF(COUNTIF($CV$6:$CV$7,BC139)&gt;0,"","red")))</f>
        <v>grey</v>
      </c>
      <c r="HT139" s="1151" t="str">
        <f t="shared" ref="HT139:HU139" si="359">IF($GG139="grey","grey","")</f>
        <v>grey</v>
      </c>
      <c r="HU139" s="1160" t="str">
        <f t="shared" si="359"/>
        <v>grey</v>
      </c>
    </row>
    <row r="140" spans="1:229">
      <c r="B140" s="1175" t="str">
        <f>IFERROR(INDEX($DV:$DV,ROW()),"")&amp;""</f>
        <v/>
      </c>
      <c r="C140" s="1176"/>
      <c r="D140" s="1177" t="str">
        <f>IFERROR(INDEX($DX:$DX,ROW()),"")&amp;""</f>
        <v/>
      </c>
      <c r="E140" s="1176"/>
      <c r="F140" s="1175" t="str">
        <f>IFERROR(INDEX($DZ:$DZ,ROW()),"")&amp;""</f>
        <v/>
      </c>
      <c r="G140" s="1176"/>
      <c r="H140" s="1175" t="str">
        <f>IFERROR(INDEX($EB:$EB,ROW()),"")&amp;""</f>
        <v/>
      </c>
      <c r="I140" s="1176"/>
      <c r="J140" s="1175" t="str">
        <f>IFERROR(INDEX($ED:$ED,ROW()),"")&amp;""</f>
        <v/>
      </c>
      <c r="K140" s="1176"/>
      <c r="L140" s="1175" t="str">
        <f>IFERROR(INDEX($EF:$EF,ROW()),"")&amp;""</f>
        <v/>
      </c>
      <c r="M140" s="1176"/>
      <c r="N140" s="30"/>
      <c r="O140" s="1152"/>
      <c r="P140" s="1152"/>
      <c r="Q140" s="1161"/>
      <c r="R140" s="1152"/>
      <c r="S140" s="432" t="s">
        <v>643</v>
      </c>
      <c r="T140" s="432" t="s">
        <v>643</v>
      </c>
      <c r="U140" s="432" t="s">
        <v>643</v>
      </c>
      <c r="V140" s="432" t="s">
        <v>643</v>
      </c>
      <c r="W140" s="432" t="s">
        <v>643</v>
      </c>
      <c r="X140" s="432" t="s">
        <v>643</v>
      </c>
      <c r="Y140" s="432" t="s">
        <v>643</v>
      </c>
      <c r="Z140" s="432" t="s">
        <v>643</v>
      </c>
      <c r="AA140" s="432" t="s">
        <v>643</v>
      </c>
      <c r="AB140" s="432" t="s">
        <v>643</v>
      </c>
      <c r="AC140" s="432" t="s">
        <v>643</v>
      </c>
      <c r="AD140" s="432" t="s">
        <v>643</v>
      </c>
      <c r="AE140" s="432" t="s">
        <v>643</v>
      </c>
      <c r="AF140" s="432" t="s">
        <v>643</v>
      </c>
      <c r="AG140" s="432" t="s">
        <v>643</v>
      </c>
      <c r="AH140" s="432" t="s">
        <v>643</v>
      </c>
      <c r="AI140" s="432" t="s">
        <v>643</v>
      </c>
      <c r="AJ140" s="432" t="s">
        <v>643</v>
      </c>
      <c r="AK140" s="432" t="s">
        <v>643</v>
      </c>
      <c r="AL140" s="432" t="s">
        <v>643</v>
      </c>
      <c r="AM140" s="432" t="s">
        <v>643</v>
      </c>
      <c r="AN140" s="432" t="s">
        <v>643</v>
      </c>
      <c r="AO140" s="432" t="s">
        <v>643</v>
      </c>
      <c r="AP140" s="432" t="s">
        <v>643</v>
      </c>
      <c r="AQ140" s="432" t="s">
        <v>643</v>
      </c>
      <c r="AR140" s="432" t="s">
        <v>643</v>
      </c>
      <c r="AS140" s="432" t="s">
        <v>643</v>
      </c>
      <c r="AT140" s="432" t="s">
        <v>643</v>
      </c>
      <c r="AU140" s="432" t="s">
        <v>643</v>
      </c>
      <c r="AV140" s="432" t="s">
        <v>643</v>
      </c>
      <c r="AW140" s="432" t="s">
        <v>643</v>
      </c>
      <c r="AX140" s="432" t="s">
        <v>643</v>
      </c>
      <c r="AY140" s="432" t="s">
        <v>643</v>
      </c>
      <c r="AZ140" s="432" t="s">
        <v>643</v>
      </c>
      <c r="BA140" s="432" t="s">
        <v>643</v>
      </c>
      <c r="BB140" s="432" t="s">
        <v>643</v>
      </c>
      <c r="BC140" s="1179"/>
      <c r="BD140" s="1152"/>
      <c r="BE140" s="1181"/>
      <c r="BP140" s="50" t="e">
        <f>INDEX(番号!$CA$5:$CB$44,C139,2)</f>
        <v>#VALUE!</v>
      </c>
      <c r="BQ140" s="50" t="str">
        <f>IF(C139="","",IF(BP140="",INDEX(番号!$CA$44:$CB138,C139,2),BP140))</f>
        <v/>
      </c>
      <c r="BR140" s="50" t="e">
        <f>INDEX(番号!$CC$5:$CE$52,C139,3)</f>
        <v>#VALUE!</v>
      </c>
      <c r="BS140" s="50" t="str">
        <f>IF(C139="","",IF(BR140="0",INDEX(番号!$CC$5:$CE$52,C139,2),BR140))&amp;""</f>
        <v/>
      </c>
      <c r="BT140" s="50" t="e">
        <f>INDEX(番号!$CA$5:$CB$44,E139,2)</f>
        <v>#VALUE!</v>
      </c>
      <c r="BU140" s="50" t="str">
        <f>IF(E139="","",IF(BT140="",INDEX(番号!$CA$44:$CB138,E139,2),BT140))&amp;""</f>
        <v/>
      </c>
      <c r="BV140" s="50" t="e">
        <f>INDEX(番号!$CC$5:$CE$52,E139,3)</f>
        <v>#VALUE!</v>
      </c>
      <c r="BW140" s="50" t="str">
        <f>IF(E139="","",IF(BV140="0",INDEX(番号!$CC$5:$CE$52,E139,2),BV140))&amp;""</f>
        <v/>
      </c>
      <c r="BX140" s="50" t="e">
        <f>INDEX(番号!$CA$5:$CB$44,G139,2)</f>
        <v>#VALUE!</v>
      </c>
      <c r="BY140" s="50" t="str">
        <f>IF(G139="","",IF(BX140="",INDEX(番号!$CA$44:$CB138,G139,2),BX140))&amp;""</f>
        <v/>
      </c>
      <c r="BZ140" s="50" t="e">
        <f>INDEX(番号!$CC$5:$CE$52,G139,3)</f>
        <v>#VALUE!</v>
      </c>
      <c r="CA140" s="50" t="str">
        <f>IF(G139="","",IF(BZ140="0",INDEX(番号!$CC$5:$CE$52,G139,2),BZ140))&amp;""</f>
        <v/>
      </c>
      <c r="CB140" s="50" t="e">
        <f>INDEX(番号!$CA$5:$CB$44,I139,2)</f>
        <v>#VALUE!</v>
      </c>
      <c r="CC140" s="50" t="str">
        <f>IF(I139="","",IF(CB140="",INDEX(番号!$CA$44:$CB138,I139,2),CB140))&amp;""</f>
        <v/>
      </c>
      <c r="CD140" s="50" t="e">
        <f>INDEX(番号!$CC$5:$CE$52,I139,3)</f>
        <v>#VALUE!</v>
      </c>
      <c r="CE140" s="50" t="str">
        <f>IF(I139="","",IF(CD140="0",INDEX(番号!$CC$5:$CE$52,I139,2),CD140))&amp;""</f>
        <v/>
      </c>
      <c r="CF140" s="50" t="e">
        <f>INDEX(番号!$CA$5:$CB$44,K139,2)</f>
        <v>#VALUE!</v>
      </c>
      <c r="CG140" s="50" t="str">
        <f>IF(K139="","",IF(CF140="",INDEX(番号!$CA$5:$CB$44,K139,1),CF140))&amp;""</f>
        <v/>
      </c>
      <c r="CH140" s="50" t="e">
        <f>INDEX(番号!$CC$5:$CE$52,K139,3)</f>
        <v>#VALUE!</v>
      </c>
      <c r="CI140" s="50" t="str">
        <f>IF(K139="","",IF(CH140="0",INDEX(番号!$CC$5:$CE$52,K139,2),CH140))&amp;""</f>
        <v/>
      </c>
      <c r="CJ140" s="50" t="e">
        <f>INDEX(番号!$CA$5:$CB$44,M139,2)</f>
        <v>#VALUE!</v>
      </c>
      <c r="CK140" s="50" t="str">
        <f>IF(M139="","",IF(CJ140="",INDEX(番号!$CA$5:$CB$44,M139,1),CJ140))&amp;""</f>
        <v/>
      </c>
      <c r="CL140" s="50" t="e">
        <f>INDEX(番号!$CC$5:$CE$52,M139,3)</f>
        <v>#VALUE!</v>
      </c>
      <c r="CM140" s="50" t="str">
        <f>IF(M139="","",IF(CL140="0",INDEX(番号!$CC$5:$CE$52,M139,2),CL140))&amp;""</f>
        <v/>
      </c>
      <c r="DA140" s="1153" t="str">
        <f>IF(DA138="grey","grey","")</f>
        <v>grey</v>
      </c>
      <c r="DB140" s="1154"/>
      <c r="DC140" s="1153" t="str">
        <f>IF(DC138="grey","grey","")</f>
        <v>grey</v>
      </c>
      <c r="DD140" s="1154"/>
      <c r="DE140" s="1153" t="str">
        <f>IF(DE138="grey","grey","")</f>
        <v>grey</v>
      </c>
      <c r="DF140" s="1154"/>
      <c r="DG140" s="1153" t="str">
        <f>IF(DG138="grey","grey","")</f>
        <v>grey</v>
      </c>
      <c r="DH140" s="1154"/>
      <c r="DI140" s="1153" t="str">
        <f>IF(DI138="grey","grey","")</f>
        <v>grey</v>
      </c>
      <c r="DJ140" s="1154"/>
      <c r="DK140" s="1153" t="str">
        <f>IF(DK138="grey","grey","")</f>
        <v>grey</v>
      </c>
      <c r="DL140" s="1154"/>
      <c r="DM140" s="22" t="str">
        <f>IFERROR(INDEX(内線情報!$BL$5:$BL$41,MATCH(R140,内線情報!$AI$5:$AI$43,0),1),"")</f>
        <v/>
      </c>
      <c r="DS140" s="1141"/>
      <c r="DV140" s="1153" t="str">
        <f>IF(B139="DK",BQ140,IF(B139="NK",BS140,""))</f>
        <v/>
      </c>
      <c r="DW140" s="1154"/>
      <c r="DX140" s="1155" t="str">
        <f>IF(D139="DK",BU140,IF(D139="NK",BW140,""))</f>
        <v/>
      </c>
      <c r="DY140" s="1156"/>
      <c r="DZ140" s="1155" t="str">
        <f>IF(F139="DK",BY140,IF(F139="NK",CA140,""))</f>
        <v/>
      </c>
      <c r="EA140" s="1156"/>
      <c r="EB140" s="1155" t="str">
        <f>IF(H139="DK",CC140,IF(H139="NK",CE140,""))</f>
        <v/>
      </c>
      <c r="EC140" s="1156"/>
      <c r="ED140" s="1155" t="str">
        <f>IF(J139="DK",CG140,IF(J139="NK",CI140,""))</f>
        <v/>
      </c>
      <c r="EE140" s="1156"/>
      <c r="EF140" s="1155" t="str">
        <f>IF(L139="DK",CK140,IF(L139="NK",CM140,""))</f>
        <v/>
      </c>
      <c r="EG140" s="1156"/>
      <c r="ET140" s="1153"/>
      <c r="EU140" s="1154"/>
      <c r="EV140" s="1153"/>
      <c r="EW140" s="1154"/>
      <c r="EX140" s="1153"/>
      <c r="EY140" s="1154"/>
      <c r="EZ140" s="1153"/>
      <c r="FA140" s="1154"/>
      <c r="FB140" s="1153"/>
      <c r="FC140" s="1154"/>
      <c r="FD140" s="1153"/>
      <c r="FE140" s="1154"/>
      <c r="FF140" s="411"/>
      <c r="FG140" s="411"/>
      <c r="FH140" s="411"/>
      <c r="FI140" s="411"/>
      <c r="FJ140" s="411"/>
      <c r="FK140" s="411"/>
      <c r="FL140" s="411"/>
      <c r="FM140" s="411"/>
      <c r="FN140" s="411"/>
      <c r="FO140" s="411"/>
      <c r="FP140" s="411"/>
      <c r="FQ140" s="411"/>
      <c r="FR140" s="1153"/>
      <c r="FS140" s="1154"/>
      <c r="FT140" s="1153"/>
      <c r="FU140" s="1154"/>
      <c r="FV140" s="1153"/>
      <c r="FW140" s="1154"/>
      <c r="FX140" s="1153"/>
      <c r="FY140" s="1154"/>
      <c r="FZ140" s="1153"/>
      <c r="GA140" s="1154"/>
      <c r="GB140" s="1153"/>
      <c r="GC140" s="1154"/>
      <c r="GE140" s="1152"/>
      <c r="GF140" s="1152"/>
      <c r="GG140" s="1161"/>
      <c r="GH140" s="1152"/>
      <c r="GI140" s="633" t="str">
        <f t="shared" ref="GI140:HR140" si="360">IF(GI134="grey","grey",IF($GG139="grey","grey",IF(S140="","yellow",IF(COUNTIF($CW$6:$CW$7,S140)&gt;0,"","red"))))</f>
        <v>grey</v>
      </c>
      <c r="GJ140" s="633" t="str">
        <f t="shared" si="360"/>
        <v>grey</v>
      </c>
      <c r="GK140" s="633" t="str">
        <f t="shared" si="360"/>
        <v>grey</v>
      </c>
      <c r="GL140" s="633" t="str">
        <f t="shared" si="360"/>
        <v>grey</v>
      </c>
      <c r="GM140" s="633" t="str">
        <f t="shared" si="360"/>
        <v>grey</v>
      </c>
      <c r="GN140" s="633" t="str">
        <f t="shared" si="360"/>
        <v>grey</v>
      </c>
      <c r="GO140" s="633" t="str">
        <f t="shared" si="360"/>
        <v>grey</v>
      </c>
      <c r="GP140" s="633" t="str">
        <f t="shared" si="360"/>
        <v>grey</v>
      </c>
      <c r="GQ140" s="633" t="str">
        <f t="shared" si="360"/>
        <v>grey</v>
      </c>
      <c r="GR140" s="633" t="str">
        <f t="shared" si="360"/>
        <v>grey</v>
      </c>
      <c r="GS140" s="633" t="str">
        <f t="shared" si="360"/>
        <v>grey</v>
      </c>
      <c r="GT140" s="633" t="str">
        <f t="shared" si="360"/>
        <v>grey</v>
      </c>
      <c r="GU140" s="633" t="str">
        <f t="shared" si="360"/>
        <v>grey</v>
      </c>
      <c r="GV140" s="633" t="str">
        <f t="shared" si="360"/>
        <v>grey</v>
      </c>
      <c r="GW140" s="633" t="str">
        <f t="shared" si="360"/>
        <v>grey</v>
      </c>
      <c r="GX140" s="633" t="str">
        <f t="shared" si="360"/>
        <v>grey</v>
      </c>
      <c r="GY140" s="633" t="str">
        <f t="shared" si="360"/>
        <v>grey</v>
      </c>
      <c r="GZ140" s="633" t="str">
        <f t="shared" si="360"/>
        <v>grey</v>
      </c>
      <c r="HA140" s="633" t="str">
        <f t="shared" si="360"/>
        <v>grey</v>
      </c>
      <c r="HB140" s="633" t="str">
        <f t="shared" si="360"/>
        <v>grey</v>
      </c>
      <c r="HC140" s="633" t="str">
        <f t="shared" si="360"/>
        <v>grey</v>
      </c>
      <c r="HD140" s="633" t="str">
        <f t="shared" si="360"/>
        <v>grey</v>
      </c>
      <c r="HE140" s="633" t="str">
        <f t="shared" si="360"/>
        <v>grey</v>
      </c>
      <c r="HF140" s="633" t="str">
        <f t="shared" si="360"/>
        <v>grey</v>
      </c>
      <c r="HG140" s="633" t="str">
        <f t="shared" si="360"/>
        <v>grey</v>
      </c>
      <c r="HH140" s="633" t="str">
        <f t="shared" si="360"/>
        <v>grey</v>
      </c>
      <c r="HI140" s="633" t="str">
        <f t="shared" si="360"/>
        <v>grey</v>
      </c>
      <c r="HJ140" s="633" t="str">
        <f t="shared" si="360"/>
        <v>grey</v>
      </c>
      <c r="HK140" s="633" t="str">
        <f t="shared" si="360"/>
        <v>grey</v>
      </c>
      <c r="HL140" s="633" t="str">
        <f t="shared" si="360"/>
        <v>grey</v>
      </c>
      <c r="HM140" s="633" t="str">
        <f t="shared" si="360"/>
        <v>grey</v>
      </c>
      <c r="HN140" s="633" t="str">
        <f t="shared" si="360"/>
        <v>grey</v>
      </c>
      <c r="HO140" s="633" t="str">
        <f t="shared" si="360"/>
        <v>grey</v>
      </c>
      <c r="HP140" s="633" t="str">
        <f t="shared" si="360"/>
        <v>grey</v>
      </c>
      <c r="HQ140" s="633" t="str">
        <f t="shared" si="360"/>
        <v>grey</v>
      </c>
      <c r="HR140" s="633" t="str">
        <f t="shared" si="360"/>
        <v>grey</v>
      </c>
      <c r="HS140" s="1163"/>
      <c r="HT140" s="1152"/>
      <c r="HU140" s="1161"/>
    </row>
    <row r="141" spans="1:229">
      <c r="B141" s="1175" t="str">
        <f>IFERROR(INDEX($DV:$DV,ROW()),"")&amp;""</f>
        <v/>
      </c>
      <c r="C141" s="1176"/>
      <c r="D141" s="1177" t="str">
        <f>IFERROR(INDEX($DX:$DX,ROW()),"")&amp;""</f>
        <v/>
      </c>
      <c r="E141" s="1176"/>
      <c r="F141" s="1175" t="str">
        <f>IFERROR(INDEX($DZ:$DZ,ROW()),"")&amp;""</f>
        <v/>
      </c>
      <c r="G141" s="1176"/>
      <c r="H141" s="1175" t="str">
        <f>IFERROR(INDEX($EB:$EB,ROW()),"")&amp;""</f>
        <v/>
      </c>
      <c r="I141" s="1176"/>
      <c r="J141" s="1175" t="str">
        <f>IFERROR(INDEX($ED:$ED,ROW()),"")&amp;""</f>
        <v/>
      </c>
      <c r="K141" s="1176"/>
      <c r="L141" s="1175" t="str">
        <f>IFERROR(INDEX($EF:$EF,ROW()),"")&amp;""</f>
        <v/>
      </c>
      <c r="M141" s="1176"/>
      <c r="N141" s="30"/>
      <c r="O141" s="1151">
        <v>3</v>
      </c>
      <c r="P141" s="1151" t="str">
        <f>IFERROR(INDEX(内線情報!$C$5:$C$54,MATCH($Q141,内線情報!$B$5:$B$54,0)),"")&amp;""</f>
        <v/>
      </c>
      <c r="Q141" s="1160"/>
      <c r="R141" s="1151" t="str">
        <f>IFERROR(INDEX(内線情報!$D$5:$D$54,MATCH($Q141,内線情報!$B$5:$B$54,0)),"")&amp;""</f>
        <v/>
      </c>
      <c r="S141" s="431" t="s">
        <v>643</v>
      </c>
      <c r="T141" s="431" t="s">
        <v>643</v>
      </c>
      <c r="U141" s="431" t="s">
        <v>643</v>
      </c>
      <c r="V141" s="431" t="s">
        <v>643</v>
      </c>
      <c r="W141" s="431" t="s">
        <v>643</v>
      </c>
      <c r="X141" s="431" t="s">
        <v>643</v>
      </c>
      <c r="Y141" s="431" t="s">
        <v>643</v>
      </c>
      <c r="Z141" s="431" t="s">
        <v>643</v>
      </c>
      <c r="AA141" s="431" t="s">
        <v>643</v>
      </c>
      <c r="AB141" s="431" t="s">
        <v>643</v>
      </c>
      <c r="AC141" s="431" t="s">
        <v>643</v>
      </c>
      <c r="AD141" s="431" t="s">
        <v>643</v>
      </c>
      <c r="AE141" s="431" t="s">
        <v>643</v>
      </c>
      <c r="AF141" s="431" t="s">
        <v>643</v>
      </c>
      <c r="AG141" s="431" t="s">
        <v>643</v>
      </c>
      <c r="AH141" s="431" t="s">
        <v>643</v>
      </c>
      <c r="AI141" s="431" t="s">
        <v>643</v>
      </c>
      <c r="AJ141" s="431" t="s">
        <v>643</v>
      </c>
      <c r="AK141" s="431" t="s">
        <v>643</v>
      </c>
      <c r="AL141" s="431" t="s">
        <v>643</v>
      </c>
      <c r="AM141" s="431" t="s">
        <v>643</v>
      </c>
      <c r="AN141" s="431" t="s">
        <v>643</v>
      </c>
      <c r="AO141" s="431" t="s">
        <v>643</v>
      </c>
      <c r="AP141" s="431" t="s">
        <v>643</v>
      </c>
      <c r="AQ141" s="431" t="s">
        <v>643</v>
      </c>
      <c r="AR141" s="431" t="s">
        <v>643</v>
      </c>
      <c r="AS141" s="431" t="s">
        <v>643</v>
      </c>
      <c r="AT141" s="431" t="s">
        <v>643</v>
      </c>
      <c r="AU141" s="431" t="s">
        <v>643</v>
      </c>
      <c r="AV141" s="431" t="s">
        <v>643</v>
      </c>
      <c r="AW141" s="431" t="s">
        <v>643</v>
      </c>
      <c r="AX141" s="431" t="s">
        <v>643</v>
      </c>
      <c r="AY141" s="431" t="s">
        <v>643</v>
      </c>
      <c r="AZ141" s="431" t="s">
        <v>643</v>
      </c>
      <c r="BA141" s="431" t="s">
        <v>643</v>
      </c>
      <c r="BB141" s="431" t="s">
        <v>643</v>
      </c>
      <c r="BC141" s="1178" t="s">
        <v>643</v>
      </c>
      <c r="BD141" s="1151" t="str">
        <f>IFERROR(IF(Q141="","",IF(ISBLANK(INDEX(内線情報!$G$5:$G$54,Q141)),1,DS141)),"")&amp;""</f>
        <v/>
      </c>
      <c r="BE141" s="1180"/>
      <c r="BP141" s="50" t="s">
        <v>720</v>
      </c>
      <c r="BQ141" s="50" t="str">
        <f>IF(C139="","",INDEX(外線情報!$K$5:$K$16,C139,1))&amp;""</f>
        <v/>
      </c>
      <c r="BR141" s="50" t="s">
        <v>417</v>
      </c>
      <c r="BS141" s="50" t="str">
        <f>IF(C139="","",INDEX(NK･NKG!$CG$5:$CG$52,C139,1))&amp;""</f>
        <v/>
      </c>
      <c r="BT141" s="50" t="s">
        <v>720</v>
      </c>
      <c r="BU141" s="50" t="str">
        <f>IF(E139="","",INDEX(外線情報!$K$5:$K$16,E139,1))&amp;""</f>
        <v/>
      </c>
      <c r="BV141" s="50" t="s">
        <v>417</v>
      </c>
      <c r="BW141" s="50" t="str">
        <f>IF(E139="","",INDEX(NK･NKG!$CG$5:$CG$52,E139,1))&amp;""</f>
        <v/>
      </c>
      <c r="BX141" s="50" t="s">
        <v>720</v>
      </c>
      <c r="BY141" s="50" t="str">
        <f>IF(G139="","",INDEX(外線情報!$K$5:$K$16,G139,1))&amp;""</f>
        <v/>
      </c>
      <c r="BZ141" s="50" t="s">
        <v>417</v>
      </c>
      <c r="CA141" s="50" t="str">
        <f>IF(G139="","",INDEX(NK･NKG!$CG$5:$CG$52,G139,1))&amp;""</f>
        <v/>
      </c>
      <c r="CB141" s="50" t="s">
        <v>720</v>
      </c>
      <c r="CC141" s="50" t="str">
        <f>IF(I139="","",INDEX(外線情報!$K$5:$K$16,I139,1))&amp;""</f>
        <v/>
      </c>
      <c r="CD141" s="50" t="s">
        <v>417</v>
      </c>
      <c r="CE141" s="50" t="str">
        <f>IF(I139="","",INDEX(NK･NKG!$CG$5:$CG$52,I139,1))&amp;""</f>
        <v/>
      </c>
      <c r="CF141" s="50" t="s">
        <v>720</v>
      </c>
      <c r="CG141" s="50" t="str">
        <f>IF(K139="","",INDEX(外線情報!$K$5:$K$16,K139,1))&amp;""</f>
        <v/>
      </c>
      <c r="CH141" s="50" t="s">
        <v>417</v>
      </c>
      <c r="CI141" s="50" t="str">
        <f>IF(K139="","",INDEX(NK･NKG!$CG$5:$CG$52,K139,1))&amp;""</f>
        <v/>
      </c>
      <c r="CJ141" s="50" t="s">
        <v>720</v>
      </c>
      <c r="CK141" s="50" t="str">
        <f>IF(M139="","",INDEX(外線情報!$K$5:$K$16,M139,1))&amp;""</f>
        <v/>
      </c>
      <c r="CL141" s="50" t="s">
        <v>417</v>
      </c>
      <c r="CM141" s="50" t="str">
        <f>IF(M139="","",INDEX(NK･NKG!$CG$5:$CG$52,M139,1))&amp;""</f>
        <v/>
      </c>
      <c r="DA141" s="1153" t="str">
        <f t="shared" ref="DA141" si="361">IF(DA138="grey","grey","")</f>
        <v>grey</v>
      </c>
      <c r="DB141" s="1154"/>
      <c r="DC141" s="1153" t="str">
        <f t="shared" ref="DC141" si="362">IF(DC138="grey","grey","")</f>
        <v>grey</v>
      </c>
      <c r="DD141" s="1154"/>
      <c r="DE141" s="1153" t="str">
        <f t="shared" ref="DE141" si="363">IF(DE138="grey","grey","")</f>
        <v>grey</v>
      </c>
      <c r="DF141" s="1154"/>
      <c r="DG141" s="1153" t="str">
        <f t="shared" ref="DG141" si="364">IF(DG138="grey","grey","")</f>
        <v>grey</v>
      </c>
      <c r="DH141" s="1154"/>
      <c r="DI141" s="1153" t="str">
        <f t="shared" ref="DI141" si="365">IF(DI138="grey","grey","")</f>
        <v>grey</v>
      </c>
      <c r="DJ141" s="1154"/>
      <c r="DK141" s="1153" t="str">
        <f t="shared" ref="DK141" si="366">IF(DK138="grey","grey","")</f>
        <v>grey</v>
      </c>
      <c r="DL141" s="1154"/>
      <c r="DM141" s="22" t="str">
        <f>IFERROR(INDEX(内線情報!$BL$5:$BL$41,MATCH(R141,内線情報!$AI$5:$AI$43,0),1),"")</f>
        <v/>
      </c>
      <c r="DS141" s="1141" t="e">
        <f>INDEX(内線情報!$G$5:$G$54,MATCH(Q141,DK,0))</f>
        <v>#N/A</v>
      </c>
      <c r="DV141" s="1153" t="str">
        <f>IF(B139="IK",BQ141,IF(B139="NK",BS141,""))</f>
        <v/>
      </c>
      <c r="DW141" s="1154"/>
      <c r="DX141" s="1155" t="str">
        <f>IF(D139="IK",BU141,IF(D139="NK",BW141,""))</f>
        <v/>
      </c>
      <c r="DY141" s="1156"/>
      <c r="DZ141" s="1155" t="str">
        <f>IF(F139="IK",BY141,IF(F139="NK",CA141,""))</f>
        <v/>
      </c>
      <c r="EA141" s="1156"/>
      <c r="EB141" s="1155" t="str">
        <f>IF(H139="IK",CC141,IF(H139="NK",CE141,""))</f>
        <v/>
      </c>
      <c r="EC141" s="1156"/>
      <c r="ED141" s="1155" t="str">
        <f>IF(J139="IK",CG141,IF(J139="NK",CI141,""))</f>
        <v/>
      </c>
      <c r="EE141" s="1156"/>
      <c r="EF141" s="1155" t="str">
        <f>IF(L139="IK",CK141,IF(L139="NK",CM141,""))</f>
        <v/>
      </c>
      <c r="EG141" s="1156"/>
      <c r="ET141" s="1153"/>
      <c r="EU141" s="1154"/>
      <c r="EV141" s="1153"/>
      <c r="EW141" s="1154"/>
      <c r="EX141" s="1153"/>
      <c r="EY141" s="1154"/>
      <c r="EZ141" s="1153"/>
      <c r="FA141" s="1154"/>
      <c r="FB141" s="1153"/>
      <c r="FC141" s="1154"/>
      <c r="FD141" s="1153"/>
      <c r="FE141" s="1154"/>
      <c r="FF141" s="411"/>
      <c r="FG141" s="411"/>
      <c r="FH141" s="411"/>
      <c r="FI141" s="411"/>
      <c r="FJ141" s="411"/>
      <c r="FK141" s="411"/>
      <c r="FL141" s="411"/>
      <c r="FM141" s="411"/>
      <c r="FN141" s="411"/>
      <c r="FO141" s="411"/>
      <c r="FP141" s="411"/>
      <c r="FQ141" s="411"/>
      <c r="FR141" s="1153"/>
      <c r="FS141" s="1154"/>
      <c r="FT141" s="1153"/>
      <c r="FU141" s="1154"/>
      <c r="FV141" s="1153"/>
      <c r="FW141" s="1154"/>
      <c r="FX141" s="1153"/>
      <c r="FY141" s="1154"/>
      <c r="FZ141" s="1153"/>
      <c r="GA141" s="1154"/>
      <c r="GB141" s="1153"/>
      <c r="GC141" s="1154"/>
      <c r="GE141" s="1151" t="str">
        <f>IF($GF141="grey","grey","")</f>
        <v>grey</v>
      </c>
      <c r="GF141" s="1151" t="str">
        <f>IF($GG141="grey","grey","")</f>
        <v>grey</v>
      </c>
      <c r="GG141" s="1160" t="str">
        <f>IF(Q141="","grey",IF(COUNTIF(Q:Q,Q141)&gt;1,"red",IF(COUNTIF(_DK,Q141)&gt;0,"","red")))</f>
        <v>grey</v>
      </c>
      <c r="GH141" s="1151" t="str">
        <f>IF($GF141="grey","grey","")</f>
        <v>grey</v>
      </c>
      <c r="GI141" s="633" t="str">
        <f t="shared" ref="GI141:HR141" si="367">IF(GI134="grey","grey",IF($GG141="grey","grey",IF(S141="","yellow",IF(COUNTIF($CT$6:$CT$21,S141)&gt;0,"","red"))))</f>
        <v>grey</v>
      </c>
      <c r="GJ141" s="633" t="str">
        <f t="shared" si="367"/>
        <v>grey</v>
      </c>
      <c r="GK141" s="633" t="str">
        <f t="shared" si="367"/>
        <v>grey</v>
      </c>
      <c r="GL141" s="633" t="str">
        <f t="shared" si="367"/>
        <v>grey</v>
      </c>
      <c r="GM141" s="633" t="str">
        <f t="shared" si="367"/>
        <v>grey</v>
      </c>
      <c r="GN141" s="633" t="str">
        <f t="shared" si="367"/>
        <v>grey</v>
      </c>
      <c r="GO141" s="633" t="str">
        <f t="shared" si="367"/>
        <v>grey</v>
      </c>
      <c r="GP141" s="633" t="str">
        <f t="shared" si="367"/>
        <v>grey</v>
      </c>
      <c r="GQ141" s="633" t="str">
        <f t="shared" si="367"/>
        <v>grey</v>
      </c>
      <c r="GR141" s="633" t="str">
        <f t="shared" si="367"/>
        <v>grey</v>
      </c>
      <c r="GS141" s="633" t="str">
        <f t="shared" si="367"/>
        <v>grey</v>
      </c>
      <c r="GT141" s="633" t="str">
        <f t="shared" si="367"/>
        <v>grey</v>
      </c>
      <c r="GU141" s="633" t="str">
        <f t="shared" si="367"/>
        <v>grey</v>
      </c>
      <c r="GV141" s="633" t="str">
        <f t="shared" si="367"/>
        <v>grey</v>
      </c>
      <c r="GW141" s="633" t="str">
        <f t="shared" si="367"/>
        <v>grey</v>
      </c>
      <c r="GX141" s="633" t="str">
        <f t="shared" si="367"/>
        <v>grey</v>
      </c>
      <c r="GY141" s="633" t="str">
        <f t="shared" si="367"/>
        <v>grey</v>
      </c>
      <c r="GZ141" s="633" t="str">
        <f t="shared" si="367"/>
        <v>grey</v>
      </c>
      <c r="HA141" s="633" t="str">
        <f t="shared" si="367"/>
        <v>grey</v>
      </c>
      <c r="HB141" s="633" t="str">
        <f t="shared" si="367"/>
        <v>grey</v>
      </c>
      <c r="HC141" s="633" t="str">
        <f t="shared" si="367"/>
        <v>grey</v>
      </c>
      <c r="HD141" s="633" t="str">
        <f t="shared" si="367"/>
        <v>grey</v>
      </c>
      <c r="HE141" s="633" t="str">
        <f t="shared" si="367"/>
        <v>grey</v>
      </c>
      <c r="HF141" s="633" t="str">
        <f t="shared" si="367"/>
        <v>grey</v>
      </c>
      <c r="HG141" s="633" t="str">
        <f t="shared" si="367"/>
        <v>grey</v>
      </c>
      <c r="HH141" s="633" t="str">
        <f t="shared" si="367"/>
        <v>grey</v>
      </c>
      <c r="HI141" s="633" t="str">
        <f t="shared" si="367"/>
        <v>grey</v>
      </c>
      <c r="HJ141" s="633" t="str">
        <f t="shared" si="367"/>
        <v>grey</v>
      </c>
      <c r="HK141" s="633" t="str">
        <f t="shared" si="367"/>
        <v>grey</v>
      </c>
      <c r="HL141" s="633" t="str">
        <f t="shared" si="367"/>
        <v>grey</v>
      </c>
      <c r="HM141" s="633" t="str">
        <f t="shared" si="367"/>
        <v>grey</v>
      </c>
      <c r="HN141" s="633" t="str">
        <f t="shared" si="367"/>
        <v>grey</v>
      </c>
      <c r="HO141" s="633" t="str">
        <f t="shared" si="367"/>
        <v>grey</v>
      </c>
      <c r="HP141" s="633" t="str">
        <f t="shared" si="367"/>
        <v>grey</v>
      </c>
      <c r="HQ141" s="633" t="str">
        <f t="shared" si="367"/>
        <v>grey</v>
      </c>
      <c r="HR141" s="633" t="str">
        <f t="shared" si="367"/>
        <v>grey</v>
      </c>
      <c r="HS141" s="1162" t="str">
        <f t="shared" ref="HS141" si="368">IF($GG141="grey","grey",IF(BC141="","",IF(COUNTIF($CV$6:$CV$7,BC141)&gt;0,"","red")))</f>
        <v>grey</v>
      </c>
      <c r="HT141" s="1151" t="str">
        <f t="shared" ref="HT141:HU141" si="369">IF($GG141="grey","grey","")</f>
        <v>grey</v>
      </c>
      <c r="HU141" s="1160" t="str">
        <f t="shared" si="369"/>
        <v>grey</v>
      </c>
    </row>
    <row r="142" spans="1:229">
      <c r="B142" s="1184" t="s">
        <v>1318</v>
      </c>
      <c r="C142" s="1185"/>
      <c r="D142" s="1182" t="s">
        <v>1323</v>
      </c>
      <c r="E142" s="1183"/>
      <c r="F142" s="1184" t="s">
        <v>1318</v>
      </c>
      <c r="G142" s="1185"/>
      <c r="H142" s="1182" t="s">
        <v>1318</v>
      </c>
      <c r="I142" s="1183"/>
      <c r="J142" s="1184" t="s">
        <v>1318</v>
      </c>
      <c r="K142" s="1185"/>
      <c r="L142" s="1182" t="s">
        <v>1318</v>
      </c>
      <c r="M142" s="1183"/>
      <c r="N142" s="30"/>
      <c r="O142" s="1152"/>
      <c r="P142" s="1152"/>
      <c r="Q142" s="1161"/>
      <c r="R142" s="1152"/>
      <c r="S142" s="432" t="s">
        <v>643</v>
      </c>
      <c r="T142" s="432" t="s">
        <v>643</v>
      </c>
      <c r="U142" s="432" t="s">
        <v>643</v>
      </c>
      <c r="V142" s="432" t="s">
        <v>643</v>
      </c>
      <c r="W142" s="432" t="s">
        <v>643</v>
      </c>
      <c r="X142" s="432" t="s">
        <v>643</v>
      </c>
      <c r="Y142" s="432" t="s">
        <v>643</v>
      </c>
      <c r="Z142" s="432" t="s">
        <v>643</v>
      </c>
      <c r="AA142" s="432" t="s">
        <v>643</v>
      </c>
      <c r="AB142" s="432" t="s">
        <v>643</v>
      </c>
      <c r="AC142" s="432" t="s">
        <v>643</v>
      </c>
      <c r="AD142" s="432" t="s">
        <v>643</v>
      </c>
      <c r="AE142" s="432" t="s">
        <v>643</v>
      </c>
      <c r="AF142" s="432" t="s">
        <v>643</v>
      </c>
      <c r="AG142" s="432" t="s">
        <v>643</v>
      </c>
      <c r="AH142" s="432" t="s">
        <v>643</v>
      </c>
      <c r="AI142" s="432" t="s">
        <v>643</v>
      </c>
      <c r="AJ142" s="432" t="s">
        <v>643</v>
      </c>
      <c r="AK142" s="432" t="s">
        <v>643</v>
      </c>
      <c r="AL142" s="432" t="s">
        <v>643</v>
      </c>
      <c r="AM142" s="432" t="s">
        <v>643</v>
      </c>
      <c r="AN142" s="432" t="s">
        <v>643</v>
      </c>
      <c r="AO142" s="432" t="s">
        <v>643</v>
      </c>
      <c r="AP142" s="432" t="s">
        <v>643</v>
      </c>
      <c r="AQ142" s="432" t="s">
        <v>643</v>
      </c>
      <c r="AR142" s="432" t="s">
        <v>643</v>
      </c>
      <c r="AS142" s="432" t="s">
        <v>643</v>
      </c>
      <c r="AT142" s="432" t="s">
        <v>643</v>
      </c>
      <c r="AU142" s="432" t="s">
        <v>643</v>
      </c>
      <c r="AV142" s="432" t="s">
        <v>643</v>
      </c>
      <c r="AW142" s="432" t="s">
        <v>643</v>
      </c>
      <c r="AX142" s="432" t="s">
        <v>643</v>
      </c>
      <c r="AY142" s="432" t="s">
        <v>643</v>
      </c>
      <c r="AZ142" s="432" t="s">
        <v>643</v>
      </c>
      <c r="BA142" s="432" t="s">
        <v>643</v>
      </c>
      <c r="BB142" s="432" t="s">
        <v>643</v>
      </c>
      <c r="BC142" s="1179"/>
      <c r="BD142" s="1152"/>
      <c r="BE142" s="1181"/>
      <c r="BW142" s="50"/>
      <c r="CH142" s="50"/>
      <c r="CI142" s="50"/>
      <c r="DA142" s="1153" t="str">
        <f>IF(DA138="grey","grey",IF(AND(B139&lt;&gt;$BG$7,B139&lt;&gt;$BG$9,B139&lt;&gt;$BG$13,B139&lt;&gt;$BG$12),"grey",IF(B142="","yellow",IF(COUNTIF($CN$6:$CN$32,B142)&gt;0,"","red"))))</f>
        <v>grey</v>
      </c>
      <c r="DB142" s="1154"/>
      <c r="DC142" s="1153" t="str">
        <f>IF(DC138="grey","grey",IF(AND(D139&lt;&gt;$BG$7,D139&lt;&gt;$BG$9,D139&lt;&gt;$BG$13,D139&lt;&gt;$BG$12),"grey",IF(D142="","yellow",IF(COUNTIF($CN$6:$CN$32,D142)&gt;0,"","red"))))</f>
        <v>grey</v>
      </c>
      <c r="DD142" s="1154"/>
      <c r="DE142" s="1164" t="str">
        <f>IF(DE138="grey","grey",IF(AND(F139&lt;&gt;$BG$7,F139&lt;&gt;$BG$9,F139&lt;&gt;$BG$13,F139&lt;&gt;$BG$12),"grey",IF(F142="","yellow",IF(COUNTIF($CN$6:$CN$32,F142)&gt;0,"","red"))))</f>
        <v>grey</v>
      </c>
      <c r="DF142" s="1165"/>
      <c r="DG142" s="1164" t="str">
        <f>IF(DG138="grey","grey",IF(AND(H139&lt;&gt;$BG$7,H139&lt;&gt;$BG$9,H139&lt;&gt;$BG$13,H139&lt;&gt;$BG$12),"grey",IF(H142="","yellow",IF(COUNTIF($CN$6:$CN$32,H142)&gt;0,"","red"))))</f>
        <v>grey</v>
      </c>
      <c r="DH142" s="1165"/>
      <c r="DI142" s="1164" t="str">
        <f>IF(DI138="grey","grey",IF(AND(J139&lt;&gt;$BG$7,J139&lt;&gt;$BG$9,J139&lt;&gt;$BG$13,J139&lt;&gt;$BG$12),"grey",IF(J142="","yellow",IF(COUNTIF($CN$6:$CN$32,J142)&gt;0,"","red"))))</f>
        <v>grey</v>
      </c>
      <c r="DJ142" s="1165"/>
      <c r="DK142" s="1164" t="str">
        <f>IF(DK138="grey","grey",IF(AND(L139&lt;&gt;$BG$7,L139&lt;&gt;$BG$9,L139&lt;&gt;$BG$13,L139&lt;&gt;$BG$12),"grey",IF(L142="","yellow",IF(COUNTIF($CN$6:$CN$32,L142)&gt;0,"","red"))))</f>
        <v>grey</v>
      </c>
      <c r="DL142" s="1165"/>
      <c r="DM142" s="22" t="str">
        <f>IFERROR(INDEX(内線情報!$BL$5:$BL$41,MATCH(R142,内線情報!$AI$5:$AI$43,0),1),"")</f>
        <v/>
      </c>
      <c r="DS142" s="1141"/>
      <c r="DV142" s="1153"/>
      <c r="DW142" s="1154"/>
      <c r="DX142" s="1153"/>
      <c r="DY142" s="1154"/>
      <c r="DZ142" s="1153"/>
      <c r="EA142" s="1154"/>
      <c r="EB142" s="1153"/>
      <c r="EC142" s="1154"/>
      <c r="ED142" s="1153"/>
      <c r="EE142" s="1154"/>
      <c r="EF142" s="1153"/>
      <c r="EG142" s="1154"/>
      <c r="ET142" s="1153"/>
      <c r="EU142" s="1154"/>
      <c r="EV142" s="1153"/>
      <c r="EW142" s="1154"/>
      <c r="EX142" s="1153"/>
      <c r="EY142" s="1154"/>
      <c r="EZ142" s="1153"/>
      <c r="FA142" s="1154"/>
      <c r="FB142" s="1153"/>
      <c r="FC142" s="1154"/>
      <c r="FD142" s="1153"/>
      <c r="FE142" s="1154"/>
      <c r="FF142" s="411"/>
      <c r="FG142" s="411"/>
      <c r="FH142" s="411"/>
      <c r="FI142" s="411"/>
      <c r="FJ142" s="411"/>
      <c r="FK142" s="411"/>
      <c r="FL142" s="411"/>
      <c r="FM142" s="411"/>
      <c r="FN142" s="411"/>
      <c r="FO142" s="411"/>
      <c r="FP142" s="411"/>
      <c r="FQ142" s="411"/>
      <c r="FR142" s="1153"/>
      <c r="FS142" s="1154"/>
      <c r="FT142" s="1153"/>
      <c r="FU142" s="1154"/>
      <c r="FV142" s="1153"/>
      <c r="FW142" s="1154"/>
      <c r="FX142" s="1153"/>
      <c r="FY142" s="1154"/>
      <c r="FZ142" s="1153"/>
      <c r="GA142" s="1154"/>
      <c r="GB142" s="1153"/>
      <c r="GC142" s="1154"/>
      <c r="GE142" s="1152"/>
      <c r="GF142" s="1152"/>
      <c r="GG142" s="1161"/>
      <c r="GH142" s="1152"/>
      <c r="GI142" s="633" t="str">
        <f t="shared" ref="GI142:HR142" si="370">IF(GI134="grey","grey",IF($GG141="grey","grey",IF(S142="","yellow",IF(COUNTIF($CW$6:$CW$7,S142)&gt;0,"","red"))))</f>
        <v>grey</v>
      </c>
      <c r="GJ142" s="633" t="str">
        <f t="shared" si="370"/>
        <v>grey</v>
      </c>
      <c r="GK142" s="633" t="str">
        <f t="shared" si="370"/>
        <v>grey</v>
      </c>
      <c r="GL142" s="633" t="str">
        <f t="shared" si="370"/>
        <v>grey</v>
      </c>
      <c r="GM142" s="633" t="str">
        <f t="shared" si="370"/>
        <v>grey</v>
      </c>
      <c r="GN142" s="633" t="str">
        <f t="shared" si="370"/>
        <v>grey</v>
      </c>
      <c r="GO142" s="633" t="str">
        <f t="shared" si="370"/>
        <v>grey</v>
      </c>
      <c r="GP142" s="633" t="str">
        <f t="shared" si="370"/>
        <v>grey</v>
      </c>
      <c r="GQ142" s="633" t="str">
        <f t="shared" si="370"/>
        <v>grey</v>
      </c>
      <c r="GR142" s="633" t="str">
        <f t="shared" si="370"/>
        <v>grey</v>
      </c>
      <c r="GS142" s="633" t="str">
        <f t="shared" si="370"/>
        <v>grey</v>
      </c>
      <c r="GT142" s="633" t="str">
        <f t="shared" si="370"/>
        <v>grey</v>
      </c>
      <c r="GU142" s="633" t="str">
        <f t="shared" si="370"/>
        <v>grey</v>
      </c>
      <c r="GV142" s="633" t="str">
        <f t="shared" si="370"/>
        <v>grey</v>
      </c>
      <c r="GW142" s="633" t="str">
        <f t="shared" si="370"/>
        <v>grey</v>
      </c>
      <c r="GX142" s="633" t="str">
        <f t="shared" si="370"/>
        <v>grey</v>
      </c>
      <c r="GY142" s="633" t="str">
        <f t="shared" si="370"/>
        <v>grey</v>
      </c>
      <c r="GZ142" s="633" t="str">
        <f t="shared" si="370"/>
        <v>grey</v>
      </c>
      <c r="HA142" s="633" t="str">
        <f t="shared" si="370"/>
        <v>grey</v>
      </c>
      <c r="HB142" s="633" t="str">
        <f t="shared" si="370"/>
        <v>grey</v>
      </c>
      <c r="HC142" s="633" t="str">
        <f t="shared" si="370"/>
        <v>grey</v>
      </c>
      <c r="HD142" s="633" t="str">
        <f t="shared" si="370"/>
        <v>grey</v>
      </c>
      <c r="HE142" s="633" t="str">
        <f t="shared" si="370"/>
        <v>grey</v>
      </c>
      <c r="HF142" s="633" t="str">
        <f t="shared" si="370"/>
        <v>grey</v>
      </c>
      <c r="HG142" s="633" t="str">
        <f t="shared" si="370"/>
        <v>grey</v>
      </c>
      <c r="HH142" s="633" t="str">
        <f t="shared" si="370"/>
        <v>grey</v>
      </c>
      <c r="HI142" s="633" t="str">
        <f t="shared" si="370"/>
        <v>grey</v>
      </c>
      <c r="HJ142" s="633" t="str">
        <f t="shared" si="370"/>
        <v>grey</v>
      </c>
      <c r="HK142" s="633" t="str">
        <f t="shared" si="370"/>
        <v>grey</v>
      </c>
      <c r="HL142" s="633" t="str">
        <f t="shared" si="370"/>
        <v>grey</v>
      </c>
      <c r="HM142" s="633" t="str">
        <f t="shared" si="370"/>
        <v>grey</v>
      </c>
      <c r="HN142" s="633" t="str">
        <f t="shared" si="370"/>
        <v>grey</v>
      </c>
      <c r="HO142" s="633" t="str">
        <f t="shared" si="370"/>
        <v>grey</v>
      </c>
      <c r="HP142" s="633" t="str">
        <f t="shared" si="370"/>
        <v>grey</v>
      </c>
      <c r="HQ142" s="633" t="str">
        <f t="shared" si="370"/>
        <v>grey</v>
      </c>
      <c r="HR142" s="633" t="str">
        <f t="shared" si="370"/>
        <v>grey</v>
      </c>
      <c r="HS142" s="1163"/>
      <c r="HT142" s="1152"/>
      <c r="HU142" s="1161"/>
    </row>
    <row r="143" spans="1:229">
      <c r="B143" s="1186" t="s">
        <v>297</v>
      </c>
      <c r="C143" s="1187"/>
      <c r="D143" s="1186" t="s">
        <v>298</v>
      </c>
      <c r="E143" s="1187"/>
      <c r="F143" s="1186" t="s">
        <v>299</v>
      </c>
      <c r="G143" s="1187"/>
      <c r="H143" s="1186" t="s">
        <v>300</v>
      </c>
      <c r="I143" s="1187"/>
      <c r="J143" s="1186" t="s">
        <v>301</v>
      </c>
      <c r="K143" s="1187"/>
      <c r="L143" s="1186" t="s">
        <v>302</v>
      </c>
      <c r="M143" s="1187"/>
      <c r="N143" s="30"/>
      <c r="O143" s="1151">
        <v>4</v>
      </c>
      <c r="P143" s="1151" t="str">
        <f>IFERROR(INDEX(内線情報!$C$5:$C$54,MATCH($Q143,内線情報!$B$5:$B$54,0)),"")&amp;""</f>
        <v/>
      </c>
      <c r="Q143" s="1160"/>
      <c r="R143" s="1151" t="str">
        <f>IFERROR(INDEX(内線情報!$D$5:$D$54,MATCH($Q143,内線情報!$B$5:$B$54,0)),"")&amp;""</f>
        <v/>
      </c>
      <c r="S143" s="431" t="s">
        <v>643</v>
      </c>
      <c r="T143" s="431" t="s">
        <v>643</v>
      </c>
      <c r="U143" s="431" t="s">
        <v>643</v>
      </c>
      <c r="V143" s="431" t="s">
        <v>643</v>
      </c>
      <c r="W143" s="431" t="s">
        <v>643</v>
      </c>
      <c r="X143" s="431" t="s">
        <v>643</v>
      </c>
      <c r="Y143" s="431" t="s">
        <v>643</v>
      </c>
      <c r="Z143" s="431" t="s">
        <v>643</v>
      </c>
      <c r="AA143" s="431" t="s">
        <v>643</v>
      </c>
      <c r="AB143" s="431" t="s">
        <v>643</v>
      </c>
      <c r="AC143" s="431" t="s">
        <v>643</v>
      </c>
      <c r="AD143" s="431" t="s">
        <v>643</v>
      </c>
      <c r="AE143" s="431" t="s">
        <v>643</v>
      </c>
      <c r="AF143" s="431" t="s">
        <v>643</v>
      </c>
      <c r="AG143" s="431" t="s">
        <v>643</v>
      </c>
      <c r="AH143" s="431" t="s">
        <v>643</v>
      </c>
      <c r="AI143" s="431" t="s">
        <v>643</v>
      </c>
      <c r="AJ143" s="431" t="s">
        <v>643</v>
      </c>
      <c r="AK143" s="431" t="s">
        <v>643</v>
      </c>
      <c r="AL143" s="431" t="s">
        <v>643</v>
      </c>
      <c r="AM143" s="431" t="s">
        <v>643</v>
      </c>
      <c r="AN143" s="431" t="s">
        <v>643</v>
      </c>
      <c r="AO143" s="431" t="s">
        <v>643</v>
      </c>
      <c r="AP143" s="431" t="s">
        <v>643</v>
      </c>
      <c r="AQ143" s="431" t="s">
        <v>643</v>
      </c>
      <c r="AR143" s="431" t="s">
        <v>643</v>
      </c>
      <c r="AS143" s="431" t="s">
        <v>643</v>
      </c>
      <c r="AT143" s="431" t="s">
        <v>643</v>
      </c>
      <c r="AU143" s="431" t="s">
        <v>643</v>
      </c>
      <c r="AV143" s="431" t="s">
        <v>643</v>
      </c>
      <c r="AW143" s="431" t="s">
        <v>643</v>
      </c>
      <c r="AX143" s="431" t="s">
        <v>643</v>
      </c>
      <c r="AY143" s="431" t="s">
        <v>643</v>
      </c>
      <c r="AZ143" s="431" t="s">
        <v>643</v>
      </c>
      <c r="BA143" s="431" t="s">
        <v>643</v>
      </c>
      <c r="BB143" s="431" t="s">
        <v>643</v>
      </c>
      <c r="BC143" s="1178" t="s">
        <v>643</v>
      </c>
      <c r="BD143" s="1151" t="str">
        <f>IFERROR(IF(Q143="","",IF(ISBLANK(INDEX(内線情報!$G$5:$G$54,Q143)),1,DS143)),"")&amp;""</f>
        <v/>
      </c>
      <c r="BE143" s="1180"/>
      <c r="BQ143" s="52"/>
      <c r="BS143" s="52"/>
      <c r="BU143" s="52"/>
      <c r="BV143" s="50"/>
      <c r="BW143" s="52"/>
      <c r="BY143" s="52"/>
      <c r="CA143" s="52"/>
      <c r="CC143" s="52"/>
      <c r="CE143" s="52"/>
      <c r="CG143" s="52"/>
      <c r="CH143" s="50"/>
      <c r="CI143" s="52"/>
      <c r="CK143" s="52"/>
      <c r="CM143" s="52"/>
      <c r="DA143" s="1166" t="str">
        <f>IFERROR(IF(COUNT(Q137:Q162)&gt;0,IF($DN136&lt;18,"grey",B143),"grey"),B143)</f>
        <v>grey</v>
      </c>
      <c r="DB143" s="1167"/>
      <c r="DC143" s="1166" t="str">
        <f>IFERROR(IF(COUNT(Q137:Q162)&gt;0,IF($DN136&lt;18,"grey",D143),"grey"),D143)</f>
        <v>grey</v>
      </c>
      <c r="DD143" s="1167"/>
      <c r="DE143" s="1166" t="str">
        <f>IFERROR(IF(COUNT(Q137:Q162)&gt;0,IF($DN136&lt;18,"grey",F143),"grey"),F143)</f>
        <v>grey</v>
      </c>
      <c r="DF143" s="1167"/>
      <c r="DG143" s="1166" t="str">
        <f>IFERROR(IF(COUNT(Q137:Q162)&gt;0,IF($DN136&lt;18,"grey",H143),"grey"),H143)</f>
        <v>grey</v>
      </c>
      <c r="DH143" s="1167"/>
      <c r="DI143" s="1166" t="str">
        <f>IFERROR(IF(COUNT(Q137:Q162)&gt;0,IF($DN136&lt;18,"grey",J143),"grey"),J143)</f>
        <v>grey</v>
      </c>
      <c r="DJ143" s="1167"/>
      <c r="DK143" s="1166" t="str">
        <f>IFERROR(IF(COUNT(Q137:Q162)&gt;0,IF($DN136&lt;18,"grey",L143),"grey"),L143)</f>
        <v>grey</v>
      </c>
      <c r="DL143" s="1167"/>
      <c r="DM143" s="22" t="str">
        <f>IFERROR(INDEX(内線情報!$BL$5:$BL$41,MATCH(R143,内線情報!$AI$5:$AI$43,0),1),"")</f>
        <v/>
      </c>
      <c r="DS143" s="1141" t="e">
        <f>INDEX(内線情報!$G$5:$G$54,MATCH(Q143,DK,0))</f>
        <v>#N/A</v>
      </c>
      <c r="DV143" s="1166"/>
      <c r="DW143" s="1167"/>
      <c r="DX143" s="1166"/>
      <c r="DY143" s="1167"/>
      <c r="DZ143" s="1166"/>
      <c r="EA143" s="1167"/>
      <c r="EB143" s="1166"/>
      <c r="EC143" s="1167"/>
      <c r="ED143" s="1166"/>
      <c r="EE143" s="1167"/>
      <c r="EF143" s="1166"/>
      <c r="EG143" s="1167"/>
      <c r="ET143" s="1166"/>
      <c r="EU143" s="1167"/>
      <c r="EV143" s="1166"/>
      <c r="EW143" s="1167"/>
      <c r="EX143" s="1166"/>
      <c r="EY143" s="1167"/>
      <c r="EZ143" s="1166"/>
      <c r="FA143" s="1167"/>
      <c r="FB143" s="1166"/>
      <c r="FC143" s="1167"/>
      <c r="FD143" s="1166"/>
      <c r="FE143" s="1167"/>
      <c r="FF143" s="420"/>
      <c r="FG143" s="420"/>
      <c r="FH143" s="420"/>
      <c r="FI143" s="420"/>
      <c r="FJ143" s="420"/>
      <c r="FK143" s="420"/>
      <c r="FL143" s="420"/>
      <c r="FM143" s="420"/>
      <c r="FN143" s="420"/>
      <c r="FO143" s="420"/>
      <c r="FP143" s="420"/>
      <c r="FQ143" s="420"/>
      <c r="FR143" s="1166"/>
      <c r="FS143" s="1167"/>
      <c r="FT143" s="1166"/>
      <c r="FU143" s="1167"/>
      <c r="FV143" s="1166"/>
      <c r="FW143" s="1167"/>
      <c r="FX143" s="1166"/>
      <c r="FY143" s="1167"/>
      <c r="FZ143" s="1166"/>
      <c r="GA143" s="1167"/>
      <c r="GB143" s="1166"/>
      <c r="GC143" s="1167"/>
      <c r="GE143" s="1151" t="str">
        <f>IF($GF143="grey","grey","")</f>
        <v>grey</v>
      </c>
      <c r="GF143" s="1151" t="str">
        <f>IF($GG143="grey","grey","")</f>
        <v>grey</v>
      </c>
      <c r="GG143" s="1160" t="str">
        <f>IF(Q143="","grey",IF(COUNTIF(Q:Q,Q143)&gt;1,"red",IF(COUNTIF(_DK,Q143)&gt;0,"","red")))</f>
        <v>grey</v>
      </c>
      <c r="GH143" s="1151" t="str">
        <f>IF($GF143="grey","grey","")</f>
        <v>grey</v>
      </c>
      <c r="GI143" s="633" t="str">
        <f t="shared" ref="GI143:HR143" si="371">IF(GI134="grey","grey",IF($GG143="grey","grey",IF(S143="","yellow",IF(COUNTIF($CT$6:$CT$21,S143)&gt;0,"","red"))))</f>
        <v>grey</v>
      </c>
      <c r="GJ143" s="633" t="str">
        <f t="shared" si="371"/>
        <v>grey</v>
      </c>
      <c r="GK143" s="633" t="str">
        <f t="shared" si="371"/>
        <v>grey</v>
      </c>
      <c r="GL143" s="633" t="str">
        <f t="shared" si="371"/>
        <v>grey</v>
      </c>
      <c r="GM143" s="633" t="str">
        <f t="shared" si="371"/>
        <v>grey</v>
      </c>
      <c r="GN143" s="633" t="str">
        <f t="shared" si="371"/>
        <v>grey</v>
      </c>
      <c r="GO143" s="633" t="str">
        <f t="shared" si="371"/>
        <v>grey</v>
      </c>
      <c r="GP143" s="633" t="str">
        <f t="shared" si="371"/>
        <v>grey</v>
      </c>
      <c r="GQ143" s="633" t="str">
        <f t="shared" si="371"/>
        <v>grey</v>
      </c>
      <c r="GR143" s="633" t="str">
        <f t="shared" si="371"/>
        <v>grey</v>
      </c>
      <c r="GS143" s="633" t="str">
        <f t="shared" si="371"/>
        <v>grey</v>
      </c>
      <c r="GT143" s="633" t="str">
        <f t="shared" si="371"/>
        <v>grey</v>
      </c>
      <c r="GU143" s="633" t="str">
        <f t="shared" si="371"/>
        <v>grey</v>
      </c>
      <c r="GV143" s="633" t="str">
        <f t="shared" si="371"/>
        <v>grey</v>
      </c>
      <c r="GW143" s="633" t="str">
        <f t="shared" si="371"/>
        <v>grey</v>
      </c>
      <c r="GX143" s="633" t="str">
        <f t="shared" si="371"/>
        <v>grey</v>
      </c>
      <c r="GY143" s="633" t="str">
        <f t="shared" si="371"/>
        <v>grey</v>
      </c>
      <c r="GZ143" s="633" t="str">
        <f t="shared" si="371"/>
        <v>grey</v>
      </c>
      <c r="HA143" s="633" t="str">
        <f t="shared" si="371"/>
        <v>grey</v>
      </c>
      <c r="HB143" s="633" t="str">
        <f t="shared" si="371"/>
        <v>grey</v>
      </c>
      <c r="HC143" s="633" t="str">
        <f t="shared" si="371"/>
        <v>grey</v>
      </c>
      <c r="HD143" s="633" t="str">
        <f t="shared" si="371"/>
        <v>grey</v>
      </c>
      <c r="HE143" s="633" t="str">
        <f t="shared" si="371"/>
        <v>grey</v>
      </c>
      <c r="HF143" s="633" t="str">
        <f t="shared" si="371"/>
        <v>grey</v>
      </c>
      <c r="HG143" s="633" t="str">
        <f t="shared" si="371"/>
        <v>grey</v>
      </c>
      <c r="HH143" s="633" t="str">
        <f t="shared" si="371"/>
        <v>grey</v>
      </c>
      <c r="HI143" s="633" t="str">
        <f t="shared" si="371"/>
        <v>grey</v>
      </c>
      <c r="HJ143" s="633" t="str">
        <f t="shared" si="371"/>
        <v>grey</v>
      </c>
      <c r="HK143" s="633" t="str">
        <f t="shared" si="371"/>
        <v>grey</v>
      </c>
      <c r="HL143" s="633" t="str">
        <f t="shared" si="371"/>
        <v>grey</v>
      </c>
      <c r="HM143" s="633" t="str">
        <f t="shared" si="371"/>
        <v>grey</v>
      </c>
      <c r="HN143" s="633" t="str">
        <f t="shared" si="371"/>
        <v>grey</v>
      </c>
      <c r="HO143" s="633" t="str">
        <f t="shared" si="371"/>
        <v>grey</v>
      </c>
      <c r="HP143" s="633" t="str">
        <f t="shared" si="371"/>
        <v>grey</v>
      </c>
      <c r="HQ143" s="633" t="str">
        <f t="shared" si="371"/>
        <v>grey</v>
      </c>
      <c r="HR143" s="633" t="str">
        <f t="shared" si="371"/>
        <v>grey</v>
      </c>
      <c r="HS143" s="1162" t="str">
        <f t="shared" ref="HS143" si="372">IF($GG143="grey","grey",IF(BC143="","",IF(COUNTIF($CV$6:$CV$7,BC143)&gt;0,"","red")))</f>
        <v>grey</v>
      </c>
      <c r="HT143" s="1151" t="str">
        <f t="shared" ref="HT143:HU143" si="373">IF($GG143="grey","grey","")</f>
        <v>grey</v>
      </c>
      <c r="HU143" s="1160" t="str">
        <f t="shared" si="373"/>
        <v>grey</v>
      </c>
    </row>
    <row r="144" spans="1:229">
      <c r="B144" s="34" t="s">
        <v>57</v>
      </c>
      <c r="C144" s="35"/>
      <c r="D144" s="34" t="s">
        <v>57</v>
      </c>
      <c r="E144" s="35"/>
      <c r="F144" s="34" t="s">
        <v>57</v>
      </c>
      <c r="G144" s="35"/>
      <c r="H144" s="34" t="s">
        <v>57</v>
      </c>
      <c r="I144" s="35"/>
      <c r="J144" s="34" t="s">
        <v>57</v>
      </c>
      <c r="K144" s="35"/>
      <c r="L144" s="34" t="s">
        <v>57</v>
      </c>
      <c r="M144" s="35"/>
      <c r="N144" s="30"/>
      <c r="O144" s="1152"/>
      <c r="P144" s="1152"/>
      <c r="Q144" s="1161"/>
      <c r="R144" s="1152"/>
      <c r="S144" s="432" t="s">
        <v>643</v>
      </c>
      <c r="T144" s="432" t="s">
        <v>643</v>
      </c>
      <c r="U144" s="432" t="s">
        <v>643</v>
      </c>
      <c r="V144" s="432" t="s">
        <v>643</v>
      </c>
      <c r="W144" s="432" t="s">
        <v>643</v>
      </c>
      <c r="X144" s="432" t="s">
        <v>643</v>
      </c>
      <c r="Y144" s="432" t="s">
        <v>643</v>
      </c>
      <c r="Z144" s="432" t="s">
        <v>643</v>
      </c>
      <c r="AA144" s="432" t="s">
        <v>643</v>
      </c>
      <c r="AB144" s="432" t="s">
        <v>643</v>
      </c>
      <c r="AC144" s="432" t="s">
        <v>643</v>
      </c>
      <c r="AD144" s="432" t="s">
        <v>643</v>
      </c>
      <c r="AE144" s="432" t="s">
        <v>643</v>
      </c>
      <c r="AF144" s="432" t="s">
        <v>643</v>
      </c>
      <c r="AG144" s="432" t="s">
        <v>643</v>
      </c>
      <c r="AH144" s="432" t="s">
        <v>643</v>
      </c>
      <c r="AI144" s="432" t="s">
        <v>643</v>
      </c>
      <c r="AJ144" s="432" t="s">
        <v>643</v>
      </c>
      <c r="AK144" s="432" t="s">
        <v>643</v>
      </c>
      <c r="AL144" s="432" t="s">
        <v>643</v>
      </c>
      <c r="AM144" s="432" t="s">
        <v>643</v>
      </c>
      <c r="AN144" s="432" t="s">
        <v>643</v>
      </c>
      <c r="AO144" s="432" t="s">
        <v>643</v>
      </c>
      <c r="AP144" s="432" t="s">
        <v>643</v>
      </c>
      <c r="AQ144" s="432" t="s">
        <v>643</v>
      </c>
      <c r="AR144" s="432" t="s">
        <v>643</v>
      </c>
      <c r="AS144" s="432" t="s">
        <v>643</v>
      </c>
      <c r="AT144" s="432" t="s">
        <v>643</v>
      </c>
      <c r="AU144" s="432" t="s">
        <v>643</v>
      </c>
      <c r="AV144" s="432" t="s">
        <v>643</v>
      </c>
      <c r="AW144" s="432" t="s">
        <v>643</v>
      </c>
      <c r="AX144" s="432" t="s">
        <v>643</v>
      </c>
      <c r="AY144" s="432" t="s">
        <v>643</v>
      </c>
      <c r="AZ144" s="432" t="s">
        <v>643</v>
      </c>
      <c r="BA144" s="432" t="s">
        <v>643</v>
      </c>
      <c r="BB144" s="432" t="s">
        <v>643</v>
      </c>
      <c r="BC144" s="1179"/>
      <c r="BD144" s="1152"/>
      <c r="BE144" s="1181"/>
      <c r="BU144" s="50"/>
      <c r="BV144" s="50"/>
      <c r="BW144" s="50"/>
      <c r="CG144" s="50"/>
      <c r="CH144" s="50"/>
      <c r="CI144" s="50"/>
      <c r="DA144" s="34" t="str">
        <f>IF(DA143="grey","grey",IF(B144="","yellow",IF(COUNTIF($BG$6:$BG$39,B144)&gt;0,"","red")))</f>
        <v>grey</v>
      </c>
      <c r="DB144" s="35" t="str">
        <f ca="1">IF(DA143="grey","grey",IFERROR(IF(COUNTIF(INDIRECT(B144),SUBSTITUTE(C144,"*","~")),EU144,"red"),IF(AND(C144&lt;&gt;$BG$7,C144&lt;&gt;$BG$8,C144&lt;&gt;$BG$9,C144&lt;&gt;$BG$10,C144&lt;&gt;$BG$11,C144&lt;&gt;$BG$12,C144&lt;&gt;$BG$13),"grey",EU144)))</f>
        <v>grey</v>
      </c>
      <c r="DC144" s="34" t="str">
        <f>IF(DC143="grey","grey",IF(D144="","yellow",IF(COUNTIF($BG$6:$BG$39,D144)&gt;0,"","red")))</f>
        <v>grey</v>
      </c>
      <c r="DD144" s="35" t="str">
        <f ca="1">IF(DC143="grey","grey",IFERROR(IF(COUNTIF(INDIRECT(D144),SUBSTITUTE(E144,"*","~")),EW144,"red"),IF(AND(E144&lt;&gt;$BG$7,E144&lt;&gt;$BG$8,E144&lt;&gt;$BG$9,E144&lt;&gt;$BG$10,E144&lt;&gt;$BG$11,E144&lt;&gt;$BG$12,E144&lt;&gt;$BG$13),"grey",EW144)))</f>
        <v>grey</v>
      </c>
      <c r="DE144" s="34" t="str">
        <f>IF(DE143="grey","grey",IF(F144="","yellow",IF(COUNTIF($BG$6:$BG$39,F144)&gt;0,"","red")))</f>
        <v>grey</v>
      </c>
      <c r="DF144" s="35" t="str">
        <f ca="1">IF(DE143="grey","grey",IFERROR(IF(COUNTIF(INDIRECT(F144),SUBSTITUTE(G144,"*","~")),EY144,"red"),IF(AND(G144&lt;&gt;$BG$7,G144&lt;&gt;$BG$8,G144&lt;&gt;$BG$9,G144&lt;&gt;$BG$10,G144&lt;&gt;$BG$11,G144&lt;&gt;$BG$12,G144&lt;&gt;$BG$13),"grey",EY144)))</f>
        <v>grey</v>
      </c>
      <c r="DG144" s="34" t="str">
        <f>IF(DG143="grey","grey",IF(H144="","yellow",IF(COUNTIF($BG$6:$BG$39,H144)&gt;0,"","red")))</f>
        <v>grey</v>
      </c>
      <c r="DH144" s="35" t="str">
        <f ca="1">IF(DG143="grey","grey",IFERROR(IF(COUNTIF(INDIRECT(H144),SUBSTITUTE(I144,"*","~")),FA144,"red"),IF(AND(I144&lt;&gt;$BG$7,I144&lt;&gt;$BG$8,I144&lt;&gt;$BG$9,I144&lt;&gt;$BG$10,I144&lt;&gt;$BG$11,I144&lt;&gt;$BG$12,I144&lt;&gt;$BG$13),"grey",FA144)))</f>
        <v>grey</v>
      </c>
      <c r="DI144" s="34" t="str">
        <f>IF(DI143="grey","grey",IF(J144="","yellow",IF(COUNTIF($BG$6:$BG$39,J144)&gt;0,"","red")))</f>
        <v>grey</v>
      </c>
      <c r="DJ144" s="35" t="str">
        <f ca="1">IF(DI143="grey","grey",IFERROR(IF(COUNTIF(INDIRECT(J144),SUBSTITUTE(K144,"*","~")),FC144,"red"),IF(AND(K144&lt;&gt;$BG$7,K144&lt;&gt;$BG$8,K144&lt;&gt;$BG$9,K144&lt;&gt;$BG$10,K144&lt;&gt;$BG$11,K144&lt;&gt;$BG$12,K144&lt;&gt;$BG$13),"grey",FC144)))</f>
        <v>grey</v>
      </c>
      <c r="DK144" s="34" t="str">
        <f>IF(DK143="grey","grey",IF(L144="","yellow",IF(COUNTIF($BG$6:$BG$39,L144)&gt;0,"","red")))</f>
        <v>grey</v>
      </c>
      <c r="DL144" s="35" t="str">
        <f ca="1">IF(DK143="grey","grey",IFERROR(IF(COUNTIF(INDIRECT(L144),SUBSTITUTE(M144,"*","~")),FE144,"red"),IF(AND(M144&lt;&gt;$BG$7,M144&lt;&gt;$BG$8,M144&lt;&gt;$BG$9,M144&lt;&gt;$BG$10,M144&lt;&gt;$BG$11,M144&lt;&gt;$BG$12,M144&lt;&gt;$BG$13),"grey",FE144)))</f>
        <v>grey</v>
      </c>
      <c r="DM144" s="22" t="str">
        <f>IFERROR(INDEX(内線情報!$BL$5:$BL$41,MATCH(R144,内線情報!$AI$5:$AI$43,0),1),"")</f>
        <v/>
      </c>
      <c r="DS144" s="1141"/>
      <c r="DV144" s="34" t="str">
        <f>CONCATENATE(B144,C144)</f>
        <v>未使用</v>
      </c>
      <c r="DW144" s="35"/>
      <c r="DX144" s="34" t="str">
        <f>CONCATENATE(D144,E144)</f>
        <v>未使用</v>
      </c>
      <c r="DY144" s="35"/>
      <c r="DZ144" s="34" t="str">
        <f>CONCATENATE(F144,G144)</f>
        <v>未使用</v>
      </c>
      <c r="EA144" s="35"/>
      <c r="EB144" s="34" t="str">
        <f>CONCATENATE(H144,I144)</f>
        <v>未使用</v>
      </c>
      <c r="EC144" s="35"/>
      <c r="ED144" s="34" t="str">
        <f>CONCATENATE(J144,K144)</f>
        <v>未使用</v>
      </c>
      <c r="EE144" s="35"/>
      <c r="EF144" s="34" t="str">
        <f>CONCATENATE(L144,M144)</f>
        <v>未使用</v>
      </c>
      <c r="EG144" s="35"/>
      <c r="EH144" s="22">
        <f>COUNTIF($DV$6:$EG$34,DV144)</f>
        <v>18</v>
      </c>
      <c r="EJ144" s="22">
        <f>COUNTIF($DV$6:$EG$34,DX144)</f>
        <v>18</v>
      </c>
      <c r="EL144" s="22">
        <f>COUNTIF($DV$6:$EG$34,DZ144)</f>
        <v>18</v>
      </c>
      <c r="EN144" s="22">
        <f>COUNTIF($DV$6:$EG$34,EB144)</f>
        <v>18</v>
      </c>
      <c r="EP144" s="22">
        <f>COUNTIF($DV$6:$EG$34,ED144)</f>
        <v>18</v>
      </c>
      <c r="ER144" s="22">
        <f>COUNTIF($DV$6:$EG$34,EF144)</f>
        <v>18</v>
      </c>
      <c r="ET144" s="34" t="str">
        <f>IF(DV144="未使用","",IF(EH144&lt;2,"","red"))</f>
        <v/>
      </c>
      <c r="EU144" s="35" t="str">
        <f>IF(B144="ボックスキー","",IF(C144="","red",FS144))</f>
        <v>red</v>
      </c>
      <c r="EV144" s="34" t="str">
        <f>IF(DX144="未使用","",IF(EJ144&lt;2,"","red"))</f>
        <v/>
      </c>
      <c r="EW144" s="35" t="str">
        <f>IF(D144="ボックスキー","",IF(E144="","red",FU144))</f>
        <v>red</v>
      </c>
      <c r="EX144" s="34" t="str">
        <f>IF(DZ144="未使用","",IF(EL144&lt;2,"","red"))</f>
        <v/>
      </c>
      <c r="EY144" s="35" t="str">
        <f>IF(F144="ボックスキー","",IF(G144="","red",FW144))</f>
        <v>red</v>
      </c>
      <c r="EZ144" s="34" t="str">
        <f>IF(EB144="未使用","",IF(EN144&lt;2,"","red"))</f>
        <v/>
      </c>
      <c r="FA144" s="35" t="str">
        <f>IF(H144="ボックスキー","",IF(I144="","red",FY144))</f>
        <v>red</v>
      </c>
      <c r="FB144" s="34" t="str">
        <f>IF(ED144="未使用","",IF(EP144&lt;2,"","red"))</f>
        <v/>
      </c>
      <c r="FC144" s="35" t="str">
        <f>IF(J144="ボックスキー","",IF(K144="","red",GA144))</f>
        <v>red</v>
      </c>
      <c r="FD144" s="34" t="str">
        <f>IF(EF144="未使用","",IF(ER144&lt;2,"","red"))</f>
        <v/>
      </c>
      <c r="FE144" s="35" t="str">
        <f>IF(L144="ボックスキー","",IF(M144="","red",GC144))</f>
        <v>red</v>
      </c>
      <c r="FF144" s="419"/>
      <c r="FG144" s="419"/>
      <c r="FH144" s="419"/>
      <c r="FI144" s="419"/>
      <c r="FJ144" s="419"/>
      <c r="FK144" s="419"/>
      <c r="FL144" s="419"/>
      <c r="FM144" s="419"/>
      <c r="FN144" s="419"/>
      <c r="FO144" s="419"/>
      <c r="FP144" s="419"/>
      <c r="FQ144" s="419"/>
      <c r="FR144" s="34"/>
      <c r="FS144" s="35" t="str">
        <f>IF(B144=$FG$6,INDEX($FG$7:$FG$18,C144),IF(B144=$FH$6,INDEX($FH$7:$FH$12,C144),IF(B144=$FI$6,INDEX($FI$7:$FI$18,C144),IF(B144=$FJ$6,INDEX($FJ$7:$FJ$56,C144),"none"))))</f>
        <v>none</v>
      </c>
      <c r="FT144" s="34"/>
      <c r="FU144" s="35" t="str">
        <f>IF(D144=$FG$6,INDEX($FG$7:$FG$18,E144),IF(D144=$FH$6,INDEX($FH$7:$FH$12,E144),IF(D144=$FI$6,INDEX($FI$7:$FI$18,E144),IF(D144=$FJ$6,INDEX($FJ$7:$FJ$56,E144),"none"))))</f>
        <v>none</v>
      </c>
      <c r="FV144" s="34"/>
      <c r="FW144" s="35" t="str">
        <f>IF(F144=$FG$6,INDEX($FG$7:$FG$18,G144),IF(F144=$FH$6,INDEX($FH$7:$FH$12,G144),IF(F144=$FI$6,INDEX($FI$7:$FI$18,G144),IF(F144=$FJ$6,INDEX($FJ$7:$FJ$56,G144),"none"))))</f>
        <v>none</v>
      </c>
      <c r="FX144" s="34"/>
      <c r="FY144" s="35" t="str">
        <f>IF(H144=$FG$6,INDEX($FG$7:$FG$18,I144),IF(H144=$FH$6,INDEX($FH$7:$FH$12,I144),IF(H144=$FI$6,INDEX($FI$7:$FI$18,I144),IF(H144=$FJ$6,INDEX($FJ$7:$FJ$56,I144),"none"))))</f>
        <v>none</v>
      </c>
      <c r="FZ144" s="34"/>
      <c r="GA144" s="35" t="str">
        <f>IF(J144=$FG$6,INDEX($FG$7:$FG$18,K144),IF(J144=$FH$6,INDEX($FH$7:$FH$12,K144),IF(J144=$FI$6,INDEX($FI$7:$FI$18,K144),IF(J144=$FJ$6,INDEX($FJ$7:$FJ$56,K144),"none"))))</f>
        <v>none</v>
      </c>
      <c r="GB144" s="34"/>
      <c r="GC144" s="35" t="str">
        <f>IF(L144=$FG$6,INDEX($FG$7:$FG$18,M144),IF(L144=$FH$6,INDEX($FH$7:$FH$12,M144),IF(L144=$FI$6,INDEX($FI$7:$FI$18,M144),IF(L144=$FJ$6,INDEX($FJ$7:$FJ$56,M144),"none"))))</f>
        <v>none</v>
      </c>
      <c r="GE144" s="1152"/>
      <c r="GF144" s="1152"/>
      <c r="GG144" s="1161"/>
      <c r="GH144" s="1152"/>
      <c r="GI144" s="633" t="str">
        <f t="shared" ref="GI144:HR144" si="374">IF(GI134="grey","grey",IF($GG143="grey","grey",IF(S144="","yellow",IF(COUNTIF($CW$6:$CW$7,S144)&gt;0,"","red"))))</f>
        <v>grey</v>
      </c>
      <c r="GJ144" s="633" t="str">
        <f t="shared" si="374"/>
        <v>grey</v>
      </c>
      <c r="GK144" s="633" t="str">
        <f t="shared" si="374"/>
        <v>grey</v>
      </c>
      <c r="GL144" s="633" t="str">
        <f t="shared" si="374"/>
        <v>grey</v>
      </c>
      <c r="GM144" s="633" t="str">
        <f t="shared" si="374"/>
        <v>grey</v>
      </c>
      <c r="GN144" s="633" t="str">
        <f t="shared" si="374"/>
        <v>grey</v>
      </c>
      <c r="GO144" s="633" t="str">
        <f t="shared" si="374"/>
        <v>grey</v>
      </c>
      <c r="GP144" s="633" t="str">
        <f t="shared" si="374"/>
        <v>grey</v>
      </c>
      <c r="GQ144" s="633" t="str">
        <f t="shared" si="374"/>
        <v>grey</v>
      </c>
      <c r="GR144" s="633" t="str">
        <f t="shared" si="374"/>
        <v>grey</v>
      </c>
      <c r="GS144" s="633" t="str">
        <f t="shared" si="374"/>
        <v>grey</v>
      </c>
      <c r="GT144" s="633" t="str">
        <f t="shared" si="374"/>
        <v>grey</v>
      </c>
      <c r="GU144" s="633" t="str">
        <f t="shared" si="374"/>
        <v>grey</v>
      </c>
      <c r="GV144" s="633" t="str">
        <f t="shared" si="374"/>
        <v>grey</v>
      </c>
      <c r="GW144" s="633" t="str">
        <f t="shared" si="374"/>
        <v>grey</v>
      </c>
      <c r="GX144" s="633" t="str">
        <f t="shared" si="374"/>
        <v>grey</v>
      </c>
      <c r="GY144" s="633" t="str">
        <f t="shared" si="374"/>
        <v>grey</v>
      </c>
      <c r="GZ144" s="633" t="str">
        <f t="shared" si="374"/>
        <v>grey</v>
      </c>
      <c r="HA144" s="633" t="str">
        <f t="shared" si="374"/>
        <v>grey</v>
      </c>
      <c r="HB144" s="633" t="str">
        <f t="shared" si="374"/>
        <v>grey</v>
      </c>
      <c r="HC144" s="633" t="str">
        <f t="shared" si="374"/>
        <v>grey</v>
      </c>
      <c r="HD144" s="633" t="str">
        <f t="shared" si="374"/>
        <v>grey</v>
      </c>
      <c r="HE144" s="633" t="str">
        <f t="shared" si="374"/>
        <v>grey</v>
      </c>
      <c r="HF144" s="633" t="str">
        <f t="shared" si="374"/>
        <v>grey</v>
      </c>
      <c r="HG144" s="633" t="str">
        <f t="shared" si="374"/>
        <v>grey</v>
      </c>
      <c r="HH144" s="633" t="str">
        <f t="shared" si="374"/>
        <v>grey</v>
      </c>
      <c r="HI144" s="633" t="str">
        <f t="shared" si="374"/>
        <v>grey</v>
      </c>
      <c r="HJ144" s="633" t="str">
        <f t="shared" si="374"/>
        <v>grey</v>
      </c>
      <c r="HK144" s="633" t="str">
        <f t="shared" si="374"/>
        <v>grey</v>
      </c>
      <c r="HL144" s="633" t="str">
        <f t="shared" si="374"/>
        <v>grey</v>
      </c>
      <c r="HM144" s="633" t="str">
        <f t="shared" si="374"/>
        <v>grey</v>
      </c>
      <c r="HN144" s="633" t="str">
        <f t="shared" si="374"/>
        <v>grey</v>
      </c>
      <c r="HO144" s="633" t="str">
        <f t="shared" si="374"/>
        <v>grey</v>
      </c>
      <c r="HP144" s="633" t="str">
        <f t="shared" si="374"/>
        <v>grey</v>
      </c>
      <c r="HQ144" s="633" t="str">
        <f t="shared" si="374"/>
        <v>grey</v>
      </c>
      <c r="HR144" s="633" t="str">
        <f t="shared" si="374"/>
        <v>grey</v>
      </c>
      <c r="HS144" s="1163"/>
      <c r="HT144" s="1152"/>
      <c r="HU144" s="1161"/>
    </row>
    <row r="145" spans="2:229">
      <c r="B145" s="1175" t="str">
        <f>IFERROR(INDEX($DV:$DV,ROW()),"")&amp;""</f>
        <v/>
      </c>
      <c r="C145" s="1176"/>
      <c r="D145" s="1177" t="str">
        <f>IFERROR(INDEX($DX:$DX,ROW()),"")&amp;""</f>
        <v/>
      </c>
      <c r="E145" s="1176"/>
      <c r="F145" s="1175" t="str">
        <f>IFERROR(INDEX($DZ:$DZ,ROW()),"")&amp;""</f>
        <v/>
      </c>
      <c r="G145" s="1176"/>
      <c r="H145" s="1175" t="str">
        <f>IFERROR(INDEX($EB:$EB,ROW()),"")&amp;""</f>
        <v/>
      </c>
      <c r="I145" s="1176"/>
      <c r="J145" s="1175" t="str">
        <f>IFERROR(INDEX($ED:$ED,ROW()),"")&amp;""</f>
        <v/>
      </c>
      <c r="K145" s="1176"/>
      <c r="L145" s="1175" t="str">
        <f>IFERROR(INDEX($EF:$EF,ROW()),"")&amp;""</f>
        <v/>
      </c>
      <c r="M145" s="1176"/>
      <c r="N145" s="30"/>
      <c r="O145" s="1151">
        <v>5</v>
      </c>
      <c r="P145" s="1151" t="str">
        <f>IFERROR(INDEX(内線情報!$C$5:$C$54,MATCH($Q145,内線情報!$B$5:$B$54,0)),"")&amp;""</f>
        <v/>
      </c>
      <c r="Q145" s="1160"/>
      <c r="R145" s="1151" t="str">
        <f>IFERROR(INDEX(内線情報!$D$5:$D$54,MATCH($Q145,内線情報!$B$5:$B$54,0)),"")&amp;""</f>
        <v/>
      </c>
      <c r="S145" s="431" t="s">
        <v>643</v>
      </c>
      <c r="T145" s="431" t="s">
        <v>643</v>
      </c>
      <c r="U145" s="431" t="s">
        <v>643</v>
      </c>
      <c r="V145" s="431" t="s">
        <v>643</v>
      </c>
      <c r="W145" s="431" t="s">
        <v>643</v>
      </c>
      <c r="X145" s="431" t="s">
        <v>643</v>
      </c>
      <c r="Y145" s="431" t="s">
        <v>643</v>
      </c>
      <c r="Z145" s="431" t="s">
        <v>643</v>
      </c>
      <c r="AA145" s="431" t="s">
        <v>643</v>
      </c>
      <c r="AB145" s="431" t="s">
        <v>643</v>
      </c>
      <c r="AC145" s="431" t="s">
        <v>643</v>
      </c>
      <c r="AD145" s="431" t="s">
        <v>643</v>
      </c>
      <c r="AE145" s="431" t="s">
        <v>643</v>
      </c>
      <c r="AF145" s="431" t="s">
        <v>643</v>
      </c>
      <c r="AG145" s="431" t="s">
        <v>643</v>
      </c>
      <c r="AH145" s="431" t="s">
        <v>643</v>
      </c>
      <c r="AI145" s="431" t="s">
        <v>643</v>
      </c>
      <c r="AJ145" s="431" t="s">
        <v>643</v>
      </c>
      <c r="AK145" s="431" t="s">
        <v>643</v>
      </c>
      <c r="AL145" s="431" t="s">
        <v>643</v>
      </c>
      <c r="AM145" s="431" t="s">
        <v>643</v>
      </c>
      <c r="AN145" s="431" t="s">
        <v>643</v>
      </c>
      <c r="AO145" s="431" t="s">
        <v>643</v>
      </c>
      <c r="AP145" s="431" t="s">
        <v>643</v>
      </c>
      <c r="AQ145" s="431" t="s">
        <v>643</v>
      </c>
      <c r="AR145" s="431" t="s">
        <v>643</v>
      </c>
      <c r="AS145" s="431" t="s">
        <v>643</v>
      </c>
      <c r="AT145" s="431" t="s">
        <v>643</v>
      </c>
      <c r="AU145" s="431" t="s">
        <v>643</v>
      </c>
      <c r="AV145" s="431" t="s">
        <v>643</v>
      </c>
      <c r="AW145" s="431" t="s">
        <v>643</v>
      </c>
      <c r="AX145" s="431" t="s">
        <v>643</v>
      </c>
      <c r="AY145" s="431" t="s">
        <v>643</v>
      </c>
      <c r="AZ145" s="431" t="s">
        <v>643</v>
      </c>
      <c r="BA145" s="431" t="s">
        <v>643</v>
      </c>
      <c r="BB145" s="431" t="s">
        <v>643</v>
      </c>
      <c r="BC145" s="1178" t="s">
        <v>643</v>
      </c>
      <c r="BD145" s="1151" t="str">
        <f>IFERROR(IF(Q145="","",IF(ISBLANK(INDEX(内線情報!$G$5:$G$54,Q145)),1,DS145)),"")&amp;""</f>
        <v/>
      </c>
      <c r="BE145" s="1180"/>
      <c r="BP145" s="50" t="e">
        <f>INDEX(番号!$CA$5:$CB$44,C144,2)</f>
        <v>#VALUE!</v>
      </c>
      <c r="BQ145" s="50" t="str">
        <f>IF(C144="","",IF(BP145="",INDEX(番号!$CA$44:$CB143,C144,2),BP145))</f>
        <v/>
      </c>
      <c r="BR145" s="50" t="e">
        <f>INDEX(番号!$CC$5:$CE$52,C144,3)</f>
        <v>#VALUE!</v>
      </c>
      <c r="BS145" s="50" t="str">
        <f>IF(C144="","",IF(BR145="0",INDEX(番号!$CC$5:$CE$52,C144,2),BR145))&amp;""</f>
        <v/>
      </c>
      <c r="BT145" s="50" t="e">
        <f>INDEX(番号!$CA$5:$CB$44,E144,2)</f>
        <v>#VALUE!</v>
      </c>
      <c r="BU145" s="50" t="str">
        <f>IF(E144="","",IF(BT145="",INDEX(番号!$CA$44:$CB143,E144,2),BT145))&amp;""</f>
        <v/>
      </c>
      <c r="BV145" s="50" t="e">
        <f>INDEX(番号!$CC$5:$CE$52,E144,3)</f>
        <v>#VALUE!</v>
      </c>
      <c r="BW145" s="50" t="str">
        <f>IF(E144="","",IF(BV145="0",INDEX(番号!$CC$5:$CE$52,E144,2),BV145))&amp;""</f>
        <v/>
      </c>
      <c r="BX145" s="50" t="e">
        <f>INDEX(番号!$CA$5:$CB$44,G144,2)</f>
        <v>#VALUE!</v>
      </c>
      <c r="BY145" s="50" t="str">
        <f>IF(G144="","",IF(BX145="",INDEX(番号!$CA$44:$CB143,G144,2),BX145))&amp;""</f>
        <v/>
      </c>
      <c r="BZ145" s="50" t="e">
        <f>INDEX(番号!$CC$5:$CE$52,G144,3)</f>
        <v>#VALUE!</v>
      </c>
      <c r="CA145" s="50" t="str">
        <f>IF(G144="","",IF(BZ145="0",INDEX(番号!$CC$5:$CE$52,G144,2),BZ145))&amp;""</f>
        <v/>
      </c>
      <c r="CB145" s="50" t="e">
        <f>INDEX(番号!$CA$5:$CB$44,I144,2)</f>
        <v>#VALUE!</v>
      </c>
      <c r="CC145" s="50" t="str">
        <f>IF(I144="","",IF(CB145="",INDEX(番号!$CA$44:$CB143,I144,2),CB145))&amp;""</f>
        <v/>
      </c>
      <c r="CD145" s="50" t="e">
        <f>INDEX(番号!$CC$5:$CE$52,I144,3)</f>
        <v>#VALUE!</v>
      </c>
      <c r="CE145" s="50" t="str">
        <f>IF(I144="","",IF(CD145="0",INDEX(番号!$CC$5:$CE$52,I144,2),CD145))&amp;""</f>
        <v/>
      </c>
      <c r="CF145" s="50" t="e">
        <f>INDEX(番号!$CA$5:$CB$44,K144,2)</f>
        <v>#VALUE!</v>
      </c>
      <c r="CG145" s="50" t="str">
        <f>IF(K144="","",IF(CF145="",INDEX(番号!$CA$5:$CB$44,K144,1),CF145))&amp;""</f>
        <v/>
      </c>
      <c r="CH145" s="50" t="e">
        <f>INDEX(番号!$CC$5:$CE$52,K144,3)</f>
        <v>#VALUE!</v>
      </c>
      <c r="CI145" s="50" t="str">
        <f>IF(K144="","",IF(CH145="0",INDEX(番号!$CC$5:$CE$52,K144,2),CH145))&amp;""</f>
        <v/>
      </c>
      <c r="CJ145" s="50" t="e">
        <f>INDEX(番号!$CA$5:$CB$44,M144,2)</f>
        <v>#VALUE!</v>
      </c>
      <c r="CK145" s="50" t="str">
        <f>IF(M144="","",IF(CJ145="",INDEX(番号!$CA$5:$CB$44,M144,1),CJ145))&amp;""</f>
        <v/>
      </c>
      <c r="CL145" s="50" t="e">
        <f>INDEX(番号!$CC$5:$CE$52,M144,3)</f>
        <v>#VALUE!</v>
      </c>
      <c r="CM145" s="50" t="str">
        <f>IF(M144="","",IF(CL145="0",INDEX(番号!$CC$5:$CE$52,M144,2),CL145))&amp;""</f>
        <v/>
      </c>
      <c r="DA145" s="1153" t="str">
        <f>IF(DA143="grey","grey","")</f>
        <v>grey</v>
      </c>
      <c r="DB145" s="1154"/>
      <c r="DC145" s="1153" t="str">
        <f>IF(DC143="grey","grey","")</f>
        <v>grey</v>
      </c>
      <c r="DD145" s="1154"/>
      <c r="DE145" s="1153" t="str">
        <f>IF(DE143="grey","grey","")</f>
        <v>grey</v>
      </c>
      <c r="DF145" s="1154"/>
      <c r="DG145" s="1153" t="str">
        <f>IF(DG143="grey","grey","")</f>
        <v>grey</v>
      </c>
      <c r="DH145" s="1154"/>
      <c r="DI145" s="1153" t="str">
        <f>IF(DI143="grey","grey","")</f>
        <v>grey</v>
      </c>
      <c r="DJ145" s="1154"/>
      <c r="DK145" s="1153" t="str">
        <f>IF(DK143="grey","grey","")</f>
        <v>grey</v>
      </c>
      <c r="DL145" s="1154"/>
      <c r="DM145" s="22" t="str">
        <f>IFERROR(INDEX(内線情報!$BL$5:$BL$41,MATCH(R145,内線情報!$AI$5:$AI$43,0),1),"")</f>
        <v/>
      </c>
      <c r="DS145" s="1141" t="e">
        <f>INDEX(内線情報!$G$5:$G$54,MATCH(Q145,DK,0))</f>
        <v>#N/A</v>
      </c>
      <c r="DV145" s="1153" t="str">
        <f>IF(B144="DK",BQ145,IF(B144="NK",BS145,""))</f>
        <v/>
      </c>
      <c r="DW145" s="1154"/>
      <c r="DX145" s="1155" t="str">
        <f>IF(D144="DK",BU145,IF(D144="NK",BW145,""))</f>
        <v/>
      </c>
      <c r="DY145" s="1156"/>
      <c r="DZ145" s="1155" t="str">
        <f>IF(F144="DK",BY145,IF(F144="NK",CA145,""))</f>
        <v/>
      </c>
      <c r="EA145" s="1156"/>
      <c r="EB145" s="1155" t="str">
        <f>IF(H144="DK",CC145,IF(H144="NK",CE145,""))</f>
        <v/>
      </c>
      <c r="EC145" s="1156"/>
      <c r="ED145" s="1155" t="str">
        <f>IF(J144="DK",CG145,IF(J144="NK",CI145,""))</f>
        <v/>
      </c>
      <c r="EE145" s="1156"/>
      <c r="EF145" s="1155" t="str">
        <f>IF(L144="DK",CK145,IF(L144="NK",CM145,""))</f>
        <v/>
      </c>
      <c r="EG145" s="1156"/>
      <c r="ET145" s="1153"/>
      <c r="EU145" s="1154"/>
      <c r="EV145" s="1153"/>
      <c r="EW145" s="1154"/>
      <c r="EX145" s="1153"/>
      <c r="EY145" s="1154"/>
      <c r="EZ145" s="1153"/>
      <c r="FA145" s="1154"/>
      <c r="FB145" s="1153"/>
      <c r="FC145" s="1154"/>
      <c r="FD145" s="1153"/>
      <c r="FE145" s="1154"/>
      <c r="FF145" s="411"/>
      <c r="FG145" s="411"/>
      <c r="FH145" s="411"/>
      <c r="FI145" s="411"/>
      <c r="FJ145" s="411"/>
      <c r="FK145" s="411"/>
      <c r="FL145" s="411"/>
      <c r="FM145" s="411"/>
      <c r="FN145" s="411"/>
      <c r="FO145" s="411"/>
      <c r="FP145" s="411"/>
      <c r="FQ145" s="411"/>
      <c r="FR145" s="1153"/>
      <c r="FS145" s="1154"/>
      <c r="FT145" s="1153"/>
      <c r="FU145" s="1154"/>
      <c r="FV145" s="1153"/>
      <c r="FW145" s="1154"/>
      <c r="FX145" s="1153"/>
      <c r="FY145" s="1154"/>
      <c r="FZ145" s="1153"/>
      <c r="GA145" s="1154"/>
      <c r="GB145" s="1153"/>
      <c r="GC145" s="1154"/>
      <c r="GE145" s="1151" t="str">
        <f>IF($GF145="grey","grey","")</f>
        <v>grey</v>
      </c>
      <c r="GF145" s="1151" t="str">
        <f>IF($GG145="grey","grey","")</f>
        <v>grey</v>
      </c>
      <c r="GG145" s="1160" t="str">
        <f>IF(Q145="","grey",IF(COUNTIF(Q:Q,Q145)&gt;1,"red",IF(COUNTIF(_DK,Q145)&gt;0,"","red")))</f>
        <v>grey</v>
      </c>
      <c r="GH145" s="1151" t="str">
        <f>IF($GF145="grey","grey","")</f>
        <v>grey</v>
      </c>
      <c r="GI145" s="633" t="str">
        <f t="shared" ref="GI145:HR145" si="375">IF(GI134="grey","grey",IF($GG145="grey","grey",IF(S145="","yellow",IF(COUNTIF($CT$6:$CT$21,S145)&gt;0,"","red"))))</f>
        <v>grey</v>
      </c>
      <c r="GJ145" s="633" t="str">
        <f t="shared" si="375"/>
        <v>grey</v>
      </c>
      <c r="GK145" s="633" t="str">
        <f t="shared" si="375"/>
        <v>grey</v>
      </c>
      <c r="GL145" s="633" t="str">
        <f t="shared" si="375"/>
        <v>grey</v>
      </c>
      <c r="GM145" s="633" t="str">
        <f t="shared" si="375"/>
        <v>grey</v>
      </c>
      <c r="GN145" s="633" t="str">
        <f t="shared" si="375"/>
        <v>grey</v>
      </c>
      <c r="GO145" s="633" t="str">
        <f t="shared" si="375"/>
        <v>grey</v>
      </c>
      <c r="GP145" s="633" t="str">
        <f t="shared" si="375"/>
        <v>grey</v>
      </c>
      <c r="GQ145" s="633" t="str">
        <f t="shared" si="375"/>
        <v>grey</v>
      </c>
      <c r="GR145" s="633" t="str">
        <f t="shared" si="375"/>
        <v>grey</v>
      </c>
      <c r="GS145" s="633" t="str">
        <f t="shared" si="375"/>
        <v>grey</v>
      </c>
      <c r="GT145" s="633" t="str">
        <f t="shared" si="375"/>
        <v>grey</v>
      </c>
      <c r="GU145" s="633" t="str">
        <f t="shared" si="375"/>
        <v>grey</v>
      </c>
      <c r="GV145" s="633" t="str">
        <f t="shared" si="375"/>
        <v>grey</v>
      </c>
      <c r="GW145" s="633" t="str">
        <f t="shared" si="375"/>
        <v>grey</v>
      </c>
      <c r="GX145" s="633" t="str">
        <f t="shared" si="375"/>
        <v>grey</v>
      </c>
      <c r="GY145" s="633" t="str">
        <f t="shared" si="375"/>
        <v>grey</v>
      </c>
      <c r="GZ145" s="633" t="str">
        <f t="shared" si="375"/>
        <v>grey</v>
      </c>
      <c r="HA145" s="633" t="str">
        <f t="shared" si="375"/>
        <v>grey</v>
      </c>
      <c r="HB145" s="633" t="str">
        <f t="shared" si="375"/>
        <v>grey</v>
      </c>
      <c r="HC145" s="633" t="str">
        <f t="shared" si="375"/>
        <v>grey</v>
      </c>
      <c r="HD145" s="633" t="str">
        <f t="shared" si="375"/>
        <v>grey</v>
      </c>
      <c r="HE145" s="633" t="str">
        <f t="shared" si="375"/>
        <v>grey</v>
      </c>
      <c r="HF145" s="633" t="str">
        <f t="shared" si="375"/>
        <v>grey</v>
      </c>
      <c r="HG145" s="633" t="str">
        <f t="shared" si="375"/>
        <v>grey</v>
      </c>
      <c r="HH145" s="633" t="str">
        <f t="shared" si="375"/>
        <v>grey</v>
      </c>
      <c r="HI145" s="633" t="str">
        <f t="shared" si="375"/>
        <v>grey</v>
      </c>
      <c r="HJ145" s="633" t="str">
        <f t="shared" si="375"/>
        <v>grey</v>
      </c>
      <c r="HK145" s="633" t="str">
        <f t="shared" si="375"/>
        <v>grey</v>
      </c>
      <c r="HL145" s="633" t="str">
        <f t="shared" si="375"/>
        <v>grey</v>
      </c>
      <c r="HM145" s="633" t="str">
        <f t="shared" si="375"/>
        <v>grey</v>
      </c>
      <c r="HN145" s="633" t="str">
        <f t="shared" si="375"/>
        <v>grey</v>
      </c>
      <c r="HO145" s="633" t="str">
        <f t="shared" si="375"/>
        <v>grey</v>
      </c>
      <c r="HP145" s="633" t="str">
        <f t="shared" si="375"/>
        <v>grey</v>
      </c>
      <c r="HQ145" s="633" t="str">
        <f t="shared" si="375"/>
        <v>grey</v>
      </c>
      <c r="HR145" s="633" t="str">
        <f t="shared" si="375"/>
        <v>grey</v>
      </c>
      <c r="HS145" s="1162" t="str">
        <f t="shared" ref="HS145" si="376">IF($GG145="grey","grey",IF(BC145="","",IF(COUNTIF($CV$6:$CV$7,BC145)&gt;0,"","red")))</f>
        <v>grey</v>
      </c>
      <c r="HT145" s="1151" t="str">
        <f t="shared" ref="HT145:HU145" si="377">IF($GG145="grey","grey","")</f>
        <v>grey</v>
      </c>
      <c r="HU145" s="1160" t="str">
        <f t="shared" si="377"/>
        <v>grey</v>
      </c>
    </row>
    <row r="146" spans="2:229">
      <c r="B146" s="1175" t="str">
        <f>IFERROR(INDEX($DV:$DV,ROW()),"")&amp;""</f>
        <v/>
      </c>
      <c r="C146" s="1176"/>
      <c r="D146" s="1177" t="str">
        <f>IFERROR(INDEX($DX:$DX,ROW()),"")&amp;""</f>
        <v/>
      </c>
      <c r="E146" s="1176"/>
      <c r="F146" s="1175" t="str">
        <f>IFERROR(INDEX($DZ:$DZ,ROW()),"")&amp;""</f>
        <v/>
      </c>
      <c r="G146" s="1176"/>
      <c r="H146" s="1175" t="str">
        <f>IFERROR(INDEX($EB:$EB,ROW()),"")&amp;""</f>
        <v/>
      </c>
      <c r="I146" s="1176"/>
      <c r="J146" s="1175" t="str">
        <f>IFERROR(INDEX($ED:$ED,ROW()),"")&amp;""</f>
        <v/>
      </c>
      <c r="K146" s="1176"/>
      <c r="L146" s="1175" t="str">
        <f>IFERROR(INDEX($EF:$EF,ROW()),"")&amp;""</f>
        <v/>
      </c>
      <c r="M146" s="1176"/>
      <c r="O146" s="1152"/>
      <c r="P146" s="1152"/>
      <c r="Q146" s="1161"/>
      <c r="R146" s="1152"/>
      <c r="S146" s="432" t="s">
        <v>643</v>
      </c>
      <c r="T146" s="432" t="s">
        <v>643</v>
      </c>
      <c r="U146" s="432" t="s">
        <v>643</v>
      </c>
      <c r="V146" s="432" t="s">
        <v>643</v>
      </c>
      <c r="W146" s="432" t="s">
        <v>643</v>
      </c>
      <c r="X146" s="432" t="s">
        <v>643</v>
      </c>
      <c r="Y146" s="432" t="s">
        <v>643</v>
      </c>
      <c r="Z146" s="432" t="s">
        <v>643</v>
      </c>
      <c r="AA146" s="432" t="s">
        <v>643</v>
      </c>
      <c r="AB146" s="432" t="s">
        <v>643</v>
      </c>
      <c r="AC146" s="432" t="s">
        <v>643</v>
      </c>
      <c r="AD146" s="432" t="s">
        <v>643</v>
      </c>
      <c r="AE146" s="432" t="s">
        <v>643</v>
      </c>
      <c r="AF146" s="432" t="s">
        <v>643</v>
      </c>
      <c r="AG146" s="432" t="s">
        <v>643</v>
      </c>
      <c r="AH146" s="432" t="s">
        <v>643</v>
      </c>
      <c r="AI146" s="432" t="s">
        <v>643</v>
      </c>
      <c r="AJ146" s="432" t="s">
        <v>643</v>
      </c>
      <c r="AK146" s="432" t="s">
        <v>643</v>
      </c>
      <c r="AL146" s="432" t="s">
        <v>643</v>
      </c>
      <c r="AM146" s="432" t="s">
        <v>643</v>
      </c>
      <c r="AN146" s="432" t="s">
        <v>643</v>
      </c>
      <c r="AO146" s="432" t="s">
        <v>643</v>
      </c>
      <c r="AP146" s="432" t="s">
        <v>643</v>
      </c>
      <c r="AQ146" s="432" t="s">
        <v>643</v>
      </c>
      <c r="AR146" s="432" t="s">
        <v>643</v>
      </c>
      <c r="AS146" s="432" t="s">
        <v>643</v>
      </c>
      <c r="AT146" s="432" t="s">
        <v>643</v>
      </c>
      <c r="AU146" s="432" t="s">
        <v>643</v>
      </c>
      <c r="AV146" s="432" t="s">
        <v>643</v>
      </c>
      <c r="AW146" s="432" t="s">
        <v>643</v>
      </c>
      <c r="AX146" s="432" t="s">
        <v>643</v>
      </c>
      <c r="AY146" s="432" t="s">
        <v>643</v>
      </c>
      <c r="AZ146" s="432" t="s">
        <v>643</v>
      </c>
      <c r="BA146" s="432" t="s">
        <v>643</v>
      </c>
      <c r="BB146" s="432" t="s">
        <v>643</v>
      </c>
      <c r="BC146" s="1179"/>
      <c r="BD146" s="1152"/>
      <c r="BE146" s="1181"/>
      <c r="BP146" s="50" t="s">
        <v>720</v>
      </c>
      <c r="BQ146" s="50" t="str">
        <f>IF(C144="","",INDEX(外線情報!$K$5:$K$16,C144,1))&amp;""</f>
        <v/>
      </c>
      <c r="BR146" s="50" t="s">
        <v>417</v>
      </c>
      <c r="BS146" s="50" t="str">
        <f>IF(C144="","",INDEX(NK･NKG!$CG$5:$CG$52,C144,1))&amp;""</f>
        <v/>
      </c>
      <c r="BT146" s="50" t="s">
        <v>720</v>
      </c>
      <c r="BU146" s="50" t="str">
        <f>IF(E144="","",INDEX(外線情報!$K$5:$K$16,E144,1))&amp;""</f>
        <v/>
      </c>
      <c r="BV146" s="50" t="s">
        <v>417</v>
      </c>
      <c r="BW146" s="50" t="str">
        <f>IF(E144="","",INDEX(NK･NKG!$CG$5:$CG$52,E144,1))&amp;""</f>
        <v/>
      </c>
      <c r="BX146" s="50" t="s">
        <v>720</v>
      </c>
      <c r="BY146" s="50" t="str">
        <f>IF(G144="","",INDEX(外線情報!$K$5:$K$16,G144,1))&amp;""</f>
        <v/>
      </c>
      <c r="BZ146" s="50" t="s">
        <v>417</v>
      </c>
      <c r="CA146" s="50" t="str">
        <f>IF(G144="","",INDEX(NK･NKG!$CG$5:$CG$52,G144,1))&amp;""</f>
        <v/>
      </c>
      <c r="CB146" s="50" t="s">
        <v>720</v>
      </c>
      <c r="CC146" s="50" t="str">
        <f>IF(I144="","",INDEX(外線情報!$K$5:$K$16,I144,1))&amp;""</f>
        <v/>
      </c>
      <c r="CD146" s="50" t="s">
        <v>417</v>
      </c>
      <c r="CE146" s="50" t="str">
        <f>IF(I144="","",INDEX(NK･NKG!$CG$5:$CG$52,I144,1))&amp;""</f>
        <v/>
      </c>
      <c r="CF146" s="50" t="s">
        <v>720</v>
      </c>
      <c r="CG146" s="50" t="str">
        <f>IF(K144="","",INDEX(外線情報!$K$5:$K$16,K144,1))&amp;""</f>
        <v/>
      </c>
      <c r="CH146" s="50" t="s">
        <v>417</v>
      </c>
      <c r="CI146" s="50" t="str">
        <f>IF(K144="","",INDEX(NK･NKG!$CG$5:$CG$52,K144,1))&amp;""</f>
        <v/>
      </c>
      <c r="CJ146" s="50" t="s">
        <v>720</v>
      </c>
      <c r="CK146" s="50" t="str">
        <f>IF(M144="","",INDEX(外線情報!$K$5:$K$16,M144,1))&amp;""</f>
        <v/>
      </c>
      <c r="CL146" s="50" t="s">
        <v>417</v>
      </c>
      <c r="CM146" s="50" t="str">
        <f>IF(M144="","",INDEX(NK･NKG!$CG$5:$CG$52,M144,1))&amp;""</f>
        <v/>
      </c>
      <c r="DA146" s="1153" t="str">
        <f t="shared" ref="DA146" si="378">IF(DA143="grey","grey","")</f>
        <v>grey</v>
      </c>
      <c r="DB146" s="1154"/>
      <c r="DC146" s="1153" t="str">
        <f t="shared" ref="DC146" si="379">IF(DC143="grey","grey","")</f>
        <v>grey</v>
      </c>
      <c r="DD146" s="1154"/>
      <c r="DE146" s="1153" t="str">
        <f t="shared" ref="DE146" si="380">IF(DE143="grey","grey","")</f>
        <v>grey</v>
      </c>
      <c r="DF146" s="1154"/>
      <c r="DG146" s="1153" t="str">
        <f t="shared" ref="DG146" si="381">IF(DG143="grey","grey","")</f>
        <v>grey</v>
      </c>
      <c r="DH146" s="1154"/>
      <c r="DI146" s="1153" t="str">
        <f t="shared" ref="DI146" si="382">IF(DI143="grey","grey","")</f>
        <v>grey</v>
      </c>
      <c r="DJ146" s="1154"/>
      <c r="DK146" s="1153" t="str">
        <f t="shared" ref="DK146" si="383">IF(DK143="grey","grey","")</f>
        <v>grey</v>
      </c>
      <c r="DL146" s="1154"/>
      <c r="DM146" s="22" t="str">
        <f>IFERROR(INDEX(内線情報!$BL$5:$BL$41,MATCH(R146,内線情報!$AI$5:$AI$43,0),1),"")</f>
        <v/>
      </c>
      <c r="DS146" s="1141"/>
      <c r="DV146" s="1153" t="str">
        <f>IF(B144="IK",BQ146,IF(B144="NK",BS146,""))</f>
        <v/>
      </c>
      <c r="DW146" s="1154"/>
      <c r="DX146" s="1155" t="str">
        <f>IF(D144="IK",BU146,IF(D144="NK",BW146,""))</f>
        <v/>
      </c>
      <c r="DY146" s="1156"/>
      <c r="DZ146" s="1155" t="str">
        <f>IF(F144="IK",BY146,IF(F144="NK",CA146,""))</f>
        <v/>
      </c>
      <c r="EA146" s="1156"/>
      <c r="EB146" s="1155" t="str">
        <f>IF(H144="IK",CC146,IF(H144="NK",CE146,""))</f>
        <v/>
      </c>
      <c r="EC146" s="1156"/>
      <c r="ED146" s="1155" t="str">
        <f>IF(J144="IK",CG146,IF(J144="NK",CI146,""))</f>
        <v/>
      </c>
      <c r="EE146" s="1156"/>
      <c r="EF146" s="1155" t="str">
        <f>IF(L144="IK",CK146,IF(L144="NK",CM146,""))</f>
        <v/>
      </c>
      <c r="EG146" s="1156"/>
      <c r="ET146" s="1153"/>
      <c r="EU146" s="1154"/>
      <c r="EV146" s="1153"/>
      <c r="EW146" s="1154"/>
      <c r="EX146" s="1153"/>
      <c r="EY146" s="1154"/>
      <c r="EZ146" s="1153"/>
      <c r="FA146" s="1154"/>
      <c r="FB146" s="1153"/>
      <c r="FC146" s="1154"/>
      <c r="FD146" s="1153"/>
      <c r="FE146" s="1154"/>
      <c r="FF146" s="411"/>
      <c r="FG146" s="411"/>
      <c r="FH146" s="411"/>
      <c r="FI146" s="411"/>
      <c r="FJ146" s="411"/>
      <c r="FK146" s="411"/>
      <c r="FL146" s="411"/>
      <c r="FM146" s="411"/>
      <c r="FN146" s="411"/>
      <c r="FO146" s="411"/>
      <c r="FP146" s="411"/>
      <c r="FQ146" s="411"/>
      <c r="FR146" s="1153"/>
      <c r="FS146" s="1154"/>
      <c r="FT146" s="1153"/>
      <c r="FU146" s="1154"/>
      <c r="FV146" s="1153"/>
      <c r="FW146" s="1154"/>
      <c r="FX146" s="1153"/>
      <c r="FY146" s="1154"/>
      <c r="FZ146" s="1153"/>
      <c r="GA146" s="1154"/>
      <c r="GB146" s="1153"/>
      <c r="GC146" s="1154"/>
      <c r="GE146" s="1152"/>
      <c r="GF146" s="1152"/>
      <c r="GG146" s="1161"/>
      <c r="GH146" s="1152"/>
      <c r="GI146" s="633" t="str">
        <f t="shared" ref="GI146:HR146" si="384">IF(GI134="grey","grey",IF($GG145="grey","grey",IF(S146="","yellow",IF(COUNTIF($CW$6:$CW$7,S146)&gt;0,"","red"))))</f>
        <v>grey</v>
      </c>
      <c r="GJ146" s="633" t="str">
        <f t="shared" si="384"/>
        <v>grey</v>
      </c>
      <c r="GK146" s="633" t="str">
        <f t="shared" si="384"/>
        <v>grey</v>
      </c>
      <c r="GL146" s="633" t="str">
        <f t="shared" si="384"/>
        <v>grey</v>
      </c>
      <c r="GM146" s="633" t="str">
        <f t="shared" si="384"/>
        <v>grey</v>
      </c>
      <c r="GN146" s="633" t="str">
        <f t="shared" si="384"/>
        <v>grey</v>
      </c>
      <c r="GO146" s="633" t="str">
        <f t="shared" si="384"/>
        <v>grey</v>
      </c>
      <c r="GP146" s="633" t="str">
        <f t="shared" si="384"/>
        <v>grey</v>
      </c>
      <c r="GQ146" s="633" t="str">
        <f t="shared" si="384"/>
        <v>grey</v>
      </c>
      <c r="GR146" s="633" t="str">
        <f t="shared" si="384"/>
        <v>grey</v>
      </c>
      <c r="GS146" s="633" t="str">
        <f t="shared" si="384"/>
        <v>grey</v>
      </c>
      <c r="GT146" s="633" t="str">
        <f t="shared" si="384"/>
        <v>grey</v>
      </c>
      <c r="GU146" s="633" t="str">
        <f t="shared" si="384"/>
        <v>grey</v>
      </c>
      <c r="GV146" s="633" t="str">
        <f t="shared" si="384"/>
        <v>grey</v>
      </c>
      <c r="GW146" s="633" t="str">
        <f t="shared" si="384"/>
        <v>grey</v>
      </c>
      <c r="GX146" s="633" t="str">
        <f t="shared" si="384"/>
        <v>grey</v>
      </c>
      <c r="GY146" s="633" t="str">
        <f t="shared" si="384"/>
        <v>grey</v>
      </c>
      <c r="GZ146" s="633" t="str">
        <f t="shared" si="384"/>
        <v>grey</v>
      </c>
      <c r="HA146" s="633" t="str">
        <f t="shared" si="384"/>
        <v>grey</v>
      </c>
      <c r="HB146" s="633" t="str">
        <f t="shared" si="384"/>
        <v>grey</v>
      </c>
      <c r="HC146" s="633" t="str">
        <f t="shared" si="384"/>
        <v>grey</v>
      </c>
      <c r="HD146" s="633" t="str">
        <f t="shared" si="384"/>
        <v>grey</v>
      </c>
      <c r="HE146" s="633" t="str">
        <f t="shared" si="384"/>
        <v>grey</v>
      </c>
      <c r="HF146" s="633" t="str">
        <f t="shared" si="384"/>
        <v>grey</v>
      </c>
      <c r="HG146" s="633" t="str">
        <f t="shared" si="384"/>
        <v>grey</v>
      </c>
      <c r="HH146" s="633" t="str">
        <f t="shared" si="384"/>
        <v>grey</v>
      </c>
      <c r="HI146" s="633" t="str">
        <f t="shared" si="384"/>
        <v>grey</v>
      </c>
      <c r="HJ146" s="633" t="str">
        <f t="shared" si="384"/>
        <v>grey</v>
      </c>
      <c r="HK146" s="633" t="str">
        <f t="shared" si="384"/>
        <v>grey</v>
      </c>
      <c r="HL146" s="633" t="str">
        <f t="shared" si="384"/>
        <v>grey</v>
      </c>
      <c r="HM146" s="633" t="str">
        <f t="shared" si="384"/>
        <v>grey</v>
      </c>
      <c r="HN146" s="633" t="str">
        <f t="shared" si="384"/>
        <v>grey</v>
      </c>
      <c r="HO146" s="633" t="str">
        <f t="shared" si="384"/>
        <v>grey</v>
      </c>
      <c r="HP146" s="633" t="str">
        <f t="shared" si="384"/>
        <v>grey</v>
      </c>
      <c r="HQ146" s="633" t="str">
        <f t="shared" si="384"/>
        <v>grey</v>
      </c>
      <c r="HR146" s="633" t="str">
        <f t="shared" si="384"/>
        <v>grey</v>
      </c>
      <c r="HS146" s="1163"/>
      <c r="HT146" s="1152"/>
      <c r="HU146" s="1161"/>
    </row>
    <row r="147" spans="2:229">
      <c r="B147" s="1184" t="s">
        <v>1318</v>
      </c>
      <c r="C147" s="1185"/>
      <c r="D147" s="1182" t="s">
        <v>1325</v>
      </c>
      <c r="E147" s="1183"/>
      <c r="F147" s="1184" t="s">
        <v>1318</v>
      </c>
      <c r="G147" s="1185"/>
      <c r="H147" s="1182" t="s">
        <v>1318</v>
      </c>
      <c r="I147" s="1183"/>
      <c r="J147" s="1184" t="s">
        <v>1323</v>
      </c>
      <c r="K147" s="1185"/>
      <c r="L147" s="1182" t="s">
        <v>1318</v>
      </c>
      <c r="M147" s="1183"/>
      <c r="O147" s="1151">
        <v>6</v>
      </c>
      <c r="P147" s="1151" t="str">
        <f>IFERROR(INDEX(内線情報!$C$5:$C$54,MATCH($Q147,内線情報!$B$5:$B$54,0)),"")&amp;""</f>
        <v/>
      </c>
      <c r="Q147" s="1160"/>
      <c r="R147" s="1151" t="str">
        <f>IFERROR(INDEX(内線情報!$D$5:$D$54,MATCH($Q147,内線情報!$B$5:$B$54,0)),"")&amp;""</f>
        <v/>
      </c>
      <c r="S147" s="431" t="s">
        <v>643</v>
      </c>
      <c r="T147" s="431" t="s">
        <v>643</v>
      </c>
      <c r="U147" s="431" t="s">
        <v>643</v>
      </c>
      <c r="V147" s="431" t="s">
        <v>643</v>
      </c>
      <c r="W147" s="431" t="s">
        <v>643</v>
      </c>
      <c r="X147" s="431" t="s">
        <v>643</v>
      </c>
      <c r="Y147" s="431" t="s">
        <v>643</v>
      </c>
      <c r="Z147" s="431" t="s">
        <v>643</v>
      </c>
      <c r="AA147" s="431" t="s">
        <v>643</v>
      </c>
      <c r="AB147" s="431" t="s">
        <v>643</v>
      </c>
      <c r="AC147" s="431" t="s">
        <v>643</v>
      </c>
      <c r="AD147" s="431" t="s">
        <v>643</v>
      </c>
      <c r="AE147" s="431" t="s">
        <v>643</v>
      </c>
      <c r="AF147" s="431" t="s">
        <v>643</v>
      </c>
      <c r="AG147" s="431" t="s">
        <v>643</v>
      </c>
      <c r="AH147" s="431" t="s">
        <v>643</v>
      </c>
      <c r="AI147" s="431" t="s">
        <v>643</v>
      </c>
      <c r="AJ147" s="431" t="s">
        <v>643</v>
      </c>
      <c r="AK147" s="431" t="s">
        <v>643</v>
      </c>
      <c r="AL147" s="431" t="s">
        <v>643</v>
      </c>
      <c r="AM147" s="431" t="s">
        <v>643</v>
      </c>
      <c r="AN147" s="431" t="s">
        <v>643</v>
      </c>
      <c r="AO147" s="431" t="s">
        <v>643</v>
      </c>
      <c r="AP147" s="431" t="s">
        <v>643</v>
      </c>
      <c r="AQ147" s="431" t="s">
        <v>643</v>
      </c>
      <c r="AR147" s="431" t="s">
        <v>643</v>
      </c>
      <c r="AS147" s="431" t="s">
        <v>643</v>
      </c>
      <c r="AT147" s="431" t="s">
        <v>643</v>
      </c>
      <c r="AU147" s="431" t="s">
        <v>643</v>
      </c>
      <c r="AV147" s="431" t="s">
        <v>643</v>
      </c>
      <c r="AW147" s="431" t="s">
        <v>643</v>
      </c>
      <c r="AX147" s="431" t="s">
        <v>643</v>
      </c>
      <c r="AY147" s="431" t="s">
        <v>643</v>
      </c>
      <c r="AZ147" s="431" t="s">
        <v>643</v>
      </c>
      <c r="BA147" s="431" t="s">
        <v>643</v>
      </c>
      <c r="BB147" s="431" t="s">
        <v>643</v>
      </c>
      <c r="BC147" s="1178" t="s">
        <v>643</v>
      </c>
      <c r="BD147" s="1151" t="str">
        <f>IFERROR(IF(Q147="","",IF(ISBLANK(INDEX(内線情報!$G$5:$G$54,Q147)),1,DS147)),"")&amp;""</f>
        <v/>
      </c>
      <c r="BE147" s="1180"/>
      <c r="BW147" s="50"/>
      <c r="CH147" s="50"/>
      <c r="CI147" s="50"/>
      <c r="DA147" s="1153" t="str">
        <f>IF(DA143="grey","grey",IF(AND(B144&lt;&gt;$BG$7,B144&lt;&gt;$BG$9,B144&lt;&gt;$BG$13,B144&lt;&gt;$BG$12),"grey",IF(B147="","yellow",IF(COUNTIF($CN$6:$CN$32,B147)&gt;0,"","red"))))</f>
        <v>grey</v>
      </c>
      <c r="DB147" s="1154"/>
      <c r="DC147" s="1153" t="str">
        <f>IF(DC143="grey","grey",IF(AND(D144&lt;&gt;$BG$7,D144&lt;&gt;$BG$9,D144&lt;&gt;$BG$13,D144&lt;&gt;$BG$12),"grey",IF(D147="","yellow",IF(COUNTIF($CN$6:$CN$32,D147)&gt;0,"","red"))))</f>
        <v>grey</v>
      </c>
      <c r="DD147" s="1154"/>
      <c r="DE147" s="1164" t="str">
        <f>IF(DE143="grey","grey",IF(AND(F144&lt;&gt;$BG$7,F144&lt;&gt;$BG$9,F144&lt;&gt;$BG$13,F144&lt;&gt;$BG$12),"grey",IF(F147="","yellow",IF(COUNTIF($CN$6:$CN$32,F147)&gt;0,"","red"))))</f>
        <v>grey</v>
      </c>
      <c r="DF147" s="1165"/>
      <c r="DG147" s="1164" t="str">
        <f>IF(DG143="grey","grey",IF(AND(H144&lt;&gt;$BG$7,H144&lt;&gt;$BG$9,H144&lt;&gt;$BG$13,H144&lt;&gt;$BG$12),"grey",IF(H147="","yellow",IF(COUNTIF($CN$6:$CN$32,H147)&gt;0,"","red"))))</f>
        <v>grey</v>
      </c>
      <c r="DH147" s="1165"/>
      <c r="DI147" s="1164" t="str">
        <f>IF(DI143="grey","grey",IF(AND(J144&lt;&gt;$BG$7,J144&lt;&gt;$BG$9,J144&lt;&gt;$BG$13,J144&lt;&gt;$BG$12),"grey",IF(J147="","yellow",IF(COUNTIF($CN$6:$CN$32,J147)&gt;0,"","red"))))</f>
        <v>grey</v>
      </c>
      <c r="DJ147" s="1165"/>
      <c r="DK147" s="1164" t="str">
        <f>IF(DK143="grey","grey",IF(AND(L144&lt;&gt;$BG$7,L144&lt;&gt;$BG$9,L144&lt;&gt;$BG$13,L144&lt;&gt;$BG$12),"grey",IF(L147="","yellow",IF(COUNTIF($CN$6:$CN$32,L147)&gt;0,"","red"))))</f>
        <v>grey</v>
      </c>
      <c r="DL147" s="1165"/>
      <c r="DM147" s="22" t="str">
        <f>IFERROR(INDEX(内線情報!$BL$5:$BL$41,MATCH(R147,内線情報!$AI$5:$AI$43,0),1),"")</f>
        <v/>
      </c>
      <c r="DS147" s="1141" t="e">
        <f>INDEX(内線情報!$G$5:$G$54,MATCH(Q147,DK,0))</f>
        <v>#N/A</v>
      </c>
      <c r="DV147" s="1153"/>
      <c r="DW147" s="1154"/>
      <c r="DX147" s="1153"/>
      <c r="DY147" s="1154"/>
      <c r="DZ147" s="1153"/>
      <c r="EA147" s="1154"/>
      <c r="EB147" s="1153"/>
      <c r="EC147" s="1154"/>
      <c r="ED147" s="1153"/>
      <c r="EE147" s="1154"/>
      <c r="EF147" s="1153"/>
      <c r="EG147" s="1154"/>
      <c r="ET147" s="1153"/>
      <c r="EU147" s="1154"/>
      <c r="EV147" s="1153"/>
      <c r="EW147" s="1154"/>
      <c r="EX147" s="1153"/>
      <c r="EY147" s="1154"/>
      <c r="EZ147" s="1153"/>
      <c r="FA147" s="1154"/>
      <c r="FB147" s="1153"/>
      <c r="FC147" s="1154"/>
      <c r="FD147" s="1153"/>
      <c r="FE147" s="1154"/>
      <c r="FF147" s="411"/>
      <c r="FG147" s="411"/>
      <c r="FH147" s="411"/>
      <c r="FI147" s="411"/>
      <c r="FJ147" s="411"/>
      <c r="FK147" s="411"/>
      <c r="FL147" s="411"/>
      <c r="FM147" s="411"/>
      <c r="FN147" s="411"/>
      <c r="FO147" s="411"/>
      <c r="FP147" s="411"/>
      <c r="FQ147" s="411"/>
      <c r="FR147" s="1153"/>
      <c r="FS147" s="1154"/>
      <c r="FT147" s="1153"/>
      <c r="FU147" s="1154"/>
      <c r="FV147" s="1153"/>
      <c r="FW147" s="1154"/>
      <c r="FX147" s="1153"/>
      <c r="FY147" s="1154"/>
      <c r="FZ147" s="1153"/>
      <c r="GA147" s="1154"/>
      <c r="GB147" s="1153"/>
      <c r="GC147" s="1154"/>
      <c r="GE147" s="1151" t="str">
        <f>IF($GF147="grey","grey","")</f>
        <v>grey</v>
      </c>
      <c r="GF147" s="1151" t="str">
        <f>IF($GG147="grey","grey","")</f>
        <v>grey</v>
      </c>
      <c r="GG147" s="1160" t="str">
        <f>IF(Q147="","grey",IF(COUNTIF(Q:Q,Q147)&gt;1,"red",IF(COUNTIF(_DK,Q147)&gt;0,"","red")))</f>
        <v>grey</v>
      </c>
      <c r="GH147" s="1151" t="str">
        <f>IF($GF147="grey","grey","")</f>
        <v>grey</v>
      </c>
      <c r="GI147" s="633" t="str">
        <f t="shared" ref="GI147:HR147" si="385">IF(GI134="grey","grey",IF($GG147="grey","grey",IF(S147="","yellow",IF(COUNTIF($CT$6:$CT$21,S147)&gt;0,"","red"))))</f>
        <v>grey</v>
      </c>
      <c r="GJ147" s="633" t="str">
        <f t="shared" si="385"/>
        <v>grey</v>
      </c>
      <c r="GK147" s="633" t="str">
        <f t="shared" si="385"/>
        <v>grey</v>
      </c>
      <c r="GL147" s="633" t="str">
        <f t="shared" si="385"/>
        <v>grey</v>
      </c>
      <c r="GM147" s="633" t="str">
        <f t="shared" si="385"/>
        <v>grey</v>
      </c>
      <c r="GN147" s="633" t="str">
        <f t="shared" si="385"/>
        <v>grey</v>
      </c>
      <c r="GO147" s="633" t="str">
        <f t="shared" si="385"/>
        <v>grey</v>
      </c>
      <c r="GP147" s="633" t="str">
        <f t="shared" si="385"/>
        <v>grey</v>
      </c>
      <c r="GQ147" s="633" t="str">
        <f t="shared" si="385"/>
        <v>grey</v>
      </c>
      <c r="GR147" s="633" t="str">
        <f t="shared" si="385"/>
        <v>grey</v>
      </c>
      <c r="GS147" s="633" t="str">
        <f t="shared" si="385"/>
        <v>grey</v>
      </c>
      <c r="GT147" s="633" t="str">
        <f t="shared" si="385"/>
        <v>grey</v>
      </c>
      <c r="GU147" s="633" t="str">
        <f t="shared" si="385"/>
        <v>grey</v>
      </c>
      <c r="GV147" s="633" t="str">
        <f t="shared" si="385"/>
        <v>grey</v>
      </c>
      <c r="GW147" s="633" t="str">
        <f t="shared" si="385"/>
        <v>grey</v>
      </c>
      <c r="GX147" s="633" t="str">
        <f t="shared" si="385"/>
        <v>grey</v>
      </c>
      <c r="GY147" s="633" t="str">
        <f t="shared" si="385"/>
        <v>grey</v>
      </c>
      <c r="GZ147" s="633" t="str">
        <f t="shared" si="385"/>
        <v>grey</v>
      </c>
      <c r="HA147" s="633" t="str">
        <f t="shared" si="385"/>
        <v>grey</v>
      </c>
      <c r="HB147" s="633" t="str">
        <f t="shared" si="385"/>
        <v>grey</v>
      </c>
      <c r="HC147" s="633" t="str">
        <f t="shared" si="385"/>
        <v>grey</v>
      </c>
      <c r="HD147" s="633" t="str">
        <f t="shared" si="385"/>
        <v>grey</v>
      </c>
      <c r="HE147" s="633" t="str">
        <f t="shared" si="385"/>
        <v>grey</v>
      </c>
      <c r="HF147" s="633" t="str">
        <f t="shared" si="385"/>
        <v>grey</v>
      </c>
      <c r="HG147" s="633" t="str">
        <f t="shared" si="385"/>
        <v>grey</v>
      </c>
      <c r="HH147" s="633" t="str">
        <f t="shared" si="385"/>
        <v>grey</v>
      </c>
      <c r="HI147" s="633" t="str">
        <f t="shared" si="385"/>
        <v>grey</v>
      </c>
      <c r="HJ147" s="633" t="str">
        <f t="shared" si="385"/>
        <v>grey</v>
      </c>
      <c r="HK147" s="633" t="str">
        <f t="shared" si="385"/>
        <v>grey</v>
      </c>
      <c r="HL147" s="633" t="str">
        <f t="shared" si="385"/>
        <v>grey</v>
      </c>
      <c r="HM147" s="633" t="str">
        <f t="shared" si="385"/>
        <v>grey</v>
      </c>
      <c r="HN147" s="633" t="str">
        <f t="shared" si="385"/>
        <v>grey</v>
      </c>
      <c r="HO147" s="633" t="str">
        <f t="shared" si="385"/>
        <v>grey</v>
      </c>
      <c r="HP147" s="633" t="str">
        <f t="shared" si="385"/>
        <v>grey</v>
      </c>
      <c r="HQ147" s="633" t="str">
        <f t="shared" si="385"/>
        <v>grey</v>
      </c>
      <c r="HR147" s="633" t="str">
        <f t="shared" si="385"/>
        <v>grey</v>
      </c>
      <c r="HS147" s="1162" t="str">
        <f t="shared" ref="HS147" si="386">IF($GG147="grey","grey",IF(BC147="","",IF(COUNTIF($CV$6:$CV$7,BC147)&gt;0,"","red")))</f>
        <v>grey</v>
      </c>
      <c r="HT147" s="1151" t="str">
        <f t="shared" ref="HT147:HU147" si="387">IF($GG147="grey","grey","")</f>
        <v>grey</v>
      </c>
      <c r="HU147" s="1160" t="str">
        <f t="shared" si="387"/>
        <v>grey</v>
      </c>
    </row>
    <row r="148" spans="2:229">
      <c r="B148" s="1186" t="s">
        <v>303</v>
      </c>
      <c r="C148" s="1187"/>
      <c r="D148" s="1186" t="s">
        <v>304</v>
      </c>
      <c r="E148" s="1187"/>
      <c r="F148" s="1186" t="s">
        <v>305</v>
      </c>
      <c r="G148" s="1187"/>
      <c r="H148" s="1186" t="s">
        <v>306</v>
      </c>
      <c r="I148" s="1187"/>
      <c r="J148" s="1186" t="s">
        <v>307</v>
      </c>
      <c r="K148" s="1187"/>
      <c r="L148" s="1186" t="s">
        <v>308</v>
      </c>
      <c r="M148" s="1187"/>
      <c r="O148" s="1152"/>
      <c r="P148" s="1152"/>
      <c r="Q148" s="1161"/>
      <c r="R148" s="1152"/>
      <c r="S148" s="432" t="s">
        <v>643</v>
      </c>
      <c r="T148" s="432" t="s">
        <v>643</v>
      </c>
      <c r="U148" s="432" t="s">
        <v>643</v>
      </c>
      <c r="V148" s="432" t="s">
        <v>643</v>
      </c>
      <c r="W148" s="432" t="s">
        <v>643</v>
      </c>
      <c r="X148" s="432" t="s">
        <v>643</v>
      </c>
      <c r="Y148" s="432" t="s">
        <v>643</v>
      </c>
      <c r="Z148" s="432" t="s">
        <v>643</v>
      </c>
      <c r="AA148" s="432" t="s">
        <v>643</v>
      </c>
      <c r="AB148" s="432" t="s">
        <v>643</v>
      </c>
      <c r="AC148" s="432" t="s">
        <v>643</v>
      </c>
      <c r="AD148" s="432" t="s">
        <v>643</v>
      </c>
      <c r="AE148" s="432" t="s">
        <v>643</v>
      </c>
      <c r="AF148" s="432" t="s">
        <v>643</v>
      </c>
      <c r="AG148" s="432" t="s">
        <v>643</v>
      </c>
      <c r="AH148" s="432" t="s">
        <v>643</v>
      </c>
      <c r="AI148" s="432" t="s">
        <v>643</v>
      </c>
      <c r="AJ148" s="432" t="s">
        <v>643</v>
      </c>
      <c r="AK148" s="432" t="s">
        <v>643</v>
      </c>
      <c r="AL148" s="432" t="s">
        <v>643</v>
      </c>
      <c r="AM148" s="432" t="s">
        <v>643</v>
      </c>
      <c r="AN148" s="432" t="s">
        <v>643</v>
      </c>
      <c r="AO148" s="432" t="s">
        <v>643</v>
      </c>
      <c r="AP148" s="432" t="s">
        <v>643</v>
      </c>
      <c r="AQ148" s="432" t="s">
        <v>643</v>
      </c>
      <c r="AR148" s="432" t="s">
        <v>643</v>
      </c>
      <c r="AS148" s="432" t="s">
        <v>643</v>
      </c>
      <c r="AT148" s="432" t="s">
        <v>643</v>
      </c>
      <c r="AU148" s="432" t="s">
        <v>643</v>
      </c>
      <c r="AV148" s="432" t="s">
        <v>643</v>
      </c>
      <c r="AW148" s="432" t="s">
        <v>643</v>
      </c>
      <c r="AX148" s="432" t="s">
        <v>643</v>
      </c>
      <c r="AY148" s="432" t="s">
        <v>643</v>
      </c>
      <c r="AZ148" s="432" t="s">
        <v>643</v>
      </c>
      <c r="BA148" s="432" t="s">
        <v>643</v>
      </c>
      <c r="BB148" s="432" t="s">
        <v>643</v>
      </c>
      <c r="BC148" s="1179"/>
      <c r="BD148" s="1152"/>
      <c r="BE148" s="1181"/>
      <c r="BQ148" s="52"/>
      <c r="BS148" s="52"/>
      <c r="BU148" s="52"/>
      <c r="BV148" s="50"/>
      <c r="BW148" s="52"/>
      <c r="BY148" s="52"/>
      <c r="CA148" s="52"/>
      <c r="CC148" s="52"/>
      <c r="CE148" s="52"/>
      <c r="CG148" s="52"/>
      <c r="CH148" s="50"/>
      <c r="CI148" s="52"/>
      <c r="CK148" s="52"/>
      <c r="CM148" s="52"/>
      <c r="DA148" s="1166" t="str">
        <f>IFERROR(IF(COUNT(Q137:Q162)&gt;0,IF($DN136&lt;24,"grey",B148),"grey"),B148)</f>
        <v>grey</v>
      </c>
      <c r="DB148" s="1167"/>
      <c r="DC148" s="1166" t="str">
        <f>IFERROR(IF(COUNT(Q137:Q162)&gt;0,IF($DN136&lt;24,"grey",D148),"grey"),D148)</f>
        <v>grey</v>
      </c>
      <c r="DD148" s="1167"/>
      <c r="DE148" s="1166" t="str">
        <f>IFERROR(IF(COUNT(Q137:Q162)&gt;0,IF($DN136&lt;24,"grey",F148),"grey"),F148)</f>
        <v>grey</v>
      </c>
      <c r="DF148" s="1167"/>
      <c r="DG148" s="1166" t="str">
        <f>IFERROR(IF(COUNT(Q137:Q162)&gt;0,IF($DN136&lt;24,"grey",H148),"grey"),H148)</f>
        <v>grey</v>
      </c>
      <c r="DH148" s="1167"/>
      <c r="DI148" s="1166" t="str">
        <f>IFERROR(IF(COUNT(Q137:Q162)&gt;0,IF($DN136&lt;24,"grey",J148),"grey"),J148)</f>
        <v>grey</v>
      </c>
      <c r="DJ148" s="1167"/>
      <c r="DK148" s="1166" t="str">
        <f>IFERROR(IF(COUNT(Q137:Q162)&gt;0,IF($DN136&lt;24,"grey",L148),"grey"),L148)</f>
        <v>grey</v>
      </c>
      <c r="DL148" s="1167"/>
      <c r="DM148" s="22" t="str">
        <f>IFERROR(INDEX(内線情報!$BL$5:$BL$41,MATCH(R148,内線情報!$AI$5:$AI$43,0),1),"")</f>
        <v/>
      </c>
      <c r="DS148" s="1141"/>
      <c r="DV148" s="1166"/>
      <c r="DW148" s="1167"/>
      <c r="DX148" s="1166"/>
      <c r="DY148" s="1167"/>
      <c r="DZ148" s="1166"/>
      <c r="EA148" s="1167"/>
      <c r="EB148" s="1166"/>
      <c r="EC148" s="1167"/>
      <c r="ED148" s="1166"/>
      <c r="EE148" s="1167"/>
      <c r="EF148" s="1166"/>
      <c r="EG148" s="1167"/>
      <c r="ET148" s="1166"/>
      <c r="EU148" s="1167"/>
      <c r="EV148" s="1166"/>
      <c r="EW148" s="1167"/>
      <c r="EX148" s="1166"/>
      <c r="EY148" s="1167"/>
      <c r="EZ148" s="1166"/>
      <c r="FA148" s="1167"/>
      <c r="FB148" s="1166"/>
      <c r="FC148" s="1167"/>
      <c r="FD148" s="1166"/>
      <c r="FE148" s="1167"/>
      <c r="FF148" s="420"/>
      <c r="FG148" s="420"/>
      <c r="FH148" s="420"/>
      <c r="FI148" s="420"/>
      <c r="FJ148" s="420"/>
      <c r="FK148" s="420"/>
      <c r="FL148" s="420"/>
      <c r="FM148" s="420"/>
      <c r="FN148" s="420"/>
      <c r="FO148" s="420"/>
      <c r="FP148" s="420"/>
      <c r="FQ148" s="420"/>
      <c r="FR148" s="1166"/>
      <c r="FS148" s="1167"/>
      <c r="FT148" s="1166"/>
      <c r="FU148" s="1167"/>
      <c r="FV148" s="1166"/>
      <c r="FW148" s="1167"/>
      <c r="FX148" s="1166"/>
      <c r="FY148" s="1167"/>
      <c r="FZ148" s="1166"/>
      <c r="GA148" s="1167"/>
      <c r="GB148" s="1166"/>
      <c r="GC148" s="1167"/>
      <c r="GE148" s="1152"/>
      <c r="GF148" s="1152"/>
      <c r="GG148" s="1161"/>
      <c r="GH148" s="1152"/>
      <c r="GI148" s="633" t="str">
        <f t="shared" ref="GI148:HR148" si="388">IF(GI134="grey","grey",IF($GG147="grey","grey",IF(S148="","yellow",IF(COUNTIF($CW$6:$CW$7,S148)&gt;0,"","red"))))</f>
        <v>grey</v>
      </c>
      <c r="GJ148" s="633" t="str">
        <f t="shared" si="388"/>
        <v>grey</v>
      </c>
      <c r="GK148" s="633" t="str">
        <f t="shared" si="388"/>
        <v>grey</v>
      </c>
      <c r="GL148" s="633" t="str">
        <f t="shared" si="388"/>
        <v>grey</v>
      </c>
      <c r="GM148" s="633" t="str">
        <f t="shared" si="388"/>
        <v>grey</v>
      </c>
      <c r="GN148" s="633" t="str">
        <f t="shared" si="388"/>
        <v>grey</v>
      </c>
      <c r="GO148" s="633" t="str">
        <f t="shared" si="388"/>
        <v>grey</v>
      </c>
      <c r="GP148" s="633" t="str">
        <f t="shared" si="388"/>
        <v>grey</v>
      </c>
      <c r="GQ148" s="633" t="str">
        <f t="shared" si="388"/>
        <v>grey</v>
      </c>
      <c r="GR148" s="633" t="str">
        <f t="shared" si="388"/>
        <v>grey</v>
      </c>
      <c r="GS148" s="633" t="str">
        <f t="shared" si="388"/>
        <v>grey</v>
      </c>
      <c r="GT148" s="633" t="str">
        <f t="shared" si="388"/>
        <v>grey</v>
      </c>
      <c r="GU148" s="633" t="str">
        <f t="shared" si="388"/>
        <v>grey</v>
      </c>
      <c r="GV148" s="633" t="str">
        <f t="shared" si="388"/>
        <v>grey</v>
      </c>
      <c r="GW148" s="633" t="str">
        <f t="shared" si="388"/>
        <v>grey</v>
      </c>
      <c r="GX148" s="633" t="str">
        <f t="shared" si="388"/>
        <v>grey</v>
      </c>
      <c r="GY148" s="633" t="str">
        <f t="shared" si="388"/>
        <v>grey</v>
      </c>
      <c r="GZ148" s="633" t="str">
        <f t="shared" si="388"/>
        <v>grey</v>
      </c>
      <c r="HA148" s="633" t="str">
        <f t="shared" si="388"/>
        <v>grey</v>
      </c>
      <c r="HB148" s="633" t="str">
        <f t="shared" si="388"/>
        <v>grey</v>
      </c>
      <c r="HC148" s="633" t="str">
        <f t="shared" si="388"/>
        <v>grey</v>
      </c>
      <c r="HD148" s="633" t="str">
        <f t="shared" si="388"/>
        <v>grey</v>
      </c>
      <c r="HE148" s="633" t="str">
        <f t="shared" si="388"/>
        <v>grey</v>
      </c>
      <c r="HF148" s="633" t="str">
        <f t="shared" si="388"/>
        <v>grey</v>
      </c>
      <c r="HG148" s="633" t="str">
        <f t="shared" si="388"/>
        <v>grey</v>
      </c>
      <c r="HH148" s="633" t="str">
        <f t="shared" si="388"/>
        <v>grey</v>
      </c>
      <c r="HI148" s="633" t="str">
        <f t="shared" si="388"/>
        <v>grey</v>
      </c>
      <c r="HJ148" s="633" t="str">
        <f t="shared" si="388"/>
        <v>grey</v>
      </c>
      <c r="HK148" s="633" t="str">
        <f t="shared" si="388"/>
        <v>grey</v>
      </c>
      <c r="HL148" s="633" t="str">
        <f t="shared" si="388"/>
        <v>grey</v>
      </c>
      <c r="HM148" s="633" t="str">
        <f t="shared" si="388"/>
        <v>grey</v>
      </c>
      <c r="HN148" s="633" t="str">
        <f t="shared" si="388"/>
        <v>grey</v>
      </c>
      <c r="HO148" s="633" t="str">
        <f t="shared" si="388"/>
        <v>grey</v>
      </c>
      <c r="HP148" s="633" t="str">
        <f t="shared" si="388"/>
        <v>grey</v>
      </c>
      <c r="HQ148" s="633" t="str">
        <f t="shared" si="388"/>
        <v>grey</v>
      </c>
      <c r="HR148" s="633" t="str">
        <f t="shared" si="388"/>
        <v>grey</v>
      </c>
      <c r="HS148" s="1163"/>
      <c r="HT148" s="1152"/>
      <c r="HU148" s="1161"/>
    </row>
    <row r="149" spans="2:229">
      <c r="B149" s="34" t="s">
        <v>57</v>
      </c>
      <c r="C149" s="35"/>
      <c r="D149" s="34" t="s">
        <v>57</v>
      </c>
      <c r="E149" s="35"/>
      <c r="F149" s="34" t="s">
        <v>57</v>
      </c>
      <c r="G149" s="35"/>
      <c r="H149" s="34" t="s">
        <v>57</v>
      </c>
      <c r="I149" s="35"/>
      <c r="J149" s="34" t="s">
        <v>57</v>
      </c>
      <c r="K149" s="35"/>
      <c r="L149" s="34" t="s">
        <v>57</v>
      </c>
      <c r="M149" s="35"/>
      <c r="O149" s="1151">
        <v>7</v>
      </c>
      <c r="P149" s="1151" t="str">
        <f>IFERROR(INDEX(内線情報!$C$5:$C$54,MATCH($Q149,内線情報!$B$5:$B$54,0)),"")&amp;""</f>
        <v/>
      </c>
      <c r="Q149" s="1160"/>
      <c r="R149" s="1151" t="str">
        <f>IFERROR(INDEX(内線情報!$D$5:$D$54,MATCH($Q149,内線情報!$B$5:$B$54,0)),"")&amp;""</f>
        <v/>
      </c>
      <c r="S149" s="431" t="s">
        <v>643</v>
      </c>
      <c r="T149" s="431" t="s">
        <v>643</v>
      </c>
      <c r="U149" s="431" t="s">
        <v>643</v>
      </c>
      <c r="V149" s="431" t="s">
        <v>643</v>
      </c>
      <c r="W149" s="431" t="s">
        <v>643</v>
      </c>
      <c r="X149" s="431" t="s">
        <v>643</v>
      </c>
      <c r="Y149" s="431" t="s">
        <v>643</v>
      </c>
      <c r="Z149" s="431" t="s">
        <v>643</v>
      </c>
      <c r="AA149" s="431" t="s">
        <v>643</v>
      </c>
      <c r="AB149" s="431" t="s">
        <v>643</v>
      </c>
      <c r="AC149" s="431" t="s">
        <v>643</v>
      </c>
      <c r="AD149" s="431" t="s">
        <v>643</v>
      </c>
      <c r="AE149" s="431" t="s">
        <v>643</v>
      </c>
      <c r="AF149" s="431" t="s">
        <v>643</v>
      </c>
      <c r="AG149" s="431" t="s">
        <v>643</v>
      </c>
      <c r="AH149" s="431" t="s">
        <v>643</v>
      </c>
      <c r="AI149" s="431" t="s">
        <v>643</v>
      </c>
      <c r="AJ149" s="431" t="s">
        <v>643</v>
      </c>
      <c r="AK149" s="431" t="s">
        <v>643</v>
      </c>
      <c r="AL149" s="431" t="s">
        <v>643</v>
      </c>
      <c r="AM149" s="431" t="s">
        <v>643</v>
      </c>
      <c r="AN149" s="431" t="s">
        <v>643</v>
      </c>
      <c r="AO149" s="431" t="s">
        <v>643</v>
      </c>
      <c r="AP149" s="431" t="s">
        <v>643</v>
      </c>
      <c r="AQ149" s="431" t="s">
        <v>643</v>
      </c>
      <c r="AR149" s="431" t="s">
        <v>643</v>
      </c>
      <c r="AS149" s="431" t="s">
        <v>643</v>
      </c>
      <c r="AT149" s="431" t="s">
        <v>643</v>
      </c>
      <c r="AU149" s="431" t="s">
        <v>643</v>
      </c>
      <c r="AV149" s="431" t="s">
        <v>643</v>
      </c>
      <c r="AW149" s="431" t="s">
        <v>643</v>
      </c>
      <c r="AX149" s="431" t="s">
        <v>643</v>
      </c>
      <c r="AY149" s="431" t="s">
        <v>643</v>
      </c>
      <c r="AZ149" s="431" t="s">
        <v>643</v>
      </c>
      <c r="BA149" s="431" t="s">
        <v>643</v>
      </c>
      <c r="BB149" s="431" t="s">
        <v>643</v>
      </c>
      <c r="BC149" s="1178" t="s">
        <v>643</v>
      </c>
      <c r="BD149" s="1151" t="str">
        <f>IFERROR(IF(Q149="","",IF(ISBLANK(INDEX(内線情報!$G$5:$G$54,Q149)),1,DS149)),"")&amp;""</f>
        <v/>
      </c>
      <c r="BE149" s="1180"/>
      <c r="BU149" s="50"/>
      <c r="BV149" s="50"/>
      <c r="BW149" s="50"/>
      <c r="CG149" s="50"/>
      <c r="CH149" s="50"/>
      <c r="CI149" s="50"/>
      <c r="DA149" s="34" t="str">
        <f>IF(DA148="grey","grey",IF(B149="","yellow",IF(COUNTIF($BG$6:$BG$39,B149)&gt;0,"","red")))</f>
        <v>grey</v>
      </c>
      <c r="DB149" s="35" t="str">
        <f ca="1">IF(DA148="grey","grey",IFERROR(IF(COUNTIF(INDIRECT(B149),SUBSTITUTE(C149,"*","~")),EU149,"red"),IF(AND(C149&lt;&gt;$BG$7,C149&lt;&gt;$BG$8,C149&lt;&gt;$BG$9,C149&lt;&gt;$BG$10,C149&lt;&gt;$BG$11,C149&lt;&gt;$BG$12,C149&lt;&gt;$BG$13),"grey",EU149)))</f>
        <v>grey</v>
      </c>
      <c r="DC149" s="34" t="str">
        <f>IF(DC148="grey","grey",IF(D149="","yellow",IF(COUNTIF($BG$6:$BG$39,D149)&gt;0,"","red")))</f>
        <v>grey</v>
      </c>
      <c r="DD149" s="35" t="str">
        <f ca="1">IF(DC148="grey","grey",IFERROR(IF(COUNTIF(INDIRECT(D149),SUBSTITUTE(E149,"*","~")),EW149,"red"),IF(AND(E149&lt;&gt;$BG$7,E149&lt;&gt;$BG$8,E149&lt;&gt;$BG$9,E149&lt;&gt;$BG$10,E149&lt;&gt;$BG$11,E149&lt;&gt;$BG$12,E149&lt;&gt;$BG$13),"grey",EW149)))</f>
        <v>grey</v>
      </c>
      <c r="DE149" s="34" t="str">
        <f>IF(DE148="grey","grey",IF(F149="","yellow",IF(COUNTIF($BG$6:$BG$39,F149)&gt;0,"","red")))</f>
        <v>grey</v>
      </c>
      <c r="DF149" s="35" t="str">
        <f ca="1">IF(DE148="grey","grey",IFERROR(IF(COUNTIF(INDIRECT(F149),SUBSTITUTE(G149,"*","~")),EY149,"red"),IF(AND(G149&lt;&gt;$BG$7,G149&lt;&gt;$BG$8,G149&lt;&gt;$BG$9,G149&lt;&gt;$BG$10,G149&lt;&gt;$BG$11,G149&lt;&gt;$BG$12,G149&lt;&gt;$BG$13),"grey",EY149)))</f>
        <v>grey</v>
      </c>
      <c r="DG149" s="34" t="str">
        <f>IF(DG148="grey","grey",IF(H149="","yellow",IF(COUNTIF($BG$6:$BG$39,H149)&gt;0,"","red")))</f>
        <v>grey</v>
      </c>
      <c r="DH149" s="35" t="str">
        <f ca="1">IF(DG148="grey","grey",IFERROR(IF(COUNTIF(INDIRECT(H149),SUBSTITUTE(I149,"*","~")),FA149,"red"),IF(AND(I149&lt;&gt;$BG$7,I149&lt;&gt;$BG$8,I149&lt;&gt;$BG$9,I149&lt;&gt;$BG$10,I149&lt;&gt;$BG$11,I149&lt;&gt;$BG$12,I149&lt;&gt;$BG$13),"grey",FA149)))</f>
        <v>grey</v>
      </c>
      <c r="DI149" s="34" t="str">
        <f>IF(DI148="grey","grey",IF(J149="","yellow",IF(COUNTIF($BG$6:$BG$39,J149)&gt;0,"","red")))</f>
        <v>grey</v>
      </c>
      <c r="DJ149" s="35" t="str">
        <f ca="1">IF(DI148="grey","grey",IFERROR(IF(COUNTIF(INDIRECT(J149),SUBSTITUTE(K149,"*","~")),FC149,"red"),IF(AND(K149&lt;&gt;$BG$7,K149&lt;&gt;$BG$8,K149&lt;&gt;$BG$9,K149&lt;&gt;$BG$10,K149&lt;&gt;$BG$11,K149&lt;&gt;$BG$12,K149&lt;&gt;$BG$13),"grey",FC149)))</f>
        <v>grey</v>
      </c>
      <c r="DK149" s="34" t="str">
        <f>IF(DK148="grey","grey",IF(L149="","yellow",IF(COUNTIF($BG$6:$BG$39,L149)&gt;0,"","red")))</f>
        <v>grey</v>
      </c>
      <c r="DL149" s="35" t="str">
        <f ca="1">IF(DK148="grey","grey",IFERROR(IF(COUNTIF(INDIRECT(L149),SUBSTITUTE(M149,"*","~")),FE149,"red"),IF(AND(M149&lt;&gt;$BG$7,M149&lt;&gt;$BG$8,M149&lt;&gt;$BG$9,M149&lt;&gt;$BG$10,M149&lt;&gt;$BG$11,M149&lt;&gt;$BG$12,M149&lt;&gt;$BG$13),"grey",FE149)))</f>
        <v>grey</v>
      </c>
      <c r="DM149" s="22" t="str">
        <f>IFERROR(INDEX(内線情報!$BL$5:$BL$41,MATCH(R149,内線情報!$AI$5:$AI$43,0),1),"")</f>
        <v/>
      </c>
      <c r="DS149" s="1141" t="e">
        <f>INDEX(内線情報!$G$5:$G$54,MATCH(Q149,DK,0))</f>
        <v>#N/A</v>
      </c>
      <c r="DV149" s="34" t="str">
        <f>CONCATENATE(B149,C149)</f>
        <v>未使用</v>
      </c>
      <c r="DW149" s="35"/>
      <c r="DX149" s="34" t="str">
        <f>CONCATENATE(D149,E149)</f>
        <v>未使用</v>
      </c>
      <c r="DY149" s="35"/>
      <c r="DZ149" s="34" t="str">
        <f>CONCATENATE(F149,G149)</f>
        <v>未使用</v>
      </c>
      <c r="EA149" s="35"/>
      <c r="EB149" s="34" t="str">
        <f>CONCATENATE(H149,I149)</f>
        <v>未使用</v>
      </c>
      <c r="EC149" s="35"/>
      <c r="ED149" s="34" t="str">
        <f>CONCATENATE(J149,K149)</f>
        <v>未使用</v>
      </c>
      <c r="EE149" s="35"/>
      <c r="EF149" s="34" t="str">
        <f>CONCATENATE(L149,M149)</f>
        <v>未使用</v>
      </c>
      <c r="EG149" s="35"/>
      <c r="EH149" s="22">
        <f>COUNTIF($DV$6:$EG$34,DV149)</f>
        <v>18</v>
      </c>
      <c r="EJ149" s="22">
        <f>COUNTIF($DV$6:$EG$34,DX149)</f>
        <v>18</v>
      </c>
      <c r="EL149" s="22">
        <f>COUNTIF($DV$6:$EG$34,DZ149)</f>
        <v>18</v>
      </c>
      <c r="EN149" s="22">
        <f>COUNTIF($DV$6:$EG$34,EB149)</f>
        <v>18</v>
      </c>
      <c r="EP149" s="22">
        <f>COUNTIF($DV$6:$EG$34,ED149)</f>
        <v>18</v>
      </c>
      <c r="ER149" s="22">
        <f>COUNTIF($DV$6:$EG$34,EF149)</f>
        <v>18</v>
      </c>
      <c r="ET149" s="34" t="str">
        <f>IF(DV149="未使用","",IF(EH149&lt;2,"","red"))</f>
        <v/>
      </c>
      <c r="EU149" s="35" t="str">
        <f>IF(B149="ボックスキー","",IF(C149="","red",FS149))</f>
        <v>red</v>
      </c>
      <c r="EV149" s="34" t="str">
        <f>IF(DX149="未使用","",IF(EJ149&lt;2,"","red"))</f>
        <v/>
      </c>
      <c r="EW149" s="35" t="str">
        <f>IF(D149="ボックスキー","",IF(E149="","red",FU149))</f>
        <v>red</v>
      </c>
      <c r="EX149" s="34" t="str">
        <f>IF(DZ149="未使用","",IF(EL149&lt;2,"","red"))</f>
        <v/>
      </c>
      <c r="EY149" s="35" t="str">
        <f>IF(F149="ボックスキー","",IF(G149="","red",FW149))</f>
        <v>red</v>
      </c>
      <c r="EZ149" s="34" t="str">
        <f>IF(EB149="未使用","",IF(EN149&lt;2,"","red"))</f>
        <v/>
      </c>
      <c r="FA149" s="35" t="str">
        <f>IF(H149="ボックスキー","",IF(I149="","red",FY149))</f>
        <v>red</v>
      </c>
      <c r="FB149" s="34" t="str">
        <f>IF(ED149="未使用","",IF(EP149&lt;2,"","red"))</f>
        <v/>
      </c>
      <c r="FC149" s="35" t="str">
        <f>IF(J149="ボックスキー","",IF(K149="","red",GA149))</f>
        <v>red</v>
      </c>
      <c r="FD149" s="34" t="str">
        <f>IF(EF149="未使用","",IF(ER149&lt;2,"","red"))</f>
        <v/>
      </c>
      <c r="FE149" s="35" t="str">
        <f>IF(L149="ボックスキー","",IF(M149="","red",GC149))</f>
        <v>red</v>
      </c>
      <c r="FF149" s="419"/>
      <c r="FG149" s="419"/>
      <c r="FH149" s="419"/>
      <c r="FI149" s="419"/>
      <c r="FJ149" s="419"/>
      <c r="FK149" s="419"/>
      <c r="FL149" s="419"/>
      <c r="FM149" s="419"/>
      <c r="FN149" s="419"/>
      <c r="FO149" s="419"/>
      <c r="FP149" s="419"/>
      <c r="FQ149" s="419"/>
      <c r="FR149" s="34"/>
      <c r="FS149" s="35" t="str">
        <f>IF(B149=$FG$6,INDEX($FG$7:$FG$18,C149),IF(B149=$FH$6,INDEX($FH$7:$FH$12,C149),IF(B149=$FI$6,INDEX($FI$7:$FI$18,C149),IF(B149=$FJ$6,INDEX($FJ$7:$FJ$56,C149),"none"))))</f>
        <v>none</v>
      </c>
      <c r="FT149" s="34"/>
      <c r="FU149" s="35" t="str">
        <f>IF(D149=$FG$6,INDEX($FG$7:$FG$18,E149),IF(D149=$FH$6,INDEX($FH$7:$FH$12,E149),IF(D149=$FI$6,INDEX($FI$7:$FI$18,E149),IF(D149=$FJ$6,INDEX($FJ$7:$FJ$56,E149),"none"))))</f>
        <v>none</v>
      </c>
      <c r="FV149" s="34"/>
      <c r="FW149" s="35" t="str">
        <f>IF(F149=$FG$6,INDEX($FG$7:$FG$18,G149),IF(F149=$FH$6,INDEX($FH$7:$FH$12,G149),IF(F149=$FI$6,INDEX($FI$7:$FI$18,G149),IF(F149=$FJ$6,INDEX($FJ$7:$FJ$56,G149),"none"))))</f>
        <v>none</v>
      </c>
      <c r="FX149" s="34"/>
      <c r="FY149" s="35" t="str">
        <f>IF(H149=$FG$6,INDEX($FG$7:$FG$18,I149),IF(H149=$FH$6,INDEX($FH$7:$FH$12,I149),IF(H149=$FI$6,INDEX($FI$7:$FI$18,I149),IF(H149=$FJ$6,INDEX($FJ$7:$FJ$56,I149),"none"))))</f>
        <v>none</v>
      </c>
      <c r="FZ149" s="34"/>
      <c r="GA149" s="35" t="str">
        <f>IF(J149=$FG$6,INDEX($FG$7:$FG$18,K149),IF(J149=$FH$6,INDEX($FH$7:$FH$12,K149),IF(J149=$FI$6,INDEX($FI$7:$FI$18,K149),IF(J149=$FJ$6,INDEX($FJ$7:$FJ$56,K149),"none"))))</f>
        <v>none</v>
      </c>
      <c r="GB149" s="34"/>
      <c r="GC149" s="35" t="str">
        <f>IF(L149=$FG$6,INDEX($FG$7:$FG$18,M149),IF(L149=$FH$6,INDEX($FH$7:$FH$12,M149),IF(L149=$FI$6,INDEX($FI$7:$FI$18,M149),IF(L149=$FJ$6,INDEX($FJ$7:$FJ$56,M149),"none"))))</f>
        <v>none</v>
      </c>
      <c r="GE149" s="1151" t="str">
        <f>IF($GF149="grey","grey","")</f>
        <v>grey</v>
      </c>
      <c r="GF149" s="1151" t="str">
        <f>IF($GG149="grey","grey","")</f>
        <v>grey</v>
      </c>
      <c r="GG149" s="1160" t="str">
        <f>IF(Q149="","grey",IF(COUNTIF(Q:Q,Q149)&gt;1,"red",IF(COUNTIF(_DK,Q149)&gt;0,"","red")))</f>
        <v>grey</v>
      </c>
      <c r="GH149" s="1151" t="str">
        <f>IF($GF149="grey","grey","")</f>
        <v>grey</v>
      </c>
      <c r="GI149" s="633" t="str">
        <f t="shared" ref="GI149:HR149" si="389">IF(GI134="grey","grey",IF($GG149="grey","grey",IF(S149="","yellow",IF(COUNTIF($CT$6:$CT$21,S149)&gt;0,"","red"))))</f>
        <v>grey</v>
      </c>
      <c r="GJ149" s="633" t="str">
        <f t="shared" si="389"/>
        <v>grey</v>
      </c>
      <c r="GK149" s="633" t="str">
        <f t="shared" si="389"/>
        <v>grey</v>
      </c>
      <c r="GL149" s="633" t="str">
        <f t="shared" si="389"/>
        <v>grey</v>
      </c>
      <c r="GM149" s="633" t="str">
        <f t="shared" si="389"/>
        <v>grey</v>
      </c>
      <c r="GN149" s="633" t="str">
        <f t="shared" si="389"/>
        <v>grey</v>
      </c>
      <c r="GO149" s="633" t="str">
        <f t="shared" si="389"/>
        <v>grey</v>
      </c>
      <c r="GP149" s="633" t="str">
        <f t="shared" si="389"/>
        <v>grey</v>
      </c>
      <c r="GQ149" s="633" t="str">
        <f t="shared" si="389"/>
        <v>grey</v>
      </c>
      <c r="GR149" s="633" t="str">
        <f t="shared" si="389"/>
        <v>grey</v>
      </c>
      <c r="GS149" s="633" t="str">
        <f t="shared" si="389"/>
        <v>grey</v>
      </c>
      <c r="GT149" s="633" t="str">
        <f t="shared" si="389"/>
        <v>grey</v>
      </c>
      <c r="GU149" s="633" t="str">
        <f t="shared" si="389"/>
        <v>grey</v>
      </c>
      <c r="GV149" s="633" t="str">
        <f t="shared" si="389"/>
        <v>grey</v>
      </c>
      <c r="GW149" s="633" t="str">
        <f t="shared" si="389"/>
        <v>grey</v>
      </c>
      <c r="GX149" s="633" t="str">
        <f t="shared" si="389"/>
        <v>grey</v>
      </c>
      <c r="GY149" s="633" t="str">
        <f t="shared" si="389"/>
        <v>grey</v>
      </c>
      <c r="GZ149" s="633" t="str">
        <f t="shared" si="389"/>
        <v>grey</v>
      </c>
      <c r="HA149" s="633" t="str">
        <f t="shared" si="389"/>
        <v>grey</v>
      </c>
      <c r="HB149" s="633" t="str">
        <f t="shared" si="389"/>
        <v>grey</v>
      </c>
      <c r="HC149" s="633" t="str">
        <f t="shared" si="389"/>
        <v>grey</v>
      </c>
      <c r="HD149" s="633" t="str">
        <f t="shared" si="389"/>
        <v>grey</v>
      </c>
      <c r="HE149" s="633" t="str">
        <f t="shared" si="389"/>
        <v>grey</v>
      </c>
      <c r="HF149" s="633" t="str">
        <f t="shared" si="389"/>
        <v>grey</v>
      </c>
      <c r="HG149" s="633" t="str">
        <f t="shared" si="389"/>
        <v>grey</v>
      </c>
      <c r="HH149" s="633" t="str">
        <f t="shared" si="389"/>
        <v>grey</v>
      </c>
      <c r="HI149" s="633" t="str">
        <f t="shared" si="389"/>
        <v>grey</v>
      </c>
      <c r="HJ149" s="633" t="str">
        <f t="shared" si="389"/>
        <v>grey</v>
      </c>
      <c r="HK149" s="633" t="str">
        <f t="shared" si="389"/>
        <v>grey</v>
      </c>
      <c r="HL149" s="633" t="str">
        <f t="shared" si="389"/>
        <v>grey</v>
      </c>
      <c r="HM149" s="633" t="str">
        <f t="shared" si="389"/>
        <v>grey</v>
      </c>
      <c r="HN149" s="633" t="str">
        <f t="shared" si="389"/>
        <v>grey</v>
      </c>
      <c r="HO149" s="633" t="str">
        <f t="shared" si="389"/>
        <v>grey</v>
      </c>
      <c r="HP149" s="633" t="str">
        <f t="shared" si="389"/>
        <v>grey</v>
      </c>
      <c r="HQ149" s="633" t="str">
        <f t="shared" si="389"/>
        <v>grey</v>
      </c>
      <c r="HR149" s="633" t="str">
        <f t="shared" si="389"/>
        <v>grey</v>
      </c>
      <c r="HS149" s="1162" t="str">
        <f t="shared" ref="HS149" si="390">IF($GG149="grey","grey",IF(BC149="","",IF(COUNTIF($CV$6:$CV$7,BC149)&gt;0,"","red")))</f>
        <v>grey</v>
      </c>
      <c r="HT149" s="1151" t="str">
        <f t="shared" ref="HT149:HU149" si="391">IF($GG149="grey","grey","")</f>
        <v>grey</v>
      </c>
      <c r="HU149" s="1160" t="str">
        <f t="shared" si="391"/>
        <v>grey</v>
      </c>
    </row>
    <row r="150" spans="2:229">
      <c r="B150" s="1175" t="str">
        <f>IFERROR(INDEX($DV:$DV,ROW()),"")&amp;""</f>
        <v/>
      </c>
      <c r="C150" s="1176"/>
      <c r="D150" s="1177" t="str">
        <f>IFERROR(INDEX($DX:$DX,ROW()),"")&amp;""</f>
        <v/>
      </c>
      <c r="E150" s="1176"/>
      <c r="F150" s="1175" t="str">
        <f>IFERROR(INDEX($DZ:$DZ,ROW()),"")&amp;""</f>
        <v/>
      </c>
      <c r="G150" s="1176"/>
      <c r="H150" s="1175" t="str">
        <f>IFERROR(INDEX($EB:$EB,ROW()),"")&amp;""</f>
        <v/>
      </c>
      <c r="I150" s="1176"/>
      <c r="J150" s="1175" t="str">
        <f>IFERROR(INDEX($ED:$ED,ROW()),"")&amp;""</f>
        <v/>
      </c>
      <c r="K150" s="1176"/>
      <c r="L150" s="1175" t="str">
        <f>IFERROR(INDEX($EF:$EF,ROW()),"")&amp;""</f>
        <v/>
      </c>
      <c r="M150" s="1176"/>
      <c r="O150" s="1152"/>
      <c r="P150" s="1152"/>
      <c r="Q150" s="1161"/>
      <c r="R150" s="1152"/>
      <c r="S150" s="432" t="s">
        <v>643</v>
      </c>
      <c r="T150" s="432" t="s">
        <v>643</v>
      </c>
      <c r="U150" s="432" t="s">
        <v>643</v>
      </c>
      <c r="V150" s="432" t="s">
        <v>643</v>
      </c>
      <c r="W150" s="432" t="s">
        <v>643</v>
      </c>
      <c r="X150" s="432" t="s">
        <v>643</v>
      </c>
      <c r="Y150" s="432" t="s">
        <v>643</v>
      </c>
      <c r="Z150" s="432" t="s">
        <v>643</v>
      </c>
      <c r="AA150" s="432" t="s">
        <v>643</v>
      </c>
      <c r="AB150" s="432" t="s">
        <v>643</v>
      </c>
      <c r="AC150" s="432" t="s">
        <v>643</v>
      </c>
      <c r="AD150" s="432" t="s">
        <v>643</v>
      </c>
      <c r="AE150" s="432" t="s">
        <v>643</v>
      </c>
      <c r="AF150" s="432" t="s">
        <v>643</v>
      </c>
      <c r="AG150" s="432" t="s">
        <v>643</v>
      </c>
      <c r="AH150" s="432" t="s">
        <v>643</v>
      </c>
      <c r="AI150" s="432" t="s">
        <v>643</v>
      </c>
      <c r="AJ150" s="432" t="s">
        <v>643</v>
      </c>
      <c r="AK150" s="432" t="s">
        <v>643</v>
      </c>
      <c r="AL150" s="432" t="s">
        <v>643</v>
      </c>
      <c r="AM150" s="432" t="s">
        <v>643</v>
      </c>
      <c r="AN150" s="432" t="s">
        <v>643</v>
      </c>
      <c r="AO150" s="432" t="s">
        <v>643</v>
      </c>
      <c r="AP150" s="432" t="s">
        <v>643</v>
      </c>
      <c r="AQ150" s="432" t="s">
        <v>643</v>
      </c>
      <c r="AR150" s="432" t="s">
        <v>643</v>
      </c>
      <c r="AS150" s="432" t="s">
        <v>643</v>
      </c>
      <c r="AT150" s="432" t="s">
        <v>643</v>
      </c>
      <c r="AU150" s="432" t="s">
        <v>643</v>
      </c>
      <c r="AV150" s="432" t="s">
        <v>643</v>
      </c>
      <c r="AW150" s="432" t="s">
        <v>643</v>
      </c>
      <c r="AX150" s="432" t="s">
        <v>643</v>
      </c>
      <c r="AY150" s="432" t="s">
        <v>643</v>
      </c>
      <c r="AZ150" s="432" t="s">
        <v>643</v>
      </c>
      <c r="BA150" s="432" t="s">
        <v>643</v>
      </c>
      <c r="BB150" s="432" t="s">
        <v>643</v>
      </c>
      <c r="BC150" s="1179"/>
      <c r="BD150" s="1152"/>
      <c r="BE150" s="1181"/>
      <c r="BP150" s="50" t="e">
        <f>INDEX(番号!$CA$5:$CB$44,C149,2)</f>
        <v>#VALUE!</v>
      </c>
      <c r="BQ150" s="50" t="str">
        <f>IF(C149="","",IF(BP150="",INDEX(番号!$CA$44:$CB148,C149,2),BP150))</f>
        <v/>
      </c>
      <c r="BR150" s="50" t="e">
        <f>INDEX(番号!$CC$5:$CE$52,C149,3)</f>
        <v>#VALUE!</v>
      </c>
      <c r="BS150" s="50" t="str">
        <f>IF(C149="","",IF(BR150="0",INDEX(番号!$CC$5:$CE$52,C149,2),BR150))&amp;""</f>
        <v/>
      </c>
      <c r="BT150" s="50" t="e">
        <f>INDEX(番号!$CA$5:$CB$44,E149,2)</f>
        <v>#VALUE!</v>
      </c>
      <c r="BU150" s="50" t="str">
        <f>IF(E149="","",IF(BT150="",INDEX(番号!$CA$44:$CB148,E149,2),BT150))&amp;""</f>
        <v/>
      </c>
      <c r="BV150" s="50" t="e">
        <f>INDEX(番号!$CC$5:$CE$52,E149,3)</f>
        <v>#VALUE!</v>
      </c>
      <c r="BW150" s="50" t="str">
        <f>IF(E149="","",IF(BV150="0",INDEX(番号!$CC$5:$CE$52,E149,2),BV150))&amp;""</f>
        <v/>
      </c>
      <c r="BX150" s="50" t="e">
        <f>INDEX(番号!$CA$5:$CB$44,G149,2)</f>
        <v>#VALUE!</v>
      </c>
      <c r="BY150" s="50" t="str">
        <f>IF(G149="","",IF(BX150="",INDEX(番号!$CA$44:$CB148,G149,2),BX150))&amp;""</f>
        <v/>
      </c>
      <c r="BZ150" s="50" t="e">
        <f>INDEX(番号!$CC$5:$CE$52,G149,3)</f>
        <v>#VALUE!</v>
      </c>
      <c r="CA150" s="50" t="str">
        <f>IF(G149="","",IF(BZ150="0",INDEX(番号!$CC$5:$CE$52,G149,2),BZ150))&amp;""</f>
        <v/>
      </c>
      <c r="CB150" s="50" t="e">
        <f>INDEX(番号!$CA$5:$CB$44,I149,2)</f>
        <v>#VALUE!</v>
      </c>
      <c r="CC150" s="50" t="str">
        <f>IF(I149="","",IF(CB150="",INDEX(番号!$CA$44:$CB148,I149,2),CB150))&amp;""</f>
        <v/>
      </c>
      <c r="CD150" s="50" t="e">
        <f>INDEX(番号!$CC$5:$CE$52,I149,3)</f>
        <v>#VALUE!</v>
      </c>
      <c r="CE150" s="50" t="str">
        <f>IF(I149="","",IF(CD150="0",INDEX(番号!$CC$5:$CE$52,I149,2),CD150))&amp;""</f>
        <v/>
      </c>
      <c r="CF150" s="50" t="e">
        <f>INDEX(番号!$CA$5:$CB$44,K149,2)</f>
        <v>#VALUE!</v>
      </c>
      <c r="CG150" s="50" t="str">
        <f>IF(K149="","",IF(CF150="",INDEX(番号!$CA$5:$CB$44,K149,1),CF150))&amp;""</f>
        <v/>
      </c>
      <c r="CH150" s="50" t="e">
        <f>INDEX(番号!$CC$5:$CE$52,K149,3)</f>
        <v>#VALUE!</v>
      </c>
      <c r="CI150" s="50" t="str">
        <f>IF(K149="","",IF(CH150="0",INDEX(番号!$CC$5:$CE$52,K149,2),CH150))&amp;""</f>
        <v/>
      </c>
      <c r="CJ150" s="50" t="e">
        <f>INDEX(番号!$CA$5:$CB$44,M149,2)</f>
        <v>#VALUE!</v>
      </c>
      <c r="CK150" s="50" t="str">
        <f>IF(M149="","",IF(CJ150="",INDEX(番号!$CA$5:$CB$44,M149,1),CJ150))&amp;""</f>
        <v/>
      </c>
      <c r="CL150" s="50" t="e">
        <f>INDEX(番号!$CC$5:$CE$52,M149,3)</f>
        <v>#VALUE!</v>
      </c>
      <c r="CM150" s="50" t="str">
        <f>IF(M149="","",IF(CL150="0",INDEX(番号!$CC$5:$CE$52,M149,2),CL150))&amp;""</f>
        <v/>
      </c>
      <c r="DA150" s="1153" t="str">
        <f>IF(DA148="grey","grey","")</f>
        <v>grey</v>
      </c>
      <c r="DB150" s="1154"/>
      <c r="DC150" s="1153" t="str">
        <f>IF(DC148="grey","grey","")</f>
        <v>grey</v>
      </c>
      <c r="DD150" s="1154"/>
      <c r="DE150" s="1153" t="str">
        <f>IF(DE148="grey","grey","")</f>
        <v>grey</v>
      </c>
      <c r="DF150" s="1154"/>
      <c r="DG150" s="1153" t="str">
        <f>IF(DG148="grey","grey","")</f>
        <v>grey</v>
      </c>
      <c r="DH150" s="1154"/>
      <c r="DI150" s="1153" t="str">
        <f>IF(DI148="grey","grey","")</f>
        <v>grey</v>
      </c>
      <c r="DJ150" s="1154"/>
      <c r="DK150" s="1153" t="str">
        <f>IF(DK148="grey","grey","")</f>
        <v>grey</v>
      </c>
      <c r="DL150" s="1154"/>
      <c r="DM150" s="22" t="str">
        <f>IFERROR(INDEX(内線情報!$BL$5:$BL$41,MATCH(R150,内線情報!$AI$5:$AI$43,0),1),"")</f>
        <v/>
      </c>
      <c r="DS150" s="1141"/>
      <c r="DV150" s="1153" t="str">
        <f>IF(B149="DK",BQ150,IF(B149="NK",BS150,""))</f>
        <v/>
      </c>
      <c r="DW150" s="1154"/>
      <c r="DX150" s="1155" t="str">
        <f>IF(D149="DK",BU150,IF(D149="NK",BW150,""))</f>
        <v/>
      </c>
      <c r="DY150" s="1156"/>
      <c r="DZ150" s="1155" t="str">
        <f>IF(F149="DK",BY150,IF(F149="NK",CA150,""))</f>
        <v/>
      </c>
      <c r="EA150" s="1156"/>
      <c r="EB150" s="1155" t="str">
        <f>IF(H149="DK",CC150,IF(H149="NK",CE150,""))</f>
        <v/>
      </c>
      <c r="EC150" s="1156"/>
      <c r="ED150" s="1155" t="str">
        <f>IF(J149="DK",CG150,IF(J149="NK",CI150,""))</f>
        <v/>
      </c>
      <c r="EE150" s="1156"/>
      <c r="EF150" s="1155" t="str">
        <f>IF(L149="DK",CK150,IF(L149="NK",CM150,""))</f>
        <v/>
      </c>
      <c r="EG150" s="1156"/>
      <c r="ET150" s="1153"/>
      <c r="EU150" s="1154"/>
      <c r="EV150" s="1153"/>
      <c r="EW150" s="1154"/>
      <c r="EX150" s="1153"/>
      <c r="EY150" s="1154"/>
      <c r="EZ150" s="1153"/>
      <c r="FA150" s="1154"/>
      <c r="FB150" s="1153"/>
      <c r="FC150" s="1154"/>
      <c r="FD150" s="1153"/>
      <c r="FE150" s="1154"/>
      <c r="FF150" s="411"/>
      <c r="FG150" s="411"/>
      <c r="FH150" s="411"/>
      <c r="FI150" s="411"/>
      <c r="FJ150" s="411"/>
      <c r="FK150" s="411"/>
      <c r="FL150" s="411"/>
      <c r="FM150" s="411"/>
      <c r="FN150" s="411"/>
      <c r="FO150" s="411"/>
      <c r="FP150" s="411"/>
      <c r="FQ150" s="411"/>
      <c r="FR150" s="1153"/>
      <c r="FS150" s="1154"/>
      <c r="FT150" s="1153"/>
      <c r="FU150" s="1154"/>
      <c r="FV150" s="1153"/>
      <c r="FW150" s="1154"/>
      <c r="FX150" s="1153"/>
      <c r="FY150" s="1154"/>
      <c r="FZ150" s="1153"/>
      <c r="GA150" s="1154"/>
      <c r="GB150" s="1153"/>
      <c r="GC150" s="1154"/>
      <c r="GE150" s="1152"/>
      <c r="GF150" s="1152"/>
      <c r="GG150" s="1161"/>
      <c r="GH150" s="1152"/>
      <c r="GI150" s="633" t="str">
        <f t="shared" ref="GI150:HR150" si="392">IF(GI134="grey","grey",IF($GG149="grey","grey",IF(S150="","yellow",IF(COUNTIF($CW$6:$CW$7,S150)&gt;0,"","red"))))</f>
        <v>grey</v>
      </c>
      <c r="GJ150" s="633" t="str">
        <f t="shared" si="392"/>
        <v>grey</v>
      </c>
      <c r="GK150" s="633" t="str">
        <f t="shared" si="392"/>
        <v>grey</v>
      </c>
      <c r="GL150" s="633" t="str">
        <f t="shared" si="392"/>
        <v>grey</v>
      </c>
      <c r="GM150" s="633" t="str">
        <f t="shared" si="392"/>
        <v>grey</v>
      </c>
      <c r="GN150" s="633" t="str">
        <f t="shared" si="392"/>
        <v>grey</v>
      </c>
      <c r="GO150" s="633" t="str">
        <f t="shared" si="392"/>
        <v>grey</v>
      </c>
      <c r="GP150" s="633" t="str">
        <f t="shared" si="392"/>
        <v>grey</v>
      </c>
      <c r="GQ150" s="633" t="str">
        <f t="shared" si="392"/>
        <v>grey</v>
      </c>
      <c r="GR150" s="633" t="str">
        <f t="shared" si="392"/>
        <v>grey</v>
      </c>
      <c r="GS150" s="633" t="str">
        <f t="shared" si="392"/>
        <v>grey</v>
      </c>
      <c r="GT150" s="633" t="str">
        <f t="shared" si="392"/>
        <v>grey</v>
      </c>
      <c r="GU150" s="633" t="str">
        <f t="shared" si="392"/>
        <v>grey</v>
      </c>
      <c r="GV150" s="633" t="str">
        <f t="shared" si="392"/>
        <v>grey</v>
      </c>
      <c r="GW150" s="633" t="str">
        <f t="shared" si="392"/>
        <v>grey</v>
      </c>
      <c r="GX150" s="633" t="str">
        <f t="shared" si="392"/>
        <v>grey</v>
      </c>
      <c r="GY150" s="633" t="str">
        <f t="shared" si="392"/>
        <v>grey</v>
      </c>
      <c r="GZ150" s="633" t="str">
        <f t="shared" si="392"/>
        <v>grey</v>
      </c>
      <c r="HA150" s="633" t="str">
        <f t="shared" si="392"/>
        <v>grey</v>
      </c>
      <c r="HB150" s="633" t="str">
        <f t="shared" si="392"/>
        <v>grey</v>
      </c>
      <c r="HC150" s="633" t="str">
        <f t="shared" si="392"/>
        <v>grey</v>
      </c>
      <c r="HD150" s="633" t="str">
        <f t="shared" si="392"/>
        <v>grey</v>
      </c>
      <c r="HE150" s="633" t="str">
        <f t="shared" si="392"/>
        <v>grey</v>
      </c>
      <c r="HF150" s="633" t="str">
        <f t="shared" si="392"/>
        <v>grey</v>
      </c>
      <c r="HG150" s="633" t="str">
        <f t="shared" si="392"/>
        <v>grey</v>
      </c>
      <c r="HH150" s="633" t="str">
        <f t="shared" si="392"/>
        <v>grey</v>
      </c>
      <c r="HI150" s="633" t="str">
        <f t="shared" si="392"/>
        <v>grey</v>
      </c>
      <c r="HJ150" s="633" t="str">
        <f t="shared" si="392"/>
        <v>grey</v>
      </c>
      <c r="HK150" s="633" t="str">
        <f t="shared" si="392"/>
        <v>grey</v>
      </c>
      <c r="HL150" s="633" t="str">
        <f t="shared" si="392"/>
        <v>grey</v>
      </c>
      <c r="HM150" s="633" t="str">
        <f t="shared" si="392"/>
        <v>grey</v>
      </c>
      <c r="HN150" s="633" t="str">
        <f t="shared" si="392"/>
        <v>grey</v>
      </c>
      <c r="HO150" s="633" t="str">
        <f t="shared" si="392"/>
        <v>grey</v>
      </c>
      <c r="HP150" s="633" t="str">
        <f t="shared" si="392"/>
        <v>grey</v>
      </c>
      <c r="HQ150" s="633" t="str">
        <f t="shared" si="392"/>
        <v>grey</v>
      </c>
      <c r="HR150" s="633" t="str">
        <f t="shared" si="392"/>
        <v>grey</v>
      </c>
      <c r="HS150" s="1163"/>
      <c r="HT150" s="1152"/>
      <c r="HU150" s="1161"/>
    </row>
    <row r="151" spans="2:229">
      <c r="B151" s="1175" t="str">
        <f>IFERROR(INDEX($DV:$DV,ROW()),"")&amp;""</f>
        <v/>
      </c>
      <c r="C151" s="1176"/>
      <c r="D151" s="1177" t="str">
        <f>IFERROR(INDEX($DX:$DX,ROW()),"")&amp;""</f>
        <v/>
      </c>
      <c r="E151" s="1176"/>
      <c r="F151" s="1175" t="str">
        <f>IFERROR(INDEX($DZ:$DZ,ROW()),"")&amp;""</f>
        <v/>
      </c>
      <c r="G151" s="1176"/>
      <c r="H151" s="1175" t="str">
        <f>IFERROR(INDEX($EB:$EB,ROW()),"")&amp;""</f>
        <v/>
      </c>
      <c r="I151" s="1176"/>
      <c r="J151" s="1175" t="str">
        <f>IFERROR(INDEX($ED:$ED,ROW()),"")&amp;""</f>
        <v/>
      </c>
      <c r="K151" s="1176"/>
      <c r="L151" s="1175" t="str">
        <f>IFERROR(INDEX($EF:$EF,ROW()),"")&amp;""</f>
        <v/>
      </c>
      <c r="M151" s="1176"/>
      <c r="O151" s="1151">
        <v>8</v>
      </c>
      <c r="P151" s="1151" t="str">
        <f>IFERROR(INDEX(内線情報!$C$5:$C$54,MATCH($Q151,内線情報!$B$5:$B$54,0)),"")&amp;""</f>
        <v/>
      </c>
      <c r="Q151" s="1160"/>
      <c r="R151" s="1151" t="str">
        <f>IFERROR(INDEX(内線情報!$D$5:$D$54,MATCH($Q151,内線情報!$B$5:$B$54,0)),"")&amp;""</f>
        <v/>
      </c>
      <c r="S151" s="431" t="s">
        <v>643</v>
      </c>
      <c r="T151" s="431" t="s">
        <v>643</v>
      </c>
      <c r="U151" s="431" t="s">
        <v>643</v>
      </c>
      <c r="V151" s="431" t="s">
        <v>643</v>
      </c>
      <c r="W151" s="431" t="s">
        <v>643</v>
      </c>
      <c r="X151" s="431" t="s">
        <v>643</v>
      </c>
      <c r="Y151" s="431" t="s">
        <v>643</v>
      </c>
      <c r="Z151" s="431" t="s">
        <v>643</v>
      </c>
      <c r="AA151" s="431" t="s">
        <v>643</v>
      </c>
      <c r="AB151" s="431" t="s">
        <v>643</v>
      </c>
      <c r="AC151" s="431" t="s">
        <v>643</v>
      </c>
      <c r="AD151" s="431" t="s">
        <v>643</v>
      </c>
      <c r="AE151" s="431" t="s">
        <v>643</v>
      </c>
      <c r="AF151" s="431" t="s">
        <v>643</v>
      </c>
      <c r="AG151" s="431" t="s">
        <v>643</v>
      </c>
      <c r="AH151" s="431" t="s">
        <v>643</v>
      </c>
      <c r="AI151" s="431" t="s">
        <v>643</v>
      </c>
      <c r="AJ151" s="431" t="s">
        <v>643</v>
      </c>
      <c r="AK151" s="431" t="s">
        <v>643</v>
      </c>
      <c r="AL151" s="431" t="s">
        <v>643</v>
      </c>
      <c r="AM151" s="431" t="s">
        <v>643</v>
      </c>
      <c r="AN151" s="431" t="s">
        <v>643</v>
      </c>
      <c r="AO151" s="431" t="s">
        <v>643</v>
      </c>
      <c r="AP151" s="431" t="s">
        <v>643</v>
      </c>
      <c r="AQ151" s="431" t="s">
        <v>643</v>
      </c>
      <c r="AR151" s="431" t="s">
        <v>643</v>
      </c>
      <c r="AS151" s="431" t="s">
        <v>643</v>
      </c>
      <c r="AT151" s="431" t="s">
        <v>643</v>
      </c>
      <c r="AU151" s="431" t="s">
        <v>643</v>
      </c>
      <c r="AV151" s="431" t="s">
        <v>643</v>
      </c>
      <c r="AW151" s="431" t="s">
        <v>643</v>
      </c>
      <c r="AX151" s="431" t="s">
        <v>643</v>
      </c>
      <c r="AY151" s="431" t="s">
        <v>643</v>
      </c>
      <c r="AZ151" s="431" t="s">
        <v>643</v>
      </c>
      <c r="BA151" s="431" t="s">
        <v>643</v>
      </c>
      <c r="BB151" s="431" t="s">
        <v>643</v>
      </c>
      <c r="BC151" s="1178" t="s">
        <v>643</v>
      </c>
      <c r="BD151" s="1151" t="str">
        <f>IFERROR(IF(Q151="","",IF(ISBLANK(INDEX(内線情報!$G$5:$G$54,Q151)),1,DS151)),"")&amp;""</f>
        <v/>
      </c>
      <c r="BE151" s="1180"/>
      <c r="BP151" s="50" t="s">
        <v>720</v>
      </c>
      <c r="BQ151" s="50" t="str">
        <f>IF(C149="","",INDEX(外線情報!$K$5:$K$16,C149,1))&amp;""</f>
        <v/>
      </c>
      <c r="BR151" s="50" t="s">
        <v>417</v>
      </c>
      <c r="BS151" s="50" t="str">
        <f>IF(C149="","",INDEX(NK･NKG!$CG$5:$CG$52,C149,1))&amp;""</f>
        <v/>
      </c>
      <c r="BT151" s="50" t="s">
        <v>720</v>
      </c>
      <c r="BU151" s="50" t="str">
        <f>IF(E149="","",INDEX(外線情報!$K$5:$K$16,E149,1))&amp;""</f>
        <v/>
      </c>
      <c r="BV151" s="50" t="s">
        <v>417</v>
      </c>
      <c r="BW151" s="50" t="str">
        <f>IF(E149="","",INDEX(NK･NKG!$CG$5:$CG$52,E149,1))&amp;""</f>
        <v/>
      </c>
      <c r="BX151" s="50" t="s">
        <v>720</v>
      </c>
      <c r="BY151" s="50" t="str">
        <f>IF(G149="","",INDEX(外線情報!$K$5:$K$16,G149,1))&amp;""</f>
        <v/>
      </c>
      <c r="BZ151" s="50" t="s">
        <v>417</v>
      </c>
      <c r="CA151" s="50" t="str">
        <f>IF(G149="","",INDEX(NK･NKG!$CG$5:$CG$52,G149,1))&amp;""</f>
        <v/>
      </c>
      <c r="CB151" s="50" t="s">
        <v>720</v>
      </c>
      <c r="CC151" s="50" t="str">
        <f>IF(I149="","",INDEX(外線情報!$K$5:$K$16,I149,1))&amp;""</f>
        <v/>
      </c>
      <c r="CD151" s="50" t="s">
        <v>417</v>
      </c>
      <c r="CE151" s="50" t="str">
        <f>IF(I149="","",INDEX(NK･NKG!$CG$5:$CG$52,I149,1))&amp;""</f>
        <v/>
      </c>
      <c r="CF151" s="50" t="s">
        <v>720</v>
      </c>
      <c r="CG151" s="50" t="str">
        <f>IF(K149="","",INDEX(外線情報!$K$5:$K$16,K149,1))&amp;""</f>
        <v/>
      </c>
      <c r="CH151" s="50" t="s">
        <v>417</v>
      </c>
      <c r="CI151" s="50" t="str">
        <f>IF(K149="","",INDEX(NK･NKG!$CG$5:$CG$52,K149,1))&amp;""</f>
        <v/>
      </c>
      <c r="CJ151" s="50" t="s">
        <v>720</v>
      </c>
      <c r="CK151" s="50" t="str">
        <f>IF(M149="","",INDEX(外線情報!$K$5:$K$16,M149,1))&amp;""</f>
        <v/>
      </c>
      <c r="CL151" s="50" t="s">
        <v>417</v>
      </c>
      <c r="CM151" s="50" t="str">
        <f>IF(M149="","",INDEX(NK･NKG!$CG$5:$CG$52,M149,1))&amp;""</f>
        <v/>
      </c>
      <c r="DA151" s="1153" t="str">
        <f t="shared" ref="DA151" si="393">IF(DA148="grey","grey","")</f>
        <v>grey</v>
      </c>
      <c r="DB151" s="1154"/>
      <c r="DC151" s="1153" t="str">
        <f t="shared" ref="DC151" si="394">IF(DC148="grey","grey","")</f>
        <v>grey</v>
      </c>
      <c r="DD151" s="1154"/>
      <c r="DE151" s="1153" t="str">
        <f t="shared" ref="DE151" si="395">IF(DE148="grey","grey","")</f>
        <v>grey</v>
      </c>
      <c r="DF151" s="1154"/>
      <c r="DG151" s="1153" t="str">
        <f t="shared" ref="DG151" si="396">IF(DG148="grey","grey","")</f>
        <v>grey</v>
      </c>
      <c r="DH151" s="1154"/>
      <c r="DI151" s="1153" t="str">
        <f t="shared" ref="DI151" si="397">IF(DI148="grey","grey","")</f>
        <v>grey</v>
      </c>
      <c r="DJ151" s="1154"/>
      <c r="DK151" s="1153" t="str">
        <f t="shared" ref="DK151" si="398">IF(DK148="grey","grey","")</f>
        <v>grey</v>
      </c>
      <c r="DL151" s="1154"/>
      <c r="DM151" s="22" t="str">
        <f>IFERROR(INDEX(内線情報!$BL$5:$BL$41,MATCH(R151,内線情報!$AI$5:$AI$43,0),1),"")</f>
        <v/>
      </c>
      <c r="DS151" s="1141" t="e">
        <f>INDEX(内線情報!$G$5:$G$54,MATCH(Q151,DK,0))</f>
        <v>#N/A</v>
      </c>
      <c r="DV151" s="1153" t="str">
        <f>IF(B149="IK",BQ151,IF(B149="NK",BS151,""))</f>
        <v/>
      </c>
      <c r="DW151" s="1154"/>
      <c r="DX151" s="1155" t="str">
        <f>IF(D149="IK",BU151,IF(D149="NK",BW151,""))</f>
        <v/>
      </c>
      <c r="DY151" s="1156"/>
      <c r="DZ151" s="1155" t="str">
        <f>IF(F149="IK",BY151,IF(F149="NK",CA151,""))</f>
        <v/>
      </c>
      <c r="EA151" s="1156"/>
      <c r="EB151" s="1155" t="str">
        <f>IF(H149="IK",CC151,IF(H149="NK",CE151,""))</f>
        <v/>
      </c>
      <c r="EC151" s="1156"/>
      <c r="ED151" s="1155" t="str">
        <f>IF(J149="IK",CG151,IF(J149="NK",CI151,""))</f>
        <v/>
      </c>
      <c r="EE151" s="1156"/>
      <c r="EF151" s="1155" t="str">
        <f>IF(L149="IK",CK151,IF(L149="NK",CM151,""))</f>
        <v/>
      </c>
      <c r="EG151" s="1156"/>
      <c r="ET151" s="1153"/>
      <c r="EU151" s="1154"/>
      <c r="EV151" s="1153"/>
      <c r="EW151" s="1154"/>
      <c r="EX151" s="1153"/>
      <c r="EY151" s="1154"/>
      <c r="EZ151" s="1153"/>
      <c r="FA151" s="1154"/>
      <c r="FB151" s="1153"/>
      <c r="FC151" s="1154"/>
      <c r="FD151" s="1153"/>
      <c r="FE151" s="1154"/>
      <c r="FF151" s="411"/>
      <c r="FG151" s="411"/>
      <c r="FH151" s="411"/>
      <c r="FI151" s="411"/>
      <c r="FJ151" s="411"/>
      <c r="FK151" s="411"/>
      <c r="FL151" s="411"/>
      <c r="FM151" s="411"/>
      <c r="FN151" s="411"/>
      <c r="FO151" s="411"/>
      <c r="FP151" s="411"/>
      <c r="FQ151" s="411"/>
      <c r="FR151" s="1153"/>
      <c r="FS151" s="1154"/>
      <c r="FT151" s="1153"/>
      <c r="FU151" s="1154"/>
      <c r="FV151" s="1153"/>
      <c r="FW151" s="1154"/>
      <c r="FX151" s="1153"/>
      <c r="FY151" s="1154"/>
      <c r="FZ151" s="1153"/>
      <c r="GA151" s="1154"/>
      <c r="GB151" s="1153"/>
      <c r="GC151" s="1154"/>
      <c r="GE151" s="1151" t="str">
        <f>IF($GF151="grey","grey","")</f>
        <v>grey</v>
      </c>
      <c r="GF151" s="1151" t="str">
        <f>IF($GG151="grey","grey","")</f>
        <v>grey</v>
      </c>
      <c r="GG151" s="1160" t="str">
        <f>IF(Q151="","grey",IF(COUNTIF(Q:Q,Q151)&gt;1,"red",IF(COUNTIF(_DK,Q151)&gt;0,"","red")))</f>
        <v>grey</v>
      </c>
      <c r="GH151" s="1151" t="str">
        <f>IF($GF151="grey","grey","")</f>
        <v>grey</v>
      </c>
      <c r="GI151" s="633" t="str">
        <f t="shared" ref="GI151:HR151" si="399">IF(GI134="grey","grey",IF($GG151="grey","grey",IF(S151="","yellow",IF(COUNTIF($CT$6:$CT$21,S151)&gt;0,"","red"))))</f>
        <v>grey</v>
      </c>
      <c r="GJ151" s="633" t="str">
        <f t="shared" si="399"/>
        <v>grey</v>
      </c>
      <c r="GK151" s="633" t="str">
        <f t="shared" si="399"/>
        <v>grey</v>
      </c>
      <c r="GL151" s="633" t="str">
        <f t="shared" si="399"/>
        <v>grey</v>
      </c>
      <c r="GM151" s="633" t="str">
        <f t="shared" si="399"/>
        <v>grey</v>
      </c>
      <c r="GN151" s="633" t="str">
        <f t="shared" si="399"/>
        <v>grey</v>
      </c>
      <c r="GO151" s="633" t="str">
        <f t="shared" si="399"/>
        <v>grey</v>
      </c>
      <c r="GP151" s="633" t="str">
        <f t="shared" si="399"/>
        <v>grey</v>
      </c>
      <c r="GQ151" s="633" t="str">
        <f t="shared" si="399"/>
        <v>grey</v>
      </c>
      <c r="GR151" s="633" t="str">
        <f t="shared" si="399"/>
        <v>grey</v>
      </c>
      <c r="GS151" s="633" t="str">
        <f t="shared" si="399"/>
        <v>grey</v>
      </c>
      <c r="GT151" s="633" t="str">
        <f t="shared" si="399"/>
        <v>grey</v>
      </c>
      <c r="GU151" s="633" t="str">
        <f t="shared" si="399"/>
        <v>grey</v>
      </c>
      <c r="GV151" s="633" t="str">
        <f t="shared" si="399"/>
        <v>grey</v>
      </c>
      <c r="GW151" s="633" t="str">
        <f t="shared" si="399"/>
        <v>grey</v>
      </c>
      <c r="GX151" s="633" t="str">
        <f t="shared" si="399"/>
        <v>grey</v>
      </c>
      <c r="GY151" s="633" t="str">
        <f t="shared" si="399"/>
        <v>grey</v>
      </c>
      <c r="GZ151" s="633" t="str">
        <f t="shared" si="399"/>
        <v>grey</v>
      </c>
      <c r="HA151" s="633" t="str">
        <f t="shared" si="399"/>
        <v>grey</v>
      </c>
      <c r="HB151" s="633" t="str">
        <f t="shared" si="399"/>
        <v>grey</v>
      </c>
      <c r="HC151" s="633" t="str">
        <f t="shared" si="399"/>
        <v>grey</v>
      </c>
      <c r="HD151" s="633" t="str">
        <f t="shared" si="399"/>
        <v>grey</v>
      </c>
      <c r="HE151" s="633" t="str">
        <f t="shared" si="399"/>
        <v>grey</v>
      </c>
      <c r="HF151" s="633" t="str">
        <f t="shared" si="399"/>
        <v>grey</v>
      </c>
      <c r="HG151" s="633" t="str">
        <f t="shared" si="399"/>
        <v>grey</v>
      </c>
      <c r="HH151" s="633" t="str">
        <f t="shared" si="399"/>
        <v>grey</v>
      </c>
      <c r="HI151" s="633" t="str">
        <f t="shared" si="399"/>
        <v>grey</v>
      </c>
      <c r="HJ151" s="633" t="str">
        <f t="shared" si="399"/>
        <v>grey</v>
      </c>
      <c r="HK151" s="633" t="str">
        <f t="shared" si="399"/>
        <v>grey</v>
      </c>
      <c r="HL151" s="633" t="str">
        <f t="shared" si="399"/>
        <v>grey</v>
      </c>
      <c r="HM151" s="633" t="str">
        <f t="shared" si="399"/>
        <v>grey</v>
      </c>
      <c r="HN151" s="633" t="str">
        <f t="shared" si="399"/>
        <v>grey</v>
      </c>
      <c r="HO151" s="633" t="str">
        <f t="shared" si="399"/>
        <v>grey</v>
      </c>
      <c r="HP151" s="633" t="str">
        <f t="shared" si="399"/>
        <v>grey</v>
      </c>
      <c r="HQ151" s="633" t="str">
        <f t="shared" si="399"/>
        <v>grey</v>
      </c>
      <c r="HR151" s="633" t="str">
        <f t="shared" si="399"/>
        <v>grey</v>
      </c>
      <c r="HS151" s="1162" t="str">
        <f t="shared" ref="HS151" si="400">IF($GG151="grey","grey",IF(BC151="","",IF(COUNTIF($CV$6:$CV$7,BC151)&gt;0,"","red")))</f>
        <v>grey</v>
      </c>
      <c r="HT151" s="1151" t="str">
        <f t="shared" ref="HT151:HU151" si="401">IF($GG151="grey","grey","")</f>
        <v>grey</v>
      </c>
      <c r="HU151" s="1160" t="str">
        <f t="shared" si="401"/>
        <v>grey</v>
      </c>
    </row>
    <row r="152" spans="2:229">
      <c r="B152" s="1184" t="s">
        <v>1318</v>
      </c>
      <c r="C152" s="1185"/>
      <c r="D152" s="1182" t="s">
        <v>1318</v>
      </c>
      <c r="E152" s="1183"/>
      <c r="F152" s="1184" t="s">
        <v>1318</v>
      </c>
      <c r="G152" s="1185"/>
      <c r="H152" s="1182" t="s">
        <v>1318</v>
      </c>
      <c r="I152" s="1183"/>
      <c r="J152" s="1184" t="s">
        <v>1318</v>
      </c>
      <c r="K152" s="1185"/>
      <c r="L152" s="1182" t="s">
        <v>1318</v>
      </c>
      <c r="M152" s="1183"/>
      <c r="O152" s="1152"/>
      <c r="P152" s="1152"/>
      <c r="Q152" s="1161"/>
      <c r="R152" s="1152"/>
      <c r="S152" s="432" t="s">
        <v>643</v>
      </c>
      <c r="T152" s="432" t="s">
        <v>643</v>
      </c>
      <c r="U152" s="432" t="s">
        <v>643</v>
      </c>
      <c r="V152" s="432" t="s">
        <v>643</v>
      </c>
      <c r="W152" s="432" t="s">
        <v>643</v>
      </c>
      <c r="X152" s="432" t="s">
        <v>643</v>
      </c>
      <c r="Y152" s="432" t="s">
        <v>643</v>
      </c>
      <c r="Z152" s="432" t="s">
        <v>643</v>
      </c>
      <c r="AA152" s="432" t="s">
        <v>643</v>
      </c>
      <c r="AB152" s="432" t="s">
        <v>643</v>
      </c>
      <c r="AC152" s="432" t="s">
        <v>643</v>
      </c>
      <c r="AD152" s="432" t="s">
        <v>643</v>
      </c>
      <c r="AE152" s="432" t="s">
        <v>643</v>
      </c>
      <c r="AF152" s="432" t="s">
        <v>643</v>
      </c>
      <c r="AG152" s="432" t="s">
        <v>643</v>
      </c>
      <c r="AH152" s="432" t="s">
        <v>643</v>
      </c>
      <c r="AI152" s="432" t="s">
        <v>643</v>
      </c>
      <c r="AJ152" s="432" t="s">
        <v>643</v>
      </c>
      <c r="AK152" s="432" t="s">
        <v>643</v>
      </c>
      <c r="AL152" s="432" t="s">
        <v>643</v>
      </c>
      <c r="AM152" s="432" t="s">
        <v>643</v>
      </c>
      <c r="AN152" s="432" t="s">
        <v>643</v>
      </c>
      <c r="AO152" s="432" t="s">
        <v>643</v>
      </c>
      <c r="AP152" s="432" t="s">
        <v>643</v>
      </c>
      <c r="AQ152" s="432" t="s">
        <v>643</v>
      </c>
      <c r="AR152" s="432" t="s">
        <v>643</v>
      </c>
      <c r="AS152" s="432" t="s">
        <v>643</v>
      </c>
      <c r="AT152" s="432" t="s">
        <v>643</v>
      </c>
      <c r="AU152" s="432" t="s">
        <v>643</v>
      </c>
      <c r="AV152" s="432" t="s">
        <v>643</v>
      </c>
      <c r="AW152" s="432" t="s">
        <v>643</v>
      </c>
      <c r="AX152" s="432" t="s">
        <v>643</v>
      </c>
      <c r="AY152" s="432" t="s">
        <v>643</v>
      </c>
      <c r="AZ152" s="432" t="s">
        <v>643</v>
      </c>
      <c r="BA152" s="432" t="s">
        <v>643</v>
      </c>
      <c r="BB152" s="432" t="s">
        <v>643</v>
      </c>
      <c r="BC152" s="1179"/>
      <c r="BD152" s="1152"/>
      <c r="BE152" s="1181"/>
      <c r="BW152" s="50"/>
      <c r="CH152" s="50"/>
      <c r="CI152" s="50"/>
      <c r="DA152" s="1153" t="str">
        <f>IF(DA148="grey","grey",IF(AND(B149&lt;&gt;$BG$7,B149&lt;&gt;$BG$9,B149&lt;&gt;$BG$13,B149&lt;&gt;$BG$12),"grey",IF(B152="","yellow",IF(COUNTIF($CN$6:$CN$32,B152)&gt;0,"","red"))))</f>
        <v>grey</v>
      </c>
      <c r="DB152" s="1154"/>
      <c r="DC152" s="1153" t="str">
        <f>IF(DC148="grey","grey",IF(AND(D149&lt;&gt;$BG$7,D149&lt;&gt;$BG$9,D149&lt;&gt;$BG$13,D149&lt;&gt;$BG$12),"grey",IF(D152="","yellow",IF(COUNTIF($CN$6:$CN$32,D152)&gt;0,"","red"))))</f>
        <v>grey</v>
      </c>
      <c r="DD152" s="1154"/>
      <c r="DE152" s="1164" t="str">
        <f>IF(DE148="grey","grey",IF(AND(F149&lt;&gt;$BG$7,F149&lt;&gt;$BG$9,F149&lt;&gt;$BG$13,F149&lt;&gt;$BG$12),"grey",IF(F152="","yellow",IF(COUNTIF($CN$6:$CN$32,F152)&gt;0,"","red"))))</f>
        <v>grey</v>
      </c>
      <c r="DF152" s="1165"/>
      <c r="DG152" s="1164" t="str">
        <f>IF(DG148="grey","grey",IF(AND(H149&lt;&gt;$BG$7,H149&lt;&gt;$BG$9,H149&lt;&gt;$BG$13,H149&lt;&gt;$BG$12),"grey",IF(H152="","yellow",IF(COUNTIF($CN$6:$CN$32,H152)&gt;0,"","red"))))</f>
        <v>grey</v>
      </c>
      <c r="DH152" s="1165"/>
      <c r="DI152" s="1164" t="str">
        <f>IF(DI148="grey","grey",IF(AND(J149&lt;&gt;$BG$7,J149&lt;&gt;$BG$9,J149&lt;&gt;$BG$13,J149&lt;&gt;$BG$12),"grey",IF(J152="","yellow",IF(COUNTIF($CN$6:$CN$32,J152)&gt;0,"","red"))))</f>
        <v>grey</v>
      </c>
      <c r="DJ152" s="1165"/>
      <c r="DK152" s="1164" t="str">
        <f>IF(DK148="grey","grey",IF(AND(L149&lt;&gt;$BG$7,L149&lt;&gt;$BG$9,L149&lt;&gt;$BG$13,L149&lt;&gt;$BG$12),"grey",IF(L152="","yellow",IF(COUNTIF($CN$6:$CN$32,L152)&gt;0,"","red"))))</f>
        <v>grey</v>
      </c>
      <c r="DL152" s="1165"/>
      <c r="DM152" s="22" t="str">
        <f>IFERROR(INDEX(内線情報!$BL$5:$BL$41,MATCH(R152,内線情報!$AI$5:$AI$43,0),1),"")</f>
        <v/>
      </c>
      <c r="DS152" s="1141"/>
      <c r="DV152" s="1153"/>
      <c r="DW152" s="1154"/>
      <c r="DX152" s="1153"/>
      <c r="DY152" s="1154"/>
      <c r="DZ152" s="1153"/>
      <c r="EA152" s="1154"/>
      <c r="EB152" s="1153"/>
      <c r="EC152" s="1154"/>
      <c r="ED152" s="1153"/>
      <c r="EE152" s="1154"/>
      <c r="EF152" s="1153"/>
      <c r="EG152" s="1154"/>
      <c r="ET152" s="1153"/>
      <c r="EU152" s="1154"/>
      <c r="EV152" s="1153"/>
      <c r="EW152" s="1154"/>
      <c r="EX152" s="1153"/>
      <c r="EY152" s="1154"/>
      <c r="EZ152" s="1153"/>
      <c r="FA152" s="1154"/>
      <c r="FB152" s="1153"/>
      <c r="FC152" s="1154"/>
      <c r="FD152" s="1153"/>
      <c r="FE152" s="1154"/>
      <c r="FF152" s="411"/>
      <c r="FG152" s="411"/>
      <c r="FH152" s="411"/>
      <c r="FI152" s="411"/>
      <c r="FJ152" s="411"/>
      <c r="FK152" s="411"/>
      <c r="FL152" s="411"/>
      <c r="FM152" s="411"/>
      <c r="FN152" s="411"/>
      <c r="FO152" s="411"/>
      <c r="FP152" s="411"/>
      <c r="FQ152" s="411"/>
      <c r="FR152" s="1153"/>
      <c r="FS152" s="1154"/>
      <c r="FT152" s="1153"/>
      <c r="FU152" s="1154"/>
      <c r="FV152" s="1153"/>
      <c r="FW152" s="1154"/>
      <c r="FX152" s="1153"/>
      <c r="FY152" s="1154"/>
      <c r="FZ152" s="1153"/>
      <c r="GA152" s="1154"/>
      <c r="GB152" s="1153"/>
      <c r="GC152" s="1154"/>
      <c r="GE152" s="1152"/>
      <c r="GF152" s="1152"/>
      <c r="GG152" s="1161"/>
      <c r="GH152" s="1152"/>
      <c r="GI152" s="633" t="str">
        <f t="shared" ref="GI152:HR152" si="402">IF(GI134="grey","grey",IF($GG151="grey","grey",IF(S152="","yellow",IF(COUNTIF($CW$6:$CW$7,S152)&gt;0,"","red"))))</f>
        <v>grey</v>
      </c>
      <c r="GJ152" s="633" t="str">
        <f t="shared" si="402"/>
        <v>grey</v>
      </c>
      <c r="GK152" s="633" t="str">
        <f t="shared" si="402"/>
        <v>grey</v>
      </c>
      <c r="GL152" s="633" t="str">
        <f t="shared" si="402"/>
        <v>grey</v>
      </c>
      <c r="GM152" s="633" t="str">
        <f t="shared" si="402"/>
        <v>grey</v>
      </c>
      <c r="GN152" s="633" t="str">
        <f t="shared" si="402"/>
        <v>grey</v>
      </c>
      <c r="GO152" s="633" t="str">
        <f t="shared" si="402"/>
        <v>grey</v>
      </c>
      <c r="GP152" s="633" t="str">
        <f t="shared" si="402"/>
        <v>grey</v>
      </c>
      <c r="GQ152" s="633" t="str">
        <f t="shared" si="402"/>
        <v>grey</v>
      </c>
      <c r="GR152" s="633" t="str">
        <f t="shared" si="402"/>
        <v>grey</v>
      </c>
      <c r="GS152" s="633" t="str">
        <f t="shared" si="402"/>
        <v>grey</v>
      </c>
      <c r="GT152" s="633" t="str">
        <f t="shared" si="402"/>
        <v>grey</v>
      </c>
      <c r="GU152" s="633" t="str">
        <f t="shared" si="402"/>
        <v>grey</v>
      </c>
      <c r="GV152" s="633" t="str">
        <f t="shared" si="402"/>
        <v>grey</v>
      </c>
      <c r="GW152" s="633" t="str">
        <f t="shared" si="402"/>
        <v>grey</v>
      </c>
      <c r="GX152" s="633" t="str">
        <f t="shared" si="402"/>
        <v>grey</v>
      </c>
      <c r="GY152" s="633" t="str">
        <f t="shared" si="402"/>
        <v>grey</v>
      </c>
      <c r="GZ152" s="633" t="str">
        <f t="shared" si="402"/>
        <v>grey</v>
      </c>
      <c r="HA152" s="633" t="str">
        <f t="shared" si="402"/>
        <v>grey</v>
      </c>
      <c r="HB152" s="633" t="str">
        <f t="shared" si="402"/>
        <v>grey</v>
      </c>
      <c r="HC152" s="633" t="str">
        <f t="shared" si="402"/>
        <v>grey</v>
      </c>
      <c r="HD152" s="633" t="str">
        <f t="shared" si="402"/>
        <v>grey</v>
      </c>
      <c r="HE152" s="633" t="str">
        <f t="shared" si="402"/>
        <v>grey</v>
      </c>
      <c r="HF152" s="633" t="str">
        <f t="shared" si="402"/>
        <v>grey</v>
      </c>
      <c r="HG152" s="633" t="str">
        <f t="shared" si="402"/>
        <v>grey</v>
      </c>
      <c r="HH152" s="633" t="str">
        <f t="shared" si="402"/>
        <v>grey</v>
      </c>
      <c r="HI152" s="633" t="str">
        <f t="shared" si="402"/>
        <v>grey</v>
      </c>
      <c r="HJ152" s="633" t="str">
        <f t="shared" si="402"/>
        <v>grey</v>
      </c>
      <c r="HK152" s="633" t="str">
        <f t="shared" si="402"/>
        <v>grey</v>
      </c>
      <c r="HL152" s="633" t="str">
        <f t="shared" si="402"/>
        <v>grey</v>
      </c>
      <c r="HM152" s="633" t="str">
        <f t="shared" si="402"/>
        <v>grey</v>
      </c>
      <c r="HN152" s="633" t="str">
        <f t="shared" si="402"/>
        <v>grey</v>
      </c>
      <c r="HO152" s="633" t="str">
        <f t="shared" si="402"/>
        <v>grey</v>
      </c>
      <c r="HP152" s="633" t="str">
        <f t="shared" si="402"/>
        <v>grey</v>
      </c>
      <c r="HQ152" s="633" t="str">
        <f t="shared" si="402"/>
        <v>grey</v>
      </c>
      <c r="HR152" s="633" t="str">
        <f t="shared" si="402"/>
        <v>grey</v>
      </c>
      <c r="HS152" s="1163"/>
      <c r="HT152" s="1152"/>
      <c r="HU152" s="1161"/>
    </row>
    <row r="153" spans="2:229">
      <c r="B153" s="1186" t="s">
        <v>309</v>
      </c>
      <c r="C153" s="1187"/>
      <c r="D153" s="1186" t="s">
        <v>310</v>
      </c>
      <c r="E153" s="1187"/>
      <c r="F153" s="1186" t="s">
        <v>311</v>
      </c>
      <c r="G153" s="1187"/>
      <c r="H153" s="1186" t="s">
        <v>312</v>
      </c>
      <c r="I153" s="1187"/>
      <c r="J153" s="1186" t="s">
        <v>1332</v>
      </c>
      <c r="K153" s="1187"/>
      <c r="L153" s="1186" t="s">
        <v>314</v>
      </c>
      <c r="M153" s="1187"/>
      <c r="O153" s="1151">
        <v>9</v>
      </c>
      <c r="P153" s="1151" t="str">
        <f>IFERROR(INDEX(内線情報!$C$5:$C$54,MATCH($Q153,内線情報!$B$5:$B$54,0)),"")&amp;""</f>
        <v/>
      </c>
      <c r="Q153" s="1160"/>
      <c r="R153" s="1151" t="str">
        <f>IFERROR(INDEX(内線情報!$D$5:$D$54,MATCH($Q153,内線情報!$B$5:$B$54,0)),"")&amp;""</f>
        <v/>
      </c>
      <c r="S153" s="431" t="s">
        <v>643</v>
      </c>
      <c r="T153" s="431" t="s">
        <v>643</v>
      </c>
      <c r="U153" s="431" t="s">
        <v>643</v>
      </c>
      <c r="V153" s="431" t="s">
        <v>643</v>
      </c>
      <c r="W153" s="431" t="s">
        <v>643</v>
      </c>
      <c r="X153" s="431" t="s">
        <v>643</v>
      </c>
      <c r="Y153" s="431" t="s">
        <v>643</v>
      </c>
      <c r="Z153" s="431" t="s">
        <v>643</v>
      </c>
      <c r="AA153" s="431" t="s">
        <v>643</v>
      </c>
      <c r="AB153" s="431" t="s">
        <v>643</v>
      </c>
      <c r="AC153" s="431" t="s">
        <v>643</v>
      </c>
      <c r="AD153" s="431" t="s">
        <v>643</v>
      </c>
      <c r="AE153" s="431" t="s">
        <v>643</v>
      </c>
      <c r="AF153" s="431" t="s">
        <v>643</v>
      </c>
      <c r="AG153" s="431" t="s">
        <v>643</v>
      </c>
      <c r="AH153" s="431" t="s">
        <v>643</v>
      </c>
      <c r="AI153" s="431" t="s">
        <v>643</v>
      </c>
      <c r="AJ153" s="431" t="s">
        <v>643</v>
      </c>
      <c r="AK153" s="431" t="s">
        <v>643</v>
      </c>
      <c r="AL153" s="431" t="s">
        <v>643</v>
      </c>
      <c r="AM153" s="431" t="s">
        <v>643</v>
      </c>
      <c r="AN153" s="431" t="s">
        <v>643</v>
      </c>
      <c r="AO153" s="431" t="s">
        <v>643</v>
      </c>
      <c r="AP153" s="431" t="s">
        <v>643</v>
      </c>
      <c r="AQ153" s="431" t="s">
        <v>643</v>
      </c>
      <c r="AR153" s="431" t="s">
        <v>643</v>
      </c>
      <c r="AS153" s="431" t="s">
        <v>643</v>
      </c>
      <c r="AT153" s="431" t="s">
        <v>643</v>
      </c>
      <c r="AU153" s="431" t="s">
        <v>643</v>
      </c>
      <c r="AV153" s="431" t="s">
        <v>643</v>
      </c>
      <c r="AW153" s="431" t="s">
        <v>643</v>
      </c>
      <c r="AX153" s="431" t="s">
        <v>643</v>
      </c>
      <c r="AY153" s="431" t="s">
        <v>643</v>
      </c>
      <c r="AZ153" s="431" t="s">
        <v>643</v>
      </c>
      <c r="BA153" s="431" t="s">
        <v>643</v>
      </c>
      <c r="BB153" s="431" t="s">
        <v>643</v>
      </c>
      <c r="BC153" s="1178" t="s">
        <v>643</v>
      </c>
      <c r="BD153" s="1151" t="str">
        <f>IFERROR(IF(Q153="","",IF(ISBLANK(INDEX(内線情報!$G$5:$G$54,Q153)),1,DS153)),"")&amp;""</f>
        <v/>
      </c>
      <c r="BE153" s="1180"/>
      <c r="BQ153" s="52"/>
      <c r="BS153" s="52"/>
      <c r="BU153" s="52"/>
      <c r="BV153" s="50"/>
      <c r="BW153" s="52"/>
      <c r="BY153" s="52"/>
      <c r="CA153" s="52"/>
      <c r="CC153" s="52"/>
      <c r="CE153" s="52"/>
      <c r="CG153" s="52"/>
      <c r="CH153" s="50"/>
      <c r="CI153" s="52"/>
      <c r="CK153" s="52"/>
      <c r="CM153" s="52"/>
      <c r="DA153" s="1166" t="str">
        <f>IFERROR(IF(COUNT(Q137:Q162)&gt;0,IF($DN136&lt;36,"grey",B153),"grey"),B153)</f>
        <v>grey</v>
      </c>
      <c r="DB153" s="1167"/>
      <c r="DC153" s="1166" t="str">
        <f>IFERROR(IF(COUNT(Q137:Q162)&gt;0,IF($DN136&lt;36,"grey",D153),"grey"),D153)</f>
        <v>grey</v>
      </c>
      <c r="DD153" s="1167"/>
      <c r="DE153" s="1166" t="str">
        <f>IFERROR(IF(COUNT(Q137:Q162)&gt;0,IF($DN136&lt;36,"grey",F153),"grey"),F153)</f>
        <v>grey</v>
      </c>
      <c r="DF153" s="1167"/>
      <c r="DG153" s="1166" t="str">
        <f>IFERROR(IF(COUNT(Q137:Q162)&gt;0,IF($DN136&lt;36,"grey",H153),"grey"),H153)</f>
        <v>grey</v>
      </c>
      <c r="DH153" s="1167"/>
      <c r="DI153" s="1166" t="str">
        <f>IFERROR(IF(COUNT(Q137:Q162)&gt;0,IF($DN136&lt;36,"grey",J153),"grey"),J153)</f>
        <v>grey</v>
      </c>
      <c r="DJ153" s="1167"/>
      <c r="DK153" s="1166" t="str">
        <f>IFERROR(IF(COUNT(Q137:Q162)&gt;0,IF($DN136&lt;36,"grey",L153),"grey"),L153)</f>
        <v>grey</v>
      </c>
      <c r="DL153" s="1167"/>
      <c r="DM153" s="22" t="str">
        <f>IFERROR(INDEX(内線情報!$BL$5:$BL$41,MATCH(R153,内線情報!$AI$5:$AI$43,0),1),"")</f>
        <v/>
      </c>
      <c r="DS153" s="1141" t="e">
        <f>INDEX(内線情報!$G$5:$G$54,MATCH(Q153,DK,0))</f>
        <v>#N/A</v>
      </c>
      <c r="DV153" s="1166"/>
      <c r="DW153" s="1167"/>
      <c r="DX153" s="1166"/>
      <c r="DY153" s="1167"/>
      <c r="DZ153" s="1166"/>
      <c r="EA153" s="1167"/>
      <c r="EB153" s="1166"/>
      <c r="EC153" s="1167"/>
      <c r="ED153" s="1166"/>
      <c r="EE153" s="1167"/>
      <c r="EF153" s="1166"/>
      <c r="EG153" s="1167"/>
      <c r="ET153" s="1166"/>
      <c r="EU153" s="1167"/>
      <c r="EV153" s="1166"/>
      <c r="EW153" s="1167"/>
      <c r="EX153" s="1166"/>
      <c r="EY153" s="1167"/>
      <c r="EZ153" s="1166"/>
      <c r="FA153" s="1167"/>
      <c r="FB153" s="1166"/>
      <c r="FC153" s="1167"/>
      <c r="FD153" s="1166"/>
      <c r="FE153" s="1167"/>
      <c r="FF153" s="420"/>
      <c r="FG153" s="420"/>
      <c r="FH153" s="420"/>
      <c r="FI153" s="420"/>
      <c r="FJ153" s="420"/>
      <c r="FK153" s="420"/>
      <c r="FL153" s="420"/>
      <c r="FM153" s="420"/>
      <c r="FN153" s="420"/>
      <c r="FO153" s="420"/>
      <c r="FP153" s="420"/>
      <c r="FQ153" s="420"/>
      <c r="FR153" s="1166"/>
      <c r="FS153" s="1167"/>
      <c r="FT153" s="1166"/>
      <c r="FU153" s="1167"/>
      <c r="FV153" s="1166"/>
      <c r="FW153" s="1167"/>
      <c r="FX153" s="1166"/>
      <c r="FY153" s="1167"/>
      <c r="FZ153" s="1166"/>
      <c r="GA153" s="1167"/>
      <c r="GB153" s="1166"/>
      <c r="GC153" s="1167"/>
      <c r="GE153" s="1151" t="str">
        <f>IF($GF153="grey","grey","")</f>
        <v>grey</v>
      </c>
      <c r="GF153" s="1151" t="str">
        <f>IF($GG153="grey","grey","")</f>
        <v>grey</v>
      </c>
      <c r="GG153" s="1160" t="str">
        <f>IF(Q153="","grey",IF(COUNTIF(Q:Q,Q153)&gt;1,"red",IF(COUNTIF(_DK,Q153)&gt;0,"","red")))</f>
        <v>grey</v>
      </c>
      <c r="GH153" s="1151" t="str">
        <f>IF($GF153="grey","grey","")</f>
        <v>grey</v>
      </c>
      <c r="GI153" s="633" t="str">
        <f t="shared" ref="GI153:HR153" si="403">IF(GI134="grey","grey",IF($GG153="grey","grey",IF(S153="","yellow",IF(COUNTIF($CT$6:$CT$21,S153)&gt;0,"","red"))))</f>
        <v>grey</v>
      </c>
      <c r="GJ153" s="633" t="str">
        <f t="shared" si="403"/>
        <v>grey</v>
      </c>
      <c r="GK153" s="633" t="str">
        <f t="shared" si="403"/>
        <v>grey</v>
      </c>
      <c r="GL153" s="633" t="str">
        <f t="shared" si="403"/>
        <v>grey</v>
      </c>
      <c r="GM153" s="633" t="str">
        <f t="shared" si="403"/>
        <v>grey</v>
      </c>
      <c r="GN153" s="633" t="str">
        <f t="shared" si="403"/>
        <v>grey</v>
      </c>
      <c r="GO153" s="633" t="str">
        <f t="shared" si="403"/>
        <v>grey</v>
      </c>
      <c r="GP153" s="633" t="str">
        <f t="shared" si="403"/>
        <v>grey</v>
      </c>
      <c r="GQ153" s="633" t="str">
        <f t="shared" si="403"/>
        <v>grey</v>
      </c>
      <c r="GR153" s="633" t="str">
        <f t="shared" si="403"/>
        <v>grey</v>
      </c>
      <c r="GS153" s="633" t="str">
        <f t="shared" si="403"/>
        <v>grey</v>
      </c>
      <c r="GT153" s="633" t="str">
        <f t="shared" si="403"/>
        <v>grey</v>
      </c>
      <c r="GU153" s="633" t="str">
        <f t="shared" si="403"/>
        <v>grey</v>
      </c>
      <c r="GV153" s="633" t="str">
        <f t="shared" si="403"/>
        <v>grey</v>
      </c>
      <c r="GW153" s="633" t="str">
        <f t="shared" si="403"/>
        <v>grey</v>
      </c>
      <c r="GX153" s="633" t="str">
        <f t="shared" si="403"/>
        <v>grey</v>
      </c>
      <c r="GY153" s="633" t="str">
        <f t="shared" si="403"/>
        <v>grey</v>
      </c>
      <c r="GZ153" s="633" t="str">
        <f t="shared" si="403"/>
        <v>grey</v>
      </c>
      <c r="HA153" s="633" t="str">
        <f t="shared" si="403"/>
        <v>grey</v>
      </c>
      <c r="HB153" s="633" t="str">
        <f t="shared" si="403"/>
        <v>grey</v>
      </c>
      <c r="HC153" s="633" t="str">
        <f t="shared" si="403"/>
        <v>grey</v>
      </c>
      <c r="HD153" s="633" t="str">
        <f t="shared" si="403"/>
        <v>grey</v>
      </c>
      <c r="HE153" s="633" t="str">
        <f t="shared" si="403"/>
        <v>grey</v>
      </c>
      <c r="HF153" s="633" t="str">
        <f t="shared" si="403"/>
        <v>grey</v>
      </c>
      <c r="HG153" s="633" t="str">
        <f t="shared" si="403"/>
        <v>grey</v>
      </c>
      <c r="HH153" s="633" t="str">
        <f t="shared" si="403"/>
        <v>grey</v>
      </c>
      <c r="HI153" s="633" t="str">
        <f t="shared" si="403"/>
        <v>grey</v>
      </c>
      <c r="HJ153" s="633" t="str">
        <f t="shared" si="403"/>
        <v>grey</v>
      </c>
      <c r="HK153" s="633" t="str">
        <f t="shared" si="403"/>
        <v>grey</v>
      </c>
      <c r="HL153" s="633" t="str">
        <f t="shared" si="403"/>
        <v>grey</v>
      </c>
      <c r="HM153" s="633" t="str">
        <f t="shared" si="403"/>
        <v>grey</v>
      </c>
      <c r="HN153" s="633" t="str">
        <f t="shared" si="403"/>
        <v>grey</v>
      </c>
      <c r="HO153" s="633" t="str">
        <f t="shared" si="403"/>
        <v>grey</v>
      </c>
      <c r="HP153" s="633" t="str">
        <f t="shared" si="403"/>
        <v>grey</v>
      </c>
      <c r="HQ153" s="633" t="str">
        <f t="shared" si="403"/>
        <v>grey</v>
      </c>
      <c r="HR153" s="633" t="str">
        <f t="shared" si="403"/>
        <v>grey</v>
      </c>
      <c r="HS153" s="1162" t="str">
        <f t="shared" ref="HS153" si="404">IF($GG153="grey","grey",IF(BC153="","",IF(COUNTIF($CV$6:$CV$7,BC153)&gt;0,"","red")))</f>
        <v>grey</v>
      </c>
      <c r="HT153" s="1151" t="str">
        <f t="shared" ref="HT153:HU153" si="405">IF($GG153="grey","grey","")</f>
        <v>grey</v>
      </c>
      <c r="HU153" s="1160" t="str">
        <f t="shared" si="405"/>
        <v>grey</v>
      </c>
    </row>
    <row r="154" spans="2:229">
      <c r="B154" s="34" t="s">
        <v>57</v>
      </c>
      <c r="C154" s="35"/>
      <c r="D154" s="34" t="s">
        <v>57</v>
      </c>
      <c r="E154" s="35"/>
      <c r="F154" s="34" t="s">
        <v>57</v>
      </c>
      <c r="G154" s="35"/>
      <c r="H154" s="34" t="s">
        <v>57</v>
      </c>
      <c r="I154" s="35"/>
      <c r="J154" s="34" t="s">
        <v>57</v>
      </c>
      <c r="K154" s="35"/>
      <c r="L154" s="34" t="s">
        <v>57</v>
      </c>
      <c r="M154" s="35"/>
      <c r="O154" s="1152"/>
      <c r="P154" s="1152"/>
      <c r="Q154" s="1161"/>
      <c r="R154" s="1152"/>
      <c r="S154" s="432" t="s">
        <v>643</v>
      </c>
      <c r="T154" s="432" t="s">
        <v>643</v>
      </c>
      <c r="U154" s="432" t="s">
        <v>643</v>
      </c>
      <c r="V154" s="432" t="s">
        <v>643</v>
      </c>
      <c r="W154" s="432" t="s">
        <v>643</v>
      </c>
      <c r="X154" s="432" t="s">
        <v>643</v>
      </c>
      <c r="Y154" s="432" t="s">
        <v>643</v>
      </c>
      <c r="Z154" s="432" t="s">
        <v>643</v>
      </c>
      <c r="AA154" s="432" t="s">
        <v>643</v>
      </c>
      <c r="AB154" s="432" t="s">
        <v>643</v>
      </c>
      <c r="AC154" s="432" t="s">
        <v>643</v>
      </c>
      <c r="AD154" s="432" t="s">
        <v>643</v>
      </c>
      <c r="AE154" s="432" t="s">
        <v>643</v>
      </c>
      <c r="AF154" s="432" t="s">
        <v>643</v>
      </c>
      <c r="AG154" s="432" t="s">
        <v>643</v>
      </c>
      <c r="AH154" s="432" t="s">
        <v>643</v>
      </c>
      <c r="AI154" s="432" t="s">
        <v>643</v>
      </c>
      <c r="AJ154" s="432" t="s">
        <v>643</v>
      </c>
      <c r="AK154" s="432" t="s">
        <v>643</v>
      </c>
      <c r="AL154" s="432" t="s">
        <v>643</v>
      </c>
      <c r="AM154" s="432" t="s">
        <v>643</v>
      </c>
      <c r="AN154" s="432" t="s">
        <v>643</v>
      </c>
      <c r="AO154" s="432" t="s">
        <v>643</v>
      </c>
      <c r="AP154" s="432" t="s">
        <v>643</v>
      </c>
      <c r="AQ154" s="432" t="s">
        <v>643</v>
      </c>
      <c r="AR154" s="432" t="s">
        <v>643</v>
      </c>
      <c r="AS154" s="432" t="s">
        <v>643</v>
      </c>
      <c r="AT154" s="432" t="s">
        <v>643</v>
      </c>
      <c r="AU154" s="432" t="s">
        <v>643</v>
      </c>
      <c r="AV154" s="432" t="s">
        <v>643</v>
      </c>
      <c r="AW154" s="432" t="s">
        <v>643</v>
      </c>
      <c r="AX154" s="432" t="s">
        <v>643</v>
      </c>
      <c r="AY154" s="432" t="s">
        <v>643</v>
      </c>
      <c r="AZ154" s="432" t="s">
        <v>643</v>
      </c>
      <c r="BA154" s="432" t="s">
        <v>643</v>
      </c>
      <c r="BB154" s="432" t="s">
        <v>643</v>
      </c>
      <c r="BC154" s="1179"/>
      <c r="BD154" s="1152"/>
      <c r="BE154" s="1181"/>
      <c r="BU154" s="50"/>
      <c r="BV154" s="50"/>
      <c r="BW154" s="50"/>
      <c r="CG154" s="50"/>
      <c r="CH154" s="50"/>
      <c r="CI154" s="50"/>
      <c r="DA154" s="34" t="str">
        <f>IF(DA153="grey","grey",IF(B154="","yellow",IF(COUNTIF($BG$6:$BG$39,B154)&gt;0,"","red")))</f>
        <v>grey</v>
      </c>
      <c r="DB154" s="35" t="str">
        <f ca="1">IF(DA153="grey","grey",IFERROR(IF(COUNTIF(INDIRECT(B154),SUBSTITUTE(C154,"*","~")),EU154,"red"),IF(AND(C154&lt;&gt;$BG$7,C154&lt;&gt;$BG$8,C154&lt;&gt;$BG$9,C154&lt;&gt;$BG$10,C154&lt;&gt;$BG$11,C154&lt;&gt;$BG$12,C154&lt;&gt;$BG$13),"grey",EU154)))</f>
        <v>grey</v>
      </c>
      <c r="DC154" s="34" t="str">
        <f>IF(DC153="grey","grey",IF(D154="","yellow",IF(COUNTIF($BG$6:$BG$39,D154)&gt;0,"","red")))</f>
        <v>grey</v>
      </c>
      <c r="DD154" s="35" t="str">
        <f ca="1">IF(DC153="grey","grey",IFERROR(IF(COUNTIF(INDIRECT(D154),SUBSTITUTE(E154,"*","~")),EW154,"red"),IF(AND(E154&lt;&gt;$BG$7,E154&lt;&gt;$BG$8,E154&lt;&gt;$BG$9,E154&lt;&gt;$BG$10,E154&lt;&gt;$BG$11,E154&lt;&gt;$BG$12,E154&lt;&gt;$BG$13),"grey",EW154)))</f>
        <v>grey</v>
      </c>
      <c r="DE154" s="34" t="str">
        <f>IF(DE153="grey","grey",IF(F154="","yellow",IF(COUNTIF($BG$6:$BG$39,F154)&gt;0,"","red")))</f>
        <v>grey</v>
      </c>
      <c r="DF154" s="35" t="str">
        <f ca="1">IF(DE153="grey","grey",IFERROR(IF(COUNTIF(INDIRECT(F154),SUBSTITUTE(G154,"*","~")),EY154,"red"),IF(AND(G154&lt;&gt;$BG$7,G154&lt;&gt;$BG$8,G154&lt;&gt;$BG$9,G154&lt;&gt;$BG$10,G154&lt;&gt;$BG$11,G154&lt;&gt;$BG$12,G154&lt;&gt;$BG$13),"grey",EY154)))</f>
        <v>grey</v>
      </c>
      <c r="DG154" s="34" t="str">
        <f>IF(DG153="grey","grey",IF(H154="","yellow",IF(COUNTIF($BG$6:$BG$39,H154)&gt;0,"","red")))</f>
        <v>grey</v>
      </c>
      <c r="DH154" s="35" t="str">
        <f ca="1">IF(DG153="grey","grey",IFERROR(IF(COUNTIF(INDIRECT(H154),SUBSTITUTE(I154,"*","~")),FA154,"red"),IF(AND(I154&lt;&gt;$BG$7,I154&lt;&gt;$BG$8,I154&lt;&gt;$BG$9,I154&lt;&gt;$BG$10,I154&lt;&gt;$BG$11,I154&lt;&gt;$BG$12,I154&lt;&gt;$BG$13),"grey",FA154)))</f>
        <v>grey</v>
      </c>
      <c r="DI154" s="34" t="str">
        <f>IF(DI153="grey","grey",IF(J154="","yellow",IF(COUNTIF($BG$6:$BG$39,J154)&gt;0,"","red")))</f>
        <v>grey</v>
      </c>
      <c r="DJ154" s="35" t="str">
        <f ca="1">IF(DI153="grey","grey",IFERROR(IF(COUNTIF(INDIRECT(J154),SUBSTITUTE(K154,"*","~")),FC154,"red"),IF(AND(K154&lt;&gt;$BG$7,K154&lt;&gt;$BG$8,K154&lt;&gt;$BG$9,K154&lt;&gt;$BG$10,K154&lt;&gt;$BG$11,K154&lt;&gt;$BG$12,K154&lt;&gt;$BG$13),"grey",FC154)))</f>
        <v>grey</v>
      </c>
      <c r="DK154" s="34" t="str">
        <f>IF(DK153="grey","grey",IF(L154="","yellow",IF(COUNTIF($BG$6:$BG$39,L154)&gt;0,"","red")))</f>
        <v>grey</v>
      </c>
      <c r="DL154" s="35" t="str">
        <f ca="1">IF(DK153="grey","grey",IFERROR(IF(COUNTIF(INDIRECT(L154),SUBSTITUTE(M154,"*","~")),FE154,"red"),IF(AND(M154&lt;&gt;$BG$7,M154&lt;&gt;$BG$8,M154&lt;&gt;$BG$9,M154&lt;&gt;$BG$10,M154&lt;&gt;$BG$11,M154&lt;&gt;$BG$12,M154&lt;&gt;$BG$13),"grey",FE154)))</f>
        <v>grey</v>
      </c>
      <c r="DM154" s="22" t="str">
        <f>IFERROR(INDEX(内線情報!$BL$5:$BL$41,MATCH(R154,内線情報!$AI$5:$AI$43,0),1),"")</f>
        <v/>
      </c>
      <c r="DS154" s="1141"/>
      <c r="DV154" s="34" t="str">
        <f>CONCATENATE(B154,C154)</f>
        <v>未使用</v>
      </c>
      <c r="DW154" s="35"/>
      <c r="DX154" s="34" t="str">
        <f>CONCATENATE(D154,E154)</f>
        <v>未使用</v>
      </c>
      <c r="DY154" s="35"/>
      <c r="DZ154" s="34" t="str">
        <f>CONCATENATE(F154,G154)</f>
        <v>未使用</v>
      </c>
      <c r="EA154" s="35"/>
      <c r="EB154" s="34" t="str">
        <f>CONCATENATE(H154,I154)</f>
        <v>未使用</v>
      </c>
      <c r="EC154" s="35"/>
      <c r="ED154" s="34" t="str">
        <f>CONCATENATE(J154,K154)</f>
        <v>未使用</v>
      </c>
      <c r="EE154" s="35"/>
      <c r="EF154" s="34" t="str">
        <f>CONCATENATE(L154,M154)</f>
        <v>未使用</v>
      </c>
      <c r="EG154" s="35"/>
      <c r="EH154" s="22">
        <f>COUNTIF($DV$6:$EG$34,DV154)</f>
        <v>18</v>
      </c>
      <c r="EJ154" s="22">
        <f>COUNTIF($DV$6:$EG$34,DX154)</f>
        <v>18</v>
      </c>
      <c r="EL154" s="22">
        <f>COUNTIF($DV$6:$EG$34,DZ154)</f>
        <v>18</v>
      </c>
      <c r="EN154" s="22">
        <f>COUNTIF($DV$6:$EG$34,EB154)</f>
        <v>18</v>
      </c>
      <c r="EP154" s="22">
        <f>COUNTIF($DV$6:$EG$34,ED154)</f>
        <v>18</v>
      </c>
      <c r="ER154" s="22">
        <f>COUNTIF($DV$6:$EG$34,EF154)</f>
        <v>18</v>
      </c>
      <c r="ET154" s="34" t="str">
        <f>IF(DV154="未使用","",IF(EH154&lt;2,"","red"))</f>
        <v/>
      </c>
      <c r="EU154" s="35" t="str">
        <f>IF(B154="ボックスキー","",IF(C154="","red",FS154))</f>
        <v>red</v>
      </c>
      <c r="EV154" s="34" t="str">
        <f>IF(DX154="未使用","",IF(EJ154&lt;2,"","red"))</f>
        <v/>
      </c>
      <c r="EW154" s="35" t="str">
        <f>IF(D154="ボックスキー","",IF(E154="","red",FU154))</f>
        <v>red</v>
      </c>
      <c r="EX154" s="34" t="str">
        <f>IF(DZ154="未使用","",IF(EL154&lt;2,"","red"))</f>
        <v/>
      </c>
      <c r="EY154" s="35" t="str">
        <f>IF(F154="ボックスキー","",IF(G154="","red",FW154))</f>
        <v>red</v>
      </c>
      <c r="EZ154" s="34" t="str">
        <f>IF(EB154="未使用","",IF(EN154&lt;2,"","red"))</f>
        <v/>
      </c>
      <c r="FA154" s="35" t="str">
        <f>IF(H154="ボックスキー","",IF(I154="","red",FY154))</f>
        <v>red</v>
      </c>
      <c r="FB154" s="34" t="str">
        <f>IF(ED154="未使用","",IF(EP154&lt;2,"","red"))</f>
        <v/>
      </c>
      <c r="FC154" s="35" t="str">
        <f>IF(J154="ボックスキー","",IF(K154="","red",GA154))</f>
        <v>red</v>
      </c>
      <c r="FD154" s="34" t="str">
        <f>IF(EF154="未使用","",IF(ER154&lt;2,"","red"))</f>
        <v/>
      </c>
      <c r="FE154" s="35" t="str">
        <f>IF(L154="ボックスキー","",IF(M154="","red",GC154))</f>
        <v>red</v>
      </c>
      <c r="FF154" s="419"/>
      <c r="FG154" s="419"/>
      <c r="FH154" s="419"/>
      <c r="FI154" s="419"/>
      <c r="FJ154" s="419"/>
      <c r="FK154" s="419"/>
      <c r="FL154" s="419"/>
      <c r="FM154" s="419"/>
      <c r="FN154" s="419"/>
      <c r="FO154" s="419"/>
      <c r="FP154" s="419"/>
      <c r="FQ154" s="419"/>
      <c r="FR154" s="34"/>
      <c r="FS154" s="35" t="str">
        <f>IF(B154=$FG$6,INDEX($FG$7:$FG$18,C154),IF(B154=$FH$6,INDEX($FH$7:$FH$12,C154),IF(B154=$FI$6,INDEX($FI$7:$FI$18,C154),IF(B154=$FJ$6,INDEX($FJ$7:$FJ$56,C154),"none"))))</f>
        <v>none</v>
      </c>
      <c r="FT154" s="34"/>
      <c r="FU154" s="35" t="str">
        <f>IF(D154=$FG$6,INDEX($FG$7:$FG$18,E154),IF(D154=$FH$6,INDEX($FH$7:$FH$12,E154),IF(D154=$FI$6,INDEX($FI$7:$FI$18,E154),IF(D154=$FJ$6,INDEX($FJ$7:$FJ$56,E154),"none"))))</f>
        <v>none</v>
      </c>
      <c r="FV154" s="34"/>
      <c r="FW154" s="35" t="str">
        <f>IF(F154=$FG$6,INDEX($FG$7:$FG$18,G154),IF(F154=$FH$6,INDEX($FH$7:$FH$12,G154),IF(F154=$FI$6,INDEX($FI$7:$FI$18,G154),IF(F154=$FJ$6,INDEX($FJ$7:$FJ$56,G154),"none"))))</f>
        <v>none</v>
      </c>
      <c r="FX154" s="34"/>
      <c r="FY154" s="35" t="str">
        <f>IF(H154=$FG$6,INDEX($FG$7:$FG$18,I154),IF(H154=$FH$6,INDEX($FH$7:$FH$12,I154),IF(H154=$FI$6,INDEX($FI$7:$FI$18,I154),IF(H154=$FJ$6,INDEX($FJ$7:$FJ$56,I154),"none"))))</f>
        <v>none</v>
      </c>
      <c r="FZ154" s="34"/>
      <c r="GA154" s="35" t="str">
        <f>IF(J154=$FG$6,INDEX($FG$7:$FG$18,K154),IF(J154=$FH$6,INDEX($FH$7:$FH$12,K154),IF(J154=$FI$6,INDEX($FI$7:$FI$18,K154),IF(J154=$FJ$6,INDEX($FJ$7:$FJ$56,K154),"none"))))</f>
        <v>none</v>
      </c>
      <c r="GB154" s="34"/>
      <c r="GC154" s="35" t="str">
        <f>IF(L154=$FG$6,INDEX($FG$7:$FG$18,M154),IF(L154=$FH$6,INDEX($FH$7:$FH$12,M154),IF(L154=$FI$6,INDEX($FI$7:$FI$18,M154),IF(L154=$FJ$6,INDEX($FJ$7:$FJ$56,M154),"none"))))</f>
        <v>none</v>
      </c>
      <c r="GE154" s="1152"/>
      <c r="GF154" s="1152"/>
      <c r="GG154" s="1161"/>
      <c r="GH154" s="1152"/>
      <c r="GI154" s="633" t="str">
        <f t="shared" ref="GI154:HR154" si="406">IF(GI134="grey","grey",IF($GG153="grey","grey",IF(S154="","yellow",IF(COUNTIF($CW$6:$CW$7,S154)&gt;0,"","red"))))</f>
        <v>grey</v>
      </c>
      <c r="GJ154" s="633" t="str">
        <f t="shared" si="406"/>
        <v>grey</v>
      </c>
      <c r="GK154" s="633" t="str">
        <f t="shared" si="406"/>
        <v>grey</v>
      </c>
      <c r="GL154" s="633" t="str">
        <f t="shared" si="406"/>
        <v>grey</v>
      </c>
      <c r="GM154" s="633" t="str">
        <f t="shared" si="406"/>
        <v>grey</v>
      </c>
      <c r="GN154" s="633" t="str">
        <f t="shared" si="406"/>
        <v>grey</v>
      </c>
      <c r="GO154" s="633" t="str">
        <f t="shared" si="406"/>
        <v>grey</v>
      </c>
      <c r="GP154" s="633" t="str">
        <f t="shared" si="406"/>
        <v>grey</v>
      </c>
      <c r="GQ154" s="633" t="str">
        <f t="shared" si="406"/>
        <v>grey</v>
      </c>
      <c r="GR154" s="633" t="str">
        <f t="shared" si="406"/>
        <v>grey</v>
      </c>
      <c r="GS154" s="633" t="str">
        <f t="shared" si="406"/>
        <v>grey</v>
      </c>
      <c r="GT154" s="633" t="str">
        <f t="shared" si="406"/>
        <v>grey</v>
      </c>
      <c r="GU154" s="633" t="str">
        <f t="shared" si="406"/>
        <v>grey</v>
      </c>
      <c r="GV154" s="633" t="str">
        <f t="shared" si="406"/>
        <v>grey</v>
      </c>
      <c r="GW154" s="633" t="str">
        <f t="shared" si="406"/>
        <v>grey</v>
      </c>
      <c r="GX154" s="633" t="str">
        <f t="shared" si="406"/>
        <v>grey</v>
      </c>
      <c r="GY154" s="633" t="str">
        <f t="shared" si="406"/>
        <v>grey</v>
      </c>
      <c r="GZ154" s="633" t="str">
        <f t="shared" si="406"/>
        <v>grey</v>
      </c>
      <c r="HA154" s="633" t="str">
        <f t="shared" si="406"/>
        <v>grey</v>
      </c>
      <c r="HB154" s="633" t="str">
        <f t="shared" si="406"/>
        <v>grey</v>
      </c>
      <c r="HC154" s="633" t="str">
        <f t="shared" si="406"/>
        <v>grey</v>
      </c>
      <c r="HD154" s="633" t="str">
        <f t="shared" si="406"/>
        <v>grey</v>
      </c>
      <c r="HE154" s="633" t="str">
        <f t="shared" si="406"/>
        <v>grey</v>
      </c>
      <c r="HF154" s="633" t="str">
        <f t="shared" si="406"/>
        <v>grey</v>
      </c>
      <c r="HG154" s="633" t="str">
        <f t="shared" si="406"/>
        <v>grey</v>
      </c>
      <c r="HH154" s="633" t="str">
        <f t="shared" si="406"/>
        <v>grey</v>
      </c>
      <c r="HI154" s="633" t="str">
        <f t="shared" si="406"/>
        <v>grey</v>
      </c>
      <c r="HJ154" s="633" t="str">
        <f t="shared" si="406"/>
        <v>grey</v>
      </c>
      <c r="HK154" s="633" t="str">
        <f t="shared" si="406"/>
        <v>grey</v>
      </c>
      <c r="HL154" s="633" t="str">
        <f t="shared" si="406"/>
        <v>grey</v>
      </c>
      <c r="HM154" s="633" t="str">
        <f t="shared" si="406"/>
        <v>grey</v>
      </c>
      <c r="HN154" s="633" t="str">
        <f t="shared" si="406"/>
        <v>grey</v>
      </c>
      <c r="HO154" s="633" t="str">
        <f t="shared" si="406"/>
        <v>grey</v>
      </c>
      <c r="HP154" s="633" t="str">
        <f t="shared" si="406"/>
        <v>grey</v>
      </c>
      <c r="HQ154" s="633" t="str">
        <f t="shared" si="406"/>
        <v>grey</v>
      </c>
      <c r="HR154" s="633" t="str">
        <f t="shared" si="406"/>
        <v>grey</v>
      </c>
      <c r="HS154" s="1163"/>
      <c r="HT154" s="1152"/>
      <c r="HU154" s="1161"/>
    </row>
    <row r="155" spans="2:229">
      <c r="B155" s="1175" t="str">
        <f>IFERROR(INDEX($DV:$DV,ROW()),"")&amp;""</f>
        <v/>
      </c>
      <c r="C155" s="1176"/>
      <c r="D155" s="1177" t="str">
        <f>IFERROR(INDEX($DX:$DX,ROW()),"")&amp;""</f>
        <v/>
      </c>
      <c r="E155" s="1176"/>
      <c r="F155" s="1175" t="str">
        <f>IFERROR(INDEX($DZ:$DZ,ROW()),"")&amp;""</f>
        <v/>
      </c>
      <c r="G155" s="1176"/>
      <c r="H155" s="1175" t="str">
        <f>IFERROR(INDEX($EB:$EB,ROW()),"")&amp;""</f>
        <v/>
      </c>
      <c r="I155" s="1176"/>
      <c r="J155" s="1175" t="str">
        <f>IFERROR(INDEX($ED:$ED,ROW()),"")&amp;""</f>
        <v/>
      </c>
      <c r="K155" s="1176"/>
      <c r="L155" s="1175" t="str">
        <f>IFERROR(INDEX($EF:$EF,ROW()),"")&amp;""</f>
        <v/>
      </c>
      <c r="M155" s="1176"/>
      <c r="O155" s="1151">
        <v>10</v>
      </c>
      <c r="P155" s="1151" t="str">
        <f>IFERROR(INDEX(内線情報!$C$5:$C$54,MATCH($Q155,内線情報!$B$5:$B$54,0)),"")&amp;""</f>
        <v/>
      </c>
      <c r="Q155" s="1160"/>
      <c r="R155" s="1151" t="str">
        <f>IFERROR(INDEX(内線情報!$D$5:$D$54,MATCH($Q155,内線情報!$B$5:$B$54,0)),"")&amp;""</f>
        <v/>
      </c>
      <c r="S155" s="431" t="s">
        <v>643</v>
      </c>
      <c r="T155" s="431" t="s">
        <v>643</v>
      </c>
      <c r="U155" s="431" t="s">
        <v>643</v>
      </c>
      <c r="V155" s="431" t="s">
        <v>643</v>
      </c>
      <c r="W155" s="431" t="s">
        <v>643</v>
      </c>
      <c r="X155" s="431" t="s">
        <v>643</v>
      </c>
      <c r="Y155" s="431" t="s">
        <v>643</v>
      </c>
      <c r="Z155" s="431" t="s">
        <v>643</v>
      </c>
      <c r="AA155" s="431" t="s">
        <v>643</v>
      </c>
      <c r="AB155" s="431" t="s">
        <v>643</v>
      </c>
      <c r="AC155" s="431" t="s">
        <v>643</v>
      </c>
      <c r="AD155" s="431" t="s">
        <v>643</v>
      </c>
      <c r="AE155" s="431" t="s">
        <v>643</v>
      </c>
      <c r="AF155" s="431" t="s">
        <v>643</v>
      </c>
      <c r="AG155" s="431" t="s">
        <v>643</v>
      </c>
      <c r="AH155" s="431" t="s">
        <v>643</v>
      </c>
      <c r="AI155" s="431" t="s">
        <v>643</v>
      </c>
      <c r="AJ155" s="431" t="s">
        <v>643</v>
      </c>
      <c r="AK155" s="431" t="s">
        <v>643</v>
      </c>
      <c r="AL155" s="431" t="s">
        <v>643</v>
      </c>
      <c r="AM155" s="431" t="s">
        <v>643</v>
      </c>
      <c r="AN155" s="431" t="s">
        <v>643</v>
      </c>
      <c r="AO155" s="431" t="s">
        <v>643</v>
      </c>
      <c r="AP155" s="431" t="s">
        <v>643</v>
      </c>
      <c r="AQ155" s="431" t="s">
        <v>643</v>
      </c>
      <c r="AR155" s="431" t="s">
        <v>643</v>
      </c>
      <c r="AS155" s="431" t="s">
        <v>643</v>
      </c>
      <c r="AT155" s="431" t="s">
        <v>643</v>
      </c>
      <c r="AU155" s="431" t="s">
        <v>643</v>
      </c>
      <c r="AV155" s="431" t="s">
        <v>643</v>
      </c>
      <c r="AW155" s="431" t="s">
        <v>643</v>
      </c>
      <c r="AX155" s="431" t="s">
        <v>643</v>
      </c>
      <c r="AY155" s="431" t="s">
        <v>643</v>
      </c>
      <c r="AZ155" s="431" t="s">
        <v>643</v>
      </c>
      <c r="BA155" s="431" t="s">
        <v>643</v>
      </c>
      <c r="BB155" s="431" t="s">
        <v>643</v>
      </c>
      <c r="BC155" s="1178" t="s">
        <v>643</v>
      </c>
      <c r="BD155" s="1151" t="str">
        <f>IFERROR(IF(Q155="","",IF(ISBLANK(INDEX(内線情報!$G$5:$G$54,Q155)),1,DS155)),"")&amp;""</f>
        <v/>
      </c>
      <c r="BE155" s="1180"/>
      <c r="BP155" s="50" t="e">
        <f>INDEX(番号!$CA$5:$CB$44,C154,2)</f>
        <v>#VALUE!</v>
      </c>
      <c r="BQ155" s="50" t="str">
        <f>IF(C154="","",IF(BP155="",INDEX(番号!$CA$44:$CB153,C154,2),BP155))</f>
        <v/>
      </c>
      <c r="BR155" s="50" t="e">
        <f>INDEX(番号!$CC$5:$CE$52,C154,3)</f>
        <v>#VALUE!</v>
      </c>
      <c r="BS155" s="50" t="str">
        <f>IF(C154="","",IF(BR155="0",INDEX(番号!$CC$5:$CE$52,C154,2),BR155))&amp;""</f>
        <v/>
      </c>
      <c r="BT155" s="50" t="e">
        <f>INDEX(番号!$CA$5:$CB$44,E154,2)</f>
        <v>#VALUE!</v>
      </c>
      <c r="BU155" s="50" t="str">
        <f>IF(E154="","",IF(BT155="",INDEX(番号!$CA$44:$CB153,E154,2),BT155))&amp;""</f>
        <v/>
      </c>
      <c r="BV155" s="50" t="e">
        <f>INDEX(番号!$CC$5:$CE$52,E154,3)</f>
        <v>#VALUE!</v>
      </c>
      <c r="BW155" s="50" t="str">
        <f>IF(E154="","",IF(BV155="0",INDEX(番号!$CC$5:$CE$52,E154,2),BV155))&amp;""</f>
        <v/>
      </c>
      <c r="BX155" s="50" t="e">
        <f>INDEX(番号!$CA$5:$CB$44,G154,2)</f>
        <v>#VALUE!</v>
      </c>
      <c r="BY155" s="50" t="str">
        <f>IF(G154="","",IF(BX155="",INDEX(番号!$CA$44:$CB153,G154,2),BX155))&amp;""</f>
        <v/>
      </c>
      <c r="BZ155" s="50" t="e">
        <f>INDEX(番号!$CC$5:$CE$52,G154,3)</f>
        <v>#VALUE!</v>
      </c>
      <c r="CA155" s="50" t="str">
        <f>IF(G154="","",IF(BZ155="0",INDEX(番号!$CC$5:$CE$52,G154,2),BZ155))&amp;""</f>
        <v/>
      </c>
      <c r="CB155" s="50" t="e">
        <f>INDEX(番号!$CA$5:$CB$44,I154,2)</f>
        <v>#VALUE!</v>
      </c>
      <c r="CC155" s="50" t="str">
        <f>IF(I154="","",IF(CB155="",INDEX(番号!$CA$44:$CB153,I154,2),CB155))&amp;""</f>
        <v/>
      </c>
      <c r="CD155" s="50" t="e">
        <f>INDEX(番号!$CC$5:$CE$52,I154,3)</f>
        <v>#VALUE!</v>
      </c>
      <c r="CE155" s="50" t="str">
        <f>IF(I154="","",IF(CD155="0",INDEX(番号!$CC$5:$CE$52,I154,2),CD155))&amp;""</f>
        <v/>
      </c>
      <c r="CF155" s="50" t="e">
        <f>INDEX(番号!$CA$5:$CB$44,K154,2)</f>
        <v>#VALUE!</v>
      </c>
      <c r="CG155" s="50" t="str">
        <f>IF(K154="","",IF(CF155="",INDEX(番号!$CA$5:$CB$44,K154,1),CF155))&amp;""</f>
        <v/>
      </c>
      <c r="CH155" s="50" t="e">
        <f>INDEX(番号!$CC$5:$CE$52,K154,3)</f>
        <v>#VALUE!</v>
      </c>
      <c r="CI155" s="50" t="str">
        <f>IF(K154="","",IF(CH155="0",INDEX(番号!$CC$5:$CE$52,K154,2),CH155))&amp;""</f>
        <v/>
      </c>
      <c r="CJ155" s="50" t="e">
        <f>INDEX(番号!$CA$5:$CB$44,M154,2)</f>
        <v>#VALUE!</v>
      </c>
      <c r="CK155" s="50" t="str">
        <f>IF(M154="","",IF(CJ155="",INDEX(番号!$CA$5:$CB$44,M154,1),CJ155))&amp;""</f>
        <v/>
      </c>
      <c r="CL155" s="50" t="e">
        <f>INDEX(番号!$CC$5:$CE$52,M154,3)</f>
        <v>#VALUE!</v>
      </c>
      <c r="CM155" s="50" t="str">
        <f>IF(M154="","",IF(CL155="0",INDEX(番号!$CC$5:$CE$52,M154,2),CL155))&amp;""</f>
        <v/>
      </c>
      <c r="DA155" s="1153" t="str">
        <f>IF(DA153="grey","grey","")</f>
        <v>grey</v>
      </c>
      <c r="DB155" s="1154"/>
      <c r="DC155" s="1153" t="str">
        <f>IF(DC153="grey","grey","")</f>
        <v>grey</v>
      </c>
      <c r="DD155" s="1154"/>
      <c r="DE155" s="1153" t="str">
        <f>IF(DE153="grey","grey","")</f>
        <v>grey</v>
      </c>
      <c r="DF155" s="1154"/>
      <c r="DG155" s="1153" t="str">
        <f>IF(DG153="grey","grey","")</f>
        <v>grey</v>
      </c>
      <c r="DH155" s="1154"/>
      <c r="DI155" s="1153" t="str">
        <f>IF(DI153="grey","grey","")</f>
        <v>grey</v>
      </c>
      <c r="DJ155" s="1154"/>
      <c r="DK155" s="1153" t="str">
        <f>IF(DK153="grey","grey","")</f>
        <v>grey</v>
      </c>
      <c r="DL155" s="1154"/>
      <c r="DM155" s="22" t="str">
        <f>IFERROR(INDEX(内線情報!$BL$5:$BL$41,MATCH(R155,内線情報!$AI$5:$AI$43,0),1),"")</f>
        <v/>
      </c>
      <c r="DS155" s="1141" t="e">
        <f>INDEX(内線情報!$G$5:$G$54,MATCH(Q155,DK,0))</f>
        <v>#N/A</v>
      </c>
      <c r="DV155" s="1153" t="str">
        <f>IF(B154="DK",BQ155,IF(B154="NK",BS155,""))</f>
        <v/>
      </c>
      <c r="DW155" s="1154"/>
      <c r="DX155" s="1155" t="str">
        <f>IF(D154="DK",BU155,IF(D154="NK",BW155,""))</f>
        <v/>
      </c>
      <c r="DY155" s="1156"/>
      <c r="DZ155" s="1155" t="str">
        <f>IF(F154="DK",BY155,IF(F154="NK",CA155,""))</f>
        <v/>
      </c>
      <c r="EA155" s="1156"/>
      <c r="EB155" s="1155" t="str">
        <f>IF(H154="DK",CC155,IF(H154="NK",CE155,""))</f>
        <v/>
      </c>
      <c r="EC155" s="1156"/>
      <c r="ED155" s="1155" t="str">
        <f>IF(J154="DK",CG155,IF(J154="NK",CI155,""))</f>
        <v/>
      </c>
      <c r="EE155" s="1156"/>
      <c r="EF155" s="1155" t="str">
        <f>IF(L154="DK",CK155,IF(L154="NK",CM155,""))</f>
        <v/>
      </c>
      <c r="EG155" s="1156"/>
      <c r="ET155" s="1153"/>
      <c r="EU155" s="1154"/>
      <c r="EV155" s="1153"/>
      <c r="EW155" s="1154"/>
      <c r="EX155" s="1153"/>
      <c r="EY155" s="1154"/>
      <c r="EZ155" s="1153"/>
      <c r="FA155" s="1154"/>
      <c r="FB155" s="1153"/>
      <c r="FC155" s="1154"/>
      <c r="FD155" s="1153"/>
      <c r="FE155" s="1154"/>
      <c r="FF155" s="411"/>
      <c r="FG155" s="411"/>
      <c r="FH155" s="411"/>
      <c r="FI155" s="411"/>
      <c r="FJ155" s="411"/>
      <c r="FK155" s="411"/>
      <c r="FL155" s="411"/>
      <c r="FM155" s="411"/>
      <c r="FN155" s="411"/>
      <c r="FO155" s="411"/>
      <c r="FP155" s="411"/>
      <c r="FQ155" s="411"/>
      <c r="FR155" s="1153"/>
      <c r="FS155" s="1154"/>
      <c r="FT155" s="1153"/>
      <c r="FU155" s="1154"/>
      <c r="FV155" s="1153"/>
      <c r="FW155" s="1154"/>
      <c r="FX155" s="1153"/>
      <c r="FY155" s="1154"/>
      <c r="FZ155" s="1153"/>
      <c r="GA155" s="1154"/>
      <c r="GB155" s="1153"/>
      <c r="GC155" s="1154"/>
      <c r="GE155" s="1151" t="str">
        <f>IF($GF155="grey","grey","")</f>
        <v>grey</v>
      </c>
      <c r="GF155" s="1151" t="str">
        <f>IF($GG155="grey","grey","")</f>
        <v>grey</v>
      </c>
      <c r="GG155" s="1160" t="str">
        <f>IF(Q155="","grey",IF(COUNTIF(Q:Q,Q155)&gt;1,"red",IF(COUNTIF(_DK,Q155)&gt;0,"","red")))</f>
        <v>grey</v>
      </c>
      <c r="GH155" s="1151" t="str">
        <f>IF($GF155="grey","grey","")</f>
        <v>grey</v>
      </c>
      <c r="GI155" s="633" t="str">
        <f t="shared" ref="GI155:HR155" si="407">IF(GI134="grey","grey",IF($GG155="grey","grey",IF(S155="","yellow",IF(COUNTIF($CT$6:$CT$21,S155)&gt;0,"","red"))))</f>
        <v>grey</v>
      </c>
      <c r="GJ155" s="633" t="str">
        <f t="shared" si="407"/>
        <v>grey</v>
      </c>
      <c r="GK155" s="633" t="str">
        <f t="shared" si="407"/>
        <v>grey</v>
      </c>
      <c r="GL155" s="633" t="str">
        <f t="shared" si="407"/>
        <v>grey</v>
      </c>
      <c r="GM155" s="633" t="str">
        <f t="shared" si="407"/>
        <v>grey</v>
      </c>
      <c r="GN155" s="633" t="str">
        <f t="shared" si="407"/>
        <v>grey</v>
      </c>
      <c r="GO155" s="633" t="str">
        <f t="shared" si="407"/>
        <v>grey</v>
      </c>
      <c r="GP155" s="633" t="str">
        <f t="shared" si="407"/>
        <v>grey</v>
      </c>
      <c r="GQ155" s="633" t="str">
        <f t="shared" si="407"/>
        <v>grey</v>
      </c>
      <c r="GR155" s="633" t="str">
        <f t="shared" si="407"/>
        <v>grey</v>
      </c>
      <c r="GS155" s="633" t="str">
        <f t="shared" si="407"/>
        <v>grey</v>
      </c>
      <c r="GT155" s="633" t="str">
        <f t="shared" si="407"/>
        <v>grey</v>
      </c>
      <c r="GU155" s="633" t="str">
        <f t="shared" si="407"/>
        <v>grey</v>
      </c>
      <c r="GV155" s="633" t="str">
        <f t="shared" si="407"/>
        <v>grey</v>
      </c>
      <c r="GW155" s="633" t="str">
        <f t="shared" si="407"/>
        <v>grey</v>
      </c>
      <c r="GX155" s="633" t="str">
        <f t="shared" si="407"/>
        <v>grey</v>
      </c>
      <c r="GY155" s="633" t="str">
        <f t="shared" si="407"/>
        <v>grey</v>
      </c>
      <c r="GZ155" s="633" t="str">
        <f t="shared" si="407"/>
        <v>grey</v>
      </c>
      <c r="HA155" s="633" t="str">
        <f t="shared" si="407"/>
        <v>grey</v>
      </c>
      <c r="HB155" s="633" t="str">
        <f t="shared" si="407"/>
        <v>grey</v>
      </c>
      <c r="HC155" s="633" t="str">
        <f t="shared" si="407"/>
        <v>grey</v>
      </c>
      <c r="HD155" s="633" t="str">
        <f t="shared" si="407"/>
        <v>grey</v>
      </c>
      <c r="HE155" s="633" t="str">
        <f t="shared" si="407"/>
        <v>grey</v>
      </c>
      <c r="HF155" s="633" t="str">
        <f t="shared" si="407"/>
        <v>grey</v>
      </c>
      <c r="HG155" s="633" t="str">
        <f t="shared" si="407"/>
        <v>grey</v>
      </c>
      <c r="HH155" s="633" t="str">
        <f t="shared" si="407"/>
        <v>grey</v>
      </c>
      <c r="HI155" s="633" t="str">
        <f t="shared" si="407"/>
        <v>grey</v>
      </c>
      <c r="HJ155" s="633" t="str">
        <f t="shared" si="407"/>
        <v>grey</v>
      </c>
      <c r="HK155" s="633" t="str">
        <f t="shared" si="407"/>
        <v>grey</v>
      </c>
      <c r="HL155" s="633" t="str">
        <f t="shared" si="407"/>
        <v>grey</v>
      </c>
      <c r="HM155" s="633" t="str">
        <f t="shared" si="407"/>
        <v>grey</v>
      </c>
      <c r="HN155" s="633" t="str">
        <f t="shared" si="407"/>
        <v>grey</v>
      </c>
      <c r="HO155" s="633" t="str">
        <f t="shared" si="407"/>
        <v>grey</v>
      </c>
      <c r="HP155" s="633" t="str">
        <f t="shared" si="407"/>
        <v>grey</v>
      </c>
      <c r="HQ155" s="633" t="str">
        <f t="shared" si="407"/>
        <v>grey</v>
      </c>
      <c r="HR155" s="633" t="str">
        <f t="shared" si="407"/>
        <v>grey</v>
      </c>
      <c r="HS155" s="1162" t="str">
        <f t="shared" ref="HS155" si="408">IF($GG155="grey","grey",IF(BC155="","",IF(COUNTIF($CV$6:$CV$7,BC155)&gt;0,"","red")))</f>
        <v>grey</v>
      </c>
      <c r="HT155" s="1151" t="str">
        <f t="shared" ref="HT155:HU155" si="409">IF($GG155="grey","grey","")</f>
        <v>grey</v>
      </c>
      <c r="HU155" s="1160" t="str">
        <f t="shared" si="409"/>
        <v>grey</v>
      </c>
    </row>
    <row r="156" spans="2:229">
      <c r="B156" s="1175" t="str">
        <f>IFERROR(INDEX($DV:$DV,ROW()),"")&amp;""</f>
        <v/>
      </c>
      <c r="C156" s="1176"/>
      <c r="D156" s="1177" t="str">
        <f>IFERROR(INDEX($DX:$DX,ROW()),"")&amp;""</f>
        <v/>
      </c>
      <c r="E156" s="1176"/>
      <c r="F156" s="1175" t="str">
        <f>IFERROR(INDEX($DZ:$DZ,ROW()),"")&amp;""</f>
        <v/>
      </c>
      <c r="G156" s="1176"/>
      <c r="H156" s="1175" t="str">
        <f>IFERROR(INDEX($EB:$EB,ROW()),"")&amp;""</f>
        <v/>
      </c>
      <c r="I156" s="1176"/>
      <c r="J156" s="1175" t="str">
        <f>IFERROR(INDEX($ED:$ED,ROW()),"")&amp;""</f>
        <v/>
      </c>
      <c r="K156" s="1176"/>
      <c r="L156" s="1175" t="str">
        <f>IFERROR(INDEX($EF:$EF,ROW()),"")&amp;""</f>
        <v/>
      </c>
      <c r="M156" s="1176"/>
      <c r="O156" s="1152"/>
      <c r="P156" s="1152"/>
      <c r="Q156" s="1161"/>
      <c r="R156" s="1152"/>
      <c r="S156" s="432" t="s">
        <v>643</v>
      </c>
      <c r="T156" s="432" t="s">
        <v>643</v>
      </c>
      <c r="U156" s="432" t="s">
        <v>643</v>
      </c>
      <c r="V156" s="432" t="s">
        <v>643</v>
      </c>
      <c r="W156" s="432" t="s">
        <v>643</v>
      </c>
      <c r="X156" s="432" t="s">
        <v>643</v>
      </c>
      <c r="Y156" s="432" t="s">
        <v>643</v>
      </c>
      <c r="Z156" s="432" t="s">
        <v>643</v>
      </c>
      <c r="AA156" s="432" t="s">
        <v>643</v>
      </c>
      <c r="AB156" s="432" t="s">
        <v>643</v>
      </c>
      <c r="AC156" s="432" t="s">
        <v>643</v>
      </c>
      <c r="AD156" s="432" t="s">
        <v>643</v>
      </c>
      <c r="AE156" s="432" t="s">
        <v>643</v>
      </c>
      <c r="AF156" s="432" t="s">
        <v>643</v>
      </c>
      <c r="AG156" s="432" t="s">
        <v>643</v>
      </c>
      <c r="AH156" s="432" t="s">
        <v>643</v>
      </c>
      <c r="AI156" s="432" t="s">
        <v>643</v>
      </c>
      <c r="AJ156" s="432" t="s">
        <v>643</v>
      </c>
      <c r="AK156" s="432" t="s">
        <v>643</v>
      </c>
      <c r="AL156" s="432" t="s">
        <v>643</v>
      </c>
      <c r="AM156" s="432" t="s">
        <v>643</v>
      </c>
      <c r="AN156" s="432" t="s">
        <v>643</v>
      </c>
      <c r="AO156" s="432" t="s">
        <v>643</v>
      </c>
      <c r="AP156" s="432" t="s">
        <v>643</v>
      </c>
      <c r="AQ156" s="432" t="s">
        <v>643</v>
      </c>
      <c r="AR156" s="432" t="s">
        <v>643</v>
      </c>
      <c r="AS156" s="432" t="s">
        <v>643</v>
      </c>
      <c r="AT156" s="432" t="s">
        <v>643</v>
      </c>
      <c r="AU156" s="432" t="s">
        <v>643</v>
      </c>
      <c r="AV156" s="432" t="s">
        <v>643</v>
      </c>
      <c r="AW156" s="432" t="s">
        <v>643</v>
      </c>
      <c r="AX156" s="432" t="s">
        <v>643</v>
      </c>
      <c r="AY156" s="432" t="s">
        <v>643</v>
      </c>
      <c r="AZ156" s="432" t="s">
        <v>643</v>
      </c>
      <c r="BA156" s="432" t="s">
        <v>643</v>
      </c>
      <c r="BB156" s="432" t="s">
        <v>643</v>
      </c>
      <c r="BC156" s="1179"/>
      <c r="BD156" s="1152"/>
      <c r="BE156" s="1181"/>
      <c r="BP156" s="50" t="s">
        <v>720</v>
      </c>
      <c r="BQ156" s="50" t="str">
        <f>IF(C154="","",INDEX(外線情報!$K$5:$K$16,C154,1))&amp;""</f>
        <v/>
      </c>
      <c r="BR156" s="50" t="s">
        <v>417</v>
      </c>
      <c r="BS156" s="50" t="str">
        <f>IF(C154="","",INDEX(NK･NKG!$CG$5:$CG$52,C154,1))&amp;""</f>
        <v/>
      </c>
      <c r="BT156" s="50" t="s">
        <v>720</v>
      </c>
      <c r="BU156" s="50" t="str">
        <f>IF(E154="","",INDEX(外線情報!$K$5:$K$16,E154,1))&amp;""</f>
        <v/>
      </c>
      <c r="BV156" s="50" t="s">
        <v>417</v>
      </c>
      <c r="BW156" s="50" t="str">
        <f>IF(E154="","",INDEX(NK･NKG!$CG$5:$CG$52,E154,1))&amp;""</f>
        <v/>
      </c>
      <c r="BX156" s="50" t="s">
        <v>720</v>
      </c>
      <c r="BY156" s="50" t="str">
        <f>IF(G154="","",INDEX(外線情報!$K$5:$K$16,G154,1))&amp;""</f>
        <v/>
      </c>
      <c r="BZ156" s="50" t="s">
        <v>417</v>
      </c>
      <c r="CA156" s="50" t="str">
        <f>IF(G154="","",INDEX(NK･NKG!$CG$5:$CG$52,G154,1))&amp;""</f>
        <v/>
      </c>
      <c r="CB156" s="50" t="s">
        <v>720</v>
      </c>
      <c r="CC156" s="50" t="str">
        <f>IF(I154="","",INDEX(外線情報!$K$5:$K$16,I154,1))&amp;""</f>
        <v/>
      </c>
      <c r="CD156" s="50" t="s">
        <v>417</v>
      </c>
      <c r="CE156" s="50" t="str">
        <f>IF(I154="","",INDEX(NK･NKG!$CG$5:$CG$52,I154,1))&amp;""</f>
        <v/>
      </c>
      <c r="CF156" s="50" t="s">
        <v>720</v>
      </c>
      <c r="CG156" s="50" t="str">
        <f>IF(K154="","",INDEX(外線情報!$K$5:$K$16,K154,1))&amp;""</f>
        <v/>
      </c>
      <c r="CH156" s="50" t="s">
        <v>417</v>
      </c>
      <c r="CI156" s="50" t="str">
        <f>IF(K154="","",INDEX(NK･NKG!$CG$5:$CG$52,K154,1))&amp;""</f>
        <v/>
      </c>
      <c r="CJ156" s="50" t="s">
        <v>720</v>
      </c>
      <c r="CK156" s="50" t="str">
        <f>IF(M154="","",INDEX(外線情報!$K$5:$K$16,M154,1))&amp;""</f>
        <v/>
      </c>
      <c r="CL156" s="50" t="s">
        <v>417</v>
      </c>
      <c r="CM156" s="50" t="str">
        <f>IF(M154="","",INDEX(NK･NKG!$CG$5:$CG$52,M154,1))&amp;""</f>
        <v/>
      </c>
      <c r="DA156" s="1153" t="str">
        <f t="shared" ref="DA156" si="410">IF(DA153="grey","grey","")</f>
        <v>grey</v>
      </c>
      <c r="DB156" s="1154"/>
      <c r="DC156" s="1153" t="str">
        <f t="shared" ref="DC156" si="411">IF(DC153="grey","grey","")</f>
        <v>grey</v>
      </c>
      <c r="DD156" s="1154"/>
      <c r="DE156" s="1153" t="str">
        <f t="shared" ref="DE156" si="412">IF(DE153="grey","grey","")</f>
        <v>grey</v>
      </c>
      <c r="DF156" s="1154"/>
      <c r="DG156" s="1153" t="str">
        <f t="shared" ref="DG156" si="413">IF(DG153="grey","grey","")</f>
        <v>grey</v>
      </c>
      <c r="DH156" s="1154"/>
      <c r="DI156" s="1153" t="str">
        <f t="shared" ref="DI156" si="414">IF(DI153="grey","grey","")</f>
        <v>grey</v>
      </c>
      <c r="DJ156" s="1154"/>
      <c r="DK156" s="1153" t="str">
        <f t="shared" ref="DK156" si="415">IF(DK153="grey","grey","")</f>
        <v>grey</v>
      </c>
      <c r="DL156" s="1154"/>
      <c r="DM156" s="22" t="str">
        <f>IFERROR(INDEX(内線情報!$BL$5:$BL$41,MATCH(R156,内線情報!$AI$5:$AI$43,0),1),"")</f>
        <v/>
      </c>
      <c r="DS156" s="1141"/>
      <c r="DV156" s="1153" t="str">
        <f>IF(B154="IK",BQ156,IF(B154="NK",BS156,""))</f>
        <v/>
      </c>
      <c r="DW156" s="1154"/>
      <c r="DX156" s="1155" t="str">
        <f>IF(D154="IK",BU156,IF(D154="NK",BW156,""))</f>
        <v/>
      </c>
      <c r="DY156" s="1156"/>
      <c r="DZ156" s="1155" t="str">
        <f>IF(F154="IK",BY156,IF(F154="NK",CA156,""))</f>
        <v/>
      </c>
      <c r="EA156" s="1156"/>
      <c r="EB156" s="1155" t="str">
        <f>IF(H154="IK",CC156,IF(H154="NK",CE156,""))</f>
        <v/>
      </c>
      <c r="EC156" s="1156"/>
      <c r="ED156" s="1155" t="str">
        <f>IF(J154="IK",CG156,IF(J154="NK",CI156,""))</f>
        <v/>
      </c>
      <c r="EE156" s="1156"/>
      <c r="EF156" s="1155" t="str">
        <f>IF(L154="IK",CK156,IF(L154="NK",CM156,""))</f>
        <v/>
      </c>
      <c r="EG156" s="1156"/>
      <c r="ET156" s="1153"/>
      <c r="EU156" s="1154"/>
      <c r="EV156" s="1153"/>
      <c r="EW156" s="1154"/>
      <c r="EX156" s="1153"/>
      <c r="EY156" s="1154"/>
      <c r="EZ156" s="1153"/>
      <c r="FA156" s="1154"/>
      <c r="FB156" s="1153"/>
      <c r="FC156" s="1154"/>
      <c r="FD156" s="1153"/>
      <c r="FE156" s="1154"/>
      <c r="FF156" s="411"/>
      <c r="FG156" s="411"/>
      <c r="FH156" s="411"/>
      <c r="FI156" s="411"/>
      <c r="FJ156" s="411"/>
      <c r="FK156" s="411"/>
      <c r="FL156" s="411"/>
      <c r="FM156" s="411"/>
      <c r="FN156" s="411"/>
      <c r="FO156" s="411"/>
      <c r="FP156" s="411"/>
      <c r="FQ156" s="411"/>
      <c r="FR156" s="1153"/>
      <c r="FS156" s="1154"/>
      <c r="FT156" s="1153"/>
      <c r="FU156" s="1154"/>
      <c r="FV156" s="1153"/>
      <c r="FW156" s="1154"/>
      <c r="FX156" s="1153"/>
      <c r="FY156" s="1154"/>
      <c r="FZ156" s="1153"/>
      <c r="GA156" s="1154"/>
      <c r="GB156" s="1153"/>
      <c r="GC156" s="1154"/>
      <c r="GE156" s="1152"/>
      <c r="GF156" s="1152"/>
      <c r="GG156" s="1161"/>
      <c r="GH156" s="1152"/>
      <c r="GI156" s="633" t="str">
        <f t="shared" ref="GI156:HR156" si="416">IF(GI134="grey","grey",IF($GG155="grey","grey",IF(S156="","yellow",IF(COUNTIF($CW$6:$CW$7,S156)&gt;0,"","red"))))</f>
        <v>grey</v>
      </c>
      <c r="GJ156" s="633" t="str">
        <f t="shared" si="416"/>
        <v>grey</v>
      </c>
      <c r="GK156" s="633" t="str">
        <f t="shared" si="416"/>
        <v>grey</v>
      </c>
      <c r="GL156" s="633" t="str">
        <f t="shared" si="416"/>
        <v>grey</v>
      </c>
      <c r="GM156" s="633" t="str">
        <f t="shared" si="416"/>
        <v>grey</v>
      </c>
      <c r="GN156" s="633" t="str">
        <f t="shared" si="416"/>
        <v>grey</v>
      </c>
      <c r="GO156" s="633" t="str">
        <f t="shared" si="416"/>
        <v>grey</v>
      </c>
      <c r="GP156" s="633" t="str">
        <f t="shared" si="416"/>
        <v>grey</v>
      </c>
      <c r="GQ156" s="633" t="str">
        <f t="shared" si="416"/>
        <v>grey</v>
      </c>
      <c r="GR156" s="633" t="str">
        <f t="shared" si="416"/>
        <v>grey</v>
      </c>
      <c r="GS156" s="633" t="str">
        <f t="shared" si="416"/>
        <v>grey</v>
      </c>
      <c r="GT156" s="633" t="str">
        <f t="shared" si="416"/>
        <v>grey</v>
      </c>
      <c r="GU156" s="633" t="str">
        <f t="shared" si="416"/>
        <v>grey</v>
      </c>
      <c r="GV156" s="633" t="str">
        <f t="shared" si="416"/>
        <v>grey</v>
      </c>
      <c r="GW156" s="633" t="str">
        <f t="shared" si="416"/>
        <v>grey</v>
      </c>
      <c r="GX156" s="633" t="str">
        <f t="shared" si="416"/>
        <v>grey</v>
      </c>
      <c r="GY156" s="633" t="str">
        <f t="shared" si="416"/>
        <v>grey</v>
      </c>
      <c r="GZ156" s="633" t="str">
        <f t="shared" si="416"/>
        <v>grey</v>
      </c>
      <c r="HA156" s="633" t="str">
        <f t="shared" si="416"/>
        <v>grey</v>
      </c>
      <c r="HB156" s="633" t="str">
        <f t="shared" si="416"/>
        <v>grey</v>
      </c>
      <c r="HC156" s="633" t="str">
        <f t="shared" si="416"/>
        <v>grey</v>
      </c>
      <c r="HD156" s="633" t="str">
        <f t="shared" si="416"/>
        <v>grey</v>
      </c>
      <c r="HE156" s="633" t="str">
        <f t="shared" si="416"/>
        <v>grey</v>
      </c>
      <c r="HF156" s="633" t="str">
        <f t="shared" si="416"/>
        <v>grey</v>
      </c>
      <c r="HG156" s="633" t="str">
        <f t="shared" si="416"/>
        <v>grey</v>
      </c>
      <c r="HH156" s="633" t="str">
        <f t="shared" si="416"/>
        <v>grey</v>
      </c>
      <c r="HI156" s="633" t="str">
        <f t="shared" si="416"/>
        <v>grey</v>
      </c>
      <c r="HJ156" s="633" t="str">
        <f t="shared" si="416"/>
        <v>grey</v>
      </c>
      <c r="HK156" s="633" t="str">
        <f t="shared" si="416"/>
        <v>grey</v>
      </c>
      <c r="HL156" s="633" t="str">
        <f t="shared" si="416"/>
        <v>grey</v>
      </c>
      <c r="HM156" s="633" t="str">
        <f t="shared" si="416"/>
        <v>grey</v>
      </c>
      <c r="HN156" s="633" t="str">
        <f t="shared" si="416"/>
        <v>grey</v>
      </c>
      <c r="HO156" s="633" t="str">
        <f t="shared" si="416"/>
        <v>grey</v>
      </c>
      <c r="HP156" s="633" t="str">
        <f t="shared" si="416"/>
        <v>grey</v>
      </c>
      <c r="HQ156" s="633" t="str">
        <f t="shared" si="416"/>
        <v>grey</v>
      </c>
      <c r="HR156" s="633" t="str">
        <f t="shared" si="416"/>
        <v>grey</v>
      </c>
      <c r="HS156" s="1163"/>
      <c r="HT156" s="1152"/>
      <c r="HU156" s="1161"/>
    </row>
    <row r="157" spans="2:229">
      <c r="B157" s="1184" t="s">
        <v>1318</v>
      </c>
      <c r="C157" s="1185"/>
      <c r="D157" s="1182" t="s">
        <v>1318</v>
      </c>
      <c r="E157" s="1183"/>
      <c r="F157" s="1184" t="s">
        <v>1318</v>
      </c>
      <c r="G157" s="1185"/>
      <c r="H157" s="1182" t="s">
        <v>1318</v>
      </c>
      <c r="I157" s="1183"/>
      <c r="J157" s="1184" t="s">
        <v>1318</v>
      </c>
      <c r="K157" s="1185"/>
      <c r="L157" s="1182" t="s">
        <v>1318</v>
      </c>
      <c r="M157" s="1183"/>
      <c r="O157" s="1151">
        <v>11</v>
      </c>
      <c r="P157" s="1151" t="str">
        <f>IFERROR(INDEX(内線情報!$C$5:$C$54,MATCH($Q157,内線情報!$B$5:$B$54,0)),"")&amp;""</f>
        <v/>
      </c>
      <c r="Q157" s="1160"/>
      <c r="R157" s="1151" t="str">
        <f>IFERROR(INDEX(内線情報!$D$5:$D$54,MATCH($Q157,内線情報!$B$5:$B$54,0)),"")&amp;""</f>
        <v/>
      </c>
      <c r="S157" s="431" t="s">
        <v>643</v>
      </c>
      <c r="T157" s="431" t="s">
        <v>643</v>
      </c>
      <c r="U157" s="431" t="s">
        <v>643</v>
      </c>
      <c r="V157" s="431" t="s">
        <v>643</v>
      </c>
      <c r="W157" s="431" t="s">
        <v>643</v>
      </c>
      <c r="X157" s="431" t="s">
        <v>643</v>
      </c>
      <c r="Y157" s="431" t="s">
        <v>643</v>
      </c>
      <c r="Z157" s="431" t="s">
        <v>643</v>
      </c>
      <c r="AA157" s="431" t="s">
        <v>643</v>
      </c>
      <c r="AB157" s="431" t="s">
        <v>643</v>
      </c>
      <c r="AC157" s="431" t="s">
        <v>643</v>
      </c>
      <c r="AD157" s="431" t="s">
        <v>643</v>
      </c>
      <c r="AE157" s="431" t="s">
        <v>643</v>
      </c>
      <c r="AF157" s="431" t="s">
        <v>643</v>
      </c>
      <c r="AG157" s="431" t="s">
        <v>643</v>
      </c>
      <c r="AH157" s="431" t="s">
        <v>643</v>
      </c>
      <c r="AI157" s="431" t="s">
        <v>643</v>
      </c>
      <c r="AJ157" s="431" t="s">
        <v>643</v>
      </c>
      <c r="AK157" s="431" t="s">
        <v>643</v>
      </c>
      <c r="AL157" s="431" t="s">
        <v>643</v>
      </c>
      <c r="AM157" s="431" t="s">
        <v>643</v>
      </c>
      <c r="AN157" s="431" t="s">
        <v>643</v>
      </c>
      <c r="AO157" s="431" t="s">
        <v>643</v>
      </c>
      <c r="AP157" s="431" t="s">
        <v>643</v>
      </c>
      <c r="AQ157" s="431" t="s">
        <v>643</v>
      </c>
      <c r="AR157" s="431" t="s">
        <v>643</v>
      </c>
      <c r="AS157" s="431" t="s">
        <v>643</v>
      </c>
      <c r="AT157" s="431" t="s">
        <v>643</v>
      </c>
      <c r="AU157" s="431" t="s">
        <v>643</v>
      </c>
      <c r="AV157" s="431" t="s">
        <v>643</v>
      </c>
      <c r="AW157" s="431" t="s">
        <v>643</v>
      </c>
      <c r="AX157" s="431" t="s">
        <v>643</v>
      </c>
      <c r="AY157" s="431" t="s">
        <v>643</v>
      </c>
      <c r="AZ157" s="431" t="s">
        <v>643</v>
      </c>
      <c r="BA157" s="431" t="s">
        <v>643</v>
      </c>
      <c r="BB157" s="431" t="s">
        <v>643</v>
      </c>
      <c r="BC157" s="1178" t="s">
        <v>643</v>
      </c>
      <c r="BD157" s="1151" t="str">
        <f>IFERROR(IF(Q157="","",IF(ISBLANK(INDEX(内線情報!$G$5:$G$54,Q157)),1,DS157)),"")&amp;""</f>
        <v/>
      </c>
      <c r="BE157" s="1180"/>
      <c r="BW157" s="50"/>
      <c r="CH157" s="50"/>
      <c r="CI157" s="50"/>
      <c r="DA157" s="1153" t="str">
        <f>IF(DA153="grey","grey",IF(AND(B154&lt;&gt;$BG$7,B154&lt;&gt;$BG$9,B154&lt;&gt;$BG$13,B154&lt;&gt;$BG$12),"grey",IF(B157="","yellow",IF(COUNTIF($CN$6:$CN$32,B157)&gt;0,"","red"))))</f>
        <v>grey</v>
      </c>
      <c r="DB157" s="1154"/>
      <c r="DC157" s="1153" t="str">
        <f>IF(DC153="grey","grey",IF(AND(D154&lt;&gt;$BG$7,D154&lt;&gt;$BG$9,D154&lt;&gt;$BG$13,D154&lt;&gt;$BG$12),"grey",IF(D157="","yellow",IF(COUNTIF($CN$6:$CN$32,D157)&gt;0,"","red"))))</f>
        <v>grey</v>
      </c>
      <c r="DD157" s="1154"/>
      <c r="DE157" s="1164" t="str">
        <f>IF(DE153="grey","grey",IF(AND(F154&lt;&gt;$BG$7,F154&lt;&gt;$BG$9,F154&lt;&gt;$BG$13,F154&lt;&gt;$BG$12),"grey",IF(F157="","yellow",IF(COUNTIF($CN$6:$CN$32,F157)&gt;0,"","red"))))</f>
        <v>grey</v>
      </c>
      <c r="DF157" s="1165"/>
      <c r="DG157" s="1164" t="str">
        <f>IF(DG153="grey","grey",IF(AND(H154&lt;&gt;$BG$7,H154&lt;&gt;$BG$9,H154&lt;&gt;$BG$13,H154&lt;&gt;$BG$12),"grey",IF(H157="","yellow",IF(COUNTIF($CN$6:$CN$32,H157)&gt;0,"","red"))))</f>
        <v>grey</v>
      </c>
      <c r="DH157" s="1165"/>
      <c r="DI157" s="1164" t="str">
        <f>IF(DI153="grey","grey",IF(AND(J154&lt;&gt;$BG$7,J154&lt;&gt;$BG$9,J154&lt;&gt;$BG$13,J154&lt;&gt;$BG$12),"grey",IF(J157="","yellow",IF(COUNTIF($CN$6:$CN$32,J157)&gt;0,"","red"))))</f>
        <v>grey</v>
      </c>
      <c r="DJ157" s="1165"/>
      <c r="DK157" s="1164" t="str">
        <f>IF(DK153="grey","grey",IF(AND(L154&lt;&gt;$BG$7,L154&lt;&gt;$BG$9,L154&lt;&gt;$BG$13,L154&lt;&gt;$BG$12),"grey",IF(L157="","yellow",IF(COUNTIF($CN$6:$CN$32,L157)&gt;0,"","red"))))</f>
        <v>grey</v>
      </c>
      <c r="DL157" s="1165"/>
      <c r="DM157" s="22" t="str">
        <f>IFERROR(INDEX(内線情報!$BL$5:$BL$41,MATCH(R157,内線情報!$AI$5:$AI$43,0),1),"")</f>
        <v/>
      </c>
      <c r="DS157" s="1141" t="e">
        <f>INDEX(内線情報!$G$5:$G$54,MATCH(Q157,DK,0))</f>
        <v>#N/A</v>
      </c>
      <c r="DV157" s="1153"/>
      <c r="DW157" s="1154"/>
      <c r="DX157" s="1153"/>
      <c r="DY157" s="1154"/>
      <c r="DZ157" s="1153"/>
      <c r="EA157" s="1154"/>
      <c r="EB157" s="1153"/>
      <c r="EC157" s="1154"/>
      <c r="ED157" s="1153"/>
      <c r="EE157" s="1154"/>
      <c r="EF157" s="1153"/>
      <c r="EG157" s="1154"/>
      <c r="ET157" s="1153"/>
      <c r="EU157" s="1154"/>
      <c r="EV157" s="1153"/>
      <c r="EW157" s="1154"/>
      <c r="EX157" s="1153"/>
      <c r="EY157" s="1154"/>
      <c r="EZ157" s="1153"/>
      <c r="FA157" s="1154"/>
      <c r="FB157" s="1153"/>
      <c r="FC157" s="1154"/>
      <c r="FD157" s="1153"/>
      <c r="FE157" s="1154"/>
      <c r="FF157" s="411"/>
      <c r="FG157" s="411"/>
      <c r="FH157" s="411"/>
      <c r="FI157" s="411"/>
      <c r="FJ157" s="411"/>
      <c r="FK157" s="411"/>
      <c r="FL157" s="411"/>
      <c r="FM157" s="411"/>
      <c r="FN157" s="411"/>
      <c r="FO157" s="411"/>
      <c r="FP157" s="411"/>
      <c r="FQ157" s="411"/>
      <c r="FR157" s="1153"/>
      <c r="FS157" s="1154"/>
      <c r="FT157" s="1153"/>
      <c r="FU157" s="1154"/>
      <c r="FV157" s="1153"/>
      <c r="FW157" s="1154"/>
      <c r="FX157" s="1153"/>
      <c r="FY157" s="1154"/>
      <c r="FZ157" s="1153"/>
      <c r="GA157" s="1154"/>
      <c r="GB157" s="1153"/>
      <c r="GC157" s="1154"/>
      <c r="GE157" s="1151" t="str">
        <f>IF($GF157="grey","grey","")</f>
        <v>grey</v>
      </c>
      <c r="GF157" s="1151" t="str">
        <f>IF($GG157="grey","grey","")</f>
        <v>grey</v>
      </c>
      <c r="GG157" s="1160" t="str">
        <f>IF(Q157="","grey",IF(COUNTIF(Q:Q,Q157)&gt;1,"red",IF(COUNTIF(_DK,Q157)&gt;0,"","red")))</f>
        <v>grey</v>
      </c>
      <c r="GH157" s="1151" t="str">
        <f>IF($GF157="grey","grey","")</f>
        <v>grey</v>
      </c>
      <c r="GI157" s="633" t="str">
        <f t="shared" ref="GI157:HR157" si="417">IF(GI134="grey","grey",IF($GG157="grey","grey",IF(S157="","yellow",IF(COUNTIF($CT$6:$CT$21,S157)&gt;0,"","red"))))</f>
        <v>grey</v>
      </c>
      <c r="GJ157" s="633" t="str">
        <f t="shared" si="417"/>
        <v>grey</v>
      </c>
      <c r="GK157" s="633" t="str">
        <f t="shared" si="417"/>
        <v>grey</v>
      </c>
      <c r="GL157" s="633" t="str">
        <f t="shared" si="417"/>
        <v>grey</v>
      </c>
      <c r="GM157" s="633" t="str">
        <f t="shared" si="417"/>
        <v>grey</v>
      </c>
      <c r="GN157" s="633" t="str">
        <f t="shared" si="417"/>
        <v>grey</v>
      </c>
      <c r="GO157" s="633" t="str">
        <f t="shared" si="417"/>
        <v>grey</v>
      </c>
      <c r="GP157" s="633" t="str">
        <f t="shared" si="417"/>
        <v>grey</v>
      </c>
      <c r="GQ157" s="633" t="str">
        <f t="shared" si="417"/>
        <v>grey</v>
      </c>
      <c r="GR157" s="633" t="str">
        <f t="shared" si="417"/>
        <v>grey</v>
      </c>
      <c r="GS157" s="633" t="str">
        <f t="shared" si="417"/>
        <v>grey</v>
      </c>
      <c r="GT157" s="633" t="str">
        <f t="shared" si="417"/>
        <v>grey</v>
      </c>
      <c r="GU157" s="633" t="str">
        <f t="shared" si="417"/>
        <v>grey</v>
      </c>
      <c r="GV157" s="633" t="str">
        <f t="shared" si="417"/>
        <v>grey</v>
      </c>
      <c r="GW157" s="633" t="str">
        <f t="shared" si="417"/>
        <v>grey</v>
      </c>
      <c r="GX157" s="633" t="str">
        <f t="shared" si="417"/>
        <v>grey</v>
      </c>
      <c r="GY157" s="633" t="str">
        <f t="shared" si="417"/>
        <v>grey</v>
      </c>
      <c r="GZ157" s="633" t="str">
        <f t="shared" si="417"/>
        <v>grey</v>
      </c>
      <c r="HA157" s="633" t="str">
        <f t="shared" si="417"/>
        <v>grey</v>
      </c>
      <c r="HB157" s="633" t="str">
        <f t="shared" si="417"/>
        <v>grey</v>
      </c>
      <c r="HC157" s="633" t="str">
        <f t="shared" si="417"/>
        <v>grey</v>
      </c>
      <c r="HD157" s="633" t="str">
        <f t="shared" si="417"/>
        <v>grey</v>
      </c>
      <c r="HE157" s="633" t="str">
        <f t="shared" si="417"/>
        <v>grey</v>
      </c>
      <c r="HF157" s="633" t="str">
        <f t="shared" si="417"/>
        <v>grey</v>
      </c>
      <c r="HG157" s="633" t="str">
        <f t="shared" si="417"/>
        <v>grey</v>
      </c>
      <c r="HH157" s="633" t="str">
        <f t="shared" si="417"/>
        <v>grey</v>
      </c>
      <c r="HI157" s="633" t="str">
        <f t="shared" si="417"/>
        <v>grey</v>
      </c>
      <c r="HJ157" s="633" t="str">
        <f t="shared" si="417"/>
        <v>grey</v>
      </c>
      <c r="HK157" s="633" t="str">
        <f t="shared" si="417"/>
        <v>grey</v>
      </c>
      <c r="HL157" s="633" t="str">
        <f t="shared" si="417"/>
        <v>grey</v>
      </c>
      <c r="HM157" s="633" t="str">
        <f t="shared" si="417"/>
        <v>grey</v>
      </c>
      <c r="HN157" s="633" t="str">
        <f t="shared" si="417"/>
        <v>grey</v>
      </c>
      <c r="HO157" s="633" t="str">
        <f t="shared" si="417"/>
        <v>grey</v>
      </c>
      <c r="HP157" s="633" t="str">
        <f t="shared" si="417"/>
        <v>grey</v>
      </c>
      <c r="HQ157" s="633" t="str">
        <f t="shared" si="417"/>
        <v>grey</v>
      </c>
      <c r="HR157" s="633" t="str">
        <f t="shared" si="417"/>
        <v>grey</v>
      </c>
      <c r="HS157" s="1162" t="str">
        <f t="shared" ref="HS157" si="418">IF($GG157="grey","grey",IF(BC157="","",IF(COUNTIF($CV$6:$CV$7,BC157)&gt;0,"","red")))</f>
        <v>grey</v>
      </c>
      <c r="HT157" s="1151" t="str">
        <f t="shared" ref="HT157:HU157" si="419">IF($GG157="grey","grey","")</f>
        <v>grey</v>
      </c>
      <c r="HU157" s="1160" t="str">
        <f t="shared" si="419"/>
        <v>grey</v>
      </c>
    </row>
    <row r="158" spans="2:229">
      <c r="B158" s="1186" t="s">
        <v>315</v>
      </c>
      <c r="C158" s="1187"/>
      <c r="D158" s="1186" t="s">
        <v>316</v>
      </c>
      <c r="E158" s="1187"/>
      <c r="F158" s="1186" t="s">
        <v>317</v>
      </c>
      <c r="G158" s="1187"/>
      <c r="H158" s="1186" t="s">
        <v>318</v>
      </c>
      <c r="I158" s="1187"/>
      <c r="J158" s="1186" t="s">
        <v>319</v>
      </c>
      <c r="K158" s="1187"/>
      <c r="L158" s="1186" t="s">
        <v>320</v>
      </c>
      <c r="M158" s="1187"/>
      <c r="O158" s="1152"/>
      <c r="P158" s="1152"/>
      <c r="Q158" s="1161"/>
      <c r="R158" s="1152"/>
      <c r="S158" s="432" t="s">
        <v>643</v>
      </c>
      <c r="T158" s="432" t="s">
        <v>643</v>
      </c>
      <c r="U158" s="432" t="s">
        <v>643</v>
      </c>
      <c r="V158" s="432" t="s">
        <v>643</v>
      </c>
      <c r="W158" s="432" t="s">
        <v>643</v>
      </c>
      <c r="X158" s="432" t="s">
        <v>643</v>
      </c>
      <c r="Y158" s="432" t="s">
        <v>643</v>
      </c>
      <c r="Z158" s="432" t="s">
        <v>643</v>
      </c>
      <c r="AA158" s="432" t="s">
        <v>643</v>
      </c>
      <c r="AB158" s="432" t="s">
        <v>643</v>
      </c>
      <c r="AC158" s="432" t="s">
        <v>643</v>
      </c>
      <c r="AD158" s="432" t="s">
        <v>643</v>
      </c>
      <c r="AE158" s="432" t="s">
        <v>643</v>
      </c>
      <c r="AF158" s="432" t="s">
        <v>643</v>
      </c>
      <c r="AG158" s="432" t="s">
        <v>643</v>
      </c>
      <c r="AH158" s="432" t="s">
        <v>643</v>
      </c>
      <c r="AI158" s="432" t="s">
        <v>643</v>
      </c>
      <c r="AJ158" s="432" t="s">
        <v>643</v>
      </c>
      <c r="AK158" s="432" t="s">
        <v>643</v>
      </c>
      <c r="AL158" s="432" t="s">
        <v>643</v>
      </c>
      <c r="AM158" s="432" t="s">
        <v>643</v>
      </c>
      <c r="AN158" s="432" t="s">
        <v>643</v>
      </c>
      <c r="AO158" s="432" t="s">
        <v>643</v>
      </c>
      <c r="AP158" s="432" t="s">
        <v>643</v>
      </c>
      <c r="AQ158" s="432" t="s">
        <v>643</v>
      </c>
      <c r="AR158" s="432" t="s">
        <v>643</v>
      </c>
      <c r="AS158" s="432" t="s">
        <v>643</v>
      </c>
      <c r="AT158" s="432" t="s">
        <v>643</v>
      </c>
      <c r="AU158" s="432" t="s">
        <v>643</v>
      </c>
      <c r="AV158" s="432" t="s">
        <v>643</v>
      </c>
      <c r="AW158" s="432" t="s">
        <v>643</v>
      </c>
      <c r="AX158" s="432" t="s">
        <v>643</v>
      </c>
      <c r="AY158" s="432" t="s">
        <v>643</v>
      </c>
      <c r="AZ158" s="432" t="s">
        <v>643</v>
      </c>
      <c r="BA158" s="432" t="s">
        <v>643</v>
      </c>
      <c r="BB158" s="432" t="s">
        <v>643</v>
      </c>
      <c r="BC158" s="1179"/>
      <c r="BD158" s="1152"/>
      <c r="BE158" s="1181"/>
      <c r="BQ158" s="52"/>
      <c r="BS158" s="52"/>
      <c r="BU158" s="52"/>
      <c r="BV158" s="50"/>
      <c r="BW158" s="52"/>
      <c r="BY158" s="52"/>
      <c r="CA158" s="52"/>
      <c r="CC158" s="52"/>
      <c r="CE158" s="52"/>
      <c r="CG158" s="52"/>
      <c r="CH158" s="50"/>
      <c r="CI158" s="52"/>
      <c r="CK158" s="52"/>
      <c r="CM158" s="52"/>
      <c r="DA158" s="1166" t="str">
        <f>IFERROR(IF(COUNT(Q137:Q162)&gt;0,IF($DN136&lt;36,"grey",B158),"grey"),B158)</f>
        <v>grey</v>
      </c>
      <c r="DB158" s="1167"/>
      <c r="DC158" s="1166" t="str">
        <f>IFERROR(IF(COUNT(Q137:Q162)&gt;0,IF($DN136&lt;36,"grey",D158),"grey"),D158)</f>
        <v>grey</v>
      </c>
      <c r="DD158" s="1167"/>
      <c r="DE158" s="1166" t="str">
        <f>IFERROR(IF(COUNT(Q137:Q162)&gt;0,IF($DN136&lt;36,"grey",F158),"grey"),F158)</f>
        <v>grey</v>
      </c>
      <c r="DF158" s="1167"/>
      <c r="DG158" s="1166" t="str">
        <f>IFERROR(IF(COUNT(Q137:Q162)&gt;0,IF($DN136&lt;36,"grey",H158),"grey"),H158)</f>
        <v>grey</v>
      </c>
      <c r="DH158" s="1167"/>
      <c r="DI158" s="1166" t="str">
        <f>IFERROR(IF(COUNT(Q137:Q162)&gt;0,IF($DN136&lt;36,"grey",J158),"grey"),J158)</f>
        <v>grey</v>
      </c>
      <c r="DJ158" s="1167"/>
      <c r="DK158" s="1166" t="str">
        <f>IFERROR(IF(COUNT(Q137:Q162)&gt;0,IF($DN136&lt;36,"grey",L158),"grey"),L158)</f>
        <v>grey</v>
      </c>
      <c r="DL158" s="1167"/>
      <c r="DM158" s="22" t="str">
        <f>IFERROR(INDEX(内線情報!$BL$5:$BL$41,MATCH(R158,内線情報!$AI$5:$AI$43,0),1),"")</f>
        <v/>
      </c>
      <c r="DS158" s="1141"/>
      <c r="DV158" s="1166"/>
      <c r="DW158" s="1167"/>
      <c r="DX158" s="1166"/>
      <c r="DY158" s="1167"/>
      <c r="DZ158" s="1166"/>
      <c r="EA158" s="1167"/>
      <c r="EB158" s="1166"/>
      <c r="EC158" s="1167"/>
      <c r="ED158" s="1166"/>
      <c r="EE158" s="1167"/>
      <c r="EF158" s="1166"/>
      <c r="EG158" s="1167"/>
      <c r="ET158" s="1166"/>
      <c r="EU158" s="1167"/>
      <c r="EV158" s="1166"/>
      <c r="EW158" s="1167"/>
      <c r="EX158" s="1166"/>
      <c r="EY158" s="1167"/>
      <c r="EZ158" s="1166"/>
      <c r="FA158" s="1167"/>
      <c r="FB158" s="1166"/>
      <c r="FC158" s="1167"/>
      <c r="FD158" s="1166"/>
      <c r="FE158" s="1167"/>
      <c r="FF158" s="420"/>
      <c r="FG158" s="420"/>
      <c r="FH158" s="420"/>
      <c r="FI158" s="420"/>
      <c r="FJ158" s="420"/>
      <c r="FK158" s="420"/>
      <c r="FL158" s="420"/>
      <c r="FM158" s="420"/>
      <c r="FN158" s="420"/>
      <c r="FO158" s="420"/>
      <c r="FP158" s="420"/>
      <c r="FQ158" s="420"/>
      <c r="FR158" s="1166"/>
      <c r="FS158" s="1167"/>
      <c r="FT158" s="1166"/>
      <c r="FU158" s="1167"/>
      <c r="FV158" s="1166"/>
      <c r="FW158" s="1167"/>
      <c r="FX158" s="1166"/>
      <c r="FY158" s="1167"/>
      <c r="FZ158" s="1166"/>
      <c r="GA158" s="1167"/>
      <c r="GB158" s="1166"/>
      <c r="GC158" s="1167"/>
      <c r="GE158" s="1152"/>
      <c r="GF158" s="1152"/>
      <c r="GG158" s="1161"/>
      <c r="GH158" s="1152"/>
      <c r="GI158" s="633" t="str">
        <f t="shared" ref="GI158:HR158" si="420">IF(GI134="grey","grey",IF($GG157="grey","grey",IF(S158="","yellow",IF(COUNTIF($CW$6:$CW$7,S158)&gt;0,"","red"))))</f>
        <v>grey</v>
      </c>
      <c r="GJ158" s="633" t="str">
        <f t="shared" si="420"/>
        <v>grey</v>
      </c>
      <c r="GK158" s="633" t="str">
        <f t="shared" si="420"/>
        <v>grey</v>
      </c>
      <c r="GL158" s="633" t="str">
        <f t="shared" si="420"/>
        <v>grey</v>
      </c>
      <c r="GM158" s="633" t="str">
        <f t="shared" si="420"/>
        <v>grey</v>
      </c>
      <c r="GN158" s="633" t="str">
        <f t="shared" si="420"/>
        <v>grey</v>
      </c>
      <c r="GO158" s="633" t="str">
        <f t="shared" si="420"/>
        <v>grey</v>
      </c>
      <c r="GP158" s="633" t="str">
        <f t="shared" si="420"/>
        <v>grey</v>
      </c>
      <c r="GQ158" s="633" t="str">
        <f t="shared" si="420"/>
        <v>grey</v>
      </c>
      <c r="GR158" s="633" t="str">
        <f t="shared" si="420"/>
        <v>grey</v>
      </c>
      <c r="GS158" s="633" t="str">
        <f t="shared" si="420"/>
        <v>grey</v>
      </c>
      <c r="GT158" s="633" t="str">
        <f t="shared" si="420"/>
        <v>grey</v>
      </c>
      <c r="GU158" s="633" t="str">
        <f t="shared" si="420"/>
        <v>grey</v>
      </c>
      <c r="GV158" s="633" t="str">
        <f t="shared" si="420"/>
        <v>grey</v>
      </c>
      <c r="GW158" s="633" t="str">
        <f t="shared" si="420"/>
        <v>grey</v>
      </c>
      <c r="GX158" s="633" t="str">
        <f t="shared" si="420"/>
        <v>grey</v>
      </c>
      <c r="GY158" s="633" t="str">
        <f t="shared" si="420"/>
        <v>grey</v>
      </c>
      <c r="GZ158" s="633" t="str">
        <f t="shared" si="420"/>
        <v>grey</v>
      </c>
      <c r="HA158" s="633" t="str">
        <f t="shared" si="420"/>
        <v>grey</v>
      </c>
      <c r="HB158" s="633" t="str">
        <f t="shared" si="420"/>
        <v>grey</v>
      </c>
      <c r="HC158" s="633" t="str">
        <f t="shared" si="420"/>
        <v>grey</v>
      </c>
      <c r="HD158" s="633" t="str">
        <f t="shared" si="420"/>
        <v>grey</v>
      </c>
      <c r="HE158" s="633" t="str">
        <f t="shared" si="420"/>
        <v>grey</v>
      </c>
      <c r="HF158" s="633" t="str">
        <f t="shared" si="420"/>
        <v>grey</v>
      </c>
      <c r="HG158" s="633" t="str">
        <f t="shared" si="420"/>
        <v>grey</v>
      </c>
      <c r="HH158" s="633" t="str">
        <f t="shared" si="420"/>
        <v>grey</v>
      </c>
      <c r="HI158" s="633" t="str">
        <f t="shared" si="420"/>
        <v>grey</v>
      </c>
      <c r="HJ158" s="633" t="str">
        <f t="shared" si="420"/>
        <v>grey</v>
      </c>
      <c r="HK158" s="633" t="str">
        <f t="shared" si="420"/>
        <v>grey</v>
      </c>
      <c r="HL158" s="633" t="str">
        <f t="shared" si="420"/>
        <v>grey</v>
      </c>
      <c r="HM158" s="633" t="str">
        <f t="shared" si="420"/>
        <v>grey</v>
      </c>
      <c r="HN158" s="633" t="str">
        <f t="shared" si="420"/>
        <v>grey</v>
      </c>
      <c r="HO158" s="633" t="str">
        <f t="shared" si="420"/>
        <v>grey</v>
      </c>
      <c r="HP158" s="633" t="str">
        <f t="shared" si="420"/>
        <v>grey</v>
      </c>
      <c r="HQ158" s="633" t="str">
        <f t="shared" si="420"/>
        <v>grey</v>
      </c>
      <c r="HR158" s="633" t="str">
        <f t="shared" si="420"/>
        <v>grey</v>
      </c>
      <c r="HS158" s="1163"/>
      <c r="HT158" s="1152"/>
      <c r="HU158" s="1161"/>
    </row>
    <row r="159" spans="2:229">
      <c r="B159" s="34" t="s">
        <v>57</v>
      </c>
      <c r="C159" s="35"/>
      <c r="D159" s="34" t="s">
        <v>57</v>
      </c>
      <c r="E159" s="35"/>
      <c r="F159" s="34" t="s">
        <v>57</v>
      </c>
      <c r="G159" s="35"/>
      <c r="H159" s="34" t="s">
        <v>57</v>
      </c>
      <c r="I159" s="35"/>
      <c r="J159" s="34" t="s">
        <v>57</v>
      </c>
      <c r="K159" s="35"/>
      <c r="L159" s="34" t="s">
        <v>57</v>
      </c>
      <c r="M159" s="35"/>
      <c r="O159" s="1151">
        <v>12</v>
      </c>
      <c r="P159" s="1151" t="str">
        <f>IFERROR(INDEX(内線情報!$C$5:$C$54,MATCH($Q159,内線情報!$B$5:$B$54,0)),"")&amp;""</f>
        <v/>
      </c>
      <c r="Q159" s="1160"/>
      <c r="R159" s="1151" t="str">
        <f>IFERROR(INDEX(内線情報!$D$5:$D$54,MATCH($Q159,内線情報!$B$5:$B$54,0)),"")&amp;""</f>
        <v/>
      </c>
      <c r="S159" s="431" t="s">
        <v>643</v>
      </c>
      <c r="T159" s="431" t="s">
        <v>643</v>
      </c>
      <c r="U159" s="431" t="s">
        <v>643</v>
      </c>
      <c r="V159" s="431" t="s">
        <v>643</v>
      </c>
      <c r="W159" s="431" t="s">
        <v>643</v>
      </c>
      <c r="X159" s="431" t="s">
        <v>643</v>
      </c>
      <c r="Y159" s="431" t="s">
        <v>643</v>
      </c>
      <c r="Z159" s="431" t="s">
        <v>643</v>
      </c>
      <c r="AA159" s="431" t="s">
        <v>643</v>
      </c>
      <c r="AB159" s="431" t="s">
        <v>643</v>
      </c>
      <c r="AC159" s="431" t="s">
        <v>643</v>
      </c>
      <c r="AD159" s="431" t="s">
        <v>643</v>
      </c>
      <c r="AE159" s="431" t="s">
        <v>643</v>
      </c>
      <c r="AF159" s="431" t="s">
        <v>643</v>
      </c>
      <c r="AG159" s="431" t="s">
        <v>643</v>
      </c>
      <c r="AH159" s="431" t="s">
        <v>643</v>
      </c>
      <c r="AI159" s="431" t="s">
        <v>643</v>
      </c>
      <c r="AJ159" s="431" t="s">
        <v>643</v>
      </c>
      <c r="AK159" s="431" t="s">
        <v>643</v>
      </c>
      <c r="AL159" s="431" t="s">
        <v>643</v>
      </c>
      <c r="AM159" s="431" t="s">
        <v>643</v>
      </c>
      <c r="AN159" s="431" t="s">
        <v>643</v>
      </c>
      <c r="AO159" s="431" t="s">
        <v>643</v>
      </c>
      <c r="AP159" s="431" t="s">
        <v>643</v>
      </c>
      <c r="AQ159" s="431" t="s">
        <v>643</v>
      </c>
      <c r="AR159" s="431" t="s">
        <v>643</v>
      </c>
      <c r="AS159" s="431" t="s">
        <v>643</v>
      </c>
      <c r="AT159" s="431" t="s">
        <v>643</v>
      </c>
      <c r="AU159" s="431" t="s">
        <v>643</v>
      </c>
      <c r="AV159" s="431" t="s">
        <v>643</v>
      </c>
      <c r="AW159" s="431" t="s">
        <v>643</v>
      </c>
      <c r="AX159" s="431" t="s">
        <v>643</v>
      </c>
      <c r="AY159" s="431" t="s">
        <v>643</v>
      </c>
      <c r="AZ159" s="431" t="s">
        <v>643</v>
      </c>
      <c r="BA159" s="431" t="s">
        <v>643</v>
      </c>
      <c r="BB159" s="431" t="s">
        <v>643</v>
      </c>
      <c r="BC159" s="1178" t="s">
        <v>643</v>
      </c>
      <c r="BD159" s="1151" t="str">
        <f>IFERROR(IF(Q159="","",IF(ISBLANK(INDEX(内線情報!$G$5:$G$54,Q159)),1,DS159)),"")&amp;""</f>
        <v/>
      </c>
      <c r="BE159" s="1180"/>
      <c r="BU159" s="50"/>
      <c r="BV159" s="50"/>
      <c r="BW159" s="50"/>
      <c r="CG159" s="50"/>
      <c r="CH159" s="50"/>
      <c r="CI159" s="50"/>
      <c r="DA159" s="34" t="str">
        <f>IF(DA158="grey","grey",IF(B159="","yellow",IF(COUNTIF($BG$6:$BG$39,B159)&gt;0,"","red")))</f>
        <v>grey</v>
      </c>
      <c r="DB159" s="35" t="str">
        <f ca="1">IF(DA158="grey","grey",IFERROR(IF(COUNTIF(INDIRECT(B159),SUBSTITUTE(C159,"*","~")),EU159,"red"),IF(AND(C159&lt;&gt;$BG$7,C159&lt;&gt;$BG$8,C159&lt;&gt;$BG$9,C159&lt;&gt;$BG$10,C159&lt;&gt;$BG$11,C159&lt;&gt;$BG$12,C159&lt;&gt;$BG$13),"grey",EU159)))</f>
        <v>grey</v>
      </c>
      <c r="DC159" s="34" t="str">
        <f>IF(DC158="grey","grey",IF(D159="","yellow",IF(COUNTIF($BG$6:$BG$39,D159)&gt;0,"","red")))</f>
        <v>grey</v>
      </c>
      <c r="DD159" s="35" t="str">
        <f ca="1">IF(DC158="grey","grey",IFERROR(IF(COUNTIF(INDIRECT(D159),SUBSTITUTE(E159,"*","~")),EW159,"red"),IF(AND(E159&lt;&gt;$BG$7,E159&lt;&gt;$BG$8,E159&lt;&gt;$BG$9,E159&lt;&gt;$BG$10,E159&lt;&gt;$BG$11,E159&lt;&gt;$BG$12,E159&lt;&gt;$BG$13),"grey",EW159)))</f>
        <v>grey</v>
      </c>
      <c r="DE159" s="34" t="str">
        <f>IF(DE158="grey","grey",IF(F159="","yellow",IF(COUNTIF($BG$6:$BG$39,F159)&gt;0,"","red")))</f>
        <v>grey</v>
      </c>
      <c r="DF159" s="35" t="str">
        <f ca="1">IF(DE158="grey","grey",IFERROR(IF(COUNTIF(INDIRECT(F159),SUBSTITUTE(G159,"*","~")),EY159,"red"),IF(AND(G159&lt;&gt;$BG$7,G159&lt;&gt;$BG$8,G159&lt;&gt;$BG$9,G159&lt;&gt;$BG$10,G159&lt;&gt;$BG$11,G159&lt;&gt;$BG$12,G159&lt;&gt;$BG$13),"grey",EY159)))</f>
        <v>grey</v>
      </c>
      <c r="DG159" s="34" t="str">
        <f>IF(DG158="grey","grey",IF(H159="","yellow",IF(COUNTIF($BG$6:$BG$39,H159)&gt;0,"","red")))</f>
        <v>grey</v>
      </c>
      <c r="DH159" s="35" t="str">
        <f ca="1">IF(DG158="grey","grey",IFERROR(IF(COUNTIF(INDIRECT(H159),SUBSTITUTE(I159,"*","~")),FA159,"red"),IF(AND(I159&lt;&gt;$BG$7,I159&lt;&gt;$BG$8,I159&lt;&gt;$BG$9,I159&lt;&gt;$BG$10,I159&lt;&gt;$BG$11,I159&lt;&gt;$BG$12,I159&lt;&gt;$BG$13),"grey",FA159)))</f>
        <v>grey</v>
      </c>
      <c r="DI159" s="34" t="str">
        <f>IF(DI158="grey","grey",IF(J159="","yellow",IF(COUNTIF($BG$6:$BG$39,J159)&gt;0,"","red")))</f>
        <v>grey</v>
      </c>
      <c r="DJ159" s="35" t="str">
        <f ca="1">IF(DI158="grey","grey",IFERROR(IF(COUNTIF(INDIRECT(J159),SUBSTITUTE(K159,"*","~")),FC159,"red"),IF(AND(K159&lt;&gt;$BG$7,K159&lt;&gt;$BG$8,K159&lt;&gt;$BG$9,K159&lt;&gt;$BG$10,K159&lt;&gt;$BG$11,K159&lt;&gt;$BG$12,K159&lt;&gt;$BG$13),"grey",FC159)))</f>
        <v>grey</v>
      </c>
      <c r="DK159" s="34" t="str">
        <f>IF(DK158="grey","grey",IF(L159="","yellow",IF(COUNTIF($BG$6:$BG$39,L159)&gt;0,"","red")))</f>
        <v>grey</v>
      </c>
      <c r="DL159" s="35" t="str">
        <f ca="1">IF(DK158="grey","grey",IFERROR(IF(COUNTIF(INDIRECT(L159),SUBSTITUTE(M159,"*","~")),FE159,"red"),IF(AND(M159&lt;&gt;$BG$7,M159&lt;&gt;$BG$8,M159&lt;&gt;$BG$9,M159&lt;&gt;$BG$10,M159&lt;&gt;$BG$11,M159&lt;&gt;$BG$12,M159&lt;&gt;$BG$13),"grey",FE159)))</f>
        <v>grey</v>
      </c>
      <c r="DM159" s="22" t="str">
        <f>IFERROR(INDEX(内線情報!$BL$5:$BL$41,MATCH(R159,内線情報!$AI$5:$AI$43,0),1),"")</f>
        <v/>
      </c>
      <c r="DS159" s="1141" t="e">
        <f>INDEX(内線情報!$G$5:$G$54,MATCH(Q159,DK,0))</f>
        <v>#N/A</v>
      </c>
      <c r="DV159" s="34" t="str">
        <f>CONCATENATE(B159,C159)</f>
        <v>未使用</v>
      </c>
      <c r="DW159" s="35"/>
      <c r="DX159" s="34" t="str">
        <f>CONCATENATE(D159,E159)</f>
        <v>未使用</v>
      </c>
      <c r="DY159" s="35"/>
      <c r="DZ159" s="34" t="str">
        <f>CONCATENATE(F159,G159)</f>
        <v>未使用</v>
      </c>
      <c r="EA159" s="35"/>
      <c r="EB159" s="34" t="str">
        <f>CONCATENATE(H159,I159)</f>
        <v>未使用</v>
      </c>
      <c r="EC159" s="35"/>
      <c r="ED159" s="34" t="str">
        <f>CONCATENATE(J159,K159)</f>
        <v>未使用</v>
      </c>
      <c r="EE159" s="35"/>
      <c r="EF159" s="34" t="str">
        <f>CONCATENATE(L159,M159)</f>
        <v>未使用</v>
      </c>
      <c r="EG159" s="35"/>
      <c r="EH159" s="22">
        <f>COUNTIF($DV$6:$EG$34,DV159)</f>
        <v>18</v>
      </c>
      <c r="EJ159" s="22">
        <f>COUNTIF($DV$6:$EG$34,DX159)</f>
        <v>18</v>
      </c>
      <c r="EL159" s="22">
        <f>COUNTIF($DV$6:$EG$34,DZ159)</f>
        <v>18</v>
      </c>
      <c r="EN159" s="22">
        <f>COUNTIF($DV$6:$EG$34,EB159)</f>
        <v>18</v>
      </c>
      <c r="EP159" s="22">
        <f>COUNTIF($DV$6:$EG$34,ED159)</f>
        <v>18</v>
      </c>
      <c r="ER159" s="22">
        <f>COUNTIF($DV$6:$EG$34,EF159)</f>
        <v>18</v>
      </c>
      <c r="ET159" s="34" t="str">
        <f>IF(DV159="未使用","",IF(EH159&lt;2,"","red"))</f>
        <v/>
      </c>
      <c r="EU159" s="35" t="str">
        <f>IF(B159="ボックスキー","",IF(C159="","red",FS159))</f>
        <v>red</v>
      </c>
      <c r="EV159" s="34" t="str">
        <f>IF(DX159="未使用","",IF(EJ159&lt;2,"","red"))</f>
        <v/>
      </c>
      <c r="EW159" s="35" t="str">
        <f>IF(D159="ボックスキー","",IF(E159="","red",FU159))</f>
        <v>red</v>
      </c>
      <c r="EX159" s="34" t="str">
        <f>IF(DZ159="未使用","",IF(EL159&lt;2,"","red"))</f>
        <v/>
      </c>
      <c r="EY159" s="35" t="str">
        <f>IF(F159="ボックスキー","",IF(G159="","red",FW159))</f>
        <v>red</v>
      </c>
      <c r="EZ159" s="34" t="str">
        <f>IF(EB159="未使用","",IF(EN159&lt;2,"","red"))</f>
        <v/>
      </c>
      <c r="FA159" s="35" t="str">
        <f>IF(H159="ボックスキー","",IF(I159="","red",FY159))</f>
        <v>red</v>
      </c>
      <c r="FB159" s="34" t="str">
        <f>IF(ED159="未使用","",IF(EP159&lt;2,"","red"))</f>
        <v/>
      </c>
      <c r="FC159" s="35" t="str">
        <f>IF(J159="ボックスキー","",IF(K159="","red",GA159))</f>
        <v>red</v>
      </c>
      <c r="FD159" s="34" t="str">
        <f>IF(EF159="未使用","",IF(ER159&lt;2,"","red"))</f>
        <v/>
      </c>
      <c r="FE159" s="35" t="str">
        <f>IF(L159="ボックスキー","",IF(M159="","red",GC159))</f>
        <v>red</v>
      </c>
      <c r="FF159" s="419"/>
      <c r="FG159" s="419"/>
      <c r="FH159" s="419"/>
      <c r="FI159" s="419"/>
      <c r="FJ159" s="419"/>
      <c r="FK159" s="419"/>
      <c r="FL159" s="419"/>
      <c r="FM159" s="419"/>
      <c r="FN159" s="419"/>
      <c r="FO159" s="419"/>
      <c r="FP159" s="419"/>
      <c r="FQ159" s="419"/>
      <c r="FR159" s="34"/>
      <c r="FS159" s="35" t="str">
        <f>IF(B159=$FG$6,INDEX($FG$7:$FG$18,C159),IF(B159=$FH$6,INDEX($FH$7:$FH$12,C159),IF(B159=$FI$6,INDEX($FI$7:$FI$18,C159),IF(B159=$FJ$6,INDEX($FJ$7:$FJ$56,C159),"none"))))</f>
        <v>none</v>
      </c>
      <c r="FT159" s="34"/>
      <c r="FU159" s="35" t="str">
        <f>IF(D159=$FG$6,INDEX($FG$7:$FG$18,E159),IF(D159=$FH$6,INDEX($FH$7:$FH$12,E159),IF(D159=$FI$6,INDEX($FI$7:$FI$18,E159),IF(D159=$FJ$6,INDEX($FJ$7:$FJ$56,E159),"none"))))</f>
        <v>none</v>
      </c>
      <c r="FV159" s="34"/>
      <c r="FW159" s="35" t="str">
        <f>IF(F159=$FG$6,INDEX($FG$7:$FG$18,G159),IF(F159=$FH$6,INDEX($FH$7:$FH$12,G159),IF(F159=$FI$6,INDEX($FI$7:$FI$18,G159),IF(F159=$FJ$6,INDEX($FJ$7:$FJ$56,G159),"none"))))</f>
        <v>none</v>
      </c>
      <c r="FX159" s="34"/>
      <c r="FY159" s="35" t="str">
        <f>IF(H159=$FG$6,INDEX($FG$7:$FG$18,I159),IF(H159=$FH$6,INDEX($FH$7:$FH$12,I159),IF(H159=$FI$6,INDEX($FI$7:$FI$18,I159),IF(H159=$FJ$6,INDEX($FJ$7:$FJ$56,I159),"none"))))</f>
        <v>none</v>
      </c>
      <c r="FZ159" s="34"/>
      <c r="GA159" s="35" t="str">
        <f>IF(J159=$FG$6,INDEX($FG$7:$FG$18,K159),IF(J159=$FH$6,INDEX($FH$7:$FH$12,K159),IF(J159=$FI$6,INDEX($FI$7:$FI$18,K159),IF(J159=$FJ$6,INDEX($FJ$7:$FJ$56,K159),"none"))))</f>
        <v>none</v>
      </c>
      <c r="GB159" s="34"/>
      <c r="GC159" s="35" t="str">
        <f>IF(L159=$FG$6,INDEX($FG$7:$FG$18,M159),IF(L159=$FH$6,INDEX($FH$7:$FH$12,M159),IF(L159=$FI$6,INDEX($FI$7:$FI$18,M159),IF(L159=$FJ$6,INDEX($FJ$7:$FJ$56,M159),"none"))))</f>
        <v>none</v>
      </c>
      <c r="GE159" s="1151" t="str">
        <f>IF($GF159="grey","grey","")</f>
        <v>grey</v>
      </c>
      <c r="GF159" s="1151" t="str">
        <f>IF($GG159="grey","grey","")</f>
        <v>grey</v>
      </c>
      <c r="GG159" s="1160" t="str">
        <f>IF(Q159="","grey",IF(COUNTIF(Q:Q,Q159)&gt;1,"red",IF(COUNTIF(_DK,Q159)&gt;0,"","red")))</f>
        <v>grey</v>
      </c>
      <c r="GH159" s="1151" t="str">
        <f>IF($GF159="grey","grey","")</f>
        <v>grey</v>
      </c>
      <c r="GI159" s="633" t="str">
        <f t="shared" ref="GI159:HR159" si="421">IF(GI134="grey","grey",IF($GG159="grey","grey",IF(S159="","yellow",IF(COUNTIF($CT$6:$CT$21,S159)&gt;0,"","red"))))</f>
        <v>grey</v>
      </c>
      <c r="GJ159" s="633" t="str">
        <f t="shared" si="421"/>
        <v>grey</v>
      </c>
      <c r="GK159" s="633" t="str">
        <f t="shared" si="421"/>
        <v>grey</v>
      </c>
      <c r="GL159" s="633" t="str">
        <f t="shared" si="421"/>
        <v>grey</v>
      </c>
      <c r="GM159" s="633" t="str">
        <f t="shared" si="421"/>
        <v>grey</v>
      </c>
      <c r="GN159" s="633" t="str">
        <f t="shared" si="421"/>
        <v>grey</v>
      </c>
      <c r="GO159" s="633" t="str">
        <f t="shared" si="421"/>
        <v>grey</v>
      </c>
      <c r="GP159" s="633" t="str">
        <f t="shared" si="421"/>
        <v>grey</v>
      </c>
      <c r="GQ159" s="633" t="str">
        <f t="shared" si="421"/>
        <v>grey</v>
      </c>
      <c r="GR159" s="633" t="str">
        <f t="shared" si="421"/>
        <v>grey</v>
      </c>
      <c r="GS159" s="633" t="str">
        <f t="shared" si="421"/>
        <v>grey</v>
      </c>
      <c r="GT159" s="633" t="str">
        <f t="shared" si="421"/>
        <v>grey</v>
      </c>
      <c r="GU159" s="633" t="str">
        <f t="shared" si="421"/>
        <v>grey</v>
      </c>
      <c r="GV159" s="633" t="str">
        <f t="shared" si="421"/>
        <v>grey</v>
      </c>
      <c r="GW159" s="633" t="str">
        <f t="shared" si="421"/>
        <v>grey</v>
      </c>
      <c r="GX159" s="633" t="str">
        <f t="shared" si="421"/>
        <v>grey</v>
      </c>
      <c r="GY159" s="633" t="str">
        <f t="shared" si="421"/>
        <v>grey</v>
      </c>
      <c r="GZ159" s="633" t="str">
        <f t="shared" si="421"/>
        <v>grey</v>
      </c>
      <c r="HA159" s="633" t="str">
        <f t="shared" si="421"/>
        <v>grey</v>
      </c>
      <c r="HB159" s="633" t="str">
        <f t="shared" si="421"/>
        <v>grey</v>
      </c>
      <c r="HC159" s="633" t="str">
        <f t="shared" si="421"/>
        <v>grey</v>
      </c>
      <c r="HD159" s="633" t="str">
        <f t="shared" si="421"/>
        <v>grey</v>
      </c>
      <c r="HE159" s="633" t="str">
        <f t="shared" si="421"/>
        <v>grey</v>
      </c>
      <c r="HF159" s="633" t="str">
        <f t="shared" si="421"/>
        <v>grey</v>
      </c>
      <c r="HG159" s="633" t="str">
        <f t="shared" si="421"/>
        <v>grey</v>
      </c>
      <c r="HH159" s="633" t="str">
        <f t="shared" si="421"/>
        <v>grey</v>
      </c>
      <c r="HI159" s="633" t="str">
        <f t="shared" si="421"/>
        <v>grey</v>
      </c>
      <c r="HJ159" s="633" t="str">
        <f t="shared" si="421"/>
        <v>grey</v>
      </c>
      <c r="HK159" s="633" t="str">
        <f t="shared" si="421"/>
        <v>grey</v>
      </c>
      <c r="HL159" s="633" t="str">
        <f t="shared" si="421"/>
        <v>grey</v>
      </c>
      <c r="HM159" s="633" t="str">
        <f t="shared" si="421"/>
        <v>grey</v>
      </c>
      <c r="HN159" s="633" t="str">
        <f t="shared" si="421"/>
        <v>grey</v>
      </c>
      <c r="HO159" s="633" t="str">
        <f t="shared" si="421"/>
        <v>grey</v>
      </c>
      <c r="HP159" s="633" t="str">
        <f t="shared" si="421"/>
        <v>grey</v>
      </c>
      <c r="HQ159" s="633" t="str">
        <f t="shared" si="421"/>
        <v>grey</v>
      </c>
      <c r="HR159" s="633" t="str">
        <f t="shared" si="421"/>
        <v>grey</v>
      </c>
      <c r="HS159" s="1162" t="str">
        <f t="shared" ref="HS159" si="422">IF($GG159="grey","grey",IF(BC159="","",IF(COUNTIF($CV$6:$CV$7,BC159)&gt;0,"","red")))</f>
        <v>grey</v>
      </c>
      <c r="HT159" s="1151" t="str">
        <f t="shared" ref="HT159:HU159" si="423">IF($GG159="grey","grey","")</f>
        <v>grey</v>
      </c>
      <c r="HU159" s="1160" t="str">
        <f t="shared" si="423"/>
        <v>grey</v>
      </c>
    </row>
    <row r="160" spans="2:229">
      <c r="B160" s="1175" t="str">
        <f>IFERROR(INDEX($DV:$DV,ROW()),"")&amp;""</f>
        <v/>
      </c>
      <c r="C160" s="1176"/>
      <c r="D160" s="1177" t="str">
        <f>IFERROR(INDEX($DX:$DX,ROW()),"")&amp;""</f>
        <v/>
      </c>
      <c r="E160" s="1176"/>
      <c r="F160" s="1175" t="str">
        <f>IFERROR(INDEX($DZ:$DZ,ROW()),"")&amp;""</f>
        <v/>
      </c>
      <c r="G160" s="1176"/>
      <c r="H160" s="1175" t="str">
        <f>IFERROR(INDEX($EB:$EB,ROW()),"")&amp;""</f>
        <v/>
      </c>
      <c r="I160" s="1176"/>
      <c r="J160" s="1175" t="str">
        <f>IFERROR(INDEX($ED:$ED,ROW()),"")&amp;""</f>
        <v/>
      </c>
      <c r="K160" s="1176"/>
      <c r="L160" s="1175" t="str">
        <f>IFERROR(INDEX($EF:$EF,ROW()),"")&amp;""</f>
        <v/>
      </c>
      <c r="M160" s="1176"/>
      <c r="O160" s="1152"/>
      <c r="P160" s="1152"/>
      <c r="Q160" s="1161"/>
      <c r="R160" s="1152"/>
      <c r="S160" s="432" t="s">
        <v>643</v>
      </c>
      <c r="T160" s="432" t="s">
        <v>643</v>
      </c>
      <c r="U160" s="432" t="s">
        <v>643</v>
      </c>
      <c r="V160" s="432" t="s">
        <v>643</v>
      </c>
      <c r="W160" s="432" t="s">
        <v>643</v>
      </c>
      <c r="X160" s="432" t="s">
        <v>643</v>
      </c>
      <c r="Y160" s="432" t="s">
        <v>643</v>
      </c>
      <c r="Z160" s="432" t="s">
        <v>643</v>
      </c>
      <c r="AA160" s="432" t="s">
        <v>643</v>
      </c>
      <c r="AB160" s="432" t="s">
        <v>643</v>
      </c>
      <c r="AC160" s="432" t="s">
        <v>643</v>
      </c>
      <c r="AD160" s="432" t="s">
        <v>643</v>
      </c>
      <c r="AE160" s="432" t="s">
        <v>643</v>
      </c>
      <c r="AF160" s="432" t="s">
        <v>643</v>
      </c>
      <c r="AG160" s="432" t="s">
        <v>643</v>
      </c>
      <c r="AH160" s="432" t="s">
        <v>643</v>
      </c>
      <c r="AI160" s="432" t="s">
        <v>643</v>
      </c>
      <c r="AJ160" s="432" t="s">
        <v>643</v>
      </c>
      <c r="AK160" s="432" t="s">
        <v>643</v>
      </c>
      <c r="AL160" s="432" t="s">
        <v>643</v>
      </c>
      <c r="AM160" s="432" t="s">
        <v>643</v>
      </c>
      <c r="AN160" s="432" t="s">
        <v>643</v>
      </c>
      <c r="AO160" s="432" t="s">
        <v>643</v>
      </c>
      <c r="AP160" s="432" t="s">
        <v>643</v>
      </c>
      <c r="AQ160" s="432" t="s">
        <v>643</v>
      </c>
      <c r="AR160" s="432" t="s">
        <v>643</v>
      </c>
      <c r="AS160" s="432" t="s">
        <v>643</v>
      </c>
      <c r="AT160" s="432" t="s">
        <v>643</v>
      </c>
      <c r="AU160" s="432" t="s">
        <v>643</v>
      </c>
      <c r="AV160" s="432" t="s">
        <v>643</v>
      </c>
      <c r="AW160" s="432" t="s">
        <v>643</v>
      </c>
      <c r="AX160" s="432" t="s">
        <v>643</v>
      </c>
      <c r="AY160" s="432" t="s">
        <v>643</v>
      </c>
      <c r="AZ160" s="432" t="s">
        <v>643</v>
      </c>
      <c r="BA160" s="432" t="s">
        <v>643</v>
      </c>
      <c r="BB160" s="432" t="s">
        <v>643</v>
      </c>
      <c r="BC160" s="1179"/>
      <c r="BD160" s="1152"/>
      <c r="BE160" s="1181"/>
      <c r="BP160" s="50" t="e">
        <f>INDEX(番号!$CA$5:$CB$44,C159,2)</f>
        <v>#VALUE!</v>
      </c>
      <c r="BQ160" s="50" t="str">
        <f>IF(C159="","",IF(BP160="",INDEX(番号!$CA$44:$CB158,C159,2),BP160))</f>
        <v/>
      </c>
      <c r="BR160" s="50" t="e">
        <f>INDEX(番号!$CC$5:$CE$52,C159,3)</f>
        <v>#VALUE!</v>
      </c>
      <c r="BS160" s="50" t="str">
        <f>IF(C159="","",IF(BR160="0",INDEX(番号!$CC$5:$CE$52,C159,2),BR160))&amp;""</f>
        <v/>
      </c>
      <c r="BT160" s="50" t="e">
        <f>INDEX(番号!$CA$5:$CB$44,E159,2)</f>
        <v>#VALUE!</v>
      </c>
      <c r="BU160" s="50" t="str">
        <f>IF(E159="","",IF(BT160="",INDEX(番号!$CA$44:$CB158,E159,2),BT160))&amp;""</f>
        <v/>
      </c>
      <c r="BV160" s="50" t="e">
        <f>INDEX(番号!$CC$5:$CE$52,E159,3)</f>
        <v>#VALUE!</v>
      </c>
      <c r="BW160" s="50" t="str">
        <f>IF(E159="","",IF(BV160="0",INDEX(番号!$CC$5:$CE$52,E159,2),BV160))&amp;""</f>
        <v/>
      </c>
      <c r="BX160" s="50" t="e">
        <f>INDEX(番号!$CA$5:$CB$44,G159,2)</f>
        <v>#VALUE!</v>
      </c>
      <c r="BY160" s="50" t="str">
        <f>IF(G159="","",IF(BX160="",INDEX(番号!$CA$44:$CB158,G159,2),BX160))&amp;""</f>
        <v/>
      </c>
      <c r="BZ160" s="50" t="e">
        <f>INDEX(番号!$CC$5:$CE$52,G159,3)</f>
        <v>#VALUE!</v>
      </c>
      <c r="CA160" s="50" t="str">
        <f>IF(G159="","",IF(BZ160="0",INDEX(番号!$CC$5:$CE$52,G159,2),BZ160))&amp;""</f>
        <v/>
      </c>
      <c r="CB160" s="50" t="e">
        <f>INDEX(番号!$CA$5:$CB$44,I159,2)</f>
        <v>#VALUE!</v>
      </c>
      <c r="CC160" s="50" t="str">
        <f>IF(I159="","",IF(CB160="",INDEX(番号!$CA$44:$CB158,I159,2),CB160))&amp;""</f>
        <v/>
      </c>
      <c r="CD160" s="50" t="e">
        <f>INDEX(番号!$CC$5:$CE$52,I159,3)</f>
        <v>#VALUE!</v>
      </c>
      <c r="CE160" s="50" t="str">
        <f>IF(I159="","",IF(CD160="0",INDEX(番号!$CC$5:$CE$52,I159,2),CD160))&amp;""</f>
        <v/>
      </c>
      <c r="CF160" s="50" t="e">
        <f>INDEX(番号!$CA$5:$CB$44,K159,2)</f>
        <v>#VALUE!</v>
      </c>
      <c r="CG160" s="50" t="str">
        <f>IF(K159="","",IF(CF160="",INDEX(番号!$CA$5:$CB$44,K159,1),CF160))&amp;""</f>
        <v/>
      </c>
      <c r="CH160" s="50" t="e">
        <f>INDEX(番号!$CC$5:$CE$52,K159,3)</f>
        <v>#VALUE!</v>
      </c>
      <c r="CI160" s="50" t="str">
        <f>IF(K159="","",IF(CH160="0",INDEX(番号!$CC$5:$CE$52,K159,2),CH160))&amp;""</f>
        <v/>
      </c>
      <c r="CJ160" s="50" t="e">
        <f>INDEX(番号!$CA$5:$CB$44,M159,2)</f>
        <v>#VALUE!</v>
      </c>
      <c r="CK160" s="50" t="str">
        <f>IF(M159="","",IF(CJ160="",INDEX(番号!$CA$5:$CB$44,M159,1),CJ160))&amp;""</f>
        <v/>
      </c>
      <c r="CL160" s="50" t="e">
        <f>INDEX(番号!$CC$5:$CE$52,M159,3)</f>
        <v>#VALUE!</v>
      </c>
      <c r="CM160" s="50" t="str">
        <f>IF(M159="","",IF(CL160="0",INDEX(番号!$CC$5:$CE$52,M159,2),CL160))&amp;""</f>
        <v/>
      </c>
      <c r="DA160" s="1153" t="str">
        <f>IF(DA158="grey","grey","")</f>
        <v>grey</v>
      </c>
      <c r="DB160" s="1154"/>
      <c r="DC160" s="1153" t="str">
        <f>IF(DC158="grey","grey","")</f>
        <v>grey</v>
      </c>
      <c r="DD160" s="1154"/>
      <c r="DE160" s="1153" t="str">
        <f>IF(DE158="grey","grey","")</f>
        <v>grey</v>
      </c>
      <c r="DF160" s="1154"/>
      <c r="DG160" s="1153" t="str">
        <f>IF(DG158="grey","grey","")</f>
        <v>grey</v>
      </c>
      <c r="DH160" s="1154"/>
      <c r="DI160" s="1153" t="str">
        <f>IF(DI158="grey","grey","")</f>
        <v>grey</v>
      </c>
      <c r="DJ160" s="1154"/>
      <c r="DK160" s="1153" t="str">
        <f>IF(DK158="grey","grey","")</f>
        <v>grey</v>
      </c>
      <c r="DL160" s="1154"/>
      <c r="DM160" s="22" t="str">
        <f>IFERROR(INDEX(内線情報!$BL$5:$BL$41,MATCH(R160,内線情報!$AI$5:$AI$43,0),1),"")</f>
        <v/>
      </c>
      <c r="DS160" s="1141"/>
      <c r="DV160" s="1153" t="str">
        <f>IF(B159="DK",BQ160,IF(B159="NK",BS160,""))</f>
        <v/>
      </c>
      <c r="DW160" s="1154"/>
      <c r="DX160" s="1155" t="str">
        <f>IF(D159="DK",BU160,IF(D159="NK",BW160,""))</f>
        <v/>
      </c>
      <c r="DY160" s="1156"/>
      <c r="DZ160" s="1155" t="str">
        <f>IF(F159="DK",BY160,IF(F159="NK",CA160,""))</f>
        <v/>
      </c>
      <c r="EA160" s="1156"/>
      <c r="EB160" s="1155" t="str">
        <f>IF(H159="DK",CC160,IF(H159="NK",CE160,""))</f>
        <v/>
      </c>
      <c r="EC160" s="1156"/>
      <c r="ED160" s="1155" t="str">
        <f>IF(J159="DK",CG160,IF(J159="NK",CI160,""))</f>
        <v/>
      </c>
      <c r="EE160" s="1156"/>
      <c r="EF160" s="1155" t="str">
        <f>IF(L159="DK",CK160,IF(L159="NK",CM160,""))</f>
        <v/>
      </c>
      <c r="EG160" s="1156"/>
      <c r="ET160" s="1153"/>
      <c r="EU160" s="1154"/>
      <c r="EV160" s="1153"/>
      <c r="EW160" s="1154"/>
      <c r="EX160" s="1153"/>
      <c r="EY160" s="1154"/>
      <c r="EZ160" s="1153"/>
      <c r="FA160" s="1154"/>
      <c r="FB160" s="1153"/>
      <c r="FC160" s="1154"/>
      <c r="FD160" s="1153"/>
      <c r="FE160" s="1154"/>
      <c r="FF160" s="411"/>
      <c r="FG160" s="411"/>
      <c r="FH160" s="411"/>
      <c r="FI160" s="411"/>
      <c r="FJ160" s="411"/>
      <c r="FK160" s="411"/>
      <c r="FL160" s="411"/>
      <c r="FM160" s="411"/>
      <c r="FN160" s="411"/>
      <c r="FO160" s="411"/>
      <c r="FP160" s="411"/>
      <c r="FQ160" s="411"/>
      <c r="FR160" s="1153"/>
      <c r="FS160" s="1154"/>
      <c r="FT160" s="1153"/>
      <c r="FU160" s="1154"/>
      <c r="FV160" s="1153"/>
      <c r="FW160" s="1154"/>
      <c r="FX160" s="1153"/>
      <c r="FY160" s="1154"/>
      <c r="FZ160" s="1153"/>
      <c r="GA160" s="1154"/>
      <c r="GB160" s="1153"/>
      <c r="GC160" s="1154"/>
      <c r="GE160" s="1152"/>
      <c r="GF160" s="1152"/>
      <c r="GG160" s="1161"/>
      <c r="GH160" s="1152"/>
      <c r="GI160" s="633" t="str">
        <f t="shared" ref="GI160:HR160" si="424">IF(GI134="grey","grey",IF($GG159="grey","grey",IF(S160="","yellow",IF(COUNTIF($CW$6:$CW$7,S160)&gt;0,"","red"))))</f>
        <v>grey</v>
      </c>
      <c r="GJ160" s="633" t="str">
        <f t="shared" si="424"/>
        <v>grey</v>
      </c>
      <c r="GK160" s="633" t="str">
        <f t="shared" si="424"/>
        <v>grey</v>
      </c>
      <c r="GL160" s="633" t="str">
        <f t="shared" si="424"/>
        <v>grey</v>
      </c>
      <c r="GM160" s="633" t="str">
        <f t="shared" si="424"/>
        <v>grey</v>
      </c>
      <c r="GN160" s="633" t="str">
        <f t="shared" si="424"/>
        <v>grey</v>
      </c>
      <c r="GO160" s="633" t="str">
        <f t="shared" si="424"/>
        <v>grey</v>
      </c>
      <c r="GP160" s="633" t="str">
        <f t="shared" si="424"/>
        <v>grey</v>
      </c>
      <c r="GQ160" s="633" t="str">
        <f t="shared" si="424"/>
        <v>grey</v>
      </c>
      <c r="GR160" s="633" t="str">
        <f t="shared" si="424"/>
        <v>grey</v>
      </c>
      <c r="GS160" s="633" t="str">
        <f t="shared" si="424"/>
        <v>grey</v>
      </c>
      <c r="GT160" s="633" t="str">
        <f t="shared" si="424"/>
        <v>grey</v>
      </c>
      <c r="GU160" s="633" t="str">
        <f t="shared" si="424"/>
        <v>grey</v>
      </c>
      <c r="GV160" s="633" t="str">
        <f t="shared" si="424"/>
        <v>grey</v>
      </c>
      <c r="GW160" s="633" t="str">
        <f t="shared" si="424"/>
        <v>grey</v>
      </c>
      <c r="GX160" s="633" t="str">
        <f t="shared" si="424"/>
        <v>grey</v>
      </c>
      <c r="GY160" s="633" t="str">
        <f t="shared" si="424"/>
        <v>grey</v>
      </c>
      <c r="GZ160" s="633" t="str">
        <f t="shared" si="424"/>
        <v>grey</v>
      </c>
      <c r="HA160" s="633" t="str">
        <f t="shared" si="424"/>
        <v>grey</v>
      </c>
      <c r="HB160" s="633" t="str">
        <f t="shared" si="424"/>
        <v>grey</v>
      </c>
      <c r="HC160" s="633" t="str">
        <f t="shared" si="424"/>
        <v>grey</v>
      </c>
      <c r="HD160" s="633" t="str">
        <f t="shared" si="424"/>
        <v>grey</v>
      </c>
      <c r="HE160" s="633" t="str">
        <f t="shared" si="424"/>
        <v>grey</v>
      </c>
      <c r="HF160" s="633" t="str">
        <f t="shared" si="424"/>
        <v>grey</v>
      </c>
      <c r="HG160" s="633" t="str">
        <f t="shared" si="424"/>
        <v>grey</v>
      </c>
      <c r="HH160" s="633" t="str">
        <f t="shared" si="424"/>
        <v>grey</v>
      </c>
      <c r="HI160" s="633" t="str">
        <f t="shared" si="424"/>
        <v>grey</v>
      </c>
      <c r="HJ160" s="633" t="str">
        <f t="shared" si="424"/>
        <v>grey</v>
      </c>
      <c r="HK160" s="633" t="str">
        <f t="shared" si="424"/>
        <v>grey</v>
      </c>
      <c r="HL160" s="633" t="str">
        <f t="shared" si="424"/>
        <v>grey</v>
      </c>
      <c r="HM160" s="633" t="str">
        <f t="shared" si="424"/>
        <v>grey</v>
      </c>
      <c r="HN160" s="633" t="str">
        <f t="shared" si="424"/>
        <v>grey</v>
      </c>
      <c r="HO160" s="633" t="str">
        <f t="shared" si="424"/>
        <v>grey</v>
      </c>
      <c r="HP160" s="633" t="str">
        <f t="shared" si="424"/>
        <v>grey</v>
      </c>
      <c r="HQ160" s="633" t="str">
        <f t="shared" si="424"/>
        <v>grey</v>
      </c>
      <c r="HR160" s="633" t="str">
        <f t="shared" si="424"/>
        <v>grey</v>
      </c>
      <c r="HS160" s="1163"/>
      <c r="HT160" s="1152"/>
      <c r="HU160" s="1161"/>
    </row>
    <row r="161" spans="1:229">
      <c r="B161" s="1175" t="str">
        <f>IFERROR(INDEX($DV:$DV,ROW()),"")&amp;""</f>
        <v/>
      </c>
      <c r="C161" s="1176"/>
      <c r="D161" s="1177" t="str">
        <f>IFERROR(INDEX($DX:$DX,ROW()),"")&amp;""</f>
        <v/>
      </c>
      <c r="E161" s="1176"/>
      <c r="F161" s="1175" t="str">
        <f>IFERROR(INDEX($DZ:$DZ,ROW()),"")&amp;""</f>
        <v/>
      </c>
      <c r="G161" s="1176"/>
      <c r="H161" s="1175" t="str">
        <f>IFERROR(INDEX($EB:$EB,ROW()),"")&amp;""</f>
        <v/>
      </c>
      <c r="I161" s="1176"/>
      <c r="J161" s="1175" t="str">
        <f>IFERROR(INDEX($ED:$ED,ROW()),"")&amp;""</f>
        <v/>
      </c>
      <c r="K161" s="1176"/>
      <c r="L161" s="1175" t="str">
        <f>IFERROR(INDEX($EF:$EF,ROW()),"")&amp;""</f>
        <v/>
      </c>
      <c r="M161" s="1176"/>
      <c r="O161" s="1151">
        <v>13</v>
      </c>
      <c r="P161" s="1151" t="str">
        <f>IFERROR(INDEX(内線情報!$C$5:$C$54,MATCH($Q161,内線情報!$B$5:$B$54,0)),"")&amp;""</f>
        <v/>
      </c>
      <c r="Q161" s="1160"/>
      <c r="R161" s="1151" t="str">
        <f>IFERROR(INDEX(内線情報!$D$5:$D$54,MATCH($Q161,内線情報!$B$5:$B$54,0)),"")&amp;""</f>
        <v/>
      </c>
      <c r="S161" s="431" t="s">
        <v>643</v>
      </c>
      <c r="T161" s="431" t="s">
        <v>643</v>
      </c>
      <c r="U161" s="431" t="s">
        <v>643</v>
      </c>
      <c r="V161" s="431" t="s">
        <v>643</v>
      </c>
      <c r="W161" s="431" t="s">
        <v>643</v>
      </c>
      <c r="X161" s="431" t="s">
        <v>643</v>
      </c>
      <c r="Y161" s="431" t="s">
        <v>643</v>
      </c>
      <c r="Z161" s="431" t="s">
        <v>643</v>
      </c>
      <c r="AA161" s="431" t="s">
        <v>643</v>
      </c>
      <c r="AB161" s="431" t="s">
        <v>643</v>
      </c>
      <c r="AC161" s="431" t="s">
        <v>643</v>
      </c>
      <c r="AD161" s="431" t="s">
        <v>643</v>
      </c>
      <c r="AE161" s="431" t="s">
        <v>643</v>
      </c>
      <c r="AF161" s="431" t="s">
        <v>643</v>
      </c>
      <c r="AG161" s="431" t="s">
        <v>643</v>
      </c>
      <c r="AH161" s="431" t="s">
        <v>643</v>
      </c>
      <c r="AI161" s="431" t="s">
        <v>643</v>
      </c>
      <c r="AJ161" s="431" t="s">
        <v>643</v>
      </c>
      <c r="AK161" s="431" t="s">
        <v>643</v>
      </c>
      <c r="AL161" s="431" t="s">
        <v>643</v>
      </c>
      <c r="AM161" s="431" t="s">
        <v>643</v>
      </c>
      <c r="AN161" s="431" t="s">
        <v>643</v>
      </c>
      <c r="AO161" s="431" t="s">
        <v>643</v>
      </c>
      <c r="AP161" s="431" t="s">
        <v>643</v>
      </c>
      <c r="AQ161" s="431" t="s">
        <v>643</v>
      </c>
      <c r="AR161" s="431" t="s">
        <v>643</v>
      </c>
      <c r="AS161" s="431" t="s">
        <v>643</v>
      </c>
      <c r="AT161" s="431" t="s">
        <v>643</v>
      </c>
      <c r="AU161" s="431" t="s">
        <v>643</v>
      </c>
      <c r="AV161" s="431" t="s">
        <v>643</v>
      </c>
      <c r="AW161" s="431" t="s">
        <v>643</v>
      </c>
      <c r="AX161" s="431" t="s">
        <v>643</v>
      </c>
      <c r="AY161" s="431" t="s">
        <v>643</v>
      </c>
      <c r="AZ161" s="431" t="s">
        <v>643</v>
      </c>
      <c r="BA161" s="431" t="s">
        <v>643</v>
      </c>
      <c r="BB161" s="431" t="s">
        <v>643</v>
      </c>
      <c r="BC161" s="1178" t="s">
        <v>643</v>
      </c>
      <c r="BD161" s="1151" t="str">
        <f>IFERROR(IF(Q161="","",IF(ISBLANK(INDEX(内線情報!$G$5:$G$54,Q161)),1,DS161)),"")&amp;""</f>
        <v/>
      </c>
      <c r="BE161" s="1180"/>
      <c r="BP161" s="50" t="s">
        <v>720</v>
      </c>
      <c r="BQ161" s="50" t="str">
        <f>IF(C159="","",INDEX(外線情報!$K$5:$K$16,C159,1))&amp;""</f>
        <v/>
      </c>
      <c r="BR161" s="50" t="s">
        <v>417</v>
      </c>
      <c r="BS161" s="50" t="str">
        <f>IF(C159="","",INDEX(NK･NKG!$CG$5:$CG$52,C159,1))&amp;""</f>
        <v/>
      </c>
      <c r="BT161" s="50" t="s">
        <v>720</v>
      </c>
      <c r="BU161" s="50" t="str">
        <f>IF(E159="","",INDEX(外線情報!$K$5:$K$16,E159,1))&amp;""</f>
        <v/>
      </c>
      <c r="BV161" s="50" t="s">
        <v>417</v>
      </c>
      <c r="BW161" s="50" t="str">
        <f>IF(E159="","",INDEX(NK･NKG!$CG$5:$CG$52,E159,1))&amp;""</f>
        <v/>
      </c>
      <c r="BX161" s="50" t="s">
        <v>720</v>
      </c>
      <c r="BY161" s="50" t="str">
        <f>IF(G159="","",INDEX(外線情報!$K$5:$K$16,G159,1))&amp;""</f>
        <v/>
      </c>
      <c r="BZ161" s="50" t="s">
        <v>417</v>
      </c>
      <c r="CA161" s="50" t="str">
        <f>IF(G159="","",INDEX(NK･NKG!$CG$5:$CG$52,G159,1))&amp;""</f>
        <v/>
      </c>
      <c r="CB161" s="50" t="s">
        <v>720</v>
      </c>
      <c r="CC161" s="50" t="str">
        <f>IF(I159="","",INDEX(外線情報!$K$5:$K$16,I159,1))&amp;""</f>
        <v/>
      </c>
      <c r="CD161" s="50" t="s">
        <v>417</v>
      </c>
      <c r="CE161" s="50" t="str">
        <f>IF(I159="","",INDEX(NK･NKG!$CG$5:$CG$52,I159,1))&amp;""</f>
        <v/>
      </c>
      <c r="CF161" s="50" t="s">
        <v>720</v>
      </c>
      <c r="CG161" s="50" t="str">
        <f>IF(K159="","",INDEX(外線情報!$K$5:$K$16,K159,1))&amp;""</f>
        <v/>
      </c>
      <c r="CH161" s="50" t="s">
        <v>417</v>
      </c>
      <c r="CI161" s="50" t="str">
        <f>IF(K159="","",INDEX(NK･NKG!$CG$5:$CG$52,K159,1))&amp;""</f>
        <v/>
      </c>
      <c r="CJ161" s="50" t="s">
        <v>720</v>
      </c>
      <c r="CK161" s="50" t="str">
        <f>IF(M159="","",INDEX(外線情報!$K$5:$K$16,M159,1))&amp;""</f>
        <v/>
      </c>
      <c r="CL161" s="50" t="s">
        <v>417</v>
      </c>
      <c r="CM161" s="50" t="str">
        <f>IF(M159="","",INDEX(NK･NKG!$CG$5:$CG$52,M159,1))&amp;""</f>
        <v/>
      </c>
      <c r="DA161" s="1153" t="str">
        <f t="shared" ref="DA161" si="425">IF(DA158="grey","grey","")</f>
        <v>grey</v>
      </c>
      <c r="DB161" s="1154"/>
      <c r="DC161" s="1153" t="str">
        <f t="shared" ref="DC161" si="426">IF(DC158="grey","grey","")</f>
        <v>grey</v>
      </c>
      <c r="DD161" s="1154"/>
      <c r="DE161" s="1153" t="str">
        <f t="shared" ref="DE161" si="427">IF(DE158="grey","grey","")</f>
        <v>grey</v>
      </c>
      <c r="DF161" s="1154"/>
      <c r="DG161" s="1153" t="str">
        <f t="shared" ref="DG161" si="428">IF(DG158="grey","grey","")</f>
        <v>grey</v>
      </c>
      <c r="DH161" s="1154"/>
      <c r="DI161" s="1153" t="str">
        <f t="shared" ref="DI161" si="429">IF(DI158="grey","grey","")</f>
        <v>grey</v>
      </c>
      <c r="DJ161" s="1154"/>
      <c r="DK161" s="1153" t="str">
        <f t="shared" ref="DK161" si="430">IF(DK158="grey","grey","")</f>
        <v>grey</v>
      </c>
      <c r="DL161" s="1154"/>
      <c r="DM161" s="22" t="str">
        <f>IFERROR(INDEX(内線情報!$BL$5:$BL$41,MATCH(R161,内線情報!$AI$5:$AI$43,0),1),"")</f>
        <v/>
      </c>
      <c r="DS161" s="1141" t="e">
        <f>INDEX(内線情報!$G$5:$G$54,MATCH(Q161,DK,0))</f>
        <v>#N/A</v>
      </c>
      <c r="DV161" s="1153" t="str">
        <f>IF(B159="IK",BQ161,IF(B159="NK",BS161,""))</f>
        <v/>
      </c>
      <c r="DW161" s="1154"/>
      <c r="DX161" s="1155" t="str">
        <f>IF(D159="IK",BU161,IF(D159="NK",BW161,""))</f>
        <v/>
      </c>
      <c r="DY161" s="1156"/>
      <c r="DZ161" s="1155" t="str">
        <f>IF(F159="IK",BY161,IF(F159="NK",CA161,""))</f>
        <v/>
      </c>
      <c r="EA161" s="1156"/>
      <c r="EB161" s="1155" t="str">
        <f>IF(H159="IK",CC161,IF(H159="NK",CE161,""))</f>
        <v/>
      </c>
      <c r="EC161" s="1156"/>
      <c r="ED161" s="1155" t="str">
        <f>IF(J159="IK",CG161,IF(J159="NK",CI161,""))</f>
        <v/>
      </c>
      <c r="EE161" s="1156"/>
      <c r="EF161" s="1155" t="str">
        <f>IF(L159="IK",CK161,IF(L159="NK",CM161,""))</f>
        <v/>
      </c>
      <c r="EG161" s="1156"/>
      <c r="ET161" s="1153"/>
      <c r="EU161" s="1154"/>
      <c r="EV161" s="1153"/>
      <c r="EW161" s="1154"/>
      <c r="EX161" s="1153"/>
      <c r="EY161" s="1154"/>
      <c r="EZ161" s="1153"/>
      <c r="FA161" s="1154"/>
      <c r="FB161" s="1153"/>
      <c r="FC161" s="1154"/>
      <c r="FD161" s="1153"/>
      <c r="FE161" s="1154"/>
      <c r="FF161" s="411"/>
      <c r="FG161" s="411"/>
      <c r="FH161" s="411"/>
      <c r="FI161" s="411"/>
      <c r="FJ161" s="411"/>
      <c r="FK161" s="411"/>
      <c r="FL161" s="411"/>
      <c r="FM161" s="411"/>
      <c r="FN161" s="411"/>
      <c r="FO161" s="411"/>
      <c r="FP161" s="411"/>
      <c r="FQ161" s="411"/>
      <c r="FR161" s="1153"/>
      <c r="FS161" s="1154"/>
      <c r="FT161" s="1153"/>
      <c r="FU161" s="1154"/>
      <c r="FV161" s="1153"/>
      <c r="FW161" s="1154"/>
      <c r="FX161" s="1153"/>
      <c r="FY161" s="1154"/>
      <c r="FZ161" s="1153"/>
      <c r="GA161" s="1154"/>
      <c r="GB161" s="1153"/>
      <c r="GC161" s="1154"/>
      <c r="GE161" s="1151" t="str">
        <f>IF($GF161="grey","grey","")</f>
        <v>grey</v>
      </c>
      <c r="GF161" s="1151" t="str">
        <f>IF($GG161="grey","grey","")</f>
        <v>grey</v>
      </c>
      <c r="GG161" s="1160" t="str">
        <f>IF(Q161="","grey",IF(COUNTIF(Q:Q,Q161)&gt;1,"red",IF(COUNTIF(_DK,Q161)&gt;0,"","red")))</f>
        <v>grey</v>
      </c>
      <c r="GH161" s="1151" t="str">
        <f>IF($GF161="grey","grey","")</f>
        <v>grey</v>
      </c>
      <c r="GI161" s="633" t="str">
        <f t="shared" ref="GI161:HR161" si="431">IF(GI134="grey","grey",IF($GG161="grey","grey",IF(S161="","yellow",IF(COUNTIF($CT$6:$CT$21,S161)&gt;0,"","red"))))</f>
        <v>grey</v>
      </c>
      <c r="GJ161" s="633" t="str">
        <f t="shared" si="431"/>
        <v>grey</v>
      </c>
      <c r="GK161" s="633" t="str">
        <f t="shared" si="431"/>
        <v>grey</v>
      </c>
      <c r="GL161" s="633" t="str">
        <f t="shared" si="431"/>
        <v>grey</v>
      </c>
      <c r="GM161" s="633" t="str">
        <f t="shared" si="431"/>
        <v>grey</v>
      </c>
      <c r="GN161" s="633" t="str">
        <f t="shared" si="431"/>
        <v>grey</v>
      </c>
      <c r="GO161" s="633" t="str">
        <f t="shared" si="431"/>
        <v>grey</v>
      </c>
      <c r="GP161" s="633" t="str">
        <f t="shared" si="431"/>
        <v>grey</v>
      </c>
      <c r="GQ161" s="633" t="str">
        <f t="shared" si="431"/>
        <v>grey</v>
      </c>
      <c r="GR161" s="633" t="str">
        <f t="shared" si="431"/>
        <v>grey</v>
      </c>
      <c r="GS161" s="633" t="str">
        <f t="shared" si="431"/>
        <v>grey</v>
      </c>
      <c r="GT161" s="633" t="str">
        <f t="shared" si="431"/>
        <v>grey</v>
      </c>
      <c r="GU161" s="633" t="str">
        <f t="shared" si="431"/>
        <v>grey</v>
      </c>
      <c r="GV161" s="633" t="str">
        <f t="shared" si="431"/>
        <v>grey</v>
      </c>
      <c r="GW161" s="633" t="str">
        <f t="shared" si="431"/>
        <v>grey</v>
      </c>
      <c r="GX161" s="633" t="str">
        <f t="shared" si="431"/>
        <v>grey</v>
      </c>
      <c r="GY161" s="633" t="str">
        <f t="shared" si="431"/>
        <v>grey</v>
      </c>
      <c r="GZ161" s="633" t="str">
        <f t="shared" si="431"/>
        <v>grey</v>
      </c>
      <c r="HA161" s="633" t="str">
        <f t="shared" si="431"/>
        <v>grey</v>
      </c>
      <c r="HB161" s="633" t="str">
        <f t="shared" si="431"/>
        <v>grey</v>
      </c>
      <c r="HC161" s="633" t="str">
        <f t="shared" si="431"/>
        <v>grey</v>
      </c>
      <c r="HD161" s="633" t="str">
        <f t="shared" si="431"/>
        <v>grey</v>
      </c>
      <c r="HE161" s="633" t="str">
        <f t="shared" si="431"/>
        <v>grey</v>
      </c>
      <c r="HF161" s="633" t="str">
        <f t="shared" si="431"/>
        <v>grey</v>
      </c>
      <c r="HG161" s="633" t="str">
        <f t="shared" si="431"/>
        <v>grey</v>
      </c>
      <c r="HH161" s="633" t="str">
        <f t="shared" si="431"/>
        <v>grey</v>
      </c>
      <c r="HI161" s="633" t="str">
        <f t="shared" si="431"/>
        <v>grey</v>
      </c>
      <c r="HJ161" s="633" t="str">
        <f t="shared" si="431"/>
        <v>grey</v>
      </c>
      <c r="HK161" s="633" t="str">
        <f t="shared" si="431"/>
        <v>grey</v>
      </c>
      <c r="HL161" s="633" t="str">
        <f t="shared" si="431"/>
        <v>grey</v>
      </c>
      <c r="HM161" s="633" t="str">
        <f t="shared" si="431"/>
        <v>grey</v>
      </c>
      <c r="HN161" s="633" t="str">
        <f t="shared" si="431"/>
        <v>grey</v>
      </c>
      <c r="HO161" s="633" t="str">
        <f t="shared" si="431"/>
        <v>grey</v>
      </c>
      <c r="HP161" s="633" t="str">
        <f t="shared" si="431"/>
        <v>grey</v>
      </c>
      <c r="HQ161" s="633" t="str">
        <f t="shared" si="431"/>
        <v>grey</v>
      </c>
      <c r="HR161" s="633" t="str">
        <f t="shared" si="431"/>
        <v>grey</v>
      </c>
      <c r="HS161" s="1162" t="str">
        <f t="shared" ref="HS161" si="432">IF($GG161="grey","grey",IF(BC161="","",IF(COUNTIF($CV$6:$CV$7,BC161)&gt;0,"","red")))</f>
        <v>grey</v>
      </c>
      <c r="HT161" s="1151" t="str">
        <f t="shared" ref="HT161:HU161" si="433">IF($GG161="grey","grey","")</f>
        <v>grey</v>
      </c>
      <c r="HU161" s="1160" t="str">
        <f t="shared" si="433"/>
        <v>grey</v>
      </c>
    </row>
    <row r="162" spans="1:229">
      <c r="B162" s="1182" t="s">
        <v>1318</v>
      </c>
      <c r="C162" s="1183"/>
      <c r="D162" s="1182" t="s">
        <v>1318</v>
      </c>
      <c r="E162" s="1183"/>
      <c r="F162" s="1182" t="s">
        <v>1318</v>
      </c>
      <c r="G162" s="1183"/>
      <c r="H162" s="1182" t="s">
        <v>1318</v>
      </c>
      <c r="I162" s="1183"/>
      <c r="J162" s="1182" t="s">
        <v>1318</v>
      </c>
      <c r="K162" s="1183"/>
      <c r="L162" s="1182" t="s">
        <v>1318</v>
      </c>
      <c r="M162" s="1183"/>
      <c r="O162" s="1152"/>
      <c r="P162" s="1152"/>
      <c r="Q162" s="1161"/>
      <c r="R162" s="1152"/>
      <c r="S162" s="432" t="s">
        <v>643</v>
      </c>
      <c r="T162" s="432" t="s">
        <v>643</v>
      </c>
      <c r="U162" s="432" t="s">
        <v>643</v>
      </c>
      <c r="V162" s="432" t="s">
        <v>643</v>
      </c>
      <c r="W162" s="432" t="s">
        <v>643</v>
      </c>
      <c r="X162" s="432" t="s">
        <v>643</v>
      </c>
      <c r="Y162" s="432" t="s">
        <v>643</v>
      </c>
      <c r="Z162" s="432" t="s">
        <v>643</v>
      </c>
      <c r="AA162" s="432" t="s">
        <v>643</v>
      </c>
      <c r="AB162" s="432" t="s">
        <v>643</v>
      </c>
      <c r="AC162" s="432" t="s">
        <v>643</v>
      </c>
      <c r="AD162" s="432" t="s">
        <v>643</v>
      </c>
      <c r="AE162" s="432" t="s">
        <v>643</v>
      </c>
      <c r="AF162" s="432" t="s">
        <v>643</v>
      </c>
      <c r="AG162" s="432" t="s">
        <v>643</v>
      </c>
      <c r="AH162" s="432" t="s">
        <v>643</v>
      </c>
      <c r="AI162" s="432" t="s">
        <v>643</v>
      </c>
      <c r="AJ162" s="432" t="s">
        <v>643</v>
      </c>
      <c r="AK162" s="432" t="s">
        <v>643</v>
      </c>
      <c r="AL162" s="432" t="s">
        <v>643</v>
      </c>
      <c r="AM162" s="432" t="s">
        <v>643</v>
      </c>
      <c r="AN162" s="432" t="s">
        <v>643</v>
      </c>
      <c r="AO162" s="432" t="s">
        <v>643</v>
      </c>
      <c r="AP162" s="432" t="s">
        <v>643</v>
      </c>
      <c r="AQ162" s="432" t="s">
        <v>643</v>
      </c>
      <c r="AR162" s="432" t="s">
        <v>643</v>
      </c>
      <c r="AS162" s="432" t="s">
        <v>643</v>
      </c>
      <c r="AT162" s="432" t="s">
        <v>643</v>
      </c>
      <c r="AU162" s="432" t="s">
        <v>643</v>
      </c>
      <c r="AV162" s="432" t="s">
        <v>643</v>
      </c>
      <c r="AW162" s="432" t="s">
        <v>643</v>
      </c>
      <c r="AX162" s="432" t="s">
        <v>643</v>
      </c>
      <c r="AY162" s="432" t="s">
        <v>643</v>
      </c>
      <c r="AZ162" s="432" t="s">
        <v>643</v>
      </c>
      <c r="BA162" s="432" t="s">
        <v>643</v>
      </c>
      <c r="BB162" s="432" t="s">
        <v>643</v>
      </c>
      <c r="BC162" s="1179"/>
      <c r="BD162" s="1152"/>
      <c r="BE162" s="1181"/>
      <c r="DA162" s="1164" t="str">
        <f>IF(DA158="grey","grey",IF(AND(B159&lt;&gt;$BG$7,B159&lt;&gt;$BG$9,B159&lt;&gt;$BG$13,B159&lt;&gt;$BG$12),"grey",IF(B162="","yellow",IF(COUNTIF($CN$6:$CN$32,B162)&gt;0,"","red"))))</f>
        <v>grey</v>
      </c>
      <c r="DB162" s="1165"/>
      <c r="DC162" s="1164" t="str">
        <f>IF(DC158="grey","grey",IF(AND(D159&lt;&gt;$BG$7,D159&lt;&gt;$BG$9,D159&lt;&gt;$BG$13,D159&lt;&gt;$BG$12),"grey",IF(D162="","yellow",IF(COUNTIF($CN$6:$CN$32,D162)&gt;0,"","red"))))</f>
        <v>grey</v>
      </c>
      <c r="DD162" s="1165"/>
      <c r="DE162" s="1164" t="str">
        <f>IF(DE158="grey","grey",IF(AND(F159&lt;&gt;$BG$7,F159&lt;&gt;$BG$9,F159&lt;&gt;$BG$13,F159&lt;&gt;$BG$12),"grey",IF(F162="","yellow",IF(COUNTIF($CN$6:$CN$32,F162)&gt;0,"","red"))))</f>
        <v>grey</v>
      </c>
      <c r="DF162" s="1165"/>
      <c r="DG162" s="1164" t="str">
        <f>IF(DG158="grey","grey",IF(AND(H159&lt;&gt;$BG$7,H159&lt;&gt;$BG$9,H159&lt;&gt;$BG$13,H159&lt;&gt;$BG$12),"grey",IF(H162="","yellow",IF(COUNTIF($CN$6:$CN$32,H162)&gt;0,"","red"))))</f>
        <v>grey</v>
      </c>
      <c r="DH162" s="1165"/>
      <c r="DI162" s="1164" t="str">
        <f>IF(DI158="grey","grey",IF(AND(J159&lt;&gt;$BG$7,J159&lt;&gt;$BG$9,J159&lt;&gt;$BG$13,J159&lt;&gt;$BG$12),"grey",IF(J162="","yellow",IF(COUNTIF($CN$6:$CN$32,J162)&gt;0,"","red"))))</f>
        <v>grey</v>
      </c>
      <c r="DJ162" s="1165"/>
      <c r="DK162" s="1164" t="str">
        <f>IF(DK158="grey","grey",IF(AND(L159&lt;&gt;$BG$7,L159&lt;&gt;$BG$9,L159&lt;&gt;$BG$13,L159&lt;&gt;$BG$12),"grey",IF(L162="","yellow",IF(COUNTIF($CN$6:$CN$32,L162)&gt;0,"","red"))))</f>
        <v>grey</v>
      </c>
      <c r="DL162" s="1165"/>
      <c r="DM162" s="22" t="str">
        <f>IFERROR(INDEX(内線情報!$BL$5:$BL$41,MATCH(R162,内線情報!$AI$5:$AI$43,0),1),"")</f>
        <v/>
      </c>
      <c r="DR162" s="22">
        <f>MAX(DR$2:DR161)</f>
        <v>1</v>
      </c>
      <c r="DS162" s="1141"/>
      <c r="DV162" s="1153"/>
      <c r="DW162" s="1154"/>
      <c r="DX162" s="1153"/>
      <c r="DY162" s="1154"/>
      <c r="DZ162" s="1153"/>
      <c r="EA162" s="1154"/>
      <c r="EB162" s="1153"/>
      <c r="EC162" s="1154"/>
      <c r="ED162" s="1153"/>
      <c r="EE162" s="1154"/>
      <c r="EF162" s="1153"/>
      <c r="EG162" s="1154"/>
      <c r="ET162" s="1153"/>
      <c r="EU162" s="1154"/>
      <c r="EV162" s="1153"/>
      <c r="EW162" s="1154"/>
      <c r="EX162" s="1153"/>
      <c r="EY162" s="1154"/>
      <c r="EZ162" s="1153"/>
      <c r="FA162" s="1154"/>
      <c r="FB162" s="1153"/>
      <c r="FC162" s="1154"/>
      <c r="FD162" s="1153"/>
      <c r="FE162" s="1154"/>
      <c r="FF162" s="411"/>
      <c r="FG162" s="411"/>
      <c r="FH162" s="411"/>
      <c r="FI162" s="411"/>
      <c r="FJ162" s="411"/>
      <c r="FK162" s="411"/>
      <c r="FL162" s="411"/>
      <c r="FM162" s="411"/>
      <c r="FN162" s="411"/>
      <c r="FO162" s="411"/>
      <c r="FP162" s="411"/>
      <c r="FQ162" s="411"/>
      <c r="FR162" s="1153"/>
      <c r="FS162" s="1154"/>
      <c r="FT162" s="1153"/>
      <c r="FU162" s="1154"/>
      <c r="FV162" s="1153"/>
      <c r="FW162" s="1154"/>
      <c r="FX162" s="1153"/>
      <c r="FY162" s="1154"/>
      <c r="FZ162" s="1153"/>
      <c r="GA162" s="1154"/>
      <c r="GB162" s="1153"/>
      <c r="GC162" s="1154"/>
      <c r="GE162" s="1152"/>
      <c r="GF162" s="1152"/>
      <c r="GG162" s="1161"/>
      <c r="GH162" s="1152"/>
      <c r="GI162" s="633" t="str">
        <f t="shared" ref="GI162:HR162" si="434">IF(GI134="grey","grey",IF($GG161="grey","grey",IF(S162="","yellow",IF(COUNTIF($CW$6:$CW$7,S162)&gt;0,"","red"))))</f>
        <v>grey</v>
      </c>
      <c r="GJ162" s="633" t="str">
        <f t="shared" si="434"/>
        <v>grey</v>
      </c>
      <c r="GK162" s="633" t="str">
        <f t="shared" si="434"/>
        <v>grey</v>
      </c>
      <c r="GL162" s="633" t="str">
        <f t="shared" si="434"/>
        <v>grey</v>
      </c>
      <c r="GM162" s="633" t="str">
        <f t="shared" si="434"/>
        <v>grey</v>
      </c>
      <c r="GN162" s="633" t="str">
        <f t="shared" si="434"/>
        <v>grey</v>
      </c>
      <c r="GO162" s="633" t="str">
        <f t="shared" si="434"/>
        <v>grey</v>
      </c>
      <c r="GP162" s="633" t="str">
        <f t="shared" si="434"/>
        <v>grey</v>
      </c>
      <c r="GQ162" s="633" t="str">
        <f t="shared" si="434"/>
        <v>grey</v>
      </c>
      <c r="GR162" s="633" t="str">
        <f t="shared" si="434"/>
        <v>grey</v>
      </c>
      <c r="GS162" s="633" t="str">
        <f t="shared" si="434"/>
        <v>grey</v>
      </c>
      <c r="GT162" s="633" t="str">
        <f t="shared" si="434"/>
        <v>grey</v>
      </c>
      <c r="GU162" s="633" t="str">
        <f t="shared" si="434"/>
        <v>grey</v>
      </c>
      <c r="GV162" s="633" t="str">
        <f t="shared" si="434"/>
        <v>grey</v>
      </c>
      <c r="GW162" s="633" t="str">
        <f t="shared" si="434"/>
        <v>grey</v>
      </c>
      <c r="GX162" s="633" t="str">
        <f t="shared" si="434"/>
        <v>grey</v>
      </c>
      <c r="GY162" s="633" t="str">
        <f t="shared" si="434"/>
        <v>grey</v>
      </c>
      <c r="GZ162" s="633" t="str">
        <f t="shared" si="434"/>
        <v>grey</v>
      </c>
      <c r="HA162" s="633" t="str">
        <f t="shared" si="434"/>
        <v>grey</v>
      </c>
      <c r="HB162" s="633" t="str">
        <f t="shared" si="434"/>
        <v>grey</v>
      </c>
      <c r="HC162" s="633" t="str">
        <f t="shared" si="434"/>
        <v>grey</v>
      </c>
      <c r="HD162" s="633" t="str">
        <f t="shared" si="434"/>
        <v>grey</v>
      </c>
      <c r="HE162" s="633" t="str">
        <f t="shared" si="434"/>
        <v>grey</v>
      </c>
      <c r="HF162" s="633" t="str">
        <f t="shared" si="434"/>
        <v>grey</v>
      </c>
      <c r="HG162" s="633" t="str">
        <f t="shared" si="434"/>
        <v>grey</v>
      </c>
      <c r="HH162" s="633" t="str">
        <f t="shared" si="434"/>
        <v>grey</v>
      </c>
      <c r="HI162" s="633" t="str">
        <f t="shared" si="434"/>
        <v>grey</v>
      </c>
      <c r="HJ162" s="633" t="str">
        <f t="shared" si="434"/>
        <v>grey</v>
      </c>
      <c r="HK162" s="633" t="str">
        <f t="shared" si="434"/>
        <v>grey</v>
      </c>
      <c r="HL162" s="633" t="str">
        <f t="shared" si="434"/>
        <v>grey</v>
      </c>
      <c r="HM162" s="633" t="str">
        <f t="shared" si="434"/>
        <v>grey</v>
      </c>
      <c r="HN162" s="633" t="str">
        <f t="shared" si="434"/>
        <v>grey</v>
      </c>
      <c r="HO162" s="633" t="str">
        <f t="shared" si="434"/>
        <v>grey</v>
      </c>
      <c r="HP162" s="633" t="str">
        <f t="shared" si="434"/>
        <v>grey</v>
      </c>
      <c r="HQ162" s="633" t="str">
        <f t="shared" si="434"/>
        <v>grey</v>
      </c>
      <c r="HR162" s="633" t="str">
        <f t="shared" si="434"/>
        <v>grey</v>
      </c>
      <c r="HS162" s="1163"/>
      <c r="HT162" s="1152"/>
      <c r="HU162" s="1161"/>
    </row>
    <row r="163" spans="1:229">
      <c r="J163" s="39"/>
      <c r="K163" s="39"/>
      <c r="L163" s="39"/>
      <c r="M163" s="39"/>
      <c r="DI163" s="39"/>
      <c r="DJ163" s="39"/>
      <c r="DK163" s="39"/>
      <c r="DL163" s="39"/>
    </row>
    <row r="164" spans="1:229">
      <c r="A164" s="27"/>
      <c r="B164" s="28" t="s">
        <v>17</v>
      </c>
      <c r="C164" s="18"/>
      <c r="D164" s="18"/>
      <c r="E164" s="18"/>
      <c r="F164" s="18"/>
      <c r="G164" s="18"/>
      <c r="H164" s="18"/>
      <c r="I164" s="18"/>
      <c r="J164" s="26"/>
      <c r="K164" s="26"/>
      <c r="L164" s="26"/>
      <c r="M164" s="26"/>
      <c r="N164" s="22"/>
      <c r="O164" s="23"/>
      <c r="P164" s="22"/>
      <c r="Q164" s="23"/>
      <c r="R164" s="29"/>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3"/>
      <c r="DA164" s="28" t="s">
        <v>17</v>
      </c>
      <c r="DB164" s="18"/>
      <c r="DC164" s="18"/>
      <c r="DD164" s="18"/>
      <c r="DE164" s="18"/>
      <c r="DF164" s="18"/>
      <c r="DG164" s="18"/>
      <c r="DH164" s="18"/>
      <c r="DI164" s="26"/>
      <c r="DJ164" s="26"/>
      <c r="DK164" s="26"/>
      <c r="DL164" s="26"/>
    </row>
    <row r="165" spans="1:229">
      <c r="B165" s="1186" t="s">
        <v>276</v>
      </c>
      <c r="C165" s="1187"/>
      <c r="D165" s="1186" t="s">
        <v>277</v>
      </c>
      <c r="E165" s="1187"/>
      <c r="F165" s="1186" t="s">
        <v>278</v>
      </c>
      <c r="G165" s="1187"/>
      <c r="H165" s="1186" t="s">
        <v>279</v>
      </c>
      <c r="I165" s="1187"/>
      <c r="J165" s="1186" t="s">
        <v>280</v>
      </c>
      <c r="K165" s="1187"/>
      <c r="L165" s="1186" t="s">
        <v>281</v>
      </c>
      <c r="M165" s="1187"/>
      <c r="O165" s="32" t="s">
        <v>282</v>
      </c>
      <c r="P165" s="33" t="s">
        <v>283</v>
      </c>
      <c r="S165" s="1148" t="s">
        <v>284</v>
      </c>
      <c r="T165" s="1149"/>
      <c r="U165" s="1149"/>
      <c r="V165" s="1149"/>
      <c r="W165" s="1149"/>
      <c r="X165" s="1149"/>
      <c r="Y165" s="1149"/>
      <c r="Z165" s="1149"/>
      <c r="AA165" s="1149"/>
      <c r="AB165" s="1149"/>
      <c r="AC165" s="1149"/>
      <c r="AD165" s="1149"/>
      <c r="AE165" s="1149"/>
      <c r="AF165" s="1149"/>
      <c r="AG165" s="1149"/>
      <c r="AH165" s="1149"/>
      <c r="AI165" s="1149"/>
      <c r="AJ165" s="1149"/>
      <c r="AK165" s="1149"/>
      <c r="AL165" s="1149"/>
      <c r="AM165" s="1149"/>
      <c r="AN165" s="1149"/>
      <c r="AO165" s="1149"/>
      <c r="AP165" s="1149"/>
      <c r="AQ165" s="1149"/>
      <c r="AR165" s="1149"/>
      <c r="AS165" s="1149"/>
      <c r="AT165" s="1149"/>
      <c r="AU165" s="1149"/>
      <c r="AV165" s="1149"/>
      <c r="AW165" s="1149"/>
      <c r="AX165" s="1149"/>
      <c r="AY165" s="1149"/>
      <c r="AZ165" s="1149"/>
      <c r="BA165" s="1149"/>
      <c r="BB165" s="1150"/>
      <c r="DA165" s="1166" t="str">
        <f>IFERROR(IF(COUNT(Q169:Q194)&gt;0,IF($DN168&lt;8,"grey",B165),"grey"),B165)</f>
        <v>grey</v>
      </c>
      <c r="DB165" s="1167"/>
      <c r="DC165" s="1166" t="str">
        <f>IFERROR(IF(COUNT(Q169:Q194)&gt;0,IF($DN168&lt;8,"grey",D165),"grey"),D165)</f>
        <v>grey</v>
      </c>
      <c r="DD165" s="1167"/>
      <c r="DE165" s="1166" t="str">
        <f>IFERROR(IF(COUNT(Q169:Q194)&gt;0,IF($DN168&lt;8,"grey",F165),"grey"),F165)</f>
        <v>grey</v>
      </c>
      <c r="DF165" s="1167"/>
      <c r="DG165" s="1166" t="str">
        <f>IFERROR(IF(COUNT(Q169:Q194)&gt;0,IF($DN168&lt;8,"grey",H165),"grey"),H165)</f>
        <v>grey</v>
      </c>
      <c r="DH165" s="1167"/>
      <c r="DI165" s="1166" t="str">
        <f>IFERROR(IF(COUNT(Q169:Q194)&gt;0,IF($DN168&lt;8,"grey",J165),"grey"),J165)</f>
        <v>grey</v>
      </c>
      <c r="DJ165" s="1167"/>
      <c r="DK165" s="1166" t="str">
        <f>IFERROR(IF(COUNT(Q169:Q194)&gt;0,IF($DN168&lt;8,"grey",L165),"grey"),L165)</f>
        <v>grey</v>
      </c>
      <c r="DL165" s="1167"/>
      <c r="DV165" s="1172" t="s">
        <v>1288</v>
      </c>
      <c r="DW165" s="1173"/>
      <c r="DX165" s="1173"/>
      <c r="DY165" s="1173"/>
      <c r="DZ165" s="1173"/>
      <c r="EA165" s="1173"/>
      <c r="EB165" s="1173"/>
      <c r="EC165" s="1173"/>
      <c r="ED165" s="1173"/>
      <c r="EE165" s="1173"/>
      <c r="EF165" s="1173"/>
      <c r="EG165" s="1173"/>
      <c r="EH165" s="1173"/>
      <c r="EI165" s="1173"/>
      <c r="EJ165" s="1173"/>
      <c r="EK165" s="1173"/>
      <c r="EL165" s="1173"/>
      <c r="EM165" s="1173"/>
      <c r="EN165" s="1173"/>
      <c r="EO165" s="1173"/>
      <c r="EP165" s="1173"/>
      <c r="EQ165" s="1173"/>
      <c r="ER165" s="1173"/>
      <c r="ES165" s="1173"/>
      <c r="ET165" s="1173"/>
      <c r="EU165" s="1173"/>
      <c r="EV165" s="1173"/>
      <c r="EW165" s="1173"/>
      <c r="EX165" s="1173"/>
      <c r="EY165" s="1173"/>
      <c r="EZ165" s="1173"/>
      <c r="FA165" s="1173"/>
      <c r="FB165" s="1173"/>
      <c r="FC165" s="1173"/>
      <c r="FD165" s="1173"/>
      <c r="FE165" s="1173"/>
      <c r="FF165" s="417"/>
      <c r="FG165" s="417"/>
      <c r="FH165" s="417"/>
      <c r="FI165" s="417"/>
      <c r="FJ165" s="417"/>
      <c r="FK165" s="417"/>
      <c r="FL165" s="417"/>
      <c r="FM165" s="417"/>
      <c r="FN165" s="417"/>
      <c r="FO165" s="417"/>
      <c r="FP165" s="417"/>
      <c r="FQ165" s="417"/>
      <c r="FR165" s="417"/>
      <c r="FS165" s="417"/>
      <c r="FT165" s="417"/>
      <c r="FU165" s="417"/>
      <c r="FV165" s="417"/>
      <c r="FW165" s="417"/>
      <c r="FX165" s="417"/>
      <c r="FY165" s="417"/>
      <c r="FZ165" s="417"/>
      <c r="GA165" s="417"/>
      <c r="GB165" s="417"/>
      <c r="GC165" s="417"/>
      <c r="GE165" s="32"/>
      <c r="GF165" s="33"/>
      <c r="GI165" s="1148" t="s">
        <v>1290</v>
      </c>
      <c r="GJ165" s="1149"/>
      <c r="GK165" s="1149"/>
      <c r="GL165" s="1149"/>
      <c r="GM165" s="1149"/>
      <c r="GN165" s="1149"/>
      <c r="GO165" s="1149"/>
      <c r="GP165" s="1149"/>
      <c r="GQ165" s="1149"/>
      <c r="GR165" s="1149"/>
      <c r="GS165" s="1149"/>
      <c r="GT165" s="1149"/>
      <c r="GU165" s="1149"/>
      <c r="GV165" s="1149"/>
      <c r="GW165" s="1149"/>
      <c r="GX165" s="1149"/>
      <c r="GY165" s="1149"/>
      <c r="GZ165" s="1149"/>
      <c r="HA165" s="1149"/>
      <c r="HB165" s="1149"/>
      <c r="HC165" s="1149"/>
      <c r="HD165" s="1149"/>
      <c r="HE165" s="1149"/>
      <c r="HF165" s="1149"/>
      <c r="HG165" s="1149"/>
      <c r="HH165" s="1149"/>
      <c r="HI165" s="1149"/>
      <c r="HJ165" s="1149"/>
      <c r="HK165" s="1149"/>
      <c r="HL165" s="1149"/>
      <c r="HM165" s="1149"/>
      <c r="HN165" s="1149"/>
      <c r="HO165" s="1149"/>
      <c r="HP165" s="1149"/>
      <c r="HQ165" s="1149"/>
      <c r="HR165" s="1150"/>
    </row>
    <row r="166" spans="1:229">
      <c r="B166" s="34" t="s">
        <v>57</v>
      </c>
      <c r="C166" s="35"/>
      <c r="D166" s="34" t="s">
        <v>57</v>
      </c>
      <c r="E166" s="35"/>
      <c r="F166" s="34" t="s">
        <v>57</v>
      </c>
      <c r="G166" s="35"/>
      <c r="H166" s="34" t="s">
        <v>57</v>
      </c>
      <c r="I166" s="35"/>
      <c r="J166" s="34" t="s">
        <v>57</v>
      </c>
      <c r="K166" s="35"/>
      <c r="L166" s="34" t="s">
        <v>57</v>
      </c>
      <c r="M166" s="35"/>
      <c r="O166" s="36" t="str">
        <f>IF(SUM(Q168:Q194)&gt;0,DR166,"")</f>
        <v/>
      </c>
      <c r="P166" s="37">
        <f>COUNT(Q168:Q194)</f>
        <v>0</v>
      </c>
      <c r="S166" s="38">
        <v>1</v>
      </c>
      <c r="T166" s="38">
        <v>2</v>
      </c>
      <c r="U166" s="38">
        <v>3</v>
      </c>
      <c r="V166" s="38">
        <v>4</v>
      </c>
      <c r="W166" s="38">
        <v>5</v>
      </c>
      <c r="X166" s="38">
        <v>6</v>
      </c>
      <c r="Y166" s="38">
        <v>7</v>
      </c>
      <c r="Z166" s="38">
        <v>8</v>
      </c>
      <c r="AA166" s="38">
        <v>9</v>
      </c>
      <c r="AB166" s="38">
        <v>10</v>
      </c>
      <c r="AC166" s="38">
        <v>11</v>
      </c>
      <c r="AD166" s="38">
        <v>12</v>
      </c>
      <c r="AE166" s="38">
        <v>13</v>
      </c>
      <c r="AF166" s="38">
        <v>14</v>
      </c>
      <c r="AG166" s="38">
        <v>15</v>
      </c>
      <c r="AH166" s="38">
        <v>16</v>
      </c>
      <c r="AI166" s="38">
        <v>17</v>
      </c>
      <c r="AJ166" s="38">
        <v>18</v>
      </c>
      <c r="AK166" s="38">
        <v>19</v>
      </c>
      <c r="AL166" s="38">
        <v>20</v>
      </c>
      <c r="AM166" s="38">
        <v>21</v>
      </c>
      <c r="AN166" s="38">
        <v>22</v>
      </c>
      <c r="AO166" s="38">
        <v>23</v>
      </c>
      <c r="AP166" s="38">
        <v>24</v>
      </c>
      <c r="AQ166" s="38">
        <v>25</v>
      </c>
      <c r="AR166" s="38">
        <v>26</v>
      </c>
      <c r="AS166" s="38">
        <v>27</v>
      </c>
      <c r="AT166" s="38">
        <v>28</v>
      </c>
      <c r="AU166" s="38">
        <v>29</v>
      </c>
      <c r="AV166" s="38">
        <v>30</v>
      </c>
      <c r="AW166" s="38">
        <v>31</v>
      </c>
      <c r="AX166" s="38">
        <v>32</v>
      </c>
      <c r="AY166" s="38">
        <v>33</v>
      </c>
      <c r="AZ166" s="38">
        <v>34</v>
      </c>
      <c r="BA166" s="38">
        <v>35</v>
      </c>
      <c r="BB166" s="38">
        <v>36</v>
      </c>
      <c r="BP166" s="50" t="s">
        <v>589</v>
      </c>
      <c r="BQ166" s="52"/>
      <c r="BR166" s="50" t="s">
        <v>417</v>
      </c>
      <c r="BS166" s="52"/>
      <c r="BT166" s="50" t="s">
        <v>589</v>
      </c>
      <c r="BU166" s="52"/>
      <c r="BV166" s="50" t="s">
        <v>417</v>
      </c>
      <c r="BW166" s="52"/>
      <c r="BX166" s="50" t="s">
        <v>589</v>
      </c>
      <c r="BY166" s="52"/>
      <c r="BZ166" s="50" t="s">
        <v>417</v>
      </c>
      <c r="CA166" s="52"/>
      <c r="CB166" s="50" t="s">
        <v>589</v>
      </c>
      <c r="CC166" s="52"/>
      <c r="CD166" s="50" t="s">
        <v>417</v>
      </c>
      <c r="CE166" s="52"/>
      <c r="CF166" s="50" t="s">
        <v>589</v>
      </c>
      <c r="CG166" s="52"/>
      <c r="CH166" s="50" t="s">
        <v>417</v>
      </c>
      <c r="CI166" s="52"/>
      <c r="CJ166" s="50" t="s">
        <v>589</v>
      </c>
      <c r="CK166" s="52"/>
      <c r="CL166" s="50" t="s">
        <v>417</v>
      </c>
      <c r="CM166" s="52"/>
      <c r="DA166" s="34" t="str">
        <f>IF(DA165="grey","grey",IF(B166="","yellow",IF(COUNTIF($BG$6:$BG$39,B166)&gt;0,"","red")))</f>
        <v>grey</v>
      </c>
      <c r="DB166" s="35" t="str">
        <f ca="1">IF(DA165="grey","grey",IFERROR(IF(COUNTIF(INDIRECT(B166),SUBSTITUTE(C166,"*","~")),EU166,"red"),IF(AND(C166&lt;&gt;$BG$7,C166&lt;&gt;$BG$8,C166&lt;&gt;$BG$9,C166&lt;&gt;$BG$10,C166&lt;&gt;$BG$11,C166&lt;&gt;$BG$12,C166&lt;&gt;$BG$13),"grey",EU166)))</f>
        <v>grey</v>
      </c>
      <c r="DC166" s="34" t="str">
        <f>IF(DC165="grey","grey",IF(D166="","yellow",IF(COUNTIF($BG$6:$BG$39,D166)&gt;0,"","red")))</f>
        <v>grey</v>
      </c>
      <c r="DD166" s="35" t="str">
        <f ca="1">IF(DC165="grey","grey",IFERROR(IF(COUNTIF(INDIRECT(D166),SUBSTITUTE(E166,"*","~")),EW166,"red"),IF(AND(E166&lt;&gt;$BG$7,E166&lt;&gt;$BG$8,E166&lt;&gt;$BG$9,E166&lt;&gt;$BG$10,E166&lt;&gt;$BG$11,E166&lt;&gt;$BG$12,E166&lt;&gt;$BG$13),"grey",EW166)))</f>
        <v>grey</v>
      </c>
      <c r="DE166" s="34" t="str">
        <f>IF(DE165="grey","grey",IF(F166="","yellow",IF(COUNTIF($BG$6:$BG$39,F166)&gt;0,"","red")))</f>
        <v>grey</v>
      </c>
      <c r="DF166" s="35" t="str">
        <f ca="1">IF(DE165="grey","grey",IFERROR(IF(COUNTIF(INDIRECT(F166),SUBSTITUTE(G166,"*","~")),EY166,"red"),IF(AND(G166&lt;&gt;$BG$7,G166&lt;&gt;$BG$8,G166&lt;&gt;$BG$9,G166&lt;&gt;$BG$10,G166&lt;&gt;$BG$11,G166&lt;&gt;$BG$12,G166&lt;&gt;$BG$13),"grey",EY166)))</f>
        <v>grey</v>
      </c>
      <c r="DG166" s="34" t="str">
        <f>IF(DG165="grey","grey",IF(H166="","yellow",IF(COUNTIF($BG$6:$BG$39,H166)&gt;0,"","red")))</f>
        <v>grey</v>
      </c>
      <c r="DH166" s="35" t="str">
        <f ca="1">IF(DG165="grey","grey",IFERROR(IF(COUNTIF(INDIRECT(H166),SUBSTITUTE(I166,"*","~")),FA166,"red"),IF(AND(I166&lt;&gt;$BG$7,I166&lt;&gt;$BG$8,I166&lt;&gt;$BG$9,I166&lt;&gt;$BG$10,I166&lt;&gt;$BG$11,I166&lt;&gt;$BG$12,I166&lt;&gt;$BG$13),"grey",FA166)))</f>
        <v>grey</v>
      </c>
      <c r="DI166" s="34" t="str">
        <f>IF(DI165="grey","grey",IF(J166="","yellow",IF(COUNTIF($BG$6:$BG$39,J166)&gt;0,"","red")))</f>
        <v>grey</v>
      </c>
      <c r="DJ166" s="35" t="str">
        <f ca="1">IF(DI165="grey","grey",IFERROR(IF(COUNTIF(INDIRECT(J166),SUBSTITUTE(K166,"*","~")),FC166,"red"),IF(AND(K166&lt;&gt;$BG$7,K166&lt;&gt;$BG$8,K166&lt;&gt;$BG$9,K166&lt;&gt;$BG$10,K166&lt;&gt;$BG$11,K166&lt;&gt;$BG$12,K166&lt;&gt;$BG$13),"grey",FC166)))</f>
        <v>grey</v>
      </c>
      <c r="DK166" s="34" t="str">
        <f>IF(DK165="grey","grey",IF(L166="","yellow",IF(COUNTIF($BG$6:$BG$39,L166)&gt;0,"","red")))</f>
        <v>grey</v>
      </c>
      <c r="DL166" s="35" t="str">
        <f ca="1">IF(DK165="grey","grey",IFERROR(IF(COUNTIF(INDIRECT(L166),SUBSTITUTE(M166,"*","~")),FE166,"red"),IF(AND(M166&lt;&gt;$BG$7,M166&lt;&gt;$BG$8,M166&lt;&gt;$BG$9,M166&lt;&gt;$BG$10,M166&lt;&gt;$BG$11,M166&lt;&gt;$BG$12,M166&lt;&gt;$BG$13),"grey",FE166)))</f>
        <v>grey</v>
      </c>
      <c r="DR166" s="22" t="str">
        <f>IF(P166&gt;0,DR162+1,"")</f>
        <v/>
      </c>
      <c r="DS166" s="396"/>
      <c r="DV166" s="34" t="str">
        <f>CONCATENATE(B166,C166)</f>
        <v>未使用</v>
      </c>
      <c r="DW166" s="35"/>
      <c r="DX166" s="34" t="str">
        <f>CONCATENATE(D166,E166)</f>
        <v>未使用</v>
      </c>
      <c r="DY166" s="35"/>
      <c r="DZ166" s="34" t="str">
        <f>CONCATENATE(F166,G166)</f>
        <v>未使用</v>
      </c>
      <c r="EA166" s="35"/>
      <c r="EB166" s="34" t="str">
        <f>CONCATENATE(H166,I166)</f>
        <v>未使用</v>
      </c>
      <c r="EC166" s="35"/>
      <c r="ED166" s="34" t="str">
        <f>CONCATENATE(J166,K166)</f>
        <v>未使用</v>
      </c>
      <c r="EE166" s="35"/>
      <c r="EF166" s="34" t="str">
        <f>CONCATENATE(L166,M166)</f>
        <v>未使用</v>
      </c>
      <c r="EG166" s="35"/>
      <c r="EH166" s="22">
        <f>COUNTIF($DV$6:$EG$34,DV166)</f>
        <v>18</v>
      </c>
      <c r="EJ166" s="22">
        <f>COUNTIF($DV$6:$EG$34,DX166)</f>
        <v>18</v>
      </c>
      <c r="EL166" s="22">
        <f>COUNTIF($DV$6:$EG$34,DZ166)</f>
        <v>18</v>
      </c>
      <c r="EN166" s="22">
        <f>COUNTIF($DV$6:$EG$34,EB166)</f>
        <v>18</v>
      </c>
      <c r="EP166" s="22">
        <f>COUNTIF($DV$6:$EG$34,ED166)</f>
        <v>18</v>
      </c>
      <c r="ER166" s="22">
        <f>COUNTIF($DV$6:$EG$34,EF166)</f>
        <v>18</v>
      </c>
      <c r="ET166" s="34" t="str">
        <f>IF(DV166="未使用","",IF(EH166&lt;2,"","red"))</f>
        <v/>
      </c>
      <c r="EU166" s="35" t="str">
        <f>IF(B166="ボックスキー","",IF(C166="","red",FS166))</f>
        <v>red</v>
      </c>
      <c r="EV166" s="34" t="str">
        <f>IF(DX166="未使用","",IF(EJ166&lt;2,"","red"))</f>
        <v/>
      </c>
      <c r="EW166" s="35" t="str">
        <f>IF(D166="ボックスキー","",IF(E166="","red",FU166))</f>
        <v>red</v>
      </c>
      <c r="EX166" s="34" t="str">
        <f>IF(DZ166="未使用","",IF(EL166&lt;2,"","red"))</f>
        <v/>
      </c>
      <c r="EY166" s="35" t="str">
        <f>IF(F166="ボックスキー","",IF(G166="","red",FW166))</f>
        <v>red</v>
      </c>
      <c r="EZ166" s="34" t="str">
        <f>IF(EB166="未使用","",IF(EN166&lt;2,"","red"))</f>
        <v/>
      </c>
      <c r="FA166" s="35" t="str">
        <f>IF(H166="ボックスキー","",IF(I166="","red",FY166))</f>
        <v>red</v>
      </c>
      <c r="FB166" s="34" t="str">
        <f>IF(ED166="未使用","",IF(EP166&lt;2,"","red"))</f>
        <v/>
      </c>
      <c r="FC166" s="35" t="str">
        <f>IF(J166="ボックスキー","",IF(K166="","red",GA166))</f>
        <v>red</v>
      </c>
      <c r="FD166" s="34" t="str">
        <f>IF(EF166="未使用","",IF(ER166&lt;2,"","red"))</f>
        <v/>
      </c>
      <c r="FE166" s="35" t="str">
        <f>IF(L166="ボックスキー","",IF(M166="","red",GC166))</f>
        <v>red</v>
      </c>
      <c r="FF166" s="419"/>
      <c r="FG166" s="419"/>
      <c r="FH166" s="419"/>
      <c r="FI166" s="419"/>
      <c r="FJ166" s="419"/>
      <c r="FK166" s="419"/>
      <c r="FL166" s="419"/>
      <c r="FM166" s="419"/>
      <c r="FN166" s="419"/>
      <c r="FO166" s="419"/>
      <c r="FP166" s="419"/>
      <c r="FQ166" s="419"/>
      <c r="FR166" s="34"/>
      <c r="FS166" s="35" t="str">
        <f>IF(B166=$FG$6,INDEX($FG$7:$FG$18,C166),IF(B166=$FH$6,INDEX($FH$7:$FH$12,C166),IF(B166=$FI$6,INDEX($FI$7:$FI$18,C166),IF(B166=$FJ$6,INDEX($FJ$7:$FJ$56,C166),"none"))))</f>
        <v>none</v>
      </c>
      <c r="FT166" s="34"/>
      <c r="FU166" s="35" t="str">
        <f>IF(D166=$FG$6,INDEX($FG$7:$FG$18,E166),IF(D166=$FH$6,INDEX($FH$7:$FH$12,E166),IF(D166=$FI$6,INDEX($FI$7:$FI$18,E166),IF(D166=$FJ$6,INDEX($FJ$7:$FJ$56,E166),"none"))))</f>
        <v>none</v>
      </c>
      <c r="FV166" s="34"/>
      <c r="FW166" s="35" t="str">
        <f>IF(F166=$FG$6,INDEX($FG$7:$FG$18,G166),IF(F166=$FH$6,INDEX($FH$7:$FH$12,G166),IF(F166=$FI$6,INDEX($FI$7:$FI$18,G166),IF(F166=$FJ$6,INDEX($FJ$7:$FJ$56,G166),"none"))))</f>
        <v>none</v>
      </c>
      <c r="FX166" s="34"/>
      <c r="FY166" s="35" t="str">
        <f>IF(H166=$FG$6,INDEX($FG$7:$FG$18,I166),IF(H166=$FH$6,INDEX($FH$7:$FH$12,I166),IF(H166=$FI$6,INDEX($FI$7:$FI$18,I166),IF(H166=$FJ$6,INDEX($FJ$7:$FJ$56,I166),"none"))))</f>
        <v>none</v>
      </c>
      <c r="FZ166" s="34"/>
      <c r="GA166" s="35" t="str">
        <f>IF(J166=$FG$6,INDEX($FG$7:$FG$18,K166),IF(J166=$FH$6,INDEX($FH$7:$FH$12,K166),IF(J166=$FI$6,INDEX($FI$7:$FI$18,K166),IF(J166=$FJ$6,INDEX($FJ$7:$FJ$56,K166),"none"))))</f>
        <v>none</v>
      </c>
      <c r="GB166" s="34"/>
      <c r="GC166" s="35" t="str">
        <f>IF(L166=$FG$6,INDEX($FG$7:$FG$18,M166),IF(L166=$FH$6,INDEX($FH$7:$FH$12,M166),IF(L166=$FI$6,INDEX($FI$7:$FI$18,M166),IF(L166=$FJ$6,INDEX($FJ$7:$FJ$56,M166),"none"))))</f>
        <v>none</v>
      </c>
      <c r="GE166" s="36" t="str">
        <f>IF(COUNTIF($GG169:$GG194,"grey")=13,"grey","")</f>
        <v>grey</v>
      </c>
      <c r="GF166" s="36" t="str">
        <f>IF(COUNTIF($GG169:$GG194,"grey")=13,"grey","")</f>
        <v>grey</v>
      </c>
      <c r="GI166" s="686" t="str">
        <f>IFERROR(IF(COUNT($Q169:$Q194)&gt;0,IF($DN168&lt;8,"grey",B165),"grey"),B165)</f>
        <v>grey</v>
      </c>
      <c r="GJ166" s="686" t="str">
        <f>IFERROR(IF(COUNT($Q169:$Q194)&gt;0,IF($DN168&lt;8,"grey",D165),"grey"),D165)</f>
        <v>grey</v>
      </c>
      <c r="GK166" s="686" t="str">
        <f>IFERROR(IF(COUNT($Q169:$Q194)&gt;0,IF($DN168&lt;8,"grey",F165),"grey"),F165)</f>
        <v>grey</v>
      </c>
      <c r="GL166" s="686" t="str">
        <f>IFERROR(IF(COUNT($Q169:$Q194)&gt;0,IF($DN168&lt;8,"grey",H165),"grey"),H165)</f>
        <v>grey</v>
      </c>
      <c r="GM166" s="686" t="str">
        <f>IFERROR(IF(COUNT($Q169:$Q194)&gt;0,IF($DN168&lt;8,"grey",J165),"grey"),J165)</f>
        <v>grey</v>
      </c>
      <c r="GN166" s="686" t="str">
        <f>IFERROR(IF(COUNT($Q169:$Q194)&gt;0,IF($DN168&lt;8,"grey",L165),"grey"),L165)</f>
        <v>grey</v>
      </c>
      <c r="GO166" s="686" t="str">
        <f>IFERROR(IF(COUNT($Q169:$Q194)&gt;0,IF($DN168&lt;8,"grey",B170),"grey"),B170)</f>
        <v>grey</v>
      </c>
      <c r="GP166" s="686" t="str">
        <f>IFERROR(IF(COUNT($Q169:$Q194)&gt;0,IF($DN168&lt;8,"grey",D170),"grey"),D170)</f>
        <v>grey</v>
      </c>
      <c r="GQ166" s="686" t="str">
        <f>IFERROR(IF(COUNT($Q169:$Q194)&gt;0,IF($DN168&lt;18,"grey",F170),"grey"),F170)</f>
        <v>grey</v>
      </c>
      <c r="GR166" s="686" t="str">
        <f>IFERROR(IF(COUNT($Q169:$Q194)&gt;0,IF($DN168&lt;18,"grey",H170),"grey"),H170)</f>
        <v>grey</v>
      </c>
      <c r="GS166" s="686" t="str">
        <f>IFERROR(IF(COUNT($Q169:$Q194)&gt;0,IF($DN168&lt;18,"grey",J170),"grey"),J170)</f>
        <v>grey</v>
      </c>
      <c r="GT166" s="686" t="str">
        <f>IFERROR(IF(COUNT($Q169:$Q194)&gt;0,IF($DN168&lt;18,"grey",L170),"grey"),L170)</f>
        <v>grey</v>
      </c>
      <c r="GU166" s="686" t="str">
        <f>IFERROR(IF(COUNT($Q169:$Q194)&gt;0,IF($DN168&lt;18,"grey",B175),"grey"),B175)</f>
        <v>grey</v>
      </c>
      <c r="GV166" s="686" t="str">
        <f>IFERROR(IF(COUNT($Q169:$Q194)&gt;0,IF($DN168&lt;18,"grey",D175),"grey"),D175)</f>
        <v>grey</v>
      </c>
      <c r="GW166" s="686" t="str">
        <f>IFERROR(IF(COUNT($Q169:$Q194)&gt;0,IF($DN168&lt;18,"grey",F175),"grey"),F175)</f>
        <v>grey</v>
      </c>
      <c r="GX166" s="686" t="str">
        <f>IFERROR(IF(COUNT($Q169:$Q194)&gt;0,IF($DN168&lt;18,"grey",H175),"grey"),H175)</f>
        <v>grey</v>
      </c>
      <c r="GY166" s="686" t="str">
        <f>IFERROR(IF(COUNT($Q169:$Q194)&gt;0,IF($DN168&lt;18,"grey",J175),"grey"),J175)</f>
        <v>grey</v>
      </c>
      <c r="GZ166" s="686" t="str">
        <f>IFERROR(IF(COUNT($Q169:$Q194)&gt;0,IF($DN168&lt;18,"grey",L175),"grey"),L175)</f>
        <v>grey</v>
      </c>
      <c r="HA166" s="686" t="str">
        <f>IFERROR(IF(COUNT($Q169:$Q194)&gt;0,IF($DN168&lt;24,"grey",B180),"grey"),B180)</f>
        <v>grey</v>
      </c>
      <c r="HB166" s="686" t="str">
        <f>IFERROR(IF(COUNT($Q169:$Q194)&gt;0,IF($DN168&lt;24,"grey",D180),"grey"),D180)</f>
        <v>grey</v>
      </c>
      <c r="HC166" s="686" t="str">
        <f>IFERROR(IF(COUNT($Q169:$Q194)&gt;0,IF($DN168&lt;24,"grey",F180),"grey"),F180)</f>
        <v>grey</v>
      </c>
      <c r="HD166" s="686" t="str">
        <f>IFERROR(IF(COUNT($Q169:$Q194)&gt;0,IF($DN168&lt;24,"grey",H180),"grey"),H180)</f>
        <v>grey</v>
      </c>
      <c r="HE166" s="686" t="str">
        <f>IFERROR(IF(COUNT($Q169:$Q194)&gt;0,IF($DN168&lt;24,"grey",J180),"grey"),J180)</f>
        <v>grey</v>
      </c>
      <c r="HF166" s="686" t="str">
        <f>IFERROR(IF(COUNT($Q169:$Q194)&gt;0,IF($DN168&lt;24,"grey",L180),"grey"),L180)</f>
        <v>grey</v>
      </c>
      <c r="HG166" s="686" t="str">
        <f>IFERROR(IF(COUNT($Q169:$Q194)&gt;0,IF($DN168&lt;36,"grey",B185),"grey"),B185)</f>
        <v>grey</v>
      </c>
      <c r="HH166" s="686" t="str">
        <f>IFERROR(IF(COUNT($Q169:$Q194)&gt;0,IF($DN168&lt;36,"grey",D185),"grey"),D185)</f>
        <v>grey</v>
      </c>
      <c r="HI166" s="686" t="str">
        <f>IFERROR(IF(COUNT($Q169:$Q194)&gt;0,IF($DN168&lt;36,"grey",F185),"grey"),F185)</f>
        <v>grey</v>
      </c>
      <c r="HJ166" s="686" t="str">
        <f>IFERROR(IF(COUNT($Q169:$Q194)&gt;0,IF($DN168&lt;36,"grey",H185),"grey"),H185)</f>
        <v>grey</v>
      </c>
      <c r="HK166" s="686" t="str">
        <f>IFERROR(IF(COUNT($Q169:$Q194)&gt;0,IF($DN168&lt;36,"grey",J185),"grey"),J185)</f>
        <v>grey</v>
      </c>
      <c r="HL166" s="686" t="str">
        <f>IFERROR(IF(COUNT($Q169:$Q194)&gt;0,IF($DN168&lt;36,"grey",L185),"grey"),L185)</f>
        <v>grey</v>
      </c>
      <c r="HM166" s="686" t="str">
        <f>IFERROR(IF(COUNT($Q169:$Q194)&gt;0,IF($DN168&lt;36,"grey",B190),"grey"),B190)</f>
        <v>grey</v>
      </c>
      <c r="HN166" s="686" t="str">
        <f>IFERROR(IF(COUNT($Q169:$Q194)&gt;0,IF($DN168&lt;36,"grey",D190),"grey"),D190)</f>
        <v>grey</v>
      </c>
      <c r="HO166" s="686" t="str">
        <f>IFERROR(IF(COUNT($Q169:$Q194)&gt;0,IF($DN168&lt;36,"grey",F190),"grey"),F190)</f>
        <v>grey</v>
      </c>
      <c r="HP166" s="686" t="str">
        <f>IFERROR(IF(COUNT($Q169:$Q194)&gt;0,IF($DN168&lt;36,"grey",H190),"grey"),H190)</f>
        <v>grey</v>
      </c>
      <c r="HQ166" s="686" t="str">
        <f>IFERROR(IF(COUNT($Q169:$Q194)&gt;0,IF($DN168&lt;36,"grey",J190),"grey"),J190)</f>
        <v>grey</v>
      </c>
      <c r="HR166" s="686" t="str">
        <f>IFERROR(IF(COUNT($Q169:$Q194)&gt;0,IF($DN168&lt;36,"grey",L190),"grey"),L190)</f>
        <v>grey</v>
      </c>
    </row>
    <row r="167" spans="1:229">
      <c r="B167" s="1175" t="str">
        <f>IFERROR(INDEX($DV:$DV,ROW()),"")&amp;""</f>
        <v/>
      </c>
      <c r="C167" s="1176"/>
      <c r="D167" s="1177" t="str">
        <f>IFERROR(INDEX($DX:$DX,ROW()),"")&amp;""</f>
        <v/>
      </c>
      <c r="E167" s="1176"/>
      <c r="F167" s="1175" t="str">
        <f>IFERROR(INDEX($DZ:$DZ,ROW()),"")&amp;""</f>
        <v/>
      </c>
      <c r="G167" s="1176"/>
      <c r="H167" s="1175" t="str">
        <f>IFERROR(INDEX($EB:$EB,ROW()),"")&amp;""</f>
        <v/>
      </c>
      <c r="I167" s="1176"/>
      <c r="J167" s="1175" t="str">
        <f>IFERROR(INDEX($ED:$ED,ROW()),"")&amp;""</f>
        <v/>
      </c>
      <c r="K167" s="1176"/>
      <c r="L167" s="1175" t="str">
        <f>IFERROR(INDEX($EF:$EF,ROW()),"")&amp;""</f>
        <v/>
      </c>
      <c r="M167" s="1176"/>
      <c r="O167" s="1170" t="s">
        <v>285</v>
      </c>
      <c r="P167" s="1170" t="s">
        <v>286</v>
      </c>
      <c r="Q167" s="1168" t="s">
        <v>287</v>
      </c>
      <c r="R167" s="1170" t="s">
        <v>288</v>
      </c>
      <c r="S167" s="1157" t="s">
        <v>1373</v>
      </c>
      <c r="T167" s="1158"/>
      <c r="U167" s="1158"/>
      <c r="V167" s="1158"/>
      <c r="W167" s="1158"/>
      <c r="X167" s="1158"/>
      <c r="Y167" s="1158"/>
      <c r="Z167" s="1158"/>
      <c r="AA167" s="1158"/>
      <c r="AB167" s="1158"/>
      <c r="AC167" s="1158"/>
      <c r="AD167" s="1158"/>
      <c r="AE167" s="1158"/>
      <c r="AF167" s="1158"/>
      <c r="AG167" s="1158"/>
      <c r="AH167" s="1158"/>
      <c r="AI167" s="1158"/>
      <c r="AJ167" s="1158"/>
      <c r="AK167" s="1158"/>
      <c r="AL167" s="1158"/>
      <c r="AM167" s="1158"/>
      <c r="AN167" s="1158"/>
      <c r="AO167" s="1158"/>
      <c r="AP167" s="1158"/>
      <c r="AQ167" s="1158"/>
      <c r="AR167" s="1158"/>
      <c r="AS167" s="1158"/>
      <c r="AT167" s="1158"/>
      <c r="AU167" s="1158"/>
      <c r="AV167" s="1158"/>
      <c r="AW167" s="1158"/>
      <c r="AX167" s="1158"/>
      <c r="AY167" s="1158"/>
      <c r="AZ167" s="1158"/>
      <c r="BA167" s="1158"/>
      <c r="BB167" s="1159"/>
      <c r="BC167" s="1188" t="s">
        <v>1371</v>
      </c>
      <c r="BD167" s="1170" t="s">
        <v>584</v>
      </c>
      <c r="BE167" s="1168" t="s">
        <v>290</v>
      </c>
      <c r="BP167" s="50" t="e">
        <f>INDEX(番号!$CA$5:$CB$44,C166,2)</f>
        <v>#VALUE!</v>
      </c>
      <c r="BQ167" s="50" t="str">
        <f>IF(C166="","",IF(BP167="",INDEX(番号!$CA$44:$CB165,C166,2),BP167))</f>
        <v/>
      </c>
      <c r="BR167" s="50" t="e">
        <f>INDEX(番号!$CC$5:$CE$52,C166,3)</f>
        <v>#VALUE!</v>
      </c>
      <c r="BS167" s="50" t="str">
        <f>IF(C166="","",IF(BR167="0",INDEX(番号!$CC$5:$CE$52,C166,2),BR167))&amp;""</f>
        <v/>
      </c>
      <c r="BT167" s="50" t="e">
        <f>INDEX(番号!$CA$5:$CB$44,E166,2)</f>
        <v>#VALUE!</v>
      </c>
      <c r="BU167" s="50" t="str">
        <f>IF(E166="","",IF(BT167="",INDEX(番号!$CA$44:$CB165,E166,2),BT167))&amp;""</f>
        <v/>
      </c>
      <c r="BV167" s="50" t="e">
        <f>INDEX(番号!$CC$5:$CE$52,E166,3)</f>
        <v>#VALUE!</v>
      </c>
      <c r="BW167" s="50" t="str">
        <f>IF(E166="","",IF(BV167="0",INDEX(番号!$CC$5:$CE$52,E166,2),BV167))&amp;""</f>
        <v/>
      </c>
      <c r="BX167" s="50" t="e">
        <f>INDEX(番号!$CA$5:$CB$44,G166,2)</f>
        <v>#VALUE!</v>
      </c>
      <c r="BY167" s="50" t="str">
        <f>IF(G166="","",IF(BX167="",INDEX(番号!$CA$44:$CB165,G166,2),BX167))&amp;""</f>
        <v/>
      </c>
      <c r="BZ167" s="50" t="e">
        <f>INDEX(番号!$CC$5:$CE$52,G166,3)</f>
        <v>#VALUE!</v>
      </c>
      <c r="CA167" s="50" t="str">
        <f>IF(G166="","",IF(BZ167="0",INDEX(番号!$CC$5:$CE$52,G166,2),BZ167))&amp;""</f>
        <v/>
      </c>
      <c r="CB167" s="50" t="e">
        <f>INDEX(番号!$CA$5:$CB$44,I166,2)</f>
        <v>#VALUE!</v>
      </c>
      <c r="CC167" s="50" t="str">
        <f>IF(I166="","",IF(CB167="",INDEX(番号!$CA$44:$CB165,I166,2),CB167))&amp;""</f>
        <v/>
      </c>
      <c r="CD167" s="50" t="e">
        <f>INDEX(番号!$CC$5:$CE$52,I166,3)</f>
        <v>#VALUE!</v>
      </c>
      <c r="CE167" s="50" t="str">
        <f>IF(I166="","",IF(CD167="0",INDEX(番号!$CC$5:$CE$52,I166,2),CD167))&amp;""</f>
        <v/>
      </c>
      <c r="CF167" s="50" t="e">
        <f>INDEX(番号!$CA$5:$CB$44,K166,2)</f>
        <v>#VALUE!</v>
      </c>
      <c r="CG167" s="50" t="str">
        <f>IF(K166="","",IF(CF167="",INDEX(番号!$CA$5:$CB$44,K166,1),CF167))&amp;""</f>
        <v/>
      </c>
      <c r="CH167" s="50" t="e">
        <f>INDEX(番号!$CC$5:$CE$52,K166,3)</f>
        <v>#VALUE!</v>
      </c>
      <c r="CI167" s="50" t="str">
        <f>IF(K166="","",IF(CH167="0",INDEX(番号!$CC$5:$CE$52,K166,2),CH167))&amp;""</f>
        <v/>
      </c>
      <c r="CJ167" s="50" t="e">
        <f>INDEX(番号!$CA$5:$CB$44,M166,2)</f>
        <v>#VALUE!</v>
      </c>
      <c r="CK167" s="50" t="str">
        <f>IF(M166="","",IF(CJ167="",INDEX(番号!$CA$5:$CB$44,M166,1),CJ167))&amp;""</f>
        <v/>
      </c>
      <c r="CL167" s="50" t="e">
        <f>INDEX(番号!$CC$5:$CE$52,M166,3)</f>
        <v>#VALUE!</v>
      </c>
      <c r="CM167" s="50" t="str">
        <f>IF(M166="","",IF(CL167="0",INDEX(番号!$CC$5:$CE$52,M166,2),CL167))&amp;""</f>
        <v/>
      </c>
      <c r="DA167" s="1153" t="str">
        <f>IF(DA165="grey","grey","")</f>
        <v>grey</v>
      </c>
      <c r="DB167" s="1154"/>
      <c r="DC167" s="1153" t="str">
        <f>IF(DC165="grey","grey","")</f>
        <v>grey</v>
      </c>
      <c r="DD167" s="1154"/>
      <c r="DE167" s="1153" t="str">
        <f>IF(DE165="grey","grey","")</f>
        <v>grey</v>
      </c>
      <c r="DF167" s="1154"/>
      <c r="DG167" s="1153" t="str">
        <f>IF(DG165="grey","grey","")</f>
        <v>grey</v>
      </c>
      <c r="DH167" s="1154"/>
      <c r="DI167" s="1153" t="str">
        <f>IF(DI165="grey","grey","")</f>
        <v>grey</v>
      </c>
      <c r="DJ167" s="1154"/>
      <c r="DK167" s="1153" t="str">
        <f>IF(DK165="grey","grey","")</f>
        <v>grey</v>
      </c>
      <c r="DL167" s="1154"/>
      <c r="DS167" s="396"/>
      <c r="DV167" s="1153" t="str">
        <f>IF(B166="DK",BQ167,IF(B166="NK",BS167,""))</f>
        <v/>
      </c>
      <c r="DW167" s="1154"/>
      <c r="DX167" s="1155" t="str">
        <f>IF(D166="DK",BU167,IF(D166="NK",BW167,""))</f>
        <v/>
      </c>
      <c r="DY167" s="1156"/>
      <c r="DZ167" s="1155" t="str">
        <f>IF(F166="DK",BY167,IF(F166="NK",CA167,""))</f>
        <v/>
      </c>
      <c r="EA167" s="1156"/>
      <c r="EB167" s="1155" t="str">
        <f>IF(H166="DK",CC167,IF(H166="NK",CE167,""))</f>
        <v/>
      </c>
      <c r="EC167" s="1156"/>
      <c r="ED167" s="1155" t="str">
        <f>IF(J166="DK",CG167,IF(J166="NK",CI167,""))</f>
        <v/>
      </c>
      <c r="EE167" s="1156"/>
      <c r="EF167" s="1155" t="str">
        <f>IF(L166="DK",CK167,IF(L166="NK",CM167,""))</f>
        <v/>
      </c>
      <c r="EG167" s="1156"/>
      <c r="ET167" s="1153"/>
      <c r="EU167" s="1154"/>
      <c r="EV167" s="1153"/>
      <c r="EW167" s="1154"/>
      <c r="EX167" s="1153"/>
      <c r="EY167" s="1154"/>
      <c r="EZ167" s="1153"/>
      <c r="FA167" s="1154"/>
      <c r="FB167" s="1153"/>
      <c r="FC167" s="1154"/>
      <c r="FD167" s="1153"/>
      <c r="FE167" s="1154"/>
      <c r="FF167" s="411"/>
      <c r="FG167" s="411"/>
      <c r="FH167" s="411"/>
      <c r="FI167" s="411"/>
      <c r="FJ167" s="411"/>
      <c r="FK167" s="411"/>
      <c r="FL167" s="411"/>
      <c r="FM167" s="411"/>
      <c r="FN167" s="411"/>
      <c r="FO167" s="411"/>
      <c r="FP167" s="411"/>
      <c r="FQ167" s="411"/>
      <c r="FR167" s="1153"/>
      <c r="FS167" s="1154"/>
      <c r="FT167" s="1153"/>
      <c r="FU167" s="1154"/>
      <c r="FV167" s="1153"/>
      <c r="FW167" s="1154"/>
      <c r="FX167" s="1153"/>
      <c r="FY167" s="1154"/>
      <c r="FZ167" s="1153"/>
      <c r="GA167" s="1154"/>
      <c r="GB167" s="1153"/>
      <c r="GC167" s="1154"/>
      <c r="GE167" s="1170" t="s">
        <v>285</v>
      </c>
      <c r="GF167" s="1170" t="s">
        <v>286</v>
      </c>
      <c r="GG167" s="1168" t="s">
        <v>287</v>
      </c>
      <c r="GH167" s="1170" t="s">
        <v>288</v>
      </c>
      <c r="GI167" s="1145"/>
      <c r="GJ167" s="1146"/>
      <c r="GK167" s="1146"/>
      <c r="GL167" s="1146"/>
      <c r="GM167" s="1146"/>
      <c r="GN167" s="1146"/>
      <c r="GO167" s="1146"/>
      <c r="GP167" s="1146"/>
      <c r="GQ167" s="1146"/>
      <c r="GR167" s="1146"/>
      <c r="GS167" s="1146"/>
      <c r="GT167" s="1146"/>
      <c r="GU167" s="1146"/>
      <c r="GV167" s="1146"/>
      <c r="GW167" s="1146"/>
      <c r="GX167" s="1146"/>
      <c r="GY167" s="1146"/>
      <c r="GZ167" s="1146"/>
      <c r="HA167" s="1146"/>
      <c r="HB167" s="1146"/>
      <c r="HC167" s="1146"/>
      <c r="HD167" s="1146"/>
      <c r="HE167" s="1146"/>
      <c r="HF167" s="1146"/>
      <c r="HG167" s="1146"/>
      <c r="HH167" s="1146"/>
      <c r="HI167" s="1146"/>
      <c r="HJ167" s="1146"/>
      <c r="HK167" s="1146"/>
      <c r="HL167" s="1146"/>
      <c r="HM167" s="1146"/>
      <c r="HN167" s="1146"/>
      <c r="HO167" s="1146"/>
      <c r="HP167" s="1146"/>
      <c r="HQ167" s="1146"/>
      <c r="HR167" s="1147"/>
      <c r="HS167" s="1168"/>
      <c r="HT167" s="1170"/>
      <c r="HU167" s="1168"/>
    </row>
    <row r="168" spans="1:229">
      <c r="B168" s="1175" t="str">
        <f>IFERROR(INDEX($DV:$DV,ROW()),"")&amp;""</f>
        <v/>
      </c>
      <c r="C168" s="1176"/>
      <c r="D168" s="1177" t="str">
        <f>IFERROR(INDEX($DX:$DX,ROW()),"")&amp;""</f>
        <v/>
      </c>
      <c r="E168" s="1176"/>
      <c r="F168" s="1175" t="str">
        <f>IFERROR(INDEX($DZ:$DZ,ROW()),"")&amp;""</f>
        <v/>
      </c>
      <c r="G168" s="1176"/>
      <c r="H168" s="1175" t="str">
        <f>IFERROR(INDEX($EB:$EB,ROW()),"")&amp;""</f>
        <v/>
      </c>
      <c r="I168" s="1176"/>
      <c r="J168" s="1175" t="str">
        <f>IFERROR(INDEX($ED:$ED,ROW()),"")&amp;""</f>
        <v/>
      </c>
      <c r="K168" s="1176"/>
      <c r="L168" s="1175" t="str">
        <f>IFERROR(INDEX($EF:$EF,ROW()),"")&amp;""</f>
        <v/>
      </c>
      <c r="M168" s="1176"/>
      <c r="O168" s="1171"/>
      <c r="P168" s="1171"/>
      <c r="Q168" s="1169"/>
      <c r="R168" s="1171"/>
      <c r="S168" s="1189" t="s">
        <v>1375</v>
      </c>
      <c r="T168" s="1190"/>
      <c r="U168" s="1190"/>
      <c r="V168" s="1190"/>
      <c r="W168" s="1190"/>
      <c r="X168" s="1190"/>
      <c r="Y168" s="1190"/>
      <c r="Z168" s="1190"/>
      <c r="AA168" s="1190"/>
      <c r="AB168" s="1190"/>
      <c r="AC168" s="1190"/>
      <c r="AD168" s="1190"/>
      <c r="AE168" s="1190"/>
      <c r="AF168" s="1190"/>
      <c r="AG168" s="1190"/>
      <c r="AH168" s="1190"/>
      <c r="AI168" s="1190"/>
      <c r="AJ168" s="1190"/>
      <c r="AK168" s="1190"/>
      <c r="AL168" s="1190"/>
      <c r="AM168" s="1190"/>
      <c r="AN168" s="1190"/>
      <c r="AO168" s="1190"/>
      <c r="AP168" s="1190"/>
      <c r="AQ168" s="1190"/>
      <c r="AR168" s="1190"/>
      <c r="AS168" s="1190"/>
      <c r="AT168" s="1190"/>
      <c r="AU168" s="1190"/>
      <c r="AV168" s="1190"/>
      <c r="AW168" s="1190"/>
      <c r="AX168" s="1190"/>
      <c r="AY168" s="1190"/>
      <c r="AZ168" s="1190"/>
      <c r="BA168" s="1190"/>
      <c r="BB168" s="1191"/>
      <c r="BC168" s="1169"/>
      <c r="BD168" s="1171"/>
      <c r="BE168" s="1169"/>
      <c r="BP168" s="50" t="s">
        <v>720</v>
      </c>
      <c r="BQ168" s="50" t="str">
        <f>IF(C166="","",INDEX(外線情報!$K$5:$K$16,C166,1))&amp;""</f>
        <v/>
      </c>
      <c r="BR168" s="50" t="s">
        <v>417</v>
      </c>
      <c r="BS168" s="50" t="str">
        <f>IF(C166="","",INDEX(NK･NKG!$CG$5:$CG$52,C166,1))&amp;""</f>
        <v/>
      </c>
      <c r="BT168" s="50" t="s">
        <v>720</v>
      </c>
      <c r="BU168" s="50" t="str">
        <f>IF(E166="","",INDEX(外線情報!$K$5:$K$16,E166,1))&amp;""</f>
        <v/>
      </c>
      <c r="BV168" s="50" t="s">
        <v>417</v>
      </c>
      <c r="BW168" s="50" t="str">
        <f>IF(E166="","",INDEX(NK･NKG!$CG$5:$CG$52,E166,1))&amp;""</f>
        <v/>
      </c>
      <c r="BX168" s="50" t="s">
        <v>720</v>
      </c>
      <c r="BY168" s="50" t="str">
        <f>IF(G166="","",INDEX(外線情報!$K$5:$K$16,G166,1))&amp;""</f>
        <v/>
      </c>
      <c r="BZ168" s="50" t="s">
        <v>417</v>
      </c>
      <c r="CA168" s="50" t="str">
        <f>IF(G166="","",INDEX(NK･NKG!$CG$5:$CG$52,G166,1))&amp;""</f>
        <v/>
      </c>
      <c r="CB168" s="50" t="s">
        <v>720</v>
      </c>
      <c r="CC168" s="50" t="str">
        <f>IF(I166="","",INDEX(外線情報!$K$5:$K$16,I166,1))&amp;""</f>
        <v/>
      </c>
      <c r="CD168" s="50" t="s">
        <v>417</v>
      </c>
      <c r="CE168" s="50" t="str">
        <f>IF(I166="","",INDEX(NK･NKG!$CG$5:$CG$52,I166,1))&amp;""</f>
        <v/>
      </c>
      <c r="CF168" s="50" t="s">
        <v>720</v>
      </c>
      <c r="CG168" s="50" t="str">
        <f>IF(K166="","",INDEX(外線情報!$K$5:$K$16,K166,1))&amp;""</f>
        <v/>
      </c>
      <c r="CH168" s="50" t="s">
        <v>417</v>
      </c>
      <c r="CI168" s="50" t="str">
        <f>IF(K166="","",INDEX(NK･NKG!$CG$5:$CG$52,K166,1))&amp;""</f>
        <v/>
      </c>
      <c r="CJ168" s="50" t="s">
        <v>720</v>
      </c>
      <c r="CK168" s="50" t="str">
        <f>IF(M166="","",INDEX(外線情報!$K$5:$K$16,M166,1))&amp;""</f>
        <v/>
      </c>
      <c r="CL168" s="50" t="s">
        <v>417</v>
      </c>
      <c r="CM168" s="50" t="str">
        <f>IF(M166="","",INDEX(NK･NKG!$CG$5:$CG$52,M166,1))&amp;""</f>
        <v/>
      </c>
      <c r="DA168" s="1153" t="str">
        <f t="shared" ref="DA168" si="435">IF(DA165="grey","grey","")</f>
        <v>grey</v>
      </c>
      <c r="DB168" s="1154"/>
      <c r="DC168" s="1153" t="str">
        <f t="shared" ref="DC168" si="436">IF(DC165="grey","grey","")</f>
        <v>grey</v>
      </c>
      <c r="DD168" s="1154"/>
      <c r="DE168" s="1153" t="str">
        <f t="shared" ref="DE168" si="437">IF(DE165="grey","grey","")</f>
        <v>grey</v>
      </c>
      <c r="DF168" s="1154"/>
      <c r="DG168" s="1153" t="str">
        <f t="shared" ref="DG168" si="438">IF(DG165="grey","grey","")</f>
        <v>grey</v>
      </c>
      <c r="DH168" s="1154"/>
      <c r="DI168" s="1153" t="str">
        <f t="shared" ref="DI168" si="439">IF(DI165="grey","grey","")</f>
        <v>grey</v>
      </c>
      <c r="DJ168" s="1154"/>
      <c r="DK168" s="1153" t="str">
        <f t="shared" ref="DK168" si="440">IF(DK165="grey","grey","")</f>
        <v>grey</v>
      </c>
      <c r="DL168" s="1154"/>
      <c r="DM168" s="22" t="str">
        <f>IFERROR(INDEX(内線情報!$BL$5:$BL$41,MATCH(R168,内線情報!$AI$5:$AI$43,0),1),"")</f>
        <v/>
      </c>
      <c r="DN168" s="22">
        <f>IF(MAX($DM168:$DM194)&gt;0,MAX($DM168:$DM194),36)</f>
        <v>36</v>
      </c>
      <c r="DV168" s="1153" t="str">
        <f>IF(B166="IK",BQ168,IF(B166="NK",BS168,""))</f>
        <v/>
      </c>
      <c r="DW168" s="1154"/>
      <c r="DX168" s="1155" t="str">
        <f>IF(D166="IK",BU168,IF(D166="NK",BW168,""))</f>
        <v/>
      </c>
      <c r="DY168" s="1156"/>
      <c r="DZ168" s="1155" t="str">
        <f>IF(F166="IK",BY168,IF(F166="NK",CA168,""))</f>
        <v/>
      </c>
      <c r="EA168" s="1156"/>
      <c r="EB168" s="1155" t="str">
        <f>IF(H166="IK",CC168,IF(H166="NK",CE168,""))</f>
        <v/>
      </c>
      <c r="EC168" s="1156"/>
      <c r="ED168" s="1155" t="str">
        <f>IF(J166="IK",CG168,IF(J166="NK",CI168,""))</f>
        <v/>
      </c>
      <c r="EE168" s="1156"/>
      <c r="EF168" s="1155" t="str">
        <f>IF(L166="IK",CK168,IF(L166="NK",CM168,""))</f>
        <v/>
      </c>
      <c r="EG168" s="1156"/>
      <c r="ET168" s="1153"/>
      <c r="EU168" s="1154"/>
      <c r="EV168" s="1153"/>
      <c r="EW168" s="1154"/>
      <c r="EX168" s="1153"/>
      <c r="EY168" s="1154"/>
      <c r="EZ168" s="1153"/>
      <c r="FA168" s="1154"/>
      <c r="FB168" s="1153"/>
      <c r="FC168" s="1154"/>
      <c r="FD168" s="1153"/>
      <c r="FE168" s="1154"/>
      <c r="FF168" s="411"/>
      <c r="FG168" s="411"/>
      <c r="FH168" s="411"/>
      <c r="FI168" s="411"/>
      <c r="FJ168" s="411"/>
      <c r="FK168" s="411"/>
      <c r="FL168" s="411"/>
      <c r="FM168" s="411"/>
      <c r="FN168" s="411"/>
      <c r="FO168" s="411"/>
      <c r="FP168" s="411"/>
      <c r="FQ168" s="411"/>
      <c r="FR168" s="1153"/>
      <c r="FS168" s="1154"/>
      <c r="FT168" s="1153"/>
      <c r="FU168" s="1154"/>
      <c r="FV168" s="1153"/>
      <c r="FW168" s="1154"/>
      <c r="FX168" s="1153"/>
      <c r="FY168" s="1154"/>
      <c r="FZ168" s="1153"/>
      <c r="GA168" s="1154"/>
      <c r="GB168" s="1153"/>
      <c r="GC168" s="1154"/>
      <c r="GE168" s="1171"/>
      <c r="GF168" s="1171"/>
      <c r="GG168" s="1169"/>
      <c r="GH168" s="1171"/>
      <c r="GI168" s="1192"/>
      <c r="GJ168" s="1193"/>
      <c r="GK168" s="1193"/>
      <c r="GL168" s="1193"/>
      <c r="GM168" s="1193"/>
      <c r="GN168" s="1193"/>
      <c r="GO168" s="1193"/>
      <c r="GP168" s="1193"/>
      <c r="GQ168" s="1193"/>
      <c r="GR168" s="1193"/>
      <c r="GS168" s="1193"/>
      <c r="GT168" s="1193"/>
      <c r="GU168" s="1193"/>
      <c r="GV168" s="1193"/>
      <c r="GW168" s="1193"/>
      <c r="GX168" s="1193"/>
      <c r="GY168" s="1193"/>
      <c r="GZ168" s="1193"/>
      <c r="HA168" s="1193"/>
      <c r="HB168" s="1193"/>
      <c r="HC168" s="1193"/>
      <c r="HD168" s="1193"/>
      <c r="HE168" s="1193"/>
      <c r="HF168" s="1193"/>
      <c r="HG168" s="1193"/>
      <c r="HH168" s="1193"/>
      <c r="HI168" s="1193"/>
      <c r="HJ168" s="1193"/>
      <c r="HK168" s="1193"/>
      <c r="HL168" s="1193"/>
      <c r="HM168" s="1193"/>
      <c r="HN168" s="1193"/>
      <c r="HO168" s="1193"/>
      <c r="HP168" s="1193"/>
      <c r="HQ168" s="1193"/>
      <c r="HR168" s="1194"/>
      <c r="HS168" s="1169"/>
      <c r="HT168" s="1171"/>
      <c r="HU168" s="1169"/>
    </row>
    <row r="169" spans="1:229">
      <c r="B169" s="1184" t="s">
        <v>1318</v>
      </c>
      <c r="C169" s="1185"/>
      <c r="D169" s="1182" t="s">
        <v>1318</v>
      </c>
      <c r="E169" s="1183"/>
      <c r="F169" s="1184" t="s">
        <v>1318</v>
      </c>
      <c r="G169" s="1185"/>
      <c r="H169" s="1182" t="s">
        <v>1318</v>
      </c>
      <c r="I169" s="1183"/>
      <c r="J169" s="1184" t="s">
        <v>1318</v>
      </c>
      <c r="K169" s="1185"/>
      <c r="L169" s="1182" t="s">
        <v>1318</v>
      </c>
      <c r="M169" s="1183"/>
      <c r="N169" s="30"/>
      <c r="O169" s="1151">
        <v>1</v>
      </c>
      <c r="P169" s="1151" t="str">
        <f>IFERROR(INDEX(内線情報!$C$5:$C$54,MATCH($Q169,内線情報!$B$5:$B$54,0)),"")&amp;""</f>
        <v/>
      </c>
      <c r="Q169" s="1160"/>
      <c r="R169" s="1151" t="str">
        <f>IFERROR(INDEX(内線情報!$D$5:$D$54,MATCH($Q169,内線情報!$B$5:$B$54,0)),"")&amp;""</f>
        <v/>
      </c>
      <c r="S169" s="431" t="s">
        <v>643</v>
      </c>
      <c r="T169" s="431" t="s">
        <v>643</v>
      </c>
      <c r="U169" s="431" t="s">
        <v>643</v>
      </c>
      <c r="V169" s="431" t="s">
        <v>643</v>
      </c>
      <c r="W169" s="431" t="s">
        <v>643</v>
      </c>
      <c r="X169" s="431" t="s">
        <v>643</v>
      </c>
      <c r="Y169" s="431" t="s">
        <v>643</v>
      </c>
      <c r="Z169" s="431" t="s">
        <v>643</v>
      </c>
      <c r="AA169" s="431" t="s">
        <v>643</v>
      </c>
      <c r="AB169" s="431" t="s">
        <v>643</v>
      </c>
      <c r="AC169" s="431" t="s">
        <v>643</v>
      </c>
      <c r="AD169" s="431" t="s">
        <v>643</v>
      </c>
      <c r="AE169" s="431" t="s">
        <v>643</v>
      </c>
      <c r="AF169" s="431" t="s">
        <v>643</v>
      </c>
      <c r="AG169" s="431" t="s">
        <v>643</v>
      </c>
      <c r="AH169" s="431" t="s">
        <v>643</v>
      </c>
      <c r="AI169" s="431" t="s">
        <v>643</v>
      </c>
      <c r="AJ169" s="431" t="s">
        <v>643</v>
      </c>
      <c r="AK169" s="431" t="s">
        <v>643</v>
      </c>
      <c r="AL169" s="431" t="s">
        <v>643</v>
      </c>
      <c r="AM169" s="431" t="s">
        <v>643</v>
      </c>
      <c r="AN169" s="431" t="s">
        <v>643</v>
      </c>
      <c r="AO169" s="431" t="s">
        <v>643</v>
      </c>
      <c r="AP169" s="431" t="s">
        <v>643</v>
      </c>
      <c r="AQ169" s="431" t="s">
        <v>643</v>
      </c>
      <c r="AR169" s="431" t="s">
        <v>643</v>
      </c>
      <c r="AS169" s="431" t="s">
        <v>643</v>
      </c>
      <c r="AT169" s="431" t="s">
        <v>643</v>
      </c>
      <c r="AU169" s="431" t="s">
        <v>643</v>
      </c>
      <c r="AV169" s="431" t="s">
        <v>643</v>
      </c>
      <c r="AW169" s="431" t="s">
        <v>643</v>
      </c>
      <c r="AX169" s="431" t="s">
        <v>643</v>
      </c>
      <c r="AY169" s="431" t="s">
        <v>643</v>
      </c>
      <c r="AZ169" s="431" t="s">
        <v>643</v>
      </c>
      <c r="BA169" s="431" t="s">
        <v>643</v>
      </c>
      <c r="BB169" s="431" t="s">
        <v>643</v>
      </c>
      <c r="BC169" s="1178" t="s">
        <v>643</v>
      </c>
      <c r="BD169" s="1151" t="str">
        <f>IFERROR(IF(Q169="","",IF(ISBLANK(INDEX(内線情報!$G$5:$G$54,Q169)),1,DS169)),"")&amp;""</f>
        <v/>
      </c>
      <c r="BE169" s="1180"/>
      <c r="BW169" s="50"/>
      <c r="CH169" s="50"/>
      <c r="CI169" s="50"/>
      <c r="DA169" s="1153" t="str">
        <f>IF(DA165="grey","grey",IF(AND(B166&lt;&gt;$BG$7,B166&lt;&gt;$BG$9,B166&lt;&gt;$BG$13,B166&lt;&gt;$BG$12),"grey",IF(B169="","yellow",IF(COUNTIF($CN$6:$CN$32,B169)&gt;0,"","red"))))</f>
        <v>grey</v>
      </c>
      <c r="DB169" s="1154"/>
      <c r="DC169" s="1153" t="str">
        <f>IF(DC165="grey","grey",IF(AND(D166&lt;&gt;$BG$7,D166&lt;&gt;$BG$9,D166&lt;&gt;$BG$13,D166&lt;&gt;$BG$12),"grey",IF(D169="","yellow",IF(COUNTIF($CN$6:$CN$32,D169)&gt;0,"","red"))))</f>
        <v>grey</v>
      </c>
      <c r="DD169" s="1154"/>
      <c r="DE169" s="1153" t="str">
        <f>IF(DE165="grey","grey",IF(AND(F166&lt;&gt;$BG$7,F166&lt;&gt;$BG$9,F166&lt;&gt;$BG$13,F166&lt;&gt;$BG$12),"grey",IF(F169="","yellow",IF(COUNTIF($CN$6:$CN$32,F169)&gt;0,"","red"))))</f>
        <v>grey</v>
      </c>
      <c r="DF169" s="1154"/>
      <c r="DG169" s="1153" t="str">
        <f>IF(DG165="grey","grey",IF(AND(H166&lt;&gt;$BG$7,H166&lt;&gt;$BG$9,H166&lt;&gt;$BG$13,H166&lt;&gt;$BG$12),"grey",IF(H169="","yellow",IF(COUNTIF($CN$6:$CN$32,H169)&gt;0,"","red"))))</f>
        <v>grey</v>
      </c>
      <c r="DH169" s="1154"/>
      <c r="DI169" s="1153" t="str">
        <f>IF(DI165="grey","grey",IF(AND(J166&lt;&gt;$BG$7,J166&lt;&gt;$BG$9,J166&lt;&gt;$BG$13,J166&lt;&gt;$BG$12),"grey",IF(J169="","yellow",IF(COUNTIF($CN$6:$CN$32,J169)&gt;0,"","red"))))</f>
        <v>grey</v>
      </c>
      <c r="DJ169" s="1154"/>
      <c r="DK169" s="1153" t="str">
        <f>IF(DK165="grey","grey",IF(AND(L166&lt;&gt;$BG$7,L166&lt;&gt;$BG$9,L166&lt;&gt;$BG$13,L166&lt;&gt;$BG$12),"grey",IF(L169="","yellow",IF(COUNTIF($CN$6:$CN$32,L169)&gt;0,"","red"))))</f>
        <v>grey</v>
      </c>
      <c r="DL169" s="1154"/>
      <c r="DM169" s="22" t="str">
        <f>IFERROR(INDEX(内線情報!$BL$5:$BL$41,MATCH(R169,内線情報!$AI$5:$AI$43,0),1),"")</f>
        <v/>
      </c>
      <c r="DS169" s="1141" t="e">
        <f>INDEX(内線情報!$G$5:$G$54,MATCH(Q169,DK,0))</f>
        <v>#N/A</v>
      </c>
      <c r="DV169" s="1153"/>
      <c r="DW169" s="1154"/>
      <c r="DX169" s="1153"/>
      <c r="DY169" s="1154"/>
      <c r="DZ169" s="1153"/>
      <c r="EA169" s="1154"/>
      <c r="EB169" s="1153"/>
      <c r="EC169" s="1154"/>
      <c r="ED169" s="1153"/>
      <c r="EE169" s="1154"/>
      <c r="EF169" s="1153"/>
      <c r="EG169" s="1154"/>
      <c r="ET169" s="1153"/>
      <c r="EU169" s="1154"/>
      <c r="EV169" s="1153"/>
      <c r="EW169" s="1154"/>
      <c r="EX169" s="1153"/>
      <c r="EY169" s="1154"/>
      <c r="EZ169" s="1153"/>
      <c r="FA169" s="1154"/>
      <c r="FB169" s="1153"/>
      <c r="FC169" s="1154"/>
      <c r="FD169" s="1153"/>
      <c r="FE169" s="1154"/>
      <c r="FF169" s="411"/>
      <c r="FG169" s="411"/>
      <c r="FH169" s="411"/>
      <c r="FI169" s="411"/>
      <c r="FJ169" s="411"/>
      <c r="FK169" s="411"/>
      <c r="FL169" s="411"/>
      <c r="FM169" s="411"/>
      <c r="FN169" s="411"/>
      <c r="FO169" s="411"/>
      <c r="FP169" s="411"/>
      <c r="FQ169" s="411"/>
      <c r="FR169" s="1153"/>
      <c r="FS169" s="1154"/>
      <c r="FT169" s="1153"/>
      <c r="FU169" s="1154"/>
      <c r="FV169" s="1153"/>
      <c r="FW169" s="1154"/>
      <c r="FX169" s="1153"/>
      <c r="FY169" s="1154"/>
      <c r="FZ169" s="1153"/>
      <c r="GA169" s="1154"/>
      <c r="GB169" s="1153"/>
      <c r="GC169" s="1154"/>
      <c r="GE169" s="1151" t="str">
        <f>IF($GF169="grey","grey","")</f>
        <v>grey</v>
      </c>
      <c r="GF169" s="1151" t="str">
        <f>IF($GG169="grey","grey","")</f>
        <v>grey</v>
      </c>
      <c r="GG169" s="1160" t="str">
        <f>IF(Q169="","grey",IF(COUNTIF(Q:Q,Q169)&gt;1,"red",IF(COUNTIF(_DK,Q169)&gt;0,"","red")))</f>
        <v>grey</v>
      </c>
      <c r="GH169" s="1151" t="str">
        <f>IF($GF169="grey","grey","")</f>
        <v>grey</v>
      </c>
      <c r="GI169" s="633" t="str">
        <f t="shared" ref="GI169:HR169" si="441">IF(GI166="grey","grey",IF($GG169="grey","grey",IF(S169="","yellow",IF(COUNTIF($CT$6:$CT$21,S169)&gt;0,"","red"))))</f>
        <v>grey</v>
      </c>
      <c r="GJ169" s="633" t="str">
        <f t="shared" si="441"/>
        <v>grey</v>
      </c>
      <c r="GK169" s="633" t="str">
        <f t="shared" si="441"/>
        <v>grey</v>
      </c>
      <c r="GL169" s="633" t="str">
        <f t="shared" si="441"/>
        <v>grey</v>
      </c>
      <c r="GM169" s="633" t="str">
        <f t="shared" si="441"/>
        <v>grey</v>
      </c>
      <c r="GN169" s="633" t="str">
        <f t="shared" si="441"/>
        <v>grey</v>
      </c>
      <c r="GO169" s="633" t="str">
        <f t="shared" si="441"/>
        <v>grey</v>
      </c>
      <c r="GP169" s="633" t="str">
        <f t="shared" si="441"/>
        <v>grey</v>
      </c>
      <c r="GQ169" s="633" t="str">
        <f t="shared" si="441"/>
        <v>grey</v>
      </c>
      <c r="GR169" s="633" t="str">
        <f t="shared" si="441"/>
        <v>grey</v>
      </c>
      <c r="GS169" s="633" t="str">
        <f t="shared" si="441"/>
        <v>grey</v>
      </c>
      <c r="GT169" s="633" t="str">
        <f t="shared" si="441"/>
        <v>grey</v>
      </c>
      <c r="GU169" s="633" t="str">
        <f t="shared" si="441"/>
        <v>grey</v>
      </c>
      <c r="GV169" s="633" t="str">
        <f t="shared" si="441"/>
        <v>grey</v>
      </c>
      <c r="GW169" s="633" t="str">
        <f t="shared" si="441"/>
        <v>grey</v>
      </c>
      <c r="GX169" s="633" t="str">
        <f t="shared" si="441"/>
        <v>grey</v>
      </c>
      <c r="GY169" s="633" t="str">
        <f t="shared" si="441"/>
        <v>grey</v>
      </c>
      <c r="GZ169" s="633" t="str">
        <f t="shared" si="441"/>
        <v>grey</v>
      </c>
      <c r="HA169" s="633" t="str">
        <f t="shared" si="441"/>
        <v>grey</v>
      </c>
      <c r="HB169" s="633" t="str">
        <f t="shared" si="441"/>
        <v>grey</v>
      </c>
      <c r="HC169" s="633" t="str">
        <f t="shared" si="441"/>
        <v>grey</v>
      </c>
      <c r="HD169" s="633" t="str">
        <f t="shared" si="441"/>
        <v>grey</v>
      </c>
      <c r="HE169" s="633" t="str">
        <f t="shared" si="441"/>
        <v>grey</v>
      </c>
      <c r="HF169" s="633" t="str">
        <f t="shared" si="441"/>
        <v>grey</v>
      </c>
      <c r="HG169" s="633" t="str">
        <f t="shared" si="441"/>
        <v>grey</v>
      </c>
      <c r="HH169" s="633" t="str">
        <f t="shared" si="441"/>
        <v>grey</v>
      </c>
      <c r="HI169" s="633" t="str">
        <f t="shared" si="441"/>
        <v>grey</v>
      </c>
      <c r="HJ169" s="633" t="str">
        <f t="shared" si="441"/>
        <v>grey</v>
      </c>
      <c r="HK169" s="633" t="str">
        <f t="shared" si="441"/>
        <v>grey</v>
      </c>
      <c r="HL169" s="633" t="str">
        <f t="shared" si="441"/>
        <v>grey</v>
      </c>
      <c r="HM169" s="633" t="str">
        <f t="shared" si="441"/>
        <v>grey</v>
      </c>
      <c r="HN169" s="633" t="str">
        <f t="shared" si="441"/>
        <v>grey</v>
      </c>
      <c r="HO169" s="633" t="str">
        <f t="shared" si="441"/>
        <v>grey</v>
      </c>
      <c r="HP169" s="633" t="str">
        <f t="shared" si="441"/>
        <v>grey</v>
      </c>
      <c r="HQ169" s="633" t="str">
        <f t="shared" si="441"/>
        <v>grey</v>
      </c>
      <c r="HR169" s="633" t="str">
        <f t="shared" si="441"/>
        <v>grey</v>
      </c>
      <c r="HS169" s="1162" t="str">
        <f>IF($GG169="grey","grey",IF(BC169="","",IF(COUNTIF($CV$6:$CV$7,BC169)&gt;0,"","red")))</f>
        <v>grey</v>
      </c>
      <c r="HT169" s="1151" t="str">
        <f>IF($GG169="grey","grey","")</f>
        <v>grey</v>
      </c>
      <c r="HU169" s="1160" t="str">
        <f>IF($GG169="grey","grey","")</f>
        <v>grey</v>
      </c>
    </row>
    <row r="170" spans="1:229">
      <c r="B170" s="1186" t="s">
        <v>291</v>
      </c>
      <c r="C170" s="1187"/>
      <c r="D170" s="1186" t="s">
        <v>292</v>
      </c>
      <c r="E170" s="1187"/>
      <c r="F170" s="1186" t="s">
        <v>293</v>
      </c>
      <c r="G170" s="1187"/>
      <c r="H170" s="1186" t="s">
        <v>294</v>
      </c>
      <c r="I170" s="1187"/>
      <c r="J170" s="1186" t="s">
        <v>295</v>
      </c>
      <c r="K170" s="1187"/>
      <c r="L170" s="1186" t="s">
        <v>296</v>
      </c>
      <c r="M170" s="1187"/>
      <c r="N170" s="30"/>
      <c r="O170" s="1152"/>
      <c r="P170" s="1152"/>
      <c r="Q170" s="1161"/>
      <c r="R170" s="1152"/>
      <c r="S170" s="432" t="s">
        <v>643</v>
      </c>
      <c r="T170" s="432" t="s">
        <v>643</v>
      </c>
      <c r="U170" s="432" t="s">
        <v>643</v>
      </c>
      <c r="V170" s="432" t="s">
        <v>643</v>
      </c>
      <c r="W170" s="432" t="s">
        <v>643</v>
      </c>
      <c r="X170" s="432" t="s">
        <v>643</v>
      </c>
      <c r="Y170" s="432" t="s">
        <v>643</v>
      </c>
      <c r="Z170" s="432" t="s">
        <v>643</v>
      </c>
      <c r="AA170" s="432" t="s">
        <v>643</v>
      </c>
      <c r="AB170" s="432" t="s">
        <v>643</v>
      </c>
      <c r="AC170" s="432" t="s">
        <v>643</v>
      </c>
      <c r="AD170" s="432" t="s">
        <v>643</v>
      </c>
      <c r="AE170" s="432" t="s">
        <v>643</v>
      </c>
      <c r="AF170" s="432" t="s">
        <v>643</v>
      </c>
      <c r="AG170" s="432" t="s">
        <v>643</v>
      </c>
      <c r="AH170" s="432" t="s">
        <v>643</v>
      </c>
      <c r="AI170" s="432" t="s">
        <v>643</v>
      </c>
      <c r="AJ170" s="432" t="s">
        <v>643</v>
      </c>
      <c r="AK170" s="432" t="s">
        <v>643</v>
      </c>
      <c r="AL170" s="432" t="s">
        <v>643</v>
      </c>
      <c r="AM170" s="432" t="s">
        <v>643</v>
      </c>
      <c r="AN170" s="432" t="s">
        <v>643</v>
      </c>
      <c r="AO170" s="432" t="s">
        <v>643</v>
      </c>
      <c r="AP170" s="432" t="s">
        <v>643</v>
      </c>
      <c r="AQ170" s="432" t="s">
        <v>643</v>
      </c>
      <c r="AR170" s="432" t="s">
        <v>643</v>
      </c>
      <c r="AS170" s="432" t="s">
        <v>643</v>
      </c>
      <c r="AT170" s="432" t="s">
        <v>643</v>
      </c>
      <c r="AU170" s="432" t="s">
        <v>643</v>
      </c>
      <c r="AV170" s="432" t="s">
        <v>643</v>
      </c>
      <c r="AW170" s="432" t="s">
        <v>643</v>
      </c>
      <c r="AX170" s="432" t="s">
        <v>643</v>
      </c>
      <c r="AY170" s="432" t="s">
        <v>643</v>
      </c>
      <c r="AZ170" s="432" t="s">
        <v>643</v>
      </c>
      <c r="BA170" s="432" t="s">
        <v>643</v>
      </c>
      <c r="BB170" s="432" t="s">
        <v>643</v>
      </c>
      <c r="BC170" s="1179"/>
      <c r="BD170" s="1152"/>
      <c r="BE170" s="1181"/>
      <c r="BQ170" s="52"/>
      <c r="BS170" s="52"/>
      <c r="BU170" s="52"/>
      <c r="BV170" s="50"/>
      <c r="BW170" s="52"/>
      <c r="BY170" s="52"/>
      <c r="CA170" s="52"/>
      <c r="CC170" s="52"/>
      <c r="CE170" s="52"/>
      <c r="CG170" s="52"/>
      <c r="CH170" s="50"/>
      <c r="CI170" s="52"/>
      <c r="CK170" s="52"/>
      <c r="CM170" s="52"/>
      <c r="DA170" s="1166" t="str">
        <f>IFERROR(IF(COUNT(Q169:Q194)&gt;0,IF($DN168&lt;8,"grey",B170),"grey"),B170)</f>
        <v>grey</v>
      </c>
      <c r="DB170" s="1167"/>
      <c r="DC170" s="1166" t="str">
        <f>IFERROR(IF(COUNT(Q169:Q194)&gt;0,IF($DN168&lt;8,"grey",D170),"grey"),D170)</f>
        <v>grey</v>
      </c>
      <c r="DD170" s="1167"/>
      <c r="DE170" s="1166" t="str">
        <f>IFERROR(IF(COUNT(Q169:Q194)&gt;0,IF($DN168&lt;18,"grey",F170),"grey"),F170)</f>
        <v>grey</v>
      </c>
      <c r="DF170" s="1167"/>
      <c r="DG170" s="1166" t="str">
        <f>IFERROR(IF(COUNT(Q169:Q194)&gt;0,IF($DN168&lt;18,"grey",H170),"grey"),H170)</f>
        <v>grey</v>
      </c>
      <c r="DH170" s="1167"/>
      <c r="DI170" s="1166" t="str">
        <f>IFERROR(IF(COUNT(Q169:Q194)&gt;0,IF($DN168&lt;18,"grey",J170),"grey"),J170)</f>
        <v>grey</v>
      </c>
      <c r="DJ170" s="1167"/>
      <c r="DK170" s="1166" t="str">
        <f>IFERROR(IF(COUNT(Q169:Q194)&gt;0,IF($DN168&lt;18,"grey",L170),"grey"),L170)</f>
        <v>grey</v>
      </c>
      <c r="DL170" s="1167"/>
      <c r="DM170" s="22" t="str">
        <f>IFERROR(INDEX(内線情報!$BL$5:$BL$41,MATCH(R170,内線情報!$AI$5:$AI$43,0),1),"")</f>
        <v/>
      </c>
      <c r="DS170" s="1141"/>
      <c r="DV170" s="1166"/>
      <c r="DW170" s="1167"/>
      <c r="DX170" s="1166"/>
      <c r="DY170" s="1167"/>
      <c r="DZ170" s="1166"/>
      <c r="EA170" s="1167"/>
      <c r="EB170" s="1166"/>
      <c r="EC170" s="1167"/>
      <c r="ED170" s="1166"/>
      <c r="EE170" s="1167"/>
      <c r="EF170" s="1166"/>
      <c r="EG170" s="1167"/>
      <c r="ET170" s="1166"/>
      <c r="EU170" s="1167"/>
      <c r="EV170" s="1166"/>
      <c r="EW170" s="1167"/>
      <c r="EX170" s="1166"/>
      <c r="EY170" s="1167"/>
      <c r="EZ170" s="1166"/>
      <c r="FA170" s="1167"/>
      <c r="FB170" s="1166"/>
      <c r="FC170" s="1167"/>
      <c r="FD170" s="1166"/>
      <c r="FE170" s="1167"/>
      <c r="FF170" s="420"/>
      <c r="FG170" s="420"/>
      <c r="FH170" s="420"/>
      <c r="FI170" s="420"/>
      <c r="FJ170" s="420"/>
      <c r="FK170" s="420"/>
      <c r="FL170" s="420"/>
      <c r="FM170" s="420"/>
      <c r="FN170" s="420"/>
      <c r="FO170" s="420"/>
      <c r="FP170" s="420"/>
      <c r="FQ170" s="420"/>
      <c r="FR170" s="1166"/>
      <c r="FS170" s="1167"/>
      <c r="FT170" s="1166"/>
      <c r="FU170" s="1167"/>
      <c r="FV170" s="1166"/>
      <c r="FW170" s="1167"/>
      <c r="FX170" s="1166"/>
      <c r="FY170" s="1167"/>
      <c r="FZ170" s="1166"/>
      <c r="GA170" s="1167"/>
      <c r="GB170" s="1166"/>
      <c r="GC170" s="1167"/>
      <c r="GE170" s="1152"/>
      <c r="GF170" s="1152"/>
      <c r="GG170" s="1161"/>
      <c r="GH170" s="1152"/>
      <c r="GI170" s="633" t="str">
        <f t="shared" ref="GI170:HR170" si="442">IF(GI166="grey","grey",IF($GG169="grey","grey",IF(S170="","yellow",IF(COUNTIF($CW$6:$CW$7,S170)&gt;0,"","red"))))</f>
        <v>grey</v>
      </c>
      <c r="GJ170" s="633" t="str">
        <f t="shared" si="442"/>
        <v>grey</v>
      </c>
      <c r="GK170" s="633" t="str">
        <f t="shared" si="442"/>
        <v>grey</v>
      </c>
      <c r="GL170" s="633" t="str">
        <f t="shared" si="442"/>
        <v>grey</v>
      </c>
      <c r="GM170" s="633" t="str">
        <f t="shared" si="442"/>
        <v>grey</v>
      </c>
      <c r="GN170" s="633" t="str">
        <f t="shared" si="442"/>
        <v>grey</v>
      </c>
      <c r="GO170" s="633" t="str">
        <f t="shared" si="442"/>
        <v>grey</v>
      </c>
      <c r="GP170" s="633" t="str">
        <f t="shared" si="442"/>
        <v>grey</v>
      </c>
      <c r="GQ170" s="633" t="str">
        <f t="shared" si="442"/>
        <v>grey</v>
      </c>
      <c r="GR170" s="633" t="str">
        <f t="shared" si="442"/>
        <v>grey</v>
      </c>
      <c r="GS170" s="633" t="str">
        <f t="shared" si="442"/>
        <v>grey</v>
      </c>
      <c r="GT170" s="633" t="str">
        <f t="shared" si="442"/>
        <v>grey</v>
      </c>
      <c r="GU170" s="633" t="str">
        <f t="shared" si="442"/>
        <v>grey</v>
      </c>
      <c r="GV170" s="633" t="str">
        <f t="shared" si="442"/>
        <v>grey</v>
      </c>
      <c r="GW170" s="633" t="str">
        <f t="shared" si="442"/>
        <v>grey</v>
      </c>
      <c r="GX170" s="633" t="str">
        <f t="shared" si="442"/>
        <v>grey</v>
      </c>
      <c r="GY170" s="633" t="str">
        <f t="shared" si="442"/>
        <v>grey</v>
      </c>
      <c r="GZ170" s="633" t="str">
        <f t="shared" si="442"/>
        <v>grey</v>
      </c>
      <c r="HA170" s="633" t="str">
        <f t="shared" si="442"/>
        <v>grey</v>
      </c>
      <c r="HB170" s="633" t="str">
        <f t="shared" si="442"/>
        <v>grey</v>
      </c>
      <c r="HC170" s="633" t="str">
        <f t="shared" si="442"/>
        <v>grey</v>
      </c>
      <c r="HD170" s="633" t="str">
        <f t="shared" si="442"/>
        <v>grey</v>
      </c>
      <c r="HE170" s="633" t="str">
        <f t="shared" si="442"/>
        <v>grey</v>
      </c>
      <c r="HF170" s="633" t="str">
        <f t="shared" si="442"/>
        <v>grey</v>
      </c>
      <c r="HG170" s="633" t="str">
        <f t="shared" si="442"/>
        <v>grey</v>
      </c>
      <c r="HH170" s="633" t="str">
        <f t="shared" si="442"/>
        <v>grey</v>
      </c>
      <c r="HI170" s="633" t="str">
        <f t="shared" si="442"/>
        <v>grey</v>
      </c>
      <c r="HJ170" s="633" t="str">
        <f t="shared" si="442"/>
        <v>grey</v>
      </c>
      <c r="HK170" s="633" t="str">
        <f t="shared" si="442"/>
        <v>grey</v>
      </c>
      <c r="HL170" s="633" t="str">
        <f t="shared" si="442"/>
        <v>grey</v>
      </c>
      <c r="HM170" s="633" t="str">
        <f t="shared" si="442"/>
        <v>grey</v>
      </c>
      <c r="HN170" s="633" t="str">
        <f t="shared" si="442"/>
        <v>grey</v>
      </c>
      <c r="HO170" s="633" t="str">
        <f t="shared" si="442"/>
        <v>grey</v>
      </c>
      <c r="HP170" s="633" t="str">
        <f t="shared" si="442"/>
        <v>grey</v>
      </c>
      <c r="HQ170" s="633" t="str">
        <f t="shared" si="442"/>
        <v>grey</v>
      </c>
      <c r="HR170" s="633" t="str">
        <f t="shared" si="442"/>
        <v>grey</v>
      </c>
      <c r="HS170" s="1163"/>
      <c r="HT170" s="1152"/>
      <c r="HU170" s="1161"/>
    </row>
    <row r="171" spans="1:229">
      <c r="B171" s="34" t="s">
        <v>57</v>
      </c>
      <c r="C171" s="35"/>
      <c r="D171" s="34" t="s">
        <v>57</v>
      </c>
      <c r="E171" s="35"/>
      <c r="F171" s="34" t="s">
        <v>57</v>
      </c>
      <c r="G171" s="35"/>
      <c r="H171" s="34" t="s">
        <v>57</v>
      </c>
      <c r="I171" s="35"/>
      <c r="J171" s="34" t="s">
        <v>57</v>
      </c>
      <c r="K171" s="35"/>
      <c r="L171" s="34" t="s">
        <v>57</v>
      </c>
      <c r="M171" s="35"/>
      <c r="N171" s="30"/>
      <c r="O171" s="1151">
        <v>2</v>
      </c>
      <c r="P171" s="1151" t="str">
        <f>IFERROR(INDEX(内線情報!$C$5:$C$54,MATCH($Q171,内線情報!$B$5:$B$54,0)),"")&amp;""</f>
        <v/>
      </c>
      <c r="Q171" s="1160"/>
      <c r="R171" s="1151" t="str">
        <f>IFERROR(INDEX(内線情報!$D$5:$D$54,MATCH($Q171,内線情報!$B$5:$B$54,0)),"")&amp;""</f>
        <v/>
      </c>
      <c r="S171" s="431" t="s">
        <v>643</v>
      </c>
      <c r="T171" s="431" t="s">
        <v>643</v>
      </c>
      <c r="U171" s="431" t="s">
        <v>643</v>
      </c>
      <c r="V171" s="431" t="s">
        <v>643</v>
      </c>
      <c r="W171" s="431" t="s">
        <v>643</v>
      </c>
      <c r="X171" s="431" t="s">
        <v>643</v>
      </c>
      <c r="Y171" s="431" t="s">
        <v>643</v>
      </c>
      <c r="Z171" s="431" t="s">
        <v>643</v>
      </c>
      <c r="AA171" s="431" t="s">
        <v>643</v>
      </c>
      <c r="AB171" s="431" t="s">
        <v>643</v>
      </c>
      <c r="AC171" s="431" t="s">
        <v>643</v>
      </c>
      <c r="AD171" s="431" t="s">
        <v>643</v>
      </c>
      <c r="AE171" s="431" t="s">
        <v>643</v>
      </c>
      <c r="AF171" s="431" t="s">
        <v>643</v>
      </c>
      <c r="AG171" s="431" t="s">
        <v>643</v>
      </c>
      <c r="AH171" s="431" t="s">
        <v>643</v>
      </c>
      <c r="AI171" s="431" t="s">
        <v>643</v>
      </c>
      <c r="AJ171" s="431" t="s">
        <v>643</v>
      </c>
      <c r="AK171" s="431" t="s">
        <v>643</v>
      </c>
      <c r="AL171" s="431" t="s">
        <v>643</v>
      </c>
      <c r="AM171" s="431" t="s">
        <v>643</v>
      </c>
      <c r="AN171" s="431" t="s">
        <v>643</v>
      </c>
      <c r="AO171" s="431" t="s">
        <v>643</v>
      </c>
      <c r="AP171" s="431" t="s">
        <v>643</v>
      </c>
      <c r="AQ171" s="431" t="s">
        <v>643</v>
      </c>
      <c r="AR171" s="431" t="s">
        <v>643</v>
      </c>
      <c r="AS171" s="431" t="s">
        <v>643</v>
      </c>
      <c r="AT171" s="431" t="s">
        <v>643</v>
      </c>
      <c r="AU171" s="431" t="s">
        <v>643</v>
      </c>
      <c r="AV171" s="431" t="s">
        <v>643</v>
      </c>
      <c r="AW171" s="431" t="s">
        <v>643</v>
      </c>
      <c r="AX171" s="431" t="s">
        <v>643</v>
      </c>
      <c r="AY171" s="431" t="s">
        <v>643</v>
      </c>
      <c r="AZ171" s="431" t="s">
        <v>643</v>
      </c>
      <c r="BA171" s="431" t="s">
        <v>643</v>
      </c>
      <c r="BB171" s="431" t="s">
        <v>643</v>
      </c>
      <c r="BC171" s="1178" t="s">
        <v>643</v>
      </c>
      <c r="BD171" s="1151" t="str">
        <f>IFERROR(IF(Q171="","",IF(ISBLANK(INDEX(内線情報!$G$5:$G$54,Q171)),1,DS171)),"")&amp;""</f>
        <v/>
      </c>
      <c r="BE171" s="1180"/>
      <c r="BU171" s="50"/>
      <c r="BV171" s="50"/>
      <c r="BW171" s="50"/>
      <c r="CG171" s="50"/>
      <c r="CH171" s="50"/>
      <c r="CI171" s="50"/>
      <c r="DA171" s="34" t="str">
        <f>IF(DA170="grey","grey",IF(B171="","yellow",IF(COUNTIF($BG$6:$BG$39,B171)&gt;0,"","red")))</f>
        <v>grey</v>
      </c>
      <c r="DB171" s="35" t="str">
        <f ca="1">IF(DA170="grey","grey",IFERROR(IF(COUNTIF(INDIRECT(B171),SUBSTITUTE(C171,"*","~")),EU171,"red"),IF(AND(C171&lt;&gt;$BG$7,C171&lt;&gt;$BG$8,C171&lt;&gt;$BG$9,C171&lt;&gt;$BG$10,C171&lt;&gt;$BG$11,C171&lt;&gt;$BG$12,C171&lt;&gt;$BG$13),"grey",EU171)))</f>
        <v>grey</v>
      </c>
      <c r="DC171" s="34" t="str">
        <f>IF(DC170="grey","grey",IF(D171="","yellow",IF(COUNTIF($BG$6:$BG$39,D171)&gt;0,"","red")))</f>
        <v>grey</v>
      </c>
      <c r="DD171" s="35" t="str">
        <f ca="1">IF(DC170="grey","grey",IFERROR(IF(COUNTIF(INDIRECT(D171),SUBSTITUTE(E171,"*","~")),EW171,"red"),IF(AND(E171&lt;&gt;$BG$7,E171&lt;&gt;$BG$8,E171&lt;&gt;$BG$9,E171&lt;&gt;$BG$10,E171&lt;&gt;$BG$11,E171&lt;&gt;$BG$12,E171&lt;&gt;$BG$13),"grey",EW171)))</f>
        <v>grey</v>
      </c>
      <c r="DE171" s="34" t="str">
        <f>IF(DE170="grey","grey",IF(F171="","yellow",IF(COUNTIF($BG$6:$BG$39,F171)&gt;0,"","red")))</f>
        <v>grey</v>
      </c>
      <c r="DF171" s="35" t="str">
        <f ca="1">IF(DE170="grey","grey",IFERROR(IF(COUNTIF(INDIRECT(F171),SUBSTITUTE(G171,"*","~")),EY171,"red"),IF(AND(G171&lt;&gt;$BG$7,G171&lt;&gt;$BG$8,G171&lt;&gt;$BG$9,G171&lt;&gt;$BG$10,G171&lt;&gt;$BG$11,G171&lt;&gt;$BG$12,G171&lt;&gt;$BG$13),"grey",EY171)))</f>
        <v>grey</v>
      </c>
      <c r="DG171" s="34" t="str">
        <f>IF(DG170="grey","grey",IF(H171="","yellow",IF(COUNTIF($BG$6:$BG$39,H171)&gt;0,"","red")))</f>
        <v>grey</v>
      </c>
      <c r="DH171" s="35" t="str">
        <f ca="1">IF(DG170="grey","grey",IFERROR(IF(COUNTIF(INDIRECT(H171),SUBSTITUTE(I171,"*","~")),FA171,"red"),IF(AND(I171&lt;&gt;$BG$7,I171&lt;&gt;$BG$8,I171&lt;&gt;$BG$9,I171&lt;&gt;$BG$10,I171&lt;&gt;$BG$11,I171&lt;&gt;$BG$12,I171&lt;&gt;$BG$13),"grey",FA171)))</f>
        <v>grey</v>
      </c>
      <c r="DI171" s="34" t="str">
        <f>IF(DI170="grey","grey",IF(J171="","yellow",IF(COUNTIF($BG$6:$BG$39,J171)&gt;0,"","red")))</f>
        <v>grey</v>
      </c>
      <c r="DJ171" s="35" t="str">
        <f ca="1">IF(DI170="grey","grey",IFERROR(IF(COUNTIF(INDIRECT(J171),SUBSTITUTE(K171,"*","~")),FC171,"red"),IF(AND(K171&lt;&gt;$BG$7,K171&lt;&gt;$BG$8,K171&lt;&gt;$BG$9,K171&lt;&gt;$BG$10,K171&lt;&gt;$BG$11,K171&lt;&gt;$BG$12,K171&lt;&gt;$BG$13),"grey",FC171)))</f>
        <v>grey</v>
      </c>
      <c r="DK171" s="34" t="str">
        <f>IF(DK170="grey","grey",IF(L171="","yellow",IF(COUNTIF($BG$6:$BG$39,L171)&gt;0,"","red")))</f>
        <v>grey</v>
      </c>
      <c r="DL171" s="35" t="str">
        <f ca="1">IF(DK170="grey","grey",IFERROR(IF(COUNTIF(INDIRECT(L171),SUBSTITUTE(M171,"*","~")),FE171,"red"),IF(AND(M171&lt;&gt;$BG$7,M171&lt;&gt;$BG$8,M171&lt;&gt;$BG$9,M171&lt;&gt;$BG$10,M171&lt;&gt;$BG$11,M171&lt;&gt;$BG$12,M171&lt;&gt;$BG$13),"grey",FE171)))</f>
        <v>grey</v>
      </c>
      <c r="DM171" s="22" t="str">
        <f>IFERROR(INDEX(内線情報!$BL$5:$BL$41,MATCH(R171,内線情報!$AI$5:$AI$43,0),1),"")</f>
        <v/>
      </c>
      <c r="DS171" s="1141" t="e">
        <f>INDEX(内線情報!$G$5:$G$54,MATCH(Q171,DK,0))</f>
        <v>#N/A</v>
      </c>
      <c r="DV171" s="34" t="str">
        <f>CONCATENATE(B171,C171)</f>
        <v>未使用</v>
      </c>
      <c r="DW171" s="35"/>
      <c r="DX171" s="34" t="str">
        <f>CONCATENATE(D171,E171)</f>
        <v>未使用</v>
      </c>
      <c r="DY171" s="35"/>
      <c r="DZ171" s="34" t="str">
        <f>CONCATENATE(F171,G171)</f>
        <v>未使用</v>
      </c>
      <c r="EA171" s="35"/>
      <c r="EB171" s="34" t="str">
        <f>CONCATENATE(H171,I171)</f>
        <v>未使用</v>
      </c>
      <c r="EC171" s="35"/>
      <c r="ED171" s="34" t="str">
        <f>CONCATENATE(J171,K171)</f>
        <v>未使用</v>
      </c>
      <c r="EE171" s="35"/>
      <c r="EF171" s="34" t="str">
        <f>CONCATENATE(L171,M171)</f>
        <v>未使用</v>
      </c>
      <c r="EG171" s="35"/>
      <c r="EH171" s="22">
        <f>COUNTIF($DV$6:$EG$34,DV171)</f>
        <v>18</v>
      </c>
      <c r="EJ171" s="22">
        <f>COUNTIF($DV$6:$EG$34,DX171)</f>
        <v>18</v>
      </c>
      <c r="EL171" s="22">
        <f>COUNTIF($DV$6:$EG$34,DZ171)</f>
        <v>18</v>
      </c>
      <c r="EN171" s="22">
        <f>COUNTIF($DV$6:$EG$34,EB171)</f>
        <v>18</v>
      </c>
      <c r="EP171" s="22">
        <f>COUNTIF($DV$6:$EG$34,ED171)</f>
        <v>18</v>
      </c>
      <c r="ER171" s="22">
        <f>COUNTIF($DV$6:$EG$34,EF171)</f>
        <v>18</v>
      </c>
      <c r="ET171" s="34" t="str">
        <f>IF(DV171="未使用","",IF(EH171&lt;2,"","red"))</f>
        <v/>
      </c>
      <c r="EU171" s="35" t="str">
        <f>IF(B171="ボックスキー","",IF(C171="","red",FS171))</f>
        <v>red</v>
      </c>
      <c r="EV171" s="34" t="str">
        <f>IF(DX171="未使用","",IF(EJ171&lt;2,"","red"))</f>
        <v/>
      </c>
      <c r="EW171" s="35" t="str">
        <f>IF(D171="ボックスキー","",IF(E171="","red",FU171))</f>
        <v>red</v>
      </c>
      <c r="EX171" s="34" t="str">
        <f>IF(DZ171="未使用","",IF(EL171&lt;2,"","red"))</f>
        <v/>
      </c>
      <c r="EY171" s="35" t="str">
        <f>IF(F171="ボックスキー","",IF(G171="","red",FW171))</f>
        <v>red</v>
      </c>
      <c r="EZ171" s="34" t="str">
        <f>IF(EB171="未使用","",IF(EN171&lt;2,"","red"))</f>
        <v/>
      </c>
      <c r="FA171" s="35" t="str">
        <f>IF(H171="ボックスキー","",IF(I171="","red",FY171))</f>
        <v>red</v>
      </c>
      <c r="FB171" s="34" t="str">
        <f>IF(ED171="未使用","",IF(EP171&lt;2,"","red"))</f>
        <v/>
      </c>
      <c r="FC171" s="35" t="str">
        <f>IF(J171="ボックスキー","",IF(K171="","red",GA171))</f>
        <v>red</v>
      </c>
      <c r="FD171" s="34" t="str">
        <f>IF(EF171="未使用","",IF(ER171&lt;2,"","red"))</f>
        <v/>
      </c>
      <c r="FE171" s="35" t="str">
        <f>IF(L171="ボックスキー","",IF(M171="","red",GC171))</f>
        <v>red</v>
      </c>
      <c r="FF171" s="419"/>
      <c r="FG171" s="419"/>
      <c r="FH171" s="419"/>
      <c r="FI171" s="419"/>
      <c r="FJ171" s="419"/>
      <c r="FK171" s="419"/>
      <c r="FL171" s="419"/>
      <c r="FM171" s="419"/>
      <c r="FN171" s="419"/>
      <c r="FO171" s="419"/>
      <c r="FP171" s="419"/>
      <c r="FQ171" s="419"/>
      <c r="FR171" s="34"/>
      <c r="FS171" s="35" t="str">
        <f>IF(B171=$FG$6,INDEX($FG$7:$FG$18,C171),IF(B171=$FH$6,INDEX($FH$7:$FH$12,C171),IF(B171=$FI$6,INDEX($FI$7:$FI$18,C171),IF(B171=$FJ$6,INDEX($FJ$7:$FJ$56,C171),"none"))))</f>
        <v>none</v>
      </c>
      <c r="FT171" s="34"/>
      <c r="FU171" s="35" t="str">
        <f>IF(D171=$FG$6,INDEX($FG$7:$FG$18,E171),IF(D171=$FH$6,INDEX($FH$7:$FH$12,E171),IF(D171=$FI$6,INDEX($FI$7:$FI$18,E171),IF(D171=$FJ$6,INDEX($FJ$7:$FJ$56,E171),"none"))))</f>
        <v>none</v>
      </c>
      <c r="FV171" s="34"/>
      <c r="FW171" s="35" t="str">
        <f>IF(F171=$FG$6,INDEX($FG$7:$FG$18,G171),IF(F171=$FH$6,INDEX($FH$7:$FH$12,G171),IF(F171=$FI$6,INDEX($FI$7:$FI$18,G171),IF(F171=$FJ$6,INDEX($FJ$7:$FJ$56,G171),"none"))))</f>
        <v>none</v>
      </c>
      <c r="FX171" s="34"/>
      <c r="FY171" s="35" t="str">
        <f>IF(H171=$FG$6,INDEX($FG$7:$FG$18,I171),IF(H171=$FH$6,INDEX($FH$7:$FH$12,I171),IF(H171=$FI$6,INDEX($FI$7:$FI$18,I171),IF(H171=$FJ$6,INDEX($FJ$7:$FJ$56,I171),"none"))))</f>
        <v>none</v>
      </c>
      <c r="FZ171" s="34"/>
      <c r="GA171" s="35" t="str">
        <f>IF(J171=$FG$6,INDEX($FG$7:$FG$18,K171),IF(J171=$FH$6,INDEX($FH$7:$FH$12,K171),IF(J171=$FI$6,INDEX($FI$7:$FI$18,K171),IF(J171=$FJ$6,INDEX($FJ$7:$FJ$56,K171),"none"))))</f>
        <v>none</v>
      </c>
      <c r="GB171" s="34"/>
      <c r="GC171" s="35" t="str">
        <f>IF(L171=$FG$6,INDEX($FG$7:$FG$18,M171),IF(L171=$FH$6,INDEX($FH$7:$FH$12,M171),IF(L171=$FI$6,INDEX($FI$7:$FI$18,M171),IF(L171=$FJ$6,INDEX($FJ$7:$FJ$56,M171),"none"))))</f>
        <v>none</v>
      </c>
      <c r="GE171" s="1151" t="str">
        <f>IF($GF171="grey","grey","")</f>
        <v>grey</v>
      </c>
      <c r="GF171" s="1151" t="str">
        <f>IF($GG171="grey","grey","")</f>
        <v>grey</v>
      </c>
      <c r="GG171" s="1160" t="str">
        <f>IF(Q171="","grey",IF(COUNTIF(Q:Q,Q171)&gt;1,"red",IF(COUNTIF(_DK,Q171)&gt;0,"","red")))</f>
        <v>grey</v>
      </c>
      <c r="GH171" s="1151" t="str">
        <f>IF($GF171="grey","grey","")</f>
        <v>grey</v>
      </c>
      <c r="GI171" s="633" t="str">
        <f t="shared" ref="GI171:HR171" si="443">IF(GI166="grey","grey",IF($GG171="grey","grey",IF(S171="","yellow",IF(COUNTIF($CT$6:$CT$21,S171)&gt;0,"","red"))))</f>
        <v>grey</v>
      </c>
      <c r="GJ171" s="633" t="str">
        <f t="shared" si="443"/>
        <v>grey</v>
      </c>
      <c r="GK171" s="633" t="str">
        <f t="shared" si="443"/>
        <v>grey</v>
      </c>
      <c r="GL171" s="633" t="str">
        <f t="shared" si="443"/>
        <v>grey</v>
      </c>
      <c r="GM171" s="633" t="str">
        <f t="shared" si="443"/>
        <v>grey</v>
      </c>
      <c r="GN171" s="633" t="str">
        <f t="shared" si="443"/>
        <v>grey</v>
      </c>
      <c r="GO171" s="633" t="str">
        <f t="shared" si="443"/>
        <v>grey</v>
      </c>
      <c r="GP171" s="633" t="str">
        <f t="shared" si="443"/>
        <v>grey</v>
      </c>
      <c r="GQ171" s="633" t="str">
        <f t="shared" si="443"/>
        <v>grey</v>
      </c>
      <c r="GR171" s="633" t="str">
        <f t="shared" si="443"/>
        <v>grey</v>
      </c>
      <c r="GS171" s="633" t="str">
        <f t="shared" si="443"/>
        <v>grey</v>
      </c>
      <c r="GT171" s="633" t="str">
        <f t="shared" si="443"/>
        <v>grey</v>
      </c>
      <c r="GU171" s="633" t="str">
        <f t="shared" si="443"/>
        <v>grey</v>
      </c>
      <c r="GV171" s="633" t="str">
        <f t="shared" si="443"/>
        <v>grey</v>
      </c>
      <c r="GW171" s="633" t="str">
        <f t="shared" si="443"/>
        <v>grey</v>
      </c>
      <c r="GX171" s="633" t="str">
        <f t="shared" si="443"/>
        <v>grey</v>
      </c>
      <c r="GY171" s="633" t="str">
        <f t="shared" si="443"/>
        <v>grey</v>
      </c>
      <c r="GZ171" s="633" t="str">
        <f t="shared" si="443"/>
        <v>grey</v>
      </c>
      <c r="HA171" s="633" t="str">
        <f t="shared" si="443"/>
        <v>grey</v>
      </c>
      <c r="HB171" s="633" t="str">
        <f t="shared" si="443"/>
        <v>grey</v>
      </c>
      <c r="HC171" s="633" t="str">
        <f t="shared" si="443"/>
        <v>grey</v>
      </c>
      <c r="HD171" s="633" t="str">
        <f t="shared" si="443"/>
        <v>grey</v>
      </c>
      <c r="HE171" s="633" t="str">
        <f t="shared" si="443"/>
        <v>grey</v>
      </c>
      <c r="HF171" s="633" t="str">
        <f t="shared" si="443"/>
        <v>grey</v>
      </c>
      <c r="HG171" s="633" t="str">
        <f t="shared" si="443"/>
        <v>grey</v>
      </c>
      <c r="HH171" s="633" t="str">
        <f t="shared" si="443"/>
        <v>grey</v>
      </c>
      <c r="HI171" s="633" t="str">
        <f t="shared" si="443"/>
        <v>grey</v>
      </c>
      <c r="HJ171" s="633" t="str">
        <f t="shared" si="443"/>
        <v>grey</v>
      </c>
      <c r="HK171" s="633" t="str">
        <f t="shared" si="443"/>
        <v>grey</v>
      </c>
      <c r="HL171" s="633" t="str">
        <f t="shared" si="443"/>
        <v>grey</v>
      </c>
      <c r="HM171" s="633" t="str">
        <f t="shared" si="443"/>
        <v>grey</v>
      </c>
      <c r="HN171" s="633" t="str">
        <f t="shared" si="443"/>
        <v>grey</v>
      </c>
      <c r="HO171" s="633" t="str">
        <f t="shared" si="443"/>
        <v>grey</v>
      </c>
      <c r="HP171" s="633" t="str">
        <f t="shared" si="443"/>
        <v>grey</v>
      </c>
      <c r="HQ171" s="633" t="str">
        <f t="shared" si="443"/>
        <v>grey</v>
      </c>
      <c r="HR171" s="633" t="str">
        <f t="shared" si="443"/>
        <v>grey</v>
      </c>
      <c r="HS171" s="1162" t="str">
        <f t="shared" ref="HS171" si="444">IF($GG171="grey","grey",IF(BC171="","",IF(COUNTIF($CV$6:$CV$7,BC171)&gt;0,"","red")))</f>
        <v>grey</v>
      </c>
      <c r="HT171" s="1151" t="str">
        <f t="shared" ref="HT171:HU171" si="445">IF($GG171="grey","grey","")</f>
        <v>grey</v>
      </c>
      <c r="HU171" s="1160" t="str">
        <f t="shared" si="445"/>
        <v>grey</v>
      </c>
    </row>
    <row r="172" spans="1:229">
      <c r="B172" s="1175" t="str">
        <f>IFERROR(INDEX($DV:$DV,ROW()),"")&amp;""</f>
        <v/>
      </c>
      <c r="C172" s="1176"/>
      <c r="D172" s="1177" t="str">
        <f>IFERROR(INDEX($DX:$DX,ROW()),"")&amp;""</f>
        <v/>
      </c>
      <c r="E172" s="1176"/>
      <c r="F172" s="1175" t="str">
        <f>IFERROR(INDEX($DZ:$DZ,ROW()),"")&amp;""</f>
        <v/>
      </c>
      <c r="G172" s="1176"/>
      <c r="H172" s="1175" t="str">
        <f>IFERROR(INDEX($EB:$EB,ROW()),"")&amp;""</f>
        <v/>
      </c>
      <c r="I172" s="1176"/>
      <c r="J172" s="1175" t="str">
        <f>IFERROR(INDEX($ED:$ED,ROW()),"")&amp;""</f>
        <v/>
      </c>
      <c r="K172" s="1176"/>
      <c r="L172" s="1175" t="str">
        <f>IFERROR(INDEX($EF:$EF,ROW()),"")&amp;""</f>
        <v/>
      </c>
      <c r="M172" s="1176"/>
      <c r="N172" s="30"/>
      <c r="O172" s="1152"/>
      <c r="P172" s="1152"/>
      <c r="Q172" s="1161"/>
      <c r="R172" s="1152"/>
      <c r="S172" s="432" t="s">
        <v>643</v>
      </c>
      <c r="T172" s="432" t="s">
        <v>643</v>
      </c>
      <c r="U172" s="432" t="s">
        <v>643</v>
      </c>
      <c r="V172" s="432" t="s">
        <v>643</v>
      </c>
      <c r="W172" s="432" t="s">
        <v>643</v>
      </c>
      <c r="X172" s="432" t="s">
        <v>643</v>
      </c>
      <c r="Y172" s="432" t="s">
        <v>643</v>
      </c>
      <c r="Z172" s="432" t="s">
        <v>643</v>
      </c>
      <c r="AA172" s="432" t="s">
        <v>643</v>
      </c>
      <c r="AB172" s="432" t="s">
        <v>643</v>
      </c>
      <c r="AC172" s="432" t="s">
        <v>643</v>
      </c>
      <c r="AD172" s="432" t="s">
        <v>643</v>
      </c>
      <c r="AE172" s="432" t="s">
        <v>643</v>
      </c>
      <c r="AF172" s="432" t="s">
        <v>643</v>
      </c>
      <c r="AG172" s="432" t="s">
        <v>643</v>
      </c>
      <c r="AH172" s="432" t="s">
        <v>643</v>
      </c>
      <c r="AI172" s="432" t="s">
        <v>643</v>
      </c>
      <c r="AJ172" s="432" t="s">
        <v>643</v>
      </c>
      <c r="AK172" s="432" t="s">
        <v>643</v>
      </c>
      <c r="AL172" s="432" t="s">
        <v>643</v>
      </c>
      <c r="AM172" s="432" t="s">
        <v>643</v>
      </c>
      <c r="AN172" s="432" t="s">
        <v>643</v>
      </c>
      <c r="AO172" s="432" t="s">
        <v>643</v>
      </c>
      <c r="AP172" s="432" t="s">
        <v>643</v>
      </c>
      <c r="AQ172" s="432" t="s">
        <v>643</v>
      </c>
      <c r="AR172" s="432" t="s">
        <v>643</v>
      </c>
      <c r="AS172" s="432" t="s">
        <v>643</v>
      </c>
      <c r="AT172" s="432" t="s">
        <v>643</v>
      </c>
      <c r="AU172" s="432" t="s">
        <v>643</v>
      </c>
      <c r="AV172" s="432" t="s">
        <v>643</v>
      </c>
      <c r="AW172" s="432" t="s">
        <v>643</v>
      </c>
      <c r="AX172" s="432" t="s">
        <v>643</v>
      </c>
      <c r="AY172" s="432" t="s">
        <v>643</v>
      </c>
      <c r="AZ172" s="432" t="s">
        <v>643</v>
      </c>
      <c r="BA172" s="432" t="s">
        <v>643</v>
      </c>
      <c r="BB172" s="432" t="s">
        <v>643</v>
      </c>
      <c r="BC172" s="1179"/>
      <c r="BD172" s="1152"/>
      <c r="BE172" s="1181"/>
      <c r="BP172" s="50" t="e">
        <f>INDEX(番号!$CA$5:$CB$44,C171,2)</f>
        <v>#VALUE!</v>
      </c>
      <c r="BQ172" s="50" t="str">
        <f>IF(C171="","",IF(BP172="",INDEX(番号!$CA$44:$CB170,C171,2),BP172))</f>
        <v/>
      </c>
      <c r="BR172" s="50" t="e">
        <f>INDEX(番号!$CC$5:$CE$52,C171,3)</f>
        <v>#VALUE!</v>
      </c>
      <c r="BS172" s="50" t="str">
        <f>IF(C171="","",IF(BR172="0",INDEX(番号!$CC$5:$CE$52,C171,2),BR172))&amp;""</f>
        <v/>
      </c>
      <c r="BT172" s="50" t="e">
        <f>INDEX(番号!$CA$5:$CB$44,E171,2)</f>
        <v>#VALUE!</v>
      </c>
      <c r="BU172" s="50" t="str">
        <f>IF(E171="","",IF(BT172="",INDEX(番号!$CA$44:$CB170,E171,2),BT172))&amp;""</f>
        <v/>
      </c>
      <c r="BV172" s="50" t="e">
        <f>INDEX(番号!$CC$5:$CE$52,E171,3)</f>
        <v>#VALUE!</v>
      </c>
      <c r="BW172" s="50" t="str">
        <f>IF(E171="","",IF(BV172="0",INDEX(番号!$CC$5:$CE$52,E171,2),BV172))&amp;""</f>
        <v/>
      </c>
      <c r="BX172" s="50" t="e">
        <f>INDEX(番号!$CA$5:$CB$44,G171,2)</f>
        <v>#VALUE!</v>
      </c>
      <c r="BY172" s="50" t="str">
        <f>IF(G171="","",IF(BX172="",INDEX(番号!$CA$44:$CB170,G171,2),BX172))&amp;""</f>
        <v/>
      </c>
      <c r="BZ172" s="50" t="e">
        <f>INDEX(番号!$CC$5:$CE$52,G171,3)</f>
        <v>#VALUE!</v>
      </c>
      <c r="CA172" s="50" t="str">
        <f>IF(G171="","",IF(BZ172="0",INDEX(番号!$CC$5:$CE$52,G171,2),BZ172))&amp;""</f>
        <v/>
      </c>
      <c r="CB172" s="50" t="e">
        <f>INDEX(番号!$CA$5:$CB$44,I171,2)</f>
        <v>#VALUE!</v>
      </c>
      <c r="CC172" s="50" t="str">
        <f>IF(I171="","",IF(CB172="",INDEX(番号!$CA$44:$CB170,I171,2),CB172))&amp;""</f>
        <v/>
      </c>
      <c r="CD172" s="50" t="e">
        <f>INDEX(番号!$CC$5:$CE$52,I171,3)</f>
        <v>#VALUE!</v>
      </c>
      <c r="CE172" s="50" t="str">
        <f>IF(I171="","",IF(CD172="0",INDEX(番号!$CC$5:$CE$52,I171,2),CD172))&amp;""</f>
        <v/>
      </c>
      <c r="CF172" s="50" t="e">
        <f>INDEX(番号!$CA$5:$CB$44,K171,2)</f>
        <v>#VALUE!</v>
      </c>
      <c r="CG172" s="50" t="str">
        <f>IF(K171="","",IF(CF172="",INDEX(番号!$CA$5:$CB$44,K171,1),CF172))&amp;""</f>
        <v/>
      </c>
      <c r="CH172" s="50" t="e">
        <f>INDEX(番号!$CC$5:$CE$52,K171,3)</f>
        <v>#VALUE!</v>
      </c>
      <c r="CI172" s="50" t="str">
        <f>IF(K171="","",IF(CH172="0",INDEX(番号!$CC$5:$CE$52,K171,2),CH172))&amp;""</f>
        <v/>
      </c>
      <c r="CJ172" s="50" t="e">
        <f>INDEX(番号!$CA$5:$CB$44,M171,2)</f>
        <v>#VALUE!</v>
      </c>
      <c r="CK172" s="50" t="str">
        <f>IF(M171="","",IF(CJ172="",INDEX(番号!$CA$5:$CB$44,M171,1),CJ172))&amp;""</f>
        <v/>
      </c>
      <c r="CL172" s="50" t="e">
        <f>INDEX(番号!$CC$5:$CE$52,M171,3)</f>
        <v>#VALUE!</v>
      </c>
      <c r="CM172" s="50" t="str">
        <f>IF(M171="","",IF(CL172="0",INDEX(番号!$CC$5:$CE$52,M171,2),CL172))&amp;""</f>
        <v/>
      </c>
      <c r="DA172" s="1153" t="str">
        <f>IF(DA170="grey","grey","")</f>
        <v>grey</v>
      </c>
      <c r="DB172" s="1154"/>
      <c r="DC172" s="1153" t="str">
        <f>IF(DC170="grey","grey","")</f>
        <v>grey</v>
      </c>
      <c r="DD172" s="1154"/>
      <c r="DE172" s="1153" t="str">
        <f>IF(DE170="grey","grey","")</f>
        <v>grey</v>
      </c>
      <c r="DF172" s="1154"/>
      <c r="DG172" s="1153" t="str">
        <f>IF(DG170="grey","grey","")</f>
        <v>grey</v>
      </c>
      <c r="DH172" s="1154"/>
      <c r="DI172" s="1153" t="str">
        <f>IF(DI170="grey","grey","")</f>
        <v>grey</v>
      </c>
      <c r="DJ172" s="1154"/>
      <c r="DK172" s="1153" t="str">
        <f>IF(DK170="grey","grey","")</f>
        <v>grey</v>
      </c>
      <c r="DL172" s="1154"/>
      <c r="DM172" s="22" t="str">
        <f>IFERROR(INDEX(内線情報!$BL$5:$BL$41,MATCH(R172,内線情報!$AI$5:$AI$43,0),1),"")</f>
        <v/>
      </c>
      <c r="DS172" s="1141"/>
      <c r="DV172" s="1153" t="str">
        <f>IF(B171="DK",BQ172,IF(B171="NK",BS172,""))</f>
        <v/>
      </c>
      <c r="DW172" s="1154"/>
      <c r="DX172" s="1155" t="str">
        <f>IF(D171="DK",BU172,IF(D171="NK",BW172,""))</f>
        <v/>
      </c>
      <c r="DY172" s="1156"/>
      <c r="DZ172" s="1155" t="str">
        <f>IF(F171="DK",BY172,IF(F171="NK",CA172,""))</f>
        <v/>
      </c>
      <c r="EA172" s="1156"/>
      <c r="EB172" s="1155" t="str">
        <f>IF(H171="DK",CC172,IF(H171="NK",CE172,""))</f>
        <v/>
      </c>
      <c r="EC172" s="1156"/>
      <c r="ED172" s="1155" t="str">
        <f>IF(J171="DK",CG172,IF(J171="NK",CI172,""))</f>
        <v/>
      </c>
      <c r="EE172" s="1156"/>
      <c r="EF172" s="1155" t="str">
        <f>IF(L171="DK",CK172,IF(L171="NK",CM172,""))</f>
        <v/>
      </c>
      <c r="EG172" s="1156"/>
      <c r="ET172" s="1153"/>
      <c r="EU172" s="1154"/>
      <c r="EV172" s="1153"/>
      <c r="EW172" s="1154"/>
      <c r="EX172" s="1153"/>
      <c r="EY172" s="1154"/>
      <c r="EZ172" s="1153"/>
      <c r="FA172" s="1154"/>
      <c r="FB172" s="1153"/>
      <c r="FC172" s="1154"/>
      <c r="FD172" s="1153"/>
      <c r="FE172" s="1154"/>
      <c r="FF172" s="411"/>
      <c r="FG172" s="411"/>
      <c r="FH172" s="411"/>
      <c r="FI172" s="411"/>
      <c r="FJ172" s="411"/>
      <c r="FK172" s="411"/>
      <c r="FL172" s="411"/>
      <c r="FM172" s="411"/>
      <c r="FN172" s="411"/>
      <c r="FO172" s="411"/>
      <c r="FP172" s="411"/>
      <c r="FQ172" s="411"/>
      <c r="FR172" s="1153"/>
      <c r="FS172" s="1154"/>
      <c r="FT172" s="1153"/>
      <c r="FU172" s="1154"/>
      <c r="FV172" s="1153"/>
      <c r="FW172" s="1154"/>
      <c r="FX172" s="1153"/>
      <c r="FY172" s="1154"/>
      <c r="FZ172" s="1153"/>
      <c r="GA172" s="1154"/>
      <c r="GB172" s="1153"/>
      <c r="GC172" s="1154"/>
      <c r="GE172" s="1152"/>
      <c r="GF172" s="1152"/>
      <c r="GG172" s="1161"/>
      <c r="GH172" s="1152"/>
      <c r="GI172" s="633" t="str">
        <f t="shared" ref="GI172:HR172" si="446">IF(GI166="grey","grey",IF($GG171="grey","grey",IF(S172="","yellow",IF(COUNTIF($CW$6:$CW$7,S172)&gt;0,"","red"))))</f>
        <v>grey</v>
      </c>
      <c r="GJ172" s="633" t="str">
        <f t="shared" si="446"/>
        <v>grey</v>
      </c>
      <c r="GK172" s="633" t="str">
        <f t="shared" si="446"/>
        <v>grey</v>
      </c>
      <c r="GL172" s="633" t="str">
        <f t="shared" si="446"/>
        <v>grey</v>
      </c>
      <c r="GM172" s="633" t="str">
        <f t="shared" si="446"/>
        <v>grey</v>
      </c>
      <c r="GN172" s="633" t="str">
        <f t="shared" si="446"/>
        <v>grey</v>
      </c>
      <c r="GO172" s="633" t="str">
        <f t="shared" si="446"/>
        <v>grey</v>
      </c>
      <c r="GP172" s="633" t="str">
        <f t="shared" si="446"/>
        <v>grey</v>
      </c>
      <c r="GQ172" s="633" t="str">
        <f t="shared" si="446"/>
        <v>grey</v>
      </c>
      <c r="GR172" s="633" t="str">
        <f t="shared" si="446"/>
        <v>grey</v>
      </c>
      <c r="GS172" s="633" t="str">
        <f t="shared" si="446"/>
        <v>grey</v>
      </c>
      <c r="GT172" s="633" t="str">
        <f t="shared" si="446"/>
        <v>grey</v>
      </c>
      <c r="GU172" s="633" t="str">
        <f t="shared" si="446"/>
        <v>grey</v>
      </c>
      <c r="GV172" s="633" t="str">
        <f t="shared" si="446"/>
        <v>grey</v>
      </c>
      <c r="GW172" s="633" t="str">
        <f t="shared" si="446"/>
        <v>grey</v>
      </c>
      <c r="GX172" s="633" t="str">
        <f t="shared" si="446"/>
        <v>grey</v>
      </c>
      <c r="GY172" s="633" t="str">
        <f t="shared" si="446"/>
        <v>grey</v>
      </c>
      <c r="GZ172" s="633" t="str">
        <f t="shared" si="446"/>
        <v>grey</v>
      </c>
      <c r="HA172" s="633" t="str">
        <f t="shared" si="446"/>
        <v>grey</v>
      </c>
      <c r="HB172" s="633" t="str">
        <f t="shared" si="446"/>
        <v>grey</v>
      </c>
      <c r="HC172" s="633" t="str">
        <f t="shared" si="446"/>
        <v>grey</v>
      </c>
      <c r="HD172" s="633" t="str">
        <f t="shared" si="446"/>
        <v>grey</v>
      </c>
      <c r="HE172" s="633" t="str">
        <f t="shared" si="446"/>
        <v>grey</v>
      </c>
      <c r="HF172" s="633" t="str">
        <f t="shared" si="446"/>
        <v>grey</v>
      </c>
      <c r="HG172" s="633" t="str">
        <f t="shared" si="446"/>
        <v>grey</v>
      </c>
      <c r="HH172" s="633" t="str">
        <f t="shared" si="446"/>
        <v>grey</v>
      </c>
      <c r="HI172" s="633" t="str">
        <f t="shared" si="446"/>
        <v>grey</v>
      </c>
      <c r="HJ172" s="633" t="str">
        <f t="shared" si="446"/>
        <v>grey</v>
      </c>
      <c r="HK172" s="633" t="str">
        <f t="shared" si="446"/>
        <v>grey</v>
      </c>
      <c r="HL172" s="633" t="str">
        <f t="shared" si="446"/>
        <v>grey</v>
      </c>
      <c r="HM172" s="633" t="str">
        <f t="shared" si="446"/>
        <v>grey</v>
      </c>
      <c r="HN172" s="633" t="str">
        <f t="shared" si="446"/>
        <v>grey</v>
      </c>
      <c r="HO172" s="633" t="str">
        <f t="shared" si="446"/>
        <v>grey</v>
      </c>
      <c r="HP172" s="633" t="str">
        <f t="shared" si="446"/>
        <v>grey</v>
      </c>
      <c r="HQ172" s="633" t="str">
        <f t="shared" si="446"/>
        <v>grey</v>
      </c>
      <c r="HR172" s="633" t="str">
        <f t="shared" si="446"/>
        <v>grey</v>
      </c>
      <c r="HS172" s="1163"/>
      <c r="HT172" s="1152"/>
      <c r="HU172" s="1161"/>
    </row>
    <row r="173" spans="1:229">
      <c r="B173" s="1175" t="str">
        <f>IFERROR(INDEX($DV:$DV,ROW()),"")&amp;""</f>
        <v/>
      </c>
      <c r="C173" s="1176"/>
      <c r="D173" s="1177" t="str">
        <f>IFERROR(INDEX($DX:$DX,ROW()),"")&amp;""</f>
        <v/>
      </c>
      <c r="E173" s="1176"/>
      <c r="F173" s="1175" t="str">
        <f>IFERROR(INDEX($DZ:$DZ,ROW()),"")&amp;""</f>
        <v/>
      </c>
      <c r="G173" s="1176"/>
      <c r="H173" s="1175" t="str">
        <f>IFERROR(INDEX($EB:$EB,ROW()),"")&amp;""</f>
        <v/>
      </c>
      <c r="I173" s="1176"/>
      <c r="J173" s="1175" t="str">
        <f>IFERROR(INDEX($ED:$ED,ROW()),"")&amp;""</f>
        <v/>
      </c>
      <c r="K173" s="1176"/>
      <c r="L173" s="1175" t="str">
        <f>IFERROR(INDEX($EF:$EF,ROW()),"")&amp;""</f>
        <v/>
      </c>
      <c r="M173" s="1176"/>
      <c r="N173" s="30"/>
      <c r="O173" s="1151">
        <v>3</v>
      </c>
      <c r="P173" s="1151" t="str">
        <f>IFERROR(INDEX(内線情報!$C$5:$C$54,MATCH($Q173,内線情報!$B$5:$B$54,0)),"")&amp;""</f>
        <v/>
      </c>
      <c r="Q173" s="1160"/>
      <c r="R173" s="1151" t="str">
        <f>IFERROR(INDEX(内線情報!$D$5:$D$54,MATCH($Q173,内線情報!$B$5:$B$54,0)),"")&amp;""</f>
        <v/>
      </c>
      <c r="S173" s="431" t="s">
        <v>643</v>
      </c>
      <c r="T173" s="431" t="s">
        <v>643</v>
      </c>
      <c r="U173" s="431" t="s">
        <v>643</v>
      </c>
      <c r="V173" s="431" t="s">
        <v>643</v>
      </c>
      <c r="W173" s="431" t="s">
        <v>643</v>
      </c>
      <c r="X173" s="431" t="s">
        <v>643</v>
      </c>
      <c r="Y173" s="431" t="s">
        <v>643</v>
      </c>
      <c r="Z173" s="431" t="s">
        <v>643</v>
      </c>
      <c r="AA173" s="431" t="s">
        <v>643</v>
      </c>
      <c r="AB173" s="431" t="s">
        <v>643</v>
      </c>
      <c r="AC173" s="431" t="s">
        <v>643</v>
      </c>
      <c r="AD173" s="431" t="s">
        <v>643</v>
      </c>
      <c r="AE173" s="431" t="s">
        <v>643</v>
      </c>
      <c r="AF173" s="431" t="s">
        <v>643</v>
      </c>
      <c r="AG173" s="431" t="s">
        <v>643</v>
      </c>
      <c r="AH173" s="431" t="s">
        <v>643</v>
      </c>
      <c r="AI173" s="431" t="s">
        <v>643</v>
      </c>
      <c r="AJ173" s="431" t="s">
        <v>643</v>
      </c>
      <c r="AK173" s="431" t="s">
        <v>643</v>
      </c>
      <c r="AL173" s="431" t="s">
        <v>643</v>
      </c>
      <c r="AM173" s="431" t="s">
        <v>643</v>
      </c>
      <c r="AN173" s="431" t="s">
        <v>643</v>
      </c>
      <c r="AO173" s="431" t="s">
        <v>643</v>
      </c>
      <c r="AP173" s="431" t="s">
        <v>643</v>
      </c>
      <c r="AQ173" s="431" t="s">
        <v>643</v>
      </c>
      <c r="AR173" s="431" t="s">
        <v>643</v>
      </c>
      <c r="AS173" s="431" t="s">
        <v>643</v>
      </c>
      <c r="AT173" s="431" t="s">
        <v>643</v>
      </c>
      <c r="AU173" s="431" t="s">
        <v>643</v>
      </c>
      <c r="AV173" s="431" t="s">
        <v>643</v>
      </c>
      <c r="AW173" s="431" t="s">
        <v>643</v>
      </c>
      <c r="AX173" s="431" t="s">
        <v>643</v>
      </c>
      <c r="AY173" s="431" t="s">
        <v>643</v>
      </c>
      <c r="AZ173" s="431" t="s">
        <v>643</v>
      </c>
      <c r="BA173" s="431" t="s">
        <v>643</v>
      </c>
      <c r="BB173" s="431" t="s">
        <v>643</v>
      </c>
      <c r="BC173" s="1178" t="s">
        <v>643</v>
      </c>
      <c r="BD173" s="1151" t="str">
        <f>IFERROR(IF(Q173="","",IF(ISBLANK(INDEX(内線情報!$G$5:$G$54,Q173)),1,DS173)),"")&amp;""</f>
        <v/>
      </c>
      <c r="BE173" s="1180"/>
      <c r="BP173" s="50" t="s">
        <v>720</v>
      </c>
      <c r="BQ173" s="50" t="str">
        <f>IF(C171="","",INDEX(外線情報!$K$5:$K$16,C171,1))&amp;""</f>
        <v/>
      </c>
      <c r="BR173" s="50" t="s">
        <v>417</v>
      </c>
      <c r="BS173" s="50" t="str">
        <f>IF(C171="","",INDEX(NK･NKG!$CG$5:$CG$52,C171,1))&amp;""</f>
        <v/>
      </c>
      <c r="BT173" s="50" t="s">
        <v>720</v>
      </c>
      <c r="BU173" s="50" t="str">
        <f>IF(E171="","",INDEX(外線情報!$K$5:$K$16,E171,1))&amp;""</f>
        <v/>
      </c>
      <c r="BV173" s="50" t="s">
        <v>417</v>
      </c>
      <c r="BW173" s="50" t="str">
        <f>IF(E171="","",INDEX(NK･NKG!$CG$5:$CG$52,E171,1))&amp;""</f>
        <v/>
      </c>
      <c r="BX173" s="50" t="s">
        <v>720</v>
      </c>
      <c r="BY173" s="50" t="str">
        <f>IF(G171="","",INDEX(外線情報!$K$5:$K$16,G171,1))&amp;""</f>
        <v/>
      </c>
      <c r="BZ173" s="50" t="s">
        <v>417</v>
      </c>
      <c r="CA173" s="50" t="str">
        <f>IF(G171="","",INDEX(NK･NKG!$CG$5:$CG$52,G171,1))&amp;""</f>
        <v/>
      </c>
      <c r="CB173" s="50" t="s">
        <v>720</v>
      </c>
      <c r="CC173" s="50" t="str">
        <f>IF(I171="","",INDEX(外線情報!$K$5:$K$16,I171,1))&amp;""</f>
        <v/>
      </c>
      <c r="CD173" s="50" t="s">
        <v>417</v>
      </c>
      <c r="CE173" s="50" t="str">
        <f>IF(I171="","",INDEX(NK･NKG!$CG$5:$CG$52,I171,1))&amp;""</f>
        <v/>
      </c>
      <c r="CF173" s="50" t="s">
        <v>720</v>
      </c>
      <c r="CG173" s="50" t="str">
        <f>IF(K171="","",INDEX(外線情報!$K$5:$K$16,K171,1))&amp;""</f>
        <v/>
      </c>
      <c r="CH173" s="50" t="s">
        <v>417</v>
      </c>
      <c r="CI173" s="50" t="str">
        <f>IF(K171="","",INDEX(NK･NKG!$CG$5:$CG$52,K171,1))&amp;""</f>
        <v/>
      </c>
      <c r="CJ173" s="50" t="s">
        <v>720</v>
      </c>
      <c r="CK173" s="50" t="str">
        <f>IF(M171="","",INDEX(外線情報!$K$5:$K$16,M171,1))&amp;""</f>
        <v/>
      </c>
      <c r="CL173" s="50" t="s">
        <v>417</v>
      </c>
      <c r="CM173" s="50" t="str">
        <f>IF(M171="","",INDEX(NK･NKG!$CG$5:$CG$52,M171,1))&amp;""</f>
        <v/>
      </c>
      <c r="DA173" s="1153" t="str">
        <f t="shared" ref="DA173" si="447">IF(DA170="grey","grey","")</f>
        <v>grey</v>
      </c>
      <c r="DB173" s="1154"/>
      <c r="DC173" s="1153" t="str">
        <f t="shared" ref="DC173" si="448">IF(DC170="grey","grey","")</f>
        <v>grey</v>
      </c>
      <c r="DD173" s="1154"/>
      <c r="DE173" s="1153" t="str">
        <f t="shared" ref="DE173" si="449">IF(DE170="grey","grey","")</f>
        <v>grey</v>
      </c>
      <c r="DF173" s="1154"/>
      <c r="DG173" s="1153" t="str">
        <f t="shared" ref="DG173" si="450">IF(DG170="grey","grey","")</f>
        <v>grey</v>
      </c>
      <c r="DH173" s="1154"/>
      <c r="DI173" s="1153" t="str">
        <f t="shared" ref="DI173" si="451">IF(DI170="grey","grey","")</f>
        <v>grey</v>
      </c>
      <c r="DJ173" s="1154"/>
      <c r="DK173" s="1153" t="str">
        <f t="shared" ref="DK173" si="452">IF(DK170="grey","grey","")</f>
        <v>grey</v>
      </c>
      <c r="DL173" s="1154"/>
      <c r="DM173" s="22" t="str">
        <f>IFERROR(INDEX(内線情報!$BL$5:$BL$41,MATCH(R173,内線情報!$AI$5:$AI$43,0),1),"")</f>
        <v/>
      </c>
      <c r="DS173" s="1141" t="e">
        <f>INDEX(内線情報!$G$5:$G$54,MATCH(Q173,DK,0))</f>
        <v>#N/A</v>
      </c>
      <c r="DV173" s="1153" t="str">
        <f>IF(B171="IK",BQ173,IF(B171="NK",BS173,""))</f>
        <v/>
      </c>
      <c r="DW173" s="1154"/>
      <c r="DX173" s="1155" t="str">
        <f>IF(D171="IK",BU173,IF(D171="NK",BW173,""))</f>
        <v/>
      </c>
      <c r="DY173" s="1156"/>
      <c r="DZ173" s="1155" t="str">
        <f>IF(F171="IK",BY173,IF(F171="NK",CA173,""))</f>
        <v/>
      </c>
      <c r="EA173" s="1156"/>
      <c r="EB173" s="1155" t="str">
        <f>IF(H171="IK",CC173,IF(H171="NK",CE173,""))</f>
        <v/>
      </c>
      <c r="EC173" s="1156"/>
      <c r="ED173" s="1155" t="str">
        <f>IF(J171="IK",CG173,IF(J171="NK",CI173,""))</f>
        <v/>
      </c>
      <c r="EE173" s="1156"/>
      <c r="EF173" s="1155" t="str">
        <f>IF(L171="IK",CK173,IF(L171="NK",CM173,""))</f>
        <v/>
      </c>
      <c r="EG173" s="1156"/>
      <c r="ET173" s="1153"/>
      <c r="EU173" s="1154"/>
      <c r="EV173" s="1153"/>
      <c r="EW173" s="1154"/>
      <c r="EX173" s="1153"/>
      <c r="EY173" s="1154"/>
      <c r="EZ173" s="1153"/>
      <c r="FA173" s="1154"/>
      <c r="FB173" s="1153"/>
      <c r="FC173" s="1154"/>
      <c r="FD173" s="1153"/>
      <c r="FE173" s="1154"/>
      <c r="FF173" s="411"/>
      <c r="FG173" s="411"/>
      <c r="FH173" s="411"/>
      <c r="FI173" s="411"/>
      <c r="FJ173" s="411"/>
      <c r="FK173" s="411"/>
      <c r="FL173" s="411"/>
      <c r="FM173" s="411"/>
      <c r="FN173" s="411"/>
      <c r="FO173" s="411"/>
      <c r="FP173" s="411"/>
      <c r="FQ173" s="411"/>
      <c r="FR173" s="1153"/>
      <c r="FS173" s="1154"/>
      <c r="FT173" s="1153"/>
      <c r="FU173" s="1154"/>
      <c r="FV173" s="1153"/>
      <c r="FW173" s="1154"/>
      <c r="FX173" s="1153"/>
      <c r="FY173" s="1154"/>
      <c r="FZ173" s="1153"/>
      <c r="GA173" s="1154"/>
      <c r="GB173" s="1153"/>
      <c r="GC173" s="1154"/>
      <c r="GE173" s="1151" t="str">
        <f>IF($GF173="grey","grey","")</f>
        <v>grey</v>
      </c>
      <c r="GF173" s="1151" t="str">
        <f>IF($GG173="grey","grey","")</f>
        <v>grey</v>
      </c>
      <c r="GG173" s="1160" t="str">
        <f>IF(Q173="","grey",IF(COUNTIF(Q:Q,Q173)&gt;1,"red",IF(COUNTIF(_DK,Q173)&gt;0,"","red")))</f>
        <v>grey</v>
      </c>
      <c r="GH173" s="1151" t="str">
        <f>IF($GF173="grey","grey","")</f>
        <v>grey</v>
      </c>
      <c r="GI173" s="633" t="str">
        <f t="shared" ref="GI173:HR173" si="453">IF(GI166="grey","grey",IF($GG173="grey","grey",IF(S173="","yellow",IF(COUNTIF($CT$6:$CT$21,S173)&gt;0,"","red"))))</f>
        <v>grey</v>
      </c>
      <c r="GJ173" s="633" t="str">
        <f t="shared" si="453"/>
        <v>grey</v>
      </c>
      <c r="GK173" s="633" t="str">
        <f t="shared" si="453"/>
        <v>grey</v>
      </c>
      <c r="GL173" s="633" t="str">
        <f t="shared" si="453"/>
        <v>grey</v>
      </c>
      <c r="GM173" s="633" t="str">
        <f t="shared" si="453"/>
        <v>grey</v>
      </c>
      <c r="GN173" s="633" t="str">
        <f t="shared" si="453"/>
        <v>grey</v>
      </c>
      <c r="GO173" s="633" t="str">
        <f t="shared" si="453"/>
        <v>grey</v>
      </c>
      <c r="GP173" s="633" t="str">
        <f t="shared" si="453"/>
        <v>grey</v>
      </c>
      <c r="GQ173" s="633" t="str">
        <f t="shared" si="453"/>
        <v>grey</v>
      </c>
      <c r="GR173" s="633" t="str">
        <f t="shared" si="453"/>
        <v>grey</v>
      </c>
      <c r="GS173" s="633" t="str">
        <f t="shared" si="453"/>
        <v>grey</v>
      </c>
      <c r="GT173" s="633" t="str">
        <f t="shared" si="453"/>
        <v>grey</v>
      </c>
      <c r="GU173" s="633" t="str">
        <f t="shared" si="453"/>
        <v>grey</v>
      </c>
      <c r="GV173" s="633" t="str">
        <f t="shared" si="453"/>
        <v>grey</v>
      </c>
      <c r="GW173" s="633" t="str">
        <f t="shared" si="453"/>
        <v>grey</v>
      </c>
      <c r="GX173" s="633" t="str">
        <f t="shared" si="453"/>
        <v>grey</v>
      </c>
      <c r="GY173" s="633" t="str">
        <f t="shared" si="453"/>
        <v>grey</v>
      </c>
      <c r="GZ173" s="633" t="str">
        <f t="shared" si="453"/>
        <v>grey</v>
      </c>
      <c r="HA173" s="633" t="str">
        <f t="shared" si="453"/>
        <v>grey</v>
      </c>
      <c r="HB173" s="633" t="str">
        <f t="shared" si="453"/>
        <v>grey</v>
      </c>
      <c r="HC173" s="633" t="str">
        <f t="shared" si="453"/>
        <v>grey</v>
      </c>
      <c r="HD173" s="633" t="str">
        <f t="shared" si="453"/>
        <v>grey</v>
      </c>
      <c r="HE173" s="633" t="str">
        <f t="shared" si="453"/>
        <v>grey</v>
      </c>
      <c r="HF173" s="633" t="str">
        <f t="shared" si="453"/>
        <v>grey</v>
      </c>
      <c r="HG173" s="633" t="str">
        <f t="shared" si="453"/>
        <v>grey</v>
      </c>
      <c r="HH173" s="633" t="str">
        <f t="shared" si="453"/>
        <v>grey</v>
      </c>
      <c r="HI173" s="633" t="str">
        <f t="shared" si="453"/>
        <v>grey</v>
      </c>
      <c r="HJ173" s="633" t="str">
        <f t="shared" si="453"/>
        <v>grey</v>
      </c>
      <c r="HK173" s="633" t="str">
        <f t="shared" si="453"/>
        <v>grey</v>
      </c>
      <c r="HL173" s="633" t="str">
        <f t="shared" si="453"/>
        <v>grey</v>
      </c>
      <c r="HM173" s="633" t="str">
        <f t="shared" si="453"/>
        <v>grey</v>
      </c>
      <c r="HN173" s="633" t="str">
        <f t="shared" si="453"/>
        <v>grey</v>
      </c>
      <c r="HO173" s="633" t="str">
        <f t="shared" si="453"/>
        <v>grey</v>
      </c>
      <c r="HP173" s="633" t="str">
        <f t="shared" si="453"/>
        <v>grey</v>
      </c>
      <c r="HQ173" s="633" t="str">
        <f t="shared" si="453"/>
        <v>grey</v>
      </c>
      <c r="HR173" s="633" t="str">
        <f t="shared" si="453"/>
        <v>grey</v>
      </c>
      <c r="HS173" s="1162" t="str">
        <f t="shared" ref="HS173" si="454">IF($GG173="grey","grey",IF(BC173="","",IF(COUNTIF($CV$6:$CV$7,BC173)&gt;0,"","red")))</f>
        <v>grey</v>
      </c>
      <c r="HT173" s="1151" t="str">
        <f t="shared" ref="HT173:HU173" si="455">IF($GG173="grey","grey","")</f>
        <v>grey</v>
      </c>
      <c r="HU173" s="1160" t="str">
        <f t="shared" si="455"/>
        <v>grey</v>
      </c>
    </row>
    <row r="174" spans="1:229">
      <c r="B174" s="1184" t="s">
        <v>1318</v>
      </c>
      <c r="C174" s="1185"/>
      <c r="D174" s="1182" t="s">
        <v>1318</v>
      </c>
      <c r="E174" s="1183"/>
      <c r="F174" s="1184" t="s">
        <v>1318</v>
      </c>
      <c r="G174" s="1185"/>
      <c r="H174" s="1182" t="s">
        <v>1318</v>
      </c>
      <c r="I174" s="1183"/>
      <c r="J174" s="1184" t="s">
        <v>1333</v>
      </c>
      <c r="K174" s="1185"/>
      <c r="L174" s="1182" t="s">
        <v>1323</v>
      </c>
      <c r="M174" s="1183"/>
      <c r="N174" s="30"/>
      <c r="O174" s="1152"/>
      <c r="P174" s="1152"/>
      <c r="Q174" s="1161"/>
      <c r="R174" s="1152"/>
      <c r="S174" s="432" t="s">
        <v>643</v>
      </c>
      <c r="T174" s="432" t="s">
        <v>643</v>
      </c>
      <c r="U174" s="432" t="s">
        <v>643</v>
      </c>
      <c r="V174" s="432" t="s">
        <v>643</v>
      </c>
      <c r="W174" s="432" t="s">
        <v>643</v>
      </c>
      <c r="X174" s="432" t="s">
        <v>643</v>
      </c>
      <c r="Y174" s="432" t="s">
        <v>643</v>
      </c>
      <c r="Z174" s="432" t="s">
        <v>643</v>
      </c>
      <c r="AA174" s="432" t="s">
        <v>643</v>
      </c>
      <c r="AB174" s="432" t="s">
        <v>643</v>
      </c>
      <c r="AC174" s="432" t="s">
        <v>643</v>
      </c>
      <c r="AD174" s="432" t="s">
        <v>643</v>
      </c>
      <c r="AE174" s="432" t="s">
        <v>643</v>
      </c>
      <c r="AF174" s="432" t="s">
        <v>643</v>
      </c>
      <c r="AG174" s="432" t="s">
        <v>643</v>
      </c>
      <c r="AH174" s="432" t="s">
        <v>643</v>
      </c>
      <c r="AI174" s="432" t="s">
        <v>643</v>
      </c>
      <c r="AJ174" s="432" t="s">
        <v>643</v>
      </c>
      <c r="AK174" s="432" t="s">
        <v>643</v>
      </c>
      <c r="AL174" s="432" t="s">
        <v>643</v>
      </c>
      <c r="AM174" s="432" t="s">
        <v>643</v>
      </c>
      <c r="AN174" s="432" t="s">
        <v>643</v>
      </c>
      <c r="AO174" s="432" t="s">
        <v>643</v>
      </c>
      <c r="AP174" s="432" t="s">
        <v>643</v>
      </c>
      <c r="AQ174" s="432" t="s">
        <v>643</v>
      </c>
      <c r="AR174" s="432" t="s">
        <v>643</v>
      </c>
      <c r="AS174" s="432" t="s">
        <v>643</v>
      </c>
      <c r="AT174" s="432" t="s">
        <v>643</v>
      </c>
      <c r="AU174" s="432" t="s">
        <v>643</v>
      </c>
      <c r="AV174" s="432" t="s">
        <v>643</v>
      </c>
      <c r="AW174" s="432" t="s">
        <v>643</v>
      </c>
      <c r="AX174" s="432" t="s">
        <v>643</v>
      </c>
      <c r="AY174" s="432" t="s">
        <v>643</v>
      </c>
      <c r="AZ174" s="432" t="s">
        <v>643</v>
      </c>
      <c r="BA174" s="432" t="s">
        <v>643</v>
      </c>
      <c r="BB174" s="432" t="s">
        <v>643</v>
      </c>
      <c r="BC174" s="1179"/>
      <c r="BD174" s="1152"/>
      <c r="BE174" s="1181"/>
      <c r="BW174" s="50"/>
      <c r="CH174" s="50"/>
      <c r="CI174" s="50"/>
      <c r="DA174" s="1153" t="str">
        <f>IF(DA170="grey","grey",IF(AND(B171&lt;&gt;$BG$7,B171&lt;&gt;$BG$9,B171&lt;&gt;$BG$13,B171&lt;&gt;$BG$12),"grey",IF(B174="","yellow",IF(COUNTIF($CN$6:$CN$32,B174)&gt;0,"","red"))))</f>
        <v>grey</v>
      </c>
      <c r="DB174" s="1154"/>
      <c r="DC174" s="1153" t="str">
        <f>IF(DC170="grey","grey",IF(AND(D171&lt;&gt;$BG$7,D171&lt;&gt;$BG$9,D171&lt;&gt;$BG$13,D171&lt;&gt;$BG$12),"grey",IF(D174="","yellow",IF(COUNTIF($CN$6:$CN$32,D174)&gt;0,"","red"))))</f>
        <v>grey</v>
      </c>
      <c r="DD174" s="1154"/>
      <c r="DE174" s="1164" t="str">
        <f>IF(DE170="grey","grey",IF(AND(F171&lt;&gt;$BG$7,F171&lt;&gt;$BG$9,F171&lt;&gt;$BG$13,F171&lt;&gt;$BG$12),"grey",IF(F174="","yellow",IF(COUNTIF($CN$6:$CN$32,F174)&gt;0,"","red"))))</f>
        <v>grey</v>
      </c>
      <c r="DF174" s="1165"/>
      <c r="DG174" s="1164" t="str">
        <f>IF(DG170="grey","grey",IF(AND(H171&lt;&gt;$BG$7,H171&lt;&gt;$BG$9,H171&lt;&gt;$BG$13,H171&lt;&gt;$BG$12),"grey",IF(H174="","yellow",IF(COUNTIF($CN$6:$CN$32,H174)&gt;0,"","red"))))</f>
        <v>grey</v>
      </c>
      <c r="DH174" s="1165"/>
      <c r="DI174" s="1164" t="str">
        <f>IF(DI170="grey","grey",IF(AND(J171&lt;&gt;$BG$7,J171&lt;&gt;$BG$9,J171&lt;&gt;$BG$13,J171&lt;&gt;$BG$12),"grey",IF(J174="","yellow",IF(COUNTIF($CN$6:$CN$32,J174)&gt;0,"","red"))))</f>
        <v>grey</v>
      </c>
      <c r="DJ174" s="1165"/>
      <c r="DK174" s="1164" t="str">
        <f>IF(DK170="grey","grey",IF(AND(L171&lt;&gt;$BG$7,L171&lt;&gt;$BG$9,L171&lt;&gt;$BG$13,L171&lt;&gt;$BG$12),"grey",IF(L174="","yellow",IF(COUNTIF($CN$6:$CN$32,L174)&gt;0,"","red"))))</f>
        <v>grey</v>
      </c>
      <c r="DL174" s="1165"/>
      <c r="DM174" s="22" t="str">
        <f>IFERROR(INDEX(内線情報!$BL$5:$BL$41,MATCH(R174,内線情報!$AI$5:$AI$43,0),1),"")</f>
        <v/>
      </c>
      <c r="DS174" s="1141"/>
      <c r="DV174" s="1153"/>
      <c r="DW174" s="1154"/>
      <c r="DX174" s="1153"/>
      <c r="DY174" s="1154"/>
      <c r="DZ174" s="1153"/>
      <c r="EA174" s="1154"/>
      <c r="EB174" s="1153"/>
      <c r="EC174" s="1154"/>
      <c r="ED174" s="1153"/>
      <c r="EE174" s="1154"/>
      <c r="EF174" s="1153"/>
      <c r="EG174" s="1154"/>
      <c r="ET174" s="1153"/>
      <c r="EU174" s="1154"/>
      <c r="EV174" s="1153"/>
      <c r="EW174" s="1154"/>
      <c r="EX174" s="1153"/>
      <c r="EY174" s="1154"/>
      <c r="EZ174" s="1153"/>
      <c r="FA174" s="1154"/>
      <c r="FB174" s="1153"/>
      <c r="FC174" s="1154"/>
      <c r="FD174" s="1153"/>
      <c r="FE174" s="1154"/>
      <c r="FF174" s="411"/>
      <c r="FG174" s="411"/>
      <c r="FH174" s="411"/>
      <c r="FI174" s="411"/>
      <c r="FJ174" s="411"/>
      <c r="FK174" s="411"/>
      <c r="FL174" s="411"/>
      <c r="FM174" s="411"/>
      <c r="FN174" s="411"/>
      <c r="FO174" s="411"/>
      <c r="FP174" s="411"/>
      <c r="FQ174" s="411"/>
      <c r="FR174" s="1153"/>
      <c r="FS174" s="1154"/>
      <c r="FT174" s="1153"/>
      <c r="FU174" s="1154"/>
      <c r="FV174" s="1153"/>
      <c r="FW174" s="1154"/>
      <c r="FX174" s="1153"/>
      <c r="FY174" s="1154"/>
      <c r="FZ174" s="1153"/>
      <c r="GA174" s="1154"/>
      <c r="GB174" s="1153"/>
      <c r="GC174" s="1154"/>
      <c r="GE174" s="1152"/>
      <c r="GF174" s="1152"/>
      <c r="GG174" s="1161"/>
      <c r="GH174" s="1152"/>
      <c r="GI174" s="633" t="str">
        <f t="shared" ref="GI174:HR174" si="456">IF(GI166="grey","grey",IF($GG173="grey","grey",IF(S174="","yellow",IF(COUNTIF($CW$6:$CW$7,S174)&gt;0,"","red"))))</f>
        <v>grey</v>
      </c>
      <c r="GJ174" s="633" t="str">
        <f t="shared" si="456"/>
        <v>grey</v>
      </c>
      <c r="GK174" s="633" t="str">
        <f t="shared" si="456"/>
        <v>grey</v>
      </c>
      <c r="GL174" s="633" t="str">
        <f t="shared" si="456"/>
        <v>grey</v>
      </c>
      <c r="GM174" s="633" t="str">
        <f t="shared" si="456"/>
        <v>grey</v>
      </c>
      <c r="GN174" s="633" t="str">
        <f t="shared" si="456"/>
        <v>grey</v>
      </c>
      <c r="GO174" s="633" t="str">
        <f t="shared" si="456"/>
        <v>grey</v>
      </c>
      <c r="GP174" s="633" t="str">
        <f t="shared" si="456"/>
        <v>grey</v>
      </c>
      <c r="GQ174" s="633" t="str">
        <f t="shared" si="456"/>
        <v>grey</v>
      </c>
      <c r="GR174" s="633" t="str">
        <f t="shared" si="456"/>
        <v>grey</v>
      </c>
      <c r="GS174" s="633" t="str">
        <f t="shared" si="456"/>
        <v>grey</v>
      </c>
      <c r="GT174" s="633" t="str">
        <f t="shared" si="456"/>
        <v>grey</v>
      </c>
      <c r="GU174" s="633" t="str">
        <f t="shared" si="456"/>
        <v>grey</v>
      </c>
      <c r="GV174" s="633" t="str">
        <f t="shared" si="456"/>
        <v>grey</v>
      </c>
      <c r="GW174" s="633" t="str">
        <f t="shared" si="456"/>
        <v>grey</v>
      </c>
      <c r="GX174" s="633" t="str">
        <f t="shared" si="456"/>
        <v>grey</v>
      </c>
      <c r="GY174" s="633" t="str">
        <f t="shared" si="456"/>
        <v>grey</v>
      </c>
      <c r="GZ174" s="633" t="str">
        <f t="shared" si="456"/>
        <v>grey</v>
      </c>
      <c r="HA174" s="633" t="str">
        <f t="shared" si="456"/>
        <v>grey</v>
      </c>
      <c r="HB174" s="633" t="str">
        <f t="shared" si="456"/>
        <v>grey</v>
      </c>
      <c r="HC174" s="633" t="str">
        <f t="shared" si="456"/>
        <v>grey</v>
      </c>
      <c r="HD174" s="633" t="str">
        <f t="shared" si="456"/>
        <v>grey</v>
      </c>
      <c r="HE174" s="633" t="str">
        <f t="shared" si="456"/>
        <v>grey</v>
      </c>
      <c r="HF174" s="633" t="str">
        <f t="shared" si="456"/>
        <v>grey</v>
      </c>
      <c r="HG174" s="633" t="str">
        <f t="shared" si="456"/>
        <v>grey</v>
      </c>
      <c r="HH174" s="633" t="str">
        <f t="shared" si="456"/>
        <v>grey</v>
      </c>
      <c r="HI174" s="633" t="str">
        <f t="shared" si="456"/>
        <v>grey</v>
      </c>
      <c r="HJ174" s="633" t="str">
        <f t="shared" si="456"/>
        <v>grey</v>
      </c>
      <c r="HK174" s="633" t="str">
        <f t="shared" si="456"/>
        <v>grey</v>
      </c>
      <c r="HL174" s="633" t="str">
        <f t="shared" si="456"/>
        <v>grey</v>
      </c>
      <c r="HM174" s="633" t="str">
        <f t="shared" si="456"/>
        <v>grey</v>
      </c>
      <c r="HN174" s="633" t="str">
        <f t="shared" si="456"/>
        <v>grey</v>
      </c>
      <c r="HO174" s="633" t="str">
        <f t="shared" si="456"/>
        <v>grey</v>
      </c>
      <c r="HP174" s="633" t="str">
        <f t="shared" si="456"/>
        <v>grey</v>
      </c>
      <c r="HQ174" s="633" t="str">
        <f t="shared" si="456"/>
        <v>grey</v>
      </c>
      <c r="HR174" s="633" t="str">
        <f t="shared" si="456"/>
        <v>grey</v>
      </c>
      <c r="HS174" s="1163"/>
      <c r="HT174" s="1152"/>
      <c r="HU174" s="1161"/>
    </row>
    <row r="175" spans="1:229">
      <c r="B175" s="1186" t="s">
        <v>297</v>
      </c>
      <c r="C175" s="1187"/>
      <c r="D175" s="1186" t="s">
        <v>298</v>
      </c>
      <c r="E175" s="1187"/>
      <c r="F175" s="1186" t="s">
        <v>299</v>
      </c>
      <c r="G175" s="1187"/>
      <c r="H175" s="1186" t="s">
        <v>300</v>
      </c>
      <c r="I175" s="1187"/>
      <c r="J175" s="1186" t="s">
        <v>301</v>
      </c>
      <c r="K175" s="1187"/>
      <c r="L175" s="1186" t="s">
        <v>302</v>
      </c>
      <c r="M175" s="1187"/>
      <c r="N175" s="30"/>
      <c r="O175" s="1151">
        <v>4</v>
      </c>
      <c r="P175" s="1151" t="str">
        <f>IFERROR(INDEX(内線情報!$C$5:$C$54,MATCH($Q175,内線情報!$B$5:$B$54,0)),"")&amp;""</f>
        <v/>
      </c>
      <c r="Q175" s="1160"/>
      <c r="R175" s="1151" t="str">
        <f>IFERROR(INDEX(内線情報!$D$5:$D$54,MATCH($Q175,内線情報!$B$5:$B$54,0)),"")&amp;""</f>
        <v/>
      </c>
      <c r="S175" s="431" t="s">
        <v>643</v>
      </c>
      <c r="T175" s="431" t="s">
        <v>643</v>
      </c>
      <c r="U175" s="431" t="s">
        <v>643</v>
      </c>
      <c r="V175" s="431" t="s">
        <v>643</v>
      </c>
      <c r="W175" s="431" t="s">
        <v>643</v>
      </c>
      <c r="X175" s="431" t="s">
        <v>643</v>
      </c>
      <c r="Y175" s="431" t="s">
        <v>643</v>
      </c>
      <c r="Z175" s="431" t="s">
        <v>643</v>
      </c>
      <c r="AA175" s="431" t="s">
        <v>643</v>
      </c>
      <c r="AB175" s="431" t="s">
        <v>643</v>
      </c>
      <c r="AC175" s="431" t="s">
        <v>643</v>
      </c>
      <c r="AD175" s="431" t="s">
        <v>643</v>
      </c>
      <c r="AE175" s="431" t="s">
        <v>643</v>
      </c>
      <c r="AF175" s="431" t="s">
        <v>643</v>
      </c>
      <c r="AG175" s="431" t="s">
        <v>643</v>
      </c>
      <c r="AH175" s="431" t="s">
        <v>643</v>
      </c>
      <c r="AI175" s="431" t="s">
        <v>643</v>
      </c>
      <c r="AJ175" s="431" t="s">
        <v>643</v>
      </c>
      <c r="AK175" s="431" t="s">
        <v>643</v>
      </c>
      <c r="AL175" s="431" t="s">
        <v>643</v>
      </c>
      <c r="AM175" s="431" t="s">
        <v>643</v>
      </c>
      <c r="AN175" s="431" t="s">
        <v>643</v>
      </c>
      <c r="AO175" s="431" t="s">
        <v>643</v>
      </c>
      <c r="AP175" s="431" t="s">
        <v>643</v>
      </c>
      <c r="AQ175" s="431" t="s">
        <v>643</v>
      </c>
      <c r="AR175" s="431" t="s">
        <v>643</v>
      </c>
      <c r="AS175" s="431" t="s">
        <v>643</v>
      </c>
      <c r="AT175" s="431" t="s">
        <v>643</v>
      </c>
      <c r="AU175" s="431" t="s">
        <v>643</v>
      </c>
      <c r="AV175" s="431" t="s">
        <v>643</v>
      </c>
      <c r="AW175" s="431" t="s">
        <v>643</v>
      </c>
      <c r="AX175" s="431" t="s">
        <v>643</v>
      </c>
      <c r="AY175" s="431" t="s">
        <v>643</v>
      </c>
      <c r="AZ175" s="431" t="s">
        <v>643</v>
      </c>
      <c r="BA175" s="431" t="s">
        <v>643</v>
      </c>
      <c r="BB175" s="431" t="s">
        <v>643</v>
      </c>
      <c r="BC175" s="1178" t="s">
        <v>643</v>
      </c>
      <c r="BD175" s="1151" t="str">
        <f>IFERROR(IF(Q175="","",IF(ISBLANK(INDEX(内線情報!$G$5:$G$54,Q175)),1,DS175)),"")&amp;""</f>
        <v/>
      </c>
      <c r="BE175" s="1180"/>
      <c r="BQ175" s="52"/>
      <c r="BS175" s="52"/>
      <c r="BU175" s="52"/>
      <c r="BV175" s="50"/>
      <c r="BW175" s="52"/>
      <c r="BY175" s="52"/>
      <c r="CA175" s="52"/>
      <c r="CC175" s="52"/>
      <c r="CE175" s="52"/>
      <c r="CG175" s="52"/>
      <c r="CH175" s="50"/>
      <c r="CI175" s="52"/>
      <c r="CK175" s="52"/>
      <c r="CM175" s="52"/>
      <c r="DA175" s="1166" t="str">
        <f>IFERROR(IF(COUNT(Q169:Q194)&gt;0,IF($DN168&lt;18,"grey",B175),"grey"),B175)</f>
        <v>grey</v>
      </c>
      <c r="DB175" s="1167"/>
      <c r="DC175" s="1166" t="str">
        <f>IFERROR(IF(COUNT(Q169:Q194)&gt;0,IF($DN168&lt;18,"grey",D175),"grey"),D175)</f>
        <v>grey</v>
      </c>
      <c r="DD175" s="1167"/>
      <c r="DE175" s="1166" t="str">
        <f>IFERROR(IF(COUNT(Q169:Q194)&gt;0,IF($DN168&lt;18,"grey",F175),"grey"),F175)</f>
        <v>grey</v>
      </c>
      <c r="DF175" s="1167"/>
      <c r="DG175" s="1166" t="str">
        <f>IFERROR(IF(COUNT(Q169:Q194)&gt;0,IF($DN168&lt;18,"grey",H175),"grey"),H175)</f>
        <v>grey</v>
      </c>
      <c r="DH175" s="1167"/>
      <c r="DI175" s="1166" t="str">
        <f>IFERROR(IF(COUNT(Q169:Q194)&gt;0,IF($DN168&lt;18,"grey",J175),"grey"),J175)</f>
        <v>grey</v>
      </c>
      <c r="DJ175" s="1167"/>
      <c r="DK175" s="1166" t="str">
        <f>IFERROR(IF(COUNT(Q169:Q194)&gt;0,IF($DN168&lt;18,"grey",L175),"grey"),L175)</f>
        <v>grey</v>
      </c>
      <c r="DL175" s="1167"/>
      <c r="DM175" s="22" t="str">
        <f>IFERROR(INDEX(内線情報!$BL$5:$BL$41,MATCH(R175,内線情報!$AI$5:$AI$43,0),1),"")</f>
        <v/>
      </c>
      <c r="DS175" s="1141" t="e">
        <f>INDEX(内線情報!$G$5:$G$54,MATCH(Q175,DK,0))</f>
        <v>#N/A</v>
      </c>
      <c r="DV175" s="1166"/>
      <c r="DW175" s="1167"/>
      <c r="DX175" s="1166"/>
      <c r="DY175" s="1167"/>
      <c r="DZ175" s="1166"/>
      <c r="EA175" s="1167"/>
      <c r="EB175" s="1166"/>
      <c r="EC175" s="1167"/>
      <c r="ED175" s="1166"/>
      <c r="EE175" s="1167"/>
      <c r="EF175" s="1166"/>
      <c r="EG175" s="1167"/>
      <c r="ET175" s="1166"/>
      <c r="EU175" s="1167"/>
      <c r="EV175" s="1166"/>
      <c r="EW175" s="1167"/>
      <c r="EX175" s="1166"/>
      <c r="EY175" s="1167"/>
      <c r="EZ175" s="1166"/>
      <c r="FA175" s="1167"/>
      <c r="FB175" s="1166"/>
      <c r="FC175" s="1167"/>
      <c r="FD175" s="1166"/>
      <c r="FE175" s="1167"/>
      <c r="FF175" s="420"/>
      <c r="FG175" s="420"/>
      <c r="FH175" s="420"/>
      <c r="FI175" s="420"/>
      <c r="FJ175" s="420"/>
      <c r="FK175" s="420"/>
      <c r="FL175" s="420"/>
      <c r="FM175" s="420"/>
      <c r="FN175" s="420"/>
      <c r="FO175" s="420"/>
      <c r="FP175" s="420"/>
      <c r="FQ175" s="420"/>
      <c r="FR175" s="1166"/>
      <c r="FS175" s="1167"/>
      <c r="FT175" s="1166"/>
      <c r="FU175" s="1167"/>
      <c r="FV175" s="1166"/>
      <c r="FW175" s="1167"/>
      <c r="FX175" s="1166"/>
      <c r="FY175" s="1167"/>
      <c r="FZ175" s="1166"/>
      <c r="GA175" s="1167"/>
      <c r="GB175" s="1166"/>
      <c r="GC175" s="1167"/>
      <c r="GE175" s="1151" t="str">
        <f>IF($GF175="grey","grey","")</f>
        <v>grey</v>
      </c>
      <c r="GF175" s="1151" t="str">
        <f>IF($GG175="grey","grey","")</f>
        <v>grey</v>
      </c>
      <c r="GG175" s="1160" t="str">
        <f>IF(Q175="","grey",IF(COUNTIF(Q:Q,Q175)&gt;1,"red",IF(COUNTIF(_DK,Q175)&gt;0,"","red")))</f>
        <v>grey</v>
      </c>
      <c r="GH175" s="1151" t="str">
        <f>IF($GF175="grey","grey","")</f>
        <v>grey</v>
      </c>
      <c r="GI175" s="633" t="str">
        <f t="shared" ref="GI175:HR175" si="457">IF(GI166="grey","grey",IF($GG175="grey","grey",IF(S175="","yellow",IF(COUNTIF($CT$6:$CT$21,S175)&gt;0,"","red"))))</f>
        <v>grey</v>
      </c>
      <c r="GJ175" s="633" t="str">
        <f t="shared" si="457"/>
        <v>grey</v>
      </c>
      <c r="GK175" s="633" t="str">
        <f t="shared" si="457"/>
        <v>grey</v>
      </c>
      <c r="GL175" s="633" t="str">
        <f t="shared" si="457"/>
        <v>grey</v>
      </c>
      <c r="GM175" s="633" t="str">
        <f t="shared" si="457"/>
        <v>grey</v>
      </c>
      <c r="GN175" s="633" t="str">
        <f t="shared" si="457"/>
        <v>grey</v>
      </c>
      <c r="GO175" s="633" t="str">
        <f t="shared" si="457"/>
        <v>grey</v>
      </c>
      <c r="GP175" s="633" t="str">
        <f t="shared" si="457"/>
        <v>grey</v>
      </c>
      <c r="GQ175" s="633" t="str">
        <f t="shared" si="457"/>
        <v>grey</v>
      </c>
      <c r="GR175" s="633" t="str">
        <f t="shared" si="457"/>
        <v>grey</v>
      </c>
      <c r="GS175" s="633" t="str">
        <f t="shared" si="457"/>
        <v>grey</v>
      </c>
      <c r="GT175" s="633" t="str">
        <f t="shared" si="457"/>
        <v>grey</v>
      </c>
      <c r="GU175" s="633" t="str">
        <f t="shared" si="457"/>
        <v>grey</v>
      </c>
      <c r="GV175" s="633" t="str">
        <f t="shared" si="457"/>
        <v>grey</v>
      </c>
      <c r="GW175" s="633" t="str">
        <f t="shared" si="457"/>
        <v>grey</v>
      </c>
      <c r="GX175" s="633" t="str">
        <f t="shared" si="457"/>
        <v>grey</v>
      </c>
      <c r="GY175" s="633" t="str">
        <f t="shared" si="457"/>
        <v>grey</v>
      </c>
      <c r="GZ175" s="633" t="str">
        <f t="shared" si="457"/>
        <v>grey</v>
      </c>
      <c r="HA175" s="633" t="str">
        <f t="shared" si="457"/>
        <v>grey</v>
      </c>
      <c r="HB175" s="633" t="str">
        <f t="shared" si="457"/>
        <v>grey</v>
      </c>
      <c r="HC175" s="633" t="str">
        <f t="shared" si="457"/>
        <v>grey</v>
      </c>
      <c r="HD175" s="633" t="str">
        <f t="shared" si="457"/>
        <v>grey</v>
      </c>
      <c r="HE175" s="633" t="str">
        <f t="shared" si="457"/>
        <v>grey</v>
      </c>
      <c r="HF175" s="633" t="str">
        <f t="shared" si="457"/>
        <v>grey</v>
      </c>
      <c r="HG175" s="633" t="str">
        <f t="shared" si="457"/>
        <v>grey</v>
      </c>
      <c r="HH175" s="633" t="str">
        <f t="shared" si="457"/>
        <v>grey</v>
      </c>
      <c r="HI175" s="633" t="str">
        <f t="shared" si="457"/>
        <v>grey</v>
      </c>
      <c r="HJ175" s="633" t="str">
        <f t="shared" si="457"/>
        <v>grey</v>
      </c>
      <c r="HK175" s="633" t="str">
        <f t="shared" si="457"/>
        <v>grey</v>
      </c>
      <c r="HL175" s="633" t="str">
        <f t="shared" si="457"/>
        <v>grey</v>
      </c>
      <c r="HM175" s="633" t="str">
        <f t="shared" si="457"/>
        <v>grey</v>
      </c>
      <c r="HN175" s="633" t="str">
        <f t="shared" si="457"/>
        <v>grey</v>
      </c>
      <c r="HO175" s="633" t="str">
        <f t="shared" si="457"/>
        <v>grey</v>
      </c>
      <c r="HP175" s="633" t="str">
        <f t="shared" si="457"/>
        <v>grey</v>
      </c>
      <c r="HQ175" s="633" t="str">
        <f t="shared" si="457"/>
        <v>grey</v>
      </c>
      <c r="HR175" s="633" t="str">
        <f t="shared" si="457"/>
        <v>grey</v>
      </c>
      <c r="HS175" s="1162" t="str">
        <f t="shared" ref="HS175" si="458">IF($GG175="grey","grey",IF(BC175="","",IF(COUNTIF($CV$6:$CV$7,BC175)&gt;0,"","red")))</f>
        <v>grey</v>
      </c>
      <c r="HT175" s="1151" t="str">
        <f t="shared" ref="HT175:HU175" si="459">IF($GG175="grey","grey","")</f>
        <v>grey</v>
      </c>
      <c r="HU175" s="1160" t="str">
        <f t="shared" si="459"/>
        <v>grey</v>
      </c>
    </row>
    <row r="176" spans="1:229">
      <c r="B176" s="34" t="s">
        <v>57</v>
      </c>
      <c r="C176" s="35"/>
      <c r="D176" s="34" t="s">
        <v>57</v>
      </c>
      <c r="E176" s="35"/>
      <c r="F176" s="34" t="s">
        <v>57</v>
      </c>
      <c r="G176" s="35"/>
      <c r="H176" s="34" t="s">
        <v>57</v>
      </c>
      <c r="I176" s="35"/>
      <c r="J176" s="34" t="s">
        <v>57</v>
      </c>
      <c r="K176" s="35"/>
      <c r="L176" s="34" t="s">
        <v>57</v>
      </c>
      <c r="M176" s="35"/>
      <c r="N176" s="30"/>
      <c r="O176" s="1152"/>
      <c r="P176" s="1152"/>
      <c r="Q176" s="1161"/>
      <c r="R176" s="1152"/>
      <c r="S176" s="432" t="s">
        <v>643</v>
      </c>
      <c r="T176" s="432" t="s">
        <v>643</v>
      </c>
      <c r="U176" s="432" t="s">
        <v>643</v>
      </c>
      <c r="V176" s="432" t="s">
        <v>643</v>
      </c>
      <c r="W176" s="432" t="s">
        <v>643</v>
      </c>
      <c r="X176" s="432" t="s">
        <v>643</v>
      </c>
      <c r="Y176" s="432" t="s">
        <v>643</v>
      </c>
      <c r="Z176" s="432" t="s">
        <v>643</v>
      </c>
      <c r="AA176" s="432" t="s">
        <v>643</v>
      </c>
      <c r="AB176" s="432" t="s">
        <v>643</v>
      </c>
      <c r="AC176" s="432" t="s">
        <v>643</v>
      </c>
      <c r="AD176" s="432" t="s">
        <v>643</v>
      </c>
      <c r="AE176" s="432" t="s">
        <v>643</v>
      </c>
      <c r="AF176" s="432" t="s">
        <v>643</v>
      </c>
      <c r="AG176" s="432" t="s">
        <v>643</v>
      </c>
      <c r="AH176" s="432" t="s">
        <v>643</v>
      </c>
      <c r="AI176" s="432" t="s">
        <v>643</v>
      </c>
      <c r="AJ176" s="432" t="s">
        <v>643</v>
      </c>
      <c r="AK176" s="432" t="s">
        <v>643</v>
      </c>
      <c r="AL176" s="432" t="s">
        <v>643</v>
      </c>
      <c r="AM176" s="432" t="s">
        <v>643</v>
      </c>
      <c r="AN176" s="432" t="s">
        <v>643</v>
      </c>
      <c r="AO176" s="432" t="s">
        <v>643</v>
      </c>
      <c r="AP176" s="432" t="s">
        <v>643</v>
      </c>
      <c r="AQ176" s="432" t="s">
        <v>643</v>
      </c>
      <c r="AR176" s="432" t="s">
        <v>643</v>
      </c>
      <c r="AS176" s="432" t="s">
        <v>643</v>
      </c>
      <c r="AT176" s="432" t="s">
        <v>643</v>
      </c>
      <c r="AU176" s="432" t="s">
        <v>643</v>
      </c>
      <c r="AV176" s="432" t="s">
        <v>643</v>
      </c>
      <c r="AW176" s="432" t="s">
        <v>643</v>
      </c>
      <c r="AX176" s="432" t="s">
        <v>643</v>
      </c>
      <c r="AY176" s="432" t="s">
        <v>643</v>
      </c>
      <c r="AZ176" s="432" t="s">
        <v>643</v>
      </c>
      <c r="BA176" s="432" t="s">
        <v>643</v>
      </c>
      <c r="BB176" s="432" t="s">
        <v>643</v>
      </c>
      <c r="BC176" s="1179"/>
      <c r="BD176" s="1152"/>
      <c r="BE176" s="1181"/>
      <c r="BU176" s="50"/>
      <c r="BV176" s="50"/>
      <c r="BW176" s="50"/>
      <c r="CG176" s="50"/>
      <c r="CH176" s="50"/>
      <c r="CI176" s="50"/>
      <c r="DA176" s="34" t="str">
        <f>IF(DA175="grey","grey",IF(B176="","yellow",IF(COUNTIF($BG$6:$BG$39,B176)&gt;0,"","red")))</f>
        <v>grey</v>
      </c>
      <c r="DB176" s="35" t="str">
        <f ca="1">IF(DA175="grey","grey",IFERROR(IF(COUNTIF(INDIRECT(B176),SUBSTITUTE(C176,"*","~")),EU176,"red"),IF(AND(C176&lt;&gt;$BG$7,C176&lt;&gt;$BG$8,C176&lt;&gt;$BG$9,C176&lt;&gt;$BG$10,C176&lt;&gt;$BG$11,C176&lt;&gt;$BG$12,C176&lt;&gt;$BG$13),"grey",EU176)))</f>
        <v>grey</v>
      </c>
      <c r="DC176" s="34" t="str">
        <f>IF(DC175="grey","grey",IF(D176="","yellow",IF(COUNTIF($BG$6:$BG$39,D176)&gt;0,"","red")))</f>
        <v>grey</v>
      </c>
      <c r="DD176" s="35" t="str">
        <f ca="1">IF(DC175="grey","grey",IFERROR(IF(COUNTIF(INDIRECT(D176),SUBSTITUTE(E176,"*","~")),EW176,"red"),IF(AND(E176&lt;&gt;$BG$7,E176&lt;&gt;$BG$8,E176&lt;&gt;$BG$9,E176&lt;&gt;$BG$10,E176&lt;&gt;$BG$11,E176&lt;&gt;$BG$12,E176&lt;&gt;$BG$13),"grey",EW176)))</f>
        <v>grey</v>
      </c>
      <c r="DE176" s="34" t="str">
        <f>IF(DE175="grey","grey",IF(F176="","yellow",IF(COUNTIF($BG$6:$BG$39,F176)&gt;0,"","red")))</f>
        <v>grey</v>
      </c>
      <c r="DF176" s="35" t="str">
        <f ca="1">IF(DE175="grey","grey",IFERROR(IF(COUNTIF(INDIRECT(F176),SUBSTITUTE(G176,"*","~")),EY176,"red"),IF(AND(G176&lt;&gt;$BG$7,G176&lt;&gt;$BG$8,G176&lt;&gt;$BG$9,G176&lt;&gt;$BG$10,G176&lt;&gt;$BG$11,G176&lt;&gt;$BG$12,G176&lt;&gt;$BG$13),"grey",EY176)))</f>
        <v>grey</v>
      </c>
      <c r="DG176" s="34" t="str">
        <f>IF(DG175="grey","grey",IF(H176="","yellow",IF(COUNTIF($BG$6:$BG$39,H176)&gt;0,"","red")))</f>
        <v>grey</v>
      </c>
      <c r="DH176" s="35" t="str">
        <f ca="1">IF(DG175="grey","grey",IFERROR(IF(COUNTIF(INDIRECT(H176),SUBSTITUTE(I176,"*","~")),FA176,"red"),IF(AND(I176&lt;&gt;$BG$7,I176&lt;&gt;$BG$8,I176&lt;&gt;$BG$9,I176&lt;&gt;$BG$10,I176&lt;&gt;$BG$11,I176&lt;&gt;$BG$12,I176&lt;&gt;$BG$13),"grey",FA176)))</f>
        <v>grey</v>
      </c>
      <c r="DI176" s="34" t="str">
        <f>IF(DI175="grey","grey",IF(J176="","yellow",IF(COUNTIF($BG$6:$BG$39,J176)&gt;0,"","red")))</f>
        <v>grey</v>
      </c>
      <c r="DJ176" s="35" t="str">
        <f ca="1">IF(DI175="grey","grey",IFERROR(IF(COUNTIF(INDIRECT(J176),SUBSTITUTE(K176,"*","~")),FC176,"red"),IF(AND(K176&lt;&gt;$BG$7,K176&lt;&gt;$BG$8,K176&lt;&gt;$BG$9,K176&lt;&gt;$BG$10,K176&lt;&gt;$BG$11,K176&lt;&gt;$BG$12,K176&lt;&gt;$BG$13),"grey",FC176)))</f>
        <v>grey</v>
      </c>
      <c r="DK176" s="34" t="str">
        <f>IF(DK175="grey","grey",IF(L176="","yellow",IF(COUNTIF($BG$6:$BG$39,L176)&gt;0,"","red")))</f>
        <v>grey</v>
      </c>
      <c r="DL176" s="35" t="str">
        <f ca="1">IF(DK175="grey","grey",IFERROR(IF(COUNTIF(INDIRECT(L176),SUBSTITUTE(M176,"*","~")),FE176,"red"),IF(AND(M176&lt;&gt;$BG$7,M176&lt;&gt;$BG$8,M176&lt;&gt;$BG$9,M176&lt;&gt;$BG$10,M176&lt;&gt;$BG$11,M176&lt;&gt;$BG$12,M176&lt;&gt;$BG$13),"grey",FE176)))</f>
        <v>grey</v>
      </c>
      <c r="DM176" s="22" t="str">
        <f>IFERROR(INDEX(内線情報!$BL$5:$BL$41,MATCH(R176,内線情報!$AI$5:$AI$43,0),1),"")</f>
        <v/>
      </c>
      <c r="DS176" s="1141"/>
      <c r="DV176" s="34" t="str">
        <f>CONCATENATE(B176,C176)</f>
        <v>未使用</v>
      </c>
      <c r="DW176" s="35"/>
      <c r="DX176" s="34" t="str">
        <f>CONCATENATE(D176,E176)</f>
        <v>未使用</v>
      </c>
      <c r="DY176" s="35"/>
      <c r="DZ176" s="34" t="str">
        <f>CONCATENATE(F176,G176)</f>
        <v>未使用</v>
      </c>
      <c r="EA176" s="35"/>
      <c r="EB176" s="34" t="str">
        <f>CONCATENATE(H176,I176)</f>
        <v>未使用</v>
      </c>
      <c r="EC176" s="35"/>
      <c r="ED176" s="34" t="str">
        <f>CONCATENATE(J176,K176)</f>
        <v>未使用</v>
      </c>
      <c r="EE176" s="35"/>
      <c r="EF176" s="34" t="str">
        <f>CONCATENATE(L176,M176)</f>
        <v>未使用</v>
      </c>
      <c r="EG176" s="35"/>
      <c r="EH176" s="22">
        <f>COUNTIF($DV$6:$EG$34,DV176)</f>
        <v>18</v>
      </c>
      <c r="EJ176" s="22">
        <f>COUNTIF($DV$6:$EG$34,DX176)</f>
        <v>18</v>
      </c>
      <c r="EL176" s="22">
        <f>COUNTIF($DV$6:$EG$34,DZ176)</f>
        <v>18</v>
      </c>
      <c r="EN176" s="22">
        <f>COUNTIF($DV$6:$EG$34,EB176)</f>
        <v>18</v>
      </c>
      <c r="EP176" s="22">
        <f>COUNTIF($DV$6:$EG$34,ED176)</f>
        <v>18</v>
      </c>
      <c r="ER176" s="22">
        <f>COUNTIF($DV$6:$EG$34,EF176)</f>
        <v>18</v>
      </c>
      <c r="ET176" s="34" t="str">
        <f>IF(DV176="未使用","",IF(EH176&lt;2,"","red"))</f>
        <v/>
      </c>
      <c r="EU176" s="35" t="str">
        <f>IF(B176="ボックスキー","",IF(C176="","red",FS176))</f>
        <v>red</v>
      </c>
      <c r="EV176" s="34" t="str">
        <f>IF(DX176="未使用","",IF(EJ176&lt;2,"","red"))</f>
        <v/>
      </c>
      <c r="EW176" s="35" t="str">
        <f>IF(D176="ボックスキー","",IF(E176="","red",FU176))</f>
        <v>red</v>
      </c>
      <c r="EX176" s="34" t="str">
        <f>IF(DZ176="未使用","",IF(EL176&lt;2,"","red"))</f>
        <v/>
      </c>
      <c r="EY176" s="35" t="str">
        <f>IF(F176="ボックスキー","",IF(G176="","red",FW176))</f>
        <v>red</v>
      </c>
      <c r="EZ176" s="34" t="str">
        <f>IF(EB176="未使用","",IF(EN176&lt;2,"","red"))</f>
        <v/>
      </c>
      <c r="FA176" s="35" t="str">
        <f>IF(H176="ボックスキー","",IF(I176="","red",FY176))</f>
        <v>red</v>
      </c>
      <c r="FB176" s="34" t="str">
        <f>IF(ED176="未使用","",IF(EP176&lt;2,"","red"))</f>
        <v/>
      </c>
      <c r="FC176" s="35" t="str">
        <f>IF(J176="ボックスキー","",IF(K176="","red",GA176))</f>
        <v>red</v>
      </c>
      <c r="FD176" s="34" t="str">
        <f>IF(EF176="未使用","",IF(ER176&lt;2,"","red"))</f>
        <v/>
      </c>
      <c r="FE176" s="35" t="str">
        <f>IF(L176="ボックスキー","",IF(M176="","red",GC176))</f>
        <v>red</v>
      </c>
      <c r="FF176" s="419"/>
      <c r="FG176" s="419"/>
      <c r="FH176" s="419"/>
      <c r="FI176" s="419"/>
      <c r="FJ176" s="419"/>
      <c r="FK176" s="419"/>
      <c r="FL176" s="419"/>
      <c r="FM176" s="419"/>
      <c r="FN176" s="419"/>
      <c r="FO176" s="419"/>
      <c r="FP176" s="419"/>
      <c r="FQ176" s="419"/>
      <c r="FR176" s="34"/>
      <c r="FS176" s="35" t="str">
        <f>IF(B176=$FG$6,INDEX($FG$7:$FG$18,C176),IF(B176=$FH$6,INDEX($FH$7:$FH$12,C176),IF(B176=$FI$6,INDEX($FI$7:$FI$18,C176),IF(B176=$FJ$6,INDEX($FJ$7:$FJ$56,C176),"none"))))</f>
        <v>none</v>
      </c>
      <c r="FT176" s="34"/>
      <c r="FU176" s="35" t="str">
        <f>IF(D176=$FG$6,INDEX($FG$7:$FG$18,E176),IF(D176=$FH$6,INDEX($FH$7:$FH$12,E176),IF(D176=$FI$6,INDEX($FI$7:$FI$18,E176),IF(D176=$FJ$6,INDEX($FJ$7:$FJ$56,E176),"none"))))</f>
        <v>none</v>
      </c>
      <c r="FV176" s="34"/>
      <c r="FW176" s="35" t="str">
        <f>IF(F176=$FG$6,INDEX($FG$7:$FG$18,G176),IF(F176=$FH$6,INDEX($FH$7:$FH$12,G176),IF(F176=$FI$6,INDEX($FI$7:$FI$18,G176),IF(F176=$FJ$6,INDEX($FJ$7:$FJ$56,G176),"none"))))</f>
        <v>none</v>
      </c>
      <c r="FX176" s="34"/>
      <c r="FY176" s="35" t="str">
        <f>IF(H176=$FG$6,INDEX($FG$7:$FG$18,I176),IF(H176=$FH$6,INDEX($FH$7:$FH$12,I176),IF(H176=$FI$6,INDEX($FI$7:$FI$18,I176),IF(H176=$FJ$6,INDEX($FJ$7:$FJ$56,I176),"none"))))</f>
        <v>none</v>
      </c>
      <c r="FZ176" s="34"/>
      <c r="GA176" s="35" t="str">
        <f>IF(J176=$FG$6,INDEX($FG$7:$FG$18,K176),IF(J176=$FH$6,INDEX($FH$7:$FH$12,K176),IF(J176=$FI$6,INDEX($FI$7:$FI$18,K176),IF(J176=$FJ$6,INDEX($FJ$7:$FJ$56,K176),"none"))))</f>
        <v>none</v>
      </c>
      <c r="GB176" s="34"/>
      <c r="GC176" s="35" t="str">
        <f>IF(L176=$FG$6,INDEX($FG$7:$FG$18,M176),IF(L176=$FH$6,INDEX($FH$7:$FH$12,M176),IF(L176=$FI$6,INDEX($FI$7:$FI$18,M176),IF(L176=$FJ$6,INDEX($FJ$7:$FJ$56,M176),"none"))))</f>
        <v>none</v>
      </c>
      <c r="GE176" s="1152"/>
      <c r="GF176" s="1152"/>
      <c r="GG176" s="1161"/>
      <c r="GH176" s="1152"/>
      <c r="GI176" s="633" t="str">
        <f t="shared" ref="GI176:HR176" si="460">IF(GI166="grey","grey",IF($GG175="grey","grey",IF(S176="","yellow",IF(COUNTIF($CW$6:$CW$7,S176)&gt;0,"","red"))))</f>
        <v>grey</v>
      </c>
      <c r="GJ176" s="633" t="str">
        <f t="shared" si="460"/>
        <v>grey</v>
      </c>
      <c r="GK176" s="633" t="str">
        <f t="shared" si="460"/>
        <v>grey</v>
      </c>
      <c r="GL176" s="633" t="str">
        <f t="shared" si="460"/>
        <v>grey</v>
      </c>
      <c r="GM176" s="633" t="str">
        <f t="shared" si="460"/>
        <v>grey</v>
      </c>
      <c r="GN176" s="633" t="str">
        <f t="shared" si="460"/>
        <v>grey</v>
      </c>
      <c r="GO176" s="633" t="str">
        <f t="shared" si="460"/>
        <v>grey</v>
      </c>
      <c r="GP176" s="633" t="str">
        <f t="shared" si="460"/>
        <v>grey</v>
      </c>
      <c r="GQ176" s="633" t="str">
        <f t="shared" si="460"/>
        <v>grey</v>
      </c>
      <c r="GR176" s="633" t="str">
        <f t="shared" si="460"/>
        <v>grey</v>
      </c>
      <c r="GS176" s="633" t="str">
        <f t="shared" si="460"/>
        <v>grey</v>
      </c>
      <c r="GT176" s="633" t="str">
        <f t="shared" si="460"/>
        <v>grey</v>
      </c>
      <c r="GU176" s="633" t="str">
        <f t="shared" si="460"/>
        <v>grey</v>
      </c>
      <c r="GV176" s="633" t="str">
        <f t="shared" si="460"/>
        <v>grey</v>
      </c>
      <c r="GW176" s="633" t="str">
        <f t="shared" si="460"/>
        <v>grey</v>
      </c>
      <c r="GX176" s="633" t="str">
        <f t="shared" si="460"/>
        <v>grey</v>
      </c>
      <c r="GY176" s="633" t="str">
        <f t="shared" si="460"/>
        <v>grey</v>
      </c>
      <c r="GZ176" s="633" t="str">
        <f t="shared" si="460"/>
        <v>grey</v>
      </c>
      <c r="HA176" s="633" t="str">
        <f t="shared" si="460"/>
        <v>grey</v>
      </c>
      <c r="HB176" s="633" t="str">
        <f t="shared" si="460"/>
        <v>grey</v>
      </c>
      <c r="HC176" s="633" t="str">
        <f t="shared" si="460"/>
        <v>grey</v>
      </c>
      <c r="HD176" s="633" t="str">
        <f t="shared" si="460"/>
        <v>grey</v>
      </c>
      <c r="HE176" s="633" t="str">
        <f t="shared" si="460"/>
        <v>grey</v>
      </c>
      <c r="HF176" s="633" t="str">
        <f t="shared" si="460"/>
        <v>grey</v>
      </c>
      <c r="HG176" s="633" t="str">
        <f t="shared" si="460"/>
        <v>grey</v>
      </c>
      <c r="HH176" s="633" t="str">
        <f t="shared" si="460"/>
        <v>grey</v>
      </c>
      <c r="HI176" s="633" t="str">
        <f t="shared" si="460"/>
        <v>grey</v>
      </c>
      <c r="HJ176" s="633" t="str">
        <f t="shared" si="460"/>
        <v>grey</v>
      </c>
      <c r="HK176" s="633" t="str">
        <f t="shared" si="460"/>
        <v>grey</v>
      </c>
      <c r="HL176" s="633" t="str">
        <f t="shared" si="460"/>
        <v>grey</v>
      </c>
      <c r="HM176" s="633" t="str">
        <f t="shared" si="460"/>
        <v>grey</v>
      </c>
      <c r="HN176" s="633" t="str">
        <f t="shared" si="460"/>
        <v>grey</v>
      </c>
      <c r="HO176" s="633" t="str">
        <f t="shared" si="460"/>
        <v>grey</v>
      </c>
      <c r="HP176" s="633" t="str">
        <f t="shared" si="460"/>
        <v>grey</v>
      </c>
      <c r="HQ176" s="633" t="str">
        <f t="shared" si="460"/>
        <v>grey</v>
      </c>
      <c r="HR176" s="633" t="str">
        <f t="shared" si="460"/>
        <v>grey</v>
      </c>
      <c r="HS176" s="1163"/>
      <c r="HT176" s="1152"/>
      <c r="HU176" s="1161"/>
    </row>
    <row r="177" spans="2:229">
      <c r="B177" s="1175" t="str">
        <f>IFERROR(INDEX($DV:$DV,ROW()),"")&amp;""</f>
        <v/>
      </c>
      <c r="C177" s="1176"/>
      <c r="D177" s="1177" t="str">
        <f>IFERROR(INDEX($DX:$DX,ROW()),"")&amp;""</f>
        <v/>
      </c>
      <c r="E177" s="1176"/>
      <c r="F177" s="1175" t="str">
        <f>IFERROR(INDEX($DZ:$DZ,ROW()),"")&amp;""</f>
        <v/>
      </c>
      <c r="G177" s="1176"/>
      <c r="H177" s="1175" t="str">
        <f>IFERROR(INDEX($EB:$EB,ROW()),"")&amp;""</f>
        <v/>
      </c>
      <c r="I177" s="1176"/>
      <c r="J177" s="1175" t="str">
        <f>IFERROR(INDEX($ED:$ED,ROW()),"")&amp;""</f>
        <v/>
      </c>
      <c r="K177" s="1176"/>
      <c r="L177" s="1175" t="str">
        <f>IFERROR(INDEX($EF:$EF,ROW()),"")&amp;""</f>
        <v/>
      </c>
      <c r="M177" s="1176"/>
      <c r="N177" s="30"/>
      <c r="O177" s="1151">
        <v>5</v>
      </c>
      <c r="P177" s="1151" t="str">
        <f>IFERROR(INDEX(内線情報!$C$5:$C$54,MATCH($Q177,内線情報!$B$5:$B$54,0)),"")&amp;""</f>
        <v/>
      </c>
      <c r="Q177" s="1160"/>
      <c r="R177" s="1151" t="str">
        <f>IFERROR(INDEX(内線情報!$D$5:$D$54,MATCH($Q177,内線情報!$B$5:$B$54,0)),"")&amp;""</f>
        <v/>
      </c>
      <c r="S177" s="431" t="s">
        <v>643</v>
      </c>
      <c r="T177" s="431" t="s">
        <v>643</v>
      </c>
      <c r="U177" s="431" t="s">
        <v>643</v>
      </c>
      <c r="V177" s="431" t="s">
        <v>643</v>
      </c>
      <c r="W177" s="431" t="s">
        <v>643</v>
      </c>
      <c r="X177" s="431" t="s">
        <v>643</v>
      </c>
      <c r="Y177" s="431" t="s">
        <v>643</v>
      </c>
      <c r="Z177" s="431" t="s">
        <v>643</v>
      </c>
      <c r="AA177" s="431" t="s">
        <v>643</v>
      </c>
      <c r="AB177" s="431" t="s">
        <v>643</v>
      </c>
      <c r="AC177" s="431" t="s">
        <v>643</v>
      </c>
      <c r="AD177" s="431" t="s">
        <v>643</v>
      </c>
      <c r="AE177" s="431" t="s">
        <v>643</v>
      </c>
      <c r="AF177" s="431" t="s">
        <v>643</v>
      </c>
      <c r="AG177" s="431" t="s">
        <v>643</v>
      </c>
      <c r="AH177" s="431" t="s">
        <v>643</v>
      </c>
      <c r="AI177" s="431" t="s">
        <v>643</v>
      </c>
      <c r="AJ177" s="431" t="s">
        <v>643</v>
      </c>
      <c r="AK177" s="431" t="s">
        <v>643</v>
      </c>
      <c r="AL177" s="431" t="s">
        <v>643</v>
      </c>
      <c r="AM177" s="431" t="s">
        <v>643</v>
      </c>
      <c r="AN177" s="431" t="s">
        <v>643</v>
      </c>
      <c r="AO177" s="431" t="s">
        <v>643</v>
      </c>
      <c r="AP177" s="431" t="s">
        <v>643</v>
      </c>
      <c r="AQ177" s="431" t="s">
        <v>643</v>
      </c>
      <c r="AR177" s="431" t="s">
        <v>643</v>
      </c>
      <c r="AS177" s="431" t="s">
        <v>643</v>
      </c>
      <c r="AT177" s="431" t="s">
        <v>643</v>
      </c>
      <c r="AU177" s="431" t="s">
        <v>643</v>
      </c>
      <c r="AV177" s="431" t="s">
        <v>643</v>
      </c>
      <c r="AW177" s="431" t="s">
        <v>643</v>
      </c>
      <c r="AX177" s="431" t="s">
        <v>643</v>
      </c>
      <c r="AY177" s="431" t="s">
        <v>643</v>
      </c>
      <c r="AZ177" s="431" t="s">
        <v>643</v>
      </c>
      <c r="BA177" s="431" t="s">
        <v>643</v>
      </c>
      <c r="BB177" s="431" t="s">
        <v>643</v>
      </c>
      <c r="BC177" s="1178" t="s">
        <v>643</v>
      </c>
      <c r="BD177" s="1151" t="str">
        <f>IFERROR(IF(Q177="","",IF(ISBLANK(INDEX(内線情報!$G$5:$G$54,Q177)),1,DS177)),"")&amp;""</f>
        <v/>
      </c>
      <c r="BE177" s="1180"/>
      <c r="BP177" s="50" t="e">
        <f>INDEX(番号!$CA$5:$CB$44,C176,2)</f>
        <v>#VALUE!</v>
      </c>
      <c r="BQ177" s="50" t="str">
        <f>IF(C176="","",IF(BP177="",INDEX(番号!$CA$44:$CB175,C176,2),BP177))</f>
        <v/>
      </c>
      <c r="BR177" s="50" t="e">
        <f>INDEX(番号!$CC$5:$CE$52,C176,3)</f>
        <v>#VALUE!</v>
      </c>
      <c r="BS177" s="50" t="str">
        <f>IF(C176="","",IF(BR177="0",INDEX(番号!$CC$5:$CE$52,C176,2),BR177))&amp;""</f>
        <v/>
      </c>
      <c r="BT177" s="50" t="e">
        <f>INDEX(番号!$CA$5:$CB$44,E176,2)</f>
        <v>#VALUE!</v>
      </c>
      <c r="BU177" s="50" t="str">
        <f>IF(E176="","",IF(BT177="",INDEX(番号!$CA$44:$CB175,E176,2),BT177))&amp;""</f>
        <v/>
      </c>
      <c r="BV177" s="50" t="e">
        <f>INDEX(番号!$CC$5:$CE$52,E176,3)</f>
        <v>#VALUE!</v>
      </c>
      <c r="BW177" s="50" t="str">
        <f>IF(E176="","",IF(BV177="0",INDEX(番号!$CC$5:$CE$52,E176,2),BV177))&amp;""</f>
        <v/>
      </c>
      <c r="BX177" s="50" t="e">
        <f>INDEX(番号!$CA$5:$CB$44,G176,2)</f>
        <v>#VALUE!</v>
      </c>
      <c r="BY177" s="50" t="str">
        <f>IF(G176="","",IF(BX177="",INDEX(番号!$CA$44:$CB175,G176,2),BX177))&amp;""</f>
        <v/>
      </c>
      <c r="BZ177" s="50" t="e">
        <f>INDEX(番号!$CC$5:$CE$52,G176,3)</f>
        <v>#VALUE!</v>
      </c>
      <c r="CA177" s="50" t="str">
        <f>IF(G176="","",IF(BZ177="0",INDEX(番号!$CC$5:$CE$52,G176,2),BZ177))&amp;""</f>
        <v/>
      </c>
      <c r="CB177" s="50" t="e">
        <f>INDEX(番号!$CA$5:$CB$44,I176,2)</f>
        <v>#VALUE!</v>
      </c>
      <c r="CC177" s="50" t="str">
        <f>IF(I176="","",IF(CB177="",INDEX(番号!$CA$44:$CB175,I176,2),CB177))&amp;""</f>
        <v/>
      </c>
      <c r="CD177" s="50" t="e">
        <f>INDEX(番号!$CC$5:$CE$52,I176,3)</f>
        <v>#VALUE!</v>
      </c>
      <c r="CE177" s="50" t="str">
        <f>IF(I176="","",IF(CD177="0",INDEX(番号!$CC$5:$CE$52,I176,2),CD177))&amp;""</f>
        <v/>
      </c>
      <c r="CF177" s="50" t="e">
        <f>INDEX(番号!$CA$5:$CB$44,K176,2)</f>
        <v>#VALUE!</v>
      </c>
      <c r="CG177" s="50" t="str">
        <f>IF(K176="","",IF(CF177="",INDEX(番号!$CA$5:$CB$44,K176,1),CF177))&amp;""</f>
        <v/>
      </c>
      <c r="CH177" s="50" t="e">
        <f>INDEX(番号!$CC$5:$CE$52,K176,3)</f>
        <v>#VALUE!</v>
      </c>
      <c r="CI177" s="50" t="str">
        <f>IF(K176="","",IF(CH177="0",INDEX(番号!$CC$5:$CE$52,K176,2),CH177))&amp;""</f>
        <v/>
      </c>
      <c r="CJ177" s="50" t="e">
        <f>INDEX(番号!$CA$5:$CB$44,M176,2)</f>
        <v>#VALUE!</v>
      </c>
      <c r="CK177" s="50" t="str">
        <f>IF(M176="","",IF(CJ177="",INDEX(番号!$CA$5:$CB$44,M176,1),CJ177))&amp;""</f>
        <v/>
      </c>
      <c r="CL177" s="50" t="e">
        <f>INDEX(番号!$CC$5:$CE$52,M176,3)</f>
        <v>#VALUE!</v>
      </c>
      <c r="CM177" s="50" t="str">
        <f>IF(M176="","",IF(CL177="0",INDEX(番号!$CC$5:$CE$52,M176,2),CL177))&amp;""</f>
        <v/>
      </c>
      <c r="DA177" s="1153" t="str">
        <f>IF(DA175="grey","grey","")</f>
        <v>grey</v>
      </c>
      <c r="DB177" s="1154"/>
      <c r="DC177" s="1153" t="str">
        <f>IF(DC175="grey","grey","")</f>
        <v>grey</v>
      </c>
      <c r="DD177" s="1154"/>
      <c r="DE177" s="1153" t="str">
        <f>IF(DE175="grey","grey","")</f>
        <v>grey</v>
      </c>
      <c r="DF177" s="1154"/>
      <c r="DG177" s="1153" t="str">
        <f>IF(DG175="grey","grey","")</f>
        <v>grey</v>
      </c>
      <c r="DH177" s="1154"/>
      <c r="DI177" s="1153" t="str">
        <f>IF(DI175="grey","grey","")</f>
        <v>grey</v>
      </c>
      <c r="DJ177" s="1154"/>
      <c r="DK177" s="1153" t="str">
        <f>IF(DK175="grey","grey","")</f>
        <v>grey</v>
      </c>
      <c r="DL177" s="1154"/>
      <c r="DM177" s="22" t="str">
        <f>IFERROR(INDEX(内線情報!$BL$5:$BL$41,MATCH(R177,内線情報!$AI$5:$AI$43,0),1),"")</f>
        <v/>
      </c>
      <c r="DS177" s="1141" t="e">
        <f>INDEX(内線情報!$G$5:$G$54,MATCH(Q177,DK,0))</f>
        <v>#N/A</v>
      </c>
      <c r="DV177" s="1153" t="str">
        <f>IF(B176="DK",BQ177,IF(B176="NK",BS177,""))</f>
        <v/>
      </c>
      <c r="DW177" s="1154"/>
      <c r="DX177" s="1155" t="str">
        <f>IF(D176="DK",BU177,IF(D176="NK",BW177,""))</f>
        <v/>
      </c>
      <c r="DY177" s="1156"/>
      <c r="DZ177" s="1155" t="str">
        <f>IF(F176="DK",BY177,IF(F176="NK",CA177,""))</f>
        <v/>
      </c>
      <c r="EA177" s="1156"/>
      <c r="EB177" s="1155" t="str">
        <f>IF(H176="DK",CC177,IF(H176="NK",CE177,""))</f>
        <v/>
      </c>
      <c r="EC177" s="1156"/>
      <c r="ED177" s="1155" t="str">
        <f>IF(J176="DK",CG177,IF(J176="NK",CI177,""))</f>
        <v/>
      </c>
      <c r="EE177" s="1156"/>
      <c r="EF177" s="1155" t="str">
        <f>IF(L176="DK",CK177,IF(L176="NK",CM177,""))</f>
        <v/>
      </c>
      <c r="EG177" s="1156"/>
      <c r="ET177" s="1153"/>
      <c r="EU177" s="1154"/>
      <c r="EV177" s="1153"/>
      <c r="EW177" s="1154"/>
      <c r="EX177" s="1153"/>
      <c r="EY177" s="1154"/>
      <c r="EZ177" s="1153"/>
      <c r="FA177" s="1154"/>
      <c r="FB177" s="1153"/>
      <c r="FC177" s="1154"/>
      <c r="FD177" s="1153"/>
      <c r="FE177" s="1154"/>
      <c r="FF177" s="411"/>
      <c r="FG177" s="411"/>
      <c r="FH177" s="411"/>
      <c r="FI177" s="411"/>
      <c r="FJ177" s="411"/>
      <c r="FK177" s="411"/>
      <c r="FL177" s="411"/>
      <c r="FM177" s="411"/>
      <c r="FN177" s="411"/>
      <c r="FO177" s="411"/>
      <c r="FP177" s="411"/>
      <c r="FQ177" s="411"/>
      <c r="FR177" s="1153"/>
      <c r="FS177" s="1154"/>
      <c r="FT177" s="1153"/>
      <c r="FU177" s="1154"/>
      <c r="FV177" s="1153"/>
      <c r="FW177" s="1154"/>
      <c r="FX177" s="1153"/>
      <c r="FY177" s="1154"/>
      <c r="FZ177" s="1153"/>
      <c r="GA177" s="1154"/>
      <c r="GB177" s="1153"/>
      <c r="GC177" s="1154"/>
      <c r="GE177" s="1151" t="str">
        <f>IF($GF177="grey","grey","")</f>
        <v>grey</v>
      </c>
      <c r="GF177" s="1151" t="str">
        <f>IF($GG177="grey","grey","")</f>
        <v>grey</v>
      </c>
      <c r="GG177" s="1160" t="str">
        <f>IF(Q177="","grey",IF(COUNTIF(Q:Q,Q177)&gt;1,"red",IF(COUNTIF(_DK,Q177)&gt;0,"","red")))</f>
        <v>grey</v>
      </c>
      <c r="GH177" s="1151" t="str">
        <f>IF($GF177="grey","grey","")</f>
        <v>grey</v>
      </c>
      <c r="GI177" s="633" t="str">
        <f t="shared" ref="GI177:HR177" si="461">IF(GI166="grey","grey",IF($GG177="grey","grey",IF(S177="","yellow",IF(COUNTIF($CT$6:$CT$21,S177)&gt;0,"","red"))))</f>
        <v>grey</v>
      </c>
      <c r="GJ177" s="633" t="str">
        <f t="shared" si="461"/>
        <v>grey</v>
      </c>
      <c r="GK177" s="633" t="str">
        <f t="shared" si="461"/>
        <v>grey</v>
      </c>
      <c r="GL177" s="633" t="str">
        <f t="shared" si="461"/>
        <v>grey</v>
      </c>
      <c r="GM177" s="633" t="str">
        <f t="shared" si="461"/>
        <v>grey</v>
      </c>
      <c r="GN177" s="633" t="str">
        <f t="shared" si="461"/>
        <v>grey</v>
      </c>
      <c r="GO177" s="633" t="str">
        <f t="shared" si="461"/>
        <v>grey</v>
      </c>
      <c r="GP177" s="633" t="str">
        <f t="shared" si="461"/>
        <v>grey</v>
      </c>
      <c r="GQ177" s="633" t="str">
        <f t="shared" si="461"/>
        <v>grey</v>
      </c>
      <c r="GR177" s="633" t="str">
        <f t="shared" si="461"/>
        <v>grey</v>
      </c>
      <c r="GS177" s="633" t="str">
        <f t="shared" si="461"/>
        <v>grey</v>
      </c>
      <c r="GT177" s="633" t="str">
        <f t="shared" si="461"/>
        <v>grey</v>
      </c>
      <c r="GU177" s="633" t="str">
        <f t="shared" si="461"/>
        <v>grey</v>
      </c>
      <c r="GV177" s="633" t="str">
        <f t="shared" si="461"/>
        <v>grey</v>
      </c>
      <c r="GW177" s="633" t="str">
        <f t="shared" si="461"/>
        <v>grey</v>
      </c>
      <c r="GX177" s="633" t="str">
        <f t="shared" si="461"/>
        <v>grey</v>
      </c>
      <c r="GY177" s="633" t="str">
        <f t="shared" si="461"/>
        <v>grey</v>
      </c>
      <c r="GZ177" s="633" t="str">
        <f t="shared" si="461"/>
        <v>grey</v>
      </c>
      <c r="HA177" s="633" t="str">
        <f t="shared" si="461"/>
        <v>grey</v>
      </c>
      <c r="HB177" s="633" t="str">
        <f t="shared" si="461"/>
        <v>grey</v>
      </c>
      <c r="HC177" s="633" t="str">
        <f t="shared" si="461"/>
        <v>grey</v>
      </c>
      <c r="HD177" s="633" t="str">
        <f t="shared" si="461"/>
        <v>grey</v>
      </c>
      <c r="HE177" s="633" t="str">
        <f t="shared" si="461"/>
        <v>grey</v>
      </c>
      <c r="HF177" s="633" t="str">
        <f t="shared" si="461"/>
        <v>grey</v>
      </c>
      <c r="HG177" s="633" t="str">
        <f t="shared" si="461"/>
        <v>grey</v>
      </c>
      <c r="HH177" s="633" t="str">
        <f t="shared" si="461"/>
        <v>grey</v>
      </c>
      <c r="HI177" s="633" t="str">
        <f t="shared" si="461"/>
        <v>grey</v>
      </c>
      <c r="HJ177" s="633" t="str">
        <f t="shared" si="461"/>
        <v>grey</v>
      </c>
      <c r="HK177" s="633" t="str">
        <f t="shared" si="461"/>
        <v>grey</v>
      </c>
      <c r="HL177" s="633" t="str">
        <f t="shared" si="461"/>
        <v>grey</v>
      </c>
      <c r="HM177" s="633" t="str">
        <f t="shared" si="461"/>
        <v>grey</v>
      </c>
      <c r="HN177" s="633" t="str">
        <f t="shared" si="461"/>
        <v>grey</v>
      </c>
      <c r="HO177" s="633" t="str">
        <f t="shared" si="461"/>
        <v>grey</v>
      </c>
      <c r="HP177" s="633" t="str">
        <f t="shared" si="461"/>
        <v>grey</v>
      </c>
      <c r="HQ177" s="633" t="str">
        <f t="shared" si="461"/>
        <v>grey</v>
      </c>
      <c r="HR177" s="633" t="str">
        <f t="shared" si="461"/>
        <v>grey</v>
      </c>
      <c r="HS177" s="1162" t="str">
        <f t="shared" ref="HS177" si="462">IF($GG177="grey","grey",IF(BC177="","",IF(COUNTIF($CV$6:$CV$7,BC177)&gt;0,"","red")))</f>
        <v>grey</v>
      </c>
      <c r="HT177" s="1151" t="str">
        <f t="shared" ref="HT177:HU177" si="463">IF($GG177="grey","grey","")</f>
        <v>grey</v>
      </c>
      <c r="HU177" s="1160" t="str">
        <f t="shared" si="463"/>
        <v>grey</v>
      </c>
    </row>
    <row r="178" spans="2:229">
      <c r="B178" s="1175" t="str">
        <f>IFERROR(INDEX($DV:$DV,ROW()),"")&amp;""</f>
        <v/>
      </c>
      <c r="C178" s="1176"/>
      <c r="D178" s="1177" t="str">
        <f>IFERROR(INDEX($DX:$DX,ROW()),"")&amp;""</f>
        <v/>
      </c>
      <c r="E178" s="1176"/>
      <c r="F178" s="1175" t="str">
        <f>IFERROR(INDEX($DZ:$DZ,ROW()),"")&amp;""</f>
        <v/>
      </c>
      <c r="G178" s="1176"/>
      <c r="H178" s="1175" t="str">
        <f>IFERROR(INDEX($EB:$EB,ROW()),"")&amp;""</f>
        <v/>
      </c>
      <c r="I178" s="1176"/>
      <c r="J178" s="1175" t="str">
        <f>IFERROR(INDEX($ED:$ED,ROW()),"")&amp;""</f>
        <v/>
      </c>
      <c r="K178" s="1176"/>
      <c r="L178" s="1175" t="str">
        <f>IFERROR(INDEX($EF:$EF,ROW()),"")&amp;""</f>
        <v/>
      </c>
      <c r="M178" s="1176"/>
      <c r="O178" s="1152"/>
      <c r="P178" s="1152"/>
      <c r="Q178" s="1161"/>
      <c r="R178" s="1152"/>
      <c r="S178" s="432" t="s">
        <v>643</v>
      </c>
      <c r="T178" s="432" t="s">
        <v>643</v>
      </c>
      <c r="U178" s="432" t="s">
        <v>643</v>
      </c>
      <c r="V178" s="432" t="s">
        <v>643</v>
      </c>
      <c r="W178" s="432" t="s">
        <v>643</v>
      </c>
      <c r="X178" s="432" t="s">
        <v>643</v>
      </c>
      <c r="Y178" s="432" t="s">
        <v>643</v>
      </c>
      <c r="Z178" s="432" t="s">
        <v>643</v>
      </c>
      <c r="AA178" s="432" t="s">
        <v>643</v>
      </c>
      <c r="AB178" s="432" t="s">
        <v>643</v>
      </c>
      <c r="AC178" s="432" t="s">
        <v>643</v>
      </c>
      <c r="AD178" s="432" t="s">
        <v>643</v>
      </c>
      <c r="AE178" s="432" t="s">
        <v>643</v>
      </c>
      <c r="AF178" s="432" t="s">
        <v>643</v>
      </c>
      <c r="AG178" s="432" t="s">
        <v>643</v>
      </c>
      <c r="AH178" s="432" t="s">
        <v>643</v>
      </c>
      <c r="AI178" s="432" t="s">
        <v>643</v>
      </c>
      <c r="AJ178" s="432" t="s">
        <v>643</v>
      </c>
      <c r="AK178" s="432" t="s">
        <v>643</v>
      </c>
      <c r="AL178" s="432" t="s">
        <v>643</v>
      </c>
      <c r="AM178" s="432" t="s">
        <v>643</v>
      </c>
      <c r="AN178" s="432" t="s">
        <v>643</v>
      </c>
      <c r="AO178" s="432" t="s">
        <v>643</v>
      </c>
      <c r="AP178" s="432" t="s">
        <v>643</v>
      </c>
      <c r="AQ178" s="432" t="s">
        <v>643</v>
      </c>
      <c r="AR178" s="432" t="s">
        <v>643</v>
      </c>
      <c r="AS178" s="432" t="s">
        <v>643</v>
      </c>
      <c r="AT178" s="432" t="s">
        <v>643</v>
      </c>
      <c r="AU178" s="432" t="s">
        <v>643</v>
      </c>
      <c r="AV178" s="432" t="s">
        <v>643</v>
      </c>
      <c r="AW178" s="432" t="s">
        <v>643</v>
      </c>
      <c r="AX178" s="432" t="s">
        <v>643</v>
      </c>
      <c r="AY178" s="432" t="s">
        <v>643</v>
      </c>
      <c r="AZ178" s="432" t="s">
        <v>643</v>
      </c>
      <c r="BA178" s="432" t="s">
        <v>643</v>
      </c>
      <c r="BB178" s="432" t="s">
        <v>643</v>
      </c>
      <c r="BC178" s="1179"/>
      <c r="BD178" s="1152"/>
      <c r="BE178" s="1181"/>
      <c r="BP178" s="50" t="s">
        <v>720</v>
      </c>
      <c r="BQ178" s="50" t="str">
        <f>IF(C176="","",INDEX(外線情報!$K$5:$K$16,C176,1))&amp;""</f>
        <v/>
      </c>
      <c r="BR178" s="50" t="s">
        <v>417</v>
      </c>
      <c r="BS178" s="50" t="str">
        <f>IF(C176="","",INDEX(NK･NKG!$CG$5:$CG$52,C176,1))&amp;""</f>
        <v/>
      </c>
      <c r="BT178" s="50" t="s">
        <v>720</v>
      </c>
      <c r="BU178" s="50" t="str">
        <f>IF(E176="","",INDEX(外線情報!$K$5:$K$16,E176,1))&amp;""</f>
        <v/>
      </c>
      <c r="BV178" s="50" t="s">
        <v>417</v>
      </c>
      <c r="BW178" s="50" t="str">
        <f>IF(E176="","",INDEX(NK･NKG!$CG$5:$CG$52,E176,1))&amp;""</f>
        <v/>
      </c>
      <c r="BX178" s="50" t="s">
        <v>720</v>
      </c>
      <c r="BY178" s="50" t="str">
        <f>IF(G176="","",INDEX(外線情報!$K$5:$K$16,G176,1))&amp;""</f>
        <v/>
      </c>
      <c r="BZ178" s="50" t="s">
        <v>417</v>
      </c>
      <c r="CA178" s="50" t="str">
        <f>IF(G176="","",INDEX(NK･NKG!$CG$5:$CG$52,G176,1))&amp;""</f>
        <v/>
      </c>
      <c r="CB178" s="50" t="s">
        <v>720</v>
      </c>
      <c r="CC178" s="50" t="str">
        <f>IF(I176="","",INDEX(外線情報!$K$5:$K$16,I176,1))&amp;""</f>
        <v/>
      </c>
      <c r="CD178" s="50" t="s">
        <v>417</v>
      </c>
      <c r="CE178" s="50" t="str">
        <f>IF(I176="","",INDEX(NK･NKG!$CG$5:$CG$52,I176,1))&amp;""</f>
        <v/>
      </c>
      <c r="CF178" s="50" t="s">
        <v>720</v>
      </c>
      <c r="CG178" s="50" t="str">
        <f>IF(K176="","",INDEX(外線情報!$K$5:$K$16,K176,1))&amp;""</f>
        <v/>
      </c>
      <c r="CH178" s="50" t="s">
        <v>417</v>
      </c>
      <c r="CI178" s="50" t="str">
        <f>IF(K176="","",INDEX(NK･NKG!$CG$5:$CG$52,K176,1))&amp;""</f>
        <v/>
      </c>
      <c r="CJ178" s="50" t="s">
        <v>720</v>
      </c>
      <c r="CK178" s="50" t="str">
        <f>IF(M176="","",INDEX(外線情報!$K$5:$K$16,M176,1))&amp;""</f>
        <v/>
      </c>
      <c r="CL178" s="50" t="s">
        <v>417</v>
      </c>
      <c r="CM178" s="50" t="str">
        <f>IF(M176="","",INDEX(NK･NKG!$CG$5:$CG$52,M176,1))&amp;""</f>
        <v/>
      </c>
      <c r="DA178" s="1153" t="str">
        <f t="shared" ref="DA178" si="464">IF(DA175="grey","grey","")</f>
        <v>grey</v>
      </c>
      <c r="DB178" s="1154"/>
      <c r="DC178" s="1153" t="str">
        <f t="shared" ref="DC178" si="465">IF(DC175="grey","grey","")</f>
        <v>grey</v>
      </c>
      <c r="DD178" s="1154"/>
      <c r="DE178" s="1153" t="str">
        <f t="shared" ref="DE178" si="466">IF(DE175="grey","grey","")</f>
        <v>grey</v>
      </c>
      <c r="DF178" s="1154"/>
      <c r="DG178" s="1153" t="str">
        <f t="shared" ref="DG178" si="467">IF(DG175="grey","grey","")</f>
        <v>grey</v>
      </c>
      <c r="DH178" s="1154"/>
      <c r="DI178" s="1153" t="str">
        <f t="shared" ref="DI178" si="468">IF(DI175="grey","grey","")</f>
        <v>grey</v>
      </c>
      <c r="DJ178" s="1154"/>
      <c r="DK178" s="1153" t="str">
        <f t="shared" ref="DK178" si="469">IF(DK175="grey","grey","")</f>
        <v>grey</v>
      </c>
      <c r="DL178" s="1154"/>
      <c r="DM178" s="22" t="str">
        <f>IFERROR(INDEX(内線情報!$BL$5:$BL$41,MATCH(R178,内線情報!$AI$5:$AI$43,0),1),"")</f>
        <v/>
      </c>
      <c r="DS178" s="1141"/>
      <c r="DV178" s="1153" t="str">
        <f>IF(B176="IK",BQ178,IF(B176="NK",BS178,""))</f>
        <v/>
      </c>
      <c r="DW178" s="1154"/>
      <c r="DX178" s="1155" t="str">
        <f>IF(D176="IK",BU178,IF(D176="NK",BW178,""))</f>
        <v/>
      </c>
      <c r="DY178" s="1156"/>
      <c r="DZ178" s="1155" t="str">
        <f>IF(F176="IK",BY178,IF(F176="NK",CA178,""))</f>
        <v/>
      </c>
      <c r="EA178" s="1156"/>
      <c r="EB178" s="1155" t="str">
        <f>IF(H176="IK",CC178,IF(H176="NK",CE178,""))</f>
        <v/>
      </c>
      <c r="EC178" s="1156"/>
      <c r="ED178" s="1155" t="str">
        <f>IF(J176="IK",CG178,IF(J176="NK",CI178,""))</f>
        <v/>
      </c>
      <c r="EE178" s="1156"/>
      <c r="EF178" s="1155" t="str">
        <f>IF(L176="IK",CK178,IF(L176="NK",CM178,""))</f>
        <v/>
      </c>
      <c r="EG178" s="1156"/>
      <c r="ET178" s="1153"/>
      <c r="EU178" s="1154"/>
      <c r="EV178" s="1153"/>
      <c r="EW178" s="1154"/>
      <c r="EX178" s="1153"/>
      <c r="EY178" s="1154"/>
      <c r="EZ178" s="1153"/>
      <c r="FA178" s="1154"/>
      <c r="FB178" s="1153"/>
      <c r="FC178" s="1154"/>
      <c r="FD178" s="1153"/>
      <c r="FE178" s="1154"/>
      <c r="FF178" s="411"/>
      <c r="FG178" s="411"/>
      <c r="FH178" s="411"/>
      <c r="FI178" s="411"/>
      <c r="FJ178" s="411"/>
      <c r="FK178" s="411"/>
      <c r="FL178" s="411"/>
      <c r="FM178" s="411"/>
      <c r="FN178" s="411"/>
      <c r="FO178" s="411"/>
      <c r="FP178" s="411"/>
      <c r="FQ178" s="411"/>
      <c r="FR178" s="1153"/>
      <c r="FS178" s="1154"/>
      <c r="FT178" s="1153"/>
      <c r="FU178" s="1154"/>
      <c r="FV178" s="1153"/>
      <c r="FW178" s="1154"/>
      <c r="FX178" s="1153"/>
      <c r="FY178" s="1154"/>
      <c r="FZ178" s="1153"/>
      <c r="GA178" s="1154"/>
      <c r="GB178" s="1153"/>
      <c r="GC178" s="1154"/>
      <c r="GE178" s="1152"/>
      <c r="GF178" s="1152"/>
      <c r="GG178" s="1161"/>
      <c r="GH178" s="1152"/>
      <c r="GI178" s="633" t="str">
        <f t="shared" ref="GI178:HR178" si="470">IF(GI166="grey","grey",IF($GG177="grey","grey",IF(S178="","yellow",IF(COUNTIF($CW$6:$CW$7,S178)&gt;0,"","red"))))</f>
        <v>grey</v>
      </c>
      <c r="GJ178" s="633" t="str">
        <f t="shared" si="470"/>
        <v>grey</v>
      </c>
      <c r="GK178" s="633" t="str">
        <f t="shared" si="470"/>
        <v>grey</v>
      </c>
      <c r="GL178" s="633" t="str">
        <f t="shared" si="470"/>
        <v>grey</v>
      </c>
      <c r="GM178" s="633" t="str">
        <f t="shared" si="470"/>
        <v>grey</v>
      </c>
      <c r="GN178" s="633" t="str">
        <f t="shared" si="470"/>
        <v>grey</v>
      </c>
      <c r="GO178" s="633" t="str">
        <f t="shared" si="470"/>
        <v>grey</v>
      </c>
      <c r="GP178" s="633" t="str">
        <f t="shared" si="470"/>
        <v>grey</v>
      </c>
      <c r="GQ178" s="633" t="str">
        <f t="shared" si="470"/>
        <v>grey</v>
      </c>
      <c r="GR178" s="633" t="str">
        <f t="shared" si="470"/>
        <v>grey</v>
      </c>
      <c r="GS178" s="633" t="str">
        <f t="shared" si="470"/>
        <v>grey</v>
      </c>
      <c r="GT178" s="633" t="str">
        <f t="shared" si="470"/>
        <v>grey</v>
      </c>
      <c r="GU178" s="633" t="str">
        <f t="shared" si="470"/>
        <v>grey</v>
      </c>
      <c r="GV178" s="633" t="str">
        <f t="shared" si="470"/>
        <v>grey</v>
      </c>
      <c r="GW178" s="633" t="str">
        <f t="shared" si="470"/>
        <v>grey</v>
      </c>
      <c r="GX178" s="633" t="str">
        <f t="shared" si="470"/>
        <v>grey</v>
      </c>
      <c r="GY178" s="633" t="str">
        <f t="shared" si="470"/>
        <v>grey</v>
      </c>
      <c r="GZ178" s="633" t="str">
        <f t="shared" si="470"/>
        <v>grey</v>
      </c>
      <c r="HA178" s="633" t="str">
        <f t="shared" si="470"/>
        <v>grey</v>
      </c>
      <c r="HB178" s="633" t="str">
        <f t="shared" si="470"/>
        <v>grey</v>
      </c>
      <c r="HC178" s="633" t="str">
        <f t="shared" si="470"/>
        <v>grey</v>
      </c>
      <c r="HD178" s="633" t="str">
        <f t="shared" si="470"/>
        <v>grey</v>
      </c>
      <c r="HE178" s="633" t="str">
        <f t="shared" si="470"/>
        <v>grey</v>
      </c>
      <c r="HF178" s="633" t="str">
        <f t="shared" si="470"/>
        <v>grey</v>
      </c>
      <c r="HG178" s="633" t="str">
        <f t="shared" si="470"/>
        <v>grey</v>
      </c>
      <c r="HH178" s="633" t="str">
        <f t="shared" si="470"/>
        <v>grey</v>
      </c>
      <c r="HI178" s="633" t="str">
        <f t="shared" si="470"/>
        <v>grey</v>
      </c>
      <c r="HJ178" s="633" t="str">
        <f t="shared" si="470"/>
        <v>grey</v>
      </c>
      <c r="HK178" s="633" t="str">
        <f t="shared" si="470"/>
        <v>grey</v>
      </c>
      <c r="HL178" s="633" t="str">
        <f t="shared" si="470"/>
        <v>grey</v>
      </c>
      <c r="HM178" s="633" t="str">
        <f t="shared" si="470"/>
        <v>grey</v>
      </c>
      <c r="HN178" s="633" t="str">
        <f t="shared" si="470"/>
        <v>grey</v>
      </c>
      <c r="HO178" s="633" t="str">
        <f t="shared" si="470"/>
        <v>grey</v>
      </c>
      <c r="HP178" s="633" t="str">
        <f t="shared" si="470"/>
        <v>grey</v>
      </c>
      <c r="HQ178" s="633" t="str">
        <f t="shared" si="470"/>
        <v>grey</v>
      </c>
      <c r="HR178" s="633" t="str">
        <f t="shared" si="470"/>
        <v>grey</v>
      </c>
      <c r="HS178" s="1163"/>
      <c r="HT178" s="1152"/>
      <c r="HU178" s="1161"/>
    </row>
    <row r="179" spans="2:229">
      <c r="B179" s="1184" t="s">
        <v>1318</v>
      </c>
      <c r="C179" s="1185"/>
      <c r="D179" s="1182" t="s">
        <v>1318</v>
      </c>
      <c r="E179" s="1183"/>
      <c r="F179" s="1184" t="s">
        <v>1318</v>
      </c>
      <c r="G179" s="1185"/>
      <c r="H179" s="1182" t="s">
        <v>1318</v>
      </c>
      <c r="I179" s="1183"/>
      <c r="J179" s="1184" t="s">
        <v>1318</v>
      </c>
      <c r="K179" s="1185"/>
      <c r="L179" s="1182" t="s">
        <v>1318</v>
      </c>
      <c r="M179" s="1183"/>
      <c r="O179" s="1151">
        <v>6</v>
      </c>
      <c r="P179" s="1151" t="str">
        <f>IFERROR(INDEX(内線情報!$C$5:$C$54,MATCH($Q179,内線情報!$B$5:$B$54,0)),"")&amp;""</f>
        <v/>
      </c>
      <c r="Q179" s="1160"/>
      <c r="R179" s="1151" t="str">
        <f>IFERROR(INDEX(内線情報!$D$5:$D$54,MATCH($Q179,内線情報!$B$5:$B$54,0)),"")&amp;""</f>
        <v/>
      </c>
      <c r="S179" s="431" t="s">
        <v>643</v>
      </c>
      <c r="T179" s="431" t="s">
        <v>643</v>
      </c>
      <c r="U179" s="431" t="s">
        <v>643</v>
      </c>
      <c r="V179" s="431" t="s">
        <v>643</v>
      </c>
      <c r="W179" s="431" t="s">
        <v>643</v>
      </c>
      <c r="X179" s="431" t="s">
        <v>643</v>
      </c>
      <c r="Y179" s="431" t="s">
        <v>643</v>
      </c>
      <c r="Z179" s="431" t="s">
        <v>643</v>
      </c>
      <c r="AA179" s="431" t="s">
        <v>643</v>
      </c>
      <c r="AB179" s="431" t="s">
        <v>643</v>
      </c>
      <c r="AC179" s="431" t="s">
        <v>643</v>
      </c>
      <c r="AD179" s="431" t="s">
        <v>643</v>
      </c>
      <c r="AE179" s="431" t="s">
        <v>643</v>
      </c>
      <c r="AF179" s="431" t="s">
        <v>643</v>
      </c>
      <c r="AG179" s="431" t="s">
        <v>643</v>
      </c>
      <c r="AH179" s="431" t="s">
        <v>643</v>
      </c>
      <c r="AI179" s="431" t="s">
        <v>643</v>
      </c>
      <c r="AJ179" s="431" t="s">
        <v>643</v>
      </c>
      <c r="AK179" s="431" t="s">
        <v>643</v>
      </c>
      <c r="AL179" s="431" t="s">
        <v>643</v>
      </c>
      <c r="AM179" s="431" t="s">
        <v>643</v>
      </c>
      <c r="AN179" s="431" t="s">
        <v>643</v>
      </c>
      <c r="AO179" s="431" t="s">
        <v>643</v>
      </c>
      <c r="AP179" s="431" t="s">
        <v>643</v>
      </c>
      <c r="AQ179" s="431" t="s">
        <v>643</v>
      </c>
      <c r="AR179" s="431" t="s">
        <v>643</v>
      </c>
      <c r="AS179" s="431" t="s">
        <v>643</v>
      </c>
      <c r="AT179" s="431" t="s">
        <v>643</v>
      </c>
      <c r="AU179" s="431" t="s">
        <v>643</v>
      </c>
      <c r="AV179" s="431" t="s">
        <v>643</v>
      </c>
      <c r="AW179" s="431" t="s">
        <v>643</v>
      </c>
      <c r="AX179" s="431" t="s">
        <v>643</v>
      </c>
      <c r="AY179" s="431" t="s">
        <v>643</v>
      </c>
      <c r="AZ179" s="431" t="s">
        <v>643</v>
      </c>
      <c r="BA179" s="431" t="s">
        <v>643</v>
      </c>
      <c r="BB179" s="431" t="s">
        <v>643</v>
      </c>
      <c r="BC179" s="1178" t="s">
        <v>643</v>
      </c>
      <c r="BD179" s="1151" t="str">
        <f>IFERROR(IF(Q179="","",IF(ISBLANK(INDEX(内線情報!$G$5:$G$54,Q179)),1,DS179)),"")&amp;""</f>
        <v/>
      </c>
      <c r="BE179" s="1180"/>
      <c r="BW179" s="50"/>
      <c r="CH179" s="50"/>
      <c r="CI179" s="50"/>
      <c r="DA179" s="1153" t="str">
        <f>IF(DA175="grey","grey",IF(AND(B176&lt;&gt;$BG$7,B176&lt;&gt;$BG$9,B176&lt;&gt;$BG$13,B176&lt;&gt;$BG$12),"grey",IF(B179="","yellow",IF(COUNTIF($CN$6:$CN$32,B179)&gt;0,"","red"))))</f>
        <v>grey</v>
      </c>
      <c r="DB179" s="1154"/>
      <c r="DC179" s="1153" t="str">
        <f>IF(DC175="grey","grey",IF(AND(D176&lt;&gt;$BG$7,D176&lt;&gt;$BG$9,D176&lt;&gt;$BG$13,D176&lt;&gt;$BG$12),"grey",IF(D179="","yellow",IF(COUNTIF($CN$6:$CN$32,D179)&gt;0,"","red"))))</f>
        <v>grey</v>
      </c>
      <c r="DD179" s="1154"/>
      <c r="DE179" s="1164" t="str">
        <f>IF(DE175="grey","grey",IF(AND(F176&lt;&gt;$BG$7,F176&lt;&gt;$BG$9,F176&lt;&gt;$BG$13,F176&lt;&gt;$BG$12),"grey",IF(F179="","yellow",IF(COUNTIF($CN$6:$CN$32,F179)&gt;0,"","red"))))</f>
        <v>grey</v>
      </c>
      <c r="DF179" s="1165"/>
      <c r="DG179" s="1164" t="str">
        <f>IF(DG175="grey","grey",IF(AND(H176&lt;&gt;$BG$7,H176&lt;&gt;$BG$9,H176&lt;&gt;$BG$13,H176&lt;&gt;$BG$12),"grey",IF(H179="","yellow",IF(COUNTIF($CN$6:$CN$32,H179)&gt;0,"","red"))))</f>
        <v>grey</v>
      </c>
      <c r="DH179" s="1165"/>
      <c r="DI179" s="1164" t="str">
        <f>IF(DI175="grey","grey",IF(AND(J176&lt;&gt;$BG$7,J176&lt;&gt;$BG$9,J176&lt;&gt;$BG$13,J176&lt;&gt;$BG$12),"grey",IF(J179="","yellow",IF(COUNTIF($CN$6:$CN$32,J179)&gt;0,"","red"))))</f>
        <v>grey</v>
      </c>
      <c r="DJ179" s="1165"/>
      <c r="DK179" s="1164" t="str">
        <f>IF(DK175="grey","grey",IF(AND(L176&lt;&gt;$BG$7,L176&lt;&gt;$BG$9,L176&lt;&gt;$BG$13,L176&lt;&gt;$BG$12),"grey",IF(L179="","yellow",IF(COUNTIF($CN$6:$CN$32,L179)&gt;0,"","red"))))</f>
        <v>grey</v>
      </c>
      <c r="DL179" s="1165"/>
      <c r="DM179" s="22" t="str">
        <f>IFERROR(INDEX(内線情報!$BL$5:$BL$41,MATCH(R179,内線情報!$AI$5:$AI$43,0),1),"")</f>
        <v/>
      </c>
      <c r="DS179" s="1141" t="e">
        <f>INDEX(内線情報!$G$5:$G$54,MATCH(Q179,DK,0))</f>
        <v>#N/A</v>
      </c>
      <c r="DV179" s="1153"/>
      <c r="DW179" s="1154"/>
      <c r="DX179" s="1153"/>
      <c r="DY179" s="1154"/>
      <c r="DZ179" s="1153"/>
      <c r="EA179" s="1154"/>
      <c r="EB179" s="1153"/>
      <c r="EC179" s="1154"/>
      <c r="ED179" s="1153"/>
      <c r="EE179" s="1154"/>
      <c r="EF179" s="1153"/>
      <c r="EG179" s="1154"/>
      <c r="ET179" s="1153"/>
      <c r="EU179" s="1154"/>
      <c r="EV179" s="1153"/>
      <c r="EW179" s="1154"/>
      <c r="EX179" s="1153"/>
      <c r="EY179" s="1154"/>
      <c r="EZ179" s="1153"/>
      <c r="FA179" s="1154"/>
      <c r="FB179" s="1153"/>
      <c r="FC179" s="1154"/>
      <c r="FD179" s="1153"/>
      <c r="FE179" s="1154"/>
      <c r="FF179" s="411"/>
      <c r="FG179" s="411"/>
      <c r="FH179" s="411"/>
      <c r="FI179" s="411"/>
      <c r="FJ179" s="411"/>
      <c r="FK179" s="411"/>
      <c r="FL179" s="411"/>
      <c r="FM179" s="411"/>
      <c r="FN179" s="411"/>
      <c r="FO179" s="411"/>
      <c r="FP179" s="411"/>
      <c r="FQ179" s="411"/>
      <c r="FR179" s="1153"/>
      <c r="FS179" s="1154"/>
      <c r="FT179" s="1153"/>
      <c r="FU179" s="1154"/>
      <c r="FV179" s="1153"/>
      <c r="FW179" s="1154"/>
      <c r="FX179" s="1153"/>
      <c r="FY179" s="1154"/>
      <c r="FZ179" s="1153"/>
      <c r="GA179" s="1154"/>
      <c r="GB179" s="1153"/>
      <c r="GC179" s="1154"/>
      <c r="GE179" s="1151" t="str">
        <f>IF($GF179="grey","grey","")</f>
        <v>grey</v>
      </c>
      <c r="GF179" s="1151" t="str">
        <f>IF($GG179="grey","grey","")</f>
        <v>grey</v>
      </c>
      <c r="GG179" s="1160" t="str">
        <f>IF(Q179="","grey",IF(COUNTIF(Q:Q,Q179)&gt;1,"red",IF(COUNTIF(_DK,Q179)&gt;0,"","red")))</f>
        <v>grey</v>
      </c>
      <c r="GH179" s="1151" t="str">
        <f>IF($GF179="grey","grey","")</f>
        <v>grey</v>
      </c>
      <c r="GI179" s="633" t="str">
        <f t="shared" ref="GI179:HR179" si="471">IF(GI166="grey","grey",IF($GG179="grey","grey",IF(S179="","yellow",IF(COUNTIF($CT$6:$CT$21,S179)&gt;0,"","red"))))</f>
        <v>grey</v>
      </c>
      <c r="GJ179" s="633" t="str">
        <f t="shared" si="471"/>
        <v>grey</v>
      </c>
      <c r="GK179" s="633" t="str">
        <f t="shared" si="471"/>
        <v>grey</v>
      </c>
      <c r="GL179" s="633" t="str">
        <f t="shared" si="471"/>
        <v>grey</v>
      </c>
      <c r="GM179" s="633" t="str">
        <f t="shared" si="471"/>
        <v>grey</v>
      </c>
      <c r="GN179" s="633" t="str">
        <f t="shared" si="471"/>
        <v>grey</v>
      </c>
      <c r="GO179" s="633" t="str">
        <f t="shared" si="471"/>
        <v>grey</v>
      </c>
      <c r="GP179" s="633" t="str">
        <f t="shared" si="471"/>
        <v>grey</v>
      </c>
      <c r="GQ179" s="633" t="str">
        <f t="shared" si="471"/>
        <v>grey</v>
      </c>
      <c r="GR179" s="633" t="str">
        <f t="shared" si="471"/>
        <v>grey</v>
      </c>
      <c r="GS179" s="633" t="str">
        <f t="shared" si="471"/>
        <v>grey</v>
      </c>
      <c r="GT179" s="633" t="str">
        <f t="shared" si="471"/>
        <v>grey</v>
      </c>
      <c r="GU179" s="633" t="str">
        <f t="shared" si="471"/>
        <v>grey</v>
      </c>
      <c r="GV179" s="633" t="str">
        <f t="shared" si="471"/>
        <v>grey</v>
      </c>
      <c r="GW179" s="633" t="str">
        <f t="shared" si="471"/>
        <v>grey</v>
      </c>
      <c r="GX179" s="633" t="str">
        <f t="shared" si="471"/>
        <v>grey</v>
      </c>
      <c r="GY179" s="633" t="str">
        <f t="shared" si="471"/>
        <v>grey</v>
      </c>
      <c r="GZ179" s="633" t="str">
        <f t="shared" si="471"/>
        <v>grey</v>
      </c>
      <c r="HA179" s="633" t="str">
        <f t="shared" si="471"/>
        <v>grey</v>
      </c>
      <c r="HB179" s="633" t="str">
        <f t="shared" si="471"/>
        <v>grey</v>
      </c>
      <c r="HC179" s="633" t="str">
        <f t="shared" si="471"/>
        <v>grey</v>
      </c>
      <c r="HD179" s="633" t="str">
        <f t="shared" si="471"/>
        <v>grey</v>
      </c>
      <c r="HE179" s="633" t="str">
        <f t="shared" si="471"/>
        <v>grey</v>
      </c>
      <c r="HF179" s="633" t="str">
        <f t="shared" si="471"/>
        <v>grey</v>
      </c>
      <c r="HG179" s="633" t="str">
        <f t="shared" si="471"/>
        <v>grey</v>
      </c>
      <c r="HH179" s="633" t="str">
        <f t="shared" si="471"/>
        <v>grey</v>
      </c>
      <c r="HI179" s="633" t="str">
        <f t="shared" si="471"/>
        <v>grey</v>
      </c>
      <c r="HJ179" s="633" t="str">
        <f t="shared" si="471"/>
        <v>grey</v>
      </c>
      <c r="HK179" s="633" t="str">
        <f t="shared" si="471"/>
        <v>grey</v>
      </c>
      <c r="HL179" s="633" t="str">
        <f t="shared" si="471"/>
        <v>grey</v>
      </c>
      <c r="HM179" s="633" t="str">
        <f t="shared" si="471"/>
        <v>grey</v>
      </c>
      <c r="HN179" s="633" t="str">
        <f t="shared" si="471"/>
        <v>grey</v>
      </c>
      <c r="HO179" s="633" t="str">
        <f t="shared" si="471"/>
        <v>grey</v>
      </c>
      <c r="HP179" s="633" t="str">
        <f t="shared" si="471"/>
        <v>grey</v>
      </c>
      <c r="HQ179" s="633" t="str">
        <f t="shared" si="471"/>
        <v>grey</v>
      </c>
      <c r="HR179" s="633" t="str">
        <f t="shared" si="471"/>
        <v>grey</v>
      </c>
      <c r="HS179" s="1162" t="str">
        <f t="shared" ref="HS179" si="472">IF($GG179="grey","grey",IF(BC179="","",IF(COUNTIF($CV$6:$CV$7,BC179)&gt;0,"","red")))</f>
        <v>grey</v>
      </c>
      <c r="HT179" s="1151" t="str">
        <f t="shared" ref="HT179:HU179" si="473">IF($GG179="grey","grey","")</f>
        <v>grey</v>
      </c>
      <c r="HU179" s="1160" t="str">
        <f t="shared" si="473"/>
        <v>grey</v>
      </c>
    </row>
    <row r="180" spans="2:229">
      <c r="B180" s="1186" t="s">
        <v>303</v>
      </c>
      <c r="C180" s="1187"/>
      <c r="D180" s="1186" t="s">
        <v>304</v>
      </c>
      <c r="E180" s="1187"/>
      <c r="F180" s="1186" t="s">
        <v>305</v>
      </c>
      <c r="G180" s="1187"/>
      <c r="H180" s="1186" t="s">
        <v>306</v>
      </c>
      <c r="I180" s="1187"/>
      <c r="J180" s="1186" t="s">
        <v>307</v>
      </c>
      <c r="K180" s="1187"/>
      <c r="L180" s="1186" t="s">
        <v>308</v>
      </c>
      <c r="M180" s="1187"/>
      <c r="O180" s="1152"/>
      <c r="P180" s="1152"/>
      <c r="Q180" s="1161"/>
      <c r="R180" s="1152"/>
      <c r="S180" s="432" t="s">
        <v>643</v>
      </c>
      <c r="T180" s="432" t="s">
        <v>643</v>
      </c>
      <c r="U180" s="432" t="s">
        <v>643</v>
      </c>
      <c r="V180" s="432" t="s">
        <v>643</v>
      </c>
      <c r="W180" s="432" t="s">
        <v>643</v>
      </c>
      <c r="X180" s="432" t="s">
        <v>643</v>
      </c>
      <c r="Y180" s="432" t="s">
        <v>643</v>
      </c>
      <c r="Z180" s="432" t="s">
        <v>643</v>
      </c>
      <c r="AA180" s="432" t="s">
        <v>643</v>
      </c>
      <c r="AB180" s="432" t="s">
        <v>643</v>
      </c>
      <c r="AC180" s="432" t="s">
        <v>643</v>
      </c>
      <c r="AD180" s="432" t="s">
        <v>643</v>
      </c>
      <c r="AE180" s="432" t="s">
        <v>643</v>
      </c>
      <c r="AF180" s="432" t="s">
        <v>643</v>
      </c>
      <c r="AG180" s="432" t="s">
        <v>643</v>
      </c>
      <c r="AH180" s="432" t="s">
        <v>643</v>
      </c>
      <c r="AI180" s="432" t="s">
        <v>643</v>
      </c>
      <c r="AJ180" s="432" t="s">
        <v>643</v>
      </c>
      <c r="AK180" s="432" t="s">
        <v>643</v>
      </c>
      <c r="AL180" s="432" t="s">
        <v>643</v>
      </c>
      <c r="AM180" s="432" t="s">
        <v>643</v>
      </c>
      <c r="AN180" s="432" t="s">
        <v>643</v>
      </c>
      <c r="AO180" s="432" t="s">
        <v>643</v>
      </c>
      <c r="AP180" s="432" t="s">
        <v>643</v>
      </c>
      <c r="AQ180" s="432" t="s">
        <v>643</v>
      </c>
      <c r="AR180" s="432" t="s">
        <v>643</v>
      </c>
      <c r="AS180" s="432" t="s">
        <v>643</v>
      </c>
      <c r="AT180" s="432" t="s">
        <v>643</v>
      </c>
      <c r="AU180" s="432" t="s">
        <v>643</v>
      </c>
      <c r="AV180" s="432" t="s">
        <v>643</v>
      </c>
      <c r="AW180" s="432" t="s">
        <v>643</v>
      </c>
      <c r="AX180" s="432" t="s">
        <v>643</v>
      </c>
      <c r="AY180" s="432" t="s">
        <v>643</v>
      </c>
      <c r="AZ180" s="432" t="s">
        <v>643</v>
      </c>
      <c r="BA180" s="432" t="s">
        <v>643</v>
      </c>
      <c r="BB180" s="432" t="s">
        <v>643</v>
      </c>
      <c r="BC180" s="1179"/>
      <c r="BD180" s="1152"/>
      <c r="BE180" s="1181"/>
      <c r="BQ180" s="52"/>
      <c r="BS180" s="52"/>
      <c r="BU180" s="52"/>
      <c r="BV180" s="50"/>
      <c r="BW180" s="52"/>
      <c r="BY180" s="52"/>
      <c r="CA180" s="52"/>
      <c r="CC180" s="52"/>
      <c r="CE180" s="52"/>
      <c r="CG180" s="52"/>
      <c r="CH180" s="50"/>
      <c r="CI180" s="52"/>
      <c r="CK180" s="52"/>
      <c r="CM180" s="52"/>
      <c r="DA180" s="1166" t="str">
        <f>IFERROR(IF(COUNT(Q169:Q194)&gt;0,IF($DN168&lt;24,"grey",B180),"grey"),B180)</f>
        <v>grey</v>
      </c>
      <c r="DB180" s="1167"/>
      <c r="DC180" s="1166" t="str">
        <f>IFERROR(IF(COUNT(Q169:Q194)&gt;0,IF($DN168&lt;24,"grey",D180),"grey"),D180)</f>
        <v>grey</v>
      </c>
      <c r="DD180" s="1167"/>
      <c r="DE180" s="1166" t="str">
        <f>IFERROR(IF(COUNT(Q169:Q194)&gt;0,IF($DN168&lt;24,"grey",F180),"grey"),F180)</f>
        <v>grey</v>
      </c>
      <c r="DF180" s="1167"/>
      <c r="DG180" s="1166" t="str">
        <f>IFERROR(IF(COUNT(Q169:Q194)&gt;0,IF($DN168&lt;24,"grey",H180),"grey"),H180)</f>
        <v>grey</v>
      </c>
      <c r="DH180" s="1167"/>
      <c r="DI180" s="1166" t="str">
        <f>IFERROR(IF(COUNT(Q169:Q194)&gt;0,IF($DN168&lt;24,"grey",J180),"grey"),J180)</f>
        <v>grey</v>
      </c>
      <c r="DJ180" s="1167"/>
      <c r="DK180" s="1166" t="str">
        <f>IFERROR(IF(COUNT(Q169:Q194)&gt;0,IF($DN168&lt;24,"grey",L180),"grey"),L180)</f>
        <v>grey</v>
      </c>
      <c r="DL180" s="1167"/>
      <c r="DM180" s="22" t="str">
        <f>IFERROR(INDEX(内線情報!$BL$5:$BL$41,MATCH(R180,内線情報!$AI$5:$AI$43,0),1),"")</f>
        <v/>
      </c>
      <c r="DS180" s="1141"/>
      <c r="DV180" s="1166"/>
      <c r="DW180" s="1167"/>
      <c r="DX180" s="1166"/>
      <c r="DY180" s="1167"/>
      <c r="DZ180" s="1166"/>
      <c r="EA180" s="1167"/>
      <c r="EB180" s="1166"/>
      <c r="EC180" s="1167"/>
      <c r="ED180" s="1166"/>
      <c r="EE180" s="1167"/>
      <c r="EF180" s="1166"/>
      <c r="EG180" s="1167"/>
      <c r="ET180" s="1166"/>
      <c r="EU180" s="1167"/>
      <c r="EV180" s="1166"/>
      <c r="EW180" s="1167"/>
      <c r="EX180" s="1166"/>
      <c r="EY180" s="1167"/>
      <c r="EZ180" s="1166"/>
      <c r="FA180" s="1167"/>
      <c r="FB180" s="1166"/>
      <c r="FC180" s="1167"/>
      <c r="FD180" s="1166"/>
      <c r="FE180" s="1167"/>
      <c r="FF180" s="420"/>
      <c r="FG180" s="420"/>
      <c r="FH180" s="420"/>
      <c r="FI180" s="420"/>
      <c r="FJ180" s="420"/>
      <c r="FK180" s="420"/>
      <c r="FL180" s="420"/>
      <c r="FM180" s="420"/>
      <c r="FN180" s="420"/>
      <c r="FO180" s="420"/>
      <c r="FP180" s="420"/>
      <c r="FQ180" s="420"/>
      <c r="FR180" s="1166"/>
      <c r="FS180" s="1167"/>
      <c r="FT180" s="1166"/>
      <c r="FU180" s="1167"/>
      <c r="FV180" s="1166"/>
      <c r="FW180" s="1167"/>
      <c r="FX180" s="1166"/>
      <c r="FY180" s="1167"/>
      <c r="FZ180" s="1166"/>
      <c r="GA180" s="1167"/>
      <c r="GB180" s="1166"/>
      <c r="GC180" s="1167"/>
      <c r="GE180" s="1152"/>
      <c r="GF180" s="1152"/>
      <c r="GG180" s="1161"/>
      <c r="GH180" s="1152"/>
      <c r="GI180" s="633" t="str">
        <f t="shared" ref="GI180:HR180" si="474">IF(GI166="grey","grey",IF($GG179="grey","grey",IF(S180="","yellow",IF(COUNTIF($CW$6:$CW$7,S180)&gt;0,"","red"))))</f>
        <v>grey</v>
      </c>
      <c r="GJ180" s="633" t="str">
        <f t="shared" si="474"/>
        <v>grey</v>
      </c>
      <c r="GK180" s="633" t="str">
        <f t="shared" si="474"/>
        <v>grey</v>
      </c>
      <c r="GL180" s="633" t="str">
        <f t="shared" si="474"/>
        <v>grey</v>
      </c>
      <c r="GM180" s="633" t="str">
        <f t="shared" si="474"/>
        <v>grey</v>
      </c>
      <c r="GN180" s="633" t="str">
        <f t="shared" si="474"/>
        <v>grey</v>
      </c>
      <c r="GO180" s="633" t="str">
        <f t="shared" si="474"/>
        <v>grey</v>
      </c>
      <c r="GP180" s="633" t="str">
        <f t="shared" si="474"/>
        <v>grey</v>
      </c>
      <c r="GQ180" s="633" t="str">
        <f t="shared" si="474"/>
        <v>grey</v>
      </c>
      <c r="GR180" s="633" t="str">
        <f t="shared" si="474"/>
        <v>grey</v>
      </c>
      <c r="GS180" s="633" t="str">
        <f t="shared" si="474"/>
        <v>grey</v>
      </c>
      <c r="GT180" s="633" t="str">
        <f t="shared" si="474"/>
        <v>grey</v>
      </c>
      <c r="GU180" s="633" t="str">
        <f t="shared" si="474"/>
        <v>grey</v>
      </c>
      <c r="GV180" s="633" t="str">
        <f t="shared" si="474"/>
        <v>grey</v>
      </c>
      <c r="GW180" s="633" t="str">
        <f t="shared" si="474"/>
        <v>grey</v>
      </c>
      <c r="GX180" s="633" t="str">
        <f t="shared" si="474"/>
        <v>grey</v>
      </c>
      <c r="GY180" s="633" t="str">
        <f t="shared" si="474"/>
        <v>grey</v>
      </c>
      <c r="GZ180" s="633" t="str">
        <f t="shared" si="474"/>
        <v>grey</v>
      </c>
      <c r="HA180" s="633" t="str">
        <f t="shared" si="474"/>
        <v>grey</v>
      </c>
      <c r="HB180" s="633" t="str">
        <f t="shared" si="474"/>
        <v>grey</v>
      </c>
      <c r="HC180" s="633" t="str">
        <f t="shared" si="474"/>
        <v>grey</v>
      </c>
      <c r="HD180" s="633" t="str">
        <f t="shared" si="474"/>
        <v>grey</v>
      </c>
      <c r="HE180" s="633" t="str">
        <f t="shared" si="474"/>
        <v>grey</v>
      </c>
      <c r="HF180" s="633" t="str">
        <f t="shared" si="474"/>
        <v>grey</v>
      </c>
      <c r="HG180" s="633" t="str">
        <f t="shared" si="474"/>
        <v>grey</v>
      </c>
      <c r="HH180" s="633" t="str">
        <f t="shared" si="474"/>
        <v>grey</v>
      </c>
      <c r="HI180" s="633" t="str">
        <f t="shared" si="474"/>
        <v>grey</v>
      </c>
      <c r="HJ180" s="633" t="str">
        <f t="shared" si="474"/>
        <v>grey</v>
      </c>
      <c r="HK180" s="633" t="str">
        <f t="shared" si="474"/>
        <v>grey</v>
      </c>
      <c r="HL180" s="633" t="str">
        <f t="shared" si="474"/>
        <v>grey</v>
      </c>
      <c r="HM180" s="633" t="str">
        <f t="shared" si="474"/>
        <v>grey</v>
      </c>
      <c r="HN180" s="633" t="str">
        <f t="shared" si="474"/>
        <v>grey</v>
      </c>
      <c r="HO180" s="633" t="str">
        <f t="shared" si="474"/>
        <v>grey</v>
      </c>
      <c r="HP180" s="633" t="str">
        <f t="shared" si="474"/>
        <v>grey</v>
      </c>
      <c r="HQ180" s="633" t="str">
        <f t="shared" si="474"/>
        <v>grey</v>
      </c>
      <c r="HR180" s="633" t="str">
        <f t="shared" si="474"/>
        <v>grey</v>
      </c>
      <c r="HS180" s="1163"/>
      <c r="HT180" s="1152"/>
      <c r="HU180" s="1161"/>
    </row>
    <row r="181" spans="2:229">
      <c r="B181" s="34" t="s">
        <v>57</v>
      </c>
      <c r="C181" s="35"/>
      <c r="D181" s="34" t="s">
        <v>57</v>
      </c>
      <c r="E181" s="35"/>
      <c r="F181" s="34" t="s">
        <v>57</v>
      </c>
      <c r="G181" s="35"/>
      <c r="H181" s="34" t="s">
        <v>57</v>
      </c>
      <c r="I181" s="35"/>
      <c r="J181" s="34" t="s">
        <v>57</v>
      </c>
      <c r="K181" s="35"/>
      <c r="L181" s="34" t="s">
        <v>57</v>
      </c>
      <c r="M181" s="35"/>
      <c r="O181" s="1151">
        <v>7</v>
      </c>
      <c r="P181" s="1151" t="str">
        <f>IFERROR(INDEX(内線情報!$C$5:$C$54,MATCH($Q181,内線情報!$B$5:$B$54,0)),"")&amp;""</f>
        <v/>
      </c>
      <c r="Q181" s="1160"/>
      <c r="R181" s="1151" t="str">
        <f>IFERROR(INDEX(内線情報!$D$5:$D$54,MATCH($Q181,内線情報!$B$5:$B$54,0)),"")&amp;""</f>
        <v/>
      </c>
      <c r="S181" s="431" t="s">
        <v>643</v>
      </c>
      <c r="T181" s="431" t="s">
        <v>643</v>
      </c>
      <c r="U181" s="431" t="s">
        <v>643</v>
      </c>
      <c r="V181" s="431" t="s">
        <v>643</v>
      </c>
      <c r="W181" s="431" t="s">
        <v>643</v>
      </c>
      <c r="X181" s="431" t="s">
        <v>643</v>
      </c>
      <c r="Y181" s="431" t="s">
        <v>643</v>
      </c>
      <c r="Z181" s="431" t="s">
        <v>643</v>
      </c>
      <c r="AA181" s="431" t="s">
        <v>643</v>
      </c>
      <c r="AB181" s="431" t="s">
        <v>643</v>
      </c>
      <c r="AC181" s="431" t="s">
        <v>643</v>
      </c>
      <c r="AD181" s="431" t="s">
        <v>643</v>
      </c>
      <c r="AE181" s="431" t="s">
        <v>643</v>
      </c>
      <c r="AF181" s="431" t="s">
        <v>643</v>
      </c>
      <c r="AG181" s="431" t="s">
        <v>643</v>
      </c>
      <c r="AH181" s="431" t="s">
        <v>643</v>
      </c>
      <c r="AI181" s="431" t="s">
        <v>643</v>
      </c>
      <c r="AJ181" s="431" t="s">
        <v>643</v>
      </c>
      <c r="AK181" s="431" t="s">
        <v>643</v>
      </c>
      <c r="AL181" s="431" t="s">
        <v>643</v>
      </c>
      <c r="AM181" s="431" t="s">
        <v>643</v>
      </c>
      <c r="AN181" s="431" t="s">
        <v>643</v>
      </c>
      <c r="AO181" s="431" t="s">
        <v>643</v>
      </c>
      <c r="AP181" s="431" t="s">
        <v>643</v>
      </c>
      <c r="AQ181" s="431" t="s">
        <v>643</v>
      </c>
      <c r="AR181" s="431" t="s">
        <v>643</v>
      </c>
      <c r="AS181" s="431" t="s">
        <v>643</v>
      </c>
      <c r="AT181" s="431" t="s">
        <v>643</v>
      </c>
      <c r="AU181" s="431" t="s">
        <v>643</v>
      </c>
      <c r="AV181" s="431" t="s">
        <v>643</v>
      </c>
      <c r="AW181" s="431" t="s">
        <v>643</v>
      </c>
      <c r="AX181" s="431" t="s">
        <v>643</v>
      </c>
      <c r="AY181" s="431" t="s">
        <v>643</v>
      </c>
      <c r="AZ181" s="431" t="s">
        <v>643</v>
      </c>
      <c r="BA181" s="431" t="s">
        <v>643</v>
      </c>
      <c r="BB181" s="431" t="s">
        <v>643</v>
      </c>
      <c r="BC181" s="1178" t="s">
        <v>643</v>
      </c>
      <c r="BD181" s="1151" t="str">
        <f>IFERROR(IF(Q181="","",IF(ISBLANK(INDEX(内線情報!$G$5:$G$54,Q181)),1,DS181)),"")&amp;""</f>
        <v/>
      </c>
      <c r="BE181" s="1180"/>
      <c r="BU181" s="50"/>
      <c r="BV181" s="50"/>
      <c r="BW181" s="50"/>
      <c r="CG181" s="50"/>
      <c r="CH181" s="50"/>
      <c r="CI181" s="50"/>
      <c r="DA181" s="34" t="str">
        <f>IF(DA180="grey","grey",IF(B181="","yellow",IF(COUNTIF($BG$6:$BG$39,B181)&gt;0,"","red")))</f>
        <v>grey</v>
      </c>
      <c r="DB181" s="35" t="str">
        <f ca="1">IF(DA180="grey","grey",IFERROR(IF(COUNTIF(INDIRECT(B181),SUBSTITUTE(C181,"*","~")),EU181,"red"),IF(AND(C181&lt;&gt;$BG$7,C181&lt;&gt;$BG$8,C181&lt;&gt;$BG$9,C181&lt;&gt;$BG$10,C181&lt;&gt;$BG$11,C181&lt;&gt;$BG$12,C181&lt;&gt;$BG$13),"grey",EU181)))</f>
        <v>grey</v>
      </c>
      <c r="DC181" s="34" t="str">
        <f>IF(DC180="grey","grey",IF(D181="","yellow",IF(COUNTIF($BG$6:$BG$39,D181)&gt;0,"","red")))</f>
        <v>grey</v>
      </c>
      <c r="DD181" s="35" t="str">
        <f ca="1">IF(DC180="grey","grey",IFERROR(IF(COUNTIF(INDIRECT(D181),SUBSTITUTE(E181,"*","~")),EW181,"red"),IF(AND(E181&lt;&gt;$BG$7,E181&lt;&gt;$BG$8,E181&lt;&gt;$BG$9,E181&lt;&gt;$BG$10,E181&lt;&gt;$BG$11,E181&lt;&gt;$BG$12,E181&lt;&gt;$BG$13),"grey",EW181)))</f>
        <v>grey</v>
      </c>
      <c r="DE181" s="34" t="str">
        <f>IF(DE180="grey","grey",IF(F181="","yellow",IF(COUNTIF($BG$6:$BG$39,F181)&gt;0,"","red")))</f>
        <v>grey</v>
      </c>
      <c r="DF181" s="35" t="str">
        <f ca="1">IF(DE180="grey","grey",IFERROR(IF(COUNTIF(INDIRECT(F181),SUBSTITUTE(G181,"*","~")),EY181,"red"),IF(AND(G181&lt;&gt;$BG$7,G181&lt;&gt;$BG$8,G181&lt;&gt;$BG$9,G181&lt;&gt;$BG$10,G181&lt;&gt;$BG$11,G181&lt;&gt;$BG$12,G181&lt;&gt;$BG$13),"grey",EY181)))</f>
        <v>grey</v>
      </c>
      <c r="DG181" s="34" t="str">
        <f>IF(DG180="grey","grey",IF(H181="","yellow",IF(COUNTIF($BG$6:$BG$39,H181)&gt;0,"","red")))</f>
        <v>grey</v>
      </c>
      <c r="DH181" s="35" t="str">
        <f ca="1">IF(DG180="grey","grey",IFERROR(IF(COUNTIF(INDIRECT(H181),SUBSTITUTE(I181,"*","~")),FA181,"red"),IF(AND(I181&lt;&gt;$BG$7,I181&lt;&gt;$BG$8,I181&lt;&gt;$BG$9,I181&lt;&gt;$BG$10,I181&lt;&gt;$BG$11,I181&lt;&gt;$BG$12,I181&lt;&gt;$BG$13),"grey",FA181)))</f>
        <v>grey</v>
      </c>
      <c r="DI181" s="34" t="str">
        <f>IF(DI180="grey","grey",IF(J181="","yellow",IF(COUNTIF($BG$6:$BG$39,J181)&gt;0,"","red")))</f>
        <v>grey</v>
      </c>
      <c r="DJ181" s="35" t="str">
        <f ca="1">IF(DI180="grey","grey",IFERROR(IF(COUNTIF(INDIRECT(J181),SUBSTITUTE(K181,"*","~")),FC181,"red"),IF(AND(K181&lt;&gt;$BG$7,K181&lt;&gt;$BG$8,K181&lt;&gt;$BG$9,K181&lt;&gt;$BG$10,K181&lt;&gt;$BG$11,K181&lt;&gt;$BG$12,K181&lt;&gt;$BG$13),"grey",FC181)))</f>
        <v>grey</v>
      </c>
      <c r="DK181" s="34" t="str">
        <f>IF(DK180="grey","grey",IF(L181="","yellow",IF(COUNTIF($BG$6:$BG$39,L181)&gt;0,"","red")))</f>
        <v>grey</v>
      </c>
      <c r="DL181" s="35" t="str">
        <f ca="1">IF(DK180="grey","grey",IFERROR(IF(COUNTIF(INDIRECT(L181),SUBSTITUTE(M181,"*","~")),FE181,"red"),IF(AND(M181&lt;&gt;$BG$7,M181&lt;&gt;$BG$8,M181&lt;&gt;$BG$9,M181&lt;&gt;$BG$10,M181&lt;&gt;$BG$11,M181&lt;&gt;$BG$12,M181&lt;&gt;$BG$13),"grey",FE181)))</f>
        <v>grey</v>
      </c>
      <c r="DM181" s="22" t="str">
        <f>IFERROR(INDEX(内線情報!$BL$5:$BL$41,MATCH(R181,内線情報!$AI$5:$AI$43,0),1),"")</f>
        <v/>
      </c>
      <c r="DS181" s="1141" t="e">
        <f>INDEX(内線情報!$G$5:$G$54,MATCH(Q181,DK,0))</f>
        <v>#N/A</v>
      </c>
      <c r="DV181" s="34" t="str">
        <f>CONCATENATE(B181,C181)</f>
        <v>未使用</v>
      </c>
      <c r="DW181" s="35"/>
      <c r="DX181" s="34" t="str">
        <f>CONCATENATE(D181,E181)</f>
        <v>未使用</v>
      </c>
      <c r="DY181" s="35"/>
      <c r="DZ181" s="34" t="str">
        <f>CONCATENATE(F181,G181)</f>
        <v>未使用</v>
      </c>
      <c r="EA181" s="35"/>
      <c r="EB181" s="34" t="str">
        <f>CONCATENATE(H181,I181)</f>
        <v>未使用</v>
      </c>
      <c r="EC181" s="35"/>
      <c r="ED181" s="34" t="str">
        <f>CONCATENATE(J181,K181)</f>
        <v>未使用</v>
      </c>
      <c r="EE181" s="35"/>
      <c r="EF181" s="34" t="str">
        <f>CONCATENATE(L181,M181)</f>
        <v>未使用</v>
      </c>
      <c r="EG181" s="35"/>
      <c r="EH181" s="22">
        <f>COUNTIF($DV$6:$EG$34,DV181)</f>
        <v>18</v>
      </c>
      <c r="EJ181" s="22">
        <f>COUNTIF($DV$6:$EG$34,DX181)</f>
        <v>18</v>
      </c>
      <c r="EL181" s="22">
        <f>COUNTIF($DV$6:$EG$34,DZ181)</f>
        <v>18</v>
      </c>
      <c r="EN181" s="22">
        <f>COUNTIF($DV$6:$EG$34,EB181)</f>
        <v>18</v>
      </c>
      <c r="EP181" s="22">
        <f>COUNTIF($DV$6:$EG$34,ED181)</f>
        <v>18</v>
      </c>
      <c r="ER181" s="22">
        <f>COUNTIF($DV$6:$EG$34,EF181)</f>
        <v>18</v>
      </c>
      <c r="ET181" s="34" t="str">
        <f>IF(DV181="未使用","",IF(EH181&lt;2,"","red"))</f>
        <v/>
      </c>
      <c r="EU181" s="35" t="str">
        <f>IF(B181="ボックスキー","",IF(C181="","red",FS181))</f>
        <v>red</v>
      </c>
      <c r="EV181" s="34" t="str">
        <f>IF(DX181="未使用","",IF(EJ181&lt;2,"","red"))</f>
        <v/>
      </c>
      <c r="EW181" s="35" t="str">
        <f>IF(D181="ボックスキー","",IF(E181="","red",FU181))</f>
        <v>red</v>
      </c>
      <c r="EX181" s="34" t="str">
        <f>IF(DZ181="未使用","",IF(EL181&lt;2,"","red"))</f>
        <v/>
      </c>
      <c r="EY181" s="35" t="str">
        <f>IF(F181="ボックスキー","",IF(G181="","red",FW181))</f>
        <v>red</v>
      </c>
      <c r="EZ181" s="34" t="str">
        <f>IF(EB181="未使用","",IF(EN181&lt;2,"","red"))</f>
        <v/>
      </c>
      <c r="FA181" s="35" t="str">
        <f>IF(H181="ボックスキー","",IF(I181="","red",FY181))</f>
        <v>red</v>
      </c>
      <c r="FB181" s="34" t="str">
        <f>IF(ED181="未使用","",IF(EP181&lt;2,"","red"))</f>
        <v/>
      </c>
      <c r="FC181" s="35" t="str">
        <f>IF(J181="ボックスキー","",IF(K181="","red",GA181))</f>
        <v>red</v>
      </c>
      <c r="FD181" s="34" t="str">
        <f>IF(EF181="未使用","",IF(ER181&lt;2,"","red"))</f>
        <v/>
      </c>
      <c r="FE181" s="35" t="str">
        <f>IF(L181="ボックスキー","",IF(M181="","red",GC181))</f>
        <v>red</v>
      </c>
      <c r="FF181" s="419"/>
      <c r="FG181" s="419"/>
      <c r="FH181" s="419"/>
      <c r="FI181" s="419"/>
      <c r="FJ181" s="419"/>
      <c r="FK181" s="419"/>
      <c r="FL181" s="419"/>
      <c r="FM181" s="419"/>
      <c r="FN181" s="419"/>
      <c r="FO181" s="419"/>
      <c r="FP181" s="419"/>
      <c r="FQ181" s="419"/>
      <c r="FR181" s="34"/>
      <c r="FS181" s="35" t="str">
        <f>IF(B181=$FG$6,INDEX($FG$7:$FG$18,C181),IF(B181=$FH$6,INDEX($FH$7:$FH$12,C181),IF(B181=$FI$6,INDEX($FI$7:$FI$18,C181),IF(B181=$FJ$6,INDEX($FJ$7:$FJ$56,C181),"none"))))</f>
        <v>none</v>
      </c>
      <c r="FT181" s="34"/>
      <c r="FU181" s="35" t="str">
        <f>IF(D181=$FG$6,INDEX($FG$7:$FG$18,E181),IF(D181=$FH$6,INDEX($FH$7:$FH$12,E181),IF(D181=$FI$6,INDEX($FI$7:$FI$18,E181),IF(D181=$FJ$6,INDEX($FJ$7:$FJ$56,E181),"none"))))</f>
        <v>none</v>
      </c>
      <c r="FV181" s="34"/>
      <c r="FW181" s="35" t="str">
        <f>IF(F181=$FG$6,INDEX($FG$7:$FG$18,G181),IF(F181=$FH$6,INDEX($FH$7:$FH$12,G181),IF(F181=$FI$6,INDEX($FI$7:$FI$18,G181),IF(F181=$FJ$6,INDEX($FJ$7:$FJ$56,G181),"none"))))</f>
        <v>none</v>
      </c>
      <c r="FX181" s="34"/>
      <c r="FY181" s="35" t="str">
        <f>IF(H181=$FG$6,INDEX($FG$7:$FG$18,I181),IF(H181=$FH$6,INDEX($FH$7:$FH$12,I181),IF(H181=$FI$6,INDEX($FI$7:$FI$18,I181),IF(H181=$FJ$6,INDEX($FJ$7:$FJ$56,I181),"none"))))</f>
        <v>none</v>
      </c>
      <c r="FZ181" s="34"/>
      <c r="GA181" s="35" t="str">
        <f>IF(J181=$FG$6,INDEX($FG$7:$FG$18,K181),IF(J181=$FH$6,INDEX($FH$7:$FH$12,K181),IF(J181=$FI$6,INDEX($FI$7:$FI$18,K181),IF(J181=$FJ$6,INDEX($FJ$7:$FJ$56,K181),"none"))))</f>
        <v>none</v>
      </c>
      <c r="GB181" s="34"/>
      <c r="GC181" s="35" t="str">
        <f>IF(L181=$FG$6,INDEX($FG$7:$FG$18,M181),IF(L181=$FH$6,INDEX($FH$7:$FH$12,M181),IF(L181=$FI$6,INDEX($FI$7:$FI$18,M181),IF(L181=$FJ$6,INDEX($FJ$7:$FJ$56,M181),"none"))))</f>
        <v>none</v>
      </c>
      <c r="GE181" s="1151" t="str">
        <f>IF($GF181="grey","grey","")</f>
        <v>grey</v>
      </c>
      <c r="GF181" s="1151" t="str">
        <f>IF($GG181="grey","grey","")</f>
        <v>grey</v>
      </c>
      <c r="GG181" s="1160" t="str">
        <f>IF(Q181="","grey",IF(COUNTIF(Q:Q,Q181)&gt;1,"red",IF(COUNTIF(_DK,Q181)&gt;0,"","red")))</f>
        <v>grey</v>
      </c>
      <c r="GH181" s="1151" t="str">
        <f>IF($GF181="grey","grey","")</f>
        <v>grey</v>
      </c>
      <c r="GI181" s="633" t="str">
        <f t="shared" ref="GI181:HR181" si="475">IF(GI166="grey","grey",IF($GG181="grey","grey",IF(S181="","yellow",IF(COUNTIF($CT$6:$CT$21,S181)&gt;0,"","red"))))</f>
        <v>grey</v>
      </c>
      <c r="GJ181" s="633" t="str">
        <f t="shared" si="475"/>
        <v>grey</v>
      </c>
      <c r="GK181" s="633" t="str">
        <f t="shared" si="475"/>
        <v>grey</v>
      </c>
      <c r="GL181" s="633" t="str">
        <f t="shared" si="475"/>
        <v>grey</v>
      </c>
      <c r="GM181" s="633" t="str">
        <f t="shared" si="475"/>
        <v>grey</v>
      </c>
      <c r="GN181" s="633" t="str">
        <f t="shared" si="475"/>
        <v>grey</v>
      </c>
      <c r="GO181" s="633" t="str">
        <f t="shared" si="475"/>
        <v>grey</v>
      </c>
      <c r="GP181" s="633" t="str">
        <f t="shared" si="475"/>
        <v>grey</v>
      </c>
      <c r="GQ181" s="633" t="str">
        <f t="shared" si="475"/>
        <v>grey</v>
      </c>
      <c r="GR181" s="633" t="str">
        <f t="shared" si="475"/>
        <v>grey</v>
      </c>
      <c r="GS181" s="633" t="str">
        <f t="shared" si="475"/>
        <v>grey</v>
      </c>
      <c r="GT181" s="633" t="str">
        <f t="shared" si="475"/>
        <v>grey</v>
      </c>
      <c r="GU181" s="633" t="str">
        <f t="shared" si="475"/>
        <v>grey</v>
      </c>
      <c r="GV181" s="633" t="str">
        <f t="shared" si="475"/>
        <v>grey</v>
      </c>
      <c r="GW181" s="633" t="str">
        <f t="shared" si="475"/>
        <v>grey</v>
      </c>
      <c r="GX181" s="633" t="str">
        <f t="shared" si="475"/>
        <v>grey</v>
      </c>
      <c r="GY181" s="633" t="str">
        <f t="shared" si="475"/>
        <v>grey</v>
      </c>
      <c r="GZ181" s="633" t="str">
        <f t="shared" si="475"/>
        <v>grey</v>
      </c>
      <c r="HA181" s="633" t="str">
        <f t="shared" si="475"/>
        <v>grey</v>
      </c>
      <c r="HB181" s="633" t="str">
        <f t="shared" si="475"/>
        <v>grey</v>
      </c>
      <c r="HC181" s="633" t="str">
        <f t="shared" si="475"/>
        <v>grey</v>
      </c>
      <c r="HD181" s="633" t="str">
        <f t="shared" si="475"/>
        <v>grey</v>
      </c>
      <c r="HE181" s="633" t="str">
        <f t="shared" si="475"/>
        <v>grey</v>
      </c>
      <c r="HF181" s="633" t="str">
        <f t="shared" si="475"/>
        <v>grey</v>
      </c>
      <c r="HG181" s="633" t="str">
        <f t="shared" si="475"/>
        <v>grey</v>
      </c>
      <c r="HH181" s="633" t="str">
        <f t="shared" si="475"/>
        <v>grey</v>
      </c>
      <c r="HI181" s="633" t="str">
        <f t="shared" si="475"/>
        <v>grey</v>
      </c>
      <c r="HJ181" s="633" t="str">
        <f t="shared" si="475"/>
        <v>grey</v>
      </c>
      <c r="HK181" s="633" t="str">
        <f t="shared" si="475"/>
        <v>grey</v>
      </c>
      <c r="HL181" s="633" t="str">
        <f t="shared" si="475"/>
        <v>grey</v>
      </c>
      <c r="HM181" s="633" t="str">
        <f t="shared" si="475"/>
        <v>grey</v>
      </c>
      <c r="HN181" s="633" t="str">
        <f t="shared" si="475"/>
        <v>grey</v>
      </c>
      <c r="HO181" s="633" t="str">
        <f t="shared" si="475"/>
        <v>grey</v>
      </c>
      <c r="HP181" s="633" t="str">
        <f t="shared" si="475"/>
        <v>grey</v>
      </c>
      <c r="HQ181" s="633" t="str">
        <f t="shared" si="475"/>
        <v>grey</v>
      </c>
      <c r="HR181" s="633" t="str">
        <f t="shared" si="475"/>
        <v>grey</v>
      </c>
      <c r="HS181" s="1162" t="str">
        <f t="shared" ref="HS181" si="476">IF($GG181="grey","grey",IF(BC181="","",IF(COUNTIF($CV$6:$CV$7,BC181)&gt;0,"","red")))</f>
        <v>grey</v>
      </c>
      <c r="HT181" s="1151" t="str">
        <f t="shared" ref="HT181:HU181" si="477">IF($GG181="grey","grey","")</f>
        <v>grey</v>
      </c>
      <c r="HU181" s="1160" t="str">
        <f t="shared" si="477"/>
        <v>grey</v>
      </c>
    </row>
    <row r="182" spans="2:229">
      <c r="B182" s="1175" t="str">
        <f>IFERROR(INDEX($DV:$DV,ROW()),"")&amp;""</f>
        <v/>
      </c>
      <c r="C182" s="1176"/>
      <c r="D182" s="1177" t="str">
        <f>IFERROR(INDEX($DX:$DX,ROW()),"")&amp;""</f>
        <v/>
      </c>
      <c r="E182" s="1176"/>
      <c r="F182" s="1175" t="str">
        <f>IFERROR(INDEX($DZ:$DZ,ROW()),"")&amp;""</f>
        <v/>
      </c>
      <c r="G182" s="1176"/>
      <c r="H182" s="1175" t="str">
        <f>IFERROR(INDEX($EB:$EB,ROW()),"")&amp;""</f>
        <v/>
      </c>
      <c r="I182" s="1176"/>
      <c r="J182" s="1175" t="str">
        <f>IFERROR(INDEX($ED:$ED,ROW()),"")&amp;""</f>
        <v/>
      </c>
      <c r="K182" s="1176"/>
      <c r="L182" s="1175" t="str">
        <f>IFERROR(INDEX($EF:$EF,ROW()),"")&amp;""</f>
        <v/>
      </c>
      <c r="M182" s="1176"/>
      <c r="O182" s="1152"/>
      <c r="P182" s="1152"/>
      <c r="Q182" s="1161"/>
      <c r="R182" s="1152"/>
      <c r="S182" s="432" t="s">
        <v>643</v>
      </c>
      <c r="T182" s="432" t="s">
        <v>643</v>
      </c>
      <c r="U182" s="432" t="s">
        <v>643</v>
      </c>
      <c r="V182" s="432" t="s">
        <v>643</v>
      </c>
      <c r="W182" s="432" t="s">
        <v>643</v>
      </c>
      <c r="X182" s="432" t="s">
        <v>643</v>
      </c>
      <c r="Y182" s="432" t="s">
        <v>643</v>
      </c>
      <c r="Z182" s="432" t="s">
        <v>643</v>
      </c>
      <c r="AA182" s="432" t="s">
        <v>643</v>
      </c>
      <c r="AB182" s="432" t="s">
        <v>643</v>
      </c>
      <c r="AC182" s="432" t="s">
        <v>643</v>
      </c>
      <c r="AD182" s="432" t="s">
        <v>643</v>
      </c>
      <c r="AE182" s="432" t="s">
        <v>643</v>
      </c>
      <c r="AF182" s="432" t="s">
        <v>643</v>
      </c>
      <c r="AG182" s="432" t="s">
        <v>643</v>
      </c>
      <c r="AH182" s="432" t="s">
        <v>643</v>
      </c>
      <c r="AI182" s="432" t="s">
        <v>643</v>
      </c>
      <c r="AJ182" s="432" t="s">
        <v>643</v>
      </c>
      <c r="AK182" s="432" t="s">
        <v>643</v>
      </c>
      <c r="AL182" s="432" t="s">
        <v>643</v>
      </c>
      <c r="AM182" s="432" t="s">
        <v>643</v>
      </c>
      <c r="AN182" s="432" t="s">
        <v>643</v>
      </c>
      <c r="AO182" s="432" t="s">
        <v>643</v>
      </c>
      <c r="AP182" s="432" t="s">
        <v>643</v>
      </c>
      <c r="AQ182" s="432" t="s">
        <v>643</v>
      </c>
      <c r="AR182" s="432" t="s">
        <v>643</v>
      </c>
      <c r="AS182" s="432" t="s">
        <v>643</v>
      </c>
      <c r="AT182" s="432" t="s">
        <v>643</v>
      </c>
      <c r="AU182" s="432" t="s">
        <v>643</v>
      </c>
      <c r="AV182" s="432" t="s">
        <v>643</v>
      </c>
      <c r="AW182" s="432" t="s">
        <v>643</v>
      </c>
      <c r="AX182" s="432" t="s">
        <v>643</v>
      </c>
      <c r="AY182" s="432" t="s">
        <v>643</v>
      </c>
      <c r="AZ182" s="432" t="s">
        <v>643</v>
      </c>
      <c r="BA182" s="432" t="s">
        <v>643</v>
      </c>
      <c r="BB182" s="432" t="s">
        <v>643</v>
      </c>
      <c r="BC182" s="1179"/>
      <c r="BD182" s="1152"/>
      <c r="BE182" s="1181"/>
      <c r="BP182" s="50" t="e">
        <f>INDEX(番号!$CA$5:$CB$44,C181,2)</f>
        <v>#VALUE!</v>
      </c>
      <c r="BQ182" s="50" t="str">
        <f>IF(C181="","",IF(BP182="",INDEX(番号!$CA$44:$CB180,C181,2),BP182))</f>
        <v/>
      </c>
      <c r="BR182" s="50" t="e">
        <f>INDEX(番号!$CC$5:$CE$52,C181,3)</f>
        <v>#VALUE!</v>
      </c>
      <c r="BS182" s="50" t="str">
        <f>IF(C181="","",IF(BR182="0",INDEX(番号!$CC$5:$CE$52,C181,2),BR182))&amp;""</f>
        <v/>
      </c>
      <c r="BT182" s="50" t="e">
        <f>INDEX(番号!$CA$5:$CB$44,E181,2)</f>
        <v>#VALUE!</v>
      </c>
      <c r="BU182" s="50" t="str">
        <f>IF(E181="","",IF(BT182="",INDEX(番号!$CA$44:$CB180,E181,2),BT182))&amp;""</f>
        <v/>
      </c>
      <c r="BV182" s="50" t="e">
        <f>INDEX(番号!$CC$5:$CE$52,E181,3)</f>
        <v>#VALUE!</v>
      </c>
      <c r="BW182" s="50" t="str">
        <f>IF(E181="","",IF(BV182="0",INDEX(番号!$CC$5:$CE$52,E181,2),BV182))&amp;""</f>
        <v/>
      </c>
      <c r="BX182" s="50" t="e">
        <f>INDEX(番号!$CA$5:$CB$44,G181,2)</f>
        <v>#VALUE!</v>
      </c>
      <c r="BY182" s="50" t="str">
        <f>IF(G181="","",IF(BX182="",INDEX(番号!$CA$44:$CB180,G181,2),BX182))&amp;""</f>
        <v/>
      </c>
      <c r="BZ182" s="50" t="e">
        <f>INDEX(番号!$CC$5:$CE$52,G181,3)</f>
        <v>#VALUE!</v>
      </c>
      <c r="CA182" s="50" t="str">
        <f>IF(G181="","",IF(BZ182="0",INDEX(番号!$CC$5:$CE$52,G181,2),BZ182))&amp;""</f>
        <v/>
      </c>
      <c r="CB182" s="50" t="e">
        <f>INDEX(番号!$CA$5:$CB$44,I181,2)</f>
        <v>#VALUE!</v>
      </c>
      <c r="CC182" s="50" t="str">
        <f>IF(I181="","",IF(CB182="",INDEX(番号!$CA$44:$CB180,I181,2),CB182))&amp;""</f>
        <v/>
      </c>
      <c r="CD182" s="50" t="e">
        <f>INDEX(番号!$CC$5:$CE$52,I181,3)</f>
        <v>#VALUE!</v>
      </c>
      <c r="CE182" s="50" t="str">
        <f>IF(I181="","",IF(CD182="0",INDEX(番号!$CC$5:$CE$52,I181,2),CD182))&amp;""</f>
        <v/>
      </c>
      <c r="CF182" s="50" t="e">
        <f>INDEX(番号!$CA$5:$CB$44,K181,2)</f>
        <v>#VALUE!</v>
      </c>
      <c r="CG182" s="50" t="str">
        <f>IF(K181="","",IF(CF182="",INDEX(番号!$CA$5:$CB$44,K181,1),CF182))&amp;""</f>
        <v/>
      </c>
      <c r="CH182" s="50" t="e">
        <f>INDEX(番号!$CC$5:$CE$52,K181,3)</f>
        <v>#VALUE!</v>
      </c>
      <c r="CI182" s="50" t="str">
        <f>IF(K181="","",IF(CH182="0",INDEX(番号!$CC$5:$CE$52,K181,2),CH182))&amp;""</f>
        <v/>
      </c>
      <c r="CJ182" s="50" t="e">
        <f>INDEX(番号!$CA$5:$CB$44,M181,2)</f>
        <v>#VALUE!</v>
      </c>
      <c r="CK182" s="50" t="str">
        <f>IF(M181="","",IF(CJ182="",INDEX(番号!$CA$5:$CB$44,M181,1),CJ182))&amp;""</f>
        <v/>
      </c>
      <c r="CL182" s="50" t="e">
        <f>INDEX(番号!$CC$5:$CE$52,M181,3)</f>
        <v>#VALUE!</v>
      </c>
      <c r="CM182" s="50" t="str">
        <f>IF(M181="","",IF(CL182="0",INDEX(番号!$CC$5:$CE$52,M181,2),CL182))&amp;""</f>
        <v/>
      </c>
      <c r="DA182" s="1153" t="str">
        <f>IF(DA180="grey","grey","")</f>
        <v>grey</v>
      </c>
      <c r="DB182" s="1154"/>
      <c r="DC182" s="1153" t="str">
        <f>IF(DC180="grey","grey","")</f>
        <v>grey</v>
      </c>
      <c r="DD182" s="1154"/>
      <c r="DE182" s="1153" t="str">
        <f>IF(DE180="grey","grey","")</f>
        <v>grey</v>
      </c>
      <c r="DF182" s="1154"/>
      <c r="DG182" s="1153" t="str">
        <f>IF(DG180="grey","grey","")</f>
        <v>grey</v>
      </c>
      <c r="DH182" s="1154"/>
      <c r="DI182" s="1153" t="str">
        <f>IF(DI180="grey","grey","")</f>
        <v>grey</v>
      </c>
      <c r="DJ182" s="1154"/>
      <c r="DK182" s="1153" t="str">
        <f>IF(DK180="grey","grey","")</f>
        <v>grey</v>
      </c>
      <c r="DL182" s="1154"/>
      <c r="DM182" s="22" t="str">
        <f>IFERROR(INDEX(内線情報!$BL$5:$BL$41,MATCH(R182,内線情報!$AI$5:$AI$43,0),1),"")</f>
        <v/>
      </c>
      <c r="DS182" s="1141"/>
      <c r="DV182" s="1153" t="str">
        <f>IF(B181="DK",BQ182,IF(B181="NK",BS182,""))</f>
        <v/>
      </c>
      <c r="DW182" s="1154"/>
      <c r="DX182" s="1155" t="str">
        <f>IF(D181="DK",BU182,IF(D181="NK",BW182,""))</f>
        <v/>
      </c>
      <c r="DY182" s="1156"/>
      <c r="DZ182" s="1155" t="str">
        <f>IF(F181="DK",BY182,IF(F181="NK",CA182,""))</f>
        <v/>
      </c>
      <c r="EA182" s="1156"/>
      <c r="EB182" s="1155" t="str">
        <f>IF(H181="DK",CC182,IF(H181="NK",CE182,""))</f>
        <v/>
      </c>
      <c r="EC182" s="1156"/>
      <c r="ED182" s="1155" t="str">
        <f>IF(J181="DK",CG182,IF(J181="NK",CI182,""))</f>
        <v/>
      </c>
      <c r="EE182" s="1156"/>
      <c r="EF182" s="1155" t="str">
        <f>IF(L181="DK",CK182,IF(L181="NK",CM182,""))</f>
        <v/>
      </c>
      <c r="EG182" s="1156"/>
      <c r="ET182" s="1153"/>
      <c r="EU182" s="1154"/>
      <c r="EV182" s="1153"/>
      <c r="EW182" s="1154"/>
      <c r="EX182" s="1153"/>
      <c r="EY182" s="1154"/>
      <c r="EZ182" s="1153"/>
      <c r="FA182" s="1154"/>
      <c r="FB182" s="1153"/>
      <c r="FC182" s="1154"/>
      <c r="FD182" s="1153"/>
      <c r="FE182" s="1154"/>
      <c r="FF182" s="411"/>
      <c r="FG182" s="411"/>
      <c r="FH182" s="411"/>
      <c r="FI182" s="411"/>
      <c r="FJ182" s="411"/>
      <c r="FK182" s="411"/>
      <c r="FL182" s="411"/>
      <c r="FM182" s="411"/>
      <c r="FN182" s="411"/>
      <c r="FO182" s="411"/>
      <c r="FP182" s="411"/>
      <c r="FQ182" s="411"/>
      <c r="FR182" s="1153"/>
      <c r="FS182" s="1154"/>
      <c r="FT182" s="1153"/>
      <c r="FU182" s="1154"/>
      <c r="FV182" s="1153"/>
      <c r="FW182" s="1154"/>
      <c r="FX182" s="1153"/>
      <c r="FY182" s="1154"/>
      <c r="FZ182" s="1153"/>
      <c r="GA182" s="1154"/>
      <c r="GB182" s="1153"/>
      <c r="GC182" s="1154"/>
      <c r="GE182" s="1152"/>
      <c r="GF182" s="1152"/>
      <c r="GG182" s="1161"/>
      <c r="GH182" s="1152"/>
      <c r="GI182" s="633" t="str">
        <f t="shared" ref="GI182:HR182" si="478">IF(GI166="grey","grey",IF($GG181="grey","grey",IF(S182="","yellow",IF(COUNTIF($CW$6:$CW$7,S182)&gt;0,"","red"))))</f>
        <v>grey</v>
      </c>
      <c r="GJ182" s="633" t="str">
        <f t="shared" si="478"/>
        <v>grey</v>
      </c>
      <c r="GK182" s="633" t="str">
        <f t="shared" si="478"/>
        <v>grey</v>
      </c>
      <c r="GL182" s="633" t="str">
        <f t="shared" si="478"/>
        <v>grey</v>
      </c>
      <c r="GM182" s="633" t="str">
        <f t="shared" si="478"/>
        <v>grey</v>
      </c>
      <c r="GN182" s="633" t="str">
        <f t="shared" si="478"/>
        <v>grey</v>
      </c>
      <c r="GO182" s="633" t="str">
        <f t="shared" si="478"/>
        <v>grey</v>
      </c>
      <c r="GP182" s="633" t="str">
        <f t="shared" si="478"/>
        <v>grey</v>
      </c>
      <c r="GQ182" s="633" t="str">
        <f t="shared" si="478"/>
        <v>grey</v>
      </c>
      <c r="GR182" s="633" t="str">
        <f t="shared" si="478"/>
        <v>grey</v>
      </c>
      <c r="GS182" s="633" t="str">
        <f t="shared" si="478"/>
        <v>grey</v>
      </c>
      <c r="GT182" s="633" t="str">
        <f t="shared" si="478"/>
        <v>grey</v>
      </c>
      <c r="GU182" s="633" t="str">
        <f t="shared" si="478"/>
        <v>grey</v>
      </c>
      <c r="GV182" s="633" t="str">
        <f t="shared" si="478"/>
        <v>grey</v>
      </c>
      <c r="GW182" s="633" t="str">
        <f t="shared" si="478"/>
        <v>grey</v>
      </c>
      <c r="GX182" s="633" t="str">
        <f t="shared" si="478"/>
        <v>grey</v>
      </c>
      <c r="GY182" s="633" t="str">
        <f t="shared" si="478"/>
        <v>grey</v>
      </c>
      <c r="GZ182" s="633" t="str">
        <f t="shared" si="478"/>
        <v>grey</v>
      </c>
      <c r="HA182" s="633" t="str">
        <f t="shared" si="478"/>
        <v>grey</v>
      </c>
      <c r="HB182" s="633" t="str">
        <f t="shared" si="478"/>
        <v>grey</v>
      </c>
      <c r="HC182" s="633" t="str">
        <f t="shared" si="478"/>
        <v>grey</v>
      </c>
      <c r="HD182" s="633" t="str">
        <f t="shared" si="478"/>
        <v>grey</v>
      </c>
      <c r="HE182" s="633" t="str">
        <f t="shared" si="478"/>
        <v>grey</v>
      </c>
      <c r="HF182" s="633" t="str">
        <f t="shared" si="478"/>
        <v>grey</v>
      </c>
      <c r="HG182" s="633" t="str">
        <f t="shared" si="478"/>
        <v>grey</v>
      </c>
      <c r="HH182" s="633" t="str">
        <f t="shared" si="478"/>
        <v>grey</v>
      </c>
      <c r="HI182" s="633" t="str">
        <f t="shared" si="478"/>
        <v>grey</v>
      </c>
      <c r="HJ182" s="633" t="str">
        <f t="shared" si="478"/>
        <v>grey</v>
      </c>
      <c r="HK182" s="633" t="str">
        <f t="shared" si="478"/>
        <v>grey</v>
      </c>
      <c r="HL182" s="633" t="str">
        <f t="shared" si="478"/>
        <v>grey</v>
      </c>
      <c r="HM182" s="633" t="str">
        <f t="shared" si="478"/>
        <v>grey</v>
      </c>
      <c r="HN182" s="633" t="str">
        <f t="shared" si="478"/>
        <v>grey</v>
      </c>
      <c r="HO182" s="633" t="str">
        <f t="shared" si="478"/>
        <v>grey</v>
      </c>
      <c r="HP182" s="633" t="str">
        <f t="shared" si="478"/>
        <v>grey</v>
      </c>
      <c r="HQ182" s="633" t="str">
        <f t="shared" si="478"/>
        <v>grey</v>
      </c>
      <c r="HR182" s="633" t="str">
        <f t="shared" si="478"/>
        <v>grey</v>
      </c>
      <c r="HS182" s="1163"/>
      <c r="HT182" s="1152"/>
      <c r="HU182" s="1161"/>
    </row>
    <row r="183" spans="2:229">
      <c r="B183" s="1175" t="str">
        <f>IFERROR(INDEX($DV:$DV,ROW()),"")&amp;""</f>
        <v/>
      </c>
      <c r="C183" s="1176"/>
      <c r="D183" s="1177" t="str">
        <f>IFERROR(INDEX($DX:$DX,ROW()),"")&amp;""</f>
        <v/>
      </c>
      <c r="E183" s="1176"/>
      <c r="F183" s="1175" t="str">
        <f>IFERROR(INDEX($DZ:$DZ,ROW()),"")&amp;""</f>
        <v/>
      </c>
      <c r="G183" s="1176"/>
      <c r="H183" s="1175" t="str">
        <f>IFERROR(INDEX($EB:$EB,ROW()),"")&amp;""</f>
        <v/>
      </c>
      <c r="I183" s="1176"/>
      <c r="J183" s="1175" t="str">
        <f>IFERROR(INDEX($ED:$ED,ROW()),"")&amp;""</f>
        <v/>
      </c>
      <c r="K183" s="1176"/>
      <c r="L183" s="1175" t="str">
        <f>IFERROR(INDEX($EF:$EF,ROW()),"")&amp;""</f>
        <v/>
      </c>
      <c r="M183" s="1176"/>
      <c r="O183" s="1151">
        <v>8</v>
      </c>
      <c r="P183" s="1151" t="str">
        <f>IFERROR(INDEX(内線情報!$C$5:$C$54,MATCH($Q183,内線情報!$B$5:$B$54,0)),"")&amp;""</f>
        <v/>
      </c>
      <c r="Q183" s="1160"/>
      <c r="R183" s="1151" t="str">
        <f>IFERROR(INDEX(内線情報!$D$5:$D$54,MATCH($Q183,内線情報!$B$5:$B$54,0)),"")&amp;""</f>
        <v/>
      </c>
      <c r="S183" s="431" t="s">
        <v>643</v>
      </c>
      <c r="T183" s="431" t="s">
        <v>643</v>
      </c>
      <c r="U183" s="431" t="s">
        <v>643</v>
      </c>
      <c r="V183" s="431" t="s">
        <v>643</v>
      </c>
      <c r="W183" s="431" t="s">
        <v>643</v>
      </c>
      <c r="X183" s="431" t="s">
        <v>643</v>
      </c>
      <c r="Y183" s="431" t="s">
        <v>643</v>
      </c>
      <c r="Z183" s="431" t="s">
        <v>643</v>
      </c>
      <c r="AA183" s="431" t="s">
        <v>643</v>
      </c>
      <c r="AB183" s="431" t="s">
        <v>643</v>
      </c>
      <c r="AC183" s="431" t="s">
        <v>643</v>
      </c>
      <c r="AD183" s="431" t="s">
        <v>643</v>
      </c>
      <c r="AE183" s="431" t="s">
        <v>643</v>
      </c>
      <c r="AF183" s="431" t="s">
        <v>643</v>
      </c>
      <c r="AG183" s="431" t="s">
        <v>643</v>
      </c>
      <c r="AH183" s="431" t="s">
        <v>643</v>
      </c>
      <c r="AI183" s="431" t="s">
        <v>643</v>
      </c>
      <c r="AJ183" s="431" t="s">
        <v>643</v>
      </c>
      <c r="AK183" s="431" t="s">
        <v>643</v>
      </c>
      <c r="AL183" s="431" t="s">
        <v>643</v>
      </c>
      <c r="AM183" s="431" t="s">
        <v>643</v>
      </c>
      <c r="AN183" s="431" t="s">
        <v>643</v>
      </c>
      <c r="AO183" s="431" t="s">
        <v>643</v>
      </c>
      <c r="AP183" s="431" t="s">
        <v>643</v>
      </c>
      <c r="AQ183" s="431" t="s">
        <v>643</v>
      </c>
      <c r="AR183" s="431" t="s">
        <v>643</v>
      </c>
      <c r="AS183" s="431" t="s">
        <v>643</v>
      </c>
      <c r="AT183" s="431" t="s">
        <v>643</v>
      </c>
      <c r="AU183" s="431" t="s">
        <v>643</v>
      </c>
      <c r="AV183" s="431" t="s">
        <v>643</v>
      </c>
      <c r="AW183" s="431" t="s">
        <v>643</v>
      </c>
      <c r="AX183" s="431" t="s">
        <v>643</v>
      </c>
      <c r="AY183" s="431" t="s">
        <v>643</v>
      </c>
      <c r="AZ183" s="431" t="s">
        <v>643</v>
      </c>
      <c r="BA183" s="431" t="s">
        <v>643</v>
      </c>
      <c r="BB183" s="431" t="s">
        <v>643</v>
      </c>
      <c r="BC183" s="1178" t="s">
        <v>643</v>
      </c>
      <c r="BD183" s="1151" t="str">
        <f>IFERROR(IF(Q183="","",IF(ISBLANK(INDEX(内線情報!$G$5:$G$54,Q183)),1,DS183)),"")&amp;""</f>
        <v/>
      </c>
      <c r="BE183" s="1180"/>
      <c r="BP183" s="50" t="s">
        <v>720</v>
      </c>
      <c r="BQ183" s="50" t="str">
        <f>IF(C181="","",INDEX(外線情報!$K$5:$K$16,C181,1))&amp;""</f>
        <v/>
      </c>
      <c r="BR183" s="50" t="s">
        <v>417</v>
      </c>
      <c r="BS183" s="50" t="str">
        <f>IF(C181="","",INDEX(NK･NKG!$CG$5:$CG$52,C181,1))&amp;""</f>
        <v/>
      </c>
      <c r="BT183" s="50" t="s">
        <v>720</v>
      </c>
      <c r="BU183" s="50" t="str">
        <f>IF(E181="","",INDEX(外線情報!$K$5:$K$16,E181,1))&amp;""</f>
        <v/>
      </c>
      <c r="BV183" s="50" t="s">
        <v>417</v>
      </c>
      <c r="BW183" s="50" t="str">
        <f>IF(E181="","",INDEX(NK･NKG!$CG$5:$CG$52,E181,1))&amp;""</f>
        <v/>
      </c>
      <c r="BX183" s="50" t="s">
        <v>720</v>
      </c>
      <c r="BY183" s="50" t="str">
        <f>IF(G181="","",INDEX(外線情報!$K$5:$K$16,G181,1))&amp;""</f>
        <v/>
      </c>
      <c r="BZ183" s="50" t="s">
        <v>417</v>
      </c>
      <c r="CA183" s="50" t="str">
        <f>IF(G181="","",INDEX(NK･NKG!$CG$5:$CG$52,G181,1))&amp;""</f>
        <v/>
      </c>
      <c r="CB183" s="50" t="s">
        <v>720</v>
      </c>
      <c r="CC183" s="50" t="str">
        <f>IF(I181="","",INDEX(外線情報!$K$5:$K$16,I181,1))&amp;""</f>
        <v/>
      </c>
      <c r="CD183" s="50" t="s">
        <v>417</v>
      </c>
      <c r="CE183" s="50" t="str">
        <f>IF(I181="","",INDEX(NK･NKG!$CG$5:$CG$52,I181,1))&amp;""</f>
        <v/>
      </c>
      <c r="CF183" s="50" t="s">
        <v>720</v>
      </c>
      <c r="CG183" s="50" t="str">
        <f>IF(K181="","",INDEX(外線情報!$K$5:$K$16,K181,1))&amp;""</f>
        <v/>
      </c>
      <c r="CH183" s="50" t="s">
        <v>417</v>
      </c>
      <c r="CI183" s="50" t="str">
        <f>IF(K181="","",INDEX(NK･NKG!$CG$5:$CG$52,K181,1))&amp;""</f>
        <v/>
      </c>
      <c r="CJ183" s="50" t="s">
        <v>720</v>
      </c>
      <c r="CK183" s="50" t="str">
        <f>IF(M181="","",INDEX(外線情報!$K$5:$K$16,M181,1))&amp;""</f>
        <v/>
      </c>
      <c r="CL183" s="50" t="s">
        <v>417</v>
      </c>
      <c r="CM183" s="50" t="str">
        <f>IF(M181="","",INDEX(NK･NKG!$CG$5:$CG$52,M181,1))&amp;""</f>
        <v/>
      </c>
      <c r="DA183" s="1153" t="str">
        <f t="shared" ref="DA183" si="479">IF(DA180="grey","grey","")</f>
        <v>grey</v>
      </c>
      <c r="DB183" s="1154"/>
      <c r="DC183" s="1153" t="str">
        <f t="shared" ref="DC183" si="480">IF(DC180="grey","grey","")</f>
        <v>grey</v>
      </c>
      <c r="DD183" s="1154"/>
      <c r="DE183" s="1153" t="str">
        <f t="shared" ref="DE183" si="481">IF(DE180="grey","grey","")</f>
        <v>grey</v>
      </c>
      <c r="DF183" s="1154"/>
      <c r="DG183" s="1153" t="str">
        <f t="shared" ref="DG183" si="482">IF(DG180="grey","grey","")</f>
        <v>grey</v>
      </c>
      <c r="DH183" s="1154"/>
      <c r="DI183" s="1153" t="str">
        <f t="shared" ref="DI183" si="483">IF(DI180="grey","grey","")</f>
        <v>grey</v>
      </c>
      <c r="DJ183" s="1154"/>
      <c r="DK183" s="1153" t="str">
        <f t="shared" ref="DK183" si="484">IF(DK180="grey","grey","")</f>
        <v>grey</v>
      </c>
      <c r="DL183" s="1154"/>
      <c r="DM183" s="22" t="str">
        <f>IFERROR(INDEX(内線情報!$BL$5:$BL$41,MATCH(R183,内線情報!$AI$5:$AI$43,0),1),"")</f>
        <v/>
      </c>
      <c r="DS183" s="1141" t="e">
        <f>INDEX(内線情報!$G$5:$G$54,MATCH(Q183,DK,0))</f>
        <v>#N/A</v>
      </c>
      <c r="DV183" s="1153" t="str">
        <f>IF(B181="IK",BQ183,IF(B181="NK",BS183,""))</f>
        <v/>
      </c>
      <c r="DW183" s="1154"/>
      <c r="DX183" s="1155" t="str">
        <f>IF(D181="IK",BU183,IF(D181="NK",BW183,""))</f>
        <v/>
      </c>
      <c r="DY183" s="1156"/>
      <c r="DZ183" s="1155" t="str">
        <f>IF(F181="IK",BY183,IF(F181="NK",CA183,""))</f>
        <v/>
      </c>
      <c r="EA183" s="1156"/>
      <c r="EB183" s="1155" t="str">
        <f>IF(H181="IK",CC183,IF(H181="NK",CE183,""))</f>
        <v/>
      </c>
      <c r="EC183" s="1156"/>
      <c r="ED183" s="1155" t="str">
        <f>IF(J181="IK",CG183,IF(J181="NK",CI183,""))</f>
        <v/>
      </c>
      <c r="EE183" s="1156"/>
      <c r="EF183" s="1155" t="str">
        <f>IF(L181="IK",CK183,IF(L181="NK",CM183,""))</f>
        <v/>
      </c>
      <c r="EG183" s="1156"/>
      <c r="ET183" s="1153"/>
      <c r="EU183" s="1154"/>
      <c r="EV183" s="1153"/>
      <c r="EW183" s="1154"/>
      <c r="EX183" s="1153"/>
      <c r="EY183" s="1154"/>
      <c r="EZ183" s="1153"/>
      <c r="FA183" s="1154"/>
      <c r="FB183" s="1153"/>
      <c r="FC183" s="1154"/>
      <c r="FD183" s="1153"/>
      <c r="FE183" s="1154"/>
      <c r="FF183" s="411"/>
      <c r="FG183" s="411"/>
      <c r="FH183" s="411"/>
      <c r="FI183" s="411"/>
      <c r="FJ183" s="411"/>
      <c r="FK183" s="411"/>
      <c r="FL183" s="411"/>
      <c r="FM183" s="411"/>
      <c r="FN183" s="411"/>
      <c r="FO183" s="411"/>
      <c r="FP183" s="411"/>
      <c r="FQ183" s="411"/>
      <c r="FR183" s="1153"/>
      <c r="FS183" s="1154"/>
      <c r="FT183" s="1153"/>
      <c r="FU183" s="1154"/>
      <c r="FV183" s="1153"/>
      <c r="FW183" s="1154"/>
      <c r="FX183" s="1153"/>
      <c r="FY183" s="1154"/>
      <c r="FZ183" s="1153"/>
      <c r="GA183" s="1154"/>
      <c r="GB183" s="1153"/>
      <c r="GC183" s="1154"/>
      <c r="GE183" s="1151" t="str">
        <f>IF($GF183="grey","grey","")</f>
        <v>grey</v>
      </c>
      <c r="GF183" s="1151" t="str">
        <f>IF($GG183="grey","grey","")</f>
        <v>grey</v>
      </c>
      <c r="GG183" s="1160" t="str">
        <f>IF(Q183="","grey",IF(COUNTIF(Q:Q,Q183)&gt;1,"red",IF(COUNTIF(_DK,Q183)&gt;0,"","red")))</f>
        <v>grey</v>
      </c>
      <c r="GH183" s="1151" t="str">
        <f>IF($GF183="grey","grey","")</f>
        <v>grey</v>
      </c>
      <c r="GI183" s="633" t="str">
        <f t="shared" ref="GI183:HR183" si="485">IF(GI166="grey","grey",IF($GG183="grey","grey",IF(S183="","yellow",IF(COUNTIF($CT$6:$CT$21,S183)&gt;0,"","red"))))</f>
        <v>grey</v>
      </c>
      <c r="GJ183" s="633" t="str">
        <f t="shared" si="485"/>
        <v>grey</v>
      </c>
      <c r="GK183" s="633" t="str">
        <f t="shared" si="485"/>
        <v>grey</v>
      </c>
      <c r="GL183" s="633" t="str">
        <f t="shared" si="485"/>
        <v>grey</v>
      </c>
      <c r="GM183" s="633" t="str">
        <f t="shared" si="485"/>
        <v>grey</v>
      </c>
      <c r="GN183" s="633" t="str">
        <f t="shared" si="485"/>
        <v>grey</v>
      </c>
      <c r="GO183" s="633" t="str">
        <f t="shared" si="485"/>
        <v>grey</v>
      </c>
      <c r="GP183" s="633" t="str">
        <f t="shared" si="485"/>
        <v>grey</v>
      </c>
      <c r="GQ183" s="633" t="str">
        <f t="shared" si="485"/>
        <v>grey</v>
      </c>
      <c r="GR183" s="633" t="str">
        <f t="shared" si="485"/>
        <v>grey</v>
      </c>
      <c r="GS183" s="633" t="str">
        <f t="shared" si="485"/>
        <v>grey</v>
      </c>
      <c r="GT183" s="633" t="str">
        <f t="shared" si="485"/>
        <v>grey</v>
      </c>
      <c r="GU183" s="633" t="str">
        <f t="shared" si="485"/>
        <v>grey</v>
      </c>
      <c r="GV183" s="633" t="str">
        <f t="shared" si="485"/>
        <v>grey</v>
      </c>
      <c r="GW183" s="633" t="str">
        <f t="shared" si="485"/>
        <v>grey</v>
      </c>
      <c r="GX183" s="633" t="str">
        <f t="shared" si="485"/>
        <v>grey</v>
      </c>
      <c r="GY183" s="633" t="str">
        <f t="shared" si="485"/>
        <v>grey</v>
      </c>
      <c r="GZ183" s="633" t="str">
        <f t="shared" si="485"/>
        <v>grey</v>
      </c>
      <c r="HA183" s="633" t="str">
        <f t="shared" si="485"/>
        <v>grey</v>
      </c>
      <c r="HB183" s="633" t="str">
        <f t="shared" si="485"/>
        <v>grey</v>
      </c>
      <c r="HC183" s="633" t="str">
        <f t="shared" si="485"/>
        <v>grey</v>
      </c>
      <c r="HD183" s="633" t="str">
        <f t="shared" si="485"/>
        <v>grey</v>
      </c>
      <c r="HE183" s="633" t="str">
        <f t="shared" si="485"/>
        <v>grey</v>
      </c>
      <c r="HF183" s="633" t="str">
        <f t="shared" si="485"/>
        <v>grey</v>
      </c>
      <c r="HG183" s="633" t="str">
        <f t="shared" si="485"/>
        <v>grey</v>
      </c>
      <c r="HH183" s="633" t="str">
        <f t="shared" si="485"/>
        <v>grey</v>
      </c>
      <c r="HI183" s="633" t="str">
        <f t="shared" si="485"/>
        <v>grey</v>
      </c>
      <c r="HJ183" s="633" t="str">
        <f t="shared" si="485"/>
        <v>grey</v>
      </c>
      <c r="HK183" s="633" t="str">
        <f t="shared" si="485"/>
        <v>grey</v>
      </c>
      <c r="HL183" s="633" t="str">
        <f t="shared" si="485"/>
        <v>grey</v>
      </c>
      <c r="HM183" s="633" t="str">
        <f t="shared" si="485"/>
        <v>grey</v>
      </c>
      <c r="HN183" s="633" t="str">
        <f t="shared" si="485"/>
        <v>grey</v>
      </c>
      <c r="HO183" s="633" t="str">
        <f t="shared" si="485"/>
        <v>grey</v>
      </c>
      <c r="HP183" s="633" t="str">
        <f t="shared" si="485"/>
        <v>grey</v>
      </c>
      <c r="HQ183" s="633" t="str">
        <f t="shared" si="485"/>
        <v>grey</v>
      </c>
      <c r="HR183" s="633" t="str">
        <f t="shared" si="485"/>
        <v>grey</v>
      </c>
      <c r="HS183" s="1162" t="str">
        <f t="shared" ref="HS183" si="486">IF($GG183="grey","grey",IF(BC183="","",IF(COUNTIF($CV$6:$CV$7,BC183)&gt;0,"","red")))</f>
        <v>grey</v>
      </c>
      <c r="HT183" s="1151" t="str">
        <f t="shared" ref="HT183:HU183" si="487">IF($GG183="grey","grey","")</f>
        <v>grey</v>
      </c>
      <c r="HU183" s="1160" t="str">
        <f t="shared" si="487"/>
        <v>grey</v>
      </c>
    </row>
    <row r="184" spans="2:229">
      <c r="B184" s="1184" t="s">
        <v>1331</v>
      </c>
      <c r="C184" s="1185"/>
      <c r="D184" s="1182" t="s">
        <v>1323</v>
      </c>
      <c r="E184" s="1183"/>
      <c r="F184" s="1184" t="s">
        <v>1318</v>
      </c>
      <c r="G184" s="1185"/>
      <c r="H184" s="1182" t="s">
        <v>1318</v>
      </c>
      <c r="I184" s="1183"/>
      <c r="J184" s="1184" t="s">
        <v>1318</v>
      </c>
      <c r="K184" s="1185"/>
      <c r="L184" s="1182" t="s">
        <v>1323</v>
      </c>
      <c r="M184" s="1183"/>
      <c r="O184" s="1152"/>
      <c r="P184" s="1152"/>
      <c r="Q184" s="1161"/>
      <c r="R184" s="1152"/>
      <c r="S184" s="432" t="s">
        <v>643</v>
      </c>
      <c r="T184" s="432" t="s">
        <v>643</v>
      </c>
      <c r="U184" s="432" t="s">
        <v>643</v>
      </c>
      <c r="V184" s="432" t="s">
        <v>643</v>
      </c>
      <c r="W184" s="432" t="s">
        <v>643</v>
      </c>
      <c r="X184" s="432" t="s">
        <v>643</v>
      </c>
      <c r="Y184" s="432" t="s">
        <v>643</v>
      </c>
      <c r="Z184" s="432" t="s">
        <v>643</v>
      </c>
      <c r="AA184" s="432" t="s">
        <v>643</v>
      </c>
      <c r="AB184" s="432" t="s">
        <v>643</v>
      </c>
      <c r="AC184" s="432" t="s">
        <v>643</v>
      </c>
      <c r="AD184" s="432" t="s">
        <v>643</v>
      </c>
      <c r="AE184" s="432" t="s">
        <v>643</v>
      </c>
      <c r="AF184" s="432" t="s">
        <v>643</v>
      </c>
      <c r="AG184" s="432" t="s">
        <v>643</v>
      </c>
      <c r="AH184" s="432" t="s">
        <v>643</v>
      </c>
      <c r="AI184" s="432" t="s">
        <v>643</v>
      </c>
      <c r="AJ184" s="432" t="s">
        <v>643</v>
      </c>
      <c r="AK184" s="432" t="s">
        <v>643</v>
      </c>
      <c r="AL184" s="432" t="s">
        <v>643</v>
      </c>
      <c r="AM184" s="432" t="s">
        <v>643</v>
      </c>
      <c r="AN184" s="432" t="s">
        <v>643</v>
      </c>
      <c r="AO184" s="432" t="s">
        <v>643</v>
      </c>
      <c r="AP184" s="432" t="s">
        <v>643</v>
      </c>
      <c r="AQ184" s="432" t="s">
        <v>643</v>
      </c>
      <c r="AR184" s="432" t="s">
        <v>643</v>
      </c>
      <c r="AS184" s="432" t="s">
        <v>643</v>
      </c>
      <c r="AT184" s="432" t="s">
        <v>643</v>
      </c>
      <c r="AU184" s="432" t="s">
        <v>643</v>
      </c>
      <c r="AV184" s="432" t="s">
        <v>643</v>
      </c>
      <c r="AW184" s="432" t="s">
        <v>643</v>
      </c>
      <c r="AX184" s="432" t="s">
        <v>643</v>
      </c>
      <c r="AY184" s="432" t="s">
        <v>643</v>
      </c>
      <c r="AZ184" s="432" t="s">
        <v>643</v>
      </c>
      <c r="BA184" s="432" t="s">
        <v>643</v>
      </c>
      <c r="BB184" s="432" t="s">
        <v>643</v>
      </c>
      <c r="BC184" s="1179"/>
      <c r="BD184" s="1152"/>
      <c r="BE184" s="1181"/>
      <c r="BW184" s="50"/>
      <c r="CH184" s="50"/>
      <c r="CI184" s="50"/>
      <c r="DA184" s="1153" t="str">
        <f>IF(DA180="grey","grey",IF(AND(B181&lt;&gt;$BG$7,B181&lt;&gt;$BG$9,B181&lt;&gt;$BG$13,B181&lt;&gt;$BG$12),"grey",IF(B184="","yellow",IF(COUNTIF($CN$6:$CN$32,B184)&gt;0,"","red"))))</f>
        <v>grey</v>
      </c>
      <c r="DB184" s="1154"/>
      <c r="DC184" s="1153" t="str">
        <f>IF(DC180="grey","grey",IF(AND(D181&lt;&gt;$BG$7,D181&lt;&gt;$BG$9,D181&lt;&gt;$BG$13,D181&lt;&gt;$BG$12),"grey",IF(D184="","yellow",IF(COUNTIF($CN$6:$CN$32,D184)&gt;0,"","red"))))</f>
        <v>grey</v>
      </c>
      <c r="DD184" s="1154"/>
      <c r="DE184" s="1164" t="str">
        <f>IF(DE180="grey","grey",IF(AND(F181&lt;&gt;$BG$7,F181&lt;&gt;$BG$9,F181&lt;&gt;$BG$13,F181&lt;&gt;$BG$12),"grey",IF(F184="","yellow",IF(COUNTIF($CN$6:$CN$32,F184)&gt;0,"","red"))))</f>
        <v>grey</v>
      </c>
      <c r="DF184" s="1165"/>
      <c r="DG184" s="1164" t="str">
        <f>IF(DG180="grey","grey",IF(AND(H181&lt;&gt;$BG$7,H181&lt;&gt;$BG$9,H181&lt;&gt;$BG$13,H181&lt;&gt;$BG$12),"grey",IF(H184="","yellow",IF(COUNTIF($CN$6:$CN$32,H184)&gt;0,"","red"))))</f>
        <v>grey</v>
      </c>
      <c r="DH184" s="1165"/>
      <c r="DI184" s="1164" t="str">
        <f>IF(DI180="grey","grey",IF(AND(J181&lt;&gt;$BG$7,J181&lt;&gt;$BG$9,J181&lt;&gt;$BG$13,J181&lt;&gt;$BG$12),"grey",IF(J184="","yellow",IF(COUNTIF($CN$6:$CN$32,J184)&gt;0,"","red"))))</f>
        <v>grey</v>
      </c>
      <c r="DJ184" s="1165"/>
      <c r="DK184" s="1164" t="str">
        <f>IF(DK180="grey","grey",IF(AND(L181&lt;&gt;$BG$7,L181&lt;&gt;$BG$9,L181&lt;&gt;$BG$13,L181&lt;&gt;$BG$12),"grey",IF(L184="","yellow",IF(COUNTIF($CN$6:$CN$32,L184)&gt;0,"","red"))))</f>
        <v>grey</v>
      </c>
      <c r="DL184" s="1165"/>
      <c r="DM184" s="22" t="str">
        <f>IFERROR(INDEX(内線情報!$BL$5:$BL$41,MATCH(R184,内線情報!$AI$5:$AI$43,0),1),"")</f>
        <v/>
      </c>
      <c r="DS184" s="1141"/>
      <c r="DV184" s="1153"/>
      <c r="DW184" s="1154"/>
      <c r="DX184" s="1153"/>
      <c r="DY184" s="1154"/>
      <c r="DZ184" s="1153"/>
      <c r="EA184" s="1154"/>
      <c r="EB184" s="1153"/>
      <c r="EC184" s="1154"/>
      <c r="ED184" s="1153"/>
      <c r="EE184" s="1154"/>
      <c r="EF184" s="1153"/>
      <c r="EG184" s="1154"/>
      <c r="ET184" s="1153"/>
      <c r="EU184" s="1154"/>
      <c r="EV184" s="1153"/>
      <c r="EW184" s="1154"/>
      <c r="EX184" s="1153"/>
      <c r="EY184" s="1154"/>
      <c r="EZ184" s="1153"/>
      <c r="FA184" s="1154"/>
      <c r="FB184" s="1153"/>
      <c r="FC184" s="1154"/>
      <c r="FD184" s="1153"/>
      <c r="FE184" s="1154"/>
      <c r="FF184" s="411"/>
      <c r="FG184" s="411"/>
      <c r="FH184" s="411"/>
      <c r="FI184" s="411"/>
      <c r="FJ184" s="411"/>
      <c r="FK184" s="411"/>
      <c r="FL184" s="411"/>
      <c r="FM184" s="411"/>
      <c r="FN184" s="411"/>
      <c r="FO184" s="411"/>
      <c r="FP184" s="411"/>
      <c r="FQ184" s="411"/>
      <c r="FR184" s="1153"/>
      <c r="FS184" s="1154"/>
      <c r="FT184" s="1153"/>
      <c r="FU184" s="1154"/>
      <c r="FV184" s="1153"/>
      <c r="FW184" s="1154"/>
      <c r="FX184" s="1153"/>
      <c r="FY184" s="1154"/>
      <c r="FZ184" s="1153"/>
      <c r="GA184" s="1154"/>
      <c r="GB184" s="1153"/>
      <c r="GC184" s="1154"/>
      <c r="GE184" s="1152"/>
      <c r="GF184" s="1152"/>
      <c r="GG184" s="1161"/>
      <c r="GH184" s="1152"/>
      <c r="GI184" s="633" t="str">
        <f t="shared" ref="GI184:HR184" si="488">IF(GI166="grey","grey",IF($GG183="grey","grey",IF(S184="","yellow",IF(COUNTIF($CW$6:$CW$7,S184)&gt;0,"","red"))))</f>
        <v>grey</v>
      </c>
      <c r="GJ184" s="633" t="str">
        <f t="shared" si="488"/>
        <v>grey</v>
      </c>
      <c r="GK184" s="633" t="str">
        <f t="shared" si="488"/>
        <v>grey</v>
      </c>
      <c r="GL184" s="633" t="str">
        <f t="shared" si="488"/>
        <v>grey</v>
      </c>
      <c r="GM184" s="633" t="str">
        <f t="shared" si="488"/>
        <v>grey</v>
      </c>
      <c r="GN184" s="633" t="str">
        <f t="shared" si="488"/>
        <v>grey</v>
      </c>
      <c r="GO184" s="633" t="str">
        <f t="shared" si="488"/>
        <v>grey</v>
      </c>
      <c r="GP184" s="633" t="str">
        <f t="shared" si="488"/>
        <v>grey</v>
      </c>
      <c r="GQ184" s="633" t="str">
        <f t="shared" si="488"/>
        <v>grey</v>
      </c>
      <c r="GR184" s="633" t="str">
        <f t="shared" si="488"/>
        <v>grey</v>
      </c>
      <c r="GS184" s="633" t="str">
        <f t="shared" si="488"/>
        <v>grey</v>
      </c>
      <c r="GT184" s="633" t="str">
        <f t="shared" si="488"/>
        <v>grey</v>
      </c>
      <c r="GU184" s="633" t="str">
        <f t="shared" si="488"/>
        <v>grey</v>
      </c>
      <c r="GV184" s="633" t="str">
        <f t="shared" si="488"/>
        <v>grey</v>
      </c>
      <c r="GW184" s="633" t="str">
        <f t="shared" si="488"/>
        <v>grey</v>
      </c>
      <c r="GX184" s="633" t="str">
        <f t="shared" si="488"/>
        <v>grey</v>
      </c>
      <c r="GY184" s="633" t="str">
        <f t="shared" si="488"/>
        <v>grey</v>
      </c>
      <c r="GZ184" s="633" t="str">
        <f t="shared" si="488"/>
        <v>grey</v>
      </c>
      <c r="HA184" s="633" t="str">
        <f t="shared" si="488"/>
        <v>grey</v>
      </c>
      <c r="HB184" s="633" t="str">
        <f t="shared" si="488"/>
        <v>grey</v>
      </c>
      <c r="HC184" s="633" t="str">
        <f t="shared" si="488"/>
        <v>grey</v>
      </c>
      <c r="HD184" s="633" t="str">
        <f t="shared" si="488"/>
        <v>grey</v>
      </c>
      <c r="HE184" s="633" t="str">
        <f t="shared" si="488"/>
        <v>grey</v>
      </c>
      <c r="HF184" s="633" t="str">
        <f t="shared" si="488"/>
        <v>grey</v>
      </c>
      <c r="HG184" s="633" t="str">
        <f t="shared" si="488"/>
        <v>grey</v>
      </c>
      <c r="HH184" s="633" t="str">
        <f t="shared" si="488"/>
        <v>grey</v>
      </c>
      <c r="HI184" s="633" t="str">
        <f t="shared" si="488"/>
        <v>grey</v>
      </c>
      <c r="HJ184" s="633" t="str">
        <f t="shared" si="488"/>
        <v>grey</v>
      </c>
      <c r="HK184" s="633" t="str">
        <f t="shared" si="488"/>
        <v>grey</v>
      </c>
      <c r="HL184" s="633" t="str">
        <f t="shared" si="488"/>
        <v>grey</v>
      </c>
      <c r="HM184" s="633" t="str">
        <f t="shared" si="488"/>
        <v>grey</v>
      </c>
      <c r="HN184" s="633" t="str">
        <f t="shared" si="488"/>
        <v>grey</v>
      </c>
      <c r="HO184" s="633" t="str">
        <f t="shared" si="488"/>
        <v>grey</v>
      </c>
      <c r="HP184" s="633" t="str">
        <f t="shared" si="488"/>
        <v>grey</v>
      </c>
      <c r="HQ184" s="633" t="str">
        <f t="shared" si="488"/>
        <v>grey</v>
      </c>
      <c r="HR184" s="633" t="str">
        <f t="shared" si="488"/>
        <v>grey</v>
      </c>
      <c r="HS184" s="1163"/>
      <c r="HT184" s="1152"/>
      <c r="HU184" s="1161"/>
    </row>
    <row r="185" spans="2:229">
      <c r="B185" s="1186" t="s">
        <v>309</v>
      </c>
      <c r="C185" s="1187"/>
      <c r="D185" s="1186" t="s">
        <v>310</v>
      </c>
      <c r="E185" s="1187"/>
      <c r="F185" s="1186" t="s">
        <v>311</v>
      </c>
      <c r="G185" s="1187"/>
      <c r="H185" s="1186" t="s">
        <v>312</v>
      </c>
      <c r="I185" s="1187"/>
      <c r="J185" s="1186" t="s">
        <v>313</v>
      </c>
      <c r="K185" s="1187"/>
      <c r="L185" s="1186" t="s">
        <v>314</v>
      </c>
      <c r="M185" s="1187"/>
      <c r="O185" s="1151">
        <v>9</v>
      </c>
      <c r="P185" s="1151" t="str">
        <f>IFERROR(INDEX(内線情報!$C$5:$C$54,MATCH($Q185,内線情報!$B$5:$B$54,0)),"")&amp;""</f>
        <v/>
      </c>
      <c r="Q185" s="1160"/>
      <c r="R185" s="1151" t="str">
        <f>IFERROR(INDEX(内線情報!$D$5:$D$54,MATCH($Q185,内線情報!$B$5:$B$54,0)),"")&amp;""</f>
        <v/>
      </c>
      <c r="S185" s="431" t="s">
        <v>643</v>
      </c>
      <c r="T185" s="431" t="s">
        <v>643</v>
      </c>
      <c r="U185" s="431" t="s">
        <v>643</v>
      </c>
      <c r="V185" s="431" t="s">
        <v>643</v>
      </c>
      <c r="W185" s="431" t="s">
        <v>643</v>
      </c>
      <c r="X185" s="431" t="s">
        <v>643</v>
      </c>
      <c r="Y185" s="431" t="s">
        <v>643</v>
      </c>
      <c r="Z185" s="431" t="s">
        <v>643</v>
      </c>
      <c r="AA185" s="431" t="s">
        <v>643</v>
      </c>
      <c r="AB185" s="431" t="s">
        <v>643</v>
      </c>
      <c r="AC185" s="431" t="s">
        <v>643</v>
      </c>
      <c r="AD185" s="431" t="s">
        <v>643</v>
      </c>
      <c r="AE185" s="431" t="s">
        <v>643</v>
      </c>
      <c r="AF185" s="431" t="s">
        <v>643</v>
      </c>
      <c r="AG185" s="431" t="s">
        <v>643</v>
      </c>
      <c r="AH185" s="431" t="s">
        <v>643</v>
      </c>
      <c r="AI185" s="431" t="s">
        <v>643</v>
      </c>
      <c r="AJ185" s="431" t="s">
        <v>643</v>
      </c>
      <c r="AK185" s="431" t="s">
        <v>643</v>
      </c>
      <c r="AL185" s="431" t="s">
        <v>643</v>
      </c>
      <c r="AM185" s="431" t="s">
        <v>643</v>
      </c>
      <c r="AN185" s="431" t="s">
        <v>643</v>
      </c>
      <c r="AO185" s="431" t="s">
        <v>643</v>
      </c>
      <c r="AP185" s="431" t="s">
        <v>643</v>
      </c>
      <c r="AQ185" s="431" t="s">
        <v>643</v>
      </c>
      <c r="AR185" s="431" t="s">
        <v>643</v>
      </c>
      <c r="AS185" s="431" t="s">
        <v>643</v>
      </c>
      <c r="AT185" s="431" t="s">
        <v>643</v>
      </c>
      <c r="AU185" s="431" t="s">
        <v>643</v>
      </c>
      <c r="AV185" s="431" t="s">
        <v>643</v>
      </c>
      <c r="AW185" s="431" t="s">
        <v>643</v>
      </c>
      <c r="AX185" s="431" t="s">
        <v>643</v>
      </c>
      <c r="AY185" s="431" t="s">
        <v>643</v>
      </c>
      <c r="AZ185" s="431" t="s">
        <v>643</v>
      </c>
      <c r="BA185" s="431" t="s">
        <v>643</v>
      </c>
      <c r="BB185" s="431" t="s">
        <v>643</v>
      </c>
      <c r="BC185" s="1178" t="s">
        <v>643</v>
      </c>
      <c r="BD185" s="1151" t="str">
        <f>IFERROR(IF(Q185="","",IF(ISBLANK(INDEX(内線情報!$G$5:$G$54,Q185)),1,DS185)),"")&amp;""</f>
        <v/>
      </c>
      <c r="BE185" s="1180"/>
      <c r="BQ185" s="52"/>
      <c r="BS185" s="52"/>
      <c r="BU185" s="52"/>
      <c r="BV185" s="50"/>
      <c r="BW185" s="52"/>
      <c r="BY185" s="52"/>
      <c r="CA185" s="52"/>
      <c r="CC185" s="52"/>
      <c r="CE185" s="52"/>
      <c r="CG185" s="52"/>
      <c r="CH185" s="50"/>
      <c r="CI185" s="52"/>
      <c r="CK185" s="52"/>
      <c r="CM185" s="52"/>
      <c r="DA185" s="1166" t="str">
        <f>IFERROR(IF(COUNT(Q169:Q194)&gt;0,IF($DN168&lt;36,"grey",B185),"grey"),B185)</f>
        <v>grey</v>
      </c>
      <c r="DB185" s="1167"/>
      <c r="DC185" s="1166" t="str">
        <f>IFERROR(IF(COUNT(Q169:Q194)&gt;0,IF($DN168&lt;36,"grey",D185),"grey"),D185)</f>
        <v>grey</v>
      </c>
      <c r="DD185" s="1167"/>
      <c r="DE185" s="1166" t="str">
        <f>IFERROR(IF(COUNT(Q169:Q194)&gt;0,IF($DN168&lt;36,"grey",F185),"grey"),F185)</f>
        <v>grey</v>
      </c>
      <c r="DF185" s="1167"/>
      <c r="DG185" s="1166" t="str">
        <f>IFERROR(IF(COUNT(Q169:Q194)&gt;0,IF($DN168&lt;36,"grey",H185),"grey"),H185)</f>
        <v>grey</v>
      </c>
      <c r="DH185" s="1167"/>
      <c r="DI185" s="1166" t="str">
        <f>IFERROR(IF(COUNT(Q169:Q194)&gt;0,IF($DN168&lt;36,"grey",J185),"grey"),J185)</f>
        <v>grey</v>
      </c>
      <c r="DJ185" s="1167"/>
      <c r="DK185" s="1166" t="str">
        <f>IFERROR(IF(COUNT(Q169:Q194)&gt;0,IF($DN168&lt;36,"grey",L185),"grey"),L185)</f>
        <v>grey</v>
      </c>
      <c r="DL185" s="1167"/>
      <c r="DM185" s="22" t="str">
        <f>IFERROR(INDEX(内線情報!$BL$5:$BL$41,MATCH(R185,内線情報!$AI$5:$AI$43,0),1),"")</f>
        <v/>
      </c>
      <c r="DS185" s="1141" t="e">
        <f>INDEX(内線情報!$G$5:$G$54,MATCH(Q185,DK,0))</f>
        <v>#N/A</v>
      </c>
      <c r="DV185" s="1166"/>
      <c r="DW185" s="1167"/>
      <c r="DX185" s="1166"/>
      <c r="DY185" s="1167"/>
      <c r="DZ185" s="1166"/>
      <c r="EA185" s="1167"/>
      <c r="EB185" s="1166"/>
      <c r="EC185" s="1167"/>
      <c r="ED185" s="1166"/>
      <c r="EE185" s="1167"/>
      <c r="EF185" s="1166"/>
      <c r="EG185" s="1167"/>
      <c r="ET185" s="1166"/>
      <c r="EU185" s="1167"/>
      <c r="EV185" s="1166"/>
      <c r="EW185" s="1167"/>
      <c r="EX185" s="1166"/>
      <c r="EY185" s="1167"/>
      <c r="EZ185" s="1166"/>
      <c r="FA185" s="1167"/>
      <c r="FB185" s="1166"/>
      <c r="FC185" s="1167"/>
      <c r="FD185" s="1166"/>
      <c r="FE185" s="1167"/>
      <c r="FF185" s="420"/>
      <c r="FG185" s="420"/>
      <c r="FH185" s="420"/>
      <c r="FI185" s="420"/>
      <c r="FJ185" s="420"/>
      <c r="FK185" s="420"/>
      <c r="FL185" s="420"/>
      <c r="FM185" s="420"/>
      <c r="FN185" s="420"/>
      <c r="FO185" s="420"/>
      <c r="FP185" s="420"/>
      <c r="FQ185" s="420"/>
      <c r="FR185" s="1166"/>
      <c r="FS185" s="1167"/>
      <c r="FT185" s="1166"/>
      <c r="FU185" s="1167"/>
      <c r="FV185" s="1166"/>
      <c r="FW185" s="1167"/>
      <c r="FX185" s="1166"/>
      <c r="FY185" s="1167"/>
      <c r="FZ185" s="1166"/>
      <c r="GA185" s="1167"/>
      <c r="GB185" s="1166"/>
      <c r="GC185" s="1167"/>
      <c r="GE185" s="1151" t="str">
        <f>IF($GF185="grey","grey","")</f>
        <v>grey</v>
      </c>
      <c r="GF185" s="1151" t="str">
        <f>IF($GG185="grey","grey","")</f>
        <v>grey</v>
      </c>
      <c r="GG185" s="1160" t="str">
        <f>IF(Q185="","grey",IF(COUNTIF(Q:Q,Q185)&gt;1,"red",IF(COUNTIF(_DK,Q185)&gt;0,"","red")))</f>
        <v>grey</v>
      </c>
      <c r="GH185" s="1151" t="str">
        <f>IF($GF185="grey","grey","")</f>
        <v>grey</v>
      </c>
      <c r="GI185" s="633" t="str">
        <f t="shared" ref="GI185:HR185" si="489">IF(GI166="grey","grey",IF($GG185="grey","grey",IF(S185="","yellow",IF(COUNTIF($CT$6:$CT$21,S185)&gt;0,"","red"))))</f>
        <v>grey</v>
      </c>
      <c r="GJ185" s="633" t="str">
        <f t="shared" si="489"/>
        <v>grey</v>
      </c>
      <c r="GK185" s="633" t="str">
        <f t="shared" si="489"/>
        <v>grey</v>
      </c>
      <c r="GL185" s="633" t="str">
        <f t="shared" si="489"/>
        <v>grey</v>
      </c>
      <c r="GM185" s="633" t="str">
        <f t="shared" si="489"/>
        <v>grey</v>
      </c>
      <c r="GN185" s="633" t="str">
        <f t="shared" si="489"/>
        <v>grey</v>
      </c>
      <c r="GO185" s="633" t="str">
        <f t="shared" si="489"/>
        <v>grey</v>
      </c>
      <c r="GP185" s="633" t="str">
        <f t="shared" si="489"/>
        <v>grey</v>
      </c>
      <c r="GQ185" s="633" t="str">
        <f t="shared" si="489"/>
        <v>grey</v>
      </c>
      <c r="GR185" s="633" t="str">
        <f t="shared" si="489"/>
        <v>grey</v>
      </c>
      <c r="GS185" s="633" t="str">
        <f t="shared" si="489"/>
        <v>grey</v>
      </c>
      <c r="GT185" s="633" t="str">
        <f t="shared" si="489"/>
        <v>grey</v>
      </c>
      <c r="GU185" s="633" t="str">
        <f t="shared" si="489"/>
        <v>grey</v>
      </c>
      <c r="GV185" s="633" t="str">
        <f t="shared" si="489"/>
        <v>grey</v>
      </c>
      <c r="GW185" s="633" t="str">
        <f t="shared" si="489"/>
        <v>grey</v>
      </c>
      <c r="GX185" s="633" t="str">
        <f t="shared" si="489"/>
        <v>grey</v>
      </c>
      <c r="GY185" s="633" t="str">
        <f t="shared" si="489"/>
        <v>grey</v>
      </c>
      <c r="GZ185" s="633" t="str">
        <f t="shared" si="489"/>
        <v>grey</v>
      </c>
      <c r="HA185" s="633" t="str">
        <f t="shared" si="489"/>
        <v>grey</v>
      </c>
      <c r="HB185" s="633" t="str">
        <f t="shared" si="489"/>
        <v>grey</v>
      </c>
      <c r="HC185" s="633" t="str">
        <f t="shared" si="489"/>
        <v>grey</v>
      </c>
      <c r="HD185" s="633" t="str">
        <f t="shared" si="489"/>
        <v>grey</v>
      </c>
      <c r="HE185" s="633" t="str">
        <f t="shared" si="489"/>
        <v>grey</v>
      </c>
      <c r="HF185" s="633" t="str">
        <f t="shared" si="489"/>
        <v>grey</v>
      </c>
      <c r="HG185" s="633" t="str">
        <f t="shared" si="489"/>
        <v>grey</v>
      </c>
      <c r="HH185" s="633" t="str">
        <f t="shared" si="489"/>
        <v>grey</v>
      </c>
      <c r="HI185" s="633" t="str">
        <f t="shared" si="489"/>
        <v>grey</v>
      </c>
      <c r="HJ185" s="633" t="str">
        <f t="shared" si="489"/>
        <v>grey</v>
      </c>
      <c r="HK185" s="633" t="str">
        <f t="shared" si="489"/>
        <v>grey</v>
      </c>
      <c r="HL185" s="633" t="str">
        <f t="shared" si="489"/>
        <v>grey</v>
      </c>
      <c r="HM185" s="633" t="str">
        <f t="shared" si="489"/>
        <v>grey</v>
      </c>
      <c r="HN185" s="633" t="str">
        <f t="shared" si="489"/>
        <v>grey</v>
      </c>
      <c r="HO185" s="633" t="str">
        <f t="shared" si="489"/>
        <v>grey</v>
      </c>
      <c r="HP185" s="633" t="str">
        <f t="shared" si="489"/>
        <v>grey</v>
      </c>
      <c r="HQ185" s="633" t="str">
        <f t="shared" si="489"/>
        <v>grey</v>
      </c>
      <c r="HR185" s="633" t="str">
        <f t="shared" si="489"/>
        <v>grey</v>
      </c>
      <c r="HS185" s="1162" t="str">
        <f t="shared" ref="HS185" si="490">IF($GG185="grey","grey",IF(BC185="","",IF(COUNTIF($CV$6:$CV$7,BC185)&gt;0,"","red")))</f>
        <v>grey</v>
      </c>
      <c r="HT185" s="1151" t="str">
        <f t="shared" ref="HT185:HU185" si="491">IF($GG185="grey","grey","")</f>
        <v>grey</v>
      </c>
      <c r="HU185" s="1160" t="str">
        <f t="shared" si="491"/>
        <v>grey</v>
      </c>
    </row>
    <row r="186" spans="2:229">
      <c r="B186" s="34" t="s">
        <v>57</v>
      </c>
      <c r="C186" s="35"/>
      <c r="D186" s="34" t="s">
        <v>57</v>
      </c>
      <c r="E186" s="35"/>
      <c r="F186" s="34" t="s">
        <v>57</v>
      </c>
      <c r="G186" s="35"/>
      <c r="H186" s="34" t="s">
        <v>57</v>
      </c>
      <c r="I186" s="35"/>
      <c r="J186" s="34" t="s">
        <v>57</v>
      </c>
      <c r="K186" s="35"/>
      <c r="L186" s="34" t="s">
        <v>57</v>
      </c>
      <c r="M186" s="35"/>
      <c r="O186" s="1152"/>
      <c r="P186" s="1152"/>
      <c r="Q186" s="1161"/>
      <c r="R186" s="1152"/>
      <c r="S186" s="432" t="s">
        <v>643</v>
      </c>
      <c r="T186" s="432" t="s">
        <v>643</v>
      </c>
      <c r="U186" s="432" t="s">
        <v>643</v>
      </c>
      <c r="V186" s="432" t="s">
        <v>643</v>
      </c>
      <c r="W186" s="432" t="s">
        <v>643</v>
      </c>
      <c r="X186" s="432" t="s">
        <v>643</v>
      </c>
      <c r="Y186" s="432" t="s">
        <v>643</v>
      </c>
      <c r="Z186" s="432" t="s">
        <v>643</v>
      </c>
      <c r="AA186" s="432" t="s">
        <v>643</v>
      </c>
      <c r="AB186" s="432" t="s">
        <v>643</v>
      </c>
      <c r="AC186" s="432" t="s">
        <v>643</v>
      </c>
      <c r="AD186" s="432" t="s">
        <v>643</v>
      </c>
      <c r="AE186" s="432" t="s">
        <v>643</v>
      </c>
      <c r="AF186" s="432" t="s">
        <v>643</v>
      </c>
      <c r="AG186" s="432" t="s">
        <v>643</v>
      </c>
      <c r="AH186" s="432" t="s">
        <v>643</v>
      </c>
      <c r="AI186" s="432" t="s">
        <v>643</v>
      </c>
      <c r="AJ186" s="432" t="s">
        <v>643</v>
      </c>
      <c r="AK186" s="432" t="s">
        <v>643</v>
      </c>
      <c r="AL186" s="432" t="s">
        <v>643</v>
      </c>
      <c r="AM186" s="432" t="s">
        <v>643</v>
      </c>
      <c r="AN186" s="432" t="s">
        <v>643</v>
      </c>
      <c r="AO186" s="432" t="s">
        <v>643</v>
      </c>
      <c r="AP186" s="432" t="s">
        <v>643</v>
      </c>
      <c r="AQ186" s="432" t="s">
        <v>643</v>
      </c>
      <c r="AR186" s="432" t="s">
        <v>643</v>
      </c>
      <c r="AS186" s="432" t="s">
        <v>643</v>
      </c>
      <c r="AT186" s="432" t="s">
        <v>643</v>
      </c>
      <c r="AU186" s="432" t="s">
        <v>643</v>
      </c>
      <c r="AV186" s="432" t="s">
        <v>643</v>
      </c>
      <c r="AW186" s="432" t="s">
        <v>643</v>
      </c>
      <c r="AX186" s="432" t="s">
        <v>643</v>
      </c>
      <c r="AY186" s="432" t="s">
        <v>643</v>
      </c>
      <c r="AZ186" s="432" t="s">
        <v>643</v>
      </c>
      <c r="BA186" s="432" t="s">
        <v>643</v>
      </c>
      <c r="BB186" s="432" t="s">
        <v>643</v>
      </c>
      <c r="BC186" s="1179"/>
      <c r="BD186" s="1152"/>
      <c r="BE186" s="1181"/>
      <c r="BU186" s="50"/>
      <c r="BV186" s="50"/>
      <c r="BW186" s="50"/>
      <c r="CG186" s="50"/>
      <c r="CH186" s="50"/>
      <c r="CI186" s="50"/>
      <c r="DA186" s="34" t="str">
        <f>IF(DA185="grey","grey",IF(B186="","yellow",IF(COUNTIF($BG$6:$BG$39,B186)&gt;0,"","red")))</f>
        <v>grey</v>
      </c>
      <c r="DB186" s="35" t="str">
        <f ca="1">IF(DA185="grey","grey",IFERROR(IF(COUNTIF(INDIRECT(B186),SUBSTITUTE(C186,"*","~")),EU186,"red"),IF(AND(C186&lt;&gt;$BG$7,C186&lt;&gt;$BG$8,C186&lt;&gt;$BG$9,C186&lt;&gt;$BG$10,C186&lt;&gt;$BG$11,C186&lt;&gt;$BG$12,C186&lt;&gt;$BG$13),"grey",EU186)))</f>
        <v>grey</v>
      </c>
      <c r="DC186" s="34" t="str">
        <f>IF(DC185="grey","grey",IF(D186="","yellow",IF(COUNTIF($BG$6:$BG$39,D186)&gt;0,"","red")))</f>
        <v>grey</v>
      </c>
      <c r="DD186" s="35" t="str">
        <f ca="1">IF(DC185="grey","grey",IFERROR(IF(COUNTIF(INDIRECT(D186),SUBSTITUTE(E186,"*","~")),EW186,"red"),IF(AND(E186&lt;&gt;$BG$7,E186&lt;&gt;$BG$8,E186&lt;&gt;$BG$9,E186&lt;&gt;$BG$10,E186&lt;&gt;$BG$11,E186&lt;&gt;$BG$12,E186&lt;&gt;$BG$13),"grey",EW186)))</f>
        <v>grey</v>
      </c>
      <c r="DE186" s="34" t="str">
        <f>IF(DE185="grey","grey",IF(F186="","yellow",IF(COUNTIF($BG$6:$BG$39,F186)&gt;0,"","red")))</f>
        <v>grey</v>
      </c>
      <c r="DF186" s="35" t="str">
        <f ca="1">IF(DE185="grey","grey",IFERROR(IF(COUNTIF(INDIRECT(F186),SUBSTITUTE(G186,"*","~")),EY186,"red"),IF(AND(G186&lt;&gt;$BG$7,G186&lt;&gt;$BG$8,G186&lt;&gt;$BG$9,G186&lt;&gt;$BG$10,G186&lt;&gt;$BG$11,G186&lt;&gt;$BG$12,G186&lt;&gt;$BG$13),"grey",EY186)))</f>
        <v>grey</v>
      </c>
      <c r="DG186" s="34" t="str">
        <f>IF(DG185="grey","grey",IF(H186="","yellow",IF(COUNTIF($BG$6:$BG$39,H186)&gt;0,"","red")))</f>
        <v>grey</v>
      </c>
      <c r="DH186" s="35" t="str">
        <f ca="1">IF(DG185="grey","grey",IFERROR(IF(COUNTIF(INDIRECT(H186),SUBSTITUTE(I186,"*","~")),FA186,"red"),IF(AND(I186&lt;&gt;$BG$7,I186&lt;&gt;$BG$8,I186&lt;&gt;$BG$9,I186&lt;&gt;$BG$10,I186&lt;&gt;$BG$11,I186&lt;&gt;$BG$12,I186&lt;&gt;$BG$13),"grey",FA186)))</f>
        <v>grey</v>
      </c>
      <c r="DI186" s="34" t="str">
        <f>IF(DI185="grey","grey",IF(J186="","yellow",IF(COUNTIF($BG$6:$BG$39,J186)&gt;0,"","red")))</f>
        <v>grey</v>
      </c>
      <c r="DJ186" s="35" t="str">
        <f ca="1">IF(DI185="grey","grey",IFERROR(IF(COUNTIF(INDIRECT(J186),SUBSTITUTE(K186,"*","~")),FC186,"red"),IF(AND(K186&lt;&gt;$BG$7,K186&lt;&gt;$BG$8,K186&lt;&gt;$BG$9,K186&lt;&gt;$BG$10,K186&lt;&gt;$BG$11,K186&lt;&gt;$BG$12,K186&lt;&gt;$BG$13),"grey",FC186)))</f>
        <v>grey</v>
      </c>
      <c r="DK186" s="34" t="str">
        <f>IF(DK185="grey","grey",IF(L186="","yellow",IF(COUNTIF($BG$6:$BG$39,L186)&gt;0,"","red")))</f>
        <v>grey</v>
      </c>
      <c r="DL186" s="35" t="str">
        <f ca="1">IF(DK185="grey","grey",IFERROR(IF(COUNTIF(INDIRECT(L186),SUBSTITUTE(M186,"*","~")),FE186,"red"),IF(AND(M186&lt;&gt;$BG$7,M186&lt;&gt;$BG$8,M186&lt;&gt;$BG$9,M186&lt;&gt;$BG$10,M186&lt;&gt;$BG$11,M186&lt;&gt;$BG$12,M186&lt;&gt;$BG$13),"grey",FE186)))</f>
        <v>grey</v>
      </c>
      <c r="DM186" s="22" t="str">
        <f>IFERROR(INDEX(内線情報!$BL$5:$BL$41,MATCH(R186,内線情報!$AI$5:$AI$43,0),1),"")</f>
        <v/>
      </c>
      <c r="DS186" s="1141"/>
      <c r="DV186" s="34" t="str">
        <f>CONCATENATE(B186,C186)</f>
        <v>未使用</v>
      </c>
      <c r="DW186" s="35"/>
      <c r="DX186" s="34" t="str">
        <f>CONCATENATE(D186,E186)</f>
        <v>未使用</v>
      </c>
      <c r="DY186" s="35"/>
      <c r="DZ186" s="34" t="str">
        <f>CONCATENATE(F186,G186)</f>
        <v>未使用</v>
      </c>
      <c r="EA186" s="35"/>
      <c r="EB186" s="34" t="str">
        <f>CONCATENATE(H186,I186)</f>
        <v>未使用</v>
      </c>
      <c r="EC186" s="35"/>
      <c r="ED186" s="34" t="str">
        <f>CONCATENATE(J186,K186)</f>
        <v>未使用</v>
      </c>
      <c r="EE186" s="35"/>
      <c r="EF186" s="34" t="str">
        <f>CONCATENATE(L186,M186)</f>
        <v>未使用</v>
      </c>
      <c r="EG186" s="35"/>
      <c r="EH186" s="22">
        <f>COUNTIF($DV$6:$EG$34,DV186)</f>
        <v>18</v>
      </c>
      <c r="EJ186" s="22">
        <f>COUNTIF($DV$6:$EG$34,DX186)</f>
        <v>18</v>
      </c>
      <c r="EL186" s="22">
        <f>COUNTIF($DV$6:$EG$34,DZ186)</f>
        <v>18</v>
      </c>
      <c r="EN186" s="22">
        <f>COUNTIF($DV$6:$EG$34,EB186)</f>
        <v>18</v>
      </c>
      <c r="EP186" s="22">
        <f>COUNTIF($DV$6:$EG$34,ED186)</f>
        <v>18</v>
      </c>
      <c r="ER186" s="22">
        <f>COUNTIF($DV$6:$EG$34,EF186)</f>
        <v>18</v>
      </c>
      <c r="ET186" s="34" t="str">
        <f>IF(DV186="未使用","",IF(EH186&lt;2,"","red"))</f>
        <v/>
      </c>
      <c r="EU186" s="35" t="str">
        <f>IF(B186="ボックスキー","",IF(C186="","red",FS186))</f>
        <v>red</v>
      </c>
      <c r="EV186" s="34" t="str">
        <f>IF(DX186="未使用","",IF(EJ186&lt;2,"","red"))</f>
        <v/>
      </c>
      <c r="EW186" s="35" t="str">
        <f>IF(D186="ボックスキー","",IF(E186="","red",FU186))</f>
        <v>red</v>
      </c>
      <c r="EX186" s="34" t="str">
        <f>IF(DZ186="未使用","",IF(EL186&lt;2,"","red"))</f>
        <v/>
      </c>
      <c r="EY186" s="35" t="str">
        <f>IF(F186="ボックスキー","",IF(G186="","red",FW186))</f>
        <v>red</v>
      </c>
      <c r="EZ186" s="34" t="str">
        <f>IF(EB186="未使用","",IF(EN186&lt;2,"","red"))</f>
        <v/>
      </c>
      <c r="FA186" s="35" t="str">
        <f>IF(H186="ボックスキー","",IF(I186="","red",FY186))</f>
        <v>red</v>
      </c>
      <c r="FB186" s="34" t="str">
        <f>IF(ED186="未使用","",IF(EP186&lt;2,"","red"))</f>
        <v/>
      </c>
      <c r="FC186" s="35" t="str">
        <f>IF(J186="ボックスキー","",IF(K186="","red",GA186))</f>
        <v>red</v>
      </c>
      <c r="FD186" s="34" t="str">
        <f>IF(EF186="未使用","",IF(ER186&lt;2,"","red"))</f>
        <v/>
      </c>
      <c r="FE186" s="35" t="str">
        <f>IF(L186="ボックスキー","",IF(M186="","red",GC186))</f>
        <v>red</v>
      </c>
      <c r="FF186" s="419"/>
      <c r="FG186" s="419"/>
      <c r="FH186" s="419"/>
      <c r="FI186" s="419"/>
      <c r="FJ186" s="419"/>
      <c r="FK186" s="419"/>
      <c r="FL186" s="419"/>
      <c r="FM186" s="419"/>
      <c r="FN186" s="419"/>
      <c r="FO186" s="419"/>
      <c r="FP186" s="419"/>
      <c r="FQ186" s="419"/>
      <c r="FR186" s="34"/>
      <c r="FS186" s="35" t="str">
        <f>IF(B186=$FG$6,INDEX($FG$7:$FG$18,C186),IF(B186=$FH$6,INDEX($FH$7:$FH$12,C186),IF(B186=$FI$6,INDEX($FI$7:$FI$18,C186),IF(B186=$FJ$6,INDEX($FJ$7:$FJ$56,C186),"none"))))</f>
        <v>none</v>
      </c>
      <c r="FT186" s="34"/>
      <c r="FU186" s="35" t="str">
        <f>IF(D186=$FG$6,INDEX($FG$7:$FG$18,E186),IF(D186=$FH$6,INDEX($FH$7:$FH$12,E186),IF(D186=$FI$6,INDEX($FI$7:$FI$18,E186),IF(D186=$FJ$6,INDEX($FJ$7:$FJ$56,E186),"none"))))</f>
        <v>none</v>
      </c>
      <c r="FV186" s="34"/>
      <c r="FW186" s="35" t="str">
        <f>IF(F186=$FG$6,INDEX($FG$7:$FG$18,G186),IF(F186=$FH$6,INDEX($FH$7:$FH$12,G186),IF(F186=$FI$6,INDEX($FI$7:$FI$18,G186),IF(F186=$FJ$6,INDEX($FJ$7:$FJ$56,G186),"none"))))</f>
        <v>none</v>
      </c>
      <c r="FX186" s="34"/>
      <c r="FY186" s="35" t="str">
        <f>IF(H186=$FG$6,INDEX($FG$7:$FG$18,I186),IF(H186=$FH$6,INDEX($FH$7:$FH$12,I186),IF(H186=$FI$6,INDEX($FI$7:$FI$18,I186),IF(H186=$FJ$6,INDEX($FJ$7:$FJ$56,I186),"none"))))</f>
        <v>none</v>
      </c>
      <c r="FZ186" s="34"/>
      <c r="GA186" s="35" t="str">
        <f>IF(J186=$FG$6,INDEX($FG$7:$FG$18,K186),IF(J186=$FH$6,INDEX($FH$7:$FH$12,K186),IF(J186=$FI$6,INDEX($FI$7:$FI$18,K186),IF(J186=$FJ$6,INDEX($FJ$7:$FJ$56,K186),"none"))))</f>
        <v>none</v>
      </c>
      <c r="GB186" s="34"/>
      <c r="GC186" s="35" t="str">
        <f>IF(L186=$FG$6,INDEX($FG$7:$FG$18,M186),IF(L186=$FH$6,INDEX($FH$7:$FH$12,M186),IF(L186=$FI$6,INDEX($FI$7:$FI$18,M186),IF(L186=$FJ$6,INDEX($FJ$7:$FJ$56,M186),"none"))))</f>
        <v>none</v>
      </c>
      <c r="GE186" s="1152"/>
      <c r="GF186" s="1152"/>
      <c r="GG186" s="1161"/>
      <c r="GH186" s="1152"/>
      <c r="GI186" s="633" t="str">
        <f t="shared" ref="GI186:HR186" si="492">IF(GI166="grey","grey",IF($GG185="grey","grey",IF(S186="","yellow",IF(COUNTIF($CW$6:$CW$7,S186)&gt;0,"","red"))))</f>
        <v>grey</v>
      </c>
      <c r="GJ186" s="633" t="str">
        <f t="shared" si="492"/>
        <v>grey</v>
      </c>
      <c r="GK186" s="633" t="str">
        <f t="shared" si="492"/>
        <v>grey</v>
      </c>
      <c r="GL186" s="633" t="str">
        <f t="shared" si="492"/>
        <v>grey</v>
      </c>
      <c r="GM186" s="633" t="str">
        <f t="shared" si="492"/>
        <v>grey</v>
      </c>
      <c r="GN186" s="633" t="str">
        <f t="shared" si="492"/>
        <v>grey</v>
      </c>
      <c r="GO186" s="633" t="str">
        <f t="shared" si="492"/>
        <v>grey</v>
      </c>
      <c r="GP186" s="633" t="str">
        <f t="shared" si="492"/>
        <v>grey</v>
      </c>
      <c r="GQ186" s="633" t="str">
        <f t="shared" si="492"/>
        <v>grey</v>
      </c>
      <c r="GR186" s="633" t="str">
        <f t="shared" si="492"/>
        <v>grey</v>
      </c>
      <c r="GS186" s="633" t="str">
        <f t="shared" si="492"/>
        <v>grey</v>
      </c>
      <c r="GT186" s="633" t="str">
        <f t="shared" si="492"/>
        <v>grey</v>
      </c>
      <c r="GU186" s="633" t="str">
        <f t="shared" si="492"/>
        <v>grey</v>
      </c>
      <c r="GV186" s="633" t="str">
        <f t="shared" si="492"/>
        <v>grey</v>
      </c>
      <c r="GW186" s="633" t="str">
        <f t="shared" si="492"/>
        <v>grey</v>
      </c>
      <c r="GX186" s="633" t="str">
        <f t="shared" si="492"/>
        <v>grey</v>
      </c>
      <c r="GY186" s="633" t="str">
        <f t="shared" si="492"/>
        <v>grey</v>
      </c>
      <c r="GZ186" s="633" t="str">
        <f t="shared" si="492"/>
        <v>grey</v>
      </c>
      <c r="HA186" s="633" t="str">
        <f t="shared" si="492"/>
        <v>grey</v>
      </c>
      <c r="HB186" s="633" t="str">
        <f t="shared" si="492"/>
        <v>grey</v>
      </c>
      <c r="HC186" s="633" t="str">
        <f t="shared" si="492"/>
        <v>grey</v>
      </c>
      <c r="HD186" s="633" t="str">
        <f t="shared" si="492"/>
        <v>grey</v>
      </c>
      <c r="HE186" s="633" t="str">
        <f t="shared" si="492"/>
        <v>grey</v>
      </c>
      <c r="HF186" s="633" t="str">
        <f t="shared" si="492"/>
        <v>grey</v>
      </c>
      <c r="HG186" s="633" t="str">
        <f t="shared" si="492"/>
        <v>grey</v>
      </c>
      <c r="HH186" s="633" t="str">
        <f t="shared" si="492"/>
        <v>grey</v>
      </c>
      <c r="HI186" s="633" t="str">
        <f t="shared" si="492"/>
        <v>grey</v>
      </c>
      <c r="HJ186" s="633" t="str">
        <f t="shared" si="492"/>
        <v>grey</v>
      </c>
      <c r="HK186" s="633" t="str">
        <f t="shared" si="492"/>
        <v>grey</v>
      </c>
      <c r="HL186" s="633" t="str">
        <f t="shared" si="492"/>
        <v>grey</v>
      </c>
      <c r="HM186" s="633" t="str">
        <f t="shared" si="492"/>
        <v>grey</v>
      </c>
      <c r="HN186" s="633" t="str">
        <f t="shared" si="492"/>
        <v>grey</v>
      </c>
      <c r="HO186" s="633" t="str">
        <f t="shared" si="492"/>
        <v>grey</v>
      </c>
      <c r="HP186" s="633" t="str">
        <f t="shared" si="492"/>
        <v>grey</v>
      </c>
      <c r="HQ186" s="633" t="str">
        <f t="shared" si="492"/>
        <v>grey</v>
      </c>
      <c r="HR186" s="633" t="str">
        <f t="shared" si="492"/>
        <v>grey</v>
      </c>
      <c r="HS186" s="1163"/>
      <c r="HT186" s="1152"/>
      <c r="HU186" s="1161"/>
    </row>
    <row r="187" spans="2:229">
      <c r="B187" s="1175" t="str">
        <f>IFERROR(INDEX($DV:$DV,ROW()),"")&amp;""</f>
        <v/>
      </c>
      <c r="C187" s="1176"/>
      <c r="D187" s="1177" t="str">
        <f>IFERROR(INDEX($DX:$DX,ROW()),"")&amp;""</f>
        <v/>
      </c>
      <c r="E187" s="1176"/>
      <c r="F187" s="1175" t="str">
        <f>IFERROR(INDEX($DZ:$DZ,ROW()),"")&amp;""</f>
        <v/>
      </c>
      <c r="G187" s="1176"/>
      <c r="H187" s="1175" t="str">
        <f>IFERROR(INDEX($EB:$EB,ROW()),"")&amp;""</f>
        <v/>
      </c>
      <c r="I187" s="1176"/>
      <c r="J187" s="1175" t="str">
        <f>IFERROR(INDEX($ED:$ED,ROW()),"")&amp;""</f>
        <v/>
      </c>
      <c r="K187" s="1176"/>
      <c r="L187" s="1175" t="str">
        <f>IFERROR(INDEX($EF:$EF,ROW()),"")&amp;""</f>
        <v/>
      </c>
      <c r="M187" s="1176"/>
      <c r="O187" s="1151">
        <v>10</v>
      </c>
      <c r="P187" s="1151" t="str">
        <f>IFERROR(INDEX(内線情報!$C$5:$C$54,MATCH($Q187,内線情報!$B$5:$B$54,0)),"")&amp;""</f>
        <v/>
      </c>
      <c r="Q187" s="1160"/>
      <c r="R187" s="1151" t="str">
        <f>IFERROR(INDEX(内線情報!$D$5:$D$54,MATCH($Q187,内線情報!$B$5:$B$54,0)),"")&amp;""</f>
        <v/>
      </c>
      <c r="S187" s="431" t="s">
        <v>643</v>
      </c>
      <c r="T187" s="431" t="s">
        <v>643</v>
      </c>
      <c r="U187" s="431" t="s">
        <v>643</v>
      </c>
      <c r="V187" s="431" t="s">
        <v>643</v>
      </c>
      <c r="W187" s="431" t="s">
        <v>643</v>
      </c>
      <c r="X187" s="431" t="s">
        <v>643</v>
      </c>
      <c r="Y187" s="431" t="s">
        <v>643</v>
      </c>
      <c r="Z187" s="431" t="s">
        <v>643</v>
      </c>
      <c r="AA187" s="431" t="s">
        <v>643</v>
      </c>
      <c r="AB187" s="431" t="s">
        <v>643</v>
      </c>
      <c r="AC187" s="431" t="s">
        <v>643</v>
      </c>
      <c r="AD187" s="431" t="s">
        <v>643</v>
      </c>
      <c r="AE187" s="431" t="s">
        <v>643</v>
      </c>
      <c r="AF187" s="431" t="s">
        <v>643</v>
      </c>
      <c r="AG187" s="431" t="s">
        <v>643</v>
      </c>
      <c r="AH187" s="431" t="s">
        <v>643</v>
      </c>
      <c r="AI187" s="431" t="s">
        <v>643</v>
      </c>
      <c r="AJ187" s="431" t="s">
        <v>643</v>
      </c>
      <c r="AK187" s="431" t="s">
        <v>643</v>
      </c>
      <c r="AL187" s="431" t="s">
        <v>643</v>
      </c>
      <c r="AM187" s="431" t="s">
        <v>643</v>
      </c>
      <c r="AN187" s="431" t="s">
        <v>643</v>
      </c>
      <c r="AO187" s="431" t="s">
        <v>643</v>
      </c>
      <c r="AP187" s="431" t="s">
        <v>643</v>
      </c>
      <c r="AQ187" s="431" t="s">
        <v>643</v>
      </c>
      <c r="AR187" s="431" t="s">
        <v>643</v>
      </c>
      <c r="AS187" s="431" t="s">
        <v>643</v>
      </c>
      <c r="AT187" s="431" t="s">
        <v>643</v>
      </c>
      <c r="AU187" s="431" t="s">
        <v>643</v>
      </c>
      <c r="AV187" s="431" t="s">
        <v>643</v>
      </c>
      <c r="AW187" s="431" t="s">
        <v>643</v>
      </c>
      <c r="AX187" s="431" t="s">
        <v>643</v>
      </c>
      <c r="AY187" s="431" t="s">
        <v>643</v>
      </c>
      <c r="AZ187" s="431" t="s">
        <v>643</v>
      </c>
      <c r="BA187" s="431" t="s">
        <v>643</v>
      </c>
      <c r="BB187" s="431" t="s">
        <v>643</v>
      </c>
      <c r="BC187" s="1178" t="s">
        <v>643</v>
      </c>
      <c r="BD187" s="1151" t="str">
        <f>IFERROR(IF(Q187="","",IF(ISBLANK(INDEX(内線情報!$G$5:$G$54,Q187)),1,DS187)),"")&amp;""</f>
        <v/>
      </c>
      <c r="BE187" s="1180"/>
      <c r="BP187" s="50" t="e">
        <f>INDEX(番号!$CA$5:$CB$44,C186,2)</f>
        <v>#VALUE!</v>
      </c>
      <c r="BQ187" s="50" t="str">
        <f>IF(C186="","",IF(BP187="",INDEX(番号!$CA$44:$CB185,C186,2),BP187))</f>
        <v/>
      </c>
      <c r="BR187" s="50" t="e">
        <f>INDEX(番号!$CC$5:$CE$52,C186,3)</f>
        <v>#VALUE!</v>
      </c>
      <c r="BS187" s="50" t="str">
        <f>IF(C186="","",IF(BR187="0",INDEX(番号!$CC$5:$CE$52,C186,2),BR187))&amp;""</f>
        <v/>
      </c>
      <c r="BT187" s="50" t="e">
        <f>INDEX(番号!$CA$5:$CB$44,E186,2)</f>
        <v>#VALUE!</v>
      </c>
      <c r="BU187" s="50" t="str">
        <f>IF(E186="","",IF(BT187="",INDEX(番号!$CA$44:$CB185,E186,2),BT187))&amp;""</f>
        <v/>
      </c>
      <c r="BV187" s="50" t="e">
        <f>INDEX(番号!$CC$5:$CE$52,E186,3)</f>
        <v>#VALUE!</v>
      </c>
      <c r="BW187" s="50" t="str">
        <f>IF(E186="","",IF(BV187="0",INDEX(番号!$CC$5:$CE$52,E186,2),BV187))&amp;""</f>
        <v/>
      </c>
      <c r="BX187" s="50" t="e">
        <f>INDEX(番号!$CA$5:$CB$44,G186,2)</f>
        <v>#VALUE!</v>
      </c>
      <c r="BY187" s="50" t="str">
        <f>IF(G186="","",IF(BX187="",INDEX(番号!$CA$44:$CB185,G186,2),BX187))&amp;""</f>
        <v/>
      </c>
      <c r="BZ187" s="50" t="e">
        <f>INDEX(番号!$CC$5:$CE$52,G186,3)</f>
        <v>#VALUE!</v>
      </c>
      <c r="CA187" s="50" t="str">
        <f>IF(G186="","",IF(BZ187="0",INDEX(番号!$CC$5:$CE$52,G186,2),BZ187))&amp;""</f>
        <v/>
      </c>
      <c r="CB187" s="50" t="e">
        <f>INDEX(番号!$CA$5:$CB$44,I186,2)</f>
        <v>#VALUE!</v>
      </c>
      <c r="CC187" s="50" t="str">
        <f>IF(I186="","",IF(CB187="",INDEX(番号!$CA$44:$CB185,I186,2),CB187))&amp;""</f>
        <v/>
      </c>
      <c r="CD187" s="50" t="e">
        <f>INDEX(番号!$CC$5:$CE$52,I186,3)</f>
        <v>#VALUE!</v>
      </c>
      <c r="CE187" s="50" t="str">
        <f>IF(I186="","",IF(CD187="0",INDEX(番号!$CC$5:$CE$52,I186,2),CD187))&amp;""</f>
        <v/>
      </c>
      <c r="CF187" s="50" t="e">
        <f>INDEX(番号!$CA$5:$CB$44,K186,2)</f>
        <v>#VALUE!</v>
      </c>
      <c r="CG187" s="50" t="str">
        <f>IF(K186="","",IF(CF187="",INDEX(番号!$CA$5:$CB$44,K186,1),CF187))&amp;""</f>
        <v/>
      </c>
      <c r="CH187" s="50" t="e">
        <f>INDEX(番号!$CC$5:$CE$52,K186,3)</f>
        <v>#VALUE!</v>
      </c>
      <c r="CI187" s="50" t="str">
        <f>IF(K186="","",IF(CH187="0",INDEX(番号!$CC$5:$CE$52,K186,2),CH187))&amp;""</f>
        <v/>
      </c>
      <c r="CJ187" s="50" t="e">
        <f>INDEX(番号!$CA$5:$CB$44,M186,2)</f>
        <v>#VALUE!</v>
      </c>
      <c r="CK187" s="50" t="str">
        <f>IF(M186="","",IF(CJ187="",INDEX(番号!$CA$5:$CB$44,M186,1),CJ187))&amp;""</f>
        <v/>
      </c>
      <c r="CL187" s="50" t="e">
        <f>INDEX(番号!$CC$5:$CE$52,M186,3)</f>
        <v>#VALUE!</v>
      </c>
      <c r="CM187" s="50" t="str">
        <f>IF(M186="","",IF(CL187="0",INDEX(番号!$CC$5:$CE$52,M186,2),CL187))&amp;""</f>
        <v/>
      </c>
      <c r="DA187" s="1153" t="str">
        <f>IF(DA185="grey","grey","")</f>
        <v>grey</v>
      </c>
      <c r="DB187" s="1154"/>
      <c r="DC187" s="1153" t="str">
        <f>IF(DC185="grey","grey","")</f>
        <v>grey</v>
      </c>
      <c r="DD187" s="1154"/>
      <c r="DE187" s="1153" t="str">
        <f>IF(DE185="grey","grey","")</f>
        <v>grey</v>
      </c>
      <c r="DF187" s="1154"/>
      <c r="DG187" s="1153" t="str">
        <f>IF(DG185="grey","grey","")</f>
        <v>grey</v>
      </c>
      <c r="DH187" s="1154"/>
      <c r="DI187" s="1153" t="str">
        <f>IF(DI185="grey","grey","")</f>
        <v>grey</v>
      </c>
      <c r="DJ187" s="1154"/>
      <c r="DK187" s="1153" t="str">
        <f>IF(DK185="grey","grey","")</f>
        <v>grey</v>
      </c>
      <c r="DL187" s="1154"/>
      <c r="DM187" s="22" t="str">
        <f>IFERROR(INDEX(内線情報!$BL$5:$BL$41,MATCH(R187,内線情報!$AI$5:$AI$43,0),1),"")</f>
        <v/>
      </c>
      <c r="DS187" s="1141" t="e">
        <f>INDEX(内線情報!$G$5:$G$54,MATCH(Q187,DK,0))</f>
        <v>#N/A</v>
      </c>
      <c r="DV187" s="1153" t="str">
        <f>IF(B186="DK",BQ187,IF(B186="NK",BS187,""))</f>
        <v/>
      </c>
      <c r="DW187" s="1154"/>
      <c r="DX187" s="1155" t="str">
        <f>IF(D186="DK",BU187,IF(D186="NK",BW187,""))</f>
        <v/>
      </c>
      <c r="DY187" s="1156"/>
      <c r="DZ187" s="1155" t="str">
        <f>IF(F186="DK",BY187,IF(F186="NK",CA187,""))</f>
        <v/>
      </c>
      <c r="EA187" s="1156"/>
      <c r="EB187" s="1155" t="str">
        <f>IF(H186="DK",CC187,IF(H186="NK",CE187,""))</f>
        <v/>
      </c>
      <c r="EC187" s="1156"/>
      <c r="ED187" s="1155" t="str">
        <f>IF(J186="DK",CG187,IF(J186="NK",CI187,""))</f>
        <v/>
      </c>
      <c r="EE187" s="1156"/>
      <c r="EF187" s="1155" t="str">
        <f>IF(L186="DK",CK187,IF(L186="NK",CM187,""))</f>
        <v/>
      </c>
      <c r="EG187" s="1156"/>
      <c r="ET187" s="1153"/>
      <c r="EU187" s="1154"/>
      <c r="EV187" s="1153"/>
      <c r="EW187" s="1154"/>
      <c r="EX187" s="1153"/>
      <c r="EY187" s="1154"/>
      <c r="EZ187" s="1153"/>
      <c r="FA187" s="1154"/>
      <c r="FB187" s="1153"/>
      <c r="FC187" s="1154"/>
      <c r="FD187" s="1153"/>
      <c r="FE187" s="1154"/>
      <c r="FF187" s="411"/>
      <c r="FG187" s="411"/>
      <c r="FH187" s="411"/>
      <c r="FI187" s="411"/>
      <c r="FJ187" s="411"/>
      <c r="FK187" s="411"/>
      <c r="FL187" s="411"/>
      <c r="FM187" s="411"/>
      <c r="FN187" s="411"/>
      <c r="FO187" s="411"/>
      <c r="FP187" s="411"/>
      <c r="FQ187" s="411"/>
      <c r="FR187" s="1153"/>
      <c r="FS187" s="1154"/>
      <c r="FT187" s="1153"/>
      <c r="FU187" s="1154"/>
      <c r="FV187" s="1153"/>
      <c r="FW187" s="1154"/>
      <c r="FX187" s="1153"/>
      <c r="FY187" s="1154"/>
      <c r="FZ187" s="1153"/>
      <c r="GA187" s="1154"/>
      <c r="GB187" s="1153"/>
      <c r="GC187" s="1154"/>
      <c r="GE187" s="1151" t="str">
        <f>IF($GF187="grey","grey","")</f>
        <v>grey</v>
      </c>
      <c r="GF187" s="1151" t="str">
        <f>IF($GG187="grey","grey","")</f>
        <v>grey</v>
      </c>
      <c r="GG187" s="1160" t="str">
        <f>IF(Q187="","grey",IF(COUNTIF(Q:Q,Q187)&gt;1,"red",IF(COUNTIF(_DK,Q187)&gt;0,"","red")))</f>
        <v>grey</v>
      </c>
      <c r="GH187" s="1151" t="str">
        <f>IF($GF187="grey","grey","")</f>
        <v>grey</v>
      </c>
      <c r="GI187" s="633" t="str">
        <f t="shared" ref="GI187:HR187" si="493">IF(GI166="grey","grey",IF($GG187="grey","grey",IF(S187="","yellow",IF(COUNTIF($CT$6:$CT$21,S187)&gt;0,"","red"))))</f>
        <v>grey</v>
      </c>
      <c r="GJ187" s="633" t="str">
        <f t="shared" si="493"/>
        <v>grey</v>
      </c>
      <c r="GK187" s="633" t="str">
        <f t="shared" si="493"/>
        <v>grey</v>
      </c>
      <c r="GL187" s="633" t="str">
        <f t="shared" si="493"/>
        <v>grey</v>
      </c>
      <c r="GM187" s="633" t="str">
        <f t="shared" si="493"/>
        <v>grey</v>
      </c>
      <c r="GN187" s="633" t="str">
        <f t="shared" si="493"/>
        <v>grey</v>
      </c>
      <c r="GO187" s="633" t="str">
        <f t="shared" si="493"/>
        <v>grey</v>
      </c>
      <c r="GP187" s="633" t="str">
        <f t="shared" si="493"/>
        <v>grey</v>
      </c>
      <c r="GQ187" s="633" t="str">
        <f t="shared" si="493"/>
        <v>grey</v>
      </c>
      <c r="GR187" s="633" t="str">
        <f t="shared" si="493"/>
        <v>grey</v>
      </c>
      <c r="GS187" s="633" t="str">
        <f t="shared" si="493"/>
        <v>grey</v>
      </c>
      <c r="GT187" s="633" t="str">
        <f t="shared" si="493"/>
        <v>grey</v>
      </c>
      <c r="GU187" s="633" t="str">
        <f t="shared" si="493"/>
        <v>grey</v>
      </c>
      <c r="GV187" s="633" t="str">
        <f t="shared" si="493"/>
        <v>grey</v>
      </c>
      <c r="GW187" s="633" t="str">
        <f t="shared" si="493"/>
        <v>grey</v>
      </c>
      <c r="GX187" s="633" t="str">
        <f t="shared" si="493"/>
        <v>grey</v>
      </c>
      <c r="GY187" s="633" t="str">
        <f t="shared" si="493"/>
        <v>grey</v>
      </c>
      <c r="GZ187" s="633" t="str">
        <f t="shared" si="493"/>
        <v>grey</v>
      </c>
      <c r="HA187" s="633" t="str">
        <f t="shared" si="493"/>
        <v>grey</v>
      </c>
      <c r="HB187" s="633" t="str">
        <f t="shared" si="493"/>
        <v>grey</v>
      </c>
      <c r="HC187" s="633" t="str">
        <f t="shared" si="493"/>
        <v>grey</v>
      </c>
      <c r="HD187" s="633" t="str">
        <f t="shared" si="493"/>
        <v>grey</v>
      </c>
      <c r="HE187" s="633" t="str">
        <f t="shared" si="493"/>
        <v>grey</v>
      </c>
      <c r="HF187" s="633" t="str">
        <f t="shared" si="493"/>
        <v>grey</v>
      </c>
      <c r="HG187" s="633" t="str">
        <f t="shared" si="493"/>
        <v>grey</v>
      </c>
      <c r="HH187" s="633" t="str">
        <f t="shared" si="493"/>
        <v>grey</v>
      </c>
      <c r="HI187" s="633" t="str">
        <f t="shared" si="493"/>
        <v>grey</v>
      </c>
      <c r="HJ187" s="633" t="str">
        <f t="shared" si="493"/>
        <v>grey</v>
      </c>
      <c r="HK187" s="633" t="str">
        <f t="shared" si="493"/>
        <v>grey</v>
      </c>
      <c r="HL187" s="633" t="str">
        <f t="shared" si="493"/>
        <v>grey</v>
      </c>
      <c r="HM187" s="633" t="str">
        <f t="shared" si="493"/>
        <v>grey</v>
      </c>
      <c r="HN187" s="633" t="str">
        <f t="shared" si="493"/>
        <v>grey</v>
      </c>
      <c r="HO187" s="633" t="str">
        <f t="shared" si="493"/>
        <v>grey</v>
      </c>
      <c r="HP187" s="633" t="str">
        <f t="shared" si="493"/>
        <v>grey</v>
      </c>
      <c r="HQ187" s="633" t="str">
        <f t="shared" si="493"/>
        <v>grey</v>
      </c>
      <c r="HR187" s="633" t="str">
        <f t="shared" si="493"/>
        <v>grey</v>
      </c>
      <c r="HS187" s="1162" t="str">
        <f t="shared" ref="HS187" si="494">IF($GG187="grey","grey",IF(BC187="","",IF(COUNTIF($CV$6:$CV$7,BC187)&gt;0,"","red")))</f>
        <v>grey</v>
      </c>
      <c r="HT187" s="1151" t="str">
        <f t="shared" ref="HT187:HU187" si="495">IF($GG187="grey","grey","")</f>
        <v>grey</v>
      </c>
      <c r="HU187" s="1160" t="str">
        <f t="shared" si="495"/>
        <v>grey</v>
      </c>
    </row>
    <row r="188" spans="2:229">
      <c r="B188" s="1175" t="str">
        <f>IFERROR(INDEX($DV:$DV,ROW()),"")&amp;""</f>
        <v/>
      </c>
      <c r="C188" s="1176"/>
      <c r="D188" s="1177" t="str">
        <f>IFERROR(INDEX($DX:$DX,ROW()),"")&amp;""</f>
        <v/>
      </c>
      <c r="E188" s="1176"/>
      <c r="F188" s="1175" t="str">
        <f>IFERROR(INDEX($DZ:$DZ,ROW()),"")&amp;""</f>
        <v/>
      </c>
      <c r="G188" s="1176"/>
      <c r="H188" s="1175" t="str">
        <f>IFERROR(INDEX($EB:$EB,ROW()),"")&amp;""</f>
        <v/>
      </c>
      <c r="I188" s="1176"/>
      <c r="J188" s="1175" t="str">
        <f>IFERROR(INDEX($ED:$ED,ROW()),"")&amp;""</f>
        <v/>
      </c>
      <c r="K188" s="1176"/>
      <c r="L188" s="1175" t="str">
        <f>IFERROR(INDEX($EF:$EF,ROW()),"")&amp;""</f>
        <v/>
      </c>
      <c r="M188" s="1176"/>
      <c r="O188" s="1152"/>
      <c r="P188" s="1152"/>
      <c r="Q188" s="1161"/>
      <c r="R188" s="1152"/>
      <c r="S188" s="432" t="s">
        <v>643</v>
      </c>
      <c r="T188" s="432" t="s">
        <v>643</v>
      </c>
      <c r="U188" s="432" t="s">
        <v>643</v>
      </c>
      <c r="V188" s="432" t="s">
        <v>643</v>
      </c>
      <c r="W188" s="432" t="s">
        <v>643</v>
      </c>
      <c r="X188" s="432" t="s">
        <v>643</v>
      </c>
      <c r="Y188" s="432" t="s">
        <v>643</v>
      </c>
      <c r="Z188" s="432" t="s">
        <v>643</v>
      </c>
      <c r="AA188" s="432" t="s">
        <v>643</v>
      </c>
      <c r="AB188" s="432" t="s">
        <v>643</v>
      </c>
      <c r="AC188" s="432" t="s">
        <v>643</v>
      </c>
      <c r="AD188" s="432" t="s">
        <v>643</v>
      </c>
      <c r="AE188" s="432" t="s">
        <v>643</v>
      </c>
      <c r="AF188" s="432" t="s">
        <v>643</v>
      </c>
      <c r="AG188" s="432" t="s">
        <v>643</v>
      </c>
      <c r="AH188" s="432" t="s">
        <v>643</v>
      </c>
      <c r="AI188" s="432" t="s">
        <v>643</v>
      </c>
      <c r="AJ188" s="432" t="s">
        <v>643</v>
      </c>
      <c r="AK188" s="432" t="s">
        <v>643</v>
      </c>
      <c r="AL188" s="432" t="s">
        <v>643</v>
      </c>
      <c r="AM188" s="432" t="s">
        <v>643</v>
      </c>
      <c r="AN188" s="432" t="s">
        <v>643</v>
      </c>
      <c r="AO188" s="432" t="s">
        <v>643</v>
      </c>
      <c r="AP188" s="432" t="s">
        <v>643</v>
      </c>
      <c r="AQ188" s="432" t="s">
        <v>643</v>
      </c>
      <c r="AR188" s="432" t="s">
        <v>643</v>
      </c>
      <c r="AS188" s="432" t="s">
        <v>643</v>
      </c>
      <c r="AT188" s="432" t="s">
        <v>643</v>
      </c>
      <c r="AU188" s="432" t="s">
        <v>643</v>
      </c>
      <c r="AV188" s="432" t="s">
        <v>643</v>
      </c>
      <c r="AW188" s="432" t="s">
        <v>643</v>
      </c>
      <c r="AX188" s="432" t="s">
        <v>643</v>
      </c>
      <c r="AY188" s="432" t="s">
        <v>643</v>
      </c>
      <c r="AZ188" s="432" t="s">
        <v>643</v>
      </c>
      <c r="BA188" s="432" t="s">
        <v>643</v>
      </c>
      <c r="BB188" s="432" t="s">
        <v>643</v>
      </c>
      <c r="BC188" s="1179"/>
      <c r="BD188" s="1152"/>
      <c r="BE188" s="1181"/>
      <c r="BP188" s="50" t="s">
        <v>720</v>
      </c>
      <c r="BQ188" s="50" t="str">
        <f>IF(C186="","",INDEX(外線情報!$K$5:$K$16,C186,1))&amp;""</f>
        <v/>
      </c>
      <c r="BR188" s="50" t="s">
        <v>417</v>
      </c>
      <c r="BS188" s="50" t="str">
        <f>IF(C186="","",INDEX(NK･NKG!$CG$5:$CG$52,C186,1))&amp;""</f>
        <v/>
      </c>
      <c r="BT188" s="50" t="s">
        <v>720</v>
      </c>
      <c r="BU188" s="50" t="str">
        <f>IF(E186="","",INDEX(外線情報!$K$5:$K$16,E186,1))&amp;""</f>
        <v/>
      </c>
      <c r="BV188" s="50" t="s">
        <v>417</v>
      </c>
      <c r="BW188" s="50" t="str">
        <f>IF(E186="","",INDEX(NK･NKG!$CG$5:$CG$52,E186,1))&amp;""</f>
        <v/>
      </c>
      <c r="BX188" s="50" t="s">
        <v>720</v>
      </c>
      <c r="BY188" s="50" t="str">
        <f>IF(G186="","",INDEX(外線情報!$K$5:$K$16,G186,1))&amp;""</f>
        <v/>
      </c>
      <c r="BZ188" s="50" t="s">
        <v>417</v>
      </c>
      <c r="CA188" s="50" t="str">
        <f>IF(G186="","",INDEX(NK･NKG!$CG$5:$CG$52,G186,1))&amp;""</f>
        <v/>
      </c>
      <c r="CB188" s="50" t="s">
        <v>720</v>
      </c>
      <c r="CC188" s="50" t="str">
        <f>IF(I186="","",INDEX(外線情報!$K$5:$K$16,I186,1))&amp;""</f>
        <v/>
      </c>
      <c r="CD188" s="50" t="s">
        <v>417</v>
      </c>
      <c r="CE188" s="50" t="str">
        <f>IF(I186="","",INDEX(NK･NKG!$CG$5:$CG$52,I186,1))&amp;""</f>
        <v/>
      </c>
      <c r="CF188" s="50" t="s">
        <v>720</v>
      </c>
      <c r="CG188" s="50" t="str">
        <f>IF(K186="","",INDEX(外線情報!$K$5:$K$16,K186,1))&amp;""</f>
        <v/>
      </c>
      <c r="CH188" s="50" t="s">
        <v>417</v>
      </c>
      <c r="CI188" s="50" t="str">
        <f>IF(K186="","",INDEX(NK･NKG!$CG$5:$CG$52,K186,1))&amp;""</f>
        <v/>
      </c>
      <c r="CJ188" s="50" t="s">
        <v>720</v>
      </c>
      <c r="CK188" s="50" t="str">
        <f>IF(M186="","",INDEX(外線情報!$K$5:$K$16,M186,1))&amp;""</f>
        <v/>
      </c>
      <c r="CL188" s="50" t="s">
        <v>417</v>
      </c>
      <c r="CM188" s="50" t="str">
        <f>IF(M186="","",INDEX(NK･NKG!$CG$5:$CG$52,M186,1))&amp;""</f>
        <v/>
      </c>
      <c r="DA188" s="1153" t="str">
        <f t="shared" ref="DA188" si="496">IF(DA185="grey","grey","")</f>
        <v>grey</v>
      </c>
      <c r="DB188" s="1154"/>
      <c r="DC188" s="1153" t="str">
        <f t="shared" ref="DC188" si="497">IF(DC185="grey","grey","")</f>
        <v>grey</v>
      </c>
      <c r="DD188" s="1154"/>
      <c r="DE188" s="1153" t="str">
        <f t="shared" ref="DE188" si="498">IF(DE185="grey","grey","")</f>
        <v>grey</v>
      </c>
      <c r="DF188" s="1154"/>
      <c r="DG188" s="1153" t="str">
        <f t="shared" ref="DG188" si="499">IF(DG185="grey","grey","")</f>
        <v>grey</v>
      </c>
      <c r="DH188" s="1154"/>
      <c r="DI188" s="1153" t="str">
        <f t="shared" ref="DI188" si="500">IF(DI185="grey","grey","")</f>
        <v>grey</v>
      </c>
      <c r="DJ188" s="1154"/>
      <c r="DK188" s="1153" t="str">
        <f t="shared" ref="DK188" si="501">IF(DK185="grey","grey","")</f>
        <v>grey</v>
      </c>
      <c r="DL188" s="1154"/>
      <c r="DM188" s="22" t="str">
        <f>IFERROR(INDEX(内線情報!$BL$5:$BL$41,MATCH(R188,内線情報!$AI$5:$AI$43,0),1),"")</f>
        <v/>
      </c>
      <c r="DS188" s="1141"/>
      <c r="DV188" s="1153" t="str">
        <f>IF(B186="IK",BQ188,IF(B186="NK",BS188,""))</f>
        <v/>
      </c>
      <c r="DW188" s="1154"/>
      <c r="DX188" s="1155" t="str">
        <f>IF(D186="IK",BU188,IF(D186="NK",BW188,""))</f>
        <v/>
      </c>
      <c r="DY188" s="1156"/>
      <c r="DZ188" s="1155" t="str">
        <f>IF(F186="IK",BY188,IF(F186="NK",CA188,""))</f>
        <v/>
      </c>
      <c r="EA188" s="1156"/>
      <c r="EB188" s="1155" t="str">
        <f>IF(H186="IK",CC188,IF(H186="NK",CE188,""))</f>
        <v/>
      </c>
      <c r="EC188" s="1156"/>
      <c r="ED188" s="1155" t="str">
        <f>IF(J186="IK",CG188,IF(J186="NK",CI188,""))</f>
        <v/>
      </c>
      <c r="EE188" s="1156"/>
      <c r="EF188" s="1155" t="str">
        <f>IF(L186="IK",CK188,IF(L186="NK",CM188,""))</f>
        <v/>
      </c>
      <c r="EG188" s="1156"/>
      <c r="ET188" s="1153"/>
      <c r="EU188" s="1154"/>
      <c r="EV188" s="1153"/>
      <c r="EW188" s="1154"/>
      <c r="EX188" s="1153"/>
      <c r="EY188" s="1154"/>
      <c r="EZ188" s="1153"/>
      <c r="FA188" s="1154"/>
      <c r="FB188" s="1153"/>
      <c r="FC188" s="1154"/>
      <c r="FD188" s="1153"/>
      <c r="FE188" s="1154"/>
      <c r="FF188" s="411"/>
      <c r="FG188" s="411"/>
      <c r="FH188" s="411"/>
      <c r="FI188" s="411"/>
      <c r="FJ188" s="411"/>
      <c r="FK188" s="411"/>
      <c r="FL188" s="411"/>
      <c r="FM188" s="411"/>
      <c r="FN188" s="411"/>
      <c r="FO188" s="411"/>
      <c r="FP188" s="411"/>
      <c r="FQ188" s="411"/>
      <c r="FR188" s="1153"/>
      <c r="FS188" s="1154"/>
      <c r="FT188" s="1153"/>
      <c r="FU188" s="1154"/>
      <c r="FV188" s="1153"/>
      <c r="FW188" s="1154"/>
      <c r="FX188" s="1153"/>
      <c r="FY188" s="1154"/>
      <c r="FZ188" s="1153"/>
      <c r="GA188" s="1154"/>
      <c r="GB188" s="1153"/>
      <c r="GC188" s="1154"/>
      <c r="GE188" s="1152"/>
      <c r="GF188" s="1152"/>
      <c r="GG188" s="1161"/>
      <c r="GH188" s="1152"/>
      <c r="GI188" s="633" t="str">
        <f t="shared" ref="GI188:HR188" si="502">IF(GI166="grey","grey",IF($GG187="grey","grey",IF(S188="","yellow",IF(COUNTIF($CW$6:$CW$7,S188)&gt;0,"","red"))))</f>
        <v>grey</v>
      </c>
      <c r="GJ188" s="633" t="str">
        <f t="shared" si="502"/>
        <v>grey</v>
      </c>
      <c r="GK188" s="633" t="str">
        <f t="shared" si="502"/>
        <v>grey</v>
      </c>
      <c r="GL188" s="633" t="str">
        <f t="shared" si="502"/>
        <v>grey</v>
      </c>
      <c r="GM188" s="633" t="str">
        <f t="shared" si="502"/>
        <v>grey</v>
      </c>
      <c r="GN188" s="633" t="str">
        <f t="shared" si="502"/>
        <v>grey</v>
      </c>
      <c r="GO188" s="633" t="str">
        <f t="shared" si="502"/>
        <v>grey</v>
      </c>
      <c r="GP188" s="633" t="str">
        <f t="shared" si="502"/>
        <v>grey</v>
      </c>
      <c r="GQ188" s="633" t="str">
        <f t="shared" si="502"/>
        <v>grey</v>
      </c>
      <c r="GR188" s="633" t="str">
        <f t="shared" si="502"/>
        <v>grey</v>
      </c>
      <c r="GS188" s="633" t="str">
        <f t="shared" si="502"/>
        <v>grey</v>
      </c>
      <c r="GT188" s="633" t="str">
        <f t="shared" si="502"/>
        <v>grey</v>
      </c>
      <c r="GU188" s="633" t="str">
        <f t="shared" si="502"/>
        <v>grey</v>
      </c>
      <c r="GV188" s="633" t="str">
        <f t="shared" si="502"/>
        <v>grey</v>
      </c>
      <c r="GW188" s="633" t="str">
        <f t="shared" si="502"/>
        <v>grey</v>
      </c>
      <c r="GX188" s="633" t="str">
        <f t="shared" si="502"/>
        <v>grey</v>
      </c>
      <c r="GY188" s="633" t="str">
        <f t="shared" si="502"/>
        <v>grey</v>
      </c>
      <c r="GZ188" s="633" t="str">
        <f t="shared" si="502"/>
        <v>grey</v>
      </c>
      <c r="HA188" s="633" t="str">
        <f t="shared" si="502"/>
        <v>grey</v>
      </c>
      <c r="HB188" s="633" t="str">
        <f t="shared" si="502"/>
        <v>grey</v>
      </c>
      <c r="HC188" s="633" t="str">
        <f t="shared" si="502"/>
        <v>grey</v>
      </c>
      <c r="HD188" s="633" t="str">
        <f t="shared" si="502"/>
        <v>grey</v>
      </c>
      <c r="HE188" s="633" t="str">
        <f t="shared" si="502"/>
        <v>grey</v>
      </c>
      <c r="HF188" s="633" t="str">
        <f t="shared" si="502"/>
        <v>grey</v>
      </c>
      <c r="HG188" s="633" t="str">
        <f t="shared" si="502"/>
        <v>grey</v>
      </c>
      <c r="HH188" s="633" t="str">
        <f t="shared" si="502"/>
        <v>grey</v>
      </c>
      <c r="HI188" s="633" t="str">
        <f t="shared" si="502"/>
        <v>grey</v>
      </c>
      <c r="HJ188" s="633" t="str">
        <f t="shared" si="502"/>
        <v>grey</v>
      </c>
      <c r="HK188" s="633" t="str">
        <f t="shared" si="502"/>
        <v>grey</v>
      </c>
      <c r="HL188" s="633" t="str">
        <f t="shared" si="502"/>
        <v>grey</v>
      </c>
      <c r="HM188" s="633" t="str">
        <f t="shared" si="502"/>
        <v>grey</v>
      </c>
      <c r="HN188" s="633" t="str">
        <f t="shared" si="502"/>
        <v>grey</v>
      </c>
      <c r="HO188" s="633" t="str">
        <f t="shared" si="502"/>
        <v>grey</v>
      </c>
      <c r="HP188" s="633" t="str">
        <f t="shared" si="502"/>
        <v>grey</v>
      </c>
      <c r="HQ188" s="633" t="str">
        <f t="shared" si="502"/>
        <v>grey</v>
      </c>
      <c r="HR188" s="633" t="str">
        <f t="shared" si="502"/>
        <v>grey</v>
      </c>
      <c r="HS188" s="1163"/>
      <c r="HT188" s="1152"/>
      <c r="HU188" s="1161"/>
    </row>
    <row r="189" spans="2:229">
      <c r="B189" s="1184" t="s">
        <v>1318</v>
      </c>
      <c r="C189" s="1185"/>
      <c r="D189" s="1182" t="s">
        <v>1318</v>
      </c>
      <c r="E189" s="1183"/>
      <c r="F189" s="1184" t="s">
        <v>1318</v>
      </c>
      <c r="G189" s="1185"/>
      <c r="H189" s="1182" t="s">
        <v>1318</v>
      </c>
      <c r="I189" s="1183"/>
      <c r="J189" s="1184" t="s">
        <v>1318</v>
      </c>
      <c r="K189" s="1185"/>
      <c r="L189" s="1182" t="s">
        <v>1331</v>
      </c>
      <c r="M189" s="1183"/>
      <c r="O189" s="1151">
        <v>11</v>
      </c>
      <c r="P189" s="1151" t="str">
        <f>IFERROR(INDEX(内線情報!$C$5:$C$54,MATCH($Q189,内線情報!$B$5:$B$54,0)),"")&amp;""</f>
        <v/>
      </c>
      <c r="Q189" s="1160"/>
      <c r="R189" s="1151" t="str">
        <f>IFERROR(INDEX(内線情報!$D$5:$D$54,MATCH($Q189,内線情報!$B$5:$B$54,0)),"")&amp;""</f>
        <v/>
      </c>
      <c r="S189" s="431" t="s">
        <v>643</v>
      </c>
      <c r="T189" s="431" t="s">
        <v>643</v>
      </c>
      <c r="U189" s="431" t="s">
        <v>643</v>
      </c>
      <c r="V189" s="431" t="s">
        <v>643</v>
      </c>
      <c r="W189" s="431" t="s">
        <v>643</v>
      </c>
      <c r="X189" s="431" t="s">
        <v>643</v>
      </c>
      <c r="Y189" s="431" t="s">
        <v>643</v>
      </c>
      <c r="Z189" s="431" t="s">
        <v>643</v>
      </c>
      <c r="AA189" s="431" t="s">
        <v>643</v>
      </c>
      <c r="AB189" s="431" t="s">
        <v>643</v>
      </c>
      <c r="AC189" s="431" t="s">
        <v>643</v>
      </c>
      <c r="AD189" s="431" t="s">
        <v>643</v>
      </c>
      <c r="AE189" s="431" t="s">
        <v>643</v>
      </c>
      <c r="AF189" s="431" t="s">
        <v>643</v>
      </c>
      <c r="AG189" s="431" t="s">
        <v>643</v>
      </c>
      <c r="AH189" s="431" t="s">
        <v>643</v>
      </c>
      <c r="AI189" s="431" t="s">
        <v>643</v>
      </c>
      <c r="AJ189" s="431" t="s">
        <v>643</v>
      </c>
      <c r="AK189" s="431" t="s">
        <v>643</v>
      </c>
      <c r="AL189" s="431" t="s">
        <v>643</v>
      </c>
      <c r="AM189" s="431" t="s">
        <v>643</v>
      </c>
      <c r="AN189" s="431" t="s">
        <v>643</v>
      </c>
      <c r="AO189" s="431" t="s">
        <v>643</v>
      </c>
      <c r="AP189" s="431" t="s">
        <v>643</v>
      </c>
      <c r="AQ189" s="431" t="s">
        <v>643</v>
      </c>
      <c r="AR189" s="431" t="s">
        <v>643</v>
      </c>
      <c r="AS189" s="431" t="s">
        <v>643</v>
      </c>
      <c r="AT189" s="431" t="s">
        <v>643</v>
      </c>
      <c r="AU189" s="431" t="s">
        <v>643</v>
      </c>
      <c r="AV189" s="431" t="s">
        <v>643</v>
      </c>
      <c r="AW189" s="431" t="s">
        <v>643</v>
      </c>
      <c r="AX189" s="431" t="s">
        <v>643</v>
      </c>
      <c r="AY189" s="431" t="s">
        <v>643</v>
      </c>
      <c r="AZ189" s="431" t="s">
        <v>643</v>
      </c>
      <c r="BA189" s="431" t="s">
        <v>643</v>
      </c>
      <c r="BB189" s="431" t="s">
        <v>643</v>
      </c>
      <c r="BC189" s="1178" t="s">
        <v>643</v>
      </c>
      <c r="BD189" s="1151" t="str">
        <f>IFERROR(IF(Q189="","",IF(ISBLANK(INDEX(内線情報!$G$5:$G$54,Q189)),1,DS189)),"")&amp;""</f>
        <v/>
      </c>
      <c r="BE189" s="1180"/>
      <c r="BW189" s="50"/>
      <c r="CH189" s="50"/>
      <c r="CI189" s="50"/>
      <c r="DA189" s="1153" t="str">
        <f>IF(DA185="grey","grey",IF(AND(B186&lt;&gt;$BG$7,B186&lt;&gt;$BG$9,B186&lt;&gt;$BG$13,B186&lt;&gt;$BG$12),"grey",IF(B189="","yellow",IF(COUNTIF($CN$6:$CN$32,B189)&gt;0,"","red"))))</f>
        <v>grey</v>
      </c>
      <c r="DB189" s="1154"/>
      <c r="DC189" s="1153" t="str">
        <f>IF(DC185="grey","grey",IF(AND(D186&lt;&gt;$BG$7,D186&lt;&gt;$BG$9,D186&lt;&gt;$BG$13,D186&lt;&gt;$BG$12),"grey",IF(D189="","yellow",IF(COUNTIF($CN$6:$CN$32,D189)&gt;0,"","red"))))</f>
        <v>grey</v>
      </c>
      <c r="DD189" s="1154"/>
      <c r="DE189" s="1164" t="str">
        <f>IF(DE185="grey","grey",IF(AND(F186&lt;&gt;$BG$7,F186&lt;&gt;$BG$9,F186&lt;&gt;$BG$13,F186&lt;&gt;$BG$12),"grey",IF(F189="","yellow",IF(COUNTIF($CN$6:$CN$32,F189)&gt;0,"","red"))))</f>
        <v>grey</v>
      </c>
      <c r="DF189" s="1165"/>
      <c r="DG189" s="1164" t="str">
        <f>IF(DG185="grey","grey",IF(AND(H186&lt;&gt;$BG$7,H186&lt;&gt;$BG$9,H186&lt;&gt;$BG$13,H186&lt;&gt;$BG$12),"grey",IF(H189="","yellow",IF(COUNTIF($CN$6:$CN$32,H189)&gt;0,"","red"))))</f>
        <v>grey</v>
      </c>
      <c r="DH189" s="1165"/>
      <c r="DI189" s="1164" t="str">
        <f>IF(DI185="grey","grey",IF(AND(J186&lt;&gt;$BG$7,J186&lt;&gt;$BG$9,J186&lt;&gt;$BG$13,J186&lt;&gt;$BG$12),"grey",IF(J189="","yellow",IF(COUNTIF($CN$6:$CN$32,J189)&gt;0,"","red"))))</f>
        <v>grey</v>
      </c>
      <c r="DJ189" s="1165"/>
      <c r="DK189" s="1164" t="str">
        <f>IF(DK185="grey","grey",IF(AND(L186&lt;&gt;$BG$7,L186&lt;&gt;$BG$9,L186&lt;&gt;$BG$13,L186&lt;&gt;$BG$12),"grey",IF(L189="","yellow",IF(COUNTIF($CN$6:$CN$32,L189)&gt;0,"","red"))))</f>
        <v>grey</v>
      </c>
      <c r="DL189" s="1165"/>
      <c r="DM189" s="22" t="str">
        <f>IFERROR(INDEX(内線情報!$BL$5:$BL$41,MATCH(R189,内線情報!$AI$5:$AI$43,0),1),"")</f>
        <v/>
      </c>
      <c r="DS189" s="1141" t="e">
        <f>INDEX(内線情報!$G$5:$G$54,MATCH(Q189,DK,0))</f>
        <v>#N/A</v>
      </c>
      <c r="DV189" s="1153"/>
      <c r="DW189" s="1154"/>
      <c r="DX189" s="1153"/>
      <c r="DY189" s="1154"/>
      <c r="DZ189" s="1153"/>
      <c r="EA189" s="1154"/>
      <c r="EB189" s="1153"/>
      <c r="EC189" s="1154"/>
      <c r="ED189" s="1153"/>
      <c r="EE189" s="1154"/>
      <c r="EF189" s="1153"/>
      <c r="EG189" s="1154"/>
      <c r="ET189" s="1153"/>
      <c r="EU189" s="1154"/>
      <c r="EV189" s="1153"/>
      <c r="EW189" s="1154"/>
      <c r="EX189" s="1153"/>
      <c r="EY189" s="1154"/>
      <c r="EZ189" s="1153"/>
      <c r="FA189" s="1154"/>
      <c r="FB189" s="1153"/>
      <c r="FC189" s="1154"/>
      <c r="FD189" s="1153"/>
      <c r="FE189" s="1154"/>
      <c r="FF189" s="411"/>
      <c r="FG189" s="411"/>
      <c r="FH189" s="411"/>
      <c r="FI189" s="411"/>
      <c r="FJ189" s="411"/>
      <c r="FK189" s="411"/>
      <c r="FL189" s="411"/>
      <c r="FM189" s="411"/>
      <c r="FN189" s="411"/>
      <c r="FO189" s="411"/>
      <c r="FP189" s="411"/>
      <c r="FQ189" s="411"/>
      <c r="FR189" s="1153"/>
      <c r="FS189" s="1154"/>
      <c r="FT189" s="1153"/>
      <c r="FU189" s="1154"/>
      <c r="FV189" s="1153"/>
      <c r="FW189" s="1154"/>
      <c r="FX189" s="1153"/>
      <c r="FY189" s="1154"/>
      <c r="FZ189" s="1153"/>
      <c r="GA189" s="1154"/>
      <c r="GB189" s="1153"/>
      <c r="GC189" s="1154"/>
      <c r="GE189" s="1151" t="str">
        <f>IF($GF189="grey","grey","")</f>
        <v>grey</v>
      </c>
      <c r="GF189" s="1151" t="str">
        <f>IF($GG189="grey","grey","")</f>
        <v>grey</v>
      </c>
      <c r="GG189" s="1160" t="str">
        <f>IF(Q189="","grey",IF(COUNTIF(Q:Q,Q189)&gt;1,"red",IF(COUNTIF(_DK,Q189)&gt;0,"","red")))</f>
        <v>grey</v>
      </c>
      <c r="GH189" s="1151" t="str">
        <f>IF($GF189="grey","grey","")</f>
        <v>grey</v>
      </c>
      <c r="GI189" s="633" t="str">
        <f t="shared" ref="GI189:HR189" si="503">IF(GI166="grey","grey",IF($GG189="grey","grey",IF(S189="","yellow",IF(COUNTIF($CT$6:$CT$21,S189)&gt;0,"","red"))))</f>
        <v>grey</v>
      </c>
      <c r="GJ189" s="633" t="str">
        <f t="shared" si="503"/>
        <v>grey</v>
      </c>
      <c r="GK189" s="633" t="str">
        <f t="shared" si="503"/>
        <v>grey</v>
      </c>
      <c r="GL189" s="633" t="str">
        <f t="shared" si="503"/>
        <v>grey</v>
      </c>
      <c r="GM189" s="633" t="str">
        <f t="shared" si="503"/>
        <v>grey</v>
      </c>
      <c r="GN189" s="633" t="str">
        <f t="shared" si="503"/>
        <v>grey</v>
      </c>
      <c r="GO189" s="633" t="str">
        <f t="shared" si="503"/>
        <v>grey</v>
      </c>
      <c r="GP189" s="633" t="str">
        <f t="shared" si="503"/>
        <v>grey</v>
      </c>
      <c r="GQ189" s="633" t="str">
        <f t="shared" si="503"/>
        <v>grey</v>
      </c>
      <c r="GR189" s="633" t="str">
        <f t="shared" si="503"/>
        <v>grey</v>
      </c>
      <c r="GS189" s="633" t="str">
        <f t="shared" si="503"/>
        <v>grey</v>
      </c>
      <c r="GT189" s="633" t="str">
        <f t="shared" si="503"/>
        <v>grey</v>
      </c>
      <c r="GU189" s="633" t="str">
        <f t="shared" si="503"/>
        <v>grey</v>
      </c>
      <c r="GV189" s="633" t="str">
        <f t="shared" si="503"/>
        <v>grey</v>
      </c>
      <c r="GW189" s="633" t="str">
        <f t="shared" si="503"/>
        <v>grey</v>
      </c>
      <c r="GX189" s="633" t="str">
        <f t="shared" si="503"/>
        <v>grey</v>
      </c>
      <c r="GY189" s="633" t="str">
        <f t="shared" si="503"/>
        <v>grey</v>
      </c>
      <c r="GZ189" s="633" t="str">
        <f t="shared" si="503"/>
        <v>grey</v>
      </c>
      <c r="HA189" s="633" t="str">
        <f t="shared" si="503"/>
        <v>grey</v>
      </c>
      <c r="HB189" s="633" t="str">
        <f t="shared" si="503"/>
        <v>grey</v>
      </c>
      <c r="HC189" s="633" t="str">
        <f t="shared" si="503"/>
        <v>grey</v>
      </c>
      <c r="HD189" s="633" t="str">
        <f t="shared" si="503"/>
        <v>grey</v>
      </c>
      <c r="HE189" s="633" t="str">
        <f t="shared" si="503"/>
        <v>grey</v>
      </c>
      <c r="HF189" s="633" t="str">
        <f t="shared" si="503"/>
        <v>grey</v>
      </c>
      <c r="HG189" s="633" t="str">
        <f t="shared" si="503"/>
        <v>grey</v>
      </c>
      <c r="HH189" s="633" t="str">
        <f t="shared" si="503"/>
        <v>grey</v>
      </c>
      <c r="HI189" s="633" t="str">
        <f t="shared" si="503"/>
        <v>grey</v>
      </c>
      <c r="HJ189" s="633" t="str">
        <f t="shared" si="503"/>
        <v>grey</v>
      </c>
      <c r="HK189" s="633" t="str">
        <f t="shared" si="503"/>
        <v>grey</v>
      </c>
      <c r="HL189" s="633" t="str">
        <f t="shared" si="503"/>
        <v>grey</v>
      </c>
      <c r="HM189" s="633" t="str">
        <f t="shared" si="503"/>
        <v>grey</v>
      </c>
      <c r="HN189" s="633" t="str">
        <f t="shared" si="503"/>
        <v>grey</v>
      </c>
      <c r="HO189" s="633" t="str">
        <f t="shared" si="503"/>
        <v>grey</v>
      </c>
      <c r="HP189" s="633" t="str">
        <f t="shared" si="503"/>
        <v>grey</v>
      </c>
      <c r="HQ189" s="633" t="str">
        <f t="shared" si="503"/>
        <v>grey</v>
      </c>
      <c r="HR189" s="633" t="str">
        <f t="shared" si="503"/>
        <v>grey</v>
      </c>
      <c r="HS189" s="1162" t="str">
        <f t="shared" ref="HS189" si="504">IF($GG189="grey","grey",IF(BC189="","",IF(COUNTIF($CV$6:$CV$7,BC189)&gt;0,"","red")))</f>
        <v>grey</v>
      </c>
      <c r="HT189" s="1151" t="str">
        <f t="shared" ref="HT189:HU189" si="505">IF($GG189="grey","grey","")</f>
        <v>grey</v>
      </c>
      <c r="HU189" s="1160" t="str">
        <f t="shared" si="505"/>
        <v>grey</v>
      </c>
    </row>
    <row r="190" spans="2:229">
      <c r="B190" s="1186" t="s">
        <v>315</v>
      </c>
      <c r="C190" s="1187"/>
      <c r="D190" s="1186" t="s">
        <v>316</v>
      </c>
      <c r="E190" s="1187"/>
      <c r="F190" s="1186" t="s">
        <v>317</v>
      </c>
      <c r="G190" s="1187"/>
      <c r="H190" s="1186" t="s">
        <v>318</v>
      </c>
      <c r="I190" s="1187"/>
      <c r="J190" s="1186" t="s">
        <v>319</v>
      </c>
      <c r="K190" s="1187"/>
      <c r="L190" s="1186" t="s">
        <v>320</v>
      </c>
      <c r="M190" s="1187"/>
      <c r="O190" s="1152"/>
      <c r="P190" s="1152"/>
      <c r="Q190" s="1161"/>
      <c r="R190" s="1152"/>
      <c r="S190" s="432" t="s">
        <v>643</v>
      </c>
      <c r="T190" s="432" t="s">
        <v>643</v>
      </c>
      <c r="U190" s="432" t="s">
        <v>643</v>
      </c>
      <c r="V190" s="432" t="s">
        <v>643</v>
      </c>
      <c r="W190" s="432" t="s">
        <v>643</v>
      </c>
      <c r="X190" s="432" t="s">
        <v>643</v>
      </c>
      <c r="Y190" s="432" t="s">
        <v>643</v>
      </c>
      <c r="Z190" s="432" t="s">
        <v>643</v>
      </c>
      <c r="AA190" s="432" t="s">
        <v>643</v>
      </c>
      <c r="AB190" s="432" t="s">
        <v>643</v>
      </c>
      <c r="AC190" s="432" t="s">
        <v>643</v>
      </c>
      <c r="AD190" s="432" t="s">
        <v>643</v>
      </c>
      <c r="AE190" s="432" t="s">
        <v>643</v>
      </c>
      <c r="AF190" s="432" t="s">
        <v>643</v>
      </c>
      <c r="AG190" s="432" t="s">
        <v>643</v>
      </c>
      <c r="AH190" s="432" t="s">
        <v>643</v>
      </c>
      <c r="AI190" s="432" t="s">
        <v>643</v>
      </c>
      <c r="AJ190" s="432" t="s">
        <v>643</v>
      </c>
      <c r="AK190" s="432" t="s">
        <v>643</v>
      </c>
      <c r="AL190" s="432" t="s">
        <v>643</v>
      </c>
      <c r="AM190" s="432" t="s">
        <v>643</v>
      </c>
      <c r="AN190" s="432" t="s">
        <v>643</v>
      </c>
      <c r="AO190" s="432" t="s">
        <v>643</v>
      </c>
      <c r="AP190" s="432" t="s">
        <v>643</v>
      </c>
      <c r="AQ190" s="432" t="s">
        <v>643</v>
      </c>
      <c r="AR190" s="432" t="s">
        <v>643</v>
      </c>
      <c r="AS190" s="432" t="s">
        <v>643</v>
      </c>
      <c r="AT190" s="432" t="s">
        <v>643</v>
      </c>
      <c r="AU190" s="432" t="s">
        <v>643</v>
      </c>
      <c r="AV190" s="432" t="s">
        <v>643</v>
      </c>
      <c r="AW190" s="432" t="s">
        <v>643</v>
      </c>
      <c r="AX190" s="432" t="s">
        <v>643</v>
      </c>
      <c r="AY190" s="432" t="s">
        <v>643</v>
      </c>
      <c r="AZ190" s="432" t="s">
        <v>643</v>
      </c>
      <c r="BA190" s="432" t="s">
        <v>643</v>
      </c>
      <c r="BB190" s="432" t="s">
        <v>643</v>
      </c>
      <c r="BC190" s="1179"/>
      <c r="BD190" s="1152"/>
      <c r="BE190" s="1181"/>
      <c r="BQ190" s="52"/>
      <c r="BS190" s="52"/>
      <c r="BU190" s="52"/>
      <c r="BV190" s="50"/>
      <c r="BW190" s="52"/>
      <c r="BY190" s="52"/>
      <c r="CA190" s="52"/>
      <c r="CC190" s="52"/>
      <c r="CE190" s="52"/>
      <c r="CG190" s="52"/>
      <c r="CH190" s="50"/>
      <c r="CI190" s="52"/>
      <c r="CK190" s="52"/>
      <c r="CM190" s="52"/>
      <c r="DA190" s="1166" t="str">
        <f>IFERROR(IF(COUNT(Q169:Q194)&gt;0,IF($DN168&lt;36,"grey",B190),"grey"),B190)</f>
        <v>grey</v>
      </c>
      <c r="DB190" s="1167"/>
      <c r="DC190" s="1166" t="str">
        <f>IFERROR(IF(COUNT(Q169:Q194)&gt;0,IF($DN168&lt;36,"grey",D190),"grey"),D190)</f>
        <v>grey</v>
      </c>
      <c r="DD190" s="1167"/>
      <c r="DE190" s="1166" t="str">
        <f>IFERROR(IF(COUNT(Q169:Q194)&gt;0,IF($DN168&lt;36,"grey",F190),"grey"),F190)</f>
        <v>grey</v>
      </c>
      <c r="DF190" s="1167"/>
      <c r="DG190" s="1166" t="str">
        <f>IFERROR(IF(COUNT(Q169:Q194)&gt;0,IF($DN168&lt;36,"grey",H190),"grey"),H190)</f>
        <v>grey</v>
      </c>
      <c r="DH190" s="1167"/>
      <c r="DI190" s="1166" t="str">
        <f>IFERROR(IF(COUNT(Q169:Q194)&gt;0,IF($DN168&lt;36,"grey",J190),"grey"),J190)</f>
        <v>grey</v>
      </c>
      <c r="DJ190" s="1167"/>
      <c r="DK190" s="1166" t="str">
        <f>IFERROR(IF(COUNT(Q169:Q194)&gt;0,IF($DN168&lt;36,"grey",L190),"grey"),L190)</f>
        <v>grey</v>
      </c>
      <c r="DL190" s="1167"/>
      <c r="DM190" s="22" t="str">
        <f>IFERROR(INDEX(内線情報!$BL$5:$BL$41,MATCH(R190,内線情報!$AI$5:$AI$43,0),1),"")</f>
        <v/>
      </c>
      <c r="DS190" s="1141"/>
      <c r="DV190" s="1166"/>
      <c r="DW190" s="1167"/>
      <c r="DX190" s="1166"/>
      <c r="DY190" s="1167"/>
      <c r="DZ190" s="1166"/>
      <c r="EA190" s="1167"/>
      <c r="EB190" s="1166"/>
      <c r="EC190" s="1167"/>
      <c r="ED190" s="1166"/>
      <c r="EE190" s="1167"/>
      <c r="EF190" s="1166"/>
      <c r="EG190" s="1167"/>
      <c r="ET190" s="1166"/>
      <c r="EU190" s="1167"/>
      <c r="EV190" s="1166"/>
      <c r="EW190" s="1167"/>
      <c r="EX190" s="1166"/>
      <c r="EY190" s="1167"/>
      <c r="EZ190" s="1166"/>
      <c r="FA190" s="1167"/>
      <c r="FB190" s="1166"/>
      <c r="FC190" s="1167"/>
      <c r="FD190" s="1166"/>
      <c r="FE190" s="1167"/>
      <c r="FF190" s="420"/>
      <c r="FG190" s="420"/>
      <c r="FH190" s="420"/>
      <c r="FI190" s="420"/>
      <c r="FJ190" s="420"/>
      <c r="FK190" s="420"/>
      <c r="FL190" s="420"/>
      <c r="FM190" s="420"/>
      <c r="FN190" s="420"/>
      <c r="FO190" s="420"/>
      <c r="FP190" s="420"/>
      <c r="FQ190" s="420"/>
      <c r="FR190" s="1166"/>
      <c r="FS190" s="1167"/>
      <c r="FT190" s="1166"/>
      <c r="FU190" s="1167"/>
      <c r="FV190" s="1166"/>
      <c r="FW190" s="1167"/>
      <c r="FX190" s="1166"/>
      <c r="FY190" s="1167"/>
      <c r="FZ190" s="1166"/>
      <c r="GA190" s="1167"/>
      <c r="GB190" s="1166"/>
      <c r="GC190" s="1167"/>
      <c r="GE190" s="1152"/>
      <c r="GF190" s="1152"/>
      <c r="GG190" s="1161"/>
      <c r="GH190" s="1152"/>
      <c r="GI190" s="633" t="str">
        <f t="shared" ref="GI190:HR190" si="506">IF(GI166="grey","grey",IF($GG189="grey","grey",IF(S190="","yellow",IF(COUNTIF($CW$6:$CW$7,S190)&gt;0,"","red"))))</f>
        <v>grey</v>
      </c>
      <c r="GJ190" s="633" t="str">
        <f t="shared" si="506"/>
        <v>grey</v>
      </c>
      <c r="GK190" s="633" t="str">
        <f t="shared" si="506"/>
        <v>grey</v>
      </c>
      <c r="GL190" s="633" t="str">
        <f t="shared" si="506"/>
        <v>grey</v>
      </c>
      <c r="GM190" s="633" t="str">
        <f t="shared" si="506"/>
        <v>grey</v>
      </c>
      <c r="GN190" s="633" t="str">
        <f t="shared" si="506"/>
        <v>grey</v>
      </c>
      <c r="GO190" s="633" t="str">
        <f t="shared" si="506"/>
        <v>grey</v>
      </c>
      <c r="GP190" s="633" t="str">
        <f t="shared" si="506"/>
        <v>grey</v>
      </c>
      <c r="GQ190" s="633" t="str">
        <f t="shared" si="506"/>
        <v>grey</v>
      </c>
      <c r="GR190" s="633" t="str">
        <f t="shared" si="506"/>
        <v>grey</v>
      </c>
      <c r="GS190" s="633" t="str">
        <f t="shared" si="506"/>
        <v>grey</v>
      </c>
      <c r="GT190" s="633" t="str">
        <f t="shared" si="506"/>
        <v>grey</v>
      </c>
      <c r="GU190" s="633" t="str">
        <f t="shared" si="506"/>
        <v>grey</v>
      </c>
      <c r="GV190" s="633" t="str">
        <f t="shared" si="506"/>
        <v>grey</v>
      </c>
      <c r="GW190" s="633" t="str">
        <f t="shared" si="506"/>
        <v>grey</v>
      </c>
      <c r="GX190" s="633" t="str">
        <f t="shared" si="506"/>
        <v>grey</v>
      </c>
      <c r="GY190" s="633" t="str">
        <f t="shared" si="506"/>
        <v>grey</v>
      </c>
      <c r="GZ190" s="633" t="str">
        <f t="shared" si="506"/>
        <v>grey</v>
      </c>
      <c r="HA190" s="633" t="str">
        <f t="shared" si="506"/>
        <v>grey</v>
      </c>
      <c r="HB190" s="633" t="str">
        <f t="shared" si="506"/>
        <v>grey</v>
      </c>
      <c r="HC190" s="633" t="str">
        <f t="shared" si="506"/>
        <v>grey</v>
      </c>
      <c r="HD190" s="633" t="str">
        <f t="shared" si="506"/>
        <v>grey</v>
      </c>
      <c r="HE190" s="633" t="str">
        <f t="shared" si="506"/>
        <v>grey</v>
      </c>
      <c r="HF190" s="633" t="str">
        <f t="shared" si="506"/>
        <v>grey</v>
      </c>
      <c r="HG190" s="633" t="str">
        <f t="shared" si="506"/>
        <v>grey</v>
      </c>
      <c r="HH190" s="633" t="str">
        <f t="shared" si="506"/>
        <v>grey</v>
      </c>
      <c r="HI190" s="633" t="str">
        <f t="shared" si="506"/>
        <v>grey</v>
      </c>
      <c r="HJ190" s="633" t="str">
        <f t="shared" si="506"/>
        <v>grey</v>
      </c>
      <c r="HK190" s="633" t="str">
        <f t="shared" si="506"/>
        <v>grey</v>
      </c>
      <c r="HL190" s="633" t="str">
        <f t="shared" si="506"/>
        <v>grey</v>
      </c>
      <c r="HM190" s="633" t="str">
        <f t="shared" si="506"/>
        <v>grey</v>
      </c>
      <c r="HN190" s="633" t="str">
        <f t="shared" si="506"/>
        <v>grey</v>
      </c>
      <c r="HO190" s="633" t="str">
        <f t="shared" si="506"/>
        <v>grey</v>
      </c>
      <c r="HP190" s="633" t="str">
        <f t="shared" si="506"/>
        <v>grey</v>
      </c>
      <c r="HQ190" s="633" t="str">
        <f t="shared" si="506"/>
        <v>grey</v>
      </c>
      <c r="HR190" s="633" t="str">
        <f t="shared" si="506"/>
        <v>grey</v>
      </c>
      <c r="HS190" s="1163"/>
      <c r="HT190" s="1152"/>
      <c r="HU190" s="1161"/>
    </row>
    <row r="191" spans="2:229">
      <c r="B191" s="34" t="s">
        <v>57</v>
      </c>
      <c r="C191" s="35"/>
      <c r="D191" s="34" t="s">
        <v>57</v>
      </c>
      <c r="E191" s="35"/>
      <c r="F191" s="34" t="s">
        <v>57</v>
      </c>
      <c r="G191" s="35"/>
      <c r="H191" s="34" t="s">
        <v>57</v>
      </c>
      <c r="I191" s="35"/>
      <c r="J191" s="34" t="s">
        <v>57</v>
      </c>
      <c r="K191" s="35"/>
      <c r="L191" s="34" t="s">
        <v>57</v>
      </c>
      <c r="M191" s="35"/>
      <c r="O191" s="1151">
        <v>12</v>
      </c>
      <c r="P191" s="1151" t="str">
        <f>IFERROR(INDEX(内線情報!$C$5:$C$54,MATCH($Q191,内線情報!$B$5:$B$54,0)),"")&amp;""</f>
        <v/>
      </c>
      <c r="Q191" s="1160"/>
      <c r="R191" s="1151" t="str">
        <f>IFERROR(INDEX(内線情報!$D$5:$D$54,MATCH($Q191,内線情報!$B$5:$B$54,0)),"")&amp;""</f>
        <v/>
      </c>
      <c r="S191" s="431" t="s">
        <v>643</v>
      </c>
      <c r="T191" s="431" t="s">
        <v>643</v>
      </c>
      <c r="U191" s="431" t="s">
        <v>643</v>
      </c>
      <c r="V191" s="431" t="s">
        <v>643</v>
      </c>
      <c r="W191" s="431" t="s">
        <v>643</v>
      </c>
      <c r="X191" s="431" t="s">
        <v>643</v>
      </c>
      <c r="Y191" s="431" t="s">
        <v>643</v>
      </c>
      <c r="Z191" s="431" t="s">
        <v>643</v>
      </c>
      <c r="AA191" s="431" t="s">
        <v>643</v>
      </c>
      <c r="AB191" s="431" t="s">
        <v>643</v>
      </c>
      <c r="AC191" s="431" t="s">
        <v>643</v>
      </c>
      <c r="AD191" s="431" t="s">
        <v>643</v>
      </c>
      <c r="AE191" s="431" t="s">
        <v>643</v>
      </c>
      <c r="AF191" s="431" t="s">
        <v>643</v>
      </c>
      <c r="AG191" s="431" t="s">
        <v>643</v>
      </c>
      <c r="AH191" s="431" t="s">
        <v>643</v>
      </c>
      <c r="AI191" s="431" t="s">
        <v>643</v>
      </c>
      <c r="AJ191" s="431" t="s">
        <v>643</v>
      </c>
      <c r="AK191" s="431" t="s">
        <v>643</v>
      </c>
      <c r="AL191" s="431" t="s">
        <v>643</v>
      </c>
      <c r="AM191" s="431" t="s">
        <v>643</v>
      </c>
      <c r="AN191" s="431" t="s">
        <v>643</v>
      </c>
      <c r="AO191" s="431" t="s">
        <v>643</v>
      </c>
      <c r="AP191" s="431" t="s">
        <v>643</v>
      </c>
      <c r="AQ191" s="431" t="s">
        <v>643</v>
      </c>
      <c r="AR191" s="431" t="s">
        <v>643</v>
      </c>
      <c r="AS191" s="431" t="s">
        <v>643</v>
      </c>
      <c r="AT191" s="431" t="s">
        <v>643</v>
      </c>
      <c r="AU191" s="431" t="s">
        <v>643</v>
      </c>
      <c r="AV191" s="431" t="s">
        <v>643</v>
      </c>
      <c r="AW191" s="431" t="s">
        <v>643</v>
      </c>
      <c r="AX191" s="431" t="s">
        <v>643</v>
      </c>
      <c r="AY191" s="431" t="s">
        <v>643</v>
      </c>
      <c r="AZ191" s="431" t="s">
        <v>643</v>
      </c>
      <c r="BA191" s="431" t="s">
        <v>643</v>
      </c>
      <c r="BB191" s="431" t="s">
        <v>643</v>
      </c>
      <c r="BC191" s="1178" t="s">
        <v>643</v>
      </c>
      <c r="BD191" s="1151" t="str">
        <f>IFERROR(IF(Q191="","",IF(ISBLANK(INDEX(内線情報!$G$5:$G$54,Q191)),1,DS191)),"")&amp;""</f>
        <v/>
      </c>
      <c r="BE191" s="1180"/>
      <c r="BU191" s="50"/>
      <c r="BV191" s="50"/>
      <c r="BW191" s="50"/>
      <c r="CG191" s="50"/>
      <c r="CH191" s="50"/>
      <c r="CI191" s="50"/>
      <c r="DA191" s="34" t="str">
        <f>IF(DA190="grey","grey",IF(B191="","yellow",IF(COUNTIF($BG$6:$BG$39,B191)&gt;0,"","red")))</f>
        <v>grey</v>
      </c>
      <c r="DB191" s="35" t="str">
        <f ca="1">IF(DA190="grey","grey",IFERROR(IF(COUNTIF(INDIRECT(B191),SUBSTITUTE(C191,"*","~")),EU191,"red"),IF(AND(C191&lt;&gt;$BG$7,C191&lt;&gt;$BG$8,C191&lt;&gt;$BG$9,C191&lt;&gt;$BG$10,C191&lt;&gt;$BG$11,C191&lt;&gt;$BG$12,C191&lt;&gt;$BG$13),"grey",EU191)))</f>
        <v>grey</v>
      </c>
      <c r="DC191" s="34" t="str">
        <f>IF(DC190="grey","grey",IF(D191="","yellow",IF(COUNTIF($BG$6:$BG$39,D191)&gt;0,"","red")))</f>
        <v>grey</v>
      </c>
      <c r="DD191" s="35" t="str">
        <f ca="1">IF(DC190="grey","grey",IFERROR(IF(COUNTIF(INDIRECT(D191),SUBSTITUTE(E191,"*","~")),EW191,"red"),IF(AND(E191&lt;&gt;$BG$7,E191&lt;&gt;$BG$8,E191&lt;&gt;$BG$9,E191&lt;&gt;$BG$10,E191&lt;&gt;$BG$11,E191&lt;&gt;$BG$12,E191&lt;&gt;$BG$13),"grey",EW191)))</f>
        <v>grey</v>
      </c>
      <c r="DE191" s="34" t="str">
        <f>IF(DE190="grey","grey",IF(F191="","yellow",IF(COUNTIF($BG$6:$BG$39,F191)&gt;0,"","red")))</f>
        <v>grey</v>
      </c>
      <c r="DF191" s="35" t="str">
        <f ca="1">IF(DE190="grey","grey",IFERROR(IF(COUNTIF(INDIRECT(F191),SUBSTITUTE(G191,"*","~")),EY191,"red"),IF(AND(G191&lt;&gt;$BG$7,G191&lt;&gt;$BG$8,G191&lt;&gt;$BG$9,G191&lt;&gt;$BG$10,G191&lt;&gt;$BG$11,G191&lt;&gt;$BG$12,G191&lt;&gt;$BG$13),"grey",EY191)))</f>
        <v>grey</v>
      </c>
      <c r="DG191" s="34" t="str">
        <f>IF(DG190="grey","grey",IF(H191="","yellow",IF(COUNTIF($BG$6:$BG$39,H191)&gt;0,"","red")))</f>
        <v>grey</v>
      </c>
      <c r="DH191" s="35" t="str">
        <f ca="1">IF(DG190="grey","grey",IFERROR(IF(COUNTIF(INDIRECT(H191),SUBSTITUTE(I191,"*","~")),FA191,"red"),IF(AND(I191&lt;&gt;$BG$7,I191&lt;&gt;$BG$8,I191&lt;&gt;$BG$9,I191&lt;&gt;$BG$10,I191&lt;&gt;$BG$11,I191&lt;&gt;$BG$12,I191&lt;&gt;$BG$13),"grey",FA191)))</f>
        <v>grey</v>
      </c>
      <c r="DI191" s="34" t="str">
        <f>IF(DI190="grey","grey",IF(J191="","yellow",IF(COUNTIF($BG$6:$BG$39,J191)&gt;0,"","red")))</f>
        <v>grey</v>
      </c>
      <c r="DJ191" s="35" t="str">
        <f ca="1">IF(DI190="grey","grey",IFERROR(IF(COUNTIF(INDIRECT(J191),SUBSTITUTE(K191,"*","~")),FC191,"red"),IF(AND(K191&lt;&gt;$BG$7,K191&lt;&gt;$BG$8,K191&lt;&gt;$BG$9,K191&lt;&gt;$BG$10,K191&lt;&gt;$BG$11,K191&lt;&gt;$BG$12,K191&lt;&gt;$BG$13),"grey",FC191)))</f>
        <v>grey</v>
      </c>
      <c r="DK191" s="34" t="str">
        <f>IF(DK190="grey","grey",IF(L191="","yellow",IF(COUNTIF($BG$6:$BG$39,L191)&gt;0,"","red")))</f>
        <v>grey</v>
      </c>
      <c r="DL191" s="35" t="str">
        <f ca="1">IF(DK190="grey","grey",IFERROR(IF(COUNTIF(INDIRECT(L191),SUBSTITUTE(M191,"*","~")),FE191,"red"),IF(AND(M191&lt;&gt;$BG$7,M191&lt;&gt;$BG$8,M191&lt;&gt;$BG$9,M191&lt;&gt;$BG$10,M191&lt;&gt;$BG$11,M191&lt;&gt;$BG$12,M191&lt;&gt;$BG$13),"grey",FE191)))</f>
        <v>grey</v>
      </c>
      <c r="DM191" s="22" t="str">
        <f>IFERROR(INDEX(内線情報!$BL$5:$BL$41,MATCH(R191,内線情報!$AI$5:$AI$43,0),1),"")</f>
        <v/>
      </c>
      <c r="DS191" s="1141" t="e">
        <f>INDEX(内線情報!$G$5:$G$54,MATCH(Q191,DK,0))</f>
        <v>#N/A</v>
      </c>
      <c r="DV191" s="34" t="str">
        <f>CONCATENATE(B191,C191)</f>
        <v>未使用</v>
      </c>
      <c r="DW191" s="35"/>
      <c r="DX191" s="34" t="str">
        <f>CONCATENATE(D191,E191)</f>
        <v>未使用</v>
      </c>
      <c r="DY191" s="35"/>
      <c r="DZ191" s="34" t="str">
        <f>CONCATENATE(F191,G191)</f>
        <v>未使用</v>
      </c>
      <c r="EA191" s="35"/>
      <c r="EB191" s="34" t="str">
        <f>CONCATENATE(H191,I191)</f>
        <v>未使用</v>
      </c>
      <c r="EC191" s="35"/>
      <c r="ED191" s="34" t="str">
        <f>CONCATENATE(J191,K191)</f>
        <v>未使用</v>
      </c>
      <c r="EE191" s="35"/>
      <c r="EF191" s="34" t="str">
        <f>CONCATENATE(L191,M191)</f>
        <v>未使用</v>
      </c>
      <c r="EG191" s="35"/>
      <c r="EH191" s="22">
        <f>COUNTIF($DV$6:$EG$34,DV191)</f>
        <v>18</v>
      </c>
      <c r="EJ191" s="22">
        <f>COUNTIF($DV$6:$EG$34,DX191)</f>
        <v>18</v>
      </c>
      <c r="EL191" s="22">
        <f>COUNTIF($DV$6:$EG$34,DZ191)</f>
        <v>18</v>
      </c>
      <c r="EN191" s="22">
        <f>COUNTIF($DV$6:$EG$34,EB191)</f>
        <v>18</v>
      </c>
      <c r="EP191" s="22">
        <f>COUNTIF($DV$6:$EG$34,ED191)</f>
        <v>18</v>
      </c>
      <c r="ER191" s="22">
        <f>COUNTIF($DV$6:$EG$34,EF191)</f>
        <v>18</v>
      </c>
      <c r="ET191" s="34" t="str">
        <f>IF(DV191="未使用","",IF(EH191&lt;2,"","red"))</f>
        <v/>
      </c>
      <c r="EU191" s="35" t="str">
        <f>IF(B191="ボックスキー","",IF(C191="","red",FS191))</f>
        <v>red</v>
      </c>
      <c r="EV191" s="34" t="str">
        <f>IF(DX191="未使用","",IF(EJ191&lt;2,"","red"))</f>
        <v/>
      </c>
      <c r="EW191" s="35" t="str">
        <f>IF(D191="ボックスキー","",IF(E191="","red",FU191))</f>
        <v>red</v>
      </c>
      <c r="EX191" s="34" t="str">
        <f>IF(DZ191="未使用","",IF(EL191&lt;2,"","red"))</f>
        <v/>
      </c>
      <c r="EY191" s="35" t="str">
        <f>IF(F191="ボックスキー","",IF(G191="","red",FW191))</f>
        <v>red</v>
      </c>
      <c r="EZ191" s="34" t="str">
        <f>IF(EB191="未使用","",IF(EN191&lt;2,"","red"))</f>
        <v/>
      </c>
      <c r="FA191" s="35" t="str">
        <f>IF(H191="ボックスキー","",IF(I191="","red",FY191))</f>
        <v>red</v>
      </c>
      <c r="FB191" s="34" t="str">
        <f>IF(ED191="未使用","",IF(EP191&lt;2,"","red"))</f>
        <v/>
      </c>
      <c r="FC191" s="35" t="str">
        <f>IF(J191="ボックスキー","",IF(K191="","red",GA191))</f>
        <v>red</v>
      </c>
      <c r="FD191" s="34" t="str">
        <f>IF(EF191="未使用","",IF(ER191&lt;2,"","red"))</f>
        <v/>
      </c>
      <c r="FE191" s="35" t="str">
        <f>IF(L191="ボックスキー","",IF(M191="","red",GC191))</f>
        <v>red</v>
      </c>
      <c r="FF191" s="419"/>
      <c r="FG191" s="419"/>
      <c r="FH191" s="419"/>
      <c r="FI191" s="419"/>
      <c r="FJ191" s="419"/>
      <c r="FK191" s="419"/>
      <c r="FL191" s="419"/>
      <c r="FM191" s="419"/>
      <c r="FN191" s="419"/>
      <c r="FO191" s="419"/>
      <c r="FP191" s="419"/>
      <c r="FQ191" s="419"/>
      <c r="FR191" s="34"/>
      <c r="FS191" s="35" t="str">
        <f>IF(B191=$FG$6,INDEX($FG$7:$FG$18,C191),IF(B191=$FH$6,INDEX($FH$7:$FH$12,C191),IF(B191=$FI$6,INDEX($FI$7:$FI$18,C191),IF(B191=$FJ$6,INDEX($FJ$7:$FJ$56,C191),"none"))))</f>
        <v>none</v>
      </c>
      <c r="FT191" s="34"/>
      <c r="FU191" s="35" t="str">
        <f>IF(D191=$FG$6,INDEX($FG$7:$FG$18,E191),IF(D191=$FH$6,INDEX($FH$7:$FH$12,E191),IF(D191=$FI$6,INDEX($FI$7:$FI$18,E191),IF(D191=$FJ$6,INDEX($FJ$7:$FJ$56,E191),"none"))))</f>
        <v>none</v>
      </c>
      <c r="FV191" s="34"/>
      <c r="FW191" s="35" t="str">
        <f>IF(F191=$FG$6,INDEX($FG$7:$FG$18,G191),IF(F191=$FH$6,INDEX($FH$7:$FH$12,G191),IF(F191=$FI$6,INDEX($FI$7:$FI$18,G191),IF(F191=$FJ$6,INDEX($FJ$7:$FJ$56,G191),"none"))))</f>
        <v>none</v>
      </c>
      <c r="FX191" s="34"/>
      <c r="FY191" s="35" t="str">
        <f>IF(H191=$FG$6,INDEX($FG$7:$FG$18,I191),IF(H191=$FH$6,INDEX($FH$7:$FH$12,I191),IF(H191=$FI$6,INDEX($FI$7:$FI$18,I191),IF(H191=$FJ$6,INDEX($FJ$7:$FJ$56,I191),"none"))))</f>
        <v>none</v>
      </c>
      <c r="FZ191" s="34"/>
      <c r="GA191" s="35" t="str">
        <f>IF(J191=$FG$6,INDEX($FG$7:$FG$18,K191),IF(J191=$FH$6,INDEX($FH$7:$FH$12,K191),IF(J191=$FI$6,INDEX($FI$7:$FI$18,K191),IF(J191=$FJ$6,INDEX($FJ$7:$FJ$56,K191),"none"))))</f>
        <v>none</v>
      </c>
      <c r="GB191" s="34"/>
      <c r="GC191" s="35" t="str">
        <f>IF(L191=$FG$6,INDEX($FG$7:$FG$18,M191),IF(L191=$FH$6,INDEX($FH$7:$FH$12,M191),IF(L191=$FI$6,INDEX($FI$7:$FI$18,M191),IF(L191=$FJ$6,INDEX($FJ$7:$FJ$56,M191),"none"))))</f>
        <v>none</v>
      </c>
      <c r="GE191" s="1151" t="str">
        <f>IF($GF191="grey","grey","")</f>
        <v>grey</v>
      </c>
      <c r="GF191" s="1151" t="str">
        <f>IF($GG191="grey","grey","")</f>
        <v>grey</v>
      </c>
      <c r="GG191" s="1160" t="str">
        <f>IF(Q191="","grey",IF(COUNTIF(Q:Q,Q191)&gt;1,"red",IF(COUNTIF(_DK,Q191)&gt;0,"","red")))</f>
        <v>grey</v>
      </c>
      <c r="GH191" s="1151" t="str">
        <f>IF($GF191="grey","grey","")</f>
        <v>grey</v>
      </c>
      <c r="GI191" s="633" t="str">
        <f t="shared" ref="GI191:HR191" si="507">IF(GI166="grey","grey",IF($GG191="grey","grey",IF(S191="","yellow",IF(COUNTIF($CT$6:$CT$21,S191)&gt;0,"","red"))))</f>
        <v>grey</v>
      </c>
      <c r="GJ191" s="633" t="str">
        <f t="shared" si="507"/>
        <v>grey</v>
      </c>
      <c r="GK191" s="633" t="str">
        <f t="shared" si="507"/>
        <v>grey</v>
      </c>
      <c r="GL191" s="633" t="str">
        <f t="shared" si="507"/>
        <v>grey</v>
      </c>
      <c r="GM191" s="633" t="str">
        <f t="shared" si="507"/>
        <v>grey</v>
      </c>
      <c r="GN191" s="633" t="str">
        <f t="shared" si="507"/>
        <v>grey</v>
      </c>
      <c r="GO191" s="633" t="str">
        <f t="shared" si="507"/>
        <v>grey</v>
      </c>
      <c r="GP191" s="633" t="str">
        <f t="shared" si="507"/>
        <v>grey</v>
      </c>
      <c r="GQ191" s="633" t="str">
        <f t="shared" si="507"/>
        <v>grey</v>
      </c>
      <c r="GR191" s="633" t="str">
        <f t="shared" si="507"/>
        <v>grey</v>
      </c>
      <c r="GS191" s="633" t="str">
        <f t="shared" si="507"/>
        <v>grey</v>
      </c>
      <c r="GT191" s="633" t="str">
        <f t="shared" si="507"/>
        <v>grey</v>
      </c>
      <c r="GU191" s="633" t="str">
        <f t="shared" si="507"/>
        <v>grey</v>
      </c>
      <c r="GV191" s="633" t="str">
        <f t="shared" si="507"/>
        <v>grey</v>
      </c>
      <c r="GW191" s="633" t="str">
        <f t="shared" si="507"/>
        <v>grey</v>
      </c>
      <c r="GX191" s="633" t="str">
        <f t="shared" si="507"/>
        <v>grey</v>
      </c>
      <c r="GY191" s="633" t="str">
        <f t="shared" si="507"/>
        <v>grey</v>
      </c>
      <c r="GZ191" s="633" t="str">
        <f t="shared" si="507"/>
        <v>grey</v>
      </c>
      <c r="HA191" s="633" t="str">
        <f t="shared" si="507"/>
        <v>grey</v>
      </c>
      <c r="HB191" s="633" t="str">
        <f t="shared" si="507"/>
        <v>grey</v>
      </c>
      <c r="HC191" s="633" t="str">
        <f t="shared" si="507"/>
        <v>grey</v>
      </c>
      <c r="HD191" s="633" t="str">
        <f t="shared" si="507"/>
        <v>grey</v>
      </c>
      <c r="HE191" s="633" t="str">
        <f t="shared" si="507"/>
        <v>grey</v>
      </c>
      <c r="HF191" s="633" t="str">
        <f t="shared" si="507"/>
        <v>grey</v>
      </c>
      <c r="HG191" s="633" t="str">
        <f t="shared" si="507"/>
        <v>grey</v>
      </c>
      <c r="HH191" s="633" t="str">
        <f t="shared" si="507"/>
        <v>grey</v>
      </c>
      <c r="HI191" s="633" t="str">
        <f t="shared" si="507"/>
        <v>grey</v>
      </c>
      <c r="HJ191" s="633" t="str">
        <f t="shared" si="507"/>
        <v>grey</v>
      </c>
      <c r="HK191" s="633" t="str">
        <f t="shared" si="507"/>
        <v>grey</v>
      </c>
      <c r="HL191" s="633" t="str">
        <f t="shared" si="507"/>
        <v>grey</v>
      </c>
      <c r="HM191" s="633" t="str">
        <f t="shared" si="507"/>
        <v>grey</v>
      </c>
      <c r="HN191" s="633" t="str">
        <f t="shared" si="507"/>
        <v>grey</v>
      </c>
      <c r="HO191" s="633" t="str">
        <f t="shared" si="507"/>
        <v>grey</v>
      </c>
      <c r="HP191" s="633" t="str">
        <f t="shared" si="507"/>
        <v>grey</v>
      </c>
      <c r="HQ191" s="633" t="str">
        <f t="shared" si="507"/>
        <v>grey</v>
      </c>
      <c r="HR191" s="633" t="str">
        <f t="shared" si="507"/>
        <v>grey</v>
      </c>
      <c r="HS191" s="1162" t="str">
        <f t="shared" ref="HS191" si="508">IF($GG191="grey","grey",IF(BC191="","",IF(COUNTIF($CV$6:$CV$7,BC191)&gt;0,"","red")))</f>
        <v>grey</v>
      </c>
      <c r="HT191" s="1151" t="str">
        <f t="shared" ref="HT191:HU191" si="509">IF($GG191="grey","grey","")</f>
        <v>grey</v>
      </c>
      <c r="HU191" s="1160" t="str">
        <f t="shared" si="509"/>
        <v>grey</v>
      </c>
    </row>
    <row r="192" spans="2:229">
      <c r="B192" s="1175" t="str">
        <f>IFERROR(INDEX($DV:$DV,ROW()),"")&amp;""</f>
        <v/>
      </c>
      <c r="C192" s="1176"/>
      <c r="D192" s="1177" t="str">
        <f>IFERROR(INDEX($DX:$DX,ROW()),"")&amp;""</f>
        <v/>
      </c>
      <c r="E192" s="1176"/>
      <c r="F192" s="1175" t="str">
        <f>IFERROR(INDEX($DZ:$DZ,ROW()),"")&amp;""</f>
        <v/>
      </c>
      <c r="G192" s="1176"/>
      <c r="H192" s="1175" t="str">
        <f>IFERROR(INDEX($EB:$EB,ROW()),"")&amp;""</f>
        <v/>
      </c>
      <c r="I192" s="1176"/>
      <c r="J192" s="1175" t="str">
        <f>IFERROR(INDEX($ED:$ED,ROW()),"")&amp;""</f>
        <v/>
      </c>
      <c r="K192" s="1176"/>
      <c r="L192" s="1175" t="str">
        <f>IFERROR(INDEX($EF:$EF,ROW()),"")&amp;""</f>
        <v/>
      </c>
      <c r="M192" s="1176"/>
      <c r="O192" s="1152"/>
      <c r="P192" s="1152"/>
      <c r="Q192" s="1161"/>
      <c r="R192" s="1152"/>
      <c r="S192" s="432" t="s">
        <v>643</v>
      </c>
      <c r="T192" s="432" t="s">
        <v>643</v>
      </c>
      <c r="U192" s="432" t="s">
        <v>643</v>
      </c>
      <c r="V192" s="432" t="s">
        <v>643</v>
      </c>
      <c r="W192" s="432" t="s">
        <v>643</v>
      </c>
      <c r="X192" s="432" t="s">
        <v>643</v>
      </c>
      <c r="Y192" s="432" t="s">
        <v>643</v>
      </c>
      <c r="Z192" s="432" t="s">
        <v>643</v>
      </c>
      <c r="AA192" s="432" t="s">
        <v>643</v>
      </c>
      <c r="AB192" s="432" t="s">
        <v>643</v>
      </c>
      <c r="AC192" s="432" t="s">
        <v>643</v>
      </c>
      <c r="AD192" s="432" t="s">
        <v>643</v>
      </c>
      <c r="AE192" s="432" t="s">
        <v>643</v>
      </c>
      <c r="AF192" s="432" t="s">
        <v>643</v>
      </c>
      <c r="AG192" s="432" t="s">
        <v>643</v>
      </c>
      <c r="AH192" s="432" t="s">
        <v>643</v>
      </c>
      <c r="AI192" s="432" t="s">
        <v>643</v>
      </c>
      <c r="AJ192" s="432" t="s">
        <v>643</v>
      </c>
      <c r="AK192" s="432" t="s">
        <v>643</v>
      </c>
      <c r="AL192" s="432" t="s">
        <v>643</v>
      </c>
      <c r="AM192" s="432" t="s">
        <v>643</v>
      </c>
      <c r="AN192" s="432" t="s">
        <v>643</v>
      </c>
      <c r="AO192" s="432" t="s">
        <v>643</v>
      </c>
      <c r="AP192" s="432" t="s">
        <v>643</v>
      </c>
      <c r="AQ192" s="432" t="s">
        <v>643</v>
      </c>
      <c r="AR192" s="432" t="s">
        <v>643</v>
      </c>
      <c r="AS192" s="432" t="s">
        <v>643</v>
      </c>
      <c r="AT192" s="432" t="s">
        <v>643</v>
      </c>
      <c r="AU192" s="432" t="s">
        <v>643</v>
      </c>
      <c r="AV192" s="432" t="s">
        <v>643</v>
      </c>
      <c r="AW192" s="432" t="s">
        <v>643</v>
      </c>
      <c r="AX192" s="432" t="s">
        <v>643</v>
      </c>
      <c r="AY192" s="432" t="s">
        <v>643</v>
      </c>
      <c r="AZ192" s="432" t="s">
        <v>643</v>
      </c>
      <c r="BA192" s="432" t="s">
        <v>643</v>
      </c>
      <c r="BB192" s="432" t="s">
        <v>643</v>
      </c>
      <c r="BC192" s="1179"/>
      <c r="BD192" s="1152"/>
      <c r="BE192" s="1181"/>
      <c r="BP192" s="50" t="e">
        <f>INDEX(番号!$CA$5:$CB$44,C191,2)</f>
        <v>#VALUE!</v>
      </c>
      <c r="BQ192" s="50" t="str">
        <f>IF(C191="","",IF(BP192="",INDEX(番号!$CA$44:$CB190,C191,2),BP192))</f>
        <v/>
      </c>
      <c r="BR192" s="50" t="e">
        <f>INDEX(番号!$CC$5:$CE$52,C191,3)</f>
        <v>#VALUE!</v>
      </c>
      <c r="BS192" s="50" t="str">
        <f>IF(C191="","",IF(BR192="0",INDEX(番号!$CC$5:$CE$52,C191,2),BR192))&amp;""</f>
        <v/>
      </c>
      <c r="BT192" s="50" t="e">
        <f>INDEX(番号!$CA$5:$CB$44,E191,2)</f>
        <v>#VALUE!</v>
      </c>
      <c r="BU192" s="50" t="str">
        <f>IF(E191="","",IF(BT192="",INDEX(番号!$CA$44:$CB190,E191,2),BT192))&amp;""</f>
        <v/>
      </c>
      <c r="BV192" s="50" t="e">
        <f>INDEX(番号!$CC$5:$CE$52,E191,3)</f>
        <v>#VALUE!</v>
      </c>
      <c r="BW192" s="50" t="str">
        <f>IF(E191="","",IF(BV192="0",INDEX(番号!$CC$5:$CE$52,E191,2),BV192))&amp;""</f>
        <v/>
      </c>
      <c r="BX192" s="50" t="e">
        <f>INDEX(番号!$CA$5:$CB$44,G191,2)</f>
        <v>#VALUE!</v>
      </c>
      <c r="BY192" s="50" t="str">
        <f>IF(G191="","",IF(BX192="",INDEX(番号!$CA$44:$CB190,G191,2),BX192))&amp;""</f>
        <v/>
      </c>
      <c r="BZ192" s="50" t="e">
        <f>INDEX(番号!$CC$5:$CE$52,G191,3)</f>
        <v>#VALUE!</v>
      </c>
      <c r="CA192" s="50" t="str">
        <f>IF(G191="","",IF(BZ192="0",INDEX(番号!$CC$5:$CE$52,G191,2),BZ192))&amp;""</f>
        <v/>
      </c>
      <c r="CB192" s="50" t="e">
        <f>INDEX(番号!$CA$5:$CB$44,I191,2)</f>
        <v>#VALUE!</v>
      </c>
      <c r="CC192" s="50" t="str">
        <f>IF(I191="","",IF(CB192="",INDEX(番号!$CA$44:$CB190,I191,2),CB192))&amp;""</f>
        <v/>
      </c>
      <c r="CD192" s="50" t="e">
        <f>INDEX(番号!$CC$5:$CE$52,I191,3)</f>
        <v>#VALUE!</v>
      </c>
      <c r="CE192" s="50" t="str">
        <f>IF(I191="","",IF(CD192="0",INDEX(番号!$CC$5:$CE$52,I191,2),CD192))&amp;""</f>
        <v/>
      </c>
      <c r="CF192" s="50" t="e">
        <f>INDEX(番号!$CA$5:$CB$44,K191,2)</f>
        <v>#VALUE!</v>
      </c>
      <c r="CG192" s="50" t="str">
        <f>IF(K191="","",IF(CF192="",INDEX(番号!$CA$5:$CB$44,K191,1),CF192))&amp;""</f>
        <v/>
      </c>
      <c r="CH192" s="50" t="e">
        <f>INDEX(番号!$CC$5:$CE$52,K191,3)</f>
        <v>#VALUE!</v>
      </c>
      <c r="CI192" s="50" t="str">
        <f>IF(K191="","",IF(CH192="0",INDEX(番号!$CC$5:$CE$52,K191,2),CH192))&amp;""</f>
        <v/>
      </c>
      <c r="CJ192" s="50" t="e">
        <f>INDEX(番号!$CA$5:$CB$44,M191,2)</f>
        <v>#VALUE!</v>
      </c>
      <c r="CK192" s="50" t="str">
        <f>IF(M191="","",IF(CJ192="",INDEX(番号!$CA$5:$CB$44,M191,1),CJ192))&amp;""</f>
        <v/>
      </c>
      <c r="CL192" s="50" t="e">
        <f>INDEX(番号!$CC$5:$CE$52,M191,3)</f>
        <v>#VALUE!</v>
      </c>
      <c r="CM192" s="50" t="str">
        <f>IF(M191="","",IF(CL192="0",INDEX(番号!$CC$5:$CE$52,M191,2),CL192))&amp;""</f>
        <v/>
      </c>
      <c r="DA192" s="1153" t="str">
        <f>IF(DA190="grey","grey","")</f>
        <v>grey</v>
      </c>
      <c r="DB192" s="1154"/>
      <c r="DC192" s="1153" t="str">
        <f>IF(DC190="grey","grey","")</f>
        <v>grey</v>
      </c>
      <c r="DD192" s="1154"/>
      <c r="DE192" s="1153" t="str">
        <f>IF(DE190="grey","grey","")</f>
        <v>grey</v>
      </c>
      <c r="DF192" s="1154"/>
      <c r="DG192" s="1153" t="str">
        <f>IF(DG190="grey","grey","")</f>
        <v>grey</v>
      </c>
      <c r="DH192" s="1154"/>
      <c r="DI192" s="1153" t="str">
        <f>IF(DI190="grey","grey","")</f>
        <v>grey</v>
      </c>
      <c r="DJ192" s="1154"/>
      <c r="DK192" s="1153" t="str">
        <f>IF(DK190="grey","grey","")</f>
        <v>grey</v>
      </c>
      <c r="DL192" s="1154"/>
      <c r="DM192" s="22" t="str">
        <f>IFERROR(INDEX(内線情報!$BL$5:$BL$41,MATCH(R192,内線情報!$AI$5:$AI$43,0),1),"")</f>
        <v/>
      </c>
      <c r="DS192" s="1141"/>
      <c r="DV192" s="1153" t="str">
        <f>IF(B191="DK",BQ192,IF(B191="NK",BS192,""))</f>
        <v/>
      </c>
      <c r="DW192" s="1154"/>
      <c r="DX192" s="1155" t="str">
        <f>IF(D191="DK",BU192,IF(D191="NK",BW192,""))</f>
        <v/>
      </c>
      <c r="DY192" s="1156"/>
      <c r="DZ192" s="1155" t="str">
        <f>IF(F191="DK",BY192,IF(F191="NK",CA192,""))</f>
        <v/>
      </c>
      <c r="EA192" s="1156"/>
      <c r="EB192" s="1155" t="str">
        <f>IF(H191="DK",CC192,IF(H191="NK",CE192,""))</f>
        <v/>
      </c>
      <c r="EC192" s="1156"/>
      <c r="ED192" s="1155" t="str">
        <f>IF(J191="DK",CG192,IF(J191="NK",CI192,""))</f>
        <v/>
      </c>
      <c r="EE192" s="1156"/>
      <c r="EF192" s="1155" t="str">
        <f>IF(L191="DK",CK192,IF(L191="NK",CM192,""))</f>
        <v/>
      </c>
      <c r="EG192" s="1156"/>
      <c r="ET192" s="1153"/>
      <c r="EU192" s="1154"/>
      <c r="EV192" s="1153"/>
      <c r="EW192" s="1154"/>
      <c r="EX192" s="1153"/>
      <c r="EY192" s="1154"/>
      <c r="EZ192" s="1153"/>
      <c r="FA192" s="1154"/>
      <c r="FB192" s="1153"/>
      <c r="FC192" s="1154"/>
      <c r="FD192" s="1153"/>
      <c r="FE192" s="1154"/>
      <c r="FF192" s="411"/>
      <c r="FG192" s="411"/>
      <c r="FH192" s="411"/>
      <c r="FI192" s="411"/>
      <c r="FJ192" s="411"/>
      <c r="FK192" s="411"/>
      <c r="FL192" s="411"/>
      <c r="FM192" s="411"/>
      <c r="FN192" s="411"/>
      <c r="FO192" s="411"/>
      <c r="FP192" s="411"/>
      <c r="FQ192" s="411"/>
      <c r="FR192" s="1153"/>
      <c r="FS192" s="1154"/>
      <c r="FT192" s="1153"/>
      <c r="FU192" s="1154"/>
      <c r="FV192" s="1153"/>
      <c r="FW192" s="1154"/>
      <c r="FX192" s="1153"/>
      <c r="FY192" s="1154"/>
      <c r="FZ192" s="1153"/>
      <c r="GA192" s="1154"/>
      <c r="GB192" s="1153"/>
      <c r="GC192" s="1154"/>
      <c r="GE192" s="1152"/>
      <c r="GF192" s="1152"/>
      <c r="GG192" s="1161"/>
      <c r="GH192" s="1152"/>
      <c r="GI192" s="633" t="str">
        <f t="shared" ref="GI192:HR192" si="510">IF(GI166="grey","grey",IF($GG191="grey","grey",IF(S192="","yellow",IF(COUNTIF($CW$6:$CW$7,S192)&gt;0,"","red"))))</f>
        <v>grey</v>
      </c>
      <c r="GJ192" s="633" t="str">
        <f t="shared" si="510"/>
        <v>grey</v>
      </c>
      <c r="GK192" s="633" t="str">
        <f t="shared" si="510"/>
        <v>grey</v>
      </c>
      <c r="GL192" s="633" t="str">
        <f t="shared" si="510"/>
        <v>grey</v>
      </c>
      <c r="GM192" s="633" t="str">
        <f t="shared" si="510"/>
        <v>grey</v>
      </c>
      <c r="GN192" s="633" t="str">
        <f t="shared" si="510"/>
        <v>grey</v>
      </c>
      <c r="GO192" s="633" t="str">
        <f t="shared" si="510"/>
        <v>grey</v>
      </c>
      <c r="GP192" s="633" t="str">
        <f t="shared" si="510"/>
        <v>grey</v>
      </c>
      <c r="GQ192" s="633" t="str">
        <f t="shared" si="510"/>
        <v>grey</v>
      </c>
      <c r="GR192" s="633" t="str">
        <f t="shared" si="510"/>
        <v>grey</v>
      </c>
      <c r="GS192" s="633" t="str">
        <f t="shared" si="510"/>
        <v>grey</v>
      </c>
      <c r="GT192" s="633" t="str">
        <f t="shared" si="510"/>
        <v>grey</v>
      </c>
      <c r="GU192" s="633" t="str">
        <f t="shared" si="510"/>
        <v>grey</v>
      </c>
      <c r="GV192" s="633" t="str">
        <f t="shared" si="510"/>
        <v>grey</v>
      </c>
      <c r="GW192" s="633" t="str">
        <f t="shared" si="510"/>
        <v>grey</v>
      </c>
      <c r="GX192" s="633" t="str">
        <f t="shared" si="510"/>
        <v>grey</v>
      </c>
      <c r="GY192" s="633" t="str">
        <f t="shared" si="510"/>
        <v>grey</v>
      </c>
      <c r="GZ192" s="633" t="str">
        <f t="shared" si="510"/>
        <v>grey</v>
      </c>
      <c r="HA192" s="633" t="str">
        <f t="shared" si="510"/>
        <v>grey</v>
      </c>
      <c r="HB192" s="633" t="str">
        <f t="shared" si="510"/>
        <v>grey</v>
      </c>
      <c r="HC192" s="633" t="str">
        <f t="shared" si="510"/>
        <v>grey</v>
      </c>
      <c r="HD192" s="633" t="str">
        <f t="shared" si="510"/>
        <v>grey</v>
      </c>
      <c r="HE192" s="633" t="str">
        <f t="shared" si="510"/>
        <v>grey</v>
      </c>
      <c r="HF192" s="633" t="str">
        <f t="shared" si="510"/>
        <v>grey</v>
      </c>
      <c r="HG192" s="633" t="str">
        <f t="shared" si="510"/>
        <v>grey</v>
      </c>
      <c r="HH192" s="633" t="str">
        <f t="shared" si="510"/>
        <v>grey</v>
      </c>
      <c r="HI192" s="633" t="str">
        <f t="shared" si="510"/>
        <v>grey</v>
      </c>
      <c r="HJ192" s="633" t="str">
        <f t="shared" si="510"/>
        <v>grey</v>
      </c>
      <c r="HK192" s="633" t="str">
        <f t="shared" si="510"/>
        <v>grey</v>
      </c>
      <c r="HL192" s="633" t="str">
        <f t="shared" si="510"/>
        <v>grey</v>
      </c>
      <c r="HM192" s="633" t="str">
        <f t="shared" si="510"/>
        <v>grey</v>
      </c>
      <c r="HN192" s="633" t="str">
        <f t="shared" si="510"/>
        <v>grey</v>
      </c>
      <c r="HO192" s="633" t="str">
        <f t="shared" si="510"/>
        <v>grey</v>
      </c>
      <c r="HP192" s="633" t="str">
        <f t="shared" si="510"/>
        <v>grey</v>
      </c>
      <c r="HQ192" s="633" t="str">
        <f t="shared" si="510"/>
        <v>grey</v>
      </c>
      <c r="HR192" s="633" t="str">
        <f t="shared" si="510"/>
        <v>grey</v>
      </c>
      <c r="HS192" s="1163"/>
      <c r="HT192" s="1152"/>
      <c r="HU192" s="1161"/>
    </row>
    <row r="193" spans="1:229">
      <c r="B193" s="1175" t="str">
        <f>IFERROR(INDEX($DV:$DV,ROW()),"")&amp;""</f>
        <v/>
      </c>
      <c r="C193" s="1176"/>
      <c r="D193" s="1177" t="str">
        <f>IFERROR(INDEX($DX:$DX,ROW()),"")&amp;""</f>
        <v/>
      </c>
      <c r="E193" s="1176"/>
      <c r="F193" s="1175" t="str">
        <f>IFERROR(INDEX($DZ:$DZ,ROW()),"")&amp;""</f>
        <v/>
      </c>
      <c r="G193" s="1176"/>
      <c r="H193" s="1175" t="str">
        <f>IFERROR(INDEX($EB:$EB,ROW()),"")&amp;""</f>
        <v/>
      </c>
      <c r="I193" s="1176"/>
      <c r="J193" s="1175" t="str">
        <f>IFERROR(INDEX($ED:$ED,ROW()),"")&amp;""</f>
        <v/>
      </c>
      <c r="K193" s="1176"/>
      <c r="L193" s="1175" t="str">
        <f>IFERROR(INDEX($EF:$EF,ROW()),"")&amp;""</f>
        <v/>
      </c>
      <c r="M193" s="1176"/>
      <c r="O193" s="1151">
        <v>13</v>
      </c>
      <c r="P193" s="1151" t="str">
        <f>IFERROR(INDEX(内線情報!$C$5:$C$54,MATCH($Q193,内線情報!$B$5:$B$54,0)),"")&amp;""</f>
        <v/>
      </c>
      <c r="Q193" s="1160"/>
      <c r="R193" s="1151" t="str">
        <f>IFERROR(INDEX(内線情報!$D$5:$D$54,MATCH($Q193,内線情報!$B$5:$B$54,0)),"")&amp;""</f>
        <v/>
      </c>
      <c r="S193" s="431" t="s">
        <v>643</v>
      </c>
      <c r="T193" s="431" t="s">
        <v>643</v>
      </c>
      <c r="U193" s="431" t="s">
        <v>643</v>
      </c>
      <c r="V193" s="431" t="s">
        <v>643</v>
      </c>
      <c r="W193" s="431" t="s">
        <v>643</v>
      </c>
      <c r="X193" s="431" t="s">
        <v>643</v>
      </c>
      <c r="Y193" s="431" t="s">
        <v>643</v>
      </c>
      <c r="Z193" s="431" t="s">
        <v>643</v>
      </c>
      <c r="AA193" s="431" t="s">
        <v>643</v>
      </c>
      <c r="AB193" s="431" t="s">
        <v>643</v>
      </c>
      <c r="AC193" s="431" t="s">
        <v>643</v>
      </c>
      <c r="AD193" s="431" t="s">
        <v>643</v>
      </c>
      <c r="AE193" s="431" t="s">
        <v>643</v>
      </c>
      <c r="AF193" s="431" t="s">
        <v>643</v>
      </c>
      <c r="AG193" s="431" t="s">
        <v>643</v>
      </c>
      <c r="AH193" s="431" t="s">
        <v>643</v>
      </c>
      <c r="AI193" s="431" t="s">
        <v>643</v>
      </c>
      <c r="AJ193" s="431" t="s">
        <v>643</v>
      </c>
      <c r="AK193" s="431" t="s">
        <v>643</v>
      </c>
      <c r="AL193" s="431" t="s">
        <v>643</v>
      </c>
      <c r="AM193" s="431" t="s">
        <v>643</v>
      </c>
      <c r="AN193" s="431" t="s">
        <v>643</v>
      </c>
      <c r="AO193" s="431" t="s">
        <v>643</v>
      </c>
      <c r="AP193" s="431" t="s">
        <v>643</v>
      </c>
      <c r="AQ193" s="431" t="s">
        <v>643</v>
      </c>
      <c r="AR193" s="431" t="s">
        <v>643</v>
      </c>
      <c r="AS193" s="431" t="s">
        <v>643</v>
      </c>
      <c r="AT193" s="431" t="s">
        <v>643</v>
      </c>
      <c r="AU193" s="431" t="s">
        <v>643</v>
      </c>
      <c r="AV193" s="431" t="s">
        <v>643</v>
      </c>
      <c r="AW193" s="431" t="s">
        <v>643</v>
      </c>
      <c r="AX193" s="431" t="s">
        <v>643</v>
      </c>
      <c r="AY193" s="431" t="s">
        <v>643</v>
      </c>
      <c r="AZ193" s="431" t="s">
        <v>643</v>
      </c>
      <c r="BA193" s="431" t="s">
        <v>643</v>
      </c>
      <c r="BB193" s="431" t="s">
        <v>643</v>
      </c>
      <c r="BC193" s="1178" t="s">
        <v>643</v>
      </c>
      <c r="BD193" s="1151" t="str">
        <f>IFERROR(IF(Q193="","",IF(ISBLANK(INDEX(内線情報!$G$5:$G$54,Q193)),1,DS193)),"")&amp;""</f>
        <v/>
      </c>
      <c r="BE193" s="1180"/>
      <c r="BP193" s="50" t="s">
        <v>720</v>
      </c>
      <c r="BQ193" s="50" t="str">
        <f>IF(C191="","",INDEX(外線情報!$K$5:$K$16,C191,1))&amp;""</f>
        <v/>
      </c>
      <c r="BR193" s="50" t="s">
        <v>417</v>
      </c>
      <c r="BS193" s="50" t="str">
        <f>IF(C191="","",INDEX(NK･NKG!$CG$5:$CG$52,C191,1))&amp;""</f>
        <v/>
      </c>
      <c r="BT193" s="50" t="s">
        <v>720</v>
      </c>
      <c r="BU193" s="50" t="str">
        <f>IF(E191="","",INDEX(外線情報!$K$5:$K$16,E191,1))&amp;""</f>
        <v/>
      </c>
      <c r="BV193" s="50" t="s">
        <v>417</v>
      </c>
      <c r="BW193" s="50" t="str">
        <f>IF(E191="","",INDEX(NK･NKG!$CG$5:$CG$52,E191,1))&amp;""</f>
        <v/>
      </c>
      <c r="BX193" s="50" t="s">
        <v>720</v>
      </c>
      <c r="BY193" s="50" t="str">
        <f>IF(G191="","",INDEX(外線情報!$K$5:$K$16,G191,1))&amp;""</f>
        <v/>
      </c>
      <c r="BZ193" s="50" t="s">
        <v>417</v>
      </c>
      <c r="CA193" s="50" t="str">
        <f>IF(G191="","",INDEX(NK･NKG!$CG$5:$CG$52,G191,1))&amp;""</f>
        <v/>
      </c>
      <c r="CB193" s="50" t="s">
        <v>720</v>
      </c>
      <c r="CC193" s="50" t="str">
        <f>IF(I191="","",INDEX(外線情報!$K$5:$K$16,I191,1))&amp;""</f>
        <v/>
      </c>
      <c r="CD193" s="50" t="s">
        <v>417</v>
      </c>
      <c r="CE193" s="50" t="str">
        <f>IF(I191="","",INDEX(NK･NKG!$CG$5:$CG$52,I191,1))&amp;""</f>
        <v/>
      </c>
      <c r="CF193" s="50" t="s">
        <v>720</v>
      </c>
      <c r="CG193" s="50" t="str">
        <f>IF(K191="","",INDEX(外線情報!$K$5:$K$16,K191,1))&amp;""</f>
        <v/>
      </c>
      <c r="CH193" s="50" t="s">
        <v>417</v>
      </c>
      <c r="CI193" s="50" t="str">
        <f>IF(K191="","",INDEX(NK･NKG!$CG$5:$CG$52,K191,1))&amp;""</f>
        <v/>
      </c>
      <c r="CJ193" s="50" t="s">
        <v>720</v>
      </c>
      <c r="CK193" s="50" t="str">
        <f>IF(M191="","",INDEX(外線情報!$K$5:$K$16,M191,1))&amp;""</f>
        <v/>
      </c>
      <c r="CL193" s="50" t="s">
        <v>417</v>
      </c>
      <c r="CM193" s="50" t="str">
        <f>IF(M191="","",INDEX(NK･NKG!$CG$5:$CG$52,M191,1))&amp;""</f>
        <v/>
      </c>
      <c r="DA193" s="1153" t="str">
        <f t="shared" ref="DA193" si="511">IF(DA190="grey","grey","")</f>
        <v>grey</v>
      </c>
      <c r="DB193" s="1154"/>
      <c r="DC193" s="1153" t="str">
        <f t="shared" ref="DC193" si="512">IF(DC190="grey","grey","")</f>
        <v>grey</v>
      </c>
      <c r="DD193" s="1154"/>
      <c r="DE193" s="1153" t="str">
        <f t="shared" ref="DE193" si="513">IF(DE190="grey","grey","")</f>
        <v>grey</v>
      </c>
      <c r="DF193" s="1154"/>
      <c r="DG193" s="1153" t="str">
        <f t="shared" ref="DG193" si="514">IF(DG190="grey","grey","")</f>
        <v>grey</v>
      </c>
      <c r="DH193" s="1154"/>
      <c r="DI193" s="1153" t="str">
        <f t="shared" ref="DI193" si="515">IF(DI190="grey","grey","")</f>
        <v>grey</v>
      </c>
      <c r="DJ193" s="1154"/>
      <c r="DK193" s="1153" t="str">
        <f t="shared" ref="DK193" si="516">IF(DK190="grey","grey","")</f>
        <v>grey</v>
      </c>
      <c r="DL193" s="1154"/>
      <c r="DM193" s="22" t="str">
        <f>IFERROR(INDEX(内線情報!$BL$5:$BL$41,MATCH(R193,内線情報!$AI$5:$AI$43,0),1),"")</f>
        <v/>
      </c>
      <c r="DS193" s="1141" t="e">
        <f>INDEX(内線情報!$G$5:$G$54,MATCH(Q193,DK,0))</f>
        <v>#N/A</v>
      </c>
      <c r="DV193" s="1153" t="str">
        <f>IF(B191="IK",BQ193,IF(B191="NK",BS193,""))</f>
        <v/>
      </c>
      <c r="DW193" s="1154"/>
      <c r="DX193" s="1155" t="str">
        <f>IF(D191="IK",BU193,IF(D191="NK",BW193,""))</f>
        <v/>
      </c>
      <c r="DY193" s="1156"/>
      <c r="DZ193" s="1155" t="str">
        <f>IF(F191="IK",BY193,IF(F191="NK",CA193,""))</f>
        <v/>
      </c>
      <c r="EA193" s="1156"/>
      <c r="EB193" s="1155" t="str">
        <f>IF(H191="IK",CC193,IF(H191="NK",CE193,""))</f>
        <v/>
      </c>
      <c r="EC193" s="1156"/>
      <c r="ED193" s="1155" t="str">
        <f>IF(J191="IK",CG193,IF(J191="NK",CI193,""))</f>
        <v/>
      </c>
      <c r="EE193" s="1156"/>
      <c r="EF193" s="1155" t="str">
        <f>IF(L191="IK",CK193,IF(L191="NK",CM193,""))</f>
        <v/>
      </c>
      <c r="EG193" s="1156"/>
      <c r="ET193" s="1153"/>
      <c r="EU193" s="1154"/>
      <c r="EV193" s="1153"/>
      <c r="EW193" s="1154"/>
      <c r="EX193" s="1153"/>
      <c r="EY193" s="1154"/>
      <c r="EZ193" s="1153"/>
      <c r="FA193" s="1154"/>
      <c r="FB193" s="1153"/>
      <c r="FC193" s="1154"/>
      <c r="FD193" s="1153"/>
      <c r="FE193" s="1154"/>
      <c r="FF193" s="411"/>
      <c r="FG193" s="411"/>
      <c r="FH193" s="411"/>
      <c r="FI193" s="411"/>
      <c r="FJ193" s="411"/>
      <c r="FK193" s="411"/>
      <c r="FL193" s="411"/>
      <c r="FM193" s="411"/>
      <c r="FN193" s="411"/>
      <c r="FO193" s="411"/>
      <c r="FP193" s="411"/>
      <c r="FQ193" s="411"/>
      <c r="FR193" s="1153"/>
      <c r="FS193" s="1154"/>
      <c r="FT193" s="1153"/>
      <c r="FU193" s="1154"/>
      <c r="FV193" s="1153"/>
      <c r="FW193" s="1154"/>
      <c r="FX193" s="1153"/>
      <c r="FY193" s="1154"/>
      <c r="FZ193" s="1153"/>
      <c r="GA193" s="1154"/>
      <c r="GB193" s="1153"/>
      <c r="GC193" s="1154"/>
      <c r="GE193" s="1151" t="str">
        <f>IF($GF193="grey","grey","")</f>
        <v>grey</v>
      </c>
      <c r="GF193" s="1151" t="str">
        <f>IF($GG193="grey","grey","")</f>
        <v>grey</v>
      </c>
      <c r="GG193" s="1160" t="str">
        <f>IF(Q193="","grey",IF(COUNTIF(Q:Q,Q193)&gt;1,"red",IF(COUNTIF(_DK,Q193)&gt;0,"","red")))</f>
        <v>grey</v>
      </c>
      <c r="GH193" s="1151" t="str">
        <f>IF($GF193="grey","grey","")</f>
        <v>grey</v>
      </c>
      <c r="GI193" s="633" t="str">
        <f t="shared" ref="GI193:HR193" si="517">IF(GI166="grey","grey",IF($GG193="grey","grey",IF(S193="","yellow",IF(COUNTIF($CT$6:$CT$21,S193)&gt;0,"","red"))))</f>
        <v>grey</v>
      </c>
      <c r="GJ193" s="633" t="str">
        <f t="shared" si="517"/>
        <v>grey</v>
      </c>
      <c r="GK193" s="633" t="str">
        <f t="shared" si="517"/>
        <v>grey</v>
      </c>
      <c r="GL193" s="633" t="str">
        <f t="shared" si="517"/>
        <v>grey</v>
      </c>
      <c r="GM193" s="633" t="str">
        <f t="shared" si="517"/>
        <v>grey</v>
      </c>
      <c r="GN193" s="633" t="str">
        <f t="shared" si="517"/>
        <v>grey</v>
      </c>
      <c r="GO193" s="633" t="str">
        <f t="shared" si="517"/>
        <v>grey</v>
      </c>
      <c r="GP193" s="633" t="str">
        <f t="shared" si="517"/>
        <v>grey</v>
      </c>
      <c r="GQ193" s="633" t="str">
        <f t="shared" si="517"/>
        <v>grey</v>
      </c>
      <c r="GR193" s="633" t="str">
        <f t="shared" si="517"/>
        <v>grey</v>
      </c>
      <c r="GS193" s="633" t="str">
        <f t="shared" si="517"/>
        <v>grey</v>
      </c>
      <c r="GT193" s="633" t="str">
        <f t="shared" si="517"/>
        <v>grey</v>
      </c>
      <c r="GU193" s="633" t="str">
        <f t="shared" si="517"/>
        <v>grey</v>
      </c>
      <c r="GV193" s="633" t="str">
        <f t="shared" si="517"/>
        <v>grey</v>
      </c>
      <c r="GW193" s="633" t="str">
        <f t="shared" si="517"/>
        <v>grey</v>
      </c>
      <c r="GX193" s="633" t="str">
        <f t="shared" si="517"/>
        <v>grey</v>
      </c>
      <c r="GY193" s="633" t="str">
        <f t="shared" si="517"/>
        <v>grey</v>
      </c>
      <c r="GZ193" s="633" t="str">
        <f t="shared" si="517"/>
        <v>grey</v>
      </c>
      <c r="HA193" s="633" t="str">
        <f t="shared" si="517"/>
        <v>grey</v>
      </c>
      <c r="HB193" s="633" t="str">
        <f t="shared" si="517"/>
        <v>grey</v>
      </c>
      <c r="HC193" s="633" t="str">
        <f t="shared" si="517"/>
        <v>grey</v>
      </c>
      <c r="HD193" s="633" t="str">
        <f t="shared" si="517"/>
        <v>grey</v>
      </c>
      <c r="HE193" s="633" t="str">
        <f t="shared" si="517"/>
        <v>grey</v>
      </c>
      <c r="HF193" s="633" t="str">
        <f t="shared" si="517"/>
        <v>grey</v>
      </c>
      <c r="HG193" s="633" t="str">
        <f t="shared" si="517"/>
        <v>grey</v>
      </c>
      <c r="HH193" s="633" t="str">
        <f t="shared" si="517"/>
        <v>grey</v>
      </c>
      <c r="HI193" s="633" t="str">
        <f t="shared" si="517"/>
        <v>grey</v>
      </c>
      <c r="HJ193" s="633" t="str">
        <f t="shared" si="517"/>
        <v>grey</v>
      </c>
      <c r="HK193" s="633" t="str">
        <f t="shared" si="517"/>
        <v>grey</v>
      </c>
      <c r="HL193" s="633" t="str">
        <f t="shared" si="517"/>
        <v>grey</v>
      </c>
      <c r="HM193" s="633" t="str">
        <f t="shared" si="517"/>
        <v>grey</v>
      </c>
      <c r="HN193" s="633" t="str">
        <f t="shared" si="517"/>
        <v>grey</v>
      </c>
      <c r="HO193" s="633" t="str">
        <f t="shared" si="517"/>
        <v>grey</v>
      </c>
      <c r="HP193" s="633" t="str">
        <f t="shared" si="517"/>
        <v>grey</v>
      </c>
      <c r="HQ193" s="633" t="str">
        <f t="shared" si="517"/>
        <v>grey</v>
      </c>
      <c r="HR193" s="633" t="str">
        <f t="shared" si="517"/>
        <v>grey</v>
      </c>
      <c r="HS193" s="1162" t="str">
        <f t="shared" ref="HS193" si="518">IF($GG193="grey","grey",IF(BC193="","",IF(COUNTIF($CV$6:$CV$7,BC193)&gt;0,"","red")))</f>
        <v>grey</v>
      </c>
      <c r="HT193" s="1151" t="str">
        <f t="shared" ref="HT193:HU193" si="519">IF($GG193="grey","grey","")</f>
        <v>grey</v>
      </c>
      <c r="HU193" s="1160" t="str">
        <f t="shared" si="519"/>
        <v>grey</v>
      </c>
    </row>
    <row r="194" spans="1:229">
      <c r="B194" s="1182" t="s">
        <v>1318</v>
      </c>
      <c r="C194" s="1183"/>
      <c r="D194" s="1182" t="s">
        <v>1318</v>
      </c>
      <c r="E194" s="1183"/>
      <c r="F194" s="1182" t="s">
        <v>1318</v>
      </c>
      <c r="G194" s="1183"/>
      <c r="H194" s="1182" t="s">
        <v>1318</v>
      </c>
      <c r="I194" s="1183"/>
      <c r="J194" s="1182" t="s">
        <v>1318</v>
      </c>
      <c r="K194" s="1183"/>
      <c r="L194" s="1182" t="s">
        <v>1318</v>
      </c>
      <c r="M194" s="1183"/>
      <c r="O194" s="1152"/>
      <c r="P194" s="1152"/>
      <c r="Q194" s="1161"/>
      <c r="R194" s="1152"/>
      <c r="S194" s="432" t="s">
        <v>643</v>
      </c>
      <c r="T194" s="432" t="s">
        <v>643</v>
      </c>
      <c r="U194" s="432" t="s">
        <v>643</v>
      </c>
      <c r="V194" s="432" t="s">
        <v>643</v>
      </c>
      <c r="W194" s="432" t="s">
        <v>643</v>
      </c>
      <c r="X194" s="432" t="s">
        <v>643</v>
      </c>
      <c r="Y194" s="432" t="s">
        <v>643</v>
      </c>
      <c r="Z194" s="432" t="s">
        <v>643</v>
      </c>
      <c r="AA194" s="432" t="s">
        <v>643</v>
      </c>
      <c r="AB194" s="432" t="s">
        <v>643</v>
      </c>
      <c r="AC194" s="432" t="s">
        <v>643</v>
      </c>
      <c r="AD194" s="432" t="s">
        <v>643</v>
      </c>
      <c r="AE194" s="432" t="s">
        <v>643</v>
      </c>
      <c r="AF194" s="432" t="s">
        <v>643</v>
      </c>
      <c r="AG194" s="432" t="s">
        <v>643</v>
      </c>
      <c r="AH194" s="432" t="s">
        <v>643</v>
      </c>
      <c r="AI194" s="432" t="s">
        <v>643</v>
      </c>
      <c r="AJ194" s="432" t="s">
        <v>643</v>
      </c>
      <c r="AK194" s="432" t="s">
        <v>643</v>
      </c>
      <c r="AL194" s="432" t="s">
        <v>643</v>
      </c>
      <c r="AM194" s="432" t="s">
        <v>643</v>
      </c>
      <c r="AN194" s="432" t="s">
        <v>643</v>
      </c>
      <c r="AO194" s="432" t="s">
        <v>643</v>
      </c>
      <c r="AP194" s="432" t="s">
        <v>643</v>
      </c>
      <c r="AQ194" s="432" t="s">
        <v>643</v>
      </c>
      <c r="AR194" s="432" t="s">
        <v>643</v>
      </c>
      <c r="AS194" s="432" t="s">
        <v>643</v>
      </c>
      <c r="AT194" s="432" t="s">
        <v>643</v>
      </c>
      <c r="AU194" s="432" t="s">
        <v>643</v>
      </c>
      <c r="AV194" s="432" t="s">
        <v>643</v>
      </c>
      <c r="AW194" s="432" t="s">
        <v>643</v>
      </c>
      <c r="AX194" s="432" t="s">
        <v>643</v>
      </c>
      <c r="AY194" s="432" t="s">
        <v>643</v>
      </c>
      <c r="AZ194" s="432" t="s">
        <v>643</v>
      </c>
      <c r="BA194" s="432" t="s">
        <v>643</v>
      </c>
      <c r="BB194" s="432" t="s">
        <v>643</v>
      </c>
      <c r="BC194" s="1179"/>
      <c r="BD194" s="1152"/>
      <c r="BE194" s="1181"/>
      <c r="DA194" s="1164" t="str">
        <f>IF(DA190="grey","grey",IF(AND(B191&lt;&gt;$BG$7,B191&lt;&gt;$BG$9,B191&lt;&gt;$BG$13,B191&lt;&gt;$BG$12),"grey",IF(B194="","yellow",IF(COUNTIF($CN$6:$CN$32,B194)&gt;0,"","red"))))</f>
        <v>grey</v>
      </c>
      <c r="DB194" s="1165"/>
      <c r="DC194" s="1164" t="str">
        <f>IF(DC190="grey","grey",IF(AND(D191&lt;&gt;$BG$7,D191&lt;&gt;$BG$9,D191&lt;&gt;$BG$13,D191&lt;&gt;$BG$12),"grey",IF(D194="","yellow",IF(COUNTIF($CN$6:$CN$32,D194)&gt;0,"","red"))))</f>
        <v>grey</v>
      </c>
      <c r="DD194" s="1165"/>
      <c r="DE194" s="1164" t="str">
        <f>IF(DE190="grey","grey",IF(AND(F191&lt;&gt;$BG$7,F191&lt;&gt;$BG$9,F191&lt;&gt;$BG$13,F191&lt;&gt;$BG$12),"grey",IF(F194="","yellow",IF(COUNTIF($CN$6:$CN$32,F194)&gt;0,"","red"))))</f>
        <v>grey</v>
      </c>
      <c r="DF194" s="1165"/>
      <c r="DG194" s="1164" t="str">
        <f>IF(DG190="grey","grey",IF(AND(H191&lt;&gt;$BG$7,H191&lt;&gt;$BG$9,H191&lt;&gt;$BG$13,H191&lt;&gt;$BG$12),"grey",IF(H194="","yellow",IF(COUNTIF($CN$6:$CN$32,H194)&gt;0,"","red"))))</f>
        <v>grey</v>
      </c>
      <c r="DH194" s="1165"/>
      <c r="DI194" s="1164" t="str">
        <f>IF(DI190="grey","grey",IF(AND(J191&lt;&gt;$BG$7,J191&lt;&gt;$BG$9,J191&lt;&gt;$BG$13,J191&lt;&gt;$BG$12),"grey",IF(J194="","yellow",IF(COUNTIF($CN$6:$CN$32,J194)&gt;0,"","red"))))</f>
        <v>grey</v>
      </c>
      <c r="DJ194" s="1165"/>
      <c r="DK194" s="1164" t="str">
        <f>IF(DK190="grey","grey",IF(AND(L191&lt;&gt;$BG$7,L191&lt;&gt;$BG$9,L191&lt;&gt;$BG$13,L191&lt;&gt;$BG$12),"grey",IF(L194="","yellow",IF(COUNTIF($CN$6:$CN$32,L194)&gt;0,"","red"))))</f>
        <v>grey</v>
      </c>
      <c r="DL194" s="1165"/>
      <c r="DM194" s="22" t="str">
        <f>IFERROR(INDEX(内線情報!$BL$5:$BL$41,MATCH(R194,内線情報!$AI$5:$AI$43,0),1),"")</f>
        <v/>
      </c>
      <c r="DR194" s="22">
        <f>MAX(DR$2:DR193)</f>
        <v>1</v>
      </c>
      <c r="DS194" s="1141"/>
      <c r="DV194" s="1153"/>
      <c r="DW194" s="1154"/>
      <c r="DX194" s="1153"/>
      <c r="DY194" s="1154"/>
      <c r="DZ194" s="1153"/>
      <c r="EA194" s="1154"/>
      <c r="EB194" s="1153"/>
      <c r="EC194" s="1154"/>
      <c r="ED194" s="1153"/>
      <c r="EE194" s="1154"/>
      <c r="EF194" s="1153"/>
      <c r="EG194" s="1154"/>
      <c r="ET194" s="1153"/>
      <c r="EU194" s="1154"/>
      <c r="EV194" s="1153"/>
      <c r="EW194" s="1154"/>
      <c r="EX194" s="1153"/>
      <c r="EY194" s="1154"/>
      <c r="EZ194" s="1153"/>
      <c r="FA194" s="1154"/>
      <c r="FB194" s="1153"/>
      <c r="FC194" s="1154"/>
      <c r="FD194" s="1153"/>
      <c r="FE194" s="1154"/>
      <c r="FF194" s="411"/>
      <c r="FG194" s="411"/>
      <c r="FH194" s="411"/>
      <c r="FI194" s="411"/>
      <c r="FJ194" s="411"/>
      <c r="FK194" s="411"/>
      <c r="FL194" s="411"/>
      <c r="FM194" s="411"/>
      <c r="FN194" s="411"/>
      <c r="FO194" s="411"/>
      <c r="FP194" s="411"/>
      <c r="FQ194" s="411"/>
      <c r="FR194" s="1153"/>
      <c r="FS194" s="1154"/>
      <c r="FT194" s="1153"/>
      <c r="FU194" s="1154"/>
      <c r="FV194" s="1153"/>
      <c r="FW194" s="1154"/>
      <c r="FX194" s="1153"/>
      <c r="FY194" s="1154"/>
      <c r="FZ194" s="1153"/>
      <c r="GA194" s="1154"/>
      <c r="GB194" s="1153"/>
      <c r="GC194" s="1154"/>
      <c r="GE194" s="1152"/>
      <c r="GF194" s="1152"/>
      <c r="GG194" s="1161"/>
      <c r="GH194" s="1152"/>
      <c r="GI194" s="633" t="str">
        <f t="shared" ref="GI194:HR194" si="520">IF(GI166="grey","grey",IF($GG193="grey","grey",IF(S194="","yellow",IF(COUNTIF($CW$6:$CW$7,S194)&gt;0,"","red"))))</f>
        <v>grey</v>
      </c>
      <c r="GJ194" s="633" t="str">
        <f t="shared" si="520"/>
        <v>grey</v>
      </c>
      <c r="GK194" s="633" t="str">
        <f t="shared" si="520"/>
        <v>grey</v>
      </c>
      <c r="GL194" s="633" t="str">
        <f t="shared" si="520"/>
        <v>grey</v>
      </c>
      <c r="GM194" s="633" t="str">
        <f t="shared" si="520"/>
        <v>grey</v>
      </c>
      <c r="GN194" s="633" t="str">
        <f t="shared" si="520"/>
        <v>grey</v>
      </c>
      <c r="GO194" s="633" t="str">
        <f t="shared" si="520"/>
        <v>grey</v>
      </c>
      <c r="GP194" s="633" t="str">
        <f t="shared" si="520"/>
        <v>grey</v>
      </c>
      <c r="GQ194" s="633" t="str">
        <f t="shared" si="520"/>
        <v>grey</v>
      </c>
      <c r="GR194" s="633" t="str">
        <f t="shared" si="520"/>
        <v>grey</v>
      </c>
      <c r="GS194" s="633" t="str">
        <f t="shared" si="520"/>
        <v>grey</v>
      </c>
      <c r="GT194" s="633" t="str">
        <f t="shared" si="520"/>
        <v>grey</v>
      </c>
      <c r="GU194" s="633" t="str">
        <f t="shared" si="520"/>
        <v>grey</v>
      </c>
      <c r="GV194" s="633" t="str">
        <f t="shared" si="520"/>
        <v>grey</v>
      </c>
      <c r="GW194" s="633" t="str">
        <f t="shared" si="520"/>
        <v>grey</v>
      </c>
      <c r="GX194" s="633" t="str">
        <f t="shared" si="520"/>
        <v>grey</v>
      </c>
      <c r="GY194" s="633" t="str">
        <f t="shared" si="520"/>
        <v>grey</v>
      </c>
      <c r="GZ194" s="633" t="str">
        <f t="shared" si="520"/>
        <v>grey</v>
      </c>
      <c r="HA194" s="633" t="str">
        <f t="shared" si="520"/>
        <v>grey</v>
      </c>
      <c r="HB194" s="633" t="str">
        <f t="shared" si="520"/>
        <v>grey</v>
      </c>
      <c r="HC194" s="633" t="str">
        <f t="shared" si="520"/>
        <v>grey</v>
      </c>
      <c r="HD194" s="633" t="str">
        <f t="shared" si="520"/>
        <v>grey</v>
      </c>
      <c r="HE194" s="633" t="str">
        <f t="shared" si="520"/>
        <v>grey</v>
      </c>
      <c r="HF194" s="633" t="str">
        <f t="shared" si="520"/>
        <v>grey</v>
      </c>
      <c r="HG194" s="633" t="str">
        <f t="shared" si="520"/>
        <v>grey</v>
      </c>
      <c r="HH194" s="633" t="str">
        <f t="shared" si="520"/>
        <v>grey</v>
      </c>
      <c r="HI194" s="633" t="str">
        <f t="shared" si="520"/>
        <v>grey</v>
      </c>
      <c r="HJ194" s="633" t="str">
        <f t="shared" si="520"/>
        <v>grey</v>
      </c>
      <c r="HK194" s="633" t="str">
        <f t="shared" si="520"/>
        <v>grey</v>
      </c>
      <c r="HL194" s="633" t="str">
        <f t="shared" si="520"/>
        <v>grey</v>
      </c>
      <c r="HM194" s="633" t="str">
        <f t="shared" si="520"/>
        <v>grey</v>
      </c>
      <c r="HN194" s="633" t="str">
        <f t="shared" si="520"/>
        <v>grey</v>
      </c>
      <c r="HO194" s="633" t="str">
        <f t="shared" si="520"/>
        <v>grey</v>
      </c>
      <c r="HP194" s="633" t="str">
        <f t="shared" si="520"/>
        <v>grey</v>
      </c>
      <c r="HQ194" s="633" t="str">
        <f t="shared" si="520"/>
        <v>grey</v>
      </c>
      <c r="HR194" s="633" t="str">
        <f t="shared" si="520"/>
        <v>grey</v>
      </c>
      <c r="HS194" s="1163"/>
      <c r="HT194" s="1152"/>
      <c r="HU194" s="1161"/>
    </row>
    <row r="195" spans="1:229">
      <c r="J195" s="39"/>
      <c r="K195" s="39"/>
      <c r="L195" s="39"/>
      <c r="M195" s="39"/>
      <c r="DA195" s="1200"/>
      <c r="DB195" s="1200"/>
      <c r="DC195" s="1200"/>
      <c r="DD195" s="1200"/>
      <c r="DE195" s="1200"/>
      <c r="DF195" s="1200"/>
      <c r="DG195" s="1200"/>
      <c r="DH195" s="1200"/>
      <c r="DI195" s="1200"/>
      <c r="DJ195" s="1200"/>
      <c r="DK195" s="1200"/>
      <c r="DL195" s="1200"/>
    </row>
    <row r="196" spans="1:229">
      <c r="A196" s="27"/>
      <c r="B196" s="28" t="s">
        <v>17</v>
      </c>
      <c r="C196" s="18"/>
      <c r="D196" s="18"/>
      <c r="E196" s="18"/>
      <c r="F196" s="18"/>
      <c r="G196" s="18"/>
      <c r="H196" s="18"/>
      <c r="I196" s="18"/>
      <c r="J196" s="26"/>
      <c r="K196" s="26"/>
      <c r="L196" s="26"/>
      <c r="M196" s="26"/>
      <c r="N196" s="22"/>
      <c r="O196" s="23"/>
      <c r="P196" s="22"/>
      <c r="Q196" s="23"/>
      <c r="R196" s="29"/>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3"/>
      <c r="DA196" s="406"/>
      <c r="DB196" s="406"/>
      <c r="DC196" s="406"/>
      <c r="DD196" s="406"/>
      <c r="DE196" s="406"/>
      <c r="DF196" s="406"/>
      <c r="DG196" s="406"/>
      <c r="DH196" s="406"/>
      <c r="DI196" s="406"/>
      <c r="DJ196" s="406"/>
      <c r="DK196" s="406"/>
      <c r="DL196" s="406"/>
    </row>
    <row r="197" spans="1:229">
      <c r="B197" s="1186" t="s">
        <v>276</v>
      </c>
      <c r="C197" s="1187"/>
      <c r="D197" s="1186" t="s">
        <v>277</v>
      </c>
      <c r="E197" s="1187"/>
      <c r="F197" s="1186" t="s">
        <v>278</v>
      </c>
      <c r="G197" s="1187"/>
      <c r="H197" s="1186" t="s">
        <v>279</v>
      </c>
      <c r="I197" s="1187"/>
      <c r="J197" s="1186" t="s">
        <v>280</v>
      </c>
      <c r="K197" s="1187"/>
      <c r="L197" s="1186" t="s">
        <v>281</v>
      </c>
      <c r="M197" s="1187"/>
      <c r="O197" s="32" t="s">
        <v>282</v>
      </c>
      <c r="P197" s="33" t="s">
        <v>283</v>
      </c>
      <c r="S197" s="1148" t="s">
        <v>284</v>
      </c>
      <c r="T197" s="1149"/>
      <c r="U197" s="1149"/>
      <c r="V197" s="1149"/>
      <c r="W197" s="1149"/>
      <c r="X197" s="1149"/>
      <c r="Y197" s="1149"/>
      <c r="Z197" s="1149"/>
      <c r="AA197" s="1149"/>
      <c r="AB197" s="1149"/>
      <c r="AC197" s="1149"/>
      <c r="AD197" s="1149"/>
      <c r="AE197" s="1149"/>
      <c r="AF197" s="1149"/>
      <c r="AG197" s="1149"/>
      <c r="AH197" s="1149"/>
      <c r="AI197" s="1149"/>
      <c r="AJ197" s="1149"/>
      <c r="AK197" s="1149"/>
      <c r="AL197" s="1149"/>
      <c r="AM197" s="1149"/>
      <c r="AN197" s="1149"/>
      <c r="AO197" s="1149"/>
      <c r="AP197" s="1149"/>
      <c r="AQ197" s="1149"/>
      <c r="AR197" s="1149"/>
      <c r="AS197" s="1149"/>
      <c r="AT197" s="1149"/>
      <c r="AU197" s="1149"/>
      <c r="AV197" s="1149"/>
      <c r="AW197" s="1149"/>
      <c r="AX197" s="1149"/>
      <c r="AY197" s="1149"/>
      <c r="AZ197" s="1149"/>
      <c r="BA197" s="1149"/>
      <c r="BB197" s="1150"/>
      <c r="DA197" s="1166" t="str">
        <f>IFERROR(IF(COUNT(Q201:Q226)&gt;0,IF($DN200&lt;8,"grey",B197),"grey"),B197)</f>
        <v>grey</v>
      </c>
      <c r="DB197" s="1167"/>
      <c r="DC197" s="1166" t="str">
        <f>IFERROR(IF(COUNT(Q201:Q226)&gt;0,IF($DN200&lt;8,"grey",D197),"grey"),D197)</f>
        <v>grey</v>
      </c>
      <c r="DD197" s="1167"/>
      <c r="DE197" s="1166" t="str">
        <f>IFERROR(IF(COUNT(Q201:Q226)&gt;0,IF($DN200&lt;8,"grey",F197),"grey"),F197)</f>
        <v>grey</v>
      </c>
      <c r="DF197" s="1167"/>
      <c r="DG197" s="1166" t="str">
        <f>IFERROR(IF(COUNT(Q201:Q226)&gt;0,IF($DN200&lt;8,"grey",H197),"grey"),H197)</f>
        <v>grey</v>
      </c>
      <c r="DH197" s="1167"/>
      <c r="DI197" s="1166" t="str">
        <f>IFERROR(IF(COUNT(Q201:Q226)&gt;0,IF($DN200&lt;8,"grey",J197),"grey"),J197)</f>
        <v>grey</v>
      </c>
      <c r="DJ197" s="1167"/>
      <c r="DK197" s="1166" t="str">
        <f>IFERROR(IF(COUNT(Q201:Q226)&gt;0,IF($DN200&lt;8,"grey",L197),"grey"),L197)</f>
        <v>grey</v>
      </c>
      <c r="DL197" s="1167"/>
      <c r="DV197" s="1172" t="s">
        <v>1288</v>
      </c>
      <c r="DW197" s="1173"/>
      <c r="DX197" s="1173"/>
      <c r="DY197" s="1173"/>
      <c r="DZ197" s="1173"/>
      <c r="EA197" s="1173"/>
      <c r="EB197" s="1173"/>
      <c r="EC197" s="1173"/>
      <c r="ED197" s="1173"/>
      <c r="EE197" s="1173"/>
      <c r="EF197" s="1173"/>
      <c r="EG197" s="1173"/>
      <c r="EH197" s="1173"/>
      <c r="EI197" s="1173"/>
      <c r="EJ197" s="1173"/>
      <c r="EK197" s="1173"/>
      <c r="EL197" s="1173"/>
      <c r="EM197" s="1173"/>
      <c r="EN197" s="1173"/>
      <c r="EO197" s="1173"/>
      <c r="EP197" s="1173"/>
      <c r="EQ197" s="1173"/>
      <c r="ER197" s="1173"/>
      <c r="ES197" s="1173"/>
      <c r="ET197" s="1173"/>
      <c r="EU197" s="1173"/>
      <c r="EV197" s="1173"/>
      <c r="EW197" s="1173"/>
      <c r="EX197" s="1173"/>
      <c r="EY197" s="1173"/>
      <c r="EZ197" s="1173"/>
      <c r="FA197" s="1173"/>
      <c r="FB197" s="1173"/>
      <c r="FC197" s="1173"/>
      <c r="FD197" s="1173"/>
      <c r="FE197" s="1173"/>
      <c r="FF197" s="417"/>
      <c r="FG197" s="417"/>
      <c r="FH197" s="417"/>
      <c r="FI197" s="417"/>
      <c r="FJ197" s="417"/>
      <c r="FK197" s="417"/>
      <c r="FL197" s="417"/>
      <c r="FM197" s="417"/>
      <c r="FN197" s="417"/>
      <c r="FO197" s="417"/>
      <c r="FP197" s="417"/>
      <c r="FQ197" s="417"/>
      <c r="FR197" s="417"/>
      <c r="FS197" s="417"/>
      <c r="FT197" s="417"/>
      <c r="FU197" s="417"/>
      <c r="FV197" s="417"/>
      <c r="FW197" s="417"/>
      <c r="FX197" s="417"/>
      <c r="FY197" s="417"/>
      <c r="FZ197" s="417"/>
      <c r="GA197" s="417"/>
      <c r="GB197" s="417"/>
      <c r="GC197" s="417"/>
      <c r="GE197" s="32"/>
      <c r="GF197" s="33"/>
      <c r="GI197" s="1148" t="s">
        <v>1290</v>
      </c>
      <c r="GJ197" s="1149"/>
      <c r="GK197" s="1149"/>
      <c r="GL197" s="1149"/>
      <c r="GM197" s="1149"/>
      <c r="GN197" s="1149"/>
      <c r="GO197" s="1149"/>
      <c r="GP197" s="1149"/>
      <c r="GQ197" s="1149"/>
      <c r="GR197" s="1149"/>
      <c r="GS197" s="1149"/>
      <c r="GT197" s="1149"/>
      <c r="GU197" s="1149"/>
      <c r="GV197" s="1149"/>
      <c r="GW197" s="1149"/>
      <c r="GX197" s="1149"/>
      <c r="GY197" s="1149"/>
      <c r="GZ197" s="1149"/>
      <c r="HA197" s="1149"/>
      <c r="HB197" s="1149"/>
      <c r="HC197" s="1149"/>
      <c r="HD197" s="1149"/>
      <c r="HE197" s="1149"/>
      <c r="HF197" s="1149"/>
      <c r="HG197" s="1149"/>
      <c r="HH197" s="1149"/>
      <c r="HI197" s="1149"/>
      <c r="HJ197" s="1149"/>
      <c r="HK197" s="1149"/>
      <c r="HL197" s="1149"/>
      <c r="HM197" s="1149"/>
      <c r="HN197" s="1149"/>
      <c r="HO197" s="1149"/>
      <c r="HP197" s="1149"/>
      <c r="HQ197" s="1149"/>
      <c r="HR197" s="1150"/>
    </row>
    <row r="198" spans="1:229">
      <c r="B198" s="34" t="s">
        <v>57</v>
      </c>
      <c r="C198" s="35"/>
      <c r="D198" s="34" t="s">
        <v>57</v>
      </c>
      <c r="E198" s="35"/>
      <c r="F198" s="34" t="s">
        <v>57</v>
      </c>
      <c r="G198" s="35"/>
      <c r="H198" s="34" t="s">
        <v>57</v>
      </c>
      <c r="I198" s="35"/>
      <c r="J198" s="34" t="s">
        <v>57</v>
      </c>
      <c r="K198" s="35"/>
      <c r="L198" s="34" t="s">
        <v>57</v>
      </c>
      <c r="M198" s="35"/>
      <c r="O198" s="36" t="str">
        <f>IF(SUM(Q200:Q226)&gt;0,DR198,"")</f>
        <v/>
      </c>
      <c r="P198" s="37">
        <f>COUNT(Q200:Q226)</f>
        <v>0</v>
      </c>
      <c r="S198" s="38">
        <v>1</v>
      </c>
      <c r="T198" s="38">
        <v>2</v>
      </c>
      <c r="U198" s="38">
        <v>3</v>
      </c>
      <c r="V198" s="38">
        <v>4</v>
      </c>
      <c r="W198" s="38">
        <v>5</v>
      </c>
      <c r="X198" s="38">
        <v>6</v>
      </c>
      <c r="Y198" s="38">
        <v>7</v>
      </c>
      <c r="Z198" s="38">
        <v>8</v>
      </c>
      <c r="AA198" s="38">
        <v>9</v>
      </c>
      <c r="AB198" s="38">
        <v>10</v>
      </c>
      <c r="AC198" s="38">
        <v>11</v>
      </c>
      <c r="AD198" s="38">
        <v>12</v>
      </c>
      <c r="AE198" s="38">
        <v>13</v>
      </c>
      <c r="AF198" s="38">
        <v>14</v>
      </c>
      <c r="AG198" s="38">
        <v>15</v>
      </c>
      <c r="AH198" s="38">
        <v>16</v>
      </c>
      <c r="AI198" s="38">
        <v>17</v>
      </c>
      <c r="AJ198" s="38">
        <v>18</v>
      </c>
      <c r="AK198" s="38">
        <v>19</v>
      </c>
      <c r="AL198" s="38">
        <v>20</v>
      </c>
      <c r="AM198" s="38">
        <v>21</v>
      </c>
      <c r="AN198" s="38">
        <v>22</v>
      </c>
      <c r="AO198" s="38">
        <v>23</v>
      </c>
      <c r="AP198" s="38">
        <v>24</v>
      </c>
      <c r="AQ198" s="38">
        <v>25</v>
      </c>
      <c r="AR198" s="38">
        <v>26</v>
      </c>
      <c r="AS198" s="38">
        <v>27</v>
      </c>
      <c r="AT198" s="38">
        <v>28</v>
      </c>
      <c r="AU198" s="38">
        <v>29</v>
      </c>
      <c r="AV198" s="38">
        <v>30</v>
      </c>
      <c r="AW198" s="38">
        <v>31</v>
      </c>
      <c r="AX198" s="38">
        <v>32</v>
      </c>
      <c r="AY198" s="38">
        <v>33</v>
      </c>
      <c r="AZ198" s="38">
        <v>34</v>
      </c>
      <c r="BA198" s="38">
        <v>35</v>
      </c>
      <c r="BB198" s="38">
        <v>36</v>
      </c>
      <c r="BP198" s="50" t="s">
        <v>589</v>
      </c>
      <c r="BQ198" s="52"/>
      <c r="BR198" s="50" t="s">
        <v>417</v>
      </c>
      <c r="BS198" s="52"/>
      <c r="BT198" s="50" t="s">
        <v>589</v>
      </c>
      <c r="BU198" s="52"/>
      <c r="BV198" s="50" t="s">
        <v>417</v>
      </c>
      <c r="BW198" s="52"/>
      <c r="BX198" s="50" t="s">
        <v>589</v>
      </c>
      <c r="BY198" s="52"/>
      <c r="BZ198" s="50" t="s">
        <v>417</v>
      </c>
      <c r="CA198" s="52"/>
      <c r="CB198" s="50" t="s">
        <v>589</v>
      </c>
      <c r="CC198" s="52"/>
      <c r="CD198" s="50" t="s">
        <v>417</v>
      </c>
      <c r="CE198" s="52"/>
      <c r="CF198" s="50" t="s">
        <v>589</v>
      </c>
      <c r="CG198" s="52"/>
      <c r="CH198" s="50" t="s">
        <v>417</v>
      </c>
      <c r="CI198" s="52"/>
      <c r="CJ198" s="50" t="s">
        <v>589</v>
      </c>
      <c r="CK198" s="52"/>
      <c r="CL198" s="50" t="s">
        <v>417</v>
      </c>
      <c r="CM198" s="52"/>
      <c r="DA198" s="34" t="str">
        <f>IF(DA197="grey","grey",IF(B198="","yellow",IF(COUNTIF($BG$6:$BG$39,B198)&gt;0,"","red")))</f>
        <v>grey</v>
      </c>
      <c r="DB198" s="35" t="str">
        <f ca="1">IF(DA197="grey","grey",IFERROR(IF(COUNTIF(INDIRECT(B198),SUBSTITUTE(C198,"*","~")),EU198,"red"),IF(AND(C198&lt;&gt;$BG$7,C198&lt;&gt;$BG$8,C198&lt;&gt;$BG$9,C198&lt;&gt;$BG$10,C198&lt;&gt;$BG$11,C198&lt;&gt;$BG$12,C198&lt;&gt;$BG$13),"grey",EU198)))</f>
        <v>grey</v>
      </c>
      <c r="DC198" s="34" t="str">
        <f>IF(DC197="grey","grey",IF(D198="","yellow",IF(COUNTIF($BG$6:$BG$39,D198)&gt;0,"","red")))</f>
        <v>grey</v>
      </c>
      <c r="DD198" s="35" t="str">
        <f ca="1">IF(DC197="grey","grey",IFERROR(IF(COUNTIF(INDIRECT(D198),SUBSTITUTE(E198,"*","~")),EW198,"red"),IF(AND(E198&lt;&gt;$BG$7,E198&lt;&gt;$BG$8,E198&lt;&gt;$BG$9,E198&lt;&gt;$BG$10,E198&lt;&gt;$BG$11,E198&lt;&gt;$BG$12,E198&lt;&gt;$BG$13),"grey",EW198)))</f>
        <v>grey</v>
      </c>
      <c r="DE198" s="34" t="str">
        <f>IF(DE197="grey","grey",IF(F198="","yellow",IF(COUNTIF($BG$6:$BG$39,F198)&gt;0,"","red")))</f>
        <v>grey</v>
      </c>
      <c r="DF198" s="35" t="str">
        <f ca="1">IF(DE197="grey","grey",IFERROR(IF(COUNTIF(INDIRECT(F198),SUBSTITUTE(G198,"*","~")),EY198,"red"),IF(AND(G198&lt;&gt;$BG$7,G198&lt;&gt;$BG$8,G198&lt;&gt;$BG$9,G198&lt;&gt;$BG$10,G198&lt;&gt;$BG$11,G198&lt;&gt;$BG$12,G198&lt;&gt;$BG$13),"grey",EY198)))</f>
        <v>grey</v>
      </c>
      <c r="DG198" s="34" t="str">
        <f>IF(DG197="grey","grey",IF(H198="","yellow",IF(COUNTIF($BG$6:$BG$39,H198)&gt;0,"","red")))</f>
        <v>grey</v>
      </c>
      <c r="DH198" s="35" t="str">
        <f ca="1">IF(DG197="grey","grey",IFERROR(IF(COUNTIF(INDIRECT(H198),SUBSTITUTE(I198,"*","~")),FA198,"red"),IF(AND(I198&lt;&gt;$BG$7,I198&lt;&gt;$BG$8,I198&lt;&gt;$BG$9,I198&lt;&gt;$BG$10,I198&lt;&gt;$BG$11,I198&lt;&gt;$BG$12,I198&lt;&gt;$BG$13),"grey",FA198)))</f>
        <v>grey</v>
      </c>
      <c r="DI198" s="34" t="str">
        <f>IF(DI197="grey","grey",IF(J198="","yellow",IF(COUNTIF($BG$6:$BG$39,J198)&gt;0,"","red")))</f>
        <v>grey</v>
      </c>
      <c r="DJ198" s="35" t="str">
        <f ca="1">IF(DI197="grey","grey",IFERROR(IF(COUNTIF(INDIRECT(J198),SUBSTITUTE(K198,"*","~")),FC198,"red"),IF(AND(K198&lt;&gt;$BG$7,K198&lt;&gt;$BG$8,K198&lt;&gt;$BG$9,K198&lt;&gt;$BG$10,K198&lt;&gt;$BG$11,K198&lt;&gt;$BG$12,K198&lt;&gt;$BG$13),"grey",FC198)))</f>
        <v>grey</v>
      </c>
      <c r="DK198" s="34" t="str">
        <f>IF(DK197="grey","grey",IF(L198="","yellow",IF(COUNTIF($BG$6:$BG$39,L198)&gt;0,"","red")))</f>
        <v>grey</v>
      </c>
      <c r="DL198" s="35" t="str">
        <f ca="1">IF(DK197="grey","grey",IFERROR(IF(COUNTIF(INDIRECT(L198),SUBSTITUTE(M198,"*","~")),FE198,"red"),IF(AND(M198&lt;&gt;$BG$7,M198&lt;&gt;$BG$8,M198&lt;&gt;$BG$9,M198&lt;&gt;$BG$10,M198&lt;&gt;$BG$11,M198&lt;&gt;$BG$12,M198&lt;&gt;$BG$13),"grey",FE198)))</f>
        <v>grey</v>
      </c>
      <c r="DR198" s="22" t="str">
        <f>IF(P198&gt;0,DR194+1,"")</f>
        <v/>
      </c>
      <c r="DS198" s="396"/>
      <c r="DV198" s="34" t="str">
        <f>CONCATENATE(B198,C198)</f>
        <v>未使用</v>
      </c>
      <c r="DW198" s="35"/>
      <c r="DX198" s="34" t="str">
        <f>CONCATENATE(D198,E198)</f>
        <v>未使用</v>
      </c>
      <c r="DY198" s="35"/>
      <c r="DZ198" s="34" t="str">
        <f>CONCATENATE(F198,G198)</f>
        <v>未使用</v>
      </c>
      <c r="EA198" s="35"/>
      <c r="EB198" s="34" t="str">
        <f>CONCATENATE(H198,I198)</f>
        <v>未使用</v>
      </c>
      <c r="EC198" s="35"/>
      <c r="ED198" s="34" t="str">
        <f>CONCATENATE(J198,K198)</f>
        <v>未使用</v>
      </c>
      <c r="EE198" s="35"/>
      <c r="EF198" s="34" t="str">
        <f>CONCATENATE(L198,M198)</f>
        <v>未使用</v>
      </c>
      <c r="EG198" s="35"/>
      <c r="EH198" s="22">
        <f>COUNTIF($DV$6:$EG$34,DV198)</f>
        <v>18</v>
      </c>
      <c r="EJ198" s="22">
        <f>COUNTIF($DV$6:$EG$34,DX198)</f>
        <v>18</v>
      </c>
      <c r="EL198" s="22">
        <f>COUNTIF($DV$6:$EG$34,DZ198)</f>
        <v>18</v>
      </c>
      <c r="EN198" s="22">
        <f>COUNTIF($DV$6:$EG$34,EB198)</f>
        <v>18</v>
      </c>
      <c r="EP198" s="22">
        <f>COUNTIF($DV$6:$EG$34,ED198)</f>
        <v>18</v>
      </c>
      <c r="ER198" s="22">
        <f>COUNTIF($DV$6:$EG$34,EF198)</f>
        <v>18</v>
      </c>
      <c r="ET198" s="34" t="str">
        <f>IF(DV198="未使用","",IF(EH198&lt;2,"","red"))</f>
        <v/>
      </c>
      <c r="EU198" s="35" t="str">
        <f>IF(B198="ボックスキー","",IF(C198="","red",FS198))</f>
        <v>red</v>
      </c>
      <c r="EV198" s="34" t="str">
        <f>IF(DX198="未使用","",IF(EJ198&lt;2,"","red"))</f>
        <v/>
      </c>
      <c r="EW198" s="35" t="str">
        <f>IF(D198="ボックスキー","",IF(E198="","red",FU198))</f>
        <v>red</v>
      </c>
      <c r="EX198" s="34" t="str">
        <f>IF(DZ198="未使用","",IF(EL198&lt;2,"","red"))</f>
        <v/>
      </c>
      <c r="EY198" s="35" t="str">
        <f>IF(F198="ボックスキー","",IF(G198="","red",FW198))</f>
        <v>red</v>
      </c>
      <c r="EZ198" s="34" t="str">
        <f>IF(EB198="未使用","",IF(EN198&lt;2,"","red"))</f>
        <v/>
      </c>
      <c r="FA198" s="35" t="str">
        <f>IF(H198="ボックスキー","",IF(I198="","red",FY198))</f>
        <v>red</v>
      </c>
      <c r="FB198" s="34" t="str">
        <f>IF(ED198="未使用","",IF(EP198&lt;2,"","red"))</f>
        <v/>
      </c>
      <c r="FC198" s="35" t="str">
        <f>IF(J198="ボックスキー","",IF(K198="","red",GA198))</f>
        <v>red</v>
      </c>
      <c r="FD198" s="34" t="str">
        <f>IF(EF198="未使用","",IF(ER198&lt;2,"","red"))</f>
        <v/>
      </c>
      <c r="FE198" s="35" t="str">
        <f>IF(L198="ボックスキー","",IF(M198="","red",GC198))</f>
        <v>red</v>
      </c>
      <c r="FF198" s="419"/>
      <c r="FG198" s="419"/>
      <c r="FH198" s="419"/>
      <c r="FI198" s="419"/>
      <c r="FJ198" s="419"/>
      <c r="FK198" s="419"/>
      <c r="FL198" s="419"/>
      <c r="FM198" s="419"/>
      <c r="FN198" s="419"/>
      <c r="FO198" s="419"/>
      <c r="FP198" s="419"/>
      <c r="FQ198" s="419"/>
      <c r="FR198" s="34"/>
      <c r="FS198" s="35" t="str">
        <f>IF(B198=$FG$6,INDEX($FG$7:$FG$18,C198),IF(B198=$FH$6,INDEX($FH$7:$FH$12,C198),IF(B198=$FI$6,INDEX($FI$7:$FI$18,C198),IF(B198=$FJ$6,INDEX($FJ$7:$FJ$56,C198),"none"))))</f>
        <v>none</v>
      </c>
      <c r="FT198" s="34"/>
      <c r="FU198" s="35" t="str">
        <f>IF(D198=$FG$6,INDEX($FG$7:$FG$18,E198),IF(D198=$FH$6,INDEX($FH$7:$FH$12,E198),IF(D198=$FI$6,INDEX($FI$7:$FI$18,E198),IF(D198=$FJ$6,INDEX($FJ$7:$FJ$56,E198),"none"))))</f>
        <v>none</v>
      </c>
      <c r="FV198" s="34"/>
      <c r="FW198" s="35" t="str">
        <f>IF(F198=$FG$6,INDEX($FG$7:$FG$18,G198),IF(F198=$FH$6,INDEX($FH$7:$FH$12,G198),IF(F198=$FI$6,INDEX($FI$7:$FI$18,G198),IF(F198=$FJ$6,INDEX($FJ$7:$FJ$56,G198),"none"))))</f>
        <v>none</v>
      </c>
      <c r="FX198" s="34"/>
      <c r="FY198" s="35" t="str">
        <f>IF(H198=$FG$6,INDEX($FG$7:$FG$18,I198),IF(H198=$FH$6,INDEX($FH$7:$FH$12,I198),IF(H198=$FI$6,INDEX($FI$7:$FI$18,I198),IF(H198=$FJ$6,INDEX($FJ$7:$FJ$56,I198),"none"))))</f>
        <v>none</v>
      </c>
      <c r="FZ198" s="34"/>
      <c r="GA198" s="35" t="str">
        <f>IF(J198=$FG$6,INDEX($FG$7:$FG$18,K198),IF(J198=$FH$6,INDEX($FH$7:$FH$12,K198),IF(J198=$FI$6,INDEX($FI$7:$FI$18,K198),IF(J198=$FJ$6,INDEX($FJ$7:$FJ$56,K198),"none"))))</f>
        <v>none</v>
      </c>
      <c r="GB198" s="34"/>
      <c r="GC198" s="35" t="str">
        <f>IF(L198=$FG$6,INDEX($FG$7:$FG$18,M198),IF(L198=$FH$6,INDEX($FH$7:$FH$12,M198),IF(L198=$FI$6,INDEX($FI$7:$FI$18,M198),IF(L198=$FJ$6,INDEX($FJ$7:$FJ$56,M198),"none"))))</f>
        <v>none</v>
      </c>
      <c r="GE198" s="36" t="str">
        <f>IF(COUNTIF($GG201:$GG226,"grey")=13,"grey","")</f>
        <v>grey</v>
      </c>
      <c r="GF198" s="36" t="str">
        <f>IF(COUNTIF($GG201:$GG226,"grey")=13,"grey","")</f>
        <v>grey</v>
      </c>
      <c r="GI198" s="686" t="str">
        <f>IFERROR(IF(COUNT($Q201:$Q226)&gt;0,IF($DN200&lt;8,"grey",B197),"grey"),B197)</f>
        <v>grey</v>
      </c>
      <c r="GJ198" s="686" t="str">
        <f>IFERROR(IF(COUNT($Q201:$Q226)&gt;0,IF($DN200&lt;8,"grey",D197),"grey"),D197)</f>
        <v>grey</v>
      </c>
      <c r="GK198" s="686" t="str">
        <f>IFERROR(IF(COUNT($Q201:$Q226)&gt;0,IF($DN200&lt;8,"grey",F197),"grey"),F197)</f>
        <v>grey</v>
      </c>
      <c r="GL198" s="686" t="str">
        <f>IFERROR(IF(COUNT($Q201:$Q226)&gt;0,IF($DN200&lt;8,"grey",H197),"grey"),H197)</f>
        <v>grey</v>
      </c>
      <c r="GM198" s="686" t="str">
        <f>IFERROR(IF(COUNT($Q201:$Q226)&gt;0,IF($DN200&lt;8,"grey",J197),"grey"),J197)</f>
        <v>grey</v>
      </c>
      <c r="GN198" s="686" t="str">
        <f>IFERROR(IF(COUNT($Q201:$Q226)&gt;0,IF($DN200&lt;8,"grey",L197),"grey"),L197)</f>
        <v>grey</v>
      </c>
      <c r="GO198" s="686" t="str">
        <f>IFERROR(IF(COUNT($Q201:$Q226)&gt;0,IF($DN200&lt;8,"grey",B202),"grey"),B202)</f>
        <v>grey</v>
      </c>
      <c r="GP198" s="686" t="str">
        <f>IFERROR(IF(COUNT($Q201:$Q226)&gt;0,IF($DN200&lt;8,"grey",D202),"grey"),D202)</f>
        <v>grey</v>
      </c>
      <c r="GQ198" s="686" t="str">
        <f>IFERROR(IF(COUNT($Q201:$Q226)&gt;0,IF($DN200&lt;18,"grey",F202),"grey"),F202)</f>
        <v>grey</v>
      </c>
      <c r="GR198" s="686" t="str">
        <f>IFERROR(IF(COUNT($Q201:$Q226)&gt;0,IF($DN200&lt;18,"grey",H202),"grey"),H202)</f>
        <v>grey</v>
      </c>
      <c r="GS198" s="686" t="str">
        <f>IFERROR(IF(COUNT($Q201:$Q226)&gt;0,IF($DN200&lt;18,"grey",J202),"grey"),J202)</f>
        <v>grey</v>
      </c>
      <c r="GT198" s="686" t="str">
        <f>IFERROR(IF(COUNT($Q201:$Q226)&gt;0,IF($DN200&lt;18,"grey",L202),"grey"),L202)</f>
        <v>grey</v>
      </c>
      <c r="GU198" s="686" t="str">
        <f>IFERROR(IF(COUNT($Q201:$Q226)&gt;0,IF($DN200&lt;18,"grey",B207),"grey"),B207)</f>
        <v>grey</v>
      </c>
      <c r="GV198" s="686" t="str">
        <f>IFERROR(IF(COUNT($Q201:$Q226)&gt;0,IF($DN200&lt;18,"grey",D207),"grey"),D207)</f>
        <v>grey</v>
      </c>
      <c r="GW198" s="686" t="str">
        <f>IFERROR(IF(COUNT($Q201:$Q226)&gt;0,IF($DN200&lt;18,"grey",F207),"grey"),F207)</f>
        <v>grey</v>
      </c>
      <c r="GX198" s="686" t="str">
        <f>IFERROR(IF(COUNT($Q201:$Q226)&gt;0,IF($DN200&lt;18,"grey",H207),"grey"),H207)</f>
        <v>grey</v>
      </c>
      <c r="GY198" s="686" t="str">
        <f>IFERROR(IF(COUNT($Q201:$Q226)&gt;0,IF($DN200&lt;18,"grey",J207),"grey"),J207)</f>
        <v>grey</v>
      </c>
      <c r="GZ198" s="686" t="str">
        <f>IFERROR(IF(COUNT($Q201:$Q226)&gt;0,IF($DN200&lt;18,"grey",L207),"grey"),L207)</f>
        <v>grey</v>
      </c>
      <c r="HA198" s="686" t="str">
        <f>IFERROR(IF(COUNT($Q201:$Q226)&gt;0,IF($DN200&lt;24,"grey",B212),"grey"),B212)</f>
        <v>grey</v>
      </c>
      <c r="HB198" s="686" t="str">
        <f>IFERROR(IF(COUNT($Q201:$Q226)&gt;0,IF($DN200&lt;24,"grey",D212),"grey"),D212)</f>
        <v>grey</v>
      </c>
      <c r="HC198" s="686" t="str">
        <f>IFERROR(IF(COUNT($Q201:$Q226)&gt;0,IF($DN200&lt;24,"grey",F212),"grey"),F212)</f>
        <v>grey</v>
      </c>
      <c r="HD198" s="686" t="str">
        <f>IFERROR(IF(COUNT($Q201:$Q226)&gt;0,IF($DN200&lt;24,"grey",H212),"grey"),H212)</f>
        <v>grey</v>
      </c>
      <c r="HE198" s="686" t="str">
        <f>IFERROR(IF(COUNT($Q201:$Q226)&gt;0,IF($DN200&lt;24,"grey",J212),"grey"),J212)</f>
        <v>grey</v>
      </c>
      <c r="HF198" s="686" t="str">
        <f>IFERROR(IF(COUNT($Q201:$Q226)&gt;0,IF($DN200&lt;24,"grey",L212),"grey"),L212)</f>
        <v>grey</v>
      </c>
      <c r="HG198" s="686" t="str">
        <f>IFERROR(IF(COUNT($Q201:$Q226)&gt;0,IF($DN200&lt;36,"grey",B217),"grey"),B217)</f>
        <v>grey</v>
      </c>
      <c r="HH198" s="686" t="str">
        <f>IFERROR(IF(COUNT($Q201:$Q226)&gt;0,IF($DN200&lt;36,"grey",D217),"grey"),D217)</f>
        <v>grey</v>
      </c>
      <c r="HI198" s="686" t="str">
        <f>IFERROR(IF(COUNT($Q201:$Q226)&gt;0,IF($DN200&lt;36,"grey",F217),"grey"),F217)</f>
        <v>grey</v>
      </c>
      <c r="HJ198" s="686" t="str">
        <f>IFERROR(IF(COUNT($Q201:$Q226)&gt;0,IF($DN200&lt;36,"grey",H217),"grey"),H217)</f>
        <v>grey</v>
      </c>
      <c r="HK198" s="686" t="str">
        <f>IFERROR(IF(COUNT($Q201:$Q226)&gt;0,IF($DN200&lt;36,"grey",J217),"grey"),J217)</f>
        <v>grey</v>
      </c>
      <c r="HL198" s="686" t="str">
        <f>IFERROR(IF(COUNT($Q201:$Q226)&gt;0,IF($DN200&lt;36,"grey",L217),"grey"),L217)</f>
        <v>grey</v>
      </c>
      <c r="HM198" s="686" t="str">
        <f>IFERROR(IF(COUNT($Q201:$Q226)&gt;0,IF($DN200&lt;36,"grey",B222),"grey"),B222)</f>
        <v>grey</v>
      </c>
      <c r="HN198" s="686" t="str">
        <f>IFERROR(IF(COUNT($Q201:$Q226)&gt;0,IF($DN200&lt;36,"grey",D222),"grey"),D222)</f>
        <v>grey</v>
      </c>
      <c r="HO198" s="686" t="str">
        <f>IFERROR(IF(COUNT($Q201:$Q226)&gt;0,IF($DN200&lt;36,"grey",F222),"grey"),F222)</f>
        <v>grey</v>
      </c>
      <c r="HP198" s="686" t="str">
        <f>IFERROR(IF(COUNT($Q201:$Q226)&gt;0,IF($DN200&lt;36,"grey",H222),"grey"),H222)</f>
        <v>grey</v>
      </c>
      <c r="HQ198" s="686" t="str">
        <f>IFERROR(IF(COUNT($Q201:$Q226)&gt;0,IF($DN200&lt;36,"grey",J222),"grey"),J222)</f>
        <v>grey</v>
      </c>
      <c r="HR198" s="686" t="str">
        <f>IFERROR(IF(COUNT($Q201:$Q226)&gt;0,IF($DN200&lt;36,"grey",L222),"grey"),L222)</f>
        <v>grey</v>
      </c>
    </row>
    <row r="199" spans="1:229">
      <c r="B199" s="1175" t="str">
        <f>IFERROR(INDEX($DV:$DV,ROW()),"")&amp;""</f>
        <v/>
      </c>
      <c r="C199" s="1176"/>
      <c r="D199" s="1177" t="str">
        <f>IFERROR(INDEX($DX:$DX,ROW()),"")&amp;""</f>
        <v/>
      </c>
      <c r="E199" s="1176"/>
      <c r="F199" s="1175" t="str">
        <f>IFERROR(INDEX($DZ:$DZ,ROW()),"")&amp;""</f>
        <v/>
      </c>
      <c r="G199" s="1176"/>
      <c r="H199" s="1175" t="str">
        <f>IFERROR(INDEX($EB:$EB,ROW()),"")&amp;""</f>
        <v/>
      </c>
      <c r="I199" s="1176"/>
      <c r="J199" s="1175" t="str">
        <f>IFERROR(INDEX($ED:$ED,ROW()),"")&amp;""</f>
        <v/>
      </c>
      <c r="K199" s="1176"/>
      <c r="L199" s="1175" t="str">
        <f>IFERROR(INDEX($EF:$EF,ROW()),"")&amp;""</f>
        <v/>
      </c>
      <c r="M199" s="1176"/>
      <c r="O199" s="1170" t="s">
        <v>285</v>
      </c>
      <c r="P199" s="1170" t="s">
        <v>286</v>
      </c>
      <c r="Q199" s="1168" t="s">
        <v>287</v>
      </c>
      <c r="R199" s="1170" t="s">
        <v>288</v>
      </c>
      <c r="S199" s="1157" t="s">
        <v>1373</v>
      </c>
      <c r="T199" s="1158"/>
      <c r="U199" s="1158"/>
      <c r="V199" s="1158"/>
      <c r="W199" s="1158"/>
      <c r="X199" s="1158"/>
      <c r="Y199" s="1158"/>
      <c r="Z199" s="1158"/>
      <c r="AA199" s="1158"/>
      <c r="AB199" s="1158"/>
      <c r="AC199" s="1158"/>
      <c r="AD199" s="1158"/>
      <c r="AE199" s="1158"/>
      <c r="AF199" s="1158"/>
      <c r="AG199" s="1158"/>
      <c r="AH199" s="1158"/>
      <c r="AI199" s="1158"/>
      <c r="AJ199" s="1158"/>
      <c r="AK199" s="1158"/>
      <c r="AL199" s="1158"/>
      <c r="AM199" s="1158"/>
      <c r="AN199" s="1158"/>
      <c r="AO199" s="1158"/>
      <c r="AP199" s="1158"/>
      <c r="AQ199" s="1158"/>
      <c r="AR199" s="1158"/>
      <c r="AS199" s="1158"/>
      <c r="AT199" s="1158"/>
      <c r="AU199" s="1158"/>
      <c r="AV199" s="1158"/>
      <c r="AW199" s="1158"/>
      <c r="AX199" s="1158"/>
      <c r="AY199" s="1158"/>
      <c r="AZ199" s="1158"/>
      <c r="BA199" s="1158"/>
      <c r="BB199" s="1159"/>
      <c r="BC199" s="1188" t="s">
        <v>1371</v>
      </c>
      <c r="BD199" s="1170" t="s">
        <v>584</v>
      </c>
      <c r="BE199" s="1168" t="s">
        <v>290</v>
      </c>
      <c r="BP199" s="50" t="e">
        <f>INDEX(番号!$CA$5:$CB$44,C198,2)</f>
        <v>#VALUE!</v>
      </c>
      <c r="BQ199" s="50" t="str">
        <f>IF(C198="","",IF(BP199="",INDEX(番号!$CA$44:$CB197,C198,2),BP199))</f>
        <v/>
      </c>
      <c r="BR199" s="50" t="e">
        <f>INDEX(番号!$CC$5:$CE$52,C198,3)</f>
        <v>#VALUE!</v>
      </c>
      <c r="BS199" s="50" t="str">
        <f>IF(C198="","",IF(BR199="0",INDEX(番号!$CC$5:$CE$52,C198,2),BR199))&amp;""</f>
        <v/>
      </c>
      <c r="BT199" s="50" t="e">
        <f>INDEX(番号!$CA$5:$CB$44,E198,2)</f>
        <v>#VALUE!</v>
      </c>
      <c r="BU199" s="50" t="str">
        <f>IF(E198="","",IF(BT199="",INDEX(番号!$CA$44:$CB197,E198,2),BT199))&amp;""</f>
        <v/>
      </c>
      <c r="BV199" s="50" t="e">
        <f>INDEX(番号!$CC$5:$CE$52,E198,3)</f>
        <v>#VALUE!</v>
      </c>
      <c r="BW199" s="50" t="str">
        <f>IF(E198="","",IF(BV199="0",INDEX(番号!$CC$5:$CE$52,E198,2),BV199))&amp;""</f>
        <v/>
      </c>
      <c r="BX199" s="50" t="e">
        <f>INDEX(番号!$CA$5:$CB$44,G198,2)</f>
        <v>#VALUE!</v>
      </c>
      <c r="BY199" s="50" t="str">
        <f>IF(G198="","",IF(BX199="",INDEX(番号!$CA$44:$CB197,G198,2),BX199))&amp;""</f>
        <v/>
      </c>
      <c r="BZ199" s="50" t="e">
        <f>INDEX(番号!$CC$5:$CE$52,G198,3)</f>
        <v>#VALUE!</v>
      </c>
      <c r="CA199" s="50" t="str">
        <f>IF(G198="","",IF(BZ199="0",INDEX(番号!$CC$5:$CE$52,G198,2),BZ199))&amp;""</f>
        <v/>
      </c>
      <c r="CB199" s="50" t="e">
        <f>INDEX(番号!$CA$5:$CB$44,I198,2)</f>
        <v>#VALUE!</v>
      </c>
      <c r="CC199" s="50" t="str">
        <f>IF(I198="","",IF(CB199="",INDEX(番号!$CA$44:$CB197,I198,2),CB199))&amp;""</f>
        <v/>
      </c>
      <c r="CD199" s="50" t="e">
        <f>INDEX(番号!$CC$5:$CE$52,I198,3)</f>
        <v>#VALUE!</v>
      </c>
      <c r="CE199" s="50" t="str">
        <f>IF(I198="","",IF(CD199="0",INDEX(番号!$CC$5:$CE$52,I198,2),CD199))&amp;""</f>
        <v/>
      </c>
      <c r="CF199" s="50" t="e">
        <f>INDEX(番号!$CA$5:$CB$44,K198,2)</f>
        <v>#VALUE!</v>
      </c>
      <c r="CG199" s="50" t="str">
        <f>IF(K198="","",IF(CF199="",INDEX(番号!$CA$5:$CB$44,K198,1),CF199))&amp;""</f>
        <v/>
      </c>
      <c r="CH199" s="50" t="e">
        <f>INDEX(番号!$CC$5:$CE$52,K198,3)</f>
        <v>#VALUE!</v>
      </c>
      <c r="CI199" s="50" t="str">
        <f>IF(K198="","",IF(CH199="0",INDEX(番号!$CC$5:$CE$52,K198,2),CH199))&amp;""</f>
        <v/>
      </c>
      <c r="CJ199" s="50" t="e">
        <f>INDEX(番号!$CA$5:$CB$44,M198,2)</f>
        <v>#VALUE!</v>
      </c>
      <c r="CK199" s="50" t="str">
        <f>IF(M198="","",IF(CJ199="",INDEX(番号!$CA$5:$CB$44,M198,1),CJ199))&amp;""</f>
        <v/>
      </c>
      <c r="CL199" s="50" t="e">
        <f>INDEX(番号!$CC$5:$CE$52,M198,3)</f>
        <v>#VALUE!</v>
      </c>
      <c r="CM199" s="50" t="str">
        <f>IF(M198="","",IF(CL199="0",INDEX(番号!$CC$5:$CE$52,M198,2),CL199))&amp;""</f>
        <v/>
      </c>
      <c r="DA199" s="1153" t="str">
        <f>IF(DA197="grey","grey","")</f>
        <v>grey</v>
      </c>
      <c r="DB199" s="1154"/>
      <c r="DC199" s="1153" t="str">
        <f>IF(DC197="grey","grey","")</f>
        <v>grey</v>
      </c>
      <c r="DD199" s="1154"/>
      <c r="DE199" s="1153" t="str">
        <f>IF(DE197="grey","grey","")</f>
        <v>grey</v>
      </c>
      <c r="DF199" s="1154"/>
      <c r="DG199" s="1153" t="str">
        <f>IF(DG197="grey","grey","")</f>
        <v>grey</v>
      </c>
      <c r="DH199" s="1154"/>
      <c r="DI199" s="1153" t="str">
        <f>IF(DI197="grey","grey","")</f>
        <v>grey</v>
      </c>
      <c r="DJ199" s="1154"/>
      <c r="DK199" s="1153" t="str">
        <f>IF(DK197="grey","grey","")</f>
        <v>grey</v>
      </c>
      <c r="DL199" s="1154"/>
      <c r="DS199" s="396"/>
      <c r="DV199" s="1153" t="str">
        <f>IF(B198="DK",BQ199,IF(B198="NK",BS199,""))</f>
        <v/>
      </c>
      <c r="DW199" s="1154"/>
      <c r="DX199" s="1155" t="str">
        <f>IF(D198="DK",BU199,IF(D198="NK",BW199,""))</f>
        <v/>
      </c>
      <c r="DY199" s="1156"/>
      <c r="DZ199" s="1155" t="str">
        <f>IF(F198="DK",BY199,IF(F198="NK",CA199,""))</f>
        <v/>
      </c>
      <c r="EA199" s="1156"/>
      <c r="EB199" s="1155" t="str">
        <f>IF(H198="DK",CC199,IF(H198="NK",CE199,""))</f>
        <v/>
      </c>
      <c r="EC199" s="1156"/>
      <c r="ED199" s="1155" t="str">
        <f>IF(J198="DK",CG199,IF(J198="NK",CI199,""))</f>
        <v/>
      </c>
      <c r="EE199" s="1156"/>
      <c r="EF199" s="1155" t="str">
        <f>IF(L198="DK",CK199,IF(L198="NK",CM199,""))</f>
        <v/>
      </c>
      <c r="EG199" s="1156"/>
      <c r="ET199" s="1153"/>
      <c r="EU199" s="1154"/>
      <c r="EV199" s="1153"/>
      <c r="EW199" s="1154"/>
      <c r="EX199" s="1153"/>
      <c r="EY199" s="1154"/>
      <c r="EZ199" s="1153"/>
      <c r="FA199" s="1154"/>
      <c r="FB199" s="1153"/>
      <c r="FC199" s="1154"/>
      <c r="FD199" s="1153"/>
      <c r="FE199" s="1154"/>
      <c r="FF199" s="411"/>
      <c r="FG199" s="411"/>
      <c r="FH199" s="411"/>
      <c r="FI199" s="411"/>
      <c r="FJ199" s="411"/>
      <c r="FK199" s="411"/>
      <c r="FL199" s="411"/>
      <c r="FM199" s="411"/>
      <c r="FN199" s="411"/>
      <c r="FO199" s="411"/>
      <c r="FP199" s="411"/>
      <c r="FQ199" s="411"/>
      <c r="FR199" s="1153"/>
      <c r="FS199" s="1154"/>
      <c r="FT199" s="1153"/>
      <c r="FU199" s="1154"/>
      <c r="FV199" s="1153"/>
      <c r="FW199" s="1154"/>
      <c r="FX199" s="1153"/>
      <c r="FY199" s="1154"/>
      <c r="FZ199" s="1153"/>
      <c r="GA199" s="1154"/>
      <c r="GB199" s="1153"/>
      <c r="GC199" s="1154"/>
      <c r="GE199" s="1170" t="s">
        <v>285</v>
      </c>
      <c r="GF199" s="1170" t="s">
        <v>286</v>
      </c>
      <c r="GG199" s="1168" t="s">
        <v>287</v>
      </c>
      <c r="GH199" s="1170" t="s">
        <v>288</v>
      </c>
      <c r="GI199" s="1145"/>
      <c r="GJ199" s="1146"/>
      <c r="GK199" s="1146"/>
      <c r="GL199" s="1146"/>
      <c r="GM199" s="1146"/>
      <c r="GN199" s="1146"/>
      <c r="GO199" s="1146"/>
      <c r="GP199" s="1146"/>
      <c r="GQ199" s="1146"/>
      <c r="GR199" s="1146"/>
      <c r="GS199" s="1146"/>
      <c r="GT199" s="1146"/>
      <c r="GU199" s="1146"/>
      <c r="GV199" s="1146"/>
      <c r="GW199" s="1146"/>
      <c r="GX199" s="1146"/>
      <c r="GY199" s="1146"/>
      <c r="GZ199" s="1146"/>
      <c r="HA199" s="1146"/>
      <c r="HB199" s="1146"/>
      <c r="HC199" s="1146"/>
      <c r="HD199" s="1146"/>
      <c r="HE199" s="1146"/>
      <c r="HF199" s="1146"/>
      <c r="HG199" s="1146"/>
      <c r="HH199" s="1146"/>
      <c r="HI199" s="1146"/>
      <c r="HJ199" s="1146"/>
      <c r="HK199" s="1146"/>
      <c r="HL199" s="1146"/>
      <c r="HM199" s="1146"/>
      <c r="HN199" s="1146"/>
      <c r="HO199" s="1146"/>
      <c r="HP199" s="1146"/>
      <c r="HQ199" s="1146"/>
      <c r="HR199" s="1147"/>
      <c r="HS199" s="1168"/>
      <c r="HT199" s="1170"/>
      <c r="HU199" s="1168"/>
    </row>
    <row r="200" spans="1:229">
      <c r="B200" s="1175" t="str">
        <f>IFERROR(INDEX($DV:$DV,ROW()),"")&amp;""</f>
        <v/>
      </c>
      <c r="C200" s="1176"/>
      <c r="D200" s="1177" t="str">
        <f>IFERROR(INDEX($DX:$DX,ROW()),"")&amp;""</f>
        <v/>
      </c>
      <c r="E200" s="1176"/>
      <c r="F200" s="1175" t="str">
        <f>IFERROR(INDEX($DZ:$DZ,ROW()),"")&amp;""</f>
        <v/>
      </c>
      <c r="G200" s="1176"/>
      <c r="H200" s="1175" t="str">
        <f>IFERROR(INDEX($EB:$EB,ROW()),"")&amp;""</f>
        <v/>
      </c>
      <c r="I200" s="1176"/>
      <c r="J200" s="1175" t="str">
        <f>IFERROR(INDEX($ED:$ED,ROW()),"")&amp;""</f>
        <v/>
      </c>
      <c r="K200" s="1176"/>
      <c r="L200" s="1175" t="str">
        <f>IFERROR(INDEX($EF:$EF,ROW()),"")&amp;""</f>
        <v/>
      </c>
      <c r="M200" s="1176"/>
      <c r="O200" s="1171"/>
      <c r="P200" s="1171"/>
      <c r="Q200" s="1169"/>
      <c r="R200" s="1171"/>
      <c r="S200" s="1189" t="s">
        <v>1375</v>
      </c>
      <c r="T200" s="1190"/>
      <c r="U200" s="1190"/>
      <c r="V200" s="1190"/>
      <c r="W200" s="1190"/>
      <c r="X200" s="1190"/>
      <c r="Y200" s="1190"/>
      <c r="Z200" s="1190"/>
      <c r="AA200" s="1190"/>
      <c r="AB200" s="1190"/>
      <c r="AC200" s="1190"/>
      <c r="AD200" s="1190"/>
      <c r="AE200" s="1190"/>
      <c r="AF200" s="1190"/>
      <c r="AG200" s="1190"/>
      <c r="AH200" s="1190"/>
      <c r="AI200" s="1190"/>
      <c r="AJ200" s="1190"/>
      <c r="AK200" s="1190"/>
      <c r="AL200" s="1190"/>
      <c r="AM200" s="1190"/>
      <c r="AN200" s="1190"/>
      <c r="AO200" s="1190"/>
      <c r="AP200" s="1190"/>
      <c r="AQ200" s="1190"/>
      <c r="AR200" s="1190"/>
      <c r="AS200" s="1190"/>
      <c r="AT200" s="1190"/>
      <c r="AU200" s="1190"/>
      <c r="AV200" s="1190"/>
      <c r="AW200" s="1190"/>
      <c r="AX200" s="1190"/>
      <c r="AY200" s="1190"/>
      <c r="AZ200" s="1190"/>
      <c r="BA200" s="1190"/>
      <c r="BB200" s="1191"/>
      <c r="BC200" s="1169"/>
      <c r="BD200" s="1171"/>
      <c r="BE200" s="1169"/>
      <c r="BP200" s="50" t="s">
        <v>720</v>
      </c>
      <c r="BQ200" s="50" t="str">
        <f>IF(C198="","",INDEX(外線情報!$K$5:$K$16,C198,1))&amp;""</f>
        <v/>
      </c>
      <c r="BR200" s="50" t="s">
        <v>417</v>
      </c>
      <c r="BS200" s="50" t="str">
        <f>IF(C198="","",INDEX(NK･NKG!$CG$5:$CG$52,C198,1))&amp;""</f>
        <v/>
      </c>
      <c r="BT200" s="50" t="s">
        <v>720</v>
      </c>
      <c r="BU200" s="50" t="str">
        <f>IF(E198="","",INDEX(外線情報!$K$5:$K$16,E198,1))&amp;""</f>
        <v/>
      </c>
      <c r="BV200" s="50" t="s">
        <v>417</v>
      </c>
      <c r="BW200" s="50" t="str">
        <f>IF(E198="","",INDEX(NK･NKG!$CG$5:$CG$52,E198,1))&amp;""</f>
        <v/>
      </c>
      <c r="BX200" s="50" t="s">
        <v>720</v>
      </c>
      <c r="BY200" s="50" t="str">
        <f>IF(G198="","",INDEX(外線情報!$K$5:$K$16,G198,1))&amp;""</f>
        <v/>
      </c>
      <c r="BZ200" s="50" t="s">
        <v>417</v>
      </c>
      <c r="CA200" s="50" t="str">
        <f>IF(G198="","",INDEX(NK･NKG!$CG$5:$CG$52,G198,1))&amp;""</f>
        <v/>
      </c>
      <c r="CB200" s="50" t="s">
        <v>720</v>
      </c>
      <c r="CC200" s="50" t="str">
        <f>IF(I198="","",INDEX(外線情報!$K$5:$K$16,I198,1))&amp;""</f>
        <v/>
      </c>
      <c r="CD200" s="50" t="s">
        <v>417</v>
      </c>
      <c r="CE200" s="50" t="str">
        <f>IF(I198="","",INDEX(NK･NKG!$CG$5:$CG$52,I198,1))&amp;""</f>
        <v/>
      </c>
      <c r="CF200" s="50" t="s">
        <v>720</v>
      </c>
      <c r="CG200" s="50" t="str">
        <f>IF(K198="","",INDEX(外線情報!$K$5:$K$16,K198,1))&amp;""</f>
        <v/>
      </c>
      <c r="CH200" s="50" t="s">
        <v>417</v>
      </c>
      <c r="CI200" s="50" t="str">
        <f>IF(K198="","",INDEX(NK･NKG!$CG$5:$CG$52,K198,1))&amp;""</f>
        <v/>
      </c>
      <c r="CJ200" s="50" t="s">
        <v>720</v>
      </c>
      <c r="CK200" s="50" t="str">
        <f>IF(M198="","",INDEX(外線情報!$K$5:$K$16,M198,1))&amp;""</f>
        <v/>
      </c>
      <c r="CL200" s="50" t="s">
        <v>417</v>
      </c>
      <c r="CM200" s="50" t="str">
        <f>IF(M198="","",INDEX(NK･NKG!$CG$5:$CG$52,M198,1))&amp;""</f>
        <v/>
      </c>
      <c r="DA200" s="1153" t="str">
        <f t="shared" ref="DA200" si="521">IF(DA197="grey","grey","")</f>
        <v>grey</v>
      </c>
      <c r="DB200" s="1154"/>
      <c r="DC200" s="1153" t="str">
        <f t="shared" ref="DC200" si="522">IF(DC197="grey","grey","")</f>
        <v>grey</v>
      </c>
      <c r="DD200" s="1154"/>
      <c r="DE200" s="1153" t="str">
        <f t="shared" ref="DE200" si="523">IF(DE197="grey","grey","")</f>
        <v>grey</v>
      </c>
      <c r="DF200" s="1154"/>
      <c r="DG200" s="1153" t="str">
        <f t="shared" ref="DG200" si="524">IF(DG197="grey","grey","")</f>
        <v>grey</v>
      </c>
      <c r="DH200" s="1154"/>
      <c r="DI200" s="1153" t="str">
        <f t="shared" ref="DI200" si="525">IF(DI197="grey","grey","")</f>
        <v>grey</v>
      </c>
      <c r="DJ200" s="1154"/>
      <c r="DK200" s="1153" t="str">
        <f t="shared" ref="DK200" si="526">IF(DK197="grey","grey","")</f>
        <v>grey</v>
      </c>
      <c r="DL200" s="1154"/>
      <c r="DM200" s="22" t="str">
        <f>IFERROR(INDEX(内線情報!$BL$5:$BL$41,MATCH(R200,内線情報!$AI$5:$AI$43,0),1),"")</f>
        <v/>
      </c>
      <c r="DN200" s="22">
        <f>IF(MAX($DM200:$DM226)&gt;0,MAX($DM200:$DM226),36)</f>
        <v>36</v>
      </c>
      <c r="DV200" s="1153" t="str">
        <f>IF(B198="IK",BQ200,IF(B198="NK",BS200,""))</f>
        <v/>
      </c>
      <c r="DW200" s="1154"/>
      <c r="DX200" s="1155" t="str">
        <f>IF(D198="IK",BU200,IF(D198="NK",BW200,""))</f>
        <v/>
      </c>
      <c r="DY200" s="1156"/>
      <c r="DZ200" s="1155" t="str">
        <f>IF(F198="IK",BY200,IF(F198="NK",CA200,""))</f>
        <v/>
      </c>
      <c r="EA200" s="1156"/>
      <c r="EB200" s="1155" t="str">
        <f>IF(H198="IK",CC200,IF(H198="NK",CE200,""))</f>
        <v/>
      </c>
      <c r="EC200" s="1156"/>
      <c r="ED200" s="1155" t="str">
        <f>IF(J198="IK",CG200,IF(J198="NK",CI200,""))</f>
        <v/>
      </c>
      <c r="EE200" s="1156"/>
      <c r="EF200" s="1155" t="str">
        <f>IF(L198="IK",CK200,IF(L198="NK",CM200,""))</f>
        <v/>
      </c>
      <c r="EG200" s="1156"/>
      <c r="ET200" s="1153"/>
      <c r="EU200" s="1154"/>
      <c r="EV200" s="1153"/>
      <c r="EW200" s="1154"/>
      <c r="EX200" s="1153"/>
      <c r="EY200" s="1154"/>
      <c r="EZ200" s="1153"/>
      <c r="FA200" s="1154"/>
      <c r="FB200" s="1153"/>
      <c r="FC200" s="1154"/>
      <c r="FD200" s="1153"/>
      <c r="FE200" s="1154"/>
      <c r="FF200" s="411"/>
      <c r="FG200" s="411"/>
      <c r="FH200" s="411"/>
      <c r="FI200" s="411"/>
      <c r="FJ200" s="411"/>
      <c r="FK200" s="411"/>
      <c r="FL200" s="411"/>
      <c r="FM200" s="411"/>
      <c r="FN200" s="411"/>
      <c r="FO200" s="411"/>
      <c r="FP200" s="411"/>
      <c r="FQ200" s="411"/>
      <c r="FR200" s="1153"/>
      <c r="FS200" s="1154"/>
      <c r="FT200" s="1153"/>
      <c r="FU200" s="1154"/>
      <c r="FV200" s="1153"/>
      <c r="FW200" s="1154"/>
      <c r="FX200" s="1153"/>
      <c r="FY200" s="1154"/>
      <c r="FZ200" s="1153"/>
      <c r="GA200" s="1154"/>
      <c r="GB200" s="1153"/>
      <c r="GC200" s="1154"/>
      <c r="GE200" s="1171"/>
      <c r="GF200" s="1171"/>
      <c r="GG200" s="1169"/>
      <c r="GH200" s="1171"/>
      <c r="GI200" s="690"/>
      <c r="GJ200" s="690"/>
      <c r="GK200" s="690"/>
      <c r="GL200" s="690"/>
      <c r="GM200" s="690"/>
      <c r="GN200" s="690"/>
      <c r="GO200" s="690"/>
      <c r="GP200" s="690"/>
      <c r="GQ200" s="690"/>
      <c r="GR200" s="690"/>
      <c r="GS200" s="690"/>
      <c r="GT200" s="690"/>
      <c r="GU200" s="690"/>
      <c r="GV200" s="690"/>
      <c r="GW200" s="690"/>
      <c r="GX200" s="690"/>
      <c r="GY200" s="690"/>
      <c r="GZ200" s="690"/>
      <c r="HA200" s="690"/>
      <c r="HB200" s="690"/>
      <c r="HC200" s="690"/>
      <c r="HD200" s="690"/>
      <c r="HE200" s="690"/>
      <c r="HF200" s="690"/>
      <c r="HG200" s="690"/>
      <c r="HH200" s="690"/>
      <c r="HI200" s="690"/>
      <c r="HJ200" s="690"/>
      <c r="HK200" s="690"/>
      <c r="HL200" s="690"/>
      <c r="HM200" s="690"/>
      <c r="HN200" s="690"/>
      <c r="HO200" s="690"/>
      <c r="HP200" s="690"/>
      <c r="HQ200" s="690"/>
      <c r="HR200" s="690"/>
      <c r="HS200" s="1169"/>
      <c r="HT200" s="1171"/>
      <c r="HU200" s="1169"/>
    </row>
    <row r="201" spans="1:229">
      <c r="B201" s="1184" t="s">
        <v>1318</v>
      </c>
      <c r="C201" s="1185"/>
      <c r="D201" s="1182" t="s">
        <v>1318</v>
      </c>
      <c r="E201" s="1183"/>
      <c r="F201" s="1184" t="s">
        <v>1318</v>
      </c>
      <c r="G201" s="1185"/>
      <c r="H201" s="1182" t="s">
        <v>1318</v>
      </c>
      <c r="I201" s="1183"/>
      <c r="J201" s="1184" t="s">
        <v>1323</v>
      </c>
      <c r="K201" s="1185"/>
      <c r="L201" s="1182" t="s">
        <v>1323</v>
      </c>
      <c r="M201" s="1183"/>
      <c r="N201" s="30"/>
      <c r="O201" s="1151">
        <v>1</v>
      </c>
      <c r="P201" s="1151" t="str">
        <f>IFERROR(INDEX(内線情報!$C$5:$C$54,MATCH($Q201,内線情報!$B$5:$B$54,0)),"")&amp;""</f>
        <v/>
      </c>
      <c r="Q201" s="1160"/>
      <c r="R201" s="1151" t="str">
        <f>IFERROR(INDEX(内線情報!$D$5:$D$54,MATCH($Q201,内線情報!$B$5:$B$54,0)),"")&amp;""</f>
        <v/>
      </c>
      <c r="S201" s="634" t="s">
        <v>643</v>
      </c>
      <c r="T201" s="634" t="s">
        <v>643</v>
      </c>
      <c r="U201" s="634" t="s">
        <v>643</v>
      </c>
      <c r="V201" s="634" t="s">
        <v>643</v>
      </c>
      <c r="W201" s="634" t="s">
        <v>643</v>
      </c>
      <c r="X201" s="634" t="s">
        <v>643</v>
      </c>
      <c r="Y201" s="634" t="s">
        <v>643</v>
      </c>
      <c r="Z201" s="634" t="s">
        <v>643</v>
      </c>
      <c r="AA201" s="634" t="s">
        <v>643</v>
      </c>
      <c r="AB201" s="634" t="s">
        <v>643</v>
      </c>
      <c r="AC201" s="634" t="s">
        <v>643</v>
      </c>
      <c r="AD201" s="634" t="s">
        <v>643</v>
      </c>
      <c r="AE201" s="634" t="s">
        <v>643</v>
      </c>
      <c r="AF201" s="634" t="s">
        <v>643</v>
      </c>
      <c r="AG201" s="634" t="s">
        <v>643</v>
      </c>
      <c r="AH201" s="634" t="s">
        <v>643</v>
      </c>
      <c r="AI201" s="634" t="s">
        <v>643</v>
      </c>
      <c r="AJ201" s="634" t="s">
        <v>643</v>
      </c>
      <c r="AK201" s="634" t="s">
        <v>643</v>
      </c>
      <c r="AL201" s="634" t="s">
        <v>643</v>
      </c>
      <c r="AM201" s="634" t="s">
        <v>643</v>
      </c>
      <c r="AN201" s="634" t="s">
        <v>643</v>
      </c>
      <c r="AO201" s="634" t="s">
        <v>643</v>
      </c>
      <c r="AP201" s="634" t="s">
        <v>643</v>
      </c>
      <c r="AQ201" s="634" t="s">
        <v>643</v>
      </c>
      <c r="AR201" s="634" t="s">
        <v>643</v>
      </c>
      <c r="AS201" s="634" t="s">
        <v>643</v>
      </c>
      <c r="AT201" s="634" t="s">
        <v>643</v>
      </c>
      <c r="AU201" s="634" t="s">
        <v>643</v>
      </c>
      <c r="AV201" s="634" t="s">
        <v>643</v>
      </c>
      <c r="AW201" s="634" t="s">
        <v>643</v>
      </c>
      <c r="AX201" s="634" t="s">
        <v>643</v>
      </c>
      <c r="AY201" s="634" t="s">
        <v>643</v>
      </c>
      <c r="AZ201" s="634" t="s">
        <v>643</v>
      </c>
      <c r="BA201" s="634" t="s">
        <v>643</v>
      </c>
      <c r="BB201" s="634" t="s">
        <v>643</v>
      </c>
      <c r="BC201" s="1178" t="s">
        <v>643</v>
      </c>
      <c r="BD201" s="1151" t="str">
        <f>IFERROR(IF(Q201="","",IF(ISBLANK(INDEX(内線情報!$G$5:$G$54,Q201)),1,DS201)),"")&amp;""</f>
        <v/>
      </c>
      <c r="BE201" s="1180"/>
      <c r="BW201" s="50"/>
      <c r="CH201" s="50"/>
      <c r="CI201" s="50"/>
      <c r="DA201" s="1153" t="str">
        <f>IF(DA197="grey","grey",IF(AND(B198&lt;&gt;$BG$7,B198&lt;&gt;$BG$9,B198&lt;&gt;$BG$13,B198&lt;&gt;$BG$12),"grey",IF(B201="","yellow",IF(COUNTIF($CN$6:$CN$32,B201)&gt;0,"","red"))))</f>
        <v>grey</v>
      </c>
      <c r="DB201" s="1154"/>
      <c r="DC201" s="1153" t="str">
        <f>IF(DC197="grey","grey",IF(AND(D198&lt;&gt;$BG$7,D198&lt;&gt;$BG$9,D198&lt;&gt;$BG$13,D198&lt;&gt;$BG$12),"grey",IF(D201="","yellow",IF(COUNTIF($CN$6:$CN$32,D201)&gt;0,"","red"))))</f>
        <v>grey</v>
      </c>
      <c r="DD201" s="1154"/>
      <c r="DE201" s="1153" t="str">
        <f>IF(DE197="grey","grey",IF(AND(F198&lt;&gt;$BG$7,F198&lt;&gt;$BG$9,F198&lt;&gt;$BG$13,F198&lt;&gt;$BG$12),"grey",IF(F201="","yellow",IF(COUNTIF($CN$6:$CN$32,F201)&gt;0,"","red"))))</f>
        <v>grey</v>
      </c>
      <c r="DF201" s="1154"/>
      <c r="DG201" s="1153" t="str">
        <f>IF(DG197="grey","grey",IF(AND(H198&lt;&gt;$BG$7,H198&lt;&gt;$BG$9,H198&lt;&gt;$BG$13,H198&lt;&gt;$BG$12),"grey",IF(H201="","yellow",IF(COUNTIF($CN$6:$CN$32,H201)&gt;0,"","red"))))</f>
        <v>grey</v>
      </c>
      <c r="DH201" s="1154"/>
      <c r="DI201" s="1153" t="str">
        <f>IF(DI197="grey","grey",IF(AND(J198&lt;&gt;$BG$7,J198&lt;&gt;$BG$9,J198&lt;&gt;$BG$13,J198&lt;&gt;$BG$12),"grey",IF(J201="","yellow",IF(COUNTIF($CN$6:$CN$32,J201)&gt;0,"","red"))))</f>
        <v>grey</v>
      </c>
      <c r="DJ201" s="1154"/>
      <c r="DK201" s="1153" t="str">
        <f>IF(DK197="grey","grey",IF(AND(L198&lt;&gt;$BG$7,L198&lt;&gt;$BG$9,L198&lt;&gt;$BG$13,L198&lt;&gt;$BG$12),"grey",IF(L201="","yellow",IF(COUNTIF($CN$6:$CN$32,L201)&gt;0,"","red"))))</f>
        <v>grey</v>
      </c>
      <c r="DL201" s="1154"/>
      <c r="DM201" s="22" t="str">
        <f>IFERROR(INDEX(内線情報!$BL$5:$BL$41,MATCH(R201,内線情報!$AI$5:$AI$43,0),1),"")</f>
        <v/>
      </c>
      <c r="DS201" s="1141" t="e">
        <f>INDEX(内線情報!$G$5:$G$54,MATCH(Q201,DK,0))</f>
        <v>#N/A</v>
      </c>
      <c r="DV201" s="1153"/>
      <c r="DW201" s="1154"/>
      <c r="DX201" s="1153"/>
      <c r="DY201" s="1154"/>
      <c r="DZ201" s="1153"/>
      <c r="EA201" s="1154"/>
      <c r="EB201" s="1153"/>
      <c r="EC201" s="1154"/>
      <c r="ED201" s="1153"/>
      <c r="EE201" s="1154"/>
      <c r="EF201" s="1153"/>
      <c r="EG201" s="1154"/>
      <c r="ET201" s="1153"/>
      <c r="EU201" s="1154"/>
      <c r="EV201" s="1153"/>
      <c r="EW201" s="1154"/>
      <c r="EX201" s="1153"/>
      <c r="EY201" s="1154"/>
      <c r="EZ201" s="1153"/>
      <c r="FA201" s="1154"/>
      <c r="FB201" s="1153"/>
      <c r="FC201" s="1154"/>
      <c r="FD201" s="1153"/>
      <c r="FE201" s="1154"/>
      <c r="FF201" s="411"/>
      <c r="FG201" s="411"/>
      <c r="FH201" s="411"/>
      <c r="FI201" s="411"/>
      <c r="FJ201" s="411"/>
      <c r="FK201" s="411"/>
      <c r="FL201" s="411"/>
      <c r="FM201" s="411"/>
      <c r="FN201" s="411"/>
      <c r="FO201" s="411"/>
      <c r="FP201" s="411"/>
      <c r="FQ201" s="411"/>
      <c r="FR201" s="1153"/>
      <c r="FS201" s="1154"/>
      <c r="FT201" s="1153"/>
      <c r="FU201" s="1154"/>
      <c r="FV201" s="1153"/>
      <c r="FW201" s="1154"/>
      <c r="FX201" s="1153"/>
      <c r="FY201" s="1154"/>
      <c r="FZ201" s="1153"/>
      <c r="GA201" s="1154"/>
      <c r="GB201" s="1153"/>
      <c r="GC201" s="1154"/>
      <c r="GE201" s="1151" t="str">
        <f>IF($GF201="grey","grey","")</f>
        <v>grey</v>
      </c>
      <c r="GF201" s="1151" t="str">
        <f>IF($GG201="grey","grey","")</f>
        <v>grey</v>
      </c>
      <c r="GG201" s="1160" t="str">
        <f>IF(Q201="","grey",IF(COUNTIF(Q:Q,Q201)&gt;1,"red",IF(COUNTIF(_DK,Q201)&gt;0,"","red")))</f>
        <v>grey</v>
      </c>
      <c r="GH201" s="1151" t="str">
        <f>IF($GF201="grey","grey","")</f>
        <v>grey</v>
      </c>
      <c r="GI201" s="633" t="str">
        <f t="shared" ref="GI201:HR201" si="527">IF(GI198="grey","grey",IF($GG201="grey","grey",IF(S201="","yellow",IF(COUNTIF($CT$6:$CT$21,S201)&gt;0,"","red"))))</f>
        <v>grey</v>
      </c>
      <c r="GJ201" s="633" t="str">
        <f t="shared" si="527"/>
        <v>grey</v>
      </c>
      <c r="GK201" s="633" t="str">
        <f t="shared" si="527"/>
        <v>grey</v>
      </c>
      <c r="GL201" s="633" t="str">
        <f t="shared" si="527"/>
        <v>grey</v>
      </c>
      <c r="GM201" s="633" t="str">
        <f t="shared" si="527"/>
        <v>grey</v>
      </c>
      <c r="GN201" s="633" t="str">
        <f t="shared" si="527"/>
        <v>grey</v>
      </c>
      <c r="GO201" s="633" t="str">
        <f t="shared" si="527"/>
        <v>grey</v>
      </c>
      <c r="GP201" s="633" t="str">
        <f t="shared" si="527"/>
        <v>grey</v>
      </c>
      <c r="GQ201" s="633" t="str">
        <f t="shared" si="527"/>
        <v>grey</v>
      </c>
      <c r="GR201" s="633" t="str">
        <f t="shared" si="527"/>
        <v>grey</v>
      </c>
      <c r="GS201" s="633" t="str">
        <f t="shared" si="527"/>
        <v>grey</v>
      </c>
      <c r="GT201" s="633" t="str">
        <f t="shared" si="527"/>
        <v>grey</v>
      </c>
      <c r="GU201" s="633" t="str">
        <f t="shared" si="527"/>
        <v>grey</v>
      </c>
      <c r="GV201" s="633" t="str">
        <f t="shared" si="527"/>
        <v>grey</v>
      </c>
      <c r="GW201" s="633" t="str">
        <f t="shared" si="527"/>
        <v>grey</v>
      </c>
      <c r="GX201" s="633" t="str">
        <f t="shared" si="527"/>
        <v>grey</v>
      </c>
      <c r="GY201" s="633" t="str">
        <f t="shared" si="527"/>
        <v>grey</v>
      </c>
      <c r="GZ201" s="633" t="str">
        <f t="shared" si="527"/>
        <v>grey</v>
      </c>
      <c r="HA201" s="633" t="str">
        <f t="shared" si="527"/>
        <v>grey</v>
      </c>
      <c r="HB201" s="633" t="str">
        <f t="shared" si="527"/>
        <v>grey</v>
      </c>
      <c r="HC201" s="633" t="str">
        <f t="shared" si="527"/>
        <v>grey</v>
      </c>
      <c r="HD201" s="633" t="str">
        <f t="shared" si="527"/>
        <v>grey</v>
      </c>
      <c r="HE201" s="633" t="str">
        <f t="shared" si="527"/>
        <v>grey</v>
      </c>
      <c r="HF201" s="633" t="str">
        <f t="shared" si="527"/>
        <v>grey</v>
      </c>
      <c r="HG201" s="633" t="str">
        <f t="shared" si="527"/>
        <v>grey</v>
      </c>
      <c r="HH201" s="633" t="str">
        <f t="shared" si="527"/>
        <v>grey</v>
      </c>
      <c r="HI201" s="633" t="str">
        <f t="shared" si="527"/>
        <v>grey</v>
      </c>
      <c r="HJ201" s="633" t="str">
        <f t="shared" si="527"/>
        <v>grey</v>
      </c>
      <c r="HK201" s="633" t="str">
        <f t="shared" si="527"/>
        <v>grey</v>
      </c>
      <c r="HL201" s="633" t="str">
        <f t="shared" si="527"/>
        <v>grey</v>
      </c>
      <c r="HM201" s="633" t="str">
        <f t="shared" si="527"/>
        <v>grey</v>
      </c>
      <c r="HN201" s="633" t="str">
        <f t="shared" si="527"/>
        <v>grey</v>
      </c>
      <c r="HO201" s="633" t="str">
        <f t="shared" si="527"/>
        <v>grey</v>
      </c>
      <c r="HP201" s="633" t="str">
        <f t="shared" si="527"/>
        <v>grey</v>
      </c>
      <c r="HQ201" s="633" t="str">
        <f t="shared" si="527"/>
        <v>grey</v>
      </c>
      <c r="HR201" s="633" t="str">
        <f t="shared" si="527"/>
        <v>grey</v>
      </c>
      <c r="HS201" s="1162" t="str">
        <f>IF($GG201="grey","grey",IF(BC201="","",IF(COUNTIF($CV$6:$CV$7,BC201)&gt;0,"","red")))</f>
        <v>grey</v>
      </c>
      <c r="HT201" s="1151" t="str">
        <f>IF($GG201="grey","grey","")</f>
        <v>grey</v>
      </c>
      <c r="HU201" s="1160" t="str">
        <f>IF($GG201="grey","grey","")</f>
        <v>grey</v>
      </c>
    </row>
    <row r="202" spans="1:229">
      <c r="B202" s="1186" t="s">
        <v>291</v>
      </c>
      <c r="C202" s="1187"/>
      <c r="D202" s="1186" t="s">
        <v>292</v>
      </c>
      <c r="E202" s="1187"/>
      <c r="F202" s="1186" t="s">
        <v>293</v>
      </c>
      <c r="G202" s="1187"/>
      <c r="H202" s="1186" t="s">
        <v>294</v>
      </c>
      <c r="I202" s="1187"/>
      <c r="J202" s="1186" t="s">
        <v>295</v>
      </c>
      <c r="K202" s="1187"/>
      <c r="L202" s="1186" t="s">
        <v>296</v>
      </c>
      <c r="M202" s="1187"/>
      <c r="N202" s="30"/>
      <c r="O202" s="1152"/>
      <c r="P202" s="1152"/>
      <c r="Q202" s="1161"/>
      <c r="R202" s="1152"/>
      <c r="S202" s="635" t="s">
        <v>643</v>
      </c>
      <c r="T202" s="635" t="s">
        <v>643</v>
      </c>
      <c r="U202" s="635" t="s">
        <v>643</v>
      </c>
      <c r="V202" s="635" t="s">
        <v>643</v>
      </c>
      <c r="W202" s="635" t="s">
        <v>643</v>
      </c>
      <c r="X202" s="635" t="s">
        <v>643</v>
      </c>
      <c r="Y202" s="635" t="s">
        <v>643</v>
      </c>
      <c r="Z202" s="635" t="s">
        <v>643</v>
      </c>
      <c r="AA202" s="635" t="s">
        <v>643</v>
      </c>
      <c r="AB202" s="635" t="s">
        <v>643</v>
      </c>
      <c r="AC202" s="635" t="s">
        <v>643</v>
      </c>
      <c r="AD202" s="635" t="s">
        <v>643</v>
      </c>
      <c r="AE202" s="635" t="s">
        <v>643</v>
      </c>
      <c r="AF202" s="635" t="s">
        <v>643</v>
      </c>
      <c r="AG202" s="635" t="s">
        <v>643</v>
      </c>
      <c r="AH202" s="635" t="s">
        <v>643</v>
      </c>
      <c r="AI202" s="635" t="s">
        <v>643</v>
      </c>
      <c r="AJ202" s="635" t="s">
        <v>643</v>
      </c>
      <c r="AK202" s="635" t="s">
        <v>643</v>
      </c>
      <c r="AL202" s="635" t="s">
        <v>643</v>
      </c>
      <c r="AM202" s="635" t="s">
        <v>643</v>
      </c>
      <c r="AN202" s="635" t="s">
        <v>643</v>
      </c>
      <c r="AO202" s="635" t="s">
        <v>643</v>
      </c>
      <c r="AP202" s="635" t="s">
        <v>643</v>
      </c>
      <c r="AQ202" s="635" t="s">
        <v>643</v>
      </c>
      <c r="AR202" s="635" t="s">
        <v>643</v>
      </c>
      <c r="AS202" s="635" t="s">
        <v>643</v>
      </c>
      <c r="AT202" s="635" t="s">
        <v>643</v>
      </c>
      <c r="AU202" s="635" t="s">
        <v>643</v>
      </c>
      <c r="AV202" s="635" t="s">
        <v>643</v>
      </c>
      <c r="AW202" s="635" t="s">
        <v>643</v>
      </c>
      <c r="AX202" s="635" t="s">
        <v>643</v>
      </c>
      <c r="AY202" s="635" t="s">
        <v>643</v>
      </c>
      <c r="AZ202" s="635" t="s">
        <v>643</v>
      </c>
      <c r="BA202" s="635" t="s">
        <v>643</v>
      </c>
      <c r="BB202" s="635" t="s">
        <v>643</v>
      </c>
      <c r="BC202" s="1179"/>
      <c r="BD202" s="1152"/>
      <c r="BE202" s="1181"/>
      <c r="BQ202" s="52"/>
      <c r="BS202" s="52"/>
      <c r="BU202" s="52"/>
      <c r="BV202" s="50"/>
      <c r="BW202" s="52"/>
      <c r="BY202" s="52"/>
      <c r="CA202" s="52"/>
      <c r="CC202" s="52"/>
      <c r="CE202" s="52"/>
      <c r="CG202" s="52"/>
      <c r="CH202" s="50"/>
      <c r="CI202" s="52"/>
      <c r="CK202" s="52"/>
      <c r="CM202" s="52"/>
      <c r="DA202" s="1166" t="str">
        <f>IFERROR(IF(COUNT(Q201:Q226)&gt;0,IF($DN200&lt;8,"grey",B202),"grey"),B202)</f>
        <v>grey</v>
      </c>
      <c r="DB202" s="1167"/>
      <c r="DC202" s="1166" t="str">
        <f>IFERROR(IF(COUNT(Q201:Q226)&gt;0,IF($DN200&lt;8,"grey",D202),"grey"),D202)</f>
        <v>grey</v>
      </c>
      <c r="DD202" s="1167"/>
      <c r="DE202" s="1166" t="str">
        <f>IFERROR(IF(COUNT(Q201:Q226)&gt;0,IF($DN200&lt;18,"grey",F202),"grey"),F202)</f>
        <v>grey</v>
      </c>
      <c r="DF202" s="1167"/>
      <c r="DG202" s="1166" t="str">
        <f>IFERROR(IF(COUNT(Q201:Q226)&gt;0,IF($DN200&lt;18,"grey",H202),"grey"),H202)</f>
        <v>grey</v>
      </c>
      <c r="DH202" s="1167"/>
      <c r="DI202" s="1166" t="str">
        <f>IFERROR(IF(COUNT(Q201:Q226)&gt;0,IF($DN200&lt;18,"grey",J202),"grey"),J202)</f>
        <v>grey</v>
      </c>
      <c r="DJ202" s="1167"/>
      <c r="DK202" s="1166" t="str">
        <f>IFERROR(IF(COUNT(Q201:Q226)&gt;0,IF($DN200&lt;18,"grey",L202),"grey"),L202)</f>
        <v>grey</v>
      </c>
      <c r="DL202" s="1167"/>
      <c r="DM202" s="22" t="str">
        <f>IFERROR(INDEX(内線情報!$BL$5:$BL$41,MATCH(R202,内線情報!$AI$5:$AI$43,0),1),"")</f>
        <v/>
      </c>
      <c r="DS202" s="1141"/>
      <c r="DV202" s="1166"/>
      <c r="DW202" s="1167"/>
      <c r="DX202" s="1166"/>
      <c r="DY202" s="1167"/>
      <c r="DZ202" s="1166"/>
      <c r="EA202" s="1167"/>
      <c r="EB202" s="1166"/>
      <c r="EC202" s="1167"/>
      <c r="ED202" s="1166"/>
      <c r="EE202" s="1167"/>
      <c r="EF202" s="1166"/>
      <c r="EG202" s="1167"/>
      <c r="ET202" s="1166"/>
      <c r="EU202" s="1167"/>
      <c r="EV202" s="1166"/>
      <c r="EW202" s="1167"/>
      <c r="EX202" s="1166"/>
      <c r="EY202" s="1167"/>
      <c r="EZ202" s="1166"/>
      <c r="FA202" s="1167"/>
      <c r="FB202" s="1166"/>
      <c r="FC202" s="1167"/>
      <c r="FD202" s="1166"/>
      <c r="FE202" s="1167"/>
      <c r="FF202" s="420"/>
      <c r="FG202" s="420"/>
      <c r="FH202" s="420"/>
      <c r="FI202" s="420"/>
      <c r="FJ202" s="420"/>
      <c r="FK202" s="420"/>
      <c r="FL202" s="420"/>
      <c r="FM202" s="420"/>
      <c r="FN202" s="420"/>
      <c r="FO202" s="420"/>
      <c r="FP202" s="420"/>
      <c r="FQ202" s="420"/>
      <c r="FR202" s="1166"/>
      <c r="FS202" s="1167"/>
      <c r="FT202" s="1166"/>
      <c r="FU202" s="1167"/>
      <c r="FV202" s="1166"/>
      <c r="FW202" s="1167"/>
      <c r="FX202" s="1166"/>
      <c r="FY202" s="1167"/>
      <c r="FZ202" s="1166"/>
      <c r="GA202" s="1167"/>
      <c r="GB202" s="1166"/>
      <c r="GC202" s="1167"/>
      <c r="GE202" s="1152"/>
      <c r="GF202" s="1152"/>
      <c r="GG202" s="1161"/>
      <c r="GH202" s="1152"/>
      <c r="GI202" s="633" t="str">
        <f t="shared" ref="GI202:HR202" si="528">IF(GI198="grey","grey",IF($GG201="grey","grey",IF(S202="","yellow",IF(COUNTIF($CW$6:$CW$7,S202)&gt;0,"","red"))))</f>
        <v>grey</v>
      </c>
      <c r="GJ202" s="633" t="str">
        <f t="shared" si="528"/>
        <v>grey</v>
      </c>
      <c r="GK202" s="633" t="str">
        <f t="shared" si="528"/>
        <v>grey</v>
      </c>
      <c r="GL202" s="633" t="str">
        <f t="shared" si="528"/>
        <v>grey</v>
      </c>
      <c r="GM202" s="633" t="str">
        <f t="shared" si="528"/>
        <v>grey</v>
      </c>
      <c r="GN202" s="633" t="str">
        <f t="shared" si="528"/>
        <v>grey</v>
      </c>
      <c r="GO202" s="633" t="str">
        <f t="shared" si="528"/>
        <v>grey</v>
      </c>
      <c r="GP202" s="633" t="str">
        <f t="shared" si="528"/>
        <v>grey</v>
      </c>
      <c r="GQ202" s="633" t="str">
        <f t="shared" si="528"/>
        <v>grey</v>
      </c>
      <c r="GR202" s="633" t="str">
        <f t="shared" si="528"/>
        <v>grey</v>
      </c>
      <c r="GS202" s="633" t="str">
        <f t="shared" si="528"/>
        <v>grey</v>
      </c>
      <c r="GT202" s="633" t="str">
        <f t="shared" si="528"/>
        <v>grey</v>
      </c>
      <c r="GU202" s="633" t="str">
        <f t="shared" si="528"/>
        <v>grey</v>
      </c>
      <c r="GV202" s="633" t="str">
        <f t="shared" si="528"/>
        <v>grey</v>
      </c>
      <c r="GW202" s="633" t="str">
        <f t="shared" si="528"/>
        <v>grey</v>
      </c>
      <c r="GX202" s="633" t="str">
        <f t="shared" si="528"/>
        <v>grey</v>
      </c>
      <c r="GY202" s="633" t="str">
        <f t="shared" si="528"/>
        <v>grey</v>
      </c>
      <c r="GZ202" s="633" t="str">
        <f t="shared" si="528"/>
        <v>grey</v>
      </c>
      <c r="HA202" s="633" t="str">
        <f t="shared" si="528"/>
        <v>grey</v>
      </c>
      <c r="HB202" s="633" t="str">
        <f t="shared" si="528"/>
        <v>grey</v>
      </c>
      <c r="HC202" s="633" t="str">
        <f t="shared" si="528"/>
        <v>grey</v>
      </c>
      <c r="HD202" s="633" t="str">
        <f t="shared" si="528"/>
        <v>grey</v>
      </c>
      <c r="HE202" s="633" t="str">
        <f t="shared" si="528"/>
        <v>grey</v>
      </c>
      <c r="HF202" s="633" t="str">
        <f t="shared" si="528"/>
        <v>grey</v>
      </c>
      <c r="HG202" s="633" t="str">
        <f t="shared" si="528"/>
        <v>grey</v>
      </c>
      <c r="HH202" s="633" t="str">
        <f t="shared" si="528"/>
        <v>grey</v>
      </c>
      <c r="HI202" s="633" t="str">
        <f t="shared" si="528"/>
        <v>grey</v>
      </c>
      <c r="HJ202" s="633" t="str">
        <f t="shared" si="528"/>
        <v>grey</v>
      </c>
      <c r="HK202" s="633" t="str">
        <f t="shared" si="528"/>
        <v>grey</v>
      </c>
      <c r="HL202" s="633" t="str">
        <f t="shared" si="528"/>
        <v>grey</v>
      </c>
      <c r="HM202" s="633" t="str">
        <f t="shared" si="528"/>
        <v>grey</v>
      </c>
      <c r="HN202" s="633" t="str">
        <f t="shared" si="528"/>
        <v>grey</v>
      </c>
      <c r="HO202" s="633" t="str">
        <f t="shared" si="528"/>
        <v>grey</v>
      </c>
      <c r="HP202" s="633" t="str">
        <f t="shared" si="528"/>
        <v>grey</v>
      </c>
      <c r="HQ202" s="633" t="str">
        <f t="shared" si="528"/>
        <v>grey</v>
      </c>
      <c r="HR202" s="633" t="str">
        <f t="shared" si="528"/>
        <v>grey</v>
      </c>
      <c r="HS202" s="1163"/>
      <c r="HT202" s="1152"/>
      <c r="HU202" s="1161"/>
    </row>
    <row r="203" spans="1:229">
      <c r="B203" s="34" t="s">
        <v>57</v>
      </c>
      <c r="C203" s="35"/>
      <c r="D203" s="34" t="s">
        <v>57</v>
      </c>
      <c r="E203" s="35"/>
      <c r="F203" s="34" t="s">
        <v>57</v>
      </c>
      <c r="G203" s="35"/>
      <c r="H203" s="34" t="s">
        <v>57</v>
      </c>
      <c r="I203" s="35"/>
      <c r="J203" s="34" t="s">
        <v>57</v>
      </c>
      <c r="K203" s="35"/>
      <c r="L203" s="34" t="s">
        <v>57</v>
      </c>
      <c r="M203" s="35"/>
      <c r="N203" s="30"/>
      <c r="O203" s="1151">
        <v>2</v>
      </c>
      <c r="P203" s="1151" t="str">
        <f>IFERROR(INDEX(内線情報!$C$5:$C$54,MATCH($Q203,内線情報!$B$5:$B$54,0)),"")&amp;""</f>
        <v/>
      </c>
      <c r="Q203" s="1160"/>
      <c r="R203" s="1151" t="str">
        <f>IFERROR(INDEX(内線情報!$D$5:$D$54,MATCH($Q203,内線情報!$B$5:$B$54,0)),"")&amp;""</f>
        <v/>
      </c>
      <c r="S203" s="634" t="s">
        <v>643</v>
      </c>
      <c r="T203" s="634" t="s">
        <v>643</v>
      </c>
      <c r="U203" s="634" t="s">
        <v>643</v>
      </c>
      <c r="V203" s="634" t="s">
        <v>643</v>
      </c>
      <c r="W203" s="634" t="s">
        <v>643</v>
      </c>
      <c r="X203" s="634" t="s">
        <v>643</v>
      </c>
      <c r="Y203" s="634" t="s">
        <v>643</v>
      </c>
      <c r="Z203" s="634" t="s">
        <v>643</v>
      </c>
      <c r="AA203" s="634" t="s">
        <v>643</v>
      </c>
      <c r="AB203" s="634" t="s">
        <v>643</v>
      </c>
      <c r="AC203" s="634" t="s">
        <v>643</v>
      </c>
      <c r="AD203" s="634" t="s">
        <v>643</v>
      </c>
      <c r="AE203" s="634" t="s">
        <v>643</v>
      </c>
      <c r="AF203" s="634" t="s">
        <v>643</v>
      </c>
      <c r="AG203" s="634" t="s">
        <v>643</v>
      </c>
      <c r="AH203" s="634" t="s">
        <v>643</v>
      </c>
      <c r="AI203" s="634" t="s">
        <v>643</v>
      </c>
      <c r="AJ203" s="634" t="s">
        <v>643</v>
      </c>
      <c r="AK203" s="634" t="s">
        <v>643</v>
      </c>
      <c r="AL203" s="634" t="s">
        <v>643</v>
      </c>
      <c r="AM203" s="634" t="s">
        <v>643</v>
      </c>
      <c r="AN203" s="634" t="s">
        <v>643</v>
      </c>
      <c r="AO203" s="634" t="s">
        <v>643</v>
      </c>
      <c r="AP203" s="634" t="s">
        <v>643</v>
      </c>
      <c r="AQ203" s="634" t="s">
        <v>643</v>
      </c>
      <c r="AR203" s="634" t="s">
        <v>643</v>
      </c>
      <c r="AS203" s="634" t="s">
        <v>643</v>
      </c>
      <c r="AT203" s="634" t="s">
        <v>643</v>
      </c>
      <c r="AU203" s="634" t="s">
        <v>643</v>
      </c>
      <c r="AV203" s="634" t="s">
        <v>643</v>
      </c>
      <c r="AW203" s="634" t="s">
        <v>643</v>
      </c>
      <c r="AX203" s="634" t="s">
        <v>643</v>
      </c>
      <c r="AY203" s="634" t="s">
        <v>643</v>
      </c>
      <c r="AZ203" s="634" t="s">
        <v>643</v>
      </c>
      <c r="BA203" s="634" t="s">
        <v>643</v>
      </c>
      <c r="BB203" s="634" t="s">
        <v>643</v>
      </c>
      <c r="BC203" s="1178" t="s">
        <v>643</v>
      </c>
      <c r="BD203" s="1151" t="str">
        <f>IFERROR(IF(Q203="","",IF(ISBLANK(INDEX(内線情報!$G$5:$G$54,Q203)),1,DS203)),"")&amp;""</f>
        <v/>
      </c>
      <c r="BE203" s="1180"/>
      <c r="BU203" s="50"/>
      <c r="BV203" s="50"/>
      <c r="BW203" s="50"/>
      <c r="CG203" s="50"/>
      <c r="CH203" s="50"/>
      <c r="CI203" s="50"/>
      <c r="DA203" s="34" t="str">
        <f>IF(DA202="grey","grey",IF(B203="","yellow",IF(COUNTIF($BG$6:$BG$39,B203)&gt;0,"","red")))</f>
        <v>grey</v>
      </c>
      <c r="DB203" s="35" t="str">
        <f ca="1">IF(DA202="grey","grey",IFERROR(IF(COUNTIF(INDIRECT(B203),SUBSTITUTE(C203,"*","~")),EU203,"red"),IF(AND(C203&lt;&gt;$BG$7,C203&lt;&gt;$BG$8,C203&lt;&gt;$BG$9,C203&lt;&gt;$BG$10,C203&lt;&gt;$BG$11,C203&lt;&gt;$BG$12,C203&lt;&gt;$BG$13),"grey",EU203)))</f>
        <v>grey</v>
      </c>
      <c r="DC203" s="34" t="str">
        <f>IF(DC202="grey","grey",IF(D203="","yellow",IF(COUNTIF($BG$6:$BG$39,D203)&gt;0,"","red")))</f>
        <v>grey</v>
      </c>
      <c r="DD203" s="35" t="str">
        <f ca="1">IF(DC202="grey","grey",IFERROR(IF(COUNTIF(INDIRECT(D203),SUBSTITUTE(E203,"*","~")),EW203,"red"),IF(AND(E203&lt;&gt;$BG$7,E203&lt;&gt;$BG$8,E203&lt;&gt;$BG$9,E203&lt;&gt;$BG$10,E203&lt;&gt;$BG$11,E203&lt;&gt;$BG$12,E203&lt;&gt;$BG$13),"grey",EW203)))</f>
        <v>grey</v>
      </c>
      <c r="DE203" s="34" t="str">
        <f>IF(DE202="grey","grey",IF(F203="","yellow",IF(COUNTIF($BG$6:$BG$39,F203)&gt;0,"","red")))</f>
        <v>grey</v>
      </c>
      <c r="DF203" s="35" t="str">
        <f ca="1">IF(DE202="grey","grey",IFERROR(IF(COUNTIF(INDIRECT(F203),SUBSTITUTE(G203,"*","~")),EY203,"red"),IF(AND(G203&lt;&gt;$BG$7,G203&lt;&gt;$BG$8,G203&lt;&gt;$BG$9,G203&lt;&gt;$BG$10,G203&lt;&gt;$BG$11,G203&lt;&gt;$BG$12,G203&lt;&gt;$BG$13),"grey",EY203)))</f>
        <v>grey</v>
      </c>
      <c r="DG203" s="34" t="str">
        <f>IF(DG202="grey","grey",IF(H203="","yellow",IF(COUNTIF($BG$6:$BG$39,H203)&gt;0,"","red")))</f>
        <v>grey</v>
      </c>
      <c r="DH203" s="35" t="str">
        <f ca="1">IF(DG202="grey","grey",IFERROR(IF(COUNTIF(INDIRECT(H203),SUBSTITUTE(I203,"*","~")),FA203,"red"),IF(AND(I203&lt;&gt;$BG$7,I203&lt;&gt;$BG$8,I203&lt;&gt;$BG$9,I203&lt;&gt;$BG$10,I203&lt;&gt;$BG$11,I203&lt;&gt;$BG$12,I203&lt;&gt;$BG$13),"grey",FA203)))</f>
        <v>grey</v>
      </c>
      <c r="DI203" s="34" t="str">
        <f>IF(DI202="grey","grey",IF(J203="","yellow",IF(COUNTIF($BG$6:$BG$39,J203)&gt;0,"","red")))</f>
        <v>grey</v>
      </c>
      <c r="DJ203" s="35" t="str">
        <f ca="1">IF(DI202="grey","grey",IFERROR(IF(COUNTIF(INDIRECT(J203),SUBSTITUTE(K203,"*","~")),FC203,"red"),IF(AND(K203&lt;&gt;$BG$7,K203&lt;&gt;$BG$8,K203&lt;&gt;$BG$9,K203&lt;&gt;$BG$10,K203&lt;&gt;$BG$11,K203&lt;&gt;$BG$12,K203&lt;&gt;$BG$13),"grey",FC203)))</f>
        <v>grey</v>
      </c>
      <c r="DK203" s="34" t="str">
        <f>IF(DK202="grey","grey",IF(L203="","yellow",IF(COUNTIF($BG$6:$BG$39,L203)&gt;0,"","red")))</f>
        <v>grey</v>
      </c>
      <c r="DL203" s="35" t="str">
        <f ca="1">IF(DK202="grey","grey",IFERROR(IF(COUNTIF(INDIRECT(L203),SUBSTITUTE(M203,"*","~")),FE203,"red"),IF(AND(M203&lt;&gt;$BG$7,M203&lt;&gt;$BG$8,M203&lt;&gt;$BG$9,M203&lt;&gt;$BG$10,M203&lt;&gt;$BG$11,M203&lt;&gt;$BG$12,M203&lt;&gt;$BG$13),"grey",FE203)))</f>
        <v>grey</v>
      </c>
      <c r="DM203" s="22" t="str">
        <f>IFERROR(INDEX(内線情報!$BL$5:$BL$41,MATCH(R203,内線情報!$AI$5:$AI$43,0),1),"")</f>
        <v/>
      </c>
      <c r="DS203" s="1141" t="e">
        <f>INDEX(内線情報!$G$5:$G$54,MATCH(Q203,DK,0))</f>
        <v>#N/A</v>
      </c>
      <c r="DV203" s="34" t="str">
        <f>CONCATENATE(B203,C203)</f>
        <v>未使用</v>
      </c>
      <c r="DW203" s="35"/>
      <c r="DX203" s="34" t="str">
        <f>CONCATENATE(D203,E203)</f>
        <v>未使用</v>
      </c>
      <c r="DY203" s="35"/>
      <c r="DZ203" s="34" t="str">
        <f>CONCATENATE(F203,G203)</f>
        <v>未使用</v>
      </c>
      <c r="EA203" s="35"/>
      <c r="EB203" s="34" t="str">
        <f>CONCATENATE(H203,I203)</f>
        <v>未使用</v>
      </c>
      <c r="EC203" s="35"/>
      <c r="ED203" s="34" t="str">
        <f>CONCATENATE(J203,K203)</f>
        <v>未使用</v>
      </c>
      <c r="EE203" s="35"/>
      <c r="EF203" s="34" t="str">
        <f>CONCATENATE(L203,M203)</f>
        <v>未使用</v>
      </c>
      <c r="EG203" s="35"/>
      <c r="EH203" s="22">
        <f>COUNTIF($DV$6:$EG$34,DV203)</f>
        <v>18</v>
      </c>
      <c r="EJ203" s="22">
        <f>COUNTIF($DV$6:$EG$34,DX203)</f>
        <v>18</v>
      </c>
      <c r="EL203" s="22">
        <f>COUNTIF($DV$6:$EG$34,DZ203)</f>
        <v>18</v>
      </c>
      <c r="EN203" s="22">
        <f>COUNTIF($DV$6:$EG$34,EB203)</f>
        <v>18</v>
      </c>
      <c r="EP203" s="22">
        <f>COUNTIF($DV$6:$EG$34,ED203)</f>
        <v>18</v>
      </c>
      <c r="ER203" s="22">
        <f>COUNTIF($DV$6:$EG$34,EF203)</f>
        <v>18</v>
      </c>
      <c r="ET203" s="34" t="str">
        <f>IF(DV203="未使用","",IF(EH203&lt;2,"","red"))</f>
        <v/>
      </c>
      <c r="EU203" s="35" t="str">
        <f>IF(B203="ボックスキー","",IF(C203="","red",FS203))</f>
        <v>red</v>
      </c>
      <c r="EV203" s="34" t="str">
        <f>IF(DX203="未使用","",IF(EJ203&lt;2,"","red"))</f>
        <v/>
      </c>
      <c r="EW203" s="35" t="str">
        <f>IF(D203="ボックスキー","",IF(E203="","red",FU203))</f>
        <v>red</v>
      </c>
      <c r="EX203" s="34" t="str">
        <f>IF(DZ203="未使用","",IF(EL203&lt;2,"","red"))</f>
        <v/>
      </c>
      <c r="EY203" s="35" t="str">
        <f>IF(F203="ボックスキー","",IF(G203="","red",FW203))</f>
        <v>red</v>
      </c>
      <c r="EZ203" s="34" t="str">
        <f>IF(EB203="未使用","",IF(EN203&lt;2,"","red"))</f>
        <v/>
      </c>
      <c r="FA203" s="35" t="str">
        <f>IF(H203="ボックスキー","",IF(I203="","red",FY203))</f>
        <v>red</v>
      </c>
      <c r="FB203" s="34" t="str">
        <f>IF(ED203="未使用","",IF(EP203&lt;2,"","red"))</f>
        <v/>
      </c>
      <c r="FC203" s="35" t="str">
        <f>IF(J203="ボックスキー","",IF(K203="","red",GA203))</f>
        <v>red</v>
      </c>
      <c r="FD203" s="34" t="str">
        <f>IF(EF203="未使用","",IF(ER203&lt;2,"","red"))</f>
        <v/>
      </c>
      <c r="FE203" s="35" t="str">
        <f>IF(L203="ボックスキー","",IF(M203="","red",GC203))</f>
        <v>red</v>
      </c>
      <c r="FF203" s="419"/>
      <c r="FG203" s="419"/>
      <c r="FH203" s="419"/>
      <c r="FI203" s="419"/>
      <c r="FJ203" s="419"/>
      <c r="FK203" s="419"/>
      <c r="FL203" s="419"/>
      <c r="FM203" s="419"/>
      <c r="FN203" s="419"/>
      <c r="FO203" s="419"/>
      <c r="FP203" s="419"/>
      <c r="FQ203" s="419"/>
      <c r="FR203" s="34"/>
      <c r="FS203" s="35" t="str">
        <f>IF(B203=$FG$6,INDEX($FG$7:$FG$18,C203),IF(B203=$FH$6,INDEX($FH$7:$FH$12,C203),IF(B203=$FI$6,INDEX($FI$7:$FI$18,C203),IF(B203=$FJ$6,INDEX($FJ$7:$FJ$56,C203),"none"))))</f>
        <v>none</v>
      </c>
      <c r="FT203" s="34"/>
      <c r="FU203" s="35" t="str">
        <f>IF(D203=$FG$6,INDEX($FG$7:$FG$18,E203),IF(D203=$FH$6,INDEX($FH$7:$FH$12,E203),IF(D203=$FI$6,INDEX($FI$7:$FI$18,E203),IF(D203=$FJ$6,INDEX($FJ$7:$FJ$56,E203),"none"))))</f>
        <v>none</v>
      </c>
      <c r="FV203" s="34"/>
      <c r="FW203" s="35" t="str">
        <f>IF(F203=$FG$6,INDEX($FG$7:$FG$18,G203),IF(F203=$FH$6,INDEX($FH$7:$FH$12,G203),IF(F203=$FI$6,INDEX($FI$7:$FI$18,G203),IF(F203=$FJ$6,INDEX($FJ$7:$FJ$56,G203),"none"))))</f>
        <v>none</v>
      </c>
      <c r="FX203" s="34"/>
      <c r="FY203" s="35" t="str">
        <f>IF(H203=$FG$6,INDEX($FG$7:$FG$18,I203),IF(H203=$FH$6,INDEX($FH$7:$FH$12,I203),IF(H203=$FI$6,INDEX($FI$7:$FI$18,I203),IF(H203=$FJ$6,INDEX($FJ$7:$FJ$56,I203),"none"))))</f>
        <v>none</v>
      </c>
      <c r="FZ203" s="34"/>
      <c r="GA203" s="35" t="str">
        <f>IF(J203=$FG$6,INDEX($FG$7:$FG$18,K203),IF(J203=$FH$6,INDEX($FH$7:$FH$12,K203),IF(J203=$FI$6,INDEX($FI$7:$FI$18,K203),IF(J203=$FJ$6,INDEX($FJ$7:$FJ$56,K203),"none"))))</f>
        <v>none</v>
      </c>
      <c r="GB203" s="34"/>
      <c r="GC203" s="35" t="str">
        <f>IF(L203=$FG$6,INDEX($FG$7:$FG$18,M203),IF(L203=$FH$6,INDEX($FH$7:$FH$12,M203),IF(L203=$FI$6,INDEX($FI$7:$FI$18,M203),IF(L203=$FJ$6,INDEX($FJ$7:$FJ$56,M203),"none"))))</f>
        <v>none</v>
      </c>
      <c r="GE203" s="1151" t="str">
        <f>IF($GF203="grey","grey","")</f>
        <v>grey</v>
      </c>
      <c r="GF203" s="1151" t="str">
        <f>IF($GG203="grey","grey","")</f>
        <v>grey</v>
      </c>
      <c r="GG203" s="1160" t="str">
        <f>IF(Q203="","grey",IF(COUNTIF(Q:Q,Q203)&gt;1,"red",IF(COUNTIF(_DK,Q203)&gt;0,"","red")))</f>
        <v>grey</v>
      </c>
      <c r="GH203" s="1151" t="str">
        <f>IF($GF203="grey","grey","")</f>
        <v>grey</v>
      </c>
      <c r="GI203" s="633" t="str">
        <f t="shared" ref="GI203:HR203" si="529">IF(GI198="grey","grey",IF($GG203="grey","grey",IF(S203="","yellow",IF(COUNTIF($CT$6:$CT$21,S203)&gt;0,"","red"))))</f>
        <v>grey</v>
      </c>
      <c r="GJ203" s="633" t="str">
        <f t="shared" si="529"/>
        <v>grey</v>
      </c>
      <c r="GK203" s="633" t="str">
        <f t="shared" si="529"/>
        <v>grey</v>
      </c>
      <c r="GL203" s="633" t="str">
        <f t="shared" si="529"/>
        <v>grey</v>
      </c>
      <c r="GM203" s="633" t="str">
        <f t="shared" si="529"/>
        <v>grey</v>
      </c>
      <c r="GN203" s="633" t="str">
        <f t="shared" si="529"/>
        <v>grey</v>
      </c>
      <c r="GO203" s="633" t="str">
        <f t="shared" si="529"/>
        <v>grey</v>
      </c>
      <c r="GP203" s="633" t="str">
        <f t="shared" si="529"/>
        <v>grey</v>
      </c>
      <c r="GQ203" s="633" t="str">
        <f t="shared" si="529"/>
        <v>grey</v>
      </c>
      <c r="GR203" s="633" t="str">
        <f t="shared" si="529"/>
        <v>grey</v>
      </c>
      <c r="GS203" s="633" t="str">
        <f t="shared" si="529"/>
        <v>grey</v>
      </c>
      <c r="GT203" s="633" t="str">
        <f t="shared" si="529"/>
        <v>grey</v>
      </c>
      <c r="GU203" s="633" t="str">
        <f t="shared" si="529"/>
        <v>grey</v>
      </c>
      <c r="GV203" s="633" t="str">
        <f t="shared" si="529"/>
        <v>grey</v>
      </c>
      <c r="GW203" s="633" t="str">
        <f t="shared" si="529"/>
        <v>grey</v>
      </c>
      <c r="GX203" s="633" t="str">
        <f t="shared" si="529"/>
        <v>grey</v>
      </c>
      <c r="GY203" s="633" t="str">
        <f t="shared" si="529"/>
        <v>grey</v>
      </c>
      <c r="GZ203" s="633" t="str">
        <f t="shared" si="529"/>
        <v>grey</v>
      </c>
      <c r="HA203" s="633" t="str">
        <f t="shared" si="529"/>
        <v>grey</v>
      </c>
      <c r="HB203" s="633" t="str">
        <f t="shared" si="529"/>
        <v>grey</v>
      </c>
      <c r="HC203" s="633" t="str">
        <f t="shared" si="529"/>
        <v>grey</v>
      </c>
      <c r="HD203" s="633" t="str">
        <f t="shared" si="529"/>
        <v>grey</v>
      </c>
      <c r="HE203" s="633" t="str">
        <f t="shared" si="529"/>
        <v>grey</v>
      </c>
      <c r="HF203" s="633" t="str">
        <f t="shared" si="529"/>
        <v>grey</v>
      </c>
      <c r="HG203" s="633" t="str">
        <f t="shared" si="529"/>
        <v>grey</v>
      </c>
      <c r="HH203" s="633" t="str">
        <f t="shared" si="529"/>
        <v>grey</v>
      </c>
      <c r="HI203" s="633" t="str">
        <f t="shared" si="529"/>
        <v>grey</v>
      </c>
      <c r="HJ203" s="633" t="str">
        <f t="shared" si="529"/>
        <v>grey</v>
      </c>
      <c r="HK203" s="633" t="str">
        <f t="shared" si="529"/>
        <v>grey</v>
      </c>
      <c r="HL203" s="633" t="str">
        <f t="shared" si="529"/>
        <v>grey</v>
      </c>
      <c r="HM203" s="633" t="str">
        <f t="shared" si="529"/>
        <v>grey</v>
      </c>
      <c r="HN203" s="633" t="str">
        <f t="shared" si="529"/>
        <v>grey</v>
      </c>
      <c r="HO203" s="633" t="str">
        <f t="shared" si="529"/>
        <v>grey</v>
      </c>
      <c r="HP203" s="633" t="str">
        <f t="shared" si="529"/>
        <v>grey</v>
      </c>
      <c r="HQ203" s="633" t="str">
        <f t="shared" si="529"/>
        <v>grey</v>
      </c>
      <c r="HR203" s="633" t="str">
        <f t="shared" si="529"/>
        <v>grey</v>
      </c>
      <c r="HS203" s="1162" t="str">
        <f t="shared" ref="HS203" si="530">IF($GG203="grey","grey",IF(BC203="","",IF(COUNTIF($CV$6:$CV$7,BC203)&gt;0,"","red")))</f>
        <v>grey</v>
      </c>
      <c r="HT203" s="1151" t="str">
        <f t="shared" ref="HT203:HU203" si="531">IF($GG203="grey","grey","")</f>
        <v>grey</v>
      </c>
      <c r="HU203" s="1160" t="str">
        <f t="shared" si="531"/>
        <v>grey</v>
      </c>
    </row>
    <row r="204" spans="1:229">
      <c r="B204" s="1175" t="str">
        <f>IFERROR(INDEX($DV:$DV,ROW()),"")&amp;""</f>
        <v/>
      </c>
      <c r="C204" s="1176"/>
      <c r="D204" s="1177" t="str">
        <f>IFERROR(INDEX($DX:$DX,ROW()),"")&amp;""</f>
        <v/>
      </c>
      <c r="E204" s="1176"/>
      <c r="F204" s="1175" t="str">
        <f>IFERROR(INDEX($DZ:$DZ,ROW()),"")&amp;""</f>
        <v/>
      </c>
      <c r="G204" s="1176"/>
      <c r="H204" s="1175" t="str">
        <f>IFERROR(INDEX($EB:$EB,ROW()),"")&amp;""</f>
        <v/>
      </c>
      <c r="I204" s="1176"/>
      <c r="J204" s="1175" t="str">
        <f>IFERROR(INDEX($ED:$ED,ROW()),"")&amp;""</f>
        <v/>
      </c>
      <c r="K204" s="1176"/>
      <c r="L204" s="1175" t="str">
        <f>IFERROR(INDEX($EF:$EF,ROW()),"")&amp;""</f>
        <v/>
      </c>
      <c r="M204" s="1176"/>
      <c r="N204" s="30"/>
      <c r="O204" s="1152"/>
      <c r="P204" s="1152"/>
      <c r="Q204" s="1161"/>
      <c r="R204" s="1152"/>
      <c r="S204" s="635" t="s">
        <v>643</v>
      </c>
      <c r="T204" s="635" t="s">
        <v>643</v>
      </c>
      <c r="U204" s="635" t="s">
        <v>643</v>
      </c>
      <c r="V204" s="635" t="s">
        <v>643</v>
      </c>
      <c r="W204" s="635" t="s">
        <v>643</v>
      </c>
      <c r="X204" s="635" t="s">
        <v>643</v>
      </c>
      <c r="Y204" s="635" t="s">
        <v>643</v>
      </c>
      <c r="Z204" s="635" t="s">
        <v>643</v>
      </c>
      <c r="AA204" s="635" t="s">
        <v>643</v>
      </c>
      <c r="AB204" s="635" t="s">
        <v>643</v>
      </c>
      <c r="AC204" s="635" t="s">
        <v>643</v>
      </c>
      <c r="AD204" s="635" t="s">
        <v>643</v>
      </c>
      <c r="AE204" s="635" t="s">
        <v>643</v>
      </c>
      <c r="AF204" s="635" t="s">
        <v>643</v>
      </c>
      <c r="AG204" s="635" t="s">
        <v>643</v>
      </c>
      <c r="AH204" s="635" t="s">
        <v>643</v>
      </c>
      <c r="AI204" s="635" t="s">
        <v>643</v>
      </c>
      <c r="AJ204" s="635" t="s">
        <v>643</v>
      </c>
      <c r="AK204" s="635" t="s">
        <v>643</v>
      </c>
      <c r="AL204" s="635" t="s">
        <v>643</v>
      </c>
      <c r="AM204" s="635" t="s">
        <v>643</v>
      </c>
      <c r="AN204" s="635" t="s">
        <v>643</v>
      </c>
      <c r="AO204" s="635" t="s">
        <v>643</v>
      </c>
      <c r="AP204" s="635" t="s">
        <v>643</v>
      </c>
      <c r="AQ204" s="635" t="s">
        <v>643</v>
      </c>
      <c r="AR204" s="635" t="s">
        <v>643</v>
      </c>
      <c r="AS204" s="635" t="s">
        <v>643</v>
      </c>
      <c r="AT204" s="635" t="s">
        <v>643</v>
      </c>
      <c r="AU204" s="635" t="s">
        <v>643</v>
      </c>
      <c r="AV204" s="635" t="s">
        <v>643</v>
      </c>
      <c r="AW204" s="635" t="s">
        <v>643</v>
      </c>
      <c r="AX204" s="635" t="s">
        <v>643</v>
      </c>
      <c r="AY204" s="635" t="s">
        <v>643</v>
      </c>
      <c r="AZ204" s="635" t="s">
        <v>643</v>
      </c>
      <c r="BA204" s="635" t="s">
        <v>643</v>
      </c>
      <c r="BB204" s="635" t="s">
        <v>643</v>
      </c>
      <c r="BC204" s="1179"/>
      <c r="BD204" s="1152"/>
      <c r="BE204" s="1181"/>
      <c r="BP204" s="50" t="e">
        <f>INDEX(番号!$CA$5:$CB$44,C203,2)</f>
        <v>#VALUE!</v>
      </c>
      <c r="BQ204" s="50" t="str">
        <f>IF(C203="","",IF(BP204="",INDEX(番号!$CA$44:$CB202,C203,2),BP204))</f>
        <v/>
      </c>
      <c r="BR204" s="50" t="e">
        <f>INDEX(番号!$CC$5:$CE$52,C203,3)</f>
        <v>#VALUE!</v>
      </c>
      <c r="BS204" s="50" t="str">
        <f>IF(C203="","",IF(BR204="0",INDEX(番号!$CC$5:$CE$52,C203,2),BR204))&amp;""</f>
        <v/>
      </c>
      <c r="BT204" s="50" t="e">
        <f>INDEX(番号!$CA$5:$CB$44,E203,2)</f>
        <v>#VALUE!</v>
      </c>
      <c r="BU204" s="50" t="str">
        <f>IF(E203="","",IF(BT204="",INDEX(番号!$CA$44:$CB202,E203,2),BT204))&amp;""</f>
        <v/>
      </c>
      <c r="BV204" s="50" t="e">
        <f>INDEX(番号!$CC$5:$CE$52,E203,3)</f>
        <v>#VALUE!</v>
      </c>
      <c r="BW204" s="50" t="str">
        <f>IF(E203="","",IF(BV204="0",INDEX(番号!$CC$5:$CE$52,E203,2),BV204))&amp;""</f>
        <v/>
      </c>
      <c r="BX204" s="50" t="e">
        <f>INDEX(番号!$CA$5:$CB$44,G203,2)</f>
        <v>#VALUE!</v>
      </c>
      <c r="BY204" s="50" t="str">
        <f>IF(G203="","",IF(BX204="",INDEX(番号!$CA$44:$CB202,G203,2),BX204))&amp;""</f>
        <v/>
      </c>
      <c r="BZ204" s="50" t="e">
        <f>INDEX(番号!$CC$5:$CE$52,G203,3)</f>
        <v>#VALUE!</v>
      </c>
      <c r="CA204" s="50" t="str">
        <f>IF(G203="","",IF(BZ204="0",INDEX(番号!$CC$5:$CE$52,G203,2),BZ204))&amp;""</f>
        <v/>
      </c>
      <c r="CB204" s="50" t="e">
        <f>INDEX(番号!$CA$5:$CB$44,I203,2)</f>
        <v>#VALUE!</v>
      </c>
      <c r="CC204" s="50" t="str">
        <f>IF(I203="","",IF(CB204="",INDEX(番号!$CA$44:$CB202,I203,2),CB204))&amp;""</f>
        <v/>
      </c>
      <c r="CD204" s="50" t="e">
        <f>INDEX(番号!$CC$5:$CE$52,I203,3)</f>
        <v>#VALUE!</v>
      </c>
      <c r="CE204" s="50" t="str">
        <f>IF(I203="","",IF(CD204="0",INDEX(番号!$CC$5:$CE$52,I203,2),CD204))&amp;""</f>
        <v/>
      </c>
      <c r="CF204" s="50" t="e">
        <f>INDEX(番号!$CA$5:$CB$44,K203,2)</f>
        <v>#VALUE!</v>
      </c>
      <c r="CG204" s="50" t="str">
        <f>IF(K203="","",IF(CF204="",INDEX(番号!$CA$5:$CB$44,K203,1),CF204))&amp;""</f>
        <v/>
      </c>
      <c r="CH204" s="50" t="e">
        <f>INDEX(番号!$CC$5:$CE$52,K203,3)</f>
        <v>#VALUE!</v>
      </c>
      <c r="CI204" s="50" t="str">
        <f>IF(K203="","",IF(CH204="0",INDEX(番号!$CC$5:$CE$52,K203,2),CH204))&amp;""</f>
        <v/>
      </c>
      <c r="CJ204" s="50" t="e">
        <f>INDEX(番号!$CA$5:$CB$44,M203,2)</f>
        <v>#VALUE!</v>
      </c>
      <c r="CK204" s="50" t="str">
        <f>IF(M203="","",IF(CJ204="",INDEX(番号!$CA$5:$CB$44,M203,1),CJ204))&amp;""</f>
        <v/>
      </c>
      <c r="CL204" s="50" t="e">
        <f>INDEX(番号!$CC$5:$CE$52,M203,3)</f>
        <v>#VALUE!</v>
      </c>
      <c r="CM204" s="50" t="str">
        <f>IF(M203="","",IF(CL204="0",INDEX(番号!$CC$5:$CE$52,M203,2),CL204))&amp;""</f>
        <v/>
      </c>
      <c r="DA204" s="1153" t="str">
        <f>IF(DA202="grey","grey","")</f>
        <v>grey</v>
      </c>
      <c r="DB204" s="1154"/>
      <c r="DC204" s="1153" t="str">
        <f>IF(DC202="grey","grey","")</f>
        <v>grey</v>
      </c>
      <c r="DD204" s="1154"/>
      <c r="DE204" s="1153" t="str">
        <f>IF(DE202="grey","grey","")</f>
        <v>grey</v>
      </c>
      <c r="DF204" s="1154"/>
      <c r="DG204" s="1153" t="str">
        <f>IF(DG202="grey","grey","")</f>
        <v>grey</v>
      </c>
      <c r="DH204" s="1154"/>
      <c r="DI204" s="1153" t="str">
        <f>IF(DI202="grey","grey","")</f>
        <v>grey</v>
      </c>
      <c r="DJ204" s="1154"/>
      <c r="DK204" s="1153" t="str">
        <f>IF(DK202="grey","grey","")</f>
        <v>grey</v>
      </c>
      <c r="DL204" s="1154"/>
      <c r="DM204" s="22" t="str">
        <f>IFERROR(INDEX(内線情報!$BL$5:$BL$41,MATCH(R204,内線情報!$AI$5:$AI$43,0),1),"")</f>
        <v/>
      </c>
      <c r="DS204" s="1141"/>
      <c r="DV204" s="1153" t="str">
        <f>IF(B203="DK",BQ204,IF(B203="NK",BS204,""))</f>
        <v/>
      </c>
      <c r="DW204" s="1154"/>
      <c r="DX204" s="1155" t="str">
        <f>IF(D203="DK",BU204,IF(D203="NK",BW204,""))</f>
        <v/>
      </c>
      <c r="DY204" s="1156"/>
      <c r="DZ204" s="1155" t="str">
        <f>IF(F203="DK",BY204,IF(F203="NK",CA204,""))</f>
        <v/>
      </c>
      <c r="EA204" s="1156"/>
      <c r="EB204" s="1155" t="str">
        <f>IF(H203="DK",CC204,IF(H203="NK",CE204,""))</f>
        <v/>
      </c>
      <c r="EC204" s="1156"/>
      <c r="ED204" s="1155" t="str">
        <f>IF(J203="DK",CG204,IF(J203="NK",CI204,""))</f>
        <v/>
      </c>
      <c r="EE204" s="1156"/>
      <c r="EF204" s="1155" t="str">
        <f>IF(L203="DK",CK204,IF(L203="NK",CM204,""))</f>
        <v/>
      </c>
      <c r="EG204" s="1156"/>
      <c r="ET204" s="1153"/>
      <c r="EU204" s="1154"/>
      <c r="EV204" s="1153"/>
      <c r="EW204" s="1154"/>
      <c r="EX204" s="1153"/>
      <c r="EY204" s="1154"/>
      <c r="EZ204" s="1153"/>
      <c r="FA204" s="1154"/>
      <c r="FB204" s="1153"/>
      <c r="FC204" s="1154"/>
      <c r="FD204" s="1153"/>
      <c r="FE204" s="1154"/>
      <c r="FF204" s="411"/>
      <c r="FG204" s="411"/>
      <c r="FH204" s="411"/>
      <c r="FI204" s="411"/>
      <c r="FJ204" s="411"/>
      <c r="FK204" s="411"/>
      <c r="FL204" s="411"/>
      <c r="FM204" s="411"/>
      <c r="FN204" s="411"/>
      <c r="FO204" s="411"/>
      <c r="FP204" s="411"/>
      <c r="FQ204" s="411"/>
      <c r="FR204" s="1153"/>
      <c r="FS204" s="1154"/>
      <c r="FT204" s="1153"/>
      <c r="FU204" s="1154"/>
      <c r="FV204" s="1153"/>
      <c r="FW204" s="1154"/>
      <c r="FX204" s="1153"/>
      <c r="FY204" s="1154"/>
      <c r="FZ204" s="1153"/>
      <c r="GA204" s="1154"/>
      <c r="GB204" s="1153"/>
      <c r="GC204" s="1154"/>
      <c r="GE204" s="1152"/>
      <c r="GF204" s="1152"/>
      <c r="GG204" s="1161"/>
      <c r="GH204" s="1152"/>
      <c r="GI204" s="633" t="str">
        <f t="shared" ref="GI204:HR204" si="532">IF(GI198="grey","grey",IF($GG203="grey","grey",IF(S204="","yellow",IF(COUNTIF($CW$6:$CW$7,S204)&gt;0,"","red"))))</f>
        <v>grey</v>
      </c>
      <c r="GJ204" s="633" t="str">
        <f t="shared" si="532"/>
        <v>grey</v>
      </c>
      <c r="GK204" s="633" t="str">
        <f t="shared" si="532"/>
        <v>grey</v>
      </c>
      <c r="GL204" s="633" t="str">
        <f t="shared" si="532"/>
        <v>grey</v>
      </c>
      <c r="GM204" s="633" t="str">
        <f t="shared" si="532"/>
        <v>grey</v>
      </c>
      <c r="GN204" s="633" t="str">
        <f t="shared" si="532"/>
        <v>grey</v>
      </c>
      <c r="GO204" s="633" t="str">
        <f t="shared" si="532"/>
        <v>grey</v>
      </c>
      <c r="GP204" s="633" t="str">
        <f t="shared" si="532"/>
        <v>grey</v>
      </c>
      <c r="GQ204" s="633" t="str">
        <f t="shared" si="532"/>
        <v>grey</v>
      </c>
      <c r="GR204" s="633" t="str">
        <f t="shared" si="532"/>
        <v>grey</v>
      </c>
      <c r="GS204" s="633" t="str">
        <f t="shared" si="532"/>
        <v>grey</v>
      </c>
      <c r="GT204" s="633" t="str">
        <f t="shared" si="532"/>
        <v>grey</v>
      </c>
      <c r="GU204" s="633" t="str">
        <f t="shared" si="532"/>
        <v>grey</v>
      </c>
      <c r="GV204" s="633" t="str">
        <f t="shared" si="532"/>
        <v>grey</v>
      </c>
      <c r="GW204" s="633" t="str">
        <f t="shared" si="532"/>
        <v>grey</v>
      </c>
      <c r="GX204" s="633" t="str">
        <f t="shared" si="532"/>
        <v>grey</v>
      </c>
      <c r="GY204" s="633" t="str">
        <f t="shared" si="532"/>
        <v>grey</v>
      </c>
      <c r="GZ204" s="633" t="str">
        <f t="shared" si="532"/>
        <v>grey</v>
      </c>
      <c r="HA204" s="633" t="str">
        <f t="shared" si="532"/>
        <v>grey</v>
      </c>
      <c r="HB204" s="633" t="str">
        <f t="shared" si="532"/>
        <v>grey</v>
      </c>
      <c r="HC204" s="633" t="str">
        <f t="shared" si="532"/>
        <v>grey</v>
      </c>
      <c r="HD204" s="633" t="str">
        <f t="shared" si="532"/>
        <v>grey</v>
      </c>
      <c r="HE204" s="633" t="str">
        <f t="shared" si="532"/>
        <v>grey</v>
      </c>
      <c r="HF204" s="633" t="str">
        <f t="shared" si="532"/>
        <v>grey</v>
      </c>
      <c r="HG204" s="633" t="str">
        <f t="shared" si="532"/>
        <v>grey</v>
      </c>
      <c r="HH204" s="633" t="str">
        <f t="shared" si="532"/>
        <v>grey</v>
      </c>
      <c r="HI204" s="633" t="str">
        <f t="shared" si="532"/>
        <v>grey</v>
      </c>
      <c r="HJ204" s="633" t="str">
        <f t="shared" si="532"/>
        <v>grey</v>
      </c>
      <c r="HK204" s="633" t="str">
        <f t="shared" si="532"/>
        <v>grey</v>
      </c>
      <c r="HL204" s="633" t="str">
        <f t="shared" si="532"/>
        <v>grey</v>
      </c>
      <c r="HM204" s="633" t="str">
        <f t="shared" si="532"/>
        <v>grey</v>
      </c>
      <c r="HN204" s="633" t="str">
        <f t="shared" si="532"/>
        <v>grey</v>
      </c>
      <c r="HO204" s="633" t="str">
        <f t="shared" si="532"/>
        <v>grey</v>
      </c>
      <c r="HP204" s="633" t="str">
        <f t="shared" si="532"/>
        <v>grey</v>
      </c>
      <c r="HQ204" s="633" t="str">
        <f t="shared" si="532"/>
        <v>grey</v>
      </c>
      <c r="HR204" s="633" t="str">
        <f t="shared" si="532"/>
        <v>grey</v>
      </c>
      <c r="HS204" s="1163"/>
      <c r="HT204" s="1152"/>
      <c r="HU204" s="1161"/>
    </row>
    <row r="205" spans="1:229">
      <c r="B205" s="1175" t="str">
        <f>IFERROR(INDEX($DV:$DV,ROW()),"")&amp;""</f>
        <v/>
      </c>
      <c r="C205" s="1176"/>
      <c r="D205" s="1177" t="str">
        <f>IFERROR(INDEX($DX:$DX,ROW()),"")&amp;""</f>
        <v/>
      </c>
      <c r="E205" s="1176"/>
      <c r="F205" s="1175" t="str">
        <f>IFERROR(INDEX($DZ:$DZ,ROW()),"")&amp;""</f>
        <v/>
      </c>
      <c r="G205" s="1176"/>
      <c r="H205" s="1175" t="str">
        <f>IFERROR(INDEX($EB:$EB,ROW()),"")&amp;""</f>
        <v/>
      </c>
      <c r="I205" s="1176"/>
      <c r="J205" s="1175" t="str">
        <f>IFERROR(INDEX($ED:$ED,ROW()),"")&amp;""</f>
        <v/>
      </c>
      <c r="K205" s="1176"/>
      <c r="L205" s="1175" t="str">
        <f>IFERROR(INDEX($EF:$EF,ROW()),"")&amp;""</f>
        <v/>
      </c>
      <c r="M205" s="1176"/>
      <c r="N205" s="30"/>
      <c r="O205" s="1151">
        <v>3</v>
      </c>
      <c r="P205" s="1151" t="str">
        <f>IFERROR(INDEX(内線情報!$C$5:$C$54,MATCH($Q205,内線情報!$B$5:$B$54,0)),"")&amp;""</f>
        <v/>
      </c>
      <c r="Q205" s="1160"/>
      <c r="R205" s="1151" t="str">
        <f>IFERROR(INDEX(内線情報!$D$5:$D$54,MATCH($Q205,内線情報!$B$5:$B$54,0)),"")&amp;""</f>
        <v/>
      </c>
      <c r="S205" s="634" t="s">
        <v>643</v>
      </c>
      <c r="T205" s="634" t="s">
        <v>643</v>
      </c>
      <c r="U205" s="634" t="s">
        <v>643</v>
      </c>
      <c r="V205" s="634" t="s">
        <v>643</v>
      </c>
      <c r="W205" s="634" t="s">
        <v>643</v>
      </c>
      <c r="X205" s="634" t="s">
        <v>643</v>
      </c>
      <c r="Y205" s="634" t="s">
        <v>643</v>
      </c>
      <c r="Z205" s="634" t="s">
        <v>643</v>
      </c>
      <c r="AA205" s="634" t="s">
        <v>643</v>
      </c>
      <c r="AB205" s="634" t="s">
        <v>643</v>
      </c>
      <c r="AC205" s="634" t="s">
        <v>643</v>
      </c>
      <c r="AD205" s="634" t="s">
        <v>643</v>
      </c>
      <c r="AE205" s="634" t="s">
        <v>643</v>
      </c>
      <c r="AF205" s="634" t="s">
        <v>643</v>
      </c>
      <c r="AG205" s="634" t="s">
        <v>643</v>
      </c>
      <c r="AH205" s="634" t="s">
        <v>643</v>
      </c>
      <c r="AI205" s="634" t="s">
        <v>643</v>
      </c>
      <c r="AJ205" s="634" t="s">
        <v>643</v>
      </c>
      <c r="AK205" s="634" t="s">
        <v>643</v>
      </c>
      <c r="AL205" s="634" t="s">
        <v>643</v>
      </c>
      <c r="AM205" s="634" t="s">
        <v>643</v>
      </c>
      <c r="AN205" s="634" t="s">
        <v>643</v>
      </c>
      <c r="AO205" s="634" t="s">
        <v>643</v>
      </c>
      <c r="AP205" s="634" t="s">
        <v>643</v>
      </c>
      <c r="AQ205" s="634" t="s">
        <v>643</v>
      </c>
      <c r="AR205" s="634" t="s">
        <v>643</v>
      </c>
      <c r="AS205" s="634" t="s">
        <v>643</v>
      </c>
      <c r="AT205" s="634" t="s">
        <v>643</v>
      </c>
      <c r="AU205" s="634" t="s">
        <v>643</v>
      </c>
      <c r="AV205" s="634" t="s">
        <v>643</v>
      </c>
      <c r="AW205" s="634" t="s">
        <v>643</v>
      </c>
      <c r="AX205" s="634" t="s">
        <v>643</v>
      </c>
      <c r="AY205" s="634" t="s">
        <v>643</v>
      </c>
      <c r="AZ205" s="634" t="s">
        <v>643</v>
      </c>
      <c r="BA205" s="634" t="s">
        <v>643</v>
      </c>
      <c r="BB205" s="634" t="s">
        <v>643</v>
      </c>
      <c r="BC205" s="1178" t="s">
        <v>643</v>
      </c>
      <c r="BD205" s="1151" t="str">
        <f>IFERROR(IF(Q205="","",IF(ISBLANK(INDEX(内線情報!$G$5:$G$54,Q205)),1,DS205)),"")&amp;""</f>
        <v/>
      </c>
      <c r="BE205" s="1180"/>
      <c r="BP205" s="50" t="s">
        <v>720</v>
      </c>
      <c r="BQ205" s="50" t="str">
        <f>IF(C203="","",INDEX(外線情報!$K$5:$K$16,C203,1))&amp;""</f>
        <v/>
      </c>
      <c r="BR205" s="50" t="s">
        <v>417</v>
      </c>
      <c r="BS205" s="50" t="str">
        <f>IF(C203="","",INDEX(NK･NKG!$CG$5:$CG$52,C203,1))&amp;""</f>
        <v/>
      </c>
      <c r="BT205" s="50" t="s">
        <v>720</v>
      </c>
      <c r="BU205" s="50" t="str">
        <f>IF(E203="","",INDEX(外線情報!$K$5:$K$16,E203,1))&amp;""</f>
        <v/>
      </c>
      <c r="BV205" s="50" t="s">
        <v>417</v>
      </c>
      <c r="BW205" s="50" t="str">
        <f>IF(E203="","",INDEX(NK･NKG!$CG$5:$CG$52,E203,1))&amp;""</f>
        <v/>
      </c>
      <c r="BX205" s="50" t="s">
        <v>720</v>
      </c>
      <c r="BY205" s="50" t="str">
        <f>IF(G203="","",INDEX(外線情報!$K$5:$K$16,G203,1))&amp;""</f>
        <v/>
      </c>
      <c r="BZ205" s="50" t="s">
        <v>417</v>
      </c>
      <c r="CA205" s="50" t="str">
        <f>IF(G203="","",INDEX(NK･NKG!$CG$5:$CG$52,G203,1))&amp;""</f>
        <v/>
      </c>
      <c r="CB205" s="50" t="s">
        <v>720</v>
      </c>
      <c r="CC205" s="50" t="str">
        <f>IF(I203="","",INDEX(外線情報!$K$5:$K$16,I203,1))&amp;""</f>
        <v/>
      </c>
      <c r="CD205" s="50" t="s">
        <v>417</v>
      </c>
      <c r="CE205" s="50" t="str">
        <f>IF(I203="","",INDEX(NK･NKG!$CG$5:$CG$52,I203,1))&amp;""</f>
        <v/>
      </c>
      <c r="CF205" s="50" t="s">
        <v>720</v>
      </c>
      <c r="CG205" s="50" t="str">
        <f>IF(K203="","",INDEX(外線情報!$K$5:$K$16,K203,1))&amp;""</f>
        <v/>
      </c>
      <c r="CH205" s="50" t="s">
        <v>417</v>
      </c>
      <c r="CI205" s="50" t="str">
        <f>IF(K203="","",INDEX(NK･NKG!$CG$5:$CG$52,K203,1))&amp;""</f>
        <v/>
      </c>
      <c r="CJ205" s="50" t="s">
        <v>720</v>
      </c>
      <c r="CK205" s="50" t="str">
        <f>IF(M203="","",INDEX(外線情報!$K$5:$K$16,M203,1))&amp;""</f>
        <v/>
      </c>
      <c r="CL205" s="50" t="s">
        <v>417</v>
      </c>
      <c r="CM205" s="50" t="str">
        <f>IF(M203="","",INDEX(NK･NKG!$CG$5:$CG$52,M203,1))&amp;""</f>
        <v/>
      </c>
      <c r="DA205" s="1153" t="str">
        <f t="shared" ref="DA205" si="533">IF(DA202="grey","grey","")</f>
        <v>grey</v>
      </c>
      <c r="DB205" s="1154"/>
      <c r="DC205" s="1153" t="str">
        <f t="shared" ref="DC205" si="534">IF(DC202="grey","grey","")</f>
        <v>grey</v>
      </c>
      <c r="DD205" s="1154"/>
      <c r="DE205" s="1153" t="str">
        <f t="shared" ref="DE205" si="535">IF(DE202="grey","grey","")</f>
        <v>grey</v>
      </c>
      <c r="DF205" s="1154"/>
      <c r="DG205" s="1153" t="str">
        <f t="shared" ref="DG205" si="536">IF(DG202="grey","grey","")</f>
        <v>grey</v>
      </c>
      <c r="DH205" s="1154"/>
      <c r="DI205" s="1153" t="str">
        <f t="shared" ref="DI205" si="537">IF(DI202="grey","grey","")</f>
        <v>grey</v>
      </c>
      <c r="DJ205" s="1154"/>
      <c r="DK205" s="1153" t="str">
        <f t="shared" ref="DK205" si="538">IF(DK202="grey","grey","")</f>
        <v>grey</v>
      </c>
      <c r="DL205" s="1154"/>
      <c r="DM205" s="22" t="str">
        <f>IFERROR(INDEX(内線情報!$BL$5:$BL$41,MATCH(R205,内線情報!$AI$5:$AI$43,0),1),"")</f>
        <v/>
      </c>
      <c r="DS205" s="1141" t="e">
        <f>INDEX(内線情報!$G$5:$G$54,MATCH(Q205,DK,0))</f>
        <v>#N/A</v>
      </c>
      <c r="DV205" s="1153" t="str">
        <f>IF(B203="IK",BQ205,IF(B203="NK",BS205,""))</f>
        <v/>
      </c>
      <c r="DW205" s="1154"/>
      <c r="DX205" s="1155" t="str">
        <f>IF(D203="IK",BU205,IF(D203="NK",BW205,""))</f>
        <v/>
      </c>
      <c r="DY205" s="1156"/>
      <c r="DZ205" s="1155" t="str">
        <f>IF(F203="IK",BY205,IF(F203="NK",CA205,""))</f>
        <v/>
      </c>
      <c r="EA205" s="1156"/>
      <c r="EB205" s="1155" t="str">
        <f>IF(H203="IK",CC205,IF(H203="NK",CE205,""))</f>
        <v/>
      </c>
      <c r="EC205" s="1156"/>
      <c r="ED205" s="1155" t="str">
        <f>IF(J203="IK",CG205,IF(J203="NK",CI205,""))</f>
        <v/>
      </c>
      <c r="EE205" s="1156"/>
      <c r="EF205" s="1155" t="str">
        <f>IF(L203="IK",CK205,IF(L203="NK",CM205,""))</f>
        <v/>
      </c>
      <c r="EG205" s="1156"/>
      <c r="ET205" s="1153"/>
      <c r="EU205" s="1154"/>
      <c r="EV205" s="1153"/>
      <c r="EW205" s="1154"/>
      <c r="EX205" s="1153"/>
      <c r="EY205" s="1154"/>
      <c r="EZ205" s="1153"/>
      <c r="FA205" s="1154"/>
      <c r="FB205" s="1153"/>
      <c r="FC205" s="1154"/>
      <c r="FD205" s="1153"/>
      <c r="FE205" s="1154"/>
      <c r="FF205" s="411"/>
      <c r="FG205" s="411"/>
      <c r="FH205" s="411"/>
      <c r="FI205" s="411"/>
      <c r="FJ205" s="411"/>
      <c r="FK205" s="411"/>
      <c r="FL205" s="411"/>
      <c r="FM205" s="411"/>
      <c r="FN205" s="411"/>
      <c r="FO205" s="411"/>
      <c r="FP205" s="411"/>
      <c r="FQ205" s="411"/>
      <c r="FR205" s="1153"/>
      <c r="FS205" s="1154"/>
      <c r="FT205" s="1153"/>
      <c r="FU205" s="1154"/>
      <c r="FV205" s="1153"/>
      <c r="FW205" s="1154"/>
      <c r="FX205" s="1153"/>
      <c r="FY205" s="1154"/>
      <c r="FZ205" s="1153"/>
      <c r="GA205" s="1154"/>
      <c r="GB205" s="1153"/>
      <c r="GC205" s="1154"/>
      <c r="GE205" s="1151" t="str">
        <f>IF($GF205="grey","grey","")</f>
        <v>grey</v>
      </c>
      <c r="GF205" s="1151" t="str">
        <f>IF($GG205="grey","grey","")</f>
        <v>grey</v>
      </c>
      <c r="GG205" s="1160" t="str">
        <f>IF(Q205="","grey",IF(COUNTIF(Q:Q,Q205)&gt;1,"red",IF(COUNTIF(_DK,Q205)&gt;0,"","red")))</f>
        <v>grey</v>
      </c>
      <c r="GH205" s="1151" t="str">
        <f>IF($GF205="grey","grey","")</f>
        <v>grey</v>
      </c>
      <c r="GI205" s="633" t="str">
        <f t="shared" ref="GI205:HR205" si="539">IF(GI198="grey","grey",IF($GG205="grey","grey",IF(S205="","yellow",IF(COUNTIF($CT$6:$CT$21,S205)&gt;0,"","red"))))</f>
        <v>grey</v>
      </c>
      <c r="GJ205" s="633" t="str">
        <f t="shared" si="539"/>
        <v>grey</v>
      </c>
      <c r="GK205" s="633" t="str">
        <f t="shared" si="539"/>
        <v>grey</v>
      </c>
      <c r="GL205" s="633" t="str">
        <f t="shared" si="539"/>
        <v>grey</v>
      </c>
      <c r="GM205" s="633" t="str">
        <f t="shared" si="539"/>
        <v>grey</v>
      </c>
      <c r="GN205" s="633" t="str">
        <f t="shared" si="539"/>
        <v>grey</v>
      </c>
      <c r="GO205" s="633" t="str">
        <f t="shared" si="539"/>
        <v>grey</v>
      </c>
      <c r="GP205" s="633" t="str">
        <f t="shared" si="539"/>
        <v>grey</v>
      </c>
      <c r="GQ205" s="633" t="str">
        <f t="shared" si="539"/>
        <v>grey</v>
      </c>
      <c r="GR205" s="633" t="str">
        <f t="shared" si="539"/>
        <v>grey</v>
      </c>
      <c r="GS205" s="633" t="str">
        <f t="shared" si="539"/>
        <v>grey</v>
      </c>
      <c r="GT205" s="633" t="str">
        <f t="shared" si="539"/>
        <v>grey</v>
      </c>
      <c r="GU205" s="633" t="str">
        <f t="shared" si="539"/>
        <v>grey</v>
      </c>
      <c r="GV205" s="633" t="str">
        <f t="shared" si="539"/>
        <v>grey</v>
      </c>
      <c r="GW205" s="633" t="str">
        <f t="shared" si="539"/>
        <v>grey</v>
      </c>
      <c r="GX205" s="633" t="str">
        <f t="shared" si="539"/>
        <v>grey</v>
      </c>
      <c r="GY205" s="633" t="str">
        <f t="shared" si="539"/>
        <v>grey</v>
      </c>
      <c r="GZ205" s="633" t="str">
        <f t="shared" si="539"/>
        <v>grey</v>
      </c>
      <c r="HA205" s="633" t="str">
        <f t="shared" si="539"/>
        <v>grey</v>
      </c>
      <c r="HB205" s="633" t="str">
        <f t="shared" si="539"/>
        <v>grey</v>
      </c>
      <c r="HC205" s="633" t="str">
        <f t="shared" si="539"/>
        <v>grey</v>
      </c>
      <c r="HD205" s="633" t="str">
        <f t="shared" si="539"/>
        <v>grey</v>
      </c>
      <c r="HE205" s="633" t="str">
        <f t="shared" si="539"/>
        <v>grey</v>
      </c>
      <c r="HF205" s="633" t="str">
        <f t="shared" si="539"/>
        <v>grey</v>
      </c>
      <c r="HG205" s="633" t="str">
        <f t="shared" si="539"/>
        <v>grey</v>
      </c>
      <c r="HH205" s="633" t="str">
        <f t="shared" si="539"/>
        <v>grey</v>
      </c>
      <c r="HI205" s="633" t="str">
        <f t="shared" si="539"/>
        <v>grey</v>
      </c>
      <c r="HJ205" s="633" t="str">
        <f t="shared" si="539"/>
        <v>grey</v>
      </c>
      <c r="HK205" s="633" t="str">
        <f t="shared" si="539"/>
        <v>grey</v>
      </c>
      <c r="HL205" s="633" t="str">
        <f t="shared" si="539"/>
        <v>grey</v>
      </c>
      <c r="HM205" s="633" t="str">
        <f t="shared" si="539"/>
        <v>grey</v>
      </c>
      <c r="HN205" s="633" t="str">
        <f t="shared" si="539"/>
        <v>grey</v>
      </c>
      <c r="HO205" s="633" t="str">
        <f t="shared" si="539"/>
        <v>grey</v>
      </c>
      <c r="HP205" s="633" t="str">
        <f t="shared" si="539"/>
        <v>grey</v>
      </c>
      <c r="HQ205" s="633" t="str">
        <f t="shared" si="539"/>
        <v>grey</v>
      </c>
      <c r="HR205" s="633" t="str">
        <f t="shared" si="539"/>
        <v>grey</v>
      </c>
      <c r="HS205" s="1162" t="str">
        <f t="shared" ref="HS205" si="540">IF($GG205="grey","grey",IF(BC205="","",IF(COUNTIF($CV$6:$CV$7,BC205)&gt;0,"","red")))</f>
        <v>grey</v>
      </c>
      <c r="HT205" s="1151" t="str">
        <f t="shared" ref="HT205:HU205" si="541">IF($GG205="grey","grey","")</f>
        <v>grey</v>
      </c>
      <c r="HU205" s="1160" t="str">
        <f t="shared" si="541"/>
        <v>grey</v>
      </c>
    </row>
    <row r="206" spans="1:229">
      <c r="B206" s="1184" t="s">
        <v>1318</v>
      </c>
      <c r="C206" s="1185"/>
      <c r="D206" s="1182" t="s">
        <v>1318</v>
      </c>
      <c r="E206" s="1183"/>
      <c r="F206" s="1184" t="s">
        <v>1318</v>
      </c>
      <c r="G206" s="1185"/>
      <c r="H206" s="1182" t="s">
        <v>1318</v>
      </c>
      <c r="I206" s="1183"/>
      <c r="J206" s="1184" t="s">
        <v>1318</v>
      </c>
      <c r="K206" s="1185"/>
      <c r="L206" s="1182" t="s">
        <v>1318</v>
      </c>
      <c r="M206" s="1183"/>
      <c r="N206" s="30"/>
      <c r="O206" s="1152"/>
      <c r="P206" s="1152"/>
      <c r="Q206" s="1161"/>
      <c r="R206" s="1152"/>
      <c r="S206" s="635" t="s">
        <v>643</v>
      </c>
      <c r="T206" s="635" t="s">
        <v>643</v>
      </c>
      <c r="U206" s="635" t="s">
        <v>643</v>
      </c>
      <c r="V206" s="635" t="s">
        <v>643</v>
      </c>
      <c r="W206" s="635" t="s">
        <v>643</v>
      </c>
      <c r="X206" s="635" t="s">
        <v>643</v>
      </c>
      <c r="Y206" s="635" t="s">
        <v>643</v>
      </c>
      <c r="Z206" s="635" t="s">
        <v>643</v>
      </c>
      <c r="AA206" s="635" t="s">
        <v>643</v>
      </c>
      <c r="AB206" s="635" t="s">
        <v>643</v>
      </c>
      <c r="AC206" s="635" t="s">
        <v>643</v>
      </c>
      <c r="AD206" s="635" t="s">
        <v>643</v>
      </c>
      <c r="AE206" s="635" t="s">
        <v>643</v>
      </c>
      <c r="AF206" s="635" t="s">
        <v>643</v>
      </c>
      <c r="AG206" s="635" t="s">
        <v>643</v>
      </c>
      <c r="AH206" s="635" t="s">
        <v>643</v>
      </c>
      <c r="AI206" s="635" t="s">
        <v>643</v>
      </c>
      <c r="AJ206" s="635" t="s">
        <v>643</v>
      </c>
      <c r="AK206" s="635" t="s">
        <v>643</v>
      </c>
      <c r="AL206" s="635" t="s">
        <v>643</v>
      </c>
      <c r="AM206" s="635" t="s">
        <v>643</v>
      </c>
      <c r="AN206" s="635" t="s">
        <v>643</v>
      </c>
      <c r="AO206" s="635" t="s">
        <v>643</v>
      </c>
      <c r="AP206" s="635" t="s">
        <v>643</v>
      </c>
      <c r="AQ206" s="635" t="s">
        <v>643</v>
      </c>
      <c r="AR206" s="635" t="s">
        <v>643</v>
      </c>
      <c r="AS206" s="635" t="s">
        <v>643</v>
      </c>
      <c r="AT206" s="635" t="s">
        <v>643</v>
      </c>
      <c r="AU206" s="635" t="s">
        <v>643</v>
      </c>
      <c r="AV206" s="635" t="s">
        <v>643</v>
      </c>
      <c r="AW206" s="635" t="s">
        <v>643</v>
      </c>
      <c r="AX206" s="635" t="s">
        <v>643</v>
      </c>
      <c r="AY206" s="635" t="s">
        <v>643</v>
      </c>
      <c r="AZ206" s="635" t="s">
        <v>643</v>
      </c>
      <c r="BA206" s="635" t="s">
        <v>643</v>
      </c>
      <c r="BB206" s="635" t="s">
        <v>643</v>
      </c>
      <c r="BC206" s="1179"/>
      <c r="BD206" s="1152"/>
      <c r="BE206" s="1181"/>
      <c r="BW206" s="50"/>
      <c r="CH206" s="50"/>
      <c r="CI206" s="50"/>
      <c r="DA206" s="1153" t="str">
        <f>IF(DA202="grey","grey",IF(AND(B203&lt;&gt;$BG$7,B203&lt;&gt;$BG$9,B203&lt;&gt;$BG$13,B203&lt;&gt;$BG$12),"grey",IF(B206="","yellow",IF(COUNTIF($CN$6:$CN$32,B206)&gt;0,"","red"))))</f>
        <v>grey</v>
      </c>
      <c r="DB206" s="1154"/>
      <c r="DC206" s="1153" t="str">
        <f>IF(DC202="grey","grey",IF(AND(D203&lt;&gt;$BG$7,D203&lt;&gt;$BG$9,D203&lt;&gt;$BG$13,D203&lt;&gt;$BG$12),"grey",IF(D206="","yellow",IF(COUNTIF($CN$6:$CN$32,D206)&gt;0,"","red"))))</f>
        <v>grey</v>
      </c>
      <c r="DD206" s="1154"/>
      <c r="DE206" s="1164" t="str">
        <f>IF(DE202="grey","grey",IF(AND(F203&lt;&gt;$BG$7,F203&lt;&gt;$BG$9,F203&lt;&gt;$BG$13,F203&lt;&gt;$BG$12),"grey",IF(F206="","yellow",IF(COUNTIF($CN$6:$CN$32,F206)&gt;0,"","red"))))</f>
        <v>grey</v>
      </c>
      <c r="DF206" s="1165"/>
      <c r="DG206" s="1164" t="str">
        <f>IF(DG202="grey","grey",IF(AND(H203&lt;&gt;$BG$7,H203&lt;&gt;$BG$9,H203&lt;&gt;$BG$13,H203&lt;&gt;$BG$12),"grey",IF(H206="","yellow",IF(COUNTIF($CN$6:$CN$32,H206)&gt;0,"","red"))))</f>
        <v>grey</v>
      </c>
      <c r="DH206" s="1165"/>
      <c r="DI206" s="1164" t="str">
        <f>IF(DI202="grey","grey",IF(AND(J203&lt;&gt;$BG$7,J203&lt;&gt;$BG$9,J203&lt;&gt;$BG$13,J203&lt;&gt;$BG$12),"grey",IF(J206="","yellow",IF(COUNTIF($CN$6:$CN$32,J206)&gt;0,"","red"))))</f>
        <v>grey</v>
      </c>
      <c r="DJ206" s="1165"/>
      <c r="DK206" s="1164" t="str">
        <f>IF(DK202="grey","grey",IF(AND(L203&lt;&gt;$BG$7,L203&lt;&gt;$BG$9,L203&lt;&gt;$BG$13,L203&lt;&gt;$BG$12),"grey",IF(L206="","yellow",IF(COUNTIF($CN$6:$CN$32,L206)&gt;0,"","red"))))</f>
        <v>grey</v>
      </c>
      <c r="DL206" s="1165"/>
      <c r="DM206" s="22" t="str">
        <f>IFERROR(INDEX(内線情報!$BL$5:$BL$41,MATCH(R206,内線情報!$AI$5:$AI$43,0),1),"")</f>
        <v/>
      </c>
      <c r="DS206" s="1141"/>
      <c r="DV206" s="1153"/>
      <c r="DW206" s="1154"/>
      <c r="DX206" s="1153"/>
      <c r="DY206" s="1154"/>
      <c r="DZ206" s="1153"/>
      <c r="EA206" s="1154"/>
      <c r="EB206" s="1153"/>
      <c r="EC206" s="1154"/>
      <c r="ED206" s="1153"/>
      <c r="EE206" s="1154"/>
      <c r="EF206" s="1153"/>
      <c r="EG206" s="1154"/>
      <c r="ET206" s="1153"/>
      <c r="EU206" s="1154"/>
      <c r="EV206" s="1153"/>
      <c r="EW206" s="1154"/>
      <c r="EX206" s="1153"/>
      <c r="EY206" s="1154"/>
      <c r="EZ206" s="1153"/>
      <c r="FA206" s="1154"/>
      <c r="FB206" s="1153"/>
      <c r="FC206" s="1154"/>
      <c r="FD206" s="1153"/>
      <c r="FE206" s="1154"/>
      <c r="FF206" s="411"/>
      <c r="FG206" s="411"/>
      <c r="FH206" s="411"/>
      <c r="FI206" s="411"/>
      <c r="FJ206" s="411"/>
      <c r="FK206" s="411"/>
      <c r="FL206" s="411"/>
      <c r="FM206" s="411"/>
      <c r="FN206" s="411"/>
      <c r="FO206" s="411"/>
      <c r="FP206" s="411"/>
      <c r="FQ206" s="411"/>
      <c r="FR206" s="1153"/>
      <c r="FS206" s="1154"/>
      <c r="FT206" s="1153"/>
      <c r="FU206" s="1154"/>
      <c r="FV206" s="1153"/>
      <c r="FW206" s="1154"/>
      <c r="FX206" s="1153"/>
      <c r="FY206" s="1154"/>
      <c r="FZ206" s="1153"/>
      <c r="GA206" s="1154"/>
      <c r="GB206" s="1153"/>
      <c r="GC206" s="1154"/>
      <c r="GE206" s="1152"/>
      <c r="GF206" s="1152"/>
      <c r="GG206" s="1161"/>
      <c r="GH206" s="1152"/>
      <c r="GI206" s="633" t="str">
        <f t="shared" ref="GI206:HR206" si="542">IF(GI198="grey","grey",IF($GG205="grey","grey",IF(S206="","yellow",IF(COUNTIF($CW$6:$CW$7,S206)&gt;0,"","red"))))</f>
        <v>grey</v>
      </c>
      <c r="GJ206" s="633" t="str">
        <f t="shared" si="542"/>
        <v>grey</v>
      </c>
      <c r="GK206" s="633" t="str">
        <f t="shared" si="542"/>
        <v>grey</v>
      </c>
      <c r="GL206" s="633" t="str">
        <f t="shared" si="542"/>
        <v>grey</v>
      </c>
      <c r="GM206" s="633" t="str">
        <f t="shared" si="542"/>
        <v>grey</v>
      </c>
      <c r="GN206" s="633" t="str">
        <f t="shared" si="542"/>
        <v>grey</v>
      </c>
      <c r="GO206" s="633" t="str">
        <f t="shared" si="542"/>
        <v>grey</v>
      </c>
      <c r="GP206" s="633" t="str">
        <f t="shared" si="542"/>
        <v>grey</v>
      </c>
      <c r="GQ206" s="633" t="str">
        <f t="shared" si="542"/>
        <v>grey</v>
      </c>
      <c r="GR206" s="633" t="str">
        <f t="shared" si="542"/>
        <v>grey</v>
      </c>
      <c r="GS206" s="633" t="str">
        <f t="shared" si="542"/>
        <v>grey</v>
      </c>
      <c r="GT206" s="633" t="str">
        <f t="shared" si="542"/>
        <v>grey</v>
      </c>
      <c r="GU206" s="633" t="str">
        <f t="shared" si="542"/>
        <v>grey</v>
      </c>
      <c r="GV206" s="633" t="str">
        <f t="shared" si="542"/>
        <v>grey</v>
      </c>
      <c r="GW206" s="633" t="str">
        <f t="shared" si="542"/>
        <v>grey</v>
      </c>
      <c r="GX206" s="633" t="str">
        <f t="shared" si="542"/>
        <v>grey</v>
      </c>
      <c r="GY206" s="633" t="str">
        <f t="shared" si="542"/>
        <v>grey</v>
      </c>
      <c r="GZ206" s="633" t="str">
        <f t="shared" si="542"/>
        <v>grey</v>
      </c>
      <c r="HA206" s="633" t="str">
        <f t="shared" si="542"/>
        <v>grey</v>
      </c>
      <c r="HB206" s="633" t="str">
        <f t="shared" si="542"/>
        <v>grey</v>
      </c>
      <c r="HC206" s="633" t="str">
        <f t="shared" si="542"/>
        <v>grey</v>
      </c>
      <c r="HD206" s="633" t="str">
        <f t="shared" si="542"/>
        <v>grey</v>
      </c>
      <c r="HE206" s="633" t="str">
        <f t="shared" si="542"/>
        <v>grey</v>
      </c>
      <c r="HF206" s="633" t="str">
        <f t="shared" si="542"/>
        <v>grey</v>
      </c>
      <c r="HG206" s="633" t="str">
        <f t="shared" si="542"/>
        <v>grey</v>
      </c>
      <c r="HH206" s="633" t="str">
        <f t="shared" si="542"/>
        <v>grey</v>
      </c>
      <c r="HI206" s="633" t="str">
        <f t="shared" si="542"/>
        <v>grey</v>
      </c>
      <c r="HJ206" s="633" t="str">
        <f t="shared" si="542"/>
        <v>grey</v>
      </c>
      <c r="HK206" s="633" t="str">
        <f t="shared" si="542"/>
        <v>grey</v>
      </c>
      <c r="HL206" s="633" t="str">
        <f t="shared" si="542"/>
        <v>grey</v>
      </c>
      <c r="HM206" s="633" t="str">
        <f t="shared" si="542"/>
        <v>grey</v>
      </c>
      <c r="HN206" s="633" t="str">
        <f t="shared" si="542"/>
        <v>grey</v>
      </c>
      <c r="HO206" s="633" t="str">
        <f t="shared" si="542"/>
        <v>grey</v>
      </c>
      <c r="HP206" s="633" t="str">
        <f t="shared" si="542"/>
        <v>grey</v>
      </c>
      <c r="HQ206" s="633" t="str">
        <f t="shared" si="542"/>
        <v>grey</v>
      </c>
      <c r="HR206" s="633" t="str">
        <f t="shared" si="542"/>
        <v>grey</v>
      </c>
      <c r="HS206" s="1163"/>
      <c r="HT206" s="1152"/>
      <c r="HU206" s="1161"/>
    </row>
    <row r="207" spans="1:229">
      <c r="B207" s="1186" t="s">
        <v>297</v>
      </c>
      <c r="C207" s="1187"/>
      <c r="D207" s="1186" t="s">
        <v>298</v>
      </c>
      <c r="E207" s="1187"/>
      <c r="F207" s="1186" t="s">
        <v>299</v>
      </c>
      <c r="G207" s="1187"/>
      <c r="H207" s="1186" t="s">
        <v>300</v>
      </c>
      <c r="I207" s="1187"/>
      <c r="J207" s="1186" t="s">
        <v>301</v>
      </c>
      <c r="K207" s="1187"/>
      <c r="L207" s="1186" t="s">
        <v>302</v>
      </c>
      <c r="M207" s="1187"/>
      <c r="N207" s="30"/>
      <c r="O207" s="1151">
        <v>4</v>
      </c>
      <c r="P207" s="1151" t="str">
        <f>IFERROR(INDEX(内線情報!$C$5:$C$54,MATCH($Q207,内線情報!$B$5:$B$54,0)),"")&amp;""</f>
        <v/>
      </c>
      <c r="Q207" s="1160"/>
      <c r="R207" s="1151" t="str">
        <f>IFERROR(INDEX(内線情報!$D$5:$D$54,MATCH($Q207,内線情報!$B$5:$B$54,0)),"")&amp;""</f>
        <v/>
      </c>
      <c r="S207" s="634" t="s">
        <v>643</v>
      </c>
      <c r="T207" s="634" t="s">
        <v>643</v>
      </c>
      <c r="U207" s="634" t="s">
        <v>643</v>
      </c>
      <c r="V207" s="634" t="s">
        <v>643</v>
      </c>
      <c r="W207" s="634" t="s">
        <v>643</v>
      </c>
      <c r="X207" s="634" t="s">
        <v>643</v>
      </c>
      <c r="Y207" s="634" t="s">
        <v>643</v>
      </c>
      <c r="Z207" s="634" t="s">
        <v>643</v>
      </c>
      <c r="AA207" s="634" t="s">
        <v>643</v>
      </c>
      <c r="AB207" s="634" t="s">
        <v>643</v>
      </c>
      <c r="AC207" s="634" t="s">
        <v>643</v>
      </c>
      <c r="AD207" s="634" t="s">
        <v>643</v>
      </c>
      <c r="AE207" s="634" t="s">
        <v>643</v>
      </c>
      <c r="AF207" s="634" t="s">
        <v>643</v>
      </c>
      <c r="AG207" s="634" t="s">
        <v>643</v>
      </c>
      <c r="AH207" s="634" t="s">
        <v>643</v>
      </c>
      <c r="AI207" s="634" t="s">
        <v>643</v>
      </c>
      <c r="AJ207" s="634" t="s">
        <v>643</v>
      </c>
      <c r="AK207" s="634" t="s">
        <v>643</v>
      </c>
      <c r="AL207" s="634" t="s">
        <v>643</v>
      </c>
      <c r="AM207" s="634" t="s">
        <v>643</v>
      </c>
      <c r="AN207" s="634" t="s">
        <v>643</v>
      </c>
      <c r="AO207" s="634" t="s">
        <v>643</v>
      </c>
      <c r="AP207" s="634" t="s">
        <v>643</v>
      </c>
      <c r="AQ207" s="634" t="s">
        <v>643</v>
      </c>
      <c r="AR207" s="634" t="s">
        <v>643</v>
      </c>
      <c r="AS207" s="634" t="s">
        <v>643</v>
      </c>
      <c r="AT207" s="634" t="s">
        <v>643</v>
      </c>
      <c r="AU207" s="634" t="s">
        <v>643</v>
      </c>
      <c r="AV207" s="634" t="s">
        <v>643</v>
      </c>
      <c r="AW207" s="634" t="s">
        <v>643</v>
      </c>
      <c r="AX207" s="634" t="s">
        <v>643</v>
      </c>
      <c r="AY207" s="634" t="s">
        <v>643</v>
      </c>
      <c r="AZ207" s="634" t="s">
        <v>643</v>
      </c>
      <c r="BA207" s="634" t="s">
        <v>643</v>
      </c>
      <c r="BB207" s="634" t="s">
        <v>643</v>
      </c>
      <c r="BC207" s="1178" t="s">
        <v>643</v>
      </c>
      <c r="BD207" s="1151" t="str">
        <f>IFERROR(IF(Q207="","",IF(ISBLANK(INDEX(内線情報!$G$5:$G$54,Q207)),1,DS207)),"")&amp;""</f>
        <v/>
      </c>
      <c r="BE207" s="1180"/>
      <c r="BQ207" s="52"/>
      <c r="BS207" s="52"/>
      <c r="BU207" s="52"/>
      <c r="BV207" s="50"/>
      <c r="BW207" s="52"/>
      <c r="BY207" s="52"/>
      <c r="CA207" s="52"/>
      <c r="CC207" s="52"/>
      <c r="CE207" s="52"/>
      <c r="CG207" s="52"/>
      <c r="CH207" s="50"/>
      <c r="CI207" s="52"/>
      <c r="CK207" s="52"/>
      <c r="CM207" s="52"/>
      <c r="DA207" s="1166" t="str">
        <f>IFERROR(IF(COUNT(Q201:Q226)&gt;0,IF($DN200&lt;18,"grey",B207),"grey"),B207)</f>
        <v>grey</v>
      </c>
      <c r="DB207" s="1167"/>
      <c r="DC207" s="1166" t="str">
        <f>IFERROR(IF(COUNT(Q201:Q226)&gt;0,IF($DN200&lt;18,"grey",D207),"grey"),D207)</f>
        <v>grey</v>
      </c>
      <c r="DD207" s="1167"/>
      <c r="DE207" s="1166" t="str">
        <f>IFERROR(IF(COUNT(Q201:Q226)&gt;0,IF($DN200&lt;18,"grey",F207),"grey"),F207)</f>
        <v>grey</v>
      </c>
      <c r="DF207" s="1167"/>
      <c r="DG207" s="1166" t="str">
        <f>IFERROR(IF(COUNT(Q201:Q226)&gt;0,IF($DN200&lt;18,"grey",H207),"grey"),H207)</f>
        <v>grey</v>
      </c>
      <c r="DH207" s="1167"/>
      <c r="DI207" s="1166" t="str">
        <f>IFERROR(IF(COUNT(Q201:Q226)&gt;0,IF($DN200&lt;18,"grey",J207),"grey"),J207)</f>
        <v>grey</v>
      </c>
      <c r="DJ207" s="1167"/>
      <c r="DK207" s="1166" t="str">
        <f>IFERROR(IF(COUNT(Q201:Q226)&gt;0,IF($DN200&lt;18,"grey",L207),"grey"),L207)</f>
        <v>grey</v>
      </c>
      <c r="DL207" s="1167"/>
      <c r="DM207" s="22" t="str">
        <f>IFERROR(INDEX(内線情報!$BL$5:$BL$41,MATCH(R207,内線情報!$AI$5:$AI$43,0),1),"")</f>
        <v/>
      </c>
      <c r="DS207" s="1141" t="e">
        <f>INDEX(内線情報!$G$5:$G$54,MATCH(Q207,DK,0))</f>
        <v>#N/A</v>
      </c>
      <c r="DV207" s="1166"/>
      <c r="DW207" s="1167"/>
      <c r="DX207" s="1166"/>
      <c r="DY207" s="1167"/>
      <c r="DZ207" s="1166"/>
      <c r="EA207" s="1167"/>
      <c r="EB207" s="1166"/>
      <c r="EC207" s="1167"/>
      <c r="ED207" s="1166"/>
      <c r="EE207" s="1167"/>
      <c r="EF207" s="1166"/>
      <c r="EG207" s="1167"/>
      <c r="ET207" s="1166"/>
      <c r="EU207" s="1167"/>
      <c r="EV207" s="1166"/>
      <c r="EW207" s="1167"/>
      <c r="EX207" s="1166"/>
      <c r="EY207" s="1167"/>
      <c r="EZ207" s="1166"/>
      <c r="FA207" s="1167"/>
      <c r="FB207" s="1166"/>
      <c r="FC207" s="1167"/>
      <c r="FD207" s="1166"/>
      <c r="FE207" s="1167"/>
      <c r="FF207" s="420"/>
      <c r="FG207" s="420"/>
      <c r="FH207" s="420"/>
      <c r="FI207" s="420"/>
      <c r="FJ207" s="420"/>
      <c r="FK207" s="420"/>
      <c r="FL207" s="420"/>
      <c r="FM207" s="420"/>
      <c r="FN207" s="420"/>
      <c r="FO207" s="420"/>
      <c r="FP207" s="420"/>
      <c r="FQ207" s="420"/>
      <c r="FR207" s="1166"/>
      <c r="FS207" s="1167"/>
      <c r="FT207" s="1166"/>
      <c r="FU207" s="1167"/>
      <c r="FV207" s="1166"/>
      <c r="FW207" s="1167"/>
      <c r="FX207" s="1166"/>
      <c r="FY207" s="1167"/>
      <c r="FZ207" s="1166"/>
      <c r="GA207" s="1167"/>
      <c r="GB207" s="1166"/>
      <c r="GC207" s="1167"/>
      <c r="GE207" s="1151" t="str">
        <f>IF($GF207="grey","grey","")</f>
        <v>grey</v>
      </c>
      <c r="GF207" s="1151" t="str">
        <f>IF($GG207="grey","grey","")</f>
        <v>grey</v>
      </c>
      <c r="GG207" s="1160" t="str">
        <f>IF(Q207="","grey",IF(COUNTIF(Q:Q,Q207)&gt;1,"red",IF(COUNTIF(_DK,Q207)&gt;0,"","red")))</f>
        <v>grey</v>
      </c>
      <c r="GH207" s="1151" t="str">
        <f>IF($GF207="grey","grey","")</f>
        <v>grey</v>
      </c>
      <c r="GI207" s="633" t="str">
        <f t="shared" ref="GI207:HR207" si="543">IF(GI198="grey","grey",IF($GG207="grey","grey",IF(S207="","yellow",IF(COUNTIF($CT$6:$CT$21,S207)&gt;0,"","red"))))</f>
        <v>grey</v>
      </c>
      <c r="GJ207" s="633" t="str">
        <f t="shared" si="543"/>
        <v>grey</v>
      </c>
      <c r="GK207" s="633" t="str">
        <f t="shared" si="543"/>
        <v>grey</v>
      </c>
      <c r="GL207" s="633" t="str">
        <f t="shared" si="543"/>
        <v>grey</v>
      </c>
      <c r="GM207" s="633" t="str">
        <f t="shared" si="543"/>
        <v>grey</v>
      </c>
      <c r="GN207" s="633" t="str">
        <f t="shared" si="543"/>
        <v>grey</v>
      </c>
      <c r="GO207" s="633" t="str">
        <f t="shared" si="543"/>
        <v>grey</v>
      </c>
      <c r="GP207" s="633" t="str">
        <f t="shared" si="543"/>
        <v>grey</v>
      </c>
      <c r="GQ207" s="633" t="str">
        <f t="shared" si="543"/>
        <v>grey</v>
      </c>
      <c r="GR207" s="633" t="str">
        <f t="shared" si="543"/>
        <v>grey</v>
      </c>
      <c r="GS207" s="633" t="str">
        <f t="shared" si="543"/>
        <v>grey</v>
      </c>
      <c r="GT207" s="633" t="str">
        <f t="shared" si="543"/>
        <v>grey</v>
      </c>
      <c r="GU207" s="633" t="str">
        <f t="shared" si="543"/>
        <v>grey</v>
      </c>
      <c r="GV207" s="633" t="str">
        <f t="shared" si="543"/>
        <v>grey</v>
      </c>
      <c r="GW207" s="633" t="str">
        <f t="shared" si="543"/>
        <v>grey</v>
      </c>
      <c r="GX207" s="633" t="str">
        <f t="shared" si="543"/>
        <v>grey</v>
      </c>
      <c r="GY207" s="633" t="str">
        <f t="shared" si="543"/>
        <v>grey</v>
      </c>
      <c r="GZ207" s="633" t="str">
        <f t="shared" si="543"/>
        <v>grey</v>
      </c>
      <c r="HA207" s="633" t="str">
        <f t="shared" si="543"/>
        <v>grey</v>
      </c>
      <c r="HB207" s="633" t="str">
        <f t="shared" si="543"/>
        <v>grey</v>
      </c>
      <c r="HC207" s="633" t="str">
        <f t="shared" si="543"/>
        <v>grey</v>
      </c>
      <c r="HD207" s="633" t="str">
        <f t="shared" si="543"/>
        <v>grey</v>
      </c>
      <c r="HE207" s="633" t="str">
        <f t="shared" si="543"/>
        <v>grey</v>
      </c>
      <c r="HF207" s="633" t="str">
        <f t="shared" si="543"/>
        <v>grey</v>
      </c>
      <c r="HG207" s="633" t="str">
        <f t="shared" si="543"/>
        <v>grey</v>
      </c>
      <c r="HH207" s="633" t="str">
        <f t="shared" si="543"/>
        <v>grey</v>
      </c>
      <c r="HI207" s="633" t="str">
        <f t="shared" si="543"/>
        <v>grey</v>
      </c>
      <c r="HJ207" s="633" t="str">
        <f t="shared" si="543"/>
        <v>grey</v>
      </c>
      <c r="HK207" s="633" t="str">
        <f t="shared" si="543"/>
        <v>grey</v>
      </c>
      <c r="HL207" s="633" t="str">
        <f t="shared" si="543"/>
        <v>grey</v>
      </c>
      <c r="HM207" s="633" t="str">
        <f t="shared" si="543"/>
        <v>grey</v>
      </c>
      <c r="HN207" s="633" t="str">
        <f t="shared" si="543"/>
        <v>grey</v>
      </c>
      <c r="HO207" s="633" t="str">
        <f t="shared" si="543"/>
        <v>grey</v>
      </c>
      <c r="HP207" s="633" t="str">
        <f t="shared" si="543"/>
        <v>grey</v>
      </c>
      <c r="HQ207" s="633" t="str">
        <f t="shared" si="543"/>
        <v>grey</v>
      </c>
      <c r="HR207" s="633" t="str">
        <f t="shared" si="543"/>
        <v>grey</v>
      </c>
      <c r="HS207" s="1162" t="str">
        <f t="shared" ref="HS207" si="544">IF($GG207="grey","grey",IF(BC207="","",IF(COUNTIF($CV$6:$CV$7,BC207)&gt;0,"","red")))</f>
        <v>grey</v>
      </c>
      <c r="HT207" s="1151" t="str">
        <f t="shared" ref="HT207:HU207" si="545">IF($GG207="grey","grey","")</f>
        <v>grey</v>
      </c>
      <c r="HU207" s="1160" t="str">
        <f t="shared" si="545"/>
        <v>grey</v>
      </c>
    </row>
    <row r="208" spans="1:229">
      <c r="B208" s="34" t="s">
        <v>57</v>
      </c>
      <c r="C208" s="35"/>
      <c r="D208" s="34" t="s">
        <v>57</v>
      </c>
      <c r="E208" s="35"/>
      <c r="F208" s="34" t="s">
        <v>57</v>
      </c>
      <c r="G208" s="35"/>
      <c r="H208" s="34" t="s">
        <v>57</v>
      </c>
      <c r="I208" s="35"/>
      <c r="J208" s="34" t="s">
        <v>57</v>
      </c>
      <c r="K208" s="35"/>
      <c r="L208" s="34" t="s">
        <v>57</v>
      </c>
      <c r="M208" s="35"/>
      <c r="N208" s="30"/>
      <c r="O208" s="1152"/>
      <c r="P208" s="1152"/>
      <c r="Q208" s="1161"/>
      <c r="R208" s="1152"/>
      <c r="S208" s="635" t="s">
        <v>643</v>
      </c>
      <c r="T208" s="635" t="s">
        <v>643</v>
      </c>
      <c r="U208" s="635" t="s">
        <v>643</v>
      </c>
      <c r="V208" s="635" t="s">
        <v>643</v>
      </c>
      <c r="W208" s="635" t="s">
        <v>643</v>
      </c>
      <c r="X208" s="635" t="s">
        <v>643</v>
      </c>
      <c r="Y208" s="635" t="s">
        <v>643</v>
      </c>
      <c r="Z208" s="635" t="s">
        <v>643</v>
      </c>
      <c r="AA208" s="635" t="s">
        <v>643</v>
      </c>
      <c r="AB208" s="635" t="s">
        <v>643</v>
      </c>
      <c r="AC208" s="635" t="s">
        <v>643</v>
      </c>
      <c r="AD208" s="635" t="s">
        <v>643</v>
      </c>
      <c r="AE208" s="635" t="s">
        <v>643</v>
      </c>
      <c r="AF208" s="635" t="s">
        <v>643</v>
      </c>
      <c r="AG208" s="635" t="s">
        <v>643</v>
      </c>
      <c r="AH208" s="635" t="s">
        <v>643</v>
      </c>
      <c r="AI208" s="635" t="s">
        <v>643</v>
      </c>
      <c r="AJ208" s="635" t="s">
        <v>643</v>
      </c>
      <c r="AK208" s="635" t="s">
        <v>643</v>
      </c>
      <c r="AL208" s="635" t="s">
        <v>643</v>
      </c>
      <c r="AM208" s="635" t="s">
        <v>643</v>
      </c>
      <c r="AN208" s="635" t="s">
        <v>643</v>
      </c>
      <c r="AO208" s="635" t="s">
        <v>643</v>
      </c>
      <c r="AP208" s="635" t="s">
        <v>643</v>
      </c>
      <c r="AQ208" s="635" t="s">
        <v>643</v>
      </c>
      <c r="AR208" s="635" t="s">
        <v>643</v>
      </c>
      <c r="AS208" s="635" t="s">
        <v>643</v>
      </c>
      <c r="AT208" s="635" t="s">
        <v>643</v>
      </c>
      <c r="AU208" s="635" t="s">
        <v>643</v>
      </c>
      <c r="AV208" s="635" t="s">
        <v>643</v>
      </c>
      <c r="AW208" s="635" t="s">
        <v>643</v>
      </c>
      <c r="AX208" s="635" t="s">
        <v>643</v>
      </c>
      <c r="AY208" s="635" t="s">
        <v>643</v>
      </c>
      <c r="AZ208" s="635" t="s">
        <v>643</v>
      </c>
      <c r="BA208" s="635" t="s">
        <v>643</v>
      </c>
      <c r="BB208" s="635" t="s">
        <v>643</v>
      </c>
      <c r="BC208" s="1179"/>
      <c r="BD208" s="1152"/>
      <c r="BE208" s="1181"/>
      <c r="BU208" s="50"/>
      <c r="BV208" s="50"/>
      <c r="BW208" s="50"/>
      <c r="CG208" s="50"/>
      <c r="CH208" s="50"/>
      <c r="CI208" s="50"/>
      <c r="DA208" s="34" t="str">
        <f>IF(DA207="grey","grey",IF(B208="","yellow",IF(COUNTIF($BG$6:$BG$39,B208)&gt;0,"","red")))</f>
        <v>grey</v>
      </c>
      <c r="DB208" s="35" t="str">
        <f ca="1">IF(DA207="grey","grey",IFERROR(IF(COUNTIF(INDIRECT(B208),SUBSTITUTE(C208,"*","~")),EU208,"red"),IF(AND(C208&lt;&gt;$BG$7,C208&lt;&gt;$BG$8,C208&lt;&gt;$BG$9,C208&lt;&gt;$BG$10,C208&lt;&gt;$BG$11,C208&lt;&gt;$BG$12,C208&lt;&gt;$BG$13),"grey",EU208)))</f>
        <v>grey</v>
      </c>
      <c r="DC208" s="34" t="str">
        <f>IF(DC207="grey","grey",IF(D208="","yellow",IF(COUNTIF($BG$6:$BG$39,D208)&gt;0,"","red")))</f>
        <v>grey</v>
      </c>
      <c r="DD208" s="35" t="str">
        <f ca="1">IF(DC207="grey","grey",IFERROR(IF(COUNTIF(INDIRECT(D208),SUBSTITUTE(E208,"*","~")),EW208,"red"),IF(AND(E208&lt;&gt;$BG$7,E208&lt;&gt;$BG$8,E208&lt;&gt;$BG$9,E208&lt;&gt;$BG$10,E208&lt;&gt;$BG$11,E208&lt;&gt;$BG$12,E208&lt;&gt;$BG$13),"grey",EW208)))</f>
        <v>grey</v>
      </c>
      <c r="DE208" s="34" t="str">
        <f>IF(DE207="grey","grey",IF(F208="","yellow",IF(COUNTIF($BG$6:$BG$39,F208)&gt;0,"","red")))</f>
        <v>grey</v>
      </c>
      <c r="DF208" s="35" t="str">
        <f ca="1">IF(DE207="grey","grey",IFERROR(IF(COUNTIF(INDIRECT(F208),SUBSTITUTE(G208,"*","~")),EY208,"red"),IF(AND(G208&lt;&gt;$BG$7,G208&lt;&gt;$BG$8,G208&lt;&gt;$BG$9,G208&lt;&gt;$BG$10,G208&lt;&gt;$BG$11,G208&lt;&gt;$BG$12,G208&lt;&gt;$BG$13),"grey",EY208)))</f>
        <v>grey</v>
      </c>
      <c r="DG208" s="34" t="str">
        <f>IF(DG207="grey","grey",IF(H208="","yellow",IF(COUNTIF($BG$6:$BG$39,H208)&gt;0,"","red")))</f>
        <v>grey</v>
      </c>
      <c r="DH208" s="35" t="str">
        <f ca="1">IF(DG207="grey","grey",IFERROR(IF(COUNTIF(INDIRECT(H208),SUBSTITUTE(I208,"*","~")),FA208,"red"),IF(AND(I208&lt;&gt;$BG$7,I208&lt;&gt;$BG$8,I208&lt;&gt;$BG$9,I208&lt;&gt;$BG$10,I208&lt;&gt;$BG$11,I208&lt;&gt;$BG$12,I208&lt;&gt;$BG$13),"grey",FA208)))</f>
        <v>grey</v>
      </c>
      <c r="DI208" s="34" t="str">
        <f>IF(DI207="grey","grey",IF(J208="","yellow",IF(COUNTIF($BG$6:$BG$39,J208)&gt;0,"","red")))</f>
        <v>grey</v>
      </c>
      <c r="DJ208" s="35" t="str">
        <f ca="1">IF(DI207="grey","grey",IFERROR(IF(COUNTIF(INDIRECT(J208),SUBSTITUTE(K208,"*","~")),FC208,"red"),IF(AND(K208&lt;&gt;$BG$7,K208&lt;&gt;$BG$8,K208&lt;&gt;$BG$9,K208&lt;&gt;$BG$10,K208&lt;&gt;$BG$11,K208&lt;&gt;$BG$12,K208&lt;&gt;$BG$13),"grey",FC208)))</f>
        <v>grey</v>
      </c>
      <c r="DK208" s="34" t="str">
        <f>IF(DK207="grey","grey",IF(L208="","yellow",IF(COUNTIF($BG$6:$BG$39,L208)&gt;0,"","red")))</f>
        <v>grey</v>
      </c>
      <c r="DL208" s="35" t="str">
        <f ca="1">IF(DK207="grey","grey",IFERROR(IF(COUNTIF(INDIRECT(L208),SUBSTITUTE(M208,"*","~")),FE208,"red"),IF(AND(M208&lt;&gt;$BG$7,M208&lt;&gt;$BG$8,M208&lt;&gt;$BG$9,M208&lt;&gt;$BG$10,M208&lt;&gt;$BG$11,M208&lt;&gt;$BG$12,M208&lt;&gt;$BG$13),"grey",FE208)))</f>
        <v>grey</v>
      </c>
      <c r="DM208" s="22" t="str">
        <f>IFERROR(INDEX(内線情報!$BL$5:$BL$41,MATCH(R208,内線情報!$AI$5:$AI$43,0),1),"")</f>
        <v/>
      </c>
      <c r="DS208" s="1141"/>
      <c r="DV208" s="34" t="str">
        <f>CONCATENATE(B208,C208)</f>
        <v>未使用</v>
      </c>
      <c r="DW208" s="35"/>
      <c r="DX208" s="34" t="str">
        <f>CONCATENATE(D208,E208)</f>
        <v>未使用</v>
      </c>
      <c r="DY208" s="35"/>
      <c r="DZ208" s="34" t="str">
        <f>CONCATENATE(F208,G208)</f>
        <v>未使用</v>
      </c>
      <c r="EA208" s="35"/>
      <c r="EB208" s="34" t="str">
        <f>CONCATENATE(H208,I208)</f>
        <v>未使用</v>
      </c>
      <c r="EC208" s="35"/>
      <c r="ED208" s="34" t="str">
        <f>CONCATENATE(J208,K208)</f>
        <v>未使用</v>
      </c>
      <c r="EE208" s="35"/>
      <c r="EF208" s="34" t="str">
        <f>CONCATENATE(L208,M208)</f>
        <v>未使用</v>
      </c>
      <c r="EG208" s="35"/>
      <c r="EH208" s="22">
        <f>COUNTIF($DV$6:$EG$34,DV208)</f>
        <v>18</v>
      </c>
      <c r="EJ208" s="22">
        <f>COUNTIF($DV$6:$EG$34,DX208)</f>
        <v>18</v>
      </c>
      <c r="EL208" s="22">
        <f>COUNTIF($DV$6:$EG$34,DZ208)</f>
        <v>18</v>
      </c>
      <c r="EN208" s="22">
        <f>COUNTIF($DV$6:$EG$34,EB208)</f>
        <v>18</v>
      </c>
      <c r="EP208" s="22">
        <f>COUNTIF($DV$6:$EG$34,ED208)</f>
        <v>18</v>
      </c>
      <c r="ER208" s="22">
        <f>COUNTIF($DV$6:$EG$34,EF208)</f>
        <v>18</v>
      </c>
      <c r="ET208" s="34" t="str">
        <f>IF(DV208="未使用","",IF(EH208&lt;2,"","red"))</f>
        <v/>
      </c>
      <c r="EU208" s="35" t="str">
        <f>IF(B208="ボックスキー","",IF(C208="","red",FS208))</f>
        <v>red</v>
      </c>
      <c r="EV208" s="34" t="str">
        <f>IF(DX208="未使用","",IF(EJ208&lt;2,"","red"))</f>
        <v/>
      </c>
      <c r="EW208" s="35" t="str">
        <f>IF(D208="ボックスキー","",IF(E208="","red",FU208))</f>
        <v>red</v>
      </c>
      <c r="EX208" s="34" t="str">
        <f>IF(DZ208="未使用","",IF(EL208&lt;2,"","red"))</f>
        <v/>
      </c>
      <c r="EY208" s="35" t="str">
        <f>IF(F208="ボックスキー","",IF(G208="","red",FW208))</f>
        <v>red</v>
      </c>
      <c r="EZ208" s="34" t="str">
        <f>IF(EB208="未使用","",IF(EN208&lt;2,"","red"))</f>
        <v/>
      </c>
      <c r="FA208" s="35" t="str">
        <f>IF(H208="ボックスキー","",IF(I208="","red",FY208))</f>
        <v>red</v>
      </c>
      <c r="FB208" s="34" t="str">
        <f>IF(ED208="未使用","",IF(EP208&lt;2,"","red"))</f>
        <v/>
      </c>
      <c r="FC208" s="35" t="str">
        <f>IF(J208="ボックスキー","",IF(K208="","red",GA208))</f>
        <v>red</v>
      </c>
      <c r="FD208" s="34" t="str">
        <f>IF(EF208="未使用","",IF(ER208&lt;2,"","red"))</f>
        <v/>
      </c>
      <c r="FE208" s="35" t="str">
        <f>IF(L208="ボックスキー","",IF(M208="","red",GC208))</f>
        <v>red</v>
      </c>
      <c r="FF208" s="419"/>
      <c r="FG208" s="419"/>
      <c r="FH208" s="419"/>
      <c r="FI208" s="419"/>
      <c r="FJ208" s="419"/>
      <c r="FK208" s="419"/>
      <c r="FL208" s="419"/>
      <c r="FM208" s="419"/>
      <c r="FN208" s="419"/>
      <c r="FO208" s="419"/>
      <c r="FP208" s="419"/>
      <c r="FQ208" s="419"/>
      <c r="FR208" s="34"/>
      <c r="FS208" s="35" t="str">
        <f>IF(B208=$FG$6,INDEX($FG$7:$FG$18,C208),IF(B208=$FH$6,INDEX($FH$7:$FH$12,C208),IF(B208=$FI$6,INDEX($FI$7:$FI$18,C208),IF(B208=$FJ$6,INDEX($FJ$7:$FJ$56,C208),"none"))))</f>
        <v>none</v>
      </c>
      <c r="FT208" s="34"/>
      <c r="FU208" s="35" t="str">
        <f>IF(D208=$FG$6,INDEX($FG$7:$FG$18,E208),IF(D208=$FH$6,INDEX($FH$7:$FH$12,E208),IF(D208=$FI$6,INDEX($FI$7:$FI$18,E208),IF(D208=$FJ$6,INDEX($FJ$7:$FJ$56,E208),"none"))))</f>
        <v>none</v>
      </c>
      <c r="FV208" s="34"/>
      <c r="FW208" s="35" t="str">
        <f>IF(F208=$FG$6,INDEX($FG$7:$FG$18,G208),IF(F208=$FH$6,INDEX($FH$7:$FH$12,G208),IF(F208=$FI$6,INDEX($FI$7:$FI$18,G208),IF(F208=$FJ$6,INDEX($FJ$7:$FJ$56,G208),"none"))))</f>
        <v>none</v>
      </c>
      <c r="FX208" s="34"/>
      <c r="FY208" s="35" t="str">
        <f>IF(H208=$FG$6,INDEX($FG$7:$FG$18,I208),IF(H208=$FH$6,INDEX($FH$7:$FH$12,I208),IF(H208=$FI$6,INDEX($FI$7:$FI$18,I208),IF(H208=$FJ$6,INDEX($FJ$7:$FJ$56,I208),"none"))))</f>
        <v>none</v>
      </c>
      <c r="FZ208" s="34"/>
      <c r="GA208" s="35" t="str">
        <f>IF(J208=$FG$6,INDEX($FG$7:$FG$18,K208),IF(J208=$FH$6,INDEX($FH$7:$FH$12,K208),IF(J208=$FI$6,INDEX($FI$7:$FI$18,K208),IF(J208=$FJ$6,INDEX($FJ$7:$FJ$56,K208),"none"))))</f>
        <v>none</v>
      </c>
      <c r="GB208" s="34"/>
      <c r="GC208" s="35" t="str">
        <f>IF(L208=$FG$6,INDEX($FG$7:$FG$18,M208),IF(L208=$FH$6,INDEX($FH$7:$FH$12,M208),IF(L208=$FI$6,INDEX($FI$7:$FI$18,M208),IF(L208=$FJ$6,INDEX($FJ$7:$FJ$56,M208),"none"))))</f>
        <v>none</v>
      </c>
      <c r="GE208" s="1152"/>
      <c r="GF208" s="1152"/>
      <c r="GG208" s="1161"/>
      <c r="GH208" s="1152"/>
      <c r="GI208" s="633" t="str">
        <f t="shared" ref="GI208:HR208" si="546">IF(GI198="grey","grey",IF($GG207="grey","grey",IF(S208="","yellow",IF(COUNTIF($CW$6:$CW$7,S208)&gt;0,"","red"))))</f>
        <v>grey</v>
      </c>
      <c r="GJ208" s="633" t="str">
        <f t="shared" si="546"/>
        <v>grey</v>
      </c>
      <c r="GK208" s="633" t="str">
        <f t="shared" si="546"/>
        <v>grey</v>
      </c>
      <c r="GL208" s="633" t="str">
        <f t="shared" si="546"/>
        <v>grey</v>
      </c>
      <c r="GM208" s="633" t="str">
        <f t="shared" si="546"/>
        <v>grey</v>
      </c>
      <c r="GN208" s="633" t="str">
        <f t="shared" si="546"/>
        <v>grey</v>
      </c>
      <c r="GO208" s="633" t="str">
        <f t="shared" si="546"/>
        <v>grey</v>
      </c>
      <c r="GP208" s="633" t="str">
        <f t="shared" si="546"/>
        <v>grey</v>
      </c>
      <c r="GQ208" s="633" t="str">
        <f t="shared" si="546"/>
        <v>grey</v>
      </c>
      <c r="GR208" s="633" t="str">
        <f t="shared" si="546"/>
        <v>grey</v>
      </c>
      <c r="GS208" s="633" t="str">
        <f t="shared" si="546"/>
        <v>grey</v>
      </c>
      <c r="GT208" s="633" t="str">
        <f t="shared" si="546"/>
        <v>grey</v>
      </c>
      <c r="GU208" s="633" t="str">
        <f t="shared" si="546"/>
        <v>grey</v>
      </c>
      <c r="GV208" s="633" t="str">
        <f t="shared" si="546"/>
        <v>grey</v>
      </c>
      <c r="GW208" s="633" t="str">
        <f t="shared" si="546"/>
        <v>grey</v>
      </c>
      <c r="GX208" s="633" t="str">
        <f t="shared" si="546"/>
        <v>grey</v>
      </c>
      <c r="GY208" s="633" t="str">
        <f t="shared" si="546"/>
        <v>grey</v>
      </c>
      <c r="GZ208" s="633" t="str">
        <f t="shared" si="546"/>
        <v>grey</v>
      </c>
      <c r="HA208" s="633" t="str">
        <f t="shared" si="546"/>
        <v>grey</v>
      </c>
      <c r="HB208" s="633" t="str">
        <f t="shared" si="546"/>
        <v>grey</v>
      </c>
      <c r="HC208" s="633" t="str">
        <f t="shared" si="546"/>
        <v>grey</v>
      </c>
      <c r="HD208" s="633" t="str">
        <f t="shared" si="546"/>
        <v>grey</v>
      </c>
      <c r="HE208" s="633" t="str">
        <f t="shared" si="546"/>
        <v>grey</v>
      </c>
      <c r="HF208" s="633" t="str">
        <f t="shared" si="546"/>
        <v>grey</v>
      </c>
      <c r="HG208" s="633" t="str">
        <f t="shared" si="546"/>
        <v>grey</v>
      </c>
      <c r="HH208" s="633" t="str">
        <f t="shared" si="546"/>
        <v>grey</v>
      </c>
      <c r="HI208" s="633" t="str">
        <f t="shared" si="546"/>
        <v>grey</v>
      </c>
      <c r="HJ208" s="633" t="str">
        <f t="shared" si="546"/>
        <v>grey</v>
      </c>
      <c r="HK208" s="633" t="str">
        <f t="shared" si="546"/>
        <v>grey</v>
      </c>
      <c r="HL208" s="633" t="str">
        <f t="shared" si="546"/>
        <v>grey</v>
      </c>
      <c r="HM208" s="633" t="str">
        <f t="shared" si="546"/>
        <v>grey</v>
      </c>
      <c r="HN208" s="633" t="str">
        <f t="shared" si="546"/>
        <v>grey</v>
      </c>
      <c r="HO208" s="633" t="str">
        <f t="shared" si="546"/>
        <v>grey</v>
      </c>
      <c r="HP208" s="633" t="str">
        <f t="shared" si="546"/>
        <v>grey</v>
      </c>
      <c r="HQ208" s="633" t="str">
        <f t="shared" si="546"/>
        <v>grey</v>
      </c>
      <c r="HR208" s="633" t="str">
        <f t="shared" si="546"/>
        <v>grey</v>
      </c>
      <c r="HS208" s="1163"/>
      <c r="HT208" s="1152"/>
      <c r="HU208" s="1161"/>
    </row>
    <row r="209" spans="2:229">
      <c r="B209" s="1175" t="str">
        <f>IFERROR(INDEX($DV:$DV,ROW()),"")&amp;""</f>
        <v/>
      </c>
      <c r="C209" s="1176"/>
      <c r="D209" s="1177" t="str">
        <f>IFERROR(INDEX($DX:$DX,ROW()),"")&amp;""</f>
        <v/>
      </c>
      <c r="E209" s="1176"/>
      <c r="F209" s="1175" t="str">
        <f>IFERROR(INDEX($DZ:$DZ,ROW()),"")&amp;""</f>
        <v/>
      </c>
      <c r="G209" s="1176"/>
      <c r="H209" s="1175" t="str">
        <f>IFERROR(INDEX($EB:$EB,ROW()),"")&amp;""</f>
        <v/>
      </c>
      <c r="I209" s="1176"/>
      <c r="J209" s="1175" t="str">
        <f>IFERROR(INDEX($ED:$ED,ROW()),"")&amp;""</f>
        <v/>
      </c>
      <c r="K209" s="1176"/>
      <c r="L209" s="1175" t="str">
        <f>IFERROR(INDEX($EF:$EF,ROW()),"")&amp;""</f>
        <v/>
      </c>
      <c r="M209" s="1176"/>
      <c r="N209" s="30"/>
      <c r="O209" s="1151">
        <v>5</v>
      </c>
      <c r="P209" s="1151" t="str">
        <f>IFERROR(INDEX(内線情報!$C$5:$C$54,MATCH($Q209,内線情報!$B$5:$B$54,0)),"")&amp;""</f>
        <v/>
      </c>
      <c r="Q209" s="1160"/>
      <c r="R209" s="1151" t="str">
        <f>IFERROR(INDEX(内線情報!$D$5:$D$54,MATCH($Q209,内線情報!$B$5:$B$54,0)),"")&amp;""</f>
        <v/>
      </c>
      <c r="S209" s="634" t="s">
        <v>643</v>
      </c>
      <c r="T209" s="634" t="s">
        <v>643</v>
      </c>
      <c r="U209" s="634" t="s">
        <v>643</v>
      </c>
      <c r="V209" s="634" t="s">
        <v>643</v>
      </c>
      <c r="W209" s="634" t="s">
        <v>643</v>
      </c>
      <c r="X209" s="634" t="s">
        <v>643</v>
      </c>
      <c r="Y209" s="634" t="s">
        <v>643</v>
      </c>
      <c r="Z209" s="634" t="s">
        <v>643</v>
      </c>
      <c r="AA209" s="634" t="s">
        <v>643</v>
      </c>
      <c r="AB209" s="634" t="s">
        <v>643</v>
      </c>
      <c r="AC209" s="634" t="s">
        <v>643</v>
      </c>
      <c r="AD209" s="634" t="s">
        <v>643</v>
      </c>
      <c r="AE209" s="634" t="s">
        <v>643</v>
      </c>
      <c r="AF209" s="634" t="s">
        <v>643</v>
      </c>
      <c r="AG209" s="634" t="s">
        <v>643</v>
      </c>
      <c r="AH209" s="634" t="s">
        <v>643</v>
      </c>
      <c r="AI209" s="634" t="s">
        <v>643</v>
      </c>
      <c r="AJ209" s="634" t="s">
        <v>643</v>
      </c>
      <c r="AK209" s="634" t="s">
        <v>643</v>
      </c>
      <c r="AL209" s="634" t="s">
        <v>643</v>
      </c>
      <c r="AM209" s="634" t="s">
        <v>643</v>
      </c>
      <c r="AN209" s="634" t="s">
        <v>643</v>
      </c>
      <c r="AO209" s="634" t="s">
        <v>643</v>
      </c>
      <c r="AP209" s="634" t="s">
        <v>643</v>
      </c>
      <c r="AQ209" s="634" t="s">
        <v>643</v>
      </c>
      <c r="AR209" s="634" t="s">
        <v>643</v>
      </c>
      <c r="AS209" s="634" t="s">
        <v>643</v>
      </c>
      <c r="AT209" s="634" t="s">
        <v>643</v>
      </c>
      <c r="AU209" s="634" t="s">
        <v>643</v>
      </c>
      <c r="AV209" s="634" t="s">
        <v>643</v>
      </c>
      <c r="AW209" s="634" t="s">
        <v>643</v>
      </c>
      <c r="AX209" s="634" t="s">
        <v>643</v>
      </c>
      <c r="AY209" s="634" t="s">
        <v>643</v>
      </c>
      <c r="AZ209" s="634" t="s">
        <v>643</v>
      </c>
      <c r="BA209" s="634" t="s">
        <v>643</v>
      </c>
      <c r="BB209" s="634" t="s">
        <v>643</v>
      </c>
      <c r="BC209" s="1178" t="s">
        <v>643</v>
      </c>
      <c r="BD209" s="1151" t="str">
        <f>IFERROR(IF(Q209="","",IF(ISBLANK(INDEX(内線情報!$G$5:$G$54,Q209)),1,DS209)),"")&amp;""</f>
        <v/>
      </c>
      <c r="BE209" s="1180"/>
      <c r="BP209" s="50" t="e">
        <f>INDEX(番号!$CA$5:$CB$44,C208,2)</f>
        <v>#VALUE!</v>
      </c>
      <c r="BQ209" s="50" t="str">
        <f>IF(C208="","",IF(BP209="",INDEX(番号!$CA$44:$CB207,C208,2),BP209))</f>
        <v/>
      </c>
      <c r="BR209" s="50" t="e">
        <f>INDEX(番号!$CC$5:$CE$52,C208,3)</f>
        <v>#VALUE!</v>
      </c>
      <c r="BS209" s="50" t="str">
        <f>IF(C208="","",IF(BR209="0",INDEX(番号!$CC$5:$CE$52,C208,2),BR209))&amp;""</f>
        <v/>
      </c>
      <c r="BT209" s="50" t="e">
        <f>INDEX(番号!$CA$5:$CB$44,E208,2)</f>
        <v>#VALUE!</v>
      </c>
      <c r="BU209" s="50" t="str">
        <f>IF(E208="","",IF(BT209="",INDEX(番号!$CA$44:$CB207,E208,2),BT209))&amp;""</f>
        <v/>
      </c>
      <c r="BV209" s="50" t="e">
        <f>INDEX(番号!$CC$5:$CE$52,E208,3)</f>
        <v>#VALUE!</v>
      </c>
      <c r="BW209" s="50" t="str">
        <f>IF(E208="","",IF(BV209="0",INDEX(番号!$CC$5:$CE$52,E208,2),BV209))&amp;""</f>
        <v/>
      </c>
      <c r="BX209" s="50" t="e">
        <f>INDEX(番号!$CA$5:$CB$44,G208,2)</f>
        <v>#VALUE!</v>
      </c>
      <c r="BY209" s="50" t="str">
        <f>IF(G208="","",IF(BX209="",INDEX(番号!$CA$44:$CB207,G208,2),BX209))&amp;""</f>
        <v/>
      </c>
      <c r="BZ209" s="50" t="e">
        <f>INDEX(番号!$CC$5:$CE$52,G208,3)</f>
        <v>#VALUE!</v>
      </c>
      <c r="CA209" s="50" t="str">
        <f>IF(G208="","",IF(BZ209="0",INDEX(番号!$CC$5:$CE$52,G208,2),BZ209))&amp;""</f>
        <v/>
      </c>
      <c r="CB209" s="50" t="e">
        <f>INDEX(番号!$CA$5:$CB$44,I208,2)</f>
        <v>#VALUE!</v>
      </c>
      <c r="CC209" s="50" t="str">
        <f>IF(I208="","",IF(CB209="",INDEX(番号!$CA$44:$CB207,I208,2),CB209))&amp;""</f>
        <v/>
      </c>
      <c r="CD209" s="50" t="e">
        <f>INDEX(番号!$CC$5:$CE$52,I208,3)</f>
        <v>#VALUE!</v>
      </c>
      <c r="CE209" s="50" t="str">
        <f>IF(I208="","",IF(CD209="0",INDEX(番号!$CC$5:$CE$52,I208,2),CD209))&amp;""</f>
        <v/>
      </c>
      <c r="CF209" s="50" t="e">
        <f>INDEX(番号!$CA$5:$CB$44,K208,2)</f>
        <v>#VALUE!</v>
      </c>
      <c r="CG209" s="50" t="str">
        <f>IF(K208="","",IF(CF209="",INDEX(番号!$CA$5:$CB$44,K208,1),CF209))&amp;""</f>
        <v/>
      </c>
      <c r="CH209" s="50" t="e">
        <f>INDEX(番号!$CC$5:$CE$52,K208,3)</f>
        <v>#VALUE!</v>
      </c>
      <c r="CI209" s="50" t="str">
        <f>IF(K208="","",IF(CH209="0",INDEX(番号!$CC$5:$CE$52,K208,2),CH209))&amp;""</f>
        <v/>
      </c>
      <c r="CJ209" s="50" t="e">
        <f>INDEX(番号!$CA$5:$CB$44,M208,2)</f>
        <v>#VALUE!</v>
      </c>
      <c r="CK209" s="50" t="str">
        <f>IF(M208="","",IF(CJ209="",INDEX(番号!$CA$5:$CB$44,M208,1),CJ209))&amp;""</f>
        <v/>
      </c>
      <c r="CL209" s="50" t="e">
        <f>INDEX(番号!$CC$5:$CE$52,M208,3)</f>
        <v>#VALUE!</v>
      </c>
      <c r="CM209" s="50" t="str">
        <f>IF(M208="","",IF(CL209="0",INDEX(番号!$CC$5:$CE$52,M208,2),CL209))&amp;""</f>
        <v/>
      </c>
      <c r="DA209" s="1153" t="str">
        <f>IF(DA207="grey","grey","")</f>
        <v>grey</v>
      </c>
      <c r="DB209" s="1154"/>
      <c r="DC209" s="1153" t="str">
        <f>IF(DC207="grey","grey","")</f>
        <v>grey</v>
      </c>
      <c r="DD209" s="1154"/>
      <c r="DE209" s="1153" t="str">
        <f>IF(DE207="grey","grey","")</f>
        <v>grey</v>
      </c>
      <c r="DF209" s="1154"/>
      <c r="DG209" s="1153" t="str">
        <f>IF(DG207="grey","grey","")</f>
        <v>grey</v>
      </c>
      <c r="DH209" s="1154"/>
      <c r="DI209" s="1153" t="str">
        <f>IF(DI207="grey","grey","")</f>
        <v>grey</v>
      </c>
      <c r="DJ209" s="1154"/>
      <c r="DK209" s="1153" t="str">
        <f>IF(DK207="grey","grey","")</f>
        <v>grey</v>
      </c>
      <c r="DL209" s="1154"/>
      <c r="DM209" s="22" t="str">
        <f>IFERROR(INDEX(内線情報!$BL$5:$BL$41,MATCH(R209,内線情報!$AI$5:$AI$43,0),1),"")</f>
        <v/>
      </c>
      <c r="DS209" s="1141" t="e">
        <f>INDEX(内線情報!$G$5:$G$54,MATCH(Q209,DK,0))</f>
        <v>#N/A</v>
      </c>
      <c r="DV209" s="1153" t="str">
        <f>IF(B208="DK",BQ209,IF(B208="NK",BS209,""))</f>
        <v/>
      </c>
      <c r="DW209" s="1154"/>
      <c r="DX209" s="1155" t="str">
        <f>IF(D208="DK",BU209,IF(D208="NK",BW209,""))</f>
        <v/>
      </c>
      <c r="DY209" s="1156"/>
      <c r="DZ209" s="1155" t="str">
        <f>IF(F208="DK",BY209,IF(F208="NK",CA209,""))</f>
        <v/>
      </c>
      <c r="EA209" s="1156"/>
      <c r="EB209" s="1155" t="str">
        <f>IF(H208="DK",CC209,IF(H208="NK",CE209,""))</f>
        <v/>
      </c>
      <c r="EC209" s="1156"/>
      <c r="ED209" s="1155" t="str">
        <f>IF(J208="DK",CG209,IF(J208="NK",CI209,""))</f>
        <v/>
      </c>
      <c r="EE209" s="1156"/>
      <c r="EF209" s="1155" t="str">
        <f>IF(L208="DK",CK209,IF(L208="NK",CM209,""))</f>
        <v/>
      </c>
      <c r="EG209" s="1156"/>
      <c r="ET209" s="1153"/>
      <c r="EU209" s="1154"/>
      <c r="EV209" s="1153"/>
      <c r="EW209" s="1154"/>
      <c r="EX209" s="1153"/>
      <c r="EY209" s="1154"/>
      <c r="EZ209" s="1153"/>
      <c r="FA209" s="1154"/>
      <c r="FB209" s="1153"/>
      <c r="FC209" s="1154"/>
      <c r="FD209" s="1153"/>
      <c r="FE209" s="1154"/>
      <c r="FF209" s="411"/>
      <c r="FG209" s="411"/>
      <c r="FH209" s="411"/>
      <c r="FI209" s="411"/>
      <c r="FJ209" s="411"/>
      <c r="FK209" s="411"/>
      <c r="FL209" s="411"/>
      <c r="FM209" s="411"/>
      <c r="FN209" s="411"/>
      <c r="FO209" s="411"/>
      <c r="FP209" s="411"/>
      <c r="FQ209" s="411"/>
      <c r="FR209" s="1153"/>
      <c r="FS209" s="1154"/>
      <c r="FT209" s="1153"/>
      <c r="FU209" s="1154"/>
      <c r="FV209" s="1153"/>
      <c r="FW209" s="1154"/>
      <c r="FX209" s="1153"/>
      <c r="FY209" s="1154"/>
      <c r="FZ209" s="1153"/>
      <c r="GA209" s="1154"/>
      <c r="GB209" s="1153"/>
      <c r="GC209" s="1154"/>
      <c r="GE209" s="1151" t="str">
        <f>IF($GF209="grey","grey","")</f>
        <v>grey</v>
      </c>
      <c r="GF209" s="1151" t="str">
        <f>IF($GG209="grey","grey","")</f>
        <v>grey</v>
      </c>
      <c r="GG209" s="1160" t="str">
        <f>IF(Q209="","grey",IF(COUNTIF(Q:Q,Q209)&gt;1,"red",IF(COUNTIF(_DK,Q209)&gt;0,"","red")))</f>
        <v>grey</v>
      </c>
      <c r="GH209" s="1151" t="str">
        <f>IF($GF209="grey","grey","")</f>
        <v>grey</v>
      </c>
      <c r="GI209" s="633" t="str">
        <f t="shared" ref="GI209:HR209" si="547">IF(GI198="grey","grey",IF($GG209="grey","grey",IF(S209="","yellow",IF(COUNTIF($CT$6:$CT$21,S209)&gt;0,"","red"))))</f>
        <v>grey</v>
      </c>
      <c r="GJ209" s="633" t="str">
        <f t="shared" si="547"/>
        <v>grey</v>
      </c>
      <c r="GK209" s="633" t="str">
        <f t="shared" si="547"/>
        <v>grey</v>
      </c>
      <c r="GL209" s="633" t="str">
        <f t="shared" si="547"/>
        <v>grey</v>
      </c>
      <c r="GM209" s="633" t="str">
        <f t="shared" si="547"/>
        <v>grey</v>
      </c>
      <c r="GN209" s="633" t="str">
        <f t="shared" si="547"/>
        <v>grey</v>
      </c>
      <c r="GO209" s="633" t="str">
        <f t="shared" si="547"/>
        <v>grey</v>
      </c>
      <c r="GP209" s="633" t="str">
        <f t="shared" si="547"/>
        <v>grey</v>
      </c>
      <c r="GQ209" s="633" t="str">
        <f t="shared" si="547"/>
        <v>grey</v>
      </c>
      <c r="GR209" s="633" t="str">
        <f t="shared" si="547"/>
        <v>grey</v>
      </c>
      <c r="GS209" s="633" t="str">
        <f t="shared" si="547"/>
        <v>grey</v>
      </c>
      <c r="GT209" s="633" t="str">
        <f t="shared" si="547"/>
        <v>grey</v>
      </c>
      <c r="GU209" s="633" t="str">
        <f t="shared" si="547"/>
        <v>grey</v>
      </c>
      <c r="GV209" s="633" t="str">
        <f t="shared" si="547"/>
        <v>grey</v>
      </c>
      <c r="GW209" s="633" t="str">
        <f t="shared" si="547"/>
        <v>grey</v>
      </c>
      <c r="GX209" s="633" t="str">
        <f t="shared" si="547"/>
        <v>grey</v>
      </c>
      <c r="GY209" s="633" t="str">
        <f t="shared" si="547"/>
        <v>grey</v>
      </c>
      <c r="GZ209" s="633" t="str">
        <f t="shared" si="547"/>
        <v>grey</v>
      </c>
      <c r="HA209" s="633" t="str">
        <f t="shared" si="547"/>
        <v>grey</v>
      </c>
      <c r="HB209" s="633" t="str">
        <f t="shared" si="547"/>
        <v>grey</v>
      </c>
      <c r="HC209" s="633" t="str">
        <f t="shared" si="547"/>
        <v>grey</v>
      </c>
      <c r="HD209" s="633" t="str">
        <f t="shared" si="547"/>
        <v>grey</v>
      </c>
      <c r="HE209" s="633" t="str">
        <f t="shared" si="547"/>
        <v>grey</v>
      </c>
      <c r="HF209" s="633" t="str">
        <f t="shared" si="547"/>
        <v>grey</v>
      </c>
      <c r="HG209" s="633" t="str">
        <f t="shared" si="547"/>
        <v>grey</v>
      </c>
      <c r="HH209" s="633" t="str">
        <f t="shared" si="547"/>
        <v>grey</v>
      </c>
      <c r="HI209" s="633" t="str">
        <f t="shared" si="547"/>
        <v>grey</v>
      </c>
      <c r="HJ209" s="633" t="str">
        <f t="shared" si="547"/>
        <v>grey</v>
      </c>
      <c r="HK209" s="633" t="str">
        <f t="shared" si="547"/>
        <v>grey</v>
      </c>
      <c r="HL209" s="633" t="str">
        <f t="shared" si="547"/>
        <v>grey</v>
      </c>
      <c r="HM209" s="633" t="str">
        <f t="shared" si="547"/>
        <v>grey</v>
      </c>
      <c r="HN209" s="633" t="str">
        <f t="shared" si="547"/>
        <v>grey</v>
      </c>
      <c r="HO209" s="633" t="str">
        <f t="shared" si="547"/>
        <v>grey</v>
      </c>
      <c r="HP209" s="633" t="str">
        <f t="shared" si="547"/>
        <v>grey</v>
      </c>
      <c r="HQ209" s="633" t="str">
        <f t="shared" si="547"/>
        <v>grey</v>
      </c>
      <c r="HR209" s="633" t="str">
        <f t="shared" si="547"/>
        <v>grey</v>
      </c>
      <c r="HS209" s="1162" t="str">
        <f t="shared" ref="HS209" si="548">IF($GG209="grey","grey",IF(BC209="","",IF(COUNTIF($CV$6:$CV$7,BC209)&gt;0,"","red")))</f>
        <v>grey</v>
      </c>
      <c r="HT209" s="1151" t="str">
        <f t="shared" ref="HT209:HU209" si="549">IF($GG209="grey","grey","")</f>
        <v>grey</v>
      </c>
      <c r="HU209" s="1160" t="str">
        <f t="shared" si="549"/>
        <v>grey</v>
      </c>
    </row>
    <row r="210" spans="2:229">
      <c r="B210" s="1175" t="str">
        <f>IFERROR(INDEX($DV:$DV,ROW()),"")&amp;""</f>
        <v/>
      </c>
      <c r="C210" s="1176"/>
      <c r="D210" s="1177" t="str">
        <f>IFERROR(INDEX($DX:$DX,ROW()),"")&amp;""</f>
        <v/>
      </c>
      <c r="E210" s="1176"/>
      <c r="F210" s="1175" t="str">
        <f>IFERROR(INDEX($DZ:$DZ,ROW()),"")&amp;""</f>
        <v/>
      </c>
      <c r="G210" s="1176"/>
      <c r="H210" s="1175" t="str">
        <f>IFERROR(INDEX($EB:$EB,ROW()),"")&amp;""</f>
        <v/>
      </c>
      <c r="I210" s="1176"/>
      <c r="J210" s="1175" t="str">
        <f>IFERROR(INDEX($ED:$ED,ROW()),"")&amp;""</f>
        <v/>
      </c>
      <c r="K210" s="1176"/>
      <c r="L210" s="1175" t="str">
        <f>IFERROR(INDEX($EF:$EF,ROW()),"")&amp;""</f>
        <v/>
      </c>
      <c r="M210" s="1176"/>
      <c r="O210" s="1152"/>
      <c r="P210" s="1152"/>
      <c r="Q210" s="1161"/>
      <c r="R210" s="1152"/>
      <c r="S210" s="635" t="s">
        <v>643</v>
      </c>
      <c r="T210" s="635" t="s">
        <v>643</v>
      </c>
      <c r="U210" s="635" t="s">
        <v>643</v>
      </c>
      <c r="V210" s="635" t="s">
        <v>643</v>
      </c>
      <c r="W210" s="635" t="s">
        <v>643</v>
      </c>
      <c r="X210" s="635" t="s">
        <v>643</v>
      </c>
      <c r="Y210" s="635" t="s">
        <v>643</v>
      </c>
      <c r="Z210" s="635" t="s">
        <v>643</v>
      </c>
      <c r="AA210" s="635" t="s">
        <v>643</v>
      </c>
      <c r="AB210" s="635" t="s">
        <v>643</v>
      </c>
      <c r="AC210" s="635" t="s">
        <v>643</v>
      </c>
      <c r="AD210" s="635" t="s">
        <v>643</v>
      </c>
      <c r="AE210" s="635" t="s">
        <v>643</v>
      </c>
      <c r="AF210" s="635" t="s">
        <v>643</v>
      </c>
      <c r="AG210" s="635" t="s">
        <v>643</v>
      </c>
      <c r="AH210" s="635" t="s">
        <v>643</v>
      </c>
      <c r="AI210" s="635" t="s">
        <v>643</v>
      </c>
      <c r="AJ210" s="635" t="s">
        <v>643</v>
      </c>
      <c r="AK210" s="635" t="s">
        <v>643</v>
      </c>
      <c r="AL210" s="635" t="s">
        <v>643</v>
      </c>
      <c r="AM210" s="635" t="s">
        <v>643</v>
      </c>
      <c r="AN210" s="635" t="s">
        <v>643</v>
      </c>
      <c r="AO210" s="635" t="s">
        <v>643</v>
      </c>
      <c r="AP210" s="635" t="s">
        <v>643</v>
      </c>
      <c r="AQ210" s="635" t="s">
        <v>643</v>
      </c>
      <c r="AR210" s="635" t="s">
        <v>643</v>
      </c>
      <c r="AS210" s="635" t="s">
        <v>643</v>
      </c>
      <c r="AT210" s="635" t="s">
        <v>643</v>
      </c>
      <c r="AU210" s="635" t="s">
        <v>643</v>
      </c>
      <c r="AV210" s="635" t="s">
        <v>643</v>
      </c>
      <c r="AW210" s="635" t="s">
        <v>643</v>
      </c>
      <c r="AX210" s="635" t="s">
        <v>643</v>
      </c>
      <c r="AY210" s="635" t="s">
        <v>643</v>
      </c>
      <c r="AZ210" s="635" t="s">
        <v>643</v>
      </c>
      <c r="BA210" s="635" t="s">
        <v>643</v>
      </c>
      <c r="BB210" s="635" t="s">
        <v>643</v>
      </c>
      <c r="BC210" s="1179"/>
      <c r="BD210" s="1152"/>
      <c r="BE210" s="1181"/>
      <c r="BP210" s="50" t="s">
        <v>720</v>
      </c>
      <c r="BQ210" s="50" t="str">
        <f>IF(C208="","",INDEX(外線情報!$K$5:$K$16,C208,1))&amp;""</f>
        <v/>
      </c>
      <c r="BR210" s="50" t="s">
        <v>417</v>
      </c>
      <c r="BS210" s="50" t="str">
        <f>IF(C208="","",INDEX(NK･NKG!$CG$5:$CG$52,C208,1))&amp;""</f>
        <v/>
      </c>
      <c r="BT210" s="50" t="s">
        <v>720</v>
      </c>
      <c r="BU210" s="50" t="str">
        <f>IF(E208="","",INDEX(外線情報!$K$5:$K$16,E208,1))&amp;""</f>
        <v/>
      </c>
      <c r="BV210" s="50" t="s">
        <v>417</v>
      </c>
      <c r="BW210" s="50" t="str">
        <f>IF(E208="","",INDEX(NK･NKG!$CG$5:$CG$52,E208,1))&amp;""</f>
        <v/>
      </c>
      <c r="BX210" s="50" t="s">
        <v>720</v>
      </c>
      <c r="BY210" s="50" t="str">
        <f>IF(G208="","",INDEX(外線情報!$K$5:$K$16,G208,1))&amp;""</f>
        <v/>
      </c>
      <c r="BZ210" s="50" t="s">
        <v>417</v>
      </c>
      <c r="CA210" s="50" t="str">
        <f>IF(G208="","",INDEX(NK･NKG!$CG$5:$CG$52,G208,1))&amp;""</f>
        <v/>
      </c>
      <c r="CB210" s="50" t="s">
        <v>720</v>
      </c>
      <c r="CC210" s="50" t="str">
        <f>IF(I208="","",INDEX(外線情報!$K$5:$K$16,I208,1))&amp;""</f>
        <v/>
      </c>
      <c r="CD210" s="50" t="s">
        <v>417</v>
      </c>
      <c r="CE210" s="50" t="str">
        <f>IF(I208="","",INDEX(NK･NKG!$CG$5:$CG$52,I208,1))&amp;""</f>
        <v/>
      </c>
      <c r="CF210" s="50" t="s">
        <v>720</v>
      </c>
      <c r="CG210" s="50" t="str">
        <f>IF(K208="","",INDEX(外線情報!$K$5:$K$16,K208,1))&amp;""</f>
        <v/>
      </c>
      <c r="CH210" s="50" t="s">
        <v>417</v>
      </c>
      <c r="CI210" s="50" t="str">
        <f>IF(K208="","",INDEX(NK･NKG!$CG$5:$CG$52,K208,1))&amp;""</f>
        <v/>
      </c>
      <c r="CJ210" s="50" t="s">
        <v>720</v>
      </c>
      <c r="CK210" s="50" t="str">
        <f>IF(M208="","",INDEX(外線情報!$K$5:$K$16,M208,1))&amp;""</f>
        <v/>
      </c>
      <c r="CL210" s="50" t="s">
        <v>417</v>
      </c>
      <c r="CM210" s="50" t="str">
        <f>IF(M208="","",INDEX(NK･NKG!$CG$5:$CG$52,M208,1))&amp;""</f>
        <v/>
      </c>
      <c r="DA210" s="1153" t="str">
        <f t="shared" ref="DA210" si="550">IF(DA207="grey","grey","")</f>
        <v>grey</v>
      </c>
      <c r="DB210" s="1154"/>
      <c r="DC210" s="1153" t="str">
        <f t="shared" ref="DC210" si="551">IF(DC207="grey","grey","")</f>
        <v>grey</v>
      </c>
      <c r="DD210" s="1154"/>
      <c r="DE210" s="1153" t="str">
        <f t="shared" ref="DE210" si="552">IF(DE207="grey","grey","")</f>
        <v>grey</v>
      </c>
      <c r="DF210" s="1154"/>
      <c r="DG210" s="1153" t="str">
        <f t="shared" ref="DG210" si="553">IF(DG207="grey","grey","")</f>
        <v>grey</v>
      </c>
      <c r="DH210" s="1154"/>
      <c r="DI210" s="1153" t="str">
        <f t="shared" ref="DI210" si="554">IF(DI207="grey","grey","")</f>
        <v>grey</v>
      </c>
      <c r="DJ210" s="1154"/>
      <c r="DK210" s="1153" t="str">
        <f t="shared" ref="DK210" si="555">IF(DK207="grey","grey","")</f>
        <v>grey</v>
      </c>
      <c r="DL210" s="1154"/>
      <c r="DM210" s="22" t="str">
        <f>IFERROR(INDEX(内線情報!$BL$5:$BL$41,MATCH(R210,内線情報!$AI$5:$AI$43,0),1),"")</f>
        <v/>
      </c>
      <c r="DS210" s="1141"/>
      <c r="DV210" s="1153" t="str">
        <f>IF(B208="IK",BQ210,IF(B208="NK",BS210,""))</f>
        <v/>
      </c>
      <c r="DW210" s="1154"/>
      <c r="DX210" s="1155" t="str">
        <f>IF(D208="IK",BU210,IF(D208="NK",BW210,""))</f>
        <v/>
      </c>
      <c r="DY210" s="1156"/>
      <c r="DZ210" s="1155" t="str">
        <f>IF(F208="IK",BY210,IF(F208="NK",CA210,""))</f>
        <v/>
      </c>
      <c r="EA210" s="1156"/>
      <c r="EB210" s="1155" t="str">
        <f>IF(H208="IK",CC210,IF(H208="NK",CE210,""))</f>
        <v/>
      </c>
      <c r="EC210" s="1156"/>
      <c r="ED210" s="1155" t="str">
        <f>IF(J208="IK",CG210,IF(J208="NK",CI210,""))</f>
        <v/>
      </c>
      <c r="EE210" s="1156"/>
      <c r="EF210" s="1155" t="str">
        <f>IF(L208="IK",CK210,IF(L208="NK",CM210,""))</f>
        <v/>
      </c>
      <c r="EG210" s="1156"/>
      <c r="ET210" s="1153"/>
      <c r="EU210" s="1154"/>
      <c r="EV210" s="1153"/>
      <c r="EW210" s="1154"/>
      <c r="EX210" s="1153"/>
      <c r="EY210" s="1154"/>
      <c r="EZ210" s="1153"/>
      <c r="FA210" s="1154"/>
      <c r="FB210" s="1153"/>
      <c r="FC210" s="1154"/>
      <c r="FD210" s="1153"/>
      <c r="FE210" s="1154"/>
      <c r="FF210" s="411"/>
      <c r="FG210" s="411"/>
      <c r="FH210" s="411"/>
      <c r="FI210" s="411"/>
      <c r="FJ210" s="411"/>
      <c r="FK210" s="411"/>
      <c r="FL210" s="411"/>
      <c r="FM210" s="411"/>
      <c r="FN210" s="411"/>
      <c r="FO210" s="411"/>
      <c r="FP210" s="411"/>
      <c r="FQ210" s="411"/>
      <c r="FR210" s="1153"/>
      <c r="FS210" s="1154"/>
      <c r="FT210" s="1153"/>
      <c r="FU210" s="1154"/>
      <c r="FV210" s="1153"/>
      <c r="FW210" s="1154"/>
      <c r="FX210" s="1153"/>
      <c r="FY210" s="1154"/>
      <c r="FZ210" s="1153"/>
      <c r="GA210" s="1154"/>
      <c r="GB210" s="1153"/>
      <c r="GC210" s="1154"/>
      <c r="GE210" s="1152"/>
      <c r="GF210" s="1152"/>
      <c r="GG210" s="1161"/>
      <c r="GH210" s="1152"/>
      <c r="GI210" s="633" t="str">
        <f t="shared" ref="GI210:HR210" si="556">IF(GI198="grey","grey",IF($GG209="grey","grey",IF(S210="","yellow",IF(COUNTIF($CW$6:$CW$7,S210)&gt;0,"","red"))))</f>
        <v>grey</v>
      </c>
      <c r="GJ210" s="633" t="str">
        <f t="shared" si="556"/>
        <v>grey</v>
      </c>
      <c r="GK210" s="633" t="str">
        <f t="shared" si="556"/>
        <v>grey</v>
      </c>
      <c r="GL210" s="633" t="str">
        <f t="shared" si="556"/>
        <v>grey</v>
      </c>
      <c r="GM210" s="633" t="str">
        <f t="shared" si="556"/>
        <v>grey</v>
      </c>
      <c r="GN210" s="633" t="str">
        <f t="shared" si="556"/>
        <v>grey</v>
      </c>
      <c r="GO210" s="633" t="str">
        <f t="shared" si="556"/>
        <v>grey</v>
      </c>
      <c r="GP210" s="633" t="str">
        <f t="shared" si="556"/>
        <v>grey</v>
      </c>
      <c r="GQ210" s="633" t="str">
        <f t="shared" si="556"/>
        <v>grey</v>
      </c>
      <c r="GR210" s="633" t="str">
        <f t="shared" si="556"/>
        <v>grey</v>
      </c>
      <c r="GS210" s="633" t="str">
        <f t="shared" si="556"/>
        <v>grey</v>
      </c>
      <c r="GT210" s="633" t="str">
        <f t="shared" si="556"/>
        <v>grey</v>
      </c>
      <c r="GU210" s="633" t="str">
        <f t="shared" si="556"/>
        <v>grey</v>
      </c>
      <c r="GV210" s="633" t="str">
        <f t="shared" si="556"/>
        <v>grey</v>
      </c>
      <c r="GW210" s="633" t="str">
        <f t="shared" si="556"/>
        <v>grey</v>
      </c>
      <c r="GX210" s="633" t="str">
        <f t="shared" si="556"/>
        <v>grey</v>
      </c>
      <c r="GY210" s="633" t="str">
        <f t="shared" si="556"/>
        <v>grey</v>
      </c>
      <c r="GZ210" s="633" t="str">
        <f t="shared" si="556"/>
        <v>grey</v>
      </c>
      <c r="HA210" s="633" t="str">
        <f t="shared" si="556"/>
        <v>grey</v>
      </c>
      <c r="HB210" s="633" t="str">
        <f t="shared" si="556"/>
        <v>grey</v>
      </c>
      <c r="HC210" s="633" t="str">
        <f t="shared" si="556"/>
        <v>grey</v>
      </c>
      <c r="HD210" s="633" t="str">
        <f t="shared" si="556"/>
        <v>grey</v>
      </c>
      <c r="HE210" s="633" t="str">
        <f t="shared" si="556"/>
        <v>grey</v>
      </c>
      <c r="HF210" s="633" t="str">
        <f t="shared" si="556"/>
        <v>grey</v>
      </c>
      <c r="HG210" s="633" t="str">
        <f t="shared" si="556"/>
        <v>grey</v>
      </c>
      <c r="HH210" s="633" t="str">
        <f t="shared" si="556"/>
        <v>grey</v>
      </c>
      <c r="HI210" s="633" t="str">
        <f t="shared" si="556"/>
        <v>grey</v>
      </c>
      <c r="HJ210" s="633" t="str">
        <f t="shared" si="556"/>
        <v>grey</v>
      </c>
      <c r="HK210" s="633" t="str">
        <f t="shared" si="556"/>
        <v>grey</v>
      </c>
      <c r="HL210" s="633" t="str">
        <f t="shared" si="556"/>
        <v>grey</v>
      </c>
      <c r="HM210" s="633" t="str">
        <f t="shared" si="556"/>
        <v>grey</v>
      </c>
      <c r="HN210" s="633" t="str">
        <f t="shared" si="556"/>
        <v>grey</v>
      </c>
      <c r="HO210" s="633" t="str">
        <f t="shared" si="556"/>
        <v>grey</v>
      </c>
      <c r="HP210" s="633" t="str">
        <f t="shared" si="556"/>
        <v>grey</v>
      </c>
      <c r="HQ210" s="633" t="str">
        <f t="shared" si="556"/>
        <v>grey</v>
      </c>
      <c r="HR210" s="633" t="str">
        <f t="shared" si="556"/>
        <v>grey</v>
      </c>
      <c r="HS210" s="1163"/>
      <c r="HT210" s="1152"/>
      <c r="HU210" s="1161"/>
    </row>
    <row r="211" spans="2:229">
      <c r="B211" s="1184" t="s">
        <v>1318</v>
      </c>
      <c r="C211" s="1185"/>
      <c r="D211" s="1182" t="s">
        <v>1318</v>
      </c>
      <c r="E211" s="1183"/>
      <c r="F211" s="1184" t="s">
        <v>1318</v>
      </c>
      <c r="G211" s="1185"/>
      <c r="H211" s="1182" t="s">
        <v>1318</v>
      </c>
      <c r="I211" s="1183"/>
      <c r="J211" s="1184" t="s">
        <v>1323</v>
      </c>
      <c r="K211" s="1185"/>
      <c r="L211" s="1182" t="s">
        <v>1318</v>
      </c>
      <c r="M211" s="1183"/>
      <c r="O211" s="1151">
        <v>6</v>
      </c>
      <c r="P211" s="1151" t="str">
        <f>IFERROR(INDEX(内線情報!$C$5:$C$54,MATCH($Q211,内線情報!$B$5:$B$54,0)),"")&amp;""</f>
        <v/>
      </c>
      <c r="Q211" s="1160"/>
      <c r="R211" s="1151" t="str">
        <f>IFERROR(INDEX(内線情報!$D$5:$D$54,MATCH($Q211,内線情報!$B$5:$B$54,0)),"")&amp;""</f>
        <v/>
      </c>
      <c r="S211" s="634" t="s">
        <v>643</v>
      </c>
      <c r="T211" s="634" t="s">
        <v>643</v>
      </c>
      <c r="U211" s="634" t="s">
        <v>643</v>
      </c>
      <c r="V211" s="634" t="s">
        <v>643</v>
      </c>
      <c r="W211" s="634" t="s">
        <v>643</v>
      </c>
      <c r="X211" s="634" t="s">
        <v>643</v>
      </c>
      <c r="Y211" s="634" t="s">
        <v>643</v>
      </c>
      <c r="Z211" s="634" t="s">
        <v>643</v>
      </c>
      <c r="AA211" s="634" t="s">
        <v>643</v>
      </c>
      <c r="AB211" s="634" t="s">
        <v>643</v>
      </c>
      <c r="AC211" s="634" t="s">
        <v>643</v>
      </c>
      <c r="AD211" s="634" t="s">
        <v>643</v>
      </c>
      <c r="AE211" s="634" t="s">
        <v>643</v>
      </c>
      <c r="AF211" s="634" t="s">
        <v>643</v>
      </c>
      <c r="AG211" s="634" t="s">
        <v>643</v>
      </c>
      <c r="AH211" s="634" t="s">
        <v>643</v>
      </c>
      <c r="AI211" s="634" t="s">
        <v>643</v>
      </c>
      <c r="AJ211" s="634" t="s">
        <v>643</v>
      </c>
      <c r="AK211" s="634" t="s">
        <v>643</v>
      </c>
      <c r="AL211" s="634" t="s">
        <v>643</v>
      </c>
      <c r="AM211" s="634" t="s">
        <v>643</v>
      </c>
      <c r="AN211" s="634" t="s">
        <v>643</v>
      </c>
      <c r="AO211" s="634" t="s">
        <v>643</v>
      </c>
      <c r="AP211" s="634" t="s">
        <v>643</v>
      </c>
      <c r="AQ211" s="634" t="s">
        <v>643</v>
      </c>
      <c r="AR211" s="634" t="s">
        <v>643</v>
      </c>
      <c r="AS211" s="634" t="s">
        <v>643</v>
      </c>
      <c r="AT211" s="634" t="s">
        <v>643</v>
      </c>
      <c r="AU211" s="634" t="s">
        <v>643</v>
      </c>
      <c r="AV211" s="634" t="s">
        <v>643</v>
      </c>
      <c r="AW211" s="634" t="s">
        <v>643</v>
      </c>
      <c r="AX211" s="634" t="s">
        <v>643</v>
      </c>
      <c r="AY211" s="634" t="s">
        <v>643</v>
      </c>
      <c r="AZ211" s="634" t="s">
        <v>643</v>
      </c>
      <c r="BA211" s="634" t="s">
        <v>643</v>
      </c>
      <c r="BB211" s="634" t="s">
        <v>643</v>
      </c>
      <c r="BC211" s="1178" t="s">
        <v>643</v>
      </c>
      <c r="BD211" s="1151" t="str">
        <f>IFERROR(IF(Q211="","",IF(ISBLANK(INDEX(内線情報!$G$5:$G$54,Q211)),1,DS211)),"")&amp;""</f>
        <v/>
      </c>
      <c r="BE211" s="1180"/>
      <c r="BW211" s="50"/>
      <c r="CH211" s="50"/>
      <c r="CI211" s="50"/>
      <c r="DA211" s="1153" t="str">
        <f>IF(DA207="grey","grey",IF(AND(B208&lt;&gt;$BG$7,B208&lt;&gt;$BG$9,B208&lt;&gt;$BG$13,B208&lt;&gt;$BG$12),"grey",IF(B211="","yellow",IF(COUNTIF($CN$6:$CN$32,B211)&gt;0,"","red"))))</f>
        <v>grey</v>
      </c>
      <c r="DB211" s="1154"/>
      <c r="DC211" s="1153" t="str">
        <f>IF(DC207="grey","grey",IF(AND(D208&lt;&gt;$BG$7,D208&lt;&gt;$BG$9,D208&lt;&gt;$BG$13,D208&lt;&gt;$BG$12),"grey",IF(D211="","yellow",IF(COUNTIF($CN$6:$CN$32,D211)&gt;0,"","red"))))</f>
        <v>grey</v>
      </c>
      <c r="DD211" s="1154"/>
      <c r="DE211" s="1164" t="str">
        <f>IF(DE207="grey","grey",IF(AND(F208&lt;&gt;$BG$7,F208&lt;&gt;$BG$9,F208&lt;&gt;$BG$13,F208&lt;&gt;$BG$12),"grey",IF(F211="","yellow",IF(COUNTIF($CN$6:$CN$32,F211)&gt;0,"","red"))))</f>
        <v>grey</v>
      </c>
      <c r="DF211" s="1165"/>
      <c r="DG211" s="1164" t="str">
        <f>IF(DG207="grey","grey",IF(AND(H208&lt;&gt;$BG$7,H208&lt;&gt;$BG$9,H208&lt;&gt;$BG$13,H208&lt;&gt;$BG$12),"grey",IF(H211="","yellow",IF(COUNTIF($CN$6:$CN$32,H211)&gt;0,"","red"))))</f>
        <v>grey</v>
      </c>
      <c r="DH211" s="1165"/>
      <c r="DI211" s="1164" t="str">
        <f>IF(DI207="grey","grey",IF(AND(J208&lt;&gt;$BG$7,J208&lt;&gt;$BG$9,J208&lt;&gt;$BG$13,J208&lt;&gt;$BG$12),"grey",IF(J211="","yellow",IF(COUNTIF($CN$6:$CN$32,J211)&gt;0,"","red"))))</f>
        <v>grey</v>
      </c>
      <c r="DJ211" s="1165"/>
      <c r="DK211" s="1164" t="str">
        <f>IF(DK207="grey","grey",IF(AND(L208&lt;&gt;$BG$7,L208&lt;&gt;$BG$9,L208&lt;&gt;$BG$13,L208&lt;&gt;$BG$12),"grey",IF(L211="","yellow",IF(COUNTIF($CN$6:$CN$32,L211)&gt;0,"","red"))))</f>
        <v>grey</v>
      </c>
      <c r="DL211" s="1165"/>
      <c r="DM211" s="22" t="str">
        <f>IFERROR(INDEX(内線情報!$BL$5:$BL$41,MATCH(R211,内線情報!$AI$5:$AI$43,0),1),"")</f>
        <v/>
      </c>
      <c r="DS211" s="1141" t="e">
        <f>INDEX(内線情報!$G$5:$G$54,MATCH(Q211,DK,0))</f>
        <v>#N/A</v>
      </c>
      <c r="DV211" s="1153"/>
      <c r="DW211" s="1154"/>
      <c r="DX211" s="1153"/>
      <c r="DY211" s="1154"/>
      <c r="DZ211" s="1153"/>
      <c r="EA211" s="1154"/>
      <c r="EB211" s="1153"/>
      <c r="EC211" s="1154"/>
      <c r="ED211" s="1153"/>
      <c r="EE211" s="1154"/>
      <c r="EF211" s="1153"/>
      <c r="EG211" s="1154"/>
      <c r="ET211" s="1153"/>
      <c r="EU211" s="1154"/>
      <c r="EV211" s="1153"/>
      <c r="EW211" s="1154"/>
      <c r="EX211" s="1153"/>
      <c r="EY211" s="1154"/>
      <c r="EZ211" s="1153"/>
      <c r="FA211" s="1154"/>
      <c r="FB211" s="1153"/>
      <c r="FC211" s="1154"/>
      <c r="FD211" s="1153"/>
      <c r="FE211" s="1154"/>
      <c r="FF211" s="411"/>
      <c r="FG211" s="411"/>
      <c r="FH211" s="411"/>
      <c r="FI211" s="411"/>
      <c r="FJ211" s="411"/>
      <c r="FK211" s="411"/>
      <c r="FL211" s="411"/>
      <c r="FM211" s="411"/>
      <c r="FN211" s="411"/>
      <c r="FO211" s="411"/>
      <c r="FP211" s="411"/>
      <c r="FQ211" s="411"/>
      <c r="FR211" s="1153"/>
      <c r="FS211" s="1154"/>
      <c r="FT211" s="1153"/>
      <c r="FU211" s="1154"/>
      <c r="FV211" s="1153"/>
      <c r="FW211" s="1154"/>
      <c r="FX211" s="1153"/>
      <c r="FY211" s="1154"/>
      <c r="FZ211" s="1153"/>
      <c r="GA211" s="1154"/>
      <c r="GB211" s="1153"/>
      <c r="GC211" s="1154"/>
      <c r="GE211" s="1151" t="str">
        <f>IF($GF211="grey","grey","")</f>
        <v>grey</v>
      </c>
      <c r="GF211" s="1151" t="str">
        <f>IF($GG211="grey","grey","")</f>
        <v>grey</v>
      </c>
      <c r="GG211" s="1160" t="str">
        <f>IF(Q211="","grey",IF(COUNTIF(Q:Q,Q211)&gt;1,"red",IF(COUNTIF(_DK,Q211)&gt;0,"","red")))</f>
        <v>grey</v>
      </c>
      <c r="GH211" s="1151" t="str">
        <f>IF($GF211="grey","grey","")</f>
        <v>grey</v>
      </c>
      <c r="GI211" s="633" t="str">
        <f t="shared" ref="GI211:HR211" si="557">IF(GI198="grey","grey",IF($GG211="grey","grey",IF(S211="","yellow",IF(COUNTIF($CT$6:$CT$21,S211)&gt;0,"","red"))))</f>
        <v>grey</v>
      </c>
      <c r="GJ211" s="633" t="str">
        <f t="shared" si="557"/>
        <v>grey</v>
      </c>
      <c r="GK211" s="633" t="str">
        <f t="shared" si="557"/>
        <v>grey</v>
      </c>
      <c r="GL211" s="633" t="str">
        <f t="shared" si="557"/>
        <v>grey</v>
      </c>
      <c r="GM211" s="633" t="str">
        <f t="shared" si="557"/>
        <v>grey</v>
      </c>
      <c r="GN211" s="633" t="str">
        <f t="shared" si="557"/>
        <v>grey</v>
      </c>
      <c r="GO211" s="633" t="str">
        <f t="shared" si="557"/>
        <v>grey</v>
      </c>
      <c r="GP211" s="633" t="str">
        <f t="shared" si="557"/>
        <v>grey</v>
      </c>
      <c r="GQ211" s="633" t="str">
        <f t="shared" si="557"/>
        <v>grey</v>
      </c>
      <c r="GR211" s="633" t="str">
        <f t="shared" si="557"/>
        <v>grey</v>
      </c>
      <c r="GS211" s="633" t="str">
        <f t="shared" si="557"/>
        <v>grey</v>
      </c>
      <c r="GT211" s="633" t="str">
        <f t="shared" si="557"/>
        <v>grey</v>
      </c>
      <c r="GU211" s="633" t="str">
        <f t="shared" si="557"/>
        <v>grey</v>
      </c>
      <c r="GV211" s="633" t="str">
        <f t="shared" si="557"/>
        <v>grey</v>
      </c>
      <c r="GW211" s="633" t="str">
        <f t="shared" si="557"/>
        <v>grey</v>
      </c>
      <c r="GX211" s="633" t="str">
        <f t="shared" si="557"/>
        <v>grey</v>
      </c>
      <c r="GY211" s="633" t="str">
        <f t="shared" si="557"/>
        <v>grey</v>
      </c>
      <c r="GZ211" s="633" t="str">
        <f t="shared" si="557"/>
        <v>grey</v>
      </c>
      <c r="HA211" s="633" t="str">
        <f t="shared" si="557"/>
        <v>grey</v>
      </c>
      <c r="HB211" s="633" t="str">
        <f t="shared" si="557"/>
        <v>grey</v>
      </c>
      <c r="HC211" s="633" t="str">
        <f t="shared" si="557"/>
        <v>grey</v>
      </c>
      <c r="HD211" s="633" t="str">
        <f t="shared" si="557"/>
        <v>grey</v>
      </c>
      <c r="HE211" s="633" t="str">
        <f t="shared" si="557"/>
        <v>grey</v>
      </c>
      <c r="HF211" s="633" t="str">
        <f t="shared" si="557"/>
        <v>grey</v>
      </c>
      <c r="HG211" s="633" t="str">
        <f t="shared" si="557"/>
        <v>grey</v>
      </c>
      <c r="HH211" s="633" t="str">
        <f t="shared" si="557"/>
        <v>grey</v>
      </c>
      <c r="HI211" s="633" t="str">
        <f t="shared" si="557"/>
        <v>grey</v>
      </c>
      <c r="HJ211" s="633" t="str">
        <f t="shared" si="557"/>
        <v>grey</v>
      </c>
      <c r="HK211" s="633" t="str">
        <f t="shared" si="557"/>
        <v>grey</v>
      </c>
      <c r="HL211" s="633" t="str">
        <f t="shared" si="557"/>
        <v>grey</v>
      </c>
      <c r="HM211" s="633" t="str">
        <f t="shared" si="557"/>
        <v>grey</v>
      </c>
      <c r="HN211" s="633" t="str">
        <f t="shared" si="557"/>
        <v>grey</v>
      </c>
      <c r="HO211" s="633" t="str">
        <f t="shared" si="557"/>
        <v>grey</v>
      </c>
      <c r="HP211" s="633" t="str">
        <f t="shared" si="557"/>
        <v>grey</v>
      </c>
      <c r="HQ211" s="633" t="str">
        <f t="shared" si="557"/>
        <v>grey</v>
      </c>
      <c r="HR211" s="633" t="str">
        <f t="shared" si="557"/>
        <v>grey</v>
      </c>
      <c r="HS211" s="1162" t="str">
        <f t="shared" ref="HS211" si="558">IF($GG211="grey","grey",IF(BC211="","",IF(COUNTIF($CV$6:$CV$7,BC211)&gt;0,"","red")))</f>
        <v>grey</v>
      </c>
      <c r="HT211" s="1151" t="str">
        <f t="shared" ref="HT211:HU211" si="559">IF($GG211="grey","grey","")</f>
        <v>grey</v>
      </c>
      <c r="HU211" s="1160" t="str">
        <f t="shared" si="559"/>
        <v>grey</v>
      </c>
    </row>
    <row r="212" spans="2:229">
      <c r="B212" s="1186" t="s">
        <v>303</v>
      </c>
      <c r="C212" s="1187"/>
      <c r="D212" s="1186" t="s">
        <v>304</v>
      </c>
      <c r="E212" s="1187"/>
      <c r="F212" s="1186" t="s">
        <v>305</v>
      </c>
      <c r="G212" s="1187"/>
      <c r="H212" s="1186" t="s">
        <v>306</v>
      </c>
      <c r="I212" s="1187"/>
      <c r="J212" s="1186" t="s">
        <v>307</v>
      </c>
      <c r="K212" s="1187"/>
      <c r="L212" s="1186" t="s">
        <v>308</v>
      </c>
      <c r="M212" s="1187"/>
      <c r="O212" s="1152"/>
      <c r="P212" s="1152"/>
      <c r="Q212" s="1161"/>
      <c r="R212" s="1152"/>
      <c r="S212" s="635" t="s">
        <v>643</v>
      </c>
      <c r="T212" s="635" t="s">
        <v>643</v>
      </c>
      <c r="U212" s="635" t="s">
        <v>643</v>
      </c>
      <c r="V212" s="635" t="s">
        <v>643</v>
      </c>
      <c r="W212" s="635" t="s">
        <v>643</v>
      </c>
      <c r="X212" s="635" t="s">
        <v>643</v>
      </c>
      <c r="Y212" s="635" t="s">
        <v>643</v>
      </c>
      <c r="Z212" s="635" t="s">
        <v>643</v>
      </c>
      <c r="AA212" s="635" t="s">
        <v>643</v>
      </c>
      <c r="AB212" s="635" t="s">
        <v>643</v>
      </c>
      <c r="AC212" s="635" t="s">
        <v>643</v>
      </c>
      <c r="AD212" s="635" t="s">
        <v>643</v>
      </c>
      <c r="AE212" s="635" t="s">
        <v>643</v>
      </c>
      <c r="AF212" s="635" t="s">
        <v>643</v>
      </c>
      <c r="AG212" s="635" t="s">
        <v>643</v>
      </c>
      <c r="AH212" s="635" t="s">
        <v>643</v>
      </c>
      <c r="AI212" s="635" t="s">
        <v>643</v>
      </c>
      <c r="AJ212" s="635" t="s">
        <v>643</v>
      </c>
      <c r="AK212" s="635" t="s">
        <v>643</v>
      </c>
      <c r="AL212" s="635" t="s">
        <v>643</v>
      </c>
      <c r="AM212" s="635" t="s">
        <v>643</v>
      </c>
      <c r="AN212" s="635" t="s">
        <v>643</v>
      </c>
      <c r="AO212" s="635" t="s">
        <v>643</v>
      </c>
      <c r="AP212" s="635" t="s">
        <v>643</v>
      </c>
      <c r="AQ212" s="635" t="s">
        <v>643</v>
      </c>
      <c r="AR212" s="635" t="s">
        <v>643</v>
      </c>
      <c r="AS212" s="635" t="s">
        <v>643</v>
      </c>
      <c r="AT212" s="635" t="s">
        <v>643</v>
      </c>
      <c r="AU212" s="635" t="s">
        <v>643</v>
      </c>
      <c r="AV212" s="635" t="s">
        <v>643</v>
      </c>
      <c r="AW212" s="635" t="s">
        <v>643</v>
      </c>
      <c r="AX212" s="635" t="s">
        <v>643</v>
      </c>
      <c r="AY212" s="635" t="s">
        <v>643</v>
      </c>
      <c r="AZ212" s="635" t="s">
        <v>643</v>
      </c>
      <c r="BA212" s="635" t="s">
        <v>643</v>
      </c>
      <c r="BB212" s="635" t="s">
        <v>643</v>
      </c>
      <c r="BC212" s="1179"/>
      <c r="BD212" s="1152"/>
      <c r="BE212" s="1181"/>
      <c r="BQ212" s="52"/>
      <c r="BS212" s="52"/>
      <c r="BU212" s="52"/>
      <c r="BV212" s="50"/>
      <c r="BW212" s="52"/>
      <c r="BY212" s="52"/>
      <c r="CA212" s="52"/>
      <c r="CC212" s="52"/>
      <c r="CE212" s="52"/>
      <c r="CG212" s="52"/>
      <c r="CH212" s="50"/>
      <c r="CI212" s="52"/>
      <c r="CK212" s="52"/>
      <c r="CM212" s="52"/>
      <c r="DA212" s="1166" t="str">
        <f>IFERROR(IF(COUNT(Q201:Q226)&gt;0,IF($DN200&lt;24,"grey",B212),"grey"),B212)</f>
        <v>grey</v>
      </c>
      <c r="DB212" s="1167"/>
      <c r="DC212" s="1166" t="str">
        <f>IFERROR(IF(COUNT(Q201:Q226)&gt;0,IF($DN200&lt;24,"grey",D212),"grey"),D212)</f>
        <v>grey</v>
      </c>
      <c r="DD212" s="1167"/>
      <c r="DE212" s="1166" t="str">
        <f>IFERROR(IF(COUNT(Q201:Q226)&gt;0,IF($DN200&lt;24,"grey",F212),"grey"),F212)</f>
        <v>grey</v>
      </c>
      <c r="DF212" s="1167"/>
      <c r="DG212" s="1166" t="str">
        <f>IFERROR(IF(COUNT(Q201:Q226)&gt;0,IF($DN200&lt;24,"grey",H212),"grey"),H212)</f>
        <v>grey</v>
      </c>
      <c r="DH212" s="1167"/>
      <c r="DI212" s="1166" t="str">
        <f>IFERROR(IF(COUNT(Q201:Q226)&gt;0,IF($DN200&lt;24,"grey",J212),"grey"),J212)</f>
        <v>grey</v>
      </c>
      <c r="DJ212" s="1167"/>
      <c r="DK212" s="1166" t="str">
        <f>IFERROR(IF(COUNT(Q201:Q226)&gt;0,IF($DN200&lt;24,"grey",L212),"grey"),L212)</f>
        <v>grey</v>
      </c>
      <c r="DL212" s="1167"/>
      <c r="DM212" s="22" t="str">
        <f>IFERROR(INDEX(内線情報!$BL$5:$BL$41,MATCH(R212,内線情報!$AI$5:$AI$43,0),1),"")</f>
        <v/>
      </c>
      <c r="DS212" s="1141"/>
      <c r="DV212" s="1166"/>
      <c r="DW212" s="1167"/>
      <c r="DX212" s="1166"/>
      <c r="DY212" s="1167"/>
      <c r="DZ212" s="1166"/>
      <c r="EA212" s="1167"/>
      <c r="EB212" s="1166"/>
      <c r="EC212" s="1167"/>
      <c r="ED212" s="1166"/>
      <c r="EE212" s="1167"/>
      <c r="EF212" s="1166"/>
      <c r="EG212" s="1167"/>
      <c r="ET212" s="1166"/>
      <c r="EU212" s="1167"/>
      <c r="EV212" s="1166"/>
      <c r="EW212" s="1167"/>
      <c r="EX212" s="1166"/>
      <c r="EY212" s="1167"/>
      <c r="EZ212" s="1166"/>
      <c r="FA212" s="1167"/>
      <c r="FB212" s="1166"/>
      <c r="FC212" s="1167"/>
      <c r="FD212" s="1166"/>
      <c r="FE212" s="1167"/>
      <c r="FF212" s="420"/>
      <c r="FG212" s="420"/>
      <c r="FH212" s="420"/>
      <c r="FI212" s="420"/>
      <c r="FJ212" s="420"/>
      <c r="FK212" s="420"/>
      <c r="FL212" s="420"/>
      <c r="FM212" s="420"/>
      <c r="FN212" s="420"/>
      <c r="FO212" s="420"/>
      <c r="FP212" s="420"/>
      <c r="FQ212" s="420"/>
      <c r="FR212" s="1166"/>
      <c r="FS212" s="1167"/>
      <c r="FT212" s="1166"/>
      <c r="FU212" s="1167"/>
      <c r="FV212" s="1166"/>
      <c r="FW212" s="1167"/>
      <c r="FX212" s="1166"/>
      <c r="FY212" s="1167"/>
      <c r="FZ212" s="1166"/>
      <c r="GA212" s="1167"/>
      <c r="GB212" s="1166"/>
      <c r="GC212" s="1167"/>
      <c r="GE212" s="1152"/>
      <c r="GF212" s="1152"/>
      <c r="GG212" s="1161"/>
      <c r="GH212" s="1152"/>
      <c r="GI212" s="633" t="str">
        <f t="shared" ref="GI212:HR212" si="560">IF(GI198="grey","grey",IF($GG211="grey","grey",IF(S212="","yellow",IF(COUNTIF($CW$6:$CW$7,S212)&gt;0,"","red"))))</f>
        <v>grey</v>
      </c>
      <c r="GJ212" s="633" t="str">
        <f t="shared" si="560"/>
        <v>grey</v>
      </c>
      <c r="GK212" s="633" t="str">
        <f t="shared" si="560"/>
        <v>grey</v>
      </c>
      <c r="GL212" s="633" t="str">
        <f t="shared" si="560"/>
        <v>grey</v>
      </c>
      <c r="GM212" s="633" t="str">
        <f t="shared" si="560"/>
        <v>grey</v>
      </c>
      <c r="GN212" s="633" t="str">
        <f t="shared" si="560"/>
        <v>grey</v>
      </c>
      <c r="GO212" s="633" t="str">
        <f t="shared" si="560"/>
        <v>grey</v>
      </c>
      <c r="GP212" s="633" t="str">
        <f t="shared" si="560"/>
        <v>grey</v>
      </c>
      <c r="GQ212" s="633" t="str">
        <f t="shared" si="560"/>
        <v>grey</v>
      </c>
      <c r="GR212" s="633" t="str">
        <f t="shared" si="560"/>
        <v>grey</v>
      </c>
      <c r="GS212" s="633" t="str">
        <f t="shared" si="560"/>
        <v>grey</v>
      </c>
      <c r="GT212" s="633" t="str">
        <f t="shared" si="560"/>
        <v>grey</v>
      </c>
      <c r="GU212" s="633" t="str">
        <f t="shared" si="560"/>
        <v>grey</v>
      </c>
      <c r="GV212" s="633" t="str">
        <f t="shared" si="560"/>
        <v>grey</v>
      </c>
      <c r="GW212" s="633" t="str">
        <f t="shared" si="560"/>
        <v>grey</v>
      </c>
      <c r="GX212" s="633" t="str">
        <f t="shared" si="560"/>
        <v>grey</v>
      </c>
      <c r="GY212" s="633" t="str">
        <f t="shared" si="560"/>
        <v>grey</v>
      </c>
      <c r="GZ212" s="633" t="str">
        <f t="shared" si="560"/>
        <v>grey</v>
      </c>
      <c r="HA212" s="633" t="str">
        <f t="shared" si="560"/>
        <v>grey</v>
      </c>
      <c r="HB212" s="633" t="str">
        <f t="shared" si="560"/>
        <v>grey</v>
      </c>
      <c r="HC212" s="633" t="str">
        <f t="shared" si="560"/>
        <v>grey</v>
      </c>
      <c r="HD212" s="633" t="str">
        <f t="shared" si="560"/>
        <v>grey</v>
      </c>
      <c r="HE212" s="633" t="str">
        <f t="shared" si="560"/>
        <v>grey</v>
      </c>
      <c r="HF212" s="633" t="str">
        <f t="shared" si="560"/>
        <v>grey</v>
      </c>
      <c r="HG212" s="633" t="str">
        <f t="shared" si="560"/>
        <v>grey</v>
      </c>
      <c r="HH212" s="633" t="str">
        <f t="shared" si="560"/>
        <v>grey</v>
      </c>
      <c r="HI212" s="633" t="str">
        <f t="shared" si="560"/>
        <v>grey</v>
      </c>
      <c r="HJ212" s="633" t="str">
        <f t="shared" si="560"/>
        <v>grey</v>
      </c>
      <c r="HK212" s="633" t="str">
        <f t="shared" si="560"/>
        <v>grey</v>
      </c>
      <c r="HL212" s="633" t="str">
        <f t="shared" si="560"/>
        <v>grey</v>
      </c>
      <c r="HM212" s="633" t="str">
        <f t="shared" si="560"/>
        <v>grey</v>
      </c>
      <c r="HN212" s="633" t="str">
        <f t="shared" si="560"/>
        <v>grey</v>
      </c>
      <c r="HO212" s="633" t="str">
        <f t="shared" si="560"/>
        <v>grey</v>
      </c>
      <c r="HP212" s="633" t="str">
        <f t="shared" si="560"/>
        <v>grey</v>
      </c>
      <c r="HQ212" s="633" t="str">
        <f t="shared" si="560"/>
        <v>grey</v>
      </c>
      <c r="HR212" s="633" t="str">
        <f t="shared" si="560"/>
        <v>grey</v>
      </c>
      <c r="HS212" s="1163"/>
      <c r="HT212" s="1152"/>
      <c r="HU212" s="1161"/>
    </row>
    <row r="213" spans="2:229">
      <c r="B213" s="34" t="s">
        <v>57</v>
      </c>
      <c r="C213" s="35"/>
      <c r="D213" s="34" t="s">
        <v>57</v>
      </c>
      <c r="E213" s="35"/>
      <c r="F213" s="34" t="s">
        <v>57</v>
      </c>
      <c r="G213" s="35"/>
      <c r="H213" s="34" t="s">
        <v>57</v>
      </c>
      <c r="I213" s="35"/>
      <c r="J213" s="34" t="s">
        <v>57</v>
      </c>
      <c r="K213" s="35"/>
      <c r="L213" s="34" t="s">
        <v>57</v>
      </c>
      <c r="M213" s="35"/>
      <c r="O213" s="1151">
        <v>7</v>
      </c>
      <c r="P213" s="1151" t="str">
        <f>IFERROR(INDEX(内線情報!$C$5:$C$54,MATCH($Q213,内線情報!$B$5:$B$54,0)),"")&amp;""</f>
        <v/>
      </c>
      <c r="Q213" s="1160"/>
      <c r="R213" s="1151" t="str">
        <f>IFERROR(INDEX(内線情報!$D$5:$D$54,MATCH($Q213,内線情報!$B$5:$B$54,0)),"")&amp;""</f>
        <v/>
      </c>
      <c r="S213" s="634" t="s">
        <v>643</v>
      </c>
      <c r="T213" s="634" t="s">
        <v>643</v>
      </c>
      <c r="U213" s="634" t="s">
        <v>643</v>
      </c>
      <c r="V213" s="634" t="s">
        <v>643</v>
      </c>
      <c r="W213" s="634" t="s">
        <v>643</v>
      </c>
      <c r="X213" s="634" t="s">
        <v>643</v>
      </c>
      <c r="Y213" s="634" t="s">
        <v>643</v>
      </c>
      <c r="Z213" s="634" t="s">
        <v>643</v>
      </c>
      <c r="AA213" s="634" t="s">
        <v>643</v>
      </c>
      <c r="AB213" s="634" t="s">
        <v>643</v>
      </c>
      <c r="AC213" s="634" t="s">
        <v>643</v>
      </c>
      <c r="AD213" s="634" t="s">
        <v>643</v>
      </c>
      <c r="AE213" s="634" t="s">
        <v>643</v>
      </c>
      <c r="AF213" s="634" t="s">
        <v>643</v>
      </c>
      <c r="AG213" s="634" t="s">
        <v>643</v>
      </c>
      <c r="AH213" s="634" t="s">
        <v>643</v>
      </c>
      <c r="AI213" s="634" t="s">
        <v>643</v>
      </c>
      <c r="AJ213" s="634" t="s">
        <v>643</v>
      </c>
      <c r="AK213" s="634" t="s">
        <v>643</v>
      </c>
      <c r="AL213" s="634" t="s">
        <v>643</v>
      </c>
      <c r="AM213" s="634" t="s">
        <v>643</v>
      </c>
      <c r="AN213" s="634" t="s">
        <v>643</v>
      </c>
      <c r="AO213" s="634" t="s">
        <v>643</v>
      </c>
      <c r="AP213" s="634" t="s">
        <v>643</v>
      </c>
      <c r="AQ213" s="634" t="s">
        <v>643</v>
      </c>
      <c r="AR213" s="634" t="s">
        <v>643</v>
      </c>
      <c r="AS213" s="634" t="s">
        <v>643</v>
      </c>
      <c r="AT213" s="634" t="s">
        <v>643</v>
      </c>
      <c r="AU213" s="634" t="s">
        <v>643</v>
      </c>
      <c r="AV213" s="634" t="s">
        <v>643</v>
      </c>
      <c r="AW213" s="634" t="s">
        <v>643</v>
      </c>
      <c r="AX213" s="634" t="s">
        <v>643</v>
      </c>
      <c r="AY213" s="634" t="s">
        <v>643</v>
      </c>
      <c r="AZ213" s="634" t="s">
        <v>643</v>
      </c>
      <c r="BA213" s="634" t="s">
        <v>643</v>
      </c>
      <c r="BB213" s="634" t="s">
        <v>643</v>
      </c>
      <c r="BC213" s="1178" t="s">
        <v>643</v>
      </c>
      <c r="BD213" s="1151" t="str">
        <f>IFERROR(IF(Q213="","",IF(ISBLANK(INDEX(内線情報!$G$5:$G$54,Q213)),1,DS213)),"")&amp;""</f>
        <v/>
      </c>
      <c r="BE213" s="1180"/>
      <c r="BU213" s="50"/>
      <c r="BV213" s="50"/>
      <c r="BW213" s="50"/>
      <c r="CG213" s="50"/>
      <c r="CH213" s="50"/>
      <c r="CI213" s="50"/>
      <c r="DA213" s="34" t="str">
        <f>IF(DA212="grey","grey",IF(B213="","yellow",IF(COUNTIF($BG$6:$BG$39,B213)&gt;0,"","red")))</f>
        <v>grey</v>
      </c>
      <c r="DB213" s="35" t="str">
        <f ca="1">IF(DA212="grey","grey",IFERROR(IF(COUNTIF(INDIRECT(B213),SUBSTITUTE(C213,"*","~")),EU213,"red"),IF(AND(C213&lt;&gt;$BG$7,C213&lt;&gt;$BG$8,C213&lt;&gt;$BG$9,C213&lt;&gt;$BG$10,C213&lt;&gt;$BG$11,C213&lt;&gt;$BG$12,C213&lt;&gt;$BG$13),"grey",EU213)))</f>
        <v>grey</v>
      </c>
      <c r="DC213" s="34" t="str">
        <f>IF(DC212="grey","grey",IF(D213="","yellow",IF(COUNTIF($BG$6:$BG$39,D213)&gt;0,"","red")))</f>
        <v>grey</v>
      </c>
      <c r="DD213" s="35" t="str">
        <f ca="1">IF(DC212="grey","grey",IFERROR(IF(COUNTIF(INDIRECT(D213),SUBSTITUTE(E213,"*","~")),EW213,"red"),IF(AND(E213&lt;&gt;$BG$7,E213&lt;&gt;$BG$8,E213&lt;&gt;$BG$9,E213&lt;&gt;$BG$10,E213&lt;&gt;$BG$11,E213&lt;&gt;$BG$12,E213&lt;&gt;$BG$13),"grey",EW213)))</f>
        <v>grey</v>
      </c>
      <c r="DE213" s="34" t="str">
        <f>IF(DE212="grey","grey",IF(F213="","yellow",IF(COUNTIF($BG$6:$BG$39,F213)&gt;0,"","red")))</f>
        <v>grey</v>
      </c>
      <c r="DF213" s="35" t="str">
        <f ca="1">IF(DE212="grey","grey",IFERROR(IF(COUNTIF(INDIRECT(F213),SUBSTITUTE(G213,"*","~")),EY213,"red"),IF(AND(G213&lt;&gt;$BG$7,G213&lt;&gt;$BG$8,G213&lt;&gt;$BG$9,G213&lt;&gt;$BG$10,G213&lt;&gt;$BG$11,G213&lt;&gt;$BG$12,G213&lt;&gt;$BG$13),"grey",EY213)))</f>
        <v>grey</v>
      </c>
      <c r="DG213" s="34" t="str">
        <f>IF(DG212="grey","grey",IF(H213="","yellow",IF(COUNTIF($BG$6:$BG$39,H213)&gt;0,"","red")))</f>
        <v>grey</v>
      </c>
      <c r="DH213" s="35" t="str">
        <f ca="1">IF(DG212="grey","grey",IFERROR(IF(COUNTIF(INDIRECT(H213),SUBSTITUTE(I213,"*","~")),FA213,"red"),IF(AND(I213&lt;&gt;$BG$7,I213&lt;&gt;$BG$8,I213&lt;&gt;$BG$9,I213&lt;&gt;$BG$10,I213&lt;&gt;$BG$11,I213&lt;&gt;$BG$12,I213&lt;&gt;$BG$13),"grey",FA213)))</f>
        <v>grey</v>
      </c>
      <c r="DI213" s="34" t="str">
        <f>IF(DI212="grey","grey",IF(J213="","yellow",IF(COUNTIF($BG$6:$BG$39,J213)&gt;0,"","red")))</f>
        <v>grey</v>
      </c>
      <c r="DJ213" s="35" t="str">
        <f ca="1">IF(DI212="grey","grey",IFERROR(IF(COUNTIF(INDIRECT(J213),SUBSTITUTE(K213,"*","~")),FC213,"red"),IF(AND(K213&lt;&gt;$BG$7,K213&lt;&gt;$BG$8,K213&lt;&gt;$BG$9,K213&lt;&gt;$BG$10,K213&lt;&gt;$BG$11,K213&lt;&gt;$BG$12,K213&lt;&gt;$BG$13),"grey",FC213)))</f>
        <v>grey</v>
      </c>
      <c r="DK213" s="34" t="str">
        <f>IF(DK212="grey","grey",IF(L213="","yellow",IF(COUNTIF($BG$6:$BG$39,L213)&gt;0,"","red")))</f>
        <v>grey</v>
      </c>
      <c r="DL213" s="35" t="str">
        <f ca="1">IF(DK212="grey","grey",IFERROR(IF(COUNTIF(INDIRECT(L213),SUBSTITUTE(M213,"*","~")),FE213,"red"),IF(AND(M213&lt;&gt;$BG$7,M213&lt;&gt;$BG$8,M213&lt;&gt;$BG$9,M213&lt;&gt;$BG$10,M213&lt;&gt;$BG$11,M213&lt;&gt;$BG$12,M213&lt;&gt;$BG$13),"grey",FE213)))</f>
        <v>grey</v>
      </c>
      <c r="DM213" s="22" t="str">
        <f>IFERROR(INDEX(内線情報!$BL$5:$BL$41,MATCH(R213,内線情報!$AI$5:$AI$43,0),1),"")</f>
        <v/>
      </c>
      <c r="DS213" s="1141" t="e">
        <f>INDEX(内線情報!$G$5:$G$54,MATCH(Q213,DK,0))</f>
        <v>#N/A</v>
      </c>
      <c r="DV213" s="34" t="str">
        <f>CONCATENATE(B213,C213)</f>
        <v>未使用</v>
      </c>
      <c r="DW213" s="35"/>
      <c r="DX213" s="34" t="str">
        <f>CONCATENATE(D213,E213)</f>
        <v>未使用</v>
      </c>
      <c r="DY213" s="35"/>
      <c r="DZ213" s="34" t="str">
        <f>CONCATENATE(F213,G213)</f>
        <v>未使用</v>
      </c>
      <c r="EA213" s="35"/>
      <c r="EB213" s="34" t="str">
        <f>CONCATENATE(H213,I213)</f>
        <v>未使用</v>
      </c>
      <c r="EC213" s="35"/>
      <c r="ED213" s="34" t="str">
        <f>CONCATENATE(J213,K213)</f>
        <v>未使用</v>
      </c>
      <c r="EE213" s="35"/>
      <c r="EF213" s="34" t="str">
        <f>CONCATENATE(L213,M213)</f>
        <v>未使用</v>
      </c>
      <c r="EG213" s="35"/>
      <c r="EH213" s="22">
        <f>COUNTIF($DV$6:$EG$34,DV213)</f>
        <v>18</v>
      </c>
      <c r="EJ213" s="22">
        <f>COUNTIF($DV$6:$EG$34,DX213)</f>
        <v>18</v>
      </c>
      <c r="EL213" s="22">
        <f>COUNTIF($DV$6:$EG$34,DZ213)</f>
        <v>18</v>
      </c>
      <c r="EN213" s="22">
        <f>COUNTIF($DV$6:$EG$34,EB213)</f>
        <v>18</v>
      </c>
      <c r="EP213" s="22">
        <f>COUNTIF($DV$6:$EG$34,ED213)</f>
        <v>18</v>
      </c>
      <c r="ER213" s="22">
        <f>COUNTIF($DV$6:$EG$34,EF213)</f>
        <v>18</v>
      </c>
      <c r="ET213" s="34" t="str">
        <f>IF(DV213="未使用","",IF(EH213&lt;2,"","red"))</f>
        <v/>
      </c>
      <c r="EU213" s="35" t="str">
        <f>IF(B213="ボックスキー","",IF(C213="","red",FS213))</f>
        <v>red</v>
      </c>
      <c r="EV213" s="34" t="str">
        <f>IF(DX213="未使用","",IF(EJ213&lt;2,"","red"))</f>
        <v/>
      </c>
      <c r="EW213" s="35" t="str">
        <f>IF(D213="ボックスキー","",IF(E213="","red",FU213))</f>
        <v>red</v>
      </c>
      <c r="EX213" s="34" t="str">
        <f>IF(DZ213="未使用","",IF(EL213&lt;2,"","red"))</f>
        <v/>
      </c>
      <c r="EY213" s="35" t="str">
        <f>IF(F213="ボックスキー","",IF(G213="","red",FW213))</f>
        <v>red</v>
      </c>
      <c r="EZ213" s="34" t="str">
        <f>IF(EB213="未使用","",IF(EN213&lt;2,"","red"))</f>
        <v/>
      </c>
      <c r="FA213" s="35" t="str">
        <f>IF(H213="ボックスキー","",IF(I213="","red",FY213))</f>
        <v>red</v>
      </c>
      <c r="FB213" s="34" t="str">
        <f>IF(ED213="未使用","",IF(EP213&lt;2,"","red"))</f>
        <v/>
      </c>
      <c r="FC213" s="35" t="str">
        <f>IF(J213="ボックスキー","",IF(K213="","red",GA213))</f>
        <v>red</v>
      </c>
      <c r="FD213" s="34" t="str">
        <f>IF(EF213="未使用","",IF(ER213&lt;2,"","red"))</f>
        <v/>
      </c>
      <c r="FE213" s="35" t="str">
        <f>IF(L213="ボックスキー","",IF(M213="","red",GC213))</f>
        <v>red</v>
      </c>
      <c r="FF213" s="419"/>
      <c r="FG213" s="419"/>
      <c r="FH213" s="419"/>
      <c r="FI213" s="419"/>
      <c r="FJ213" s="419"/>
      <c r="FK213" s="419"/>
      <c r="FL213" s="419"/>
      <c r="FM213" s="419"/>
      <c r="FN213" s="419"/>
      <c r="FO213" s="419"/>
      <c r="FP213" s="419"/>
      <c r="FQ213" s="419"/>
      <c r="FR213" s="34"/>
      <c r="FS213" s="35" t="str">
        <f>IF(B213=$FG$6,INDEX($FG$7:$FG$18,C213),IF(B213=$FH$6,INDEX($FH$7:$FH$12,C213),IF(B213=$FI$6,INDEX($FI$7:$FI$18,C213),IF(B213=$FJ$6,INDEX($FJ$7:$FJ$56,C213),"none"))))</f>
        <v>none</v>
      </c>
      <c r="FT213" s="34"/>
      <c r="FU213" s="35" t="str">
        <f>IF(D213=$FG$6,INDEX($FG$7:$FG$18,E213),IF(D213=$FH$6,INDEX($FH$7:$FH$12,E213),IF(D213=$FI$6,INDEX($FI$7:$FI$18,E213),IF(D213=$FJ$6,INDEX($FJ$7:$FJ$56,E213),"none"))))</f>
        <v>none</v>
      </c>
      <c r="FV213" s="34"/>
      <c r="FW213" s="35" t="str">
        <f>IF(F213=$FG$6,INDEX($FG$7:$FG$18,G213),IF(F213=$FH$6,INDEX($FH$7:$FH$12,G213),IF(F213=$FI$6,INDEX($FI$7:$FI$18,G213),IF(F213=$FJ$6,INDEX($FJ$7:$FJ$56,G213),"none"))))</f>
        <v>none</v>
      </c>
      <c r="FX213" s="34"/>
      <c r="FY213" s="35" t="str">
        <f>IF(H213=$FG$6,INDEX($FG$7:$FG$18,I213),IF(H213=$FH$6,INDEX($FH$7:$FH$12,I213),IF(H213=$FI$6,INDEX($FI$7:$FI$18,I213),IF(H213=$FJ$6,INDEX($FJ$7:$FJ$56,I213),"none"))))</f>
        <v>none</v>
      </c>
      <c r="FZ213" s="34"/>
      <c r="GA213" s="35" t="str">
        <f>IF(J213=$FG$6,INDEX($FG$7:$FG$18,K213),IF(J213=$FH$6,INDEX($FH$7:$FH$12,K213),IF(J213=$FI$6,INDEX($FI$7:$FI$18,K213),IF(J213=$FJ$6,INDEX($FJ$7:$FJ$56,K213),"none"))))</f>
        <v>none</v>
      </c>
      <c r="GB213" s="34"/>
      <c r="GC213" s="35" t="str">
        <f>IF(L213=$FG$6,INDEX($FG$7:$FG$18,M213),IF(L213=$FH$6,INDEX($FH$7:$FH$12,M213),IF(L213=$FI$6,INDEX($FI$7:$FI$18,M213),IF(L213=$FJ$6,INDEX($FJ$7:$FJ$56,M213),"none"))))</f>
        <v>none</v>
      </c>
      <c r="GE213" s="1151" t="str">
        <f>IF($GF213="grey","grey","")</f>
        <v>grey</v>
      </c>
      <c r="GF213" s="1151" t="str">
        <f>IF($GG213="grey","grey","")</f>
        <v>grey</v>
      </c>
      <c r="GG213" s="1160" t="str">
        <f>IF(Q213="","grey",IF(COUNTIF(Q:Q,Q213)&gt;1,"red",IF(COUNTIF(_DK,Q213)&gt;0,"","red")))</f>
        <v>grey</v>
      </c>
      <c r="GH213" s="1151" t="str">
        <f>IF($GF213="grey","grey","")</f>
        <v>grey</v>
      </c>
      <c r="GI213" s="633" t="str">
        <f t="shared" ref="GI213:HR213" si="561">IF(GI198="grey","grey",IF($GG213="grey","grey",IF(S213="","yellow",IF(COUNTIF($CT$6:$CT$21,S213)&gt;0,"","red"))))</f>
        <v>grey</v>
      </c>
      <c r="GJ213" s="633" t="str">
        <f t="shared" si="561"/>
        <v>grey</v>
      </c>
      <c r="GK213" s="633" t="str">
        <f t="shared" si="561"/>
        <v>grey</v>
      </c>
      <c r="GL213" s="633" t="str">
        <f t="shared" si="561"/>
        <v>grey</v>
      </c>
      <c r="GM213" s="633" t="str">
        <f t="shared" si="561"/>
        <v>grey</v>
      </c>
      <c r="GN213" s="633" t="str">
        <f t="shared" si="561"/>
        <v>grey</v>
      </c>
      <c r="GO213" s="633" t="str">
        <f t="shared" si="561"/>
        <v>grey</v>
      </c>
      <c r="GP213" s="633" t="str">
        <f t="shared" si="561"/>
        <v>grey</v>
      </c>
      <c r="GQ213" s="633" t="str">
        <f t="shared" si="561"/>
        <v>grey</v>
      </c>
      <c r="GR213" s="633" t="str">
        <f t="shared" si="561"/>
        <v>grey</v>
      </c>
      <c r="GS213" s="633" t="str">
        <f t="shared" si="561"/>
        <v>grey</v>
      </c>
      <c r="GT213" s="633" t="str">
        <f t="shared" si="561"/>
        <v>grey</v>
      </c>
      <c r="GU213" s="633" t="str">
        <f t="shared" si="561"/>
        <v>grey</v>
      </c>
      <c r="GV213" s="633" t="str">
        <f t="shared" si="561"/>
        <v>grey</v>
      </c>
      <c r="GW213" s="633" t="str">
        <f t="shared" si="561"/>
        <v>grey</v>
      </c>
      <c r="GX213" s="633" t="str">
        <f t="shared" si="561"/>
        <v>grey</v>
      </c>
      <c r="GY213" s="633" t="str">
        <f t="shared" si="561"/>
        <v>grey</v>
      </c>
      <c r="GZ213" s="633" t="str">
        <f t="shared" si="561"/>
        <v>grey</v>
      </c>
      <c r="HA213" s="633" t="str">
        <f t="shared" si="561"/>
        <v>grey</v>
      </c>
      <c r="HB213" s="633" t="str">
        <f t="shared" si="561"/>
        <v>grey</v>
      </c>
      <c r="HC213" s="633" t="str">
        <f t="shared" si="561"/>
        <v>grey</v>
      </c>
      <c r="HD213" s="633" t="str">
        <f t="shared" si="561"/>
        <v>grey</v>
      </c>
      <c r="HE213" s="633" t="str">
        <f t="shared" si="561"/>
        <v>grey</v>
      </c>
      <c r="HF213" s="633" t="str">
        <f t="shared" si="561"/>
        <v>grey</v>
      </c>
      <c r="HG213" s="633" t="str">
        <f t="shared" si="561"/>
        <v>grey</v>
      </c>
      <c r="HH213" s="633" t="str">
        <f t="shared" si="561"/>
        <v>grey</v>
      </c>
      <c r="HI213" s="633" t="str">
        <f t="shared" si="561"/>
        <v>grey</v>
      </c>
      <c r="HJ213" s="633" t="str">
        <f t="shared" si="561"/>
        <v>grey</v>
      </c>
      <c r="HK213" s="633" t="str">
        <f t="shared" si="561"/>
        <v>grey</v>
      </c>
      <c r="HL213" s="633" t="str">
        <f t="shared" si="561"/>
        <v>grey</v>
      </c>
      <c r="HM213" s="633" t="str">
        <f t="shared" si="561"/>
        <v>grey</v>
      </c>
      <c r="HN213" s="633" t="str">
        <f t="shared" si="561"/>
        <v>grey</v>
      </c>
      <c r="HO213" s="633" t="str">
        <f t="shared" si="561"/>
        <v>grey</v>
      </c>
      <c r="HP213" s="633" t="str">
        <f t="shared" si="561"/>
        <v>grey</v>
      </c>
      <c r="HQ213" s="633" t="str">
        <f t="shared" si="561"/>
        <v>grey</v>
      </c>
      <c r="HR213" s="633" t="str">
        <f t="shared" si="561"/>
        <v>grey</v>
      </c>
      <c r="HS213" s="1162" t="str">
        <f t="shared" ref="HS213" si="562">IF($GG213="grey","grey",IF(BC213="","",IF(COUNTIF($CV$6:$CV$7,BC213)&gt;0,"","red")))</f>
        <v>grey</v>
      </c>
      <c r="HT213" s="1151" t="str">
        <f t="shared" ref="HT213:HU213" si="563">IF($GG213="grey","grey","")</f>
        <v>grey</v>
      </c>
      <c r="HU213" s="1160" t="str">
        <f t="shared" si="563"/>
        <v>grey</v>
      </c>
    </row>
    <row r="214" spans="2:229">
      <c r="B214" s="1175" t="str">
        <f>IFERROR(INDEX($DV:$DV,ROW()),"")&amp;""</f>
        <v/>
      </c>
      <c r="C214" s="1176"/>
      <c r="D214" s="1177" t="str">
        <f>IFERROR(INDEX($DX:$DX,ROW()),"")&amp;""</f>
        <v/>
      </c>
      <c r="E214" s="1176"/>
      <c r="F214" s="1175" t="str">
        <f>IFERROR(INDEX($DZ:$DZ,ROW()),"")&amp;""</f>
        <v/>
      </c>
      <c r="G214" s="1176"/>
      <c r="H214" s="1175" t="str">
        <f>IFERROR(INDEX($EB:$EB,ROW()),"")&amp;""</f>
        <v/>
      </c>
      <c r="I214" s="1176"/>
      <c r="J214" s="1175" t="str">
        <f>IFERROR(INDEX($ED:$ED,ROW()),"")&amp;""</f>
        <v/>
      </c>
      <c r="K214" s="1176"/>
      <c r="L214" s="1175" t="str">
        <f>IFERROR(INDEX($EF:$EF,ROW()),"")&amp;""</f>
        <v/>
      </c>
      <c r="M214" s="1176"/>
      <c r="O214" s="1152"/>
      <c r="P214" s="1152"/>
      <c r="Q214" s="1161"/>
      <c r="R214" s="1152"/>
      <c r="S214" s="635" t="s">
        <v>643</v>
      </c>
      <c r="T214" s="635" t="s">
        <v>643</v>
      </c>
      <c r="U214" s="635" t="s">
        <v>643</v>
      </c>
      <c r="V214" s="635" t="s">
        <v>643</v>
      </c>
      <c r="W214" s="635" t="s">
        <v>643</v>
      </c>
      <c r="X214" s="635" t="s">
        <v>643</v>
      </c>
      <c r="Y214" s="635" t="s">
        <v>643</v>
      </c>
      <c r="Z214" s="635" t="s">
        <v>643</v>
      </c>
      <c r="AA214" s="635" t="s">
        <v>643</v>
      </c>
      <c r="AB214" s="635" t="s">
        <v>643</v>
      </c>
      <c r="AC214" s="635" t="s">
        <v>643</v>
      </c>
      <c r="AD214" s="635" t="s">
        <v>643</v>
      </c>
      <c r="AE214" s="635" t="s">
        <v>643</v>
      </c>
      <c r="AF214" s="635" t="s">
        <v>643</v>
      </c>
      <c r="AG214" s="635" t="s">
        <v>643</v>
      </c>
      <c r="AH214" s="635" t="s">
        <v>643</v>
      </c>
      <c r="AI214" s="635" t="s">
        <v>643</v>
      </c>
      <c r="AJ214" s="635" t="s">
        <v>643</v>
      </c>
      <c r="AK214" s="635" t="s">
        <v>643</v>
      </c>
      <c r="AL214" s="635" t="s">
        <v>643</v>
      </c>
      <c r="AM214" s="635" t="s">
        <v>643</v>
      </c>
      <c r="AN214" s="635" t="s">
        <v>643</v>
      </c>
      <c r="AO214" s="635" t="s">
        <v>643</v>
      </c>
      <c r="AP214" s="635" t="s">
        <v>643</v>
      </c>
      <c r="AQ214" s="635" t="s">
        <v>643</v>
      </c>
      <c r="AR214" s="635" t="s">
        <v>643</v>
      </c>
      <c r="AS214" s="635" t="s">
        <v>643</v>
      </c>
      <c r="AT214" s="635" t="s">
        <v>643</v>
      </c>
      <c r="AU214" s="635" t="s">
        <v>643</v>
      </c>
      <c r="AV214" s="635" t="s">
        <v>643</v>
      </c>
      <c r="AW214" s="635" t="s">
        <v>643</v>
      </c>
      <c r="AX214" s="635" t="s">
        <v>643</v>
      </c>
      <c r="AY214" s="635" t="s">
        <v>643</v>
      </c>
      <c r="AZ214" s="635" t="s">
        <v>643</v>
      </c>
      <c r="BA214" s="635" t="s">
        <v>643</v>
      </c>
      <c r="BB214" s="635" t="s">
        <v>643</v>
      </c>
      <c r="BC214" s="1179"/>
      <c r="BD214" s="1152"/>
      <c r="BE214" s="1181"/>
      <c r="BP214" s="50" t="e">
        <f>INDEX(番号!$CA$5:$CB$44,C213,2)</f>
        <v>#VALUE!</v>
      </c>
      <c r="BQ214" s="50" t="str">
        <f>IF(C213="","",IF(BP214="",INDEX(番号!$CA$44:$CB212,C213,2),BP214))</f>
        <v/>
      </c>
      <c r="BR214" s="50" t="e">
        <f>INDEX(番号!$CC$5:$CE$52,C213,3)</f>
        <v>#VALUE!</v>
      </c>
      <c r="BS214" s="50" t="str">
        <f>IF(C213="","",IF(BR214="0",INDEX(番号!$CC$5:$CE$52,C213,2),BR214))&amp;""</f>
        <v/>
      </c>
      <c r="BT214" s="50" t="e">
        <f>INDEX(番号!$CA$5:$CB$44,E213,2)</f>
        <v>#VALUE!</v>
      </c>
      <c r="BU214" s="50" t="str">
        <f>IF(E213="","",IF(BT214="",INDEX(番号!$CA$44:$CB212,E213,2),BT214))&amp;""</f>
        <v/>
      </c>
      <c r="BV214" s="50" t="e">
        <f>INDEX(番号!$CC$5:$CE$52,E213,3)</f>
        <v>#VALUE!</v>
      </c>
      <c r="BW214" s="50" t="str">
        <f>IF(E213="","",IF(BV214="0",INDEX(番号!$CC$5:$CE$52,E213,2),BV214))&amp;""</f>
        <v/>
      </c>
      <c r="BX214" s="50" t="e">
        <f>INDEX(番号!$CA$5:$CB$44,G213,2)</f>
        <v>#VALUE!</v>
      </c>
      <c r="BY214" s="50" t="str">
        <f>IF(G213="","",IF(BX214="",INDEX(番号!$CA$44:$CB212,G213,2),BX214))&amp;""</f>
        <v/>
      </c>
      <c r="BZ214" s="50" t="e">
        <f>INDEX(番号!$CC$5:$CE$52,G213,3)</f>
        <v>#VALUE!</v>
      </c>
      <c r="CA214" s="50" t="str">
        <f>IF(G213="","",IF(BZ214="0",INDEX(番号!$CC$5:$CE$52,G213,2),BZ214))&amp;""</f>
        <v/>
      </c>
      <c r="CB214" s="50" t="e">
        <f>INDEX(番号!$CA$5:$CB$44,I213,2)</f>
        <v>#VALUE!</v>
      </c>
      <c r="CC214" s="50" t="str">
        <f>IF(I213="","",IF(CB214="",INDEX(番号!$CA$44:$CB212,I213,2),CB214))&amp;""</f>
        <v/>
      </c>
      <c r="CD214" s="50" t="e">
        <f>INDEX(番号!$CC$5:$CE$52,I213,3)</f>
        <v>#VALUE!</v>
      </c>
      <c r="CE214" s="50" t="str">
        <f>IF(I213="","",IF(CD214="0",INDEX(番号!$CC$5:$CE$52,I213,2),CD214))&amp;""</f>
        <v/>
      </c>
      <c r="CF214" s="50" t="e">
        <f>INDEX(番号!$CA$5:$CB$44,K213,2)</f>
        <v>#VALUE!</v>
      </c>
      <c r="CG214" s="50" t="str">
        <f>IF(K213="","",IF(CF214="",INDEX(番号!$CA$5:$CB$44,K213,1),CF214))&amp;""</f>
        <v/>
      </c>
      <c r="CH214" s="50" t="e">
        <f>INDEX(番号!$CC$5:$CE$52,K213,3)</f>
        <v>#VALUE!</v>
      </c>
      <c r="CI214" s="50" t="str">
        <f>IF(K213="","",IF(CH214="0",INDEX(番号!$CC$5:$CE$52,K213,2),CH214))&amp;""</f>
        <v/>
      </c>
      <c r="CJ214" s="50" t="e">
        <f>INDEX(番号!$CA$5:$CB$44,M213,2)</f>
        <v>#VALUE!</v>
      </c>
      <c r="CK214" s="50" t="str">
        <f>IF(M213="","",IF(CJ214="",INDEX(番号!$CA$5:$CB$44,M213,1),CJ214))&amp;""</f>
        <v/>
      </c>
      <c r="CL214" s="50" t="e">
        <f>INDEX(番号!$CC$5:$CE$52,M213,3)</f>
        <v>#VALUE!</v>
      </c>
      <c r="CM214" s="50" t="str">
        <f>IF(M213="","",IF(CL214="0",INDEX(番号!$CC$5:$CE$52,M213,2),CL214))&amp;""</f>
        <v/>
      </c>
      <c r="DA214" s="1153" t="str">
        <f>IF(DA212="grey","grey","")</f>
        <v>grey</v>
      </c>
      <c r="DB214" s="1154"/>
      <c r="DC214" s="1153" t="str">
        <f>IF(DC212="grey","grey","")</f>
        <v>grey</v>
      </c>
      <c r="DD214" s="1154"/>
      <c r="DE214" s="1153" t="str">
        <f>IF(DE212="grey","grey","")</f>
        <v>grey</v>
      </c>
      <c r="DF214" s="1154"/>
      <c r="DG214" s="1153" t="str">
        <f>IF(DG212="grey","grey","")</f>
        <v>grey</v>
      </c>
      <c r="DH214" s="1154"/>
      <c r="DI214" s="1153" t="str">
        <f>IF(DI212="grey","grey","")</f>
        <v>grey</v>
      </c>
      <c r="DJ214" s="1154"/>
      <c r="DK214" s="1153" t="str">
        <f>IF(DK212="grey","grey","")</f>
        <v>grey</v>
      </c>
      <c r="DL214" s="1154"/>
      <c r="DM214" s="22" t="str">
        <f>IFERROR(INDEX(内線情報!$BL$5:$BL$41,MATCH(R214,内線情報!$AI$5:$AI$43,0),1),"")</f>
        <v/>
      </c>
      <c r="DS214" s="1141"/>
      <c r="DV214" s="1153" t="str">
        <f>IF(B213="DK",BQ214,IF(B213="NK",BS214,""))</f>
        <v/>
      </c>
      <c r="DW214" s="1154"/>
      <c r="DX214" s="1155" t="str">
        <f>IF(D213="DK",BU214,IF(D213="NK",BW214,""))</f>
        <v/>
      </c>
      <c r="DY214" s="1156"/>
      <c r="DZ214" s="1155" t="str">
        <f>IF(F213="DK",BY214,IF(F213="NK",CA214,""))</f>
        <v/>
      </c>
      <c r="EA214" s="1156"/>
      <c r="EB214" s="1155" t="str">
        <f>IF(H213="DK",CC214,IF(H213="NK",CE214,""))</f>
        <v/>
      </c>
      <c r="EC214" s="1156"/>
      <c r="ED214" s="1155" t="str">
        <f>IF(J213="DK",CG214,IF(J213="NK",CI214,""))</f>
        <v/>
      </c>
      <c r="EE214" s="1156"/>
      <c r="EF214" s="1155" t="str">
        <f>IF(L213="DK",CK214,IF(L213="NK",CM214,""))</f>
        <v/>
      </c>
      <c r="EG214" s="1156"/>
      <c r="ET214" s="1153"/>
      <c r="EU214" s="1154"/>
      <c r="EV214" s="1153"/>
      <c r="EW214" s="1154"/>
      <c r="EX214" s="1153"/>
      <c r="EY214" s="1154"/>
      <c r="EZ214" s="1153"/>
      <c r="FA214" s="1154"/>
      <c r="FB214" s="1153"/>
      <c r="FC214" s="1154"/>
      <c r="FD214" s="1153"/>
      <c r="FE214" s="1154"/>
      <c r="FF214" s="411"/>
      <c r="FG214" s="411"/>
      <c r="FH214" s="411"/>
      <c r="FI214" s="411"/>
      <c r="FJ214" s="411"/>
      <c r="FK214" s="411"/>
      <c r="FL214" s="411"/>
      <c r="FM214" s="411"/>
      <c r="FN214" s="411"/>
      <c r="FO214" s="411"/>
      <c r="FP214" s="411"/>
      <c r="FQ214" s="411"/>
      <c r="FR214" s="1153"/>
      <c r="FS214" s="1154"/>
      <c r="FT214" s="1153"/>
      <c r="FU214" s="1154"/>
      <c r="FV214" s="1153"/>
      <c r="FW214" s="1154"/>
      <c r="FX214" s="1153"/>
      <c r="FY214" s="1154"/>
      <c r="FZ214" s="1153"/>
      <c r="GA214" s="1154"/>
      <c r="GB214" s="1153"/>
      <c r="GC214" s="1154"/>
      <c r="GE214" s="1152"/>
      <c r="GF214" s="1152"/>
      <c r="GG214" s="1161"/>
      <c r="GH214" s="1152"/>
      <c r="GI214" s="633" t="str">
        <f t="shared" ref="GI214:HR214" si="564">IF(GI198="grey","grey",IF($GG213="grey","grey",IF(S214="","yellow",IF(COUNTIF($CW$6:$CW$7,S214)&gt;0,"","red"))))</f>
        <v>grey</v>
      </c>
      <c r="GJ214" s="633" t="str">
        <f t="shared" si="564"/>
        <v>grey</v>
      </c>
      <c r="GK214" s="633" t="str">
        <f t="shared" si="564"/>
        <v>grey</v>
      </c>
      <c r="GL214" s="633" t="str">
        <f t="shared" si="564"/>
        <v>grey</v>
      </c>
      <c r="GM214" s="633" t="str">
        <f t="shared" si="564"/>
        <v>grey</v>
      </c>
      <c r="GN214" s="633" t="str">
        <f t="shared" si="564"/>
        <v>grey</v>
      </c>
      <c r="GO214" s="633" t="str">
        <f t="shared" si="564"/>
        <v>grey</v>
      </c>
      <c r="GP214" s="633" t="str">
        <f t="shared" si="564"/>
        <v>grey</v>
      </c>
      <c r="GQ214" s="633" t="str">
        <f t="shared" si="564"/>
        <v>grey</v>
      </c>
      <c r="GR214" s="633" t="str">
        <f t="shared" si="564"/>
        <v>grey</v>
      </c>
      <c r="GS214" s="633" t="str">
        <f t="shared" si="564"/>
        <v>grey</v>
      </c>
      <c r="GT214" s="633" t="str">
        <f t="shared" si="564"/>
        <v>grey</v>
      </c>
      <c r="GU214" s="633" t="str">
        <f t="shared" si="564"/>
        <v>grey</v>
      </c>
      <c r="GV214" s="633" t="str">
        <f t="shared" si="564"/>
        <v>grey</v>
      </c>
      <c r="GW214" s="633" t="str">
        <f t="shared" si="564"/>
        <v>grey</v>
      </c>
      <c r="GX214" s="633" t="str">
        <f t="shared" si="564"/>
        <v>grey</v>
      </c>
      <c r="GY214" s="633" t="str">
        <f t="shared" si="564"/>
        <v>grey</v>
      </c>
      <c r="GZ214" s="633" t="str">
        <f t="shared" si="564"/>
        <v>grey</v>
      </c>
      <c r="HA214" s="633" t="str">
        <f t="shared" si="564"/>
        <v>grey</v>
      </c>
      <c r="HB214" s="633" t="str">
        <f t="shared" si="564"/>
        <v>grey</v>
      </c>
      <c r="HC214" s="633" t="str">
        <f t="shared" si="564"/>
        <v>grey</v>
      </c>
      <c r="HD214" s="633" t="str">
        <f t="shared" si="564"/>
        <v>grey</v>
      </c>
      <c r="HE214" s="633" t="str">
        <f t="shared" si="564"/>
        <v>grey</v>
      </c>
      <c r="HF214" s="633" t="str">
        <f t="shared" si="564"/>
        <v>grey</v>
      </c>
      <c r="HG214" s="633" t="str">
        <f t="shared" si="564"/>
        <v>grey</v>
      </c>
      <c r="HH214" s="633" t="str">
        <f t="shared" si="564"/>
        <v>grey</v>
      </c>
      <c r="HI214" s="633" t="str">
        <f t="shared" si="564"/>
        <v>grey</v>
      </c>
      <c r="HJ214" s="633" t="str">
        <f t="shared" si="564"/>
        <v>grey</v>
      </c>
      <c r="HK214" s="633" t="str">
        <f t="shared" si="564"/>
        <v>grey</v>
      </c>
      <c r="HL214" s="633" t="str">
        <f t="shared" si="564"/>
        <v>grey</v>
      </c>
      <c r="HM214" s="633" t="str">
        <f t="shared" si="564"/>
        <v>grey</v>
      </c>
      <c r="HN214" s="633" t="str">
        <f t="shared" si="564"/>
        <v>grey</v>
      </c>
      <c r="HO214" s="633" t="str">
        <f t="shared" si="564"/>
        <v>grey</v>
      </c>
      <c r="HP214" s="633" t="str">
        <f t="shared" si="564"/>
        <v>grey</v>
      </c>
      <c r="HQ214" s="633" t="str">
        <f t="shared" si="564"/>
        <v>grey</v>
      </c>
      <c r="HR214" s="633" t="str">
        <f t="shared" si="564"/>
        <v>grey</v>
      </c>
      <c r="HS214" s="1163"/>
      <c r="HT214" s="1152"/>
      <c r="HU214" s="1161"/>
    </row>
    <row r="215" spans="2:229">
      <c r="B215" s="1175" t="str">
        <f>IFERROR(INDEX($DV:$DV,ROW()),"")&amp;""</f>
        <v/>
      </c>
      <c r="C215" s="1176"/>
      <c r="D215" s="1177" t="str">
        <f>IFERROR(INDEX($DX:$DX,ROW()),"")&amp;""</f>
        <v/>
      </c>
      <c r="E215" s="1176"/>
      <c r="F215" s="1175" t="str">
        <f>IFERROR(INDEX($DZ:$DZ,ROW()),"")&amp;""</f>
        <v/>
      </c>
      <c r="G215" s="1176"/>
      <c r="H215" s="1175" t="str">
        <f>IFERROR(INDEX($EB:$EB,ROW()),"")&amp;""</f>
        <v/>
      </c>
      <c r="I215" s="1176"/>
      <c r="J215" s="1175" t="str">
        <f>IFERROR(INDEX($ED:$ED,ROW()),"")&amp;""</f>
        <v/>
      </c>
      <c r="K215" s="1176"/>
      <c r="L215" s="1175" t="str">
        <f>IFERROR(INDEX($EF:$EF,ROW()),"")&amp;""</f>
        <v/>
      </c>
      <c r="M215" s="1176"/>
      <c r="O215" s="1151">
        <v>8</v>
      </c>
      <c r="P215" s="1151" t="str">
        <f>IFERROR(INDEX(内線情報!$C$5:$C$54,MATCH($Q215,内線情報!$B$5:$B$54,0)),"")&amp;""</f>
        <v/>
      </c>
      <c r="Q215" s="1160"/>
      <c r="R215" s="1151" t="str">
        <f>IFERROR(INDEX(内線情報!$D$5:$D$54,MATCH($Q215,内線情報!$B$5:$B$54,0)),"")&amp;""</f>
        <v/>
      </c>
      <c r="S215" s="634" t="s">
        <v>643</v>
      </c>
      <c r="T215" s="634" t="s">
        <v>643</v>
      </c>
      <c r="U215" s="634" t="s">
        <v>643</v>
      </c>
      <c r="V215" s="634" t="s">
        <v>643</v>
      </c>
      <c r="W215" s="634" t="s">
        <v>643</v>
      </c>
      <c r="X215" s="634" t="s">
        <v>643</v>
      </c>
      <c r="Y215" s="634" t="s">
        <v>643</v>
      </c>
      <c r="Z215" s="634" t="s">
        <v>643</v>
      </c>
      <c r="AA215" s="634" t="s">
        <v>643</v>
      </c>
      <c r="AB215" s="634" t="s">
        <v>643</v>
      </c>
      <c r="AC215" s="634" t="s">
        <v>643</v>
      </c>
      <c r="AD215" s="634" t="s">
        <v>643</v>
      </c>
      <c r="AE215" s="634" t="s">
        <v>643</v>
      </c>
      <c r="AF215" s="634" t="s">
        <v>643</v>
      </c>
      <c r="AG215" s="634" t="s">
        <v>643</v>
      </c>
      <c r="AH215" s="634" t="s">
        <v>643</v>
      </c>
      <c r="AI215" s="634" t="s">
        <v>643</v>
      </c>
      <c r="AJ215" s="634" t="s">
        <v>643</v>
      </c>
      <c r="AK215" s="634" t="s">
        <v>643</v>
      </c>
      <c r="AL215" s="634" t="s">
        <v>643</v>
      </c>
      <c r="AM215" s="634" t="s">
        <v>643</v>
      </c>
      <c r="AN215" s="634" t="s">
        <v>643</v>
      </c>
      <c r="AO215" s="634" t="s">
        <v>643</v>
      </c>
      <c r="AP215" s="634" t="s">
        <v>643</v>
      </c>
      <c r="AQ215" s="634" t="s">
        <v>643</v>
      </c>
      <c r="AR215" s="634" t="s">
        <v>643</v>
      </c>
      <c r="AS215" s="634" t="s">
        <v>643</v>
      </c>
      <c r="AT215" s="634" t="s">
        <v>643</v>
      </c>
      <c r="AU215" s="634" t="s">
        <v>643</v>
      </c>
      <c r="AV215" s="634" t="s">
        <v>643</v>
      </c>
      <c r="AW215" s="634" t="s">
        <v>643</v>
      </c>
      <c r="AX215" s="634" t="s">
        <v>643</v>
      </c>
      <c r="AY215" s="634" t="s">
        <v>643</v>
      </c>
      <c r="AZ215" s="634" t="s">
        <v>643</v>
      </c>
      <c r="BA215" s="634" t="s">
        <v>643</v>
      </c>
      <c r="BB215" s="634" t="s">
        <v>643</v>
      </c>
      <c r="BC215" s="1178" t="s">
        <v>643</v>
      </c>
      <c r="BD215" s="1151" t="str">
        <f>IFERROR(IF(Q215="","",IF(ISBLANK(INDEX(内線情報!$G$5:$G$54,Q215)),1,DS215)),"")&amp;""</f>
        <v/>
      </c>
      <c r="BE215" s="1180"/>
      <c r="BP215" s="50" t="s">
        <v>720</v>
      </c>
      <c r="BQ215" s="50" t="str">
        <f>IF(C213="","",INDEX(外線情報!$K$5:$K$16,C213,1))&amp;""</f>
        <v/>
      </c>
      <c r="BR215" s="50" t="s">
        <v>417</v>
      </c>
      <c r="BS215" s="50" t="str">
        <f>IF(C213="","",INDEX(NK･NKG!$CG$5:$CG$52,C213,1))&amp;""</f>
        <v/>
      </c>
      <c r="BT215" s="50" t="s">
        <v>720</v>
      </c>
      <c r="BU215" s="50" t="str">
        <f>IF(E213="","",INDEX(外線情報!$K$5:$K$16,E213,1))&amp;""</f>
        <v/>
      </c>
      <c r="BV215" s="50" t="s">
        <v>417</v>
      </c>
      <c r="BW215" s="50" t="str">
        <f>IF(E213="","",INDEX(NK･NKG!$CG$5:$CG$52,E213,1))&amp;""</f>
        <v/>
      </c>
      <c r="BX215" s="50" t="s">
        <v>720</v>
      </c>
      <c r="BY215" s="50" t="str">
        <f>IF(G213="","",INDEX(外線情報!$K$5:$K$16,G213,1))&amp;""</f>
        <v/>
      </c>
      <c r="BZ215" s="50" t="s">
        <v>417</v>
      </c>
      <c r="CA215" s="50" t="str">
        <f>IF(G213="","",INDEX(NK･NKG!$CG$5:$CG$52,G213,1))&amp;""</f>
        <v/>
      </c>
      <c r="CB215" s="50" t="s">
        <v>720</v>
      </c>
      <c r="CC215" s="50" t="str">
        <f>IF(I213="","",INDEX(外線情報!$K$5:$K$16,I213,1))&amp;""</f>
        <v/>
      </c>
      <c r="CD215" s="50" t="s">
        <v>417</v>
      </c>
      <c r="CE215" s="50" t="str">
        <f>IF(I213="","",INDEX(NK･NKG!$CG$5:$CG$52,I213,1))&amp;""</f>
        <v/>
      </c>
      <c r="CF215" s="50" t="s">
        <v>720</v>
      </c>
      <c r="CG215" s="50" t="str">
        <f>IF(K213="","",INDEX(外線情報!$K$5:$K$16,K213,1))&amp;""</f>
        <v/>
      </c>
      <c r="CH215" s="50" t="s">
        <v>417</v>
      </c>
      <c r="CI215" s="50" t="str">
        <f>IF(K213="","",INDEX(NK･NKG!$CG$5:$CG$52,K213,1))&amp;""</f>
        <v/>
      </c>
      <c r="CJ215" s="50" t="s">
        <v>720</v>
      </c>
      <c r="CK215" s="50" t="str">
        <f>IF(M213="","",INDEX(外線情報!$K$5:$K$16,M213,1))&amp;""</f>
        <v/>
      </c>
      <c r="CL215" s="50" t="s">
        <v>417</v>
      </c>
      <c r="CM215" s="50" t="str">
        <f>IF(M213="","",INDEX(NK･NKG!$CG$5:$CG$52,M213,1))&amp;""</f>
        <v/>
      </c>
      <c r="DA215" s="1153" t="str">
        <f t="shared" ref="DA215" si="565">IF(DA212="grey","grey","")</f>
        <v>grey</v>
      </c>
      <c r="DB215" s="1154"/>
      <c r="DC215" s="1153" t="str">
        <f t="shared" ref="DC215" si="566">IF(DC212="grey","grey","")</f>
        <v>grey</v>
      </c>
      <c r="DD215" s="1154"/>
      <c r="DE215" s="1153" t="str">
        <f t="shared" ref="DE215" si="567">IF(DE212="grey","grey","")</f>
        <v>grey</v>
      </c>
      <c r="DF215" s="1154"/>
      <c r="DG215" s="1153" t="str">
        <f t="shared" ref="DG215" si="568">IF(DG212="grey","grey","")</f>
        <v>grey</v>
      </c>
      <c r="DH215" s="1154"/>
      <c r="DI215" s="1153" t="str">
        <f t="shared" ref="DI215" si="569">IF(DI212="grey","grey","")</f>
        <v>grey</v>
      </c>
      <c r="DJ215" s="1154"/>
      <c r="DK215" s="1153" t="str">
        <f t="shared" ref="DK215" si="570">IF(DK212="grey","grey","")</f>
        <v>grey</v>
      </c>
      <c r="DL215" s="1154"/>
      <c r="DM215" s="22" t="str">
        <f>IFERROR(INDEX(内線情報!$BL$5:$BL$41,MATCH(R215,内線情報!$AI$5:$AI$43,0),1),"")</f>
        <v/>
      </c>
      <c r="DS215" s="1141" t="e">
        <f>INDEX(内線情報!$G$5:$G$54,MATCH(Q215,DK,0))</f>
        <v>#N/A</v>
      </c>
      <c r="DV215" s="1153" t="str">
        <f>IF(B213="IK",BQ215,IF(B213="NK",BS215,""))</f>
        <v/>
      </c>
      <c r="DW215" s="1154"/>
      <c r="DX215" s="1155" t="str">
        <f>IF(D213="IK",BU215,IF(D213="NK",BW215,""))</f>
        <v/>
      </c>
      <c r="DY215" s="1156"/>
      <c r="DZ215" s="1155" t="str">
        <f>IF(F213="IK",BY215,IF(F213="NK",CA215,""))</f>
        <v/>
      </c>
      <c r="EA215" s="1156"/>
      <c r="EB215" s="1155" t="str">
        <f>IF(H213="IK",CC215,IF(H213="NK",CE215,""))</f>
        <v/>
      </c>
      <c r="EC215" s="1156"/>
      <c r="ED215" s="1155" t="str">
        <f>IF(J213="IK",CG215,IF(J213="NK",CI215,""))</f>
        <v/>
      </c>
      <c r="EE215" s="1156"/>
      <c r="EF215" s="1155" t="str">
        <f>IF(L213="IK",CK215,IF(L213="NK",CM215,""))</f>
        <v/>
      </c>
      <c r="EG215" s="1156"/>
      <c r="ET215" s="1153"/>
      <c r="EU215" s="1154"/>
      <c r="EV215" s="1153"/>
      <c r="EW215" s="1154"/>
      <c r="EX215" s="1153"/>
      <c r="EY215" s="1154"/>
      <c r="EZ215" s="1153"/>
      <c r="FA215" s="1154"/>
      <c r="FB215" s="1153"/>
      <c r="FC215" s="1154"/>
      <c r="FD215" s="1153"/>
      <c r="FE215" s="1154"/>
      <c r="FF215" s="411"/>
      <c r="FG215" s="411"/>
      <c r="FH215" s="411"/>
      <c r="FI215" s="411"/>
      <c r="FJ215" s="411"/>
      <c r="FK215" s="411"/>
      <c r="FL215" s="411"/>
      <c r="FM215" s="411"/>
      <c r="FN215" s="411"/>
      <c r="FO215" s="411"/>
      <c r="FP215" s="411"/>
      <c r="FQ215" s="411"/>
      <c r="FR215" s="1153"/>
      <c r="FS215" s="1154"/>
      <c r="FT215" s="1153"/>
      <c r="FU215" s="1154"/>
      <c r="FV215" s="1153"/>
      <c r="FW215" s="1154"/>
      <c r="FX215" s="1153"/>
      <c r="FY215" s="1154"/>
      <c r="FZ215" s="1153"/>
      <c r="GA215" s="1154"/>
      <c r="GB215" s="1153"/>
      <c r="GC215" s="1154"/>
      <c r="GE215" s="1151" t="str">
        <f>IF($GF215="grey","grey","")</f>
        <v>grey</v>
      </c>
      <c r="GF215" s="1151" t="str">
        <f>IF($GG215="grey","grey","")</f>
        <v>grey</v>
      </c>
      <c r="GG215" s="1160" t="str">
        <f>IF(Q215="","grey",IF(COUNTIF(Q:Q,Q215)&gt;1,"red",IF(COUNTIF(_DK,Q215)&gt;0,"","red")))</f>
        <v>grey</v>
      </c>
      <c r="GH215" s="1151" t="str">
        <f>IF($GF215="grey","grey","")</f>
        <v>grey</v>
      </c>
      <c r="GI215" s="633" t="str">
        <f t="shared" ref="GI215:HR215" si="571">IF(GI198="grey","grey",IF($GG215="grey","grey",IF(S215="","yellow",IF(COUNTIF($CT$6:$CT$21,S215)&gt;0,"","red"))))</f>
        <v>grey</v>
      </c>
      <c r="GJ215" s="633" t="str">
        <f t="shared" si="571"/>
        <v>grey</v>
      </c>
      <c r="GK215" s="633" t="str">
        <f t="shared" si="571"/>
        <v>grey</v>
      </c>
      <c r="GL215" s="633" t="str">
        <f t="shared" si="571"/>
        <v>grey</v>
      </c>
      <c r="GM215" s="633" t="str">
        <f t="shared" si="571"/>
        <v>grey</v>
      </c>
      <c r="GN215" s="633" t="str">
        <f t="shared" si="571"/>
        <v>grey</v>
      </c>
      <c r="GO215" s="633" t="str">
        <f t="shared" si="571"/>
        <v>grey</v>
      </c>
      <c r="GP215" s="633" t="str">
        <f t="shared" si="571"/>
        <v>grey</v>
      </c>
      <c r="GQ215" s="633" t="str">
        <f t="shared" si="571"/>
        <v>grey</v>
      </c>
      <c r="GR215" s="633" t="str">
        <f t="shared" si="571"/>
        <v>grey</v>
      </c>
      <c r="GS215" s="633" t="str">
        <f t="shared" si="571"/>
        <v>grey</v>
      </c>
      <c r="GT215" s="633" t="str">
        <f t="shared" si="571"/>
        <v>grey</v>
      </c>
      <c r="GU215" s="633" t="str">
        <f t="shared" si="571"/>
        <v>grey</v>
      </c>
      <c r="GV215" s="633" t="str">
        <f t="shared" si="571"/>
        <v>grey</v>
      </c>
      <c r="GW215" s="633" t="str">
        <f t="shared" si="571"/>
        <v>grey</v>
      </c>
      <c r="GX215" s="633" t="str">
        <f t="shared" si="571"/>
        <v>grey</v>
      </c>
      <c r="GY215" s="633" t="str">
        <f t="shared" si="571"/>
        <v>grey</v>
      </c>
      <c r="GZ215" s="633" t="str">
        <f t="shared" si="571"/>
        <v>grey</v>
      </c>
      <c r="HA215" s="633" t="str">
        <f t="shared" si="571"/>
        <v>grey</v>
      </c>
      <c r="HB215" s="633" t="str">
        <f t="shared" si="571"/>
        <v>grey</v>
      </c>
      <c r="HC215" s="633" t="str">
        <f t="shared" si="571"/>
        <v>grey</v>
      </c>
      <c r="HD215" s="633" t="str">
        <f t="shared" si="571"/>
        <v>grey</v>
      </c>
      <c r="HE215" s="633" t="str">
        <f t="shared" si="571"/>
        <v>grey</v>
      </c>
      <c r="HF215" s="633" t="str">
        <f t="shared" si="571"/>
        <v>grey</v>
      </c>
      <c r="HG215" s="633" t="str">
        <f t="shared" si="571"/>
        <v>grey</v>
      </c>
      <c r="HH215" s="633" t="str">
        <f t="shared" si="571"/>
        <v>grey</v>
      </c>
      <c r="HI215" s="633" t="str">
        <f t="shared" si="571"/>
        <v>grey</v>
      </c>
      <c r="HJ215" s="633" t="str">
        <f t="shared" si="571"/>
        <v>grey</v>
      </c>
      <c r="HK215" s="633" t="str">
        <f t="shared" si="571"/>
        <v>grey</v>
      </c>
      <c r="HL215" s="633" t="str">
        <f t="shared" si="571"/>
        <v>grey</v>
      </c>
      <c r="HM215" s="633" t="str">
        <f t="shared" si="571"/>
        <v>grey</v>
      </c>
      <c r="HN215" s="633" t="str">
        <f t="shared" si="571"/>
        <v>grey</v>
      </c>
      <c r="HO215" s="633" t="str">
        <f t="shared" si="571"/>
        <v>grey</v>
      </c>
      <c r="HP215" s="633" t="str">
        <f t="shared" si="571"/>
        <v>grey</v>
      </c>
      <c r="HQ215" s="633" t="str">
        <f t="shared" si="571"/>
        <v>grey</v>
      </c>
      <c r="HR215" s="633" t="str">
        <f t="shared" si="571"/>
        <v>grey</v>
      </c>
      <c r="HS215" s="1162" t="str">
        <f t="shared" ref="HS215" si="572">IF($GG215="grey","grey",IF(BC215="","",IF(COUNTIF($CV$6:$CV$7,BC215)&gt;0,"","red")))</f>
        <v>grey</v>
      </c>
      <c r="HT215" s="1151" t="str">
        <f t="shared" ref="HT215:HU215" si="573">IF($GG215="grey","grey","")</f>
        <v>grey</v>
      </c>
      <c r="HU215" s="1160" t="str">
        <f t="shared" si="573"/>
        <v>grey</v>
      </c>
    </row>
    <row r="216" spans="2:229">
      <c r="B216" s="1184" t="s">
        <v>1318</v>
      </c>
      <c r="C216" s="1185"/>
      <c r="D216" s="1182" t="s">
        <v>1318</v>
      </c>
      <c r="E216" s="1183"/>
      <c r="F216" s="1184" t="s">
        <v>1318</v>
      </c>
      <c r="G216" s="1185"/>
      <c r="H216" s="1182" t="s">
        <v>1318</v>
      </c>
      <c r="I216" s="1183"/>
      <c r="J216" s="1184" t="s">
        <v>1318</v>
      </c>
      <c r="K216" s="1185"/>
      <c r="L216" s="1182" t="s">
        <v>1318</v>
      </c>
      <c r="M216" s="1183"/>
      <c r="O216" s="1152"/>
      <c r="P216" s="1152"/>
      <c r="Q216" s="1161"/>
      <c r="R216" s="1152"/>
      <c r="S216" s="635" t="s">
        <v>643</v>
      </c>
      <c r="T216" s="635" t="s">
        <v>643</v>
      </c>
      <c r="U216" s="635" t="s">
        <v>643</v>
      </c>
      <c r="V216" s="635" t="s">
        <v>643</v>
      </c>
      <c r="W216" s="635" t="s">
        <v>643</v>
      </c>
      <c r="X216" s="635" t="s">
        <v>643</v>
      </c>
      <c r="Y216" s="635" t="s">
        <v>643</v>
      </c>
      <c r="Z216" s="635" t="s">
        <v>643</v>
      </c>
      <c r="AA216" s="635" t="s">
        <v>643</v>
      </c>
      <c r="AB216" s="635" t="s">
        <v>643</v>
      </c>
      <c r="AC216" s="635" t="s">
        <v>643</v>
      </c>
      <c r="AD216" s="635" t="s">
        <v>643</v>
      </c>
      <c r="AE216" s="635" t="s">
        <v>643</v>
      </c>
      <c r="AF216" s="635" t="s">
        <v>643</v>
      </c>
      <c r="AG216" s="635" t="s">
        <v>643</v>
      </c>
      <c r="AH216" s="635" t="s">
        <v>643</v>
      </c>
      <c r="AI216" s="635" t="s">
        <v>643</v>
      </c>
      <c r="AJ216" s="635" t="s">
        <v>643</v>
      </c>
      <c r="AK216" s="635" t="s">
        <v>643</v>
      </c>
      <c r="AL216" s="635" t="s">
        <v>643</v>
      </c>
      <c r="AM216" s="635" t="s">
        <v>643</v>
      </c>
      <c r="AN216" s="635" t="s">
        <v>643</v>
      </c>
      <c r="AO216" s="635" t="s">
        <v>643</v>
      </c>
      <c r="AP216" s="635" t="s">
        <v>643</v>
      </c>
      <c r="AQ216" s="635" t="s">
        <v>643</v>
      </c>
      <c r="AR216" s="635" t="s">
        <v>643</v>
      </c>
      <c r="AS216" s="635" t="s">
        <v>643</v>
      </c>
      <c r="AT216" s="635" t="s">
        <v>643</v>
      </c>
      <c r="AU216" s="635" t="s">
        <v>643</v>
      </c>
      <c r="AV216" s="635" t="s">
        <v>643</v>
      </c>
      <c r="AW216" s="635" t="s">
        <v>643</v>
      </c>
      <c r="AX216" s="635" t="s">
        <v>643</v>
      </c>
      <c r="AY216" s="635" t="s">
        <v>643</v>
      </c>
      <c r="AZ216" s="635" t="s">
        <v>643</v>
      </c>
      <c r="BA216" s="635" t="s">
        <v>643</v>
      </c>
      <c r="BB216" s="635" t="s">
        <v>643</v>
      </c>
      <c r="BC216" s="1179"/>
      <c r="BD216" s="1152"/>
      <c r="BE216" s="1181"/>
      <c r="BW216" s="50"/>
      <c r="CH216" s="50"/>
      <c r="CI216" s="50"/>
      <c r="DA216" s="1153" t="str">
        <f>IF(DA212="grey","grey",IF(AND(B213&lt;&gt;$BG$7,B213&lt;&gt;$BG$9,B213&lt;&gt;$BG$13,B213&lt;&gt;$BG$12),"grey",IF(B216="","yellow",IF(COUNTIF($CN$6:$CN$32,B216)&gt;0,"","red"))))</f>
        <v>grey</v>
      </c>
      <c r="DB216" s="1154"/>
      <c r="DC216" s="1153" t="str">
        <f>IF(DC212="grey","grey",IF(AND(D213&lt;&gt;$BG$7,D213&lt;&gt;$BG$9,D213&lt;&gt;$BG$13,D213&lt;&gt;$BG$12),"grey",IF(D216="","yellow",IF(COUNTIF($CN$6:$CN$32,D216)&gt;0,"","red"))))</f>
        <v>grey</v>
      </c>
      <c r="DD216" s="1154"/>
      <c r="DE216" s="1164" t="str">
        <f>IF(DE212="grey","grey",IF(AND(F213&lt;&gt;$BG$7,F213&lt;&gt;$BG$9,F213&lt;&gt;$BG$13,F213&lt;&gt;$BG$12),"grey",IF(F216="","yellow",IF(COUNTIF($CN$6:$CN$32,F216)&gt;0,"","red"))))</f>
        <v>grey</v>
      </c>
      <c r="DF216" s="1165"/>
      <c r="DG216" s="1164" t="str">
        <f>IF(DG212="grey","grey",IF(AND(H213&lt;&gt;$BG$7,H213&lt;&gt;$BG$9,H213&lt;&gt;$BG$13,H213&lt;&gt;$BG$12),"grey",IF(H216="","yellow",IF(COUNTIF($CN$6:$CN$32,H216)&gt;0,"","red"))))</f>
        <v>grey</v>
      </c>
      <c r="DH216" s="1165"/>
      <c r="DI216" s="1164" t="str">
        <f>IF(DI212="grey","grey",IF(AND(J213&lt;&gt;$BG$7,J213&lt;&gt;$BG$9,J213&lt;&gt;$BG$13,J213&lt;&gt;$BG$12),"grey",IF(J216="","yellow",IF(COUNTIF($CN$6:$CN$32,J216)&gt;0,"","red"))))</f>
        <v>grey</v>
      </c>
      <c r="DJ216" s="1165"/>
      <c r="DK216" s="1164" t="str">
        <f>IF(DK212="grey","grey",IF(AND(L213&lt;&gt;$BG$7,L213&lt;&gt;$BG$9,L213&lt;&gt;$BG$13,L213&lt;&gt;$BG$12),"grey",IF(L216="","yellow",IF(COUNTIF($CN$6:$CN$32,L216)&gt;0,"","red"))))</f>
        <v>grey</v>
      </c>
      <c r="DL216" s="1165"/>
      <c r="DM216" s="22" t="str">
        <f>IFERROR(INDEX(内線情報!$BL$5:$BL$41,MATCH(R216,内線情報!$AI$5:$AI$43,0),1),"")</f>
        <v/>
      </c>
      <c r="DS216" s="1141"/>
      <c r="DV216" s="1153"/>
      <c r="DW216" s="1154"/>
      <c r="DX216" s="1153"/>
      <c r="DY216" s="1154"/>
      <c r="DZ216" s="1153"/>
      <c r="EA216" s="1154"/>
      <c r="EB216" s="1153"/>
      <c r="EC216" s="1154"/>
      <c r="ED216" s="1153"/>
      <c r="EE216" s="1154"/>
      <c r="EF216" s="1153"/>
      <c r="EG216" s="1154"/>
      <c r="ET216" s="1153"/>
      <c r="EU216" s="1154"/>
      <c r="EV216" s="1153"/>
      <c r="EW216" s="1154"/>
      <c r="EX216" s="1153"/>
      <c r="EY216" s="1154"/>
      <c r="EZ216" s="1153"/>
      <c r="FA216" s="1154"/>
      <c r="FB216" s="1153"/>
      <c r="FC216" s="1154"/>
      <c r="FD216" s="1153"/>
      <c r="FE216" s="1154"/>
      <c r="FF216" s="411"/>
      <c r="FG216" s="411"/>
      <c r="FH216" s="411"/>
      <c r="FI216" s="411"/>
      <c r="FJ216" s="411"/>
      <c r="FK216" s="411"/>
      <c r="FL216" s="411"/>
      <c r="FM216" s="411"/>
      <c r="FN216" s="411"/>
      <c r="FO216" s="411"/>
      <c r="FP216" s="411"/>
      <c r="FQ216" s="411"/>
      <c r="FR216" s="1153"/>
      <c r="FS216" s="1154"/>
      <c r="FT216" s="1153"/>
      <c r="FU216" s="1154"/>
      <c r="FV216" s="1153"/>
      <c r="FW216" s="1154"/>
      <c r="FX216" s="1153"/>
      <c r="FY216" s="1154"/>
      <c r="FZ216" s="1153"/>
      <c r="GA216" s="1154"/>
      <c r="GB216" s="1153"/>
      <c r="GC216" s="1154"/>
      <c r="GE216" s="1152"/>
      <c r="GF216" s="1152"/>
      <c r="GG216" s="1161"/>
      <c r="GH216" s="1152"/>
      <c r="GI216" s="633" t="str">
        <f t="shared" ref="GI216:HR216" si="574">IF(GI198="grey","grey",IF($GG215="grey","grey",IF(S216="","yellow",IF(COUNTIF($CW$6:$CW$7,S216)&gt;0,"","red"))))</f>
        <v>grey</v>
      </c>
      <c r="GJ216" s="633" t="str">
        <f t="shared" si="574"/>
        <v>grey</v>
      </c>
      <c r="GK216" s="633" t="str">
        <f t="shared" si="574"/>
        <v>grey</v>
      </c>
      <c r="GL216" s="633" t="str">
        <f t="shared" si="574"/>
        <v>grey</v>
      </c>
      <c r="GM216" s="633" t="str">
        <f t="shared" si="574"/>
        <v>grey</v>
      </c>
      <c r="GN216" s="633" t="str">
        <f t="shared" si="574"/>
        <v>grey</v>
      </c>
      <c r="GO216" s="633" t="str">
        <f t="shared" si="574"/>
        <v>grey</v>
      </c>
      <c r="GP216" s="633" t="str">
        <f t="shared" si="574"/>
        <v>grey</v>
      </c>
      <c r="GQ216" s="633" t="str">
        <f t="shared" si="574"/>
        <v>grey</v>
      </c>
      <c r="GR216" s="633" t="str">
        <f t="shared" si="574"/>
        <v>grey</v>
      </c>
      <c r="GS216" s="633" t="str">
        <f t="shared" si="574"/>
        <v>grey</v>
      </c>
      <c r="GT216" s="633" t="str">
        <f t="shared" si="574"/>
        <v>grey</v>
      </c>
      <c r="GU216" s="633" t="str">
        <f t="shared" si="574"/>
        <v>grey</v>
      </c>
      <c r="GV216" s="633" t="str">
        <f t="shared" si="574"/>
        <v>grey</v>
      </c>
      <c r="GW216" s="633" t="str">
        <f t="shared" si="574"/>
        <v>grey</v>
      </c>
      <c r="GX216" s="633" t="str">
        <f t="shared" si="574"/>
        <v>grey</v>
      </c>
      <c r="GY216" s="633" t="str">
        <f t="shared" si="574"/>
        <v>grey</v>
      </c>
      <c r="GZ216" s="633" t="str">
        <f t="shared" si="574"/>
        <v>grey</v>
      </c>
      <c r="HA216" s="633" t="str">
        <f t="shared" si="574"/>
        <v>grey</v>
      </c>
      <c r="HB216" s="633" t="str">
        <f t="shared" si="574"/>
        <v>grey</v>
      </c>
      <c r="HC216" s="633" t="str">
        <f t="shared" si="574"/>
        <v>grey</v>
      </c>
      <c r="HD216" s="633" t="str">
        <f t="shared" si="574"/>
        <v>grey</v>
      </c>
      <c r="HE216" s="633" t="str">
        <f t="shared" si="574"/>
        <v>grey</v>
      </c>
      <c r="HF216" s="633" t="str">
        <f t="shared" si="574"/>
        <v>grey</v>
      </c>
      <c r="HG216" s="633" t="str">
        <f t="shared" si="574"/>
        <v>grey</v>
      </c>
      <c r="HH216" s="633" t="str">
        <f t="shared" si="574"/>
        <v>grey</v>
      </c>
      <c r="HI216" s="633" t="str">
        <f t="shared" si="574"/>
        <v>grey</v>
      </c>
      <c r="HJ216" s="633" t="str">
        <f t="shared" si="574"/>
        <v>grey</v>
      </c>
      <c r="HK216" s="633" t="str">
        <f t="shared" si="574"/>
        <v>grey</v>
      </c>
      <c r="HL216" s="633" t="str">
        <f t="shared" si="574"/>
        <v>grey</v>
      </c>
      <c r="HM216" s="633" t="str">
        <f t="shared" si="574"/>
        <v>grey</v>
      </c>
      <c r="HN216" s="633" t="str">
        <f t="shared" si="574"/>
        <v>grey</v>
      </c>
      <c r="HO216" s="633" t="str">
        <f t="shared" si="574"/>
        <v>grey</v>
      </c>
      <c r="HP216" s="633" t="str">
        <f t="shared" si="574"/>
        <v>grey</v>
      </c>
      <c r="HQ216" s="633" t="str">
        <f t="shared" si="574"/>
        <v>grey</v>
      </c>
      <c r="HR216" s="633" t="str">
        <f t="shared" si="574"/>
        <v>grey</v>
      </c>
      <c r="HS216" s="1163"/>
      <c r="HT216" s="1152"/>
      <c r="HU216" s="1161"/>
    </row>
    <row r="217" spans="2:229">
      <c r="B217" s="1186" t="s">
        <v>309</v>
      </c>
      <c r="C217" s="1187"/>
      <c r="D217" s="1186" t="s">
        <v>310</v>
      </c>
      <c r="E217" s="1187"/>
      <c r="F217" s="1186" t="s">
        <v>311</v>
      </c>
      <c r="G217" s="1187"/>
      <c r="H217" s="1186" t="s">
        <v>312</v>
      </c>
      <c r="I217" s="1187"/>
      <c r="J217" s="1186" t="s">
        <v>313</v>
      </c>
      <c r="K217" s="1187"/>
      <c r="L217" s="1186" t="s">
        <v>314</v>
      </c>
      <c r="M217" s="1187"/>
      <c r="O217" s="1151">
        <v>9</v>
      </c>
      <c r="P217" s="1151" t="str">
        <f>IFERROR(INDEX(内線情報!$C$5:$C$54,MATCH($Q217,内線情報!$B$5:$B$54,0)),"")&amp;""</f>
        <v/>
      </c>
      <c r="Q217" s="1160"/>
      <c r="R217" s="1151" t="str">
        <f>IFERROR(INDEX(内線情報!$D$5:$D$54,MATCH($Q217,内線情報!$B$5:$B$54,0)),"")&amp;""</f>
        <v/>
      </c>
      <c r="S217" s="634" t="s">
        <v>643</v>
      </c>
      <c r="T217" s="634" t="s">
        <v>643</v>
      </c>
      <c r="U217" s="634" t="s">
        <v>643</v>
      </c>
      <c r="V217" s="634" t="s">
        <v>643</v>
      </c>
      <c r="W217" s="634" t="s">
        <v>643</v>
      </c>
      <c r="X217" s="634" t="s">
        <v>643</v>
      </c>
      <c r="Y217" s="634" t="s">
        <v>643</v>
      </c>
      <c r="Z217" s="634" t="s">
        <v>643</v>
      </c>
      <c r="AA217" s="634" t="s">
        <v>643</v>
      </c>
      <c r="AB217" s="634" t="s">
        <v>643</v>
      </c>
      <c r="AC217" s="634" t="s">
        <v>643</v>
      </c>
      <c r="AD217" s="634" t="s">
        <v>643</v>
      </c>
      <c r="AE217" s="634" t="s">
        <v>643</v>
      </c>
      <c r="AF217" s="634" t="s">
        <v>643</v>
      </c>
      <c r="AG217" s="634" t="s">
        <v>643</v>
      </c>
      <c r="AH217" s="634" t="s">
        <v>643</v>
      </c>
      <c r="AI217" s="634" t="s">
        <v>643</v>
      </c>
      <c r="AJ217" s="634" t="s">
        <v>643</v>
      </c>
      <c r="AK217" s="634" t="s">
        <v>643</v>
      </c>
      <c r="AL217" s="634" t="s">
        <v>643</v>
      </c>
      <c r="AM217" s="634" t="s">
        <v>643</v>
      </c>
      <c r="AN217" s="634" t="s">
        <v>643</v>
      </c>
      <c r="AO217" s="634" t="s">
        <v>643</v>
      </c>
      <c r="AP217" s="634" t="s">
        <v>643</v>
      </c>
      <c r="AQ217" s="634" t="s">
        <v>643</v>
      </c>
      <c r="AR217" s="634" t="s">
        <v>643</v>
      </c>
      <c r="AS217" s="634" t="s">
        <v>643</v>
      </c>
      <c r="AT217" s="634" t="s">
        <v>643</v>
      </c>
      <c r="AU217" s="634" t="s">
        <v>643</v>
      </c>
      <c r="AV217" s="634" t="s">
        <v>643</v>
      </c>
      <c r="AW217" s="634" t="s">
        <v>643</v>
      </c>
      <c r="AX217" s="634" t="s">
        <v>643</v>
      </c>
      <c r="AY217" s="634" t="s">
        <v>643</v>
      </c>
      <c r="AZ217" s="634" t="s">
        <v>643</v>
      </c>
      <c r="BA217" s="634" t="s">
        <v>643</v>
      </c>
      <c r="BB217" s="634" t="s">
        <v>643</v>
      </c>
      <c r="BC217" s="1178" t="s">
        <v>643</v>
      </c>
      <c r="BD217" s="1151" t="str">
        <f>IFERROR(IF(Q217="","",IF(ISBLANK(INDEX(内線情報!$G$5:$G$54,Q217)),1,DS217)),"")&amp;""</f>
        <v/>
      </c>
      <c r="BE217" s="1180"/>
      <c r="BQ217" s="52"/>
      <c r="BS217" s="52"/>
      <c r="BU217" s="52"/>
      <c r="BV217" s="50"/>
      <c r="BW217" s="52"/>
      <c r="BY217" s="52"/>
      <c r="CA217" s="52"/>
      <c r="CC217" s="52"/>
      <c r="CE217" s="52"/>
      <c r="CG217" s="52"/>
      <c r="CH217" s="50"/>
      <c r="CI217" s="52"/>
      <c r="CK217" s="52"/>
      <c r="CM217" s="52"/>
      <c r="DA217" s="1166" t="str">
        <f>IFERROR(IF(COUNT(Q201:Q226)&gt;0,IF($DN200&lt;36,"grey",B217),"grey"),B217)</f>
        <v>grey</v>
      </c>
      <c r="DB217" s="1167"/>
      <c r="DC217" s="1166" t="str">
        <f>IFERROR(IF(COUNT(Q201:Q226)&gt;0,IF($DN200&lt;36,"grey",D217),"grey"),D217)</f>
        <v>grey</v>
      </c>
      <c r="DD217" s="1167"/>
      <c r="DE217" s="1166" t="str">
        <f>IFERROR(IF(COUNT(Q201:Q226)&gt;0,IF($DN200&lt;36,"grey",F217),"grey"),F217)</f>
        <v>grey</v>
      </c>
      <c r="DF217" s="1167"/>
      <c r="DG217" s="1166" t="str">
        <f>IFERROR(IF(COUNT(Q201:Q226)&gt;0,IF($DN200&lt;36,"grey",H217),"grey"),H217)</f>
        <v>grey</v>
      </c>
      <c r="DH217" s="1167"/>
      <c r="DI217" s="1166" t="str">
        <f>IFERROR(IF(COUNT(Q201:Q226)&gt;0,IF($DN200&lt;36,"grey",J217),"grey"),J217)</f>
        <v>grey</v>
      </c>
      <c r="DJ217" s="1167"/>
      <c r="DK217" s="1166" t="str">
        <f>IFERROR(IF(COUNT(Q201:Q226)&gt;0,IF($DN200&lt;36,"grey",L217),"grey"),L217)</f>
        <v>grey</v>
      </c>
      <c r="DL217" s="1167"/>
      <c r="DM217" s="22" t="str">
        <f>IFERROR(INDEX(内線情報!$BL$5:$BL$41,MATCH(R217,内線情報!$AI$5:$AI$43,0),1),"")</f>
        <v/>
      </c>
      <c r="DS217" s="1141" t="e">
        <f>INDEX(内線情報!$G$5:$G$54,MATCH(Q217,DK,0))</f>
        <v>#N/A</v>
      </c>
      <c r="DV217" s="1166"/>
      <c r="DW217" s="1167"/>
      <c r="DX217" s="1166"/>
      <c r="DY217" s="1167"/>
      <c r="DZ217" s="1166"/>
      <c r="EA217" s="1167"/>
      <c r="EB217" s="1166"/>
      <c r="EC217" s="1167"/>
      <c r="ED217" s="1166"/>
      <c r="EE217" s="1167"/>
      <c r="EF217" s="1166"/>
      <c r="EG217" s="1167"/>
      <c r="ET217" s="1166"/>
      <c r="EU217" s="1167"/>
      <c r="EV217" s="1166"/>
      <c r="EW217" s="1167"/>
      <c r="EX217" s="1166"/>
      <c r="EY217" s="1167"/>
      <c r="EZ217" s="1166"/>
      <c r="FA217" s="1167"/>
      <c r="FB217" s="1166"/>
      <c r="FC217" s="1167"/>
      <c r="FD217" s="1166"/>
      <c r="FE217" s="1167"/>
      <c r="FF217" s="420"/>
      <c r="FG217" s="420"/>
      <c r="FH217" s="420"/>
      <c r="FI217" s="420"/>
      <c r="FJ217" s="420"/>
      <c r="FK217" s="420"/>
      <c r="FL217" s="420"/>
      <c r="FM217" s="420"/>
      <c r="FN217" s="420"/>
      <c r="FO217" s="420"/>
      <c r="FP217" s="420"/>
      <c r="FQ217" s="420"/>
      <c r="FR217" s="1166"/>
      <c r="FS217" s="1167"/>
      <c r="FT217" s="1166"/>
      <c r="FU217" s="1167"/>
      <c r="FV217" s="1166"/>
      <c r="FW217" s="1167"/>
      <c r="FX217" s="1166"/>
      <c r="FY217" s="1167"/>
      <c r="FZ217" s="1166"/>
      <c r="GA217" s="1167"/>
      <c r="GB217" s="1166"/>
      <c r="GC217" s="1167"/>
      <c r="GE217" s="1151" t="str">
        <f>IF($GF217="grey","grey","")</f>
        <v>grey</v>
      </c>
      <c r="GF217" s="1151" t="str">
        <f>IF($GG217="grey","grey","")</f>
        <v>grey</v>
      </c>
      <c r="GG217" s="1160" t="str">
        <f>IF(Q217="","grey",IF(COUNTIF(Q:Q,Q217)&gt;1,"red",IF(COUNTIF(_DK,Q217)&gt;0,"","red")))</f>
        <v>grey</v>
      </c>
      <c r="GH217" s="1151" t="str">
        <f>IF($GF217="grey","grey","")</f>
        <v>grey</v>
      </c>
      <c r="GI217" s="633" t="str">
        <f t="shared" ref="GI217:HR217" si="575">IF(GI198="grey","grey",IF($GG217="grey","grey",IF(S217="","yellow",IF(COUNTIF($CT$6:$CT$21,S217)&gt;0,"","red"))))</f>
        <v>grey</v>
      </c>
      <c r="GJ217" s="633" t="str">
        <f t="shared" si="575"/>
        <v>grey</v>
      </c>
      <c r="GK217" s="633" t="str">
        <f t="shared" si="575"/>
        <v>grey</v>
      </c>
      <c r="GL217" s="633" t="str">
        <f t="shared" si="575"/>
        <v>grey</v>
      </c>
      <c r="GM217" s="633" t="str">
        <f t="shared" si="575"/>
        <v>grey</v>
      </c>
      <c r="GN217" s="633" t="str">
        <f t="shared" si="575"/>
        <v>grey</v>
      </c>
      <c r="GO217" s="633" t="str">
        <f t="shared" si="575"/>
        <v>grey</v>
      </c>
      <c r="GP217" s="633" t="str">
        <f t="shared" si="575"/>
        <v>grey</v>
      </c>
      <c r="GQ217" s="633" t="str">
        <f t="shared" si="575"/>
        <v>grey</v>
      </c>
      <c r="GR217" s="633" t="str">
        <f t="shared" si="575"/>
        <v>grey</v>
      </c>
      <c r="GS217" s="633" t="str">
        <f t="shared" si="575"/>
        <v>grey</v>
      </c>
      <c r="GT217" s="633" t="str">
        <f t="shared" si="575"/>
        <v>grey</v>
      </c>
      <c r="GU217" s="633" t="str">
        <f t="shared" si="575"/>
        <v>grey</v>
      </c>
      <c r="GV217" s="633" t="str">
        <f t="shared" si="575"/>
        <v>grey</v>
      </c>
      <c r="GW217" s="633" t="str">
        <f t="shared" si="575"/>
        <v>grey</v>
      </c>
      <c r="GX217" s="633" t="str">
        <f t="shared" si="575"/>
        <v>grey</v>
      </c>
      <c r="GY217" s="633" t="str">
        <f t="shared" si="575"/>
        <v>grey</v>
      </c>
      <c r="GZ217" s="633" t="str">
        <f t="shared" si="575"/>
        <v>grey</v>
      </c>
      <c r="HA217" s="633" t="str">
        <f t="shared" si="575"/>
        <v>grey</v>
      </c>
      <c r="HB217" s="633" t="str">
        <f t="shared" si="575"/>
        <v>grey</v>
      </c>
      <c r="HC217" s="633" t="str">
        <f t="shared" si="575"/>
        <v>grey</v>
      </c>
      <c r="HD217" s="633" t="str">
        <f t="shared" si="575"/>
        <v>grey</v>
      </c>
      <c r="HE217" s="633" t="str">
        <f t="shared" si="575"/>
        <v>grey</v>
      </c>
      <c r="HF217" s="633" t="str">
        <f t="shared" si="575"/>
        <v>grey</v>
      </c>
      <c r="HG217" s="633" t="str">
        <f t="shared" si="575"/>
        <v>grey</v>
      </c>
      <c r="HH217" s="633" t="str">
        <f t="shared" si="575"/>
        <v>grey</v>
      </c>
      <c r="HI217" s="633" t="str">
        <f t="shared" si="575"/>
        <v>grey</v>
      </c>
      <c r="HJ217" s="633" t="str">
        <f t="shared" si="575"/>
        <v>grey</v>
      </c>
      <c r="HK217" s="633" t="str">
        <f t="shared" si="575"/>
        <v>grey</v>
      </c>
      <c r="HL217" s="633" t="str">
        <f t="shared" si="575"/>
        <v>grey</v>
      </c>
      <c r="HM217" s="633" t="str">
        <f t="shared" si="575"/>
        <v>grey</v>
      </c>
      <c r="HN217" s="633" t="str">
        <f t="shared" si="575"/>
        <v>grey</v>
      </c>
      <c r="HO217" s="633" t="str">
        <f t="shared" si="575"/>
        <v>grey</v>
      </c>
      <c r="HP217" s="633" t="str">
        <f t="shared" si="575"/>
        <v>grey</v>
      </c>
      <c r="HQ217" s="633" t="str">
        <f t="shared" si="575"/>
        <v>grey</v>
      </c>
      <c r="HR217" s="633" t="str">
        <f t="shared" si="575"/>
        <v>grey</v>
      </c>
      <c r="HS217" s="1162" t="str">
        <f t="shared" ref="HS217" si="576">IF($GG217="grey","grey",IF(BC217="","",IF(COUNTIF($CV$6:$CV$7,BC217)&gt;0,"","red")))</f>
        <v>grey</v>
      </c>
      <c r="HT217" s="1151" t="str">
        <f t="shared" ref="HT217:HU217" si="577">IF($GG217="grey","grey","")</f>
        <v>grey</v>
      </c>
      <c r="HU217" s="1160" t="str">
        <f t="shared" si="577"/>
        <v>grey</v>
      </c>
    </row>
    <row r="218" spans="2:229">
      <c r="B218" s="34" t="s">
        <v>57</v>
      </c>
      <c r="C218" s="35"/>
      <c r="D218" s="34" t="s">
        <v>57</v>
      </c>
      <c r="E218" s="35"/>
      <c r="F218" s="34" t="s">
        <v>57</v>
      </c>
      <c r="G218" s="35"/>
      <c r="H218" s="34" t="s">
        <v>57</v>
      </c>
      <c r="I218" s="35"/>
      <c r="J218" s="34" t="s">
        <v>57</v>
      </c>
      <c r="K218" s="35"/>
      <c r="L218" s="34" t="s">
        <v>57</v>
      </c>
      <c r="M218" s="35"/>
      <c r="O218" s="1152"/>
      <c r="P218" s="1152"/>
      <c r="Q218" s="1161"/>
      <c r="R218" s="1152"/>
      <c r="S218" s="635" t="s">
        <v>643</v>
      </c>
      <c r="T218" s="635" t="s">
        <v>643</v>
      </c>
      <c r="U218" s="635" t="s">
        <v>643</v>
      </c>
      <c r="V218" s="635" t="s">
        <v>643</v>
      </c>
      <c r="W218" s="635" t="s">
        <v>643</v>
      </c>
      <c r="X218" s="635" t="s">
        <v>643</v>
      </c>
      <c r="Y218" s="635" t="s">
        <v>643</v>
      </c>
      <c r="Z218" s="635" t="s">
        <v>643</v>
      </c>
      <c r="AA218" s="635" t="s">
        <v>643</v>
      </c>
      <c r="AB218" s="635" t="s">
        <v>643</v>
      </c>
      <c r="AC218" s="635" t="s">
        <v>643</v>
      </c>
      <c r="AD218" s="635" t="s">
        <v>643</v>
      </c>
      <c r="AE218" s="635" t="s">
        <v>643</v>
      </c>
      <c r="AF218" s="635" t="s">
        <v>643</v>
      </c>
      <c r="AG218" s="635" t="s">
        <v>643</v>
      </c>
      <c r="AH218" s="635" t="s">
        <v>643</v>
      </c>
      <c r="AI218" s="635" t="s">
        <v>643</v>
      </c>
      <c r="AJ218" s="635" t="s">
        <v>643</v>
      </c>
      <c r="AK218" s="635" t="s">
        <v>643</v>
      </c>
      <c r="AL218" s="635" t="s">
        <v>643</v>
      </c>
      <c r="AM218" s="635" t="s">
        <v>643</v>
      </c>
      <c r="AN218" s="635" t="s">
        <v>643</v>
      </c>
      <c r="AO218" s="635" t="s">
        <v>643</v>
      </c>
      <c r="AP218" s="635" t="s">
        <v>643</v>
      </c>
      <c r="AQ218" s="635" t="s">
        <v>643</v>
      </c>
      <c r="AR218" s="635" t="s">
        <v>643</v>
      </c>
      <c r="AS218" s="635" t="s">
        <v>643</v>
      </c>
      <c r="AT218" s="635" t="s">
        <v>643</v>
      </c>
      <c r="AU218" s="635" t="s">
        <v>643</v>
      </c>
      <c r="AV218" s="635" t="s">
        <v>643</v>
      </c>
      <c r="AW218" s="635" t="s">
        <v>643</v>
      </c>
      <c r="AX218" s="635" t="s">
        <v>643</v>
      </c>
      <c r="AY218" s="635" t="s">
        <v>643</v>
      </c>
      <c r="AZ218" s="635" t="s">
        <v>643</v>
      </c>
      <c r="BA218" s="635" t="s">
        <v>643</v>
      </c>
      <c r="BB218" s="635" t="s">
        <v>643</v>
      </c>
      <c r="BC218" s="1179"/>
      <c r="BD218" s="1152"/>
      <c r="BE218" s="1181"/>
      <c r="BU218" s="50"/>
      <c r="BV218" s="50"/>
      <c r="BW218" s="50"/>
      <c r="CG218" s="50"/>
      <c r="CH218" s="50"/>
      <c r="CI218" s="50"/>
      <c r="DA218" s="34" t="str">
        <f>IF(DA217="grey","grey",IF(B218="","yellow",IF(COUNTIF($BG$6:$BG$39,B218)&gt;0,"","red")))</f>
        <v>grey</v>
      </c>
      <c r="DB218" s="35" t="str">
        <f ca="1">IF(DA217="grey","grey",IFERROR(IF(COUNTIF(INDIRECT(B218),SUBSTITUTE(C218,"*","~")),EU218,"red"),IF(AND(C218&lt;&gt;$BG$7,C218&lt;&gt;$BG$8,C218&lt;&gt;$BG$9,C218&lt;&gt;$BG$10,C218&lt;&gt;$BG$11,C218&lt;&gt;$BG$12,C218&lt;&gt;$BG$13),"grey",EU218)))</f>
        <v>grey</v>
      </c>
      <c r="DC218" s="34" t="str">
        <f>IF(DC217="grey","grey",IF(D218="","yellow",IF(COUNTIF($BG$6:$BG$39,D218)&gt;0,"","red")))</f>
        <v>grey</v>
      </c>
      <c r="DD218" s="35" t="str">
        <f ca="1">IF(DC217="grey","grey",IFERROR(IF(COUNTIF(INDIRECT(D218),SUBSTITUTE(E218,"*","~")),EW218,"red"),IF(AND(E218&lt;&gt;$BG$7,E218&lt;&gt;$BG$8,E218&lt;&gt;$BG$9,E218&lt;&gt;$BG$10,E218&lt;&gt;$BG$11,E218&lt;&gt;$BG$12,E218&lt;&gt;$BG$13),"grey",EW218)))</f>
        <v>grey</v>
      </c>
      <c r="DE218" s="34" t="str">
        <f>IF(DE217="grey","grey",IF(F218="","yellow",IF(COUNTIF($BG$6:$BG$39,F218)&gt;0,"","red")))</f>
        <v>grey</v>
      </c>
      <c r="DF218" s="35" t="str">
        <f ca="1">IF(DE217="grey","grey",IFERROR(IF(COUNTIF(INDIRECT(F218),SUBSTITUTE(G218,"*","~")),EY218,"red"),IF(AND(G218&lt;&gt;$BG$7,G218&lt;&gt;$BG$8,G218&lt;&gt;$BG$9,G218&lt;&gt;$BG$10,G218&lt;&gt;$BG$11,G218&lt;&gt;$BG$12,G218&lt;&gt;$BG$13),"grey",EY218)))</f>
        <v>grey</v>
      </c>
      <c r="DG218" s="34" t="str">
        <f>IF(DG217="grey","grey",IF(H218="","yellow",IF(COUNTIF($BG$6:$BG$39,H218)&gt;0,"","red")))</f>
        <v>grey</v>
      </c>
      <c r="DH218" s="35" t="str">
        <f ca="1">IF(DG217="grey","grey",IFERROR(IF(COUNTIF(INDIRECT(H218),SUBSTITUTE(I218,"*","~")),FA218,"red"),IF(AND(I218&lt;&gt;$BG$7,I218&lt;&gt;$BG$8,I218&lt;&gt;$BG$9,I218&lt;&gt;$BG$10,I218&lt;&gt;$BG$11,I218&lt;&gt;$BG$12,I218&lt;&gt;$BG$13),"grey",FA218)))</f>
        <v>grey</v>
      </c>
      <c r="DI218" s="34" t="str">
        <f>IF(DI217="grey","grey",IF(J218="","yellow",IF(COUNTIF($BG$6:$BG$39,J218)&gt;0,"","red")))</f>
        <v>grey</v>
      </c>
      <c r="DJ218" s="35" t="str">
        <f ca="1">IF(DI217="grey","grey",IFERROR(IF(COUNTIF(INDIRECT(J218),SUBSTITUTE(K218,"*","~")),FC218,"red"),IF(AND(K218&lt;&gt;$BG$7,K218&lt;&gt;$BG$8,K218&lt;&gt;$BG$9,K218&lt;&gt;$BG$10,K218&lt;&gt;$BG$11,K218&lt;&gt;$BG$12,K218&lt;&gt;$BG$13),"grey",FC218)))</f>
        <v>grey</v>
      </c>
      <c r="DK218" s="34" t="str">
        <f>IF(DK217="grey","grey",IF(L218="","yellow",IF(COUNTIF($BG$6:$BG$39,L218)&gt;0,"","red")))</f>
        <v>grey</v>
      </c>
      <c r="DL218" s="35" t="str">
        <f ca="1">IF(DK217="grey","grey",IFERROR(IF(COUNTIF(INDIRECT(L218),SUBSTITUTE(M218,"*","~")),FE218,"red"),IF(AND(M218&lt;&gt;$BG$7,M218&lt;&gt;$BG$8,M218&lt;&gt;$BG$9,M218&lt;&gt;$BG$10,M218&lt;&gt;$BG$11,M218&lt;&gt;$BG$12,M218&lt;&gt;$BG$13),"grey",FE218)))</f>
        <v>grey</v>
      </c>
      <c r="DM218" s="22" t="str">
        <f>IFERROR(INDEX(内線情報!$BL$5:$BL$41,MATCH(R218,内線情報!$AI$5:$AI$43,0),1),"")</f>
        <v/>
      </c>
      <c r="DS218" s="1141"/>
      <c r="DV218" s="34" t="str">
        <f>CONCATENATE(B218,C218)</f>
        <v>未使用</v>
      </c>
      <c r="DW218" s="35"/>
      <c r="DX218" s="34" t="str">
        <f>CONCATENATE(D218,E218)</f>
        <v>未使用</v>
      </c>
      <c r="DY218" s="35"/>
      <c r="DZ218" s="34" t="str">
        <f>CONCATENATE(F218,G218)</f>
        <v>未使用</v>
      </c>
      <c r="EA218" s="35"/>
      <c r="EB218" s="34" t="str">
        <f>CONCATENATE(H218,I218)</f>
        <v>未使用</v>
      </c>
      <c r="EC218" s="35"/>
      <c r="ED218" s="34" t="str">
        <f>CONCATENATE(J218,K218)</f>
        <v>未使用</v>
      </c>
      <c r="EE218" s="35"/>
      <c r="EF218" s="34" t="str">
        <f>CONCATENATE(L218,M218)</f>
        <v>未使用</v>
      </c>
      <c r="EG218" s="35"/>
      <c r="EH218" s="22">
        <f>COUNTIF($DV$6:$EG$34,DV218)</f>
        <v>18</v>
      </c>
      <c r="EJ218" s="22">
        <f>COUNTIF($DV$6:$EG$34,DX218)</f>
        <v>18</v>
      </c>
      <c r="EL218" s="22">
        <f>COUNTIF($DV$6:$EG$34,DZ218)</f>
        <v>18</v>
      </c>
      <c r="EN218" s="22">
        <f>COUNTIF($DV$6:$EG$34,EB218)</f>
        <v>18</v>
      </c>
      <c r="EP218" s="22">
        <f>COUNTIF($DV$6:$EG$34,ED218)</f>
        <v>18</v>
      </c>
      <c r="ER218" s="22">
        <f>COUNTIF($DV$6:$EG$34,EF218)</f>
        <v>18</v>
      </c>
      <c r="ET218" s="34" t="str">
        <f>IF(DV218="未使用","",IF(EH218&lt;2,"","red"))</f>
        <v/>
      </c>
      <c r="EU218" s="35" t="str">
        <f>IF(B218="ボックスキー","",IF(C218="","red",FS218))</f>
        <v>red</v>
      </c>
      <c r="EV218" s="34" t="str">
        <f>IF(DX218="未使用","",IF(EJ218&lt;2,"","red"))</f>
        <v/>
      </c>
      <c r="EW218" s="35" t="str">
        <f>IF(D218="ボックスキー","",IF(E218="","red",FU218))</f>
        <v>red</v>
      </c>
      <c r="EX218" s="34" t="str">
        <f>IF(DZ218="未使用","",IF(EL218&lt;2,"","red"))</f>
        <v/>
      </c>
      <c r="EY218" s="35" t="str">
        <f>IF(F218="ボックスキー","",IF(G218="","red",FW218))</f>
        <v>red</v>
      </c>
      <c r="EZ218" s="34" t="str">
        <f>IF(EB218="未使用","",IF(EN218&lt;2,"","red"))</f>
        <v/>
      </c>
      <c r="FA218" s="35" t="str">
        <f>IF(H218="ボックスキー","",IF(I218="","red",FY218))</f>
        <v>red</v>
      </c>
      <c r="FB218" s="34" t="str">
        <f>IF(ED218="未使用","",IF(EP218&lt;2,"","red"))</f>
        <v/>
      </c>
      <c r="FC218" s="35" t="str">
        <f>IF(J218="ボックスキー","",IF(K218="","red",GA218))</f>
        <v>red</v>
      </c>
      <c r="FD218" s="34" t="str">
        <f>IF(EF218="未使用","",IF(ER218&lt;2,"","red"))</f>
        <v/>
      </c>
      <c r="FE218" s="35" t="str">
        <f>IF(L218="ボックスキー","",IF(M218="","red",GC218))</f>
        <v>red</v>
      </c>
      <c r="FF218" s="419"/>
      <c r="FG218" s="419"/>
      <c r="FH218" s="419"/>
      <c r="FI218" s="419"/>
      <c r="FJ218" s="419"/>
      <c r="FK218" s="419"/>
      <c r="FL218" s="419"/>
      <c r="FM218" s="419"/>
      <c r="FN218" s="419"/>
      <c r="FO218" s="419"/>
      <c r="FP218" s="419"/>
      <c r="FQ218" s="419"/>
      <c r="FR218" s="34"/>
      <c r="FS218" s="35" t="str">
        <f>IF(B218=$FG$6,INDEX($FG$7:$FG$18,C218),IF(B218=$FH$6,INDEX($FH$7:$FH$12,C218),IF(B218=$FI$6,INDEX($FI$7:$FI$18,C218),IF(B218=$FJ$6,INDEX($FJ$7:$FJ$56,C218),"none"))))</f>
        <v>none</v>
      </c>
      <c r="FT218" s="34"/>
      <c r="FU218" s="35" t="str">
        <f>IF(D218=$FG$6,INDEX($FG$7:$FG$18,E218),IF(D218=$FH$6,INDEX($FH$7:$FH$12,E218),IF(D218=$FI$6,INDEX($FI$7:$FI$18,E218),IF(D218=$FJ$6,INDEX($FJ$7:$FJ$56,E218),"none"))))</f>
        <v>none</v>
      </c>
      <c r="FV218" s="34"/>
      <c r="FW218" s="35" t="str">
        <f>IF(F218=$FG$6,INDEX($FG$7:$FG$18,G218),IF(F218=$FH$6,INDEX($FH$7:$FH$12,G218),IF(F218=$FI$6,INDEX($FI$7:$FI$18,G218),IF(F218=$FJ$6,INDEX($FJ$7:$FJ$56,G218),"none"))))</f>
        <v>none</v>
      </c>
      <c r="FX218" s="34"/>
      <c r="FY218" s="35" t="str">
        <f>IF(H218=$FG$6,INDEX($FG$7:$FG$18,I218),IF(H218=$FH$6,INDEX($FH$7:$FH$12,I218),IF(H218=$FI$6,INDEX($FI$7:$FI$18,I218),IF(H218=$FJ$6,INDEX($FJ$7:$FJ$56,I218),"none"))))</f>
        <v>none</v>
      </c>
      <c r="FZ218" s="34"/>
      <c r="GA218" s="35" t="str">
        <f>IF(J218=$FG$6,INDEX($FG$7:$FG$18,K218),IF(J218=$FH$6,INDEX($FH$7:$FH$12,K218),IF(J218=$FI$6,INDEX($FI$7:$FI$18,K218),IF(J218=$FJ$6,INDEX($FJ$7:$FJ$56,K218),"none"))))</f>
        <v>none</v>
      </c>
      <c r="GB218" s="34"/>
      <c r="GC218" s="35" t="str">
        <f>IF(L218=$FG$6,INDEX($FG$7:$FG$18,M218),IF(L218=$FH$6,INDEX($FH$7:$FH$12,M218),IF(L218=$FI$6,INDEX($FI$7:$FI$18,M218),IF(L218=$FJ$6,INDEX($FJ$7:$FJ$56,M218),"none"))))</f>
        <v>none</v>
      </c>
      <c r="GE218" s="1152"/>
      <c r="GF218" s="1152"/>
      <c r="GG218" s="1161"/>
      <c r="GH218" s="1152"/>
      <c r="GI218" s="633" t="str">
        <f t="shared" ref="GI218:HR218" si="578">IF(GI198="grey","grey",IF($GG217="grey","grey",IF(S218="","yellow",IF(COUNTIF($CW$6:$CW$7,S218)&gt;0,"","red"))))</f>
        <v>grey</v>
      </c>
      <c r="GJ218" s="633" t="str">
        <f t="shared" si="578"/>
        <v>grey</v>
      </c>
      <c r="GK218" s="633" t="str">
        <f t="shared" si="578"/>
        <v>grey</v>
      </c>
      <c r="GL218" s="633" t="str">
        <f t="shared" si="578"/>
        <v>grey</v>
      </c>
      <c r="GM218" s="633" t="str">
        <f t="shared" si="578"/>
        <v>grey</v>
      </c>
      <c r="GN218" s="633" t="str">
        <f t="shared" si="578"/>
        <v>grey</v>
      </c>
      <c r="GO218" s="633" t="str">
        <f t="shared" si="578"/>
        <v>grey</v>
      </c>
      <c r="GP218" s="633" t="str">
        <f t="shared" si="578"/>
        <v>grey</v>
      </c>
      <c r="GQ218" s="633" t="str">
        <f t="shared" si="578"/>
        <v>grey</v>
      </c>
      <c r="GR218" s="633" t="str">
        <f t="shared" si="578"/>
        <v>grey</v>
      </c>
      <c r="GS218" s="633" t="str">
        <f t="shared" si="578"/>
        <v>grey</v>
      </c>
      <c r="GT218" s="633" t="str">
        <f t="shared" si="578"/>
        <v>grey</v>
      </c>
      <c r="GU218" s="633" t="str">
        <f t="shared" si="578"/>
        <v>grey</v>
      </c>
      <c r="GV218" s="633" t="str">
        <f t="shared" si="578"/>
        <v>grey</v>
      </c>
      <c r="GW218" s="633" t="str">
        <f t="shared" si="578"/>
        <v>grey</v>
      </c>
      <c r="GX218" s="633" t="str">
        <f t="shared" si="578"/>
        <v>grey</v>
      </c>
      <c r="GY218" s="633" t="str">
        <f t="shared" si="578"/>
        <v>grey</v>
      </c>
      <c r="GZ218" s="633" t="str">
        <f t="shared" si="578"/>
        <v>grey</v>
      </c>
      <c r="HA218" s="633" t="str">
        <f t="shared" si="578"/>
        <v>grey</v>
      </c>
      <c r="HB218" s="633" t="str">
        <f t="shared" si="578"/>
        <v>grey</v>
      </c>
      <c r="HC218" s="633" t="str">
        <f t="shared" si="578"/>
        <v>grey</v>
      </c>
      <c r="HD218" s="633" t="str">
        <f t="shared" si="578"/>
        <v>grey</v>
      </c>
      <c r="HE218" s="633" t="str">
        <f t="shared" si="578"/>
        <v>grey</v>
      </c>
      <c r="HF218" s="633" t="str">
        <f t="shared" si="578"/>
        <v>grey</v>
      </c>
      <c r="HG218" s="633" t="str">
        <f t="shared" si="578"/>
        <v>grey</v>
      </c>
      <c r="HH218" s="633" t="str">
        <f t="shared" si="578"/>
        <v>grey</v>
      </c>
      <c r="HI218" s="633" t="str">
        <f t="shared" si="578"/>
        <v>grey</v>
      </c>
      <c r="HJ218" s="633" t="str">
        <f t="shared" si="578"/>
        <v>grey</v>
      </c>
      <c r="HK218" s="633" t="str">
        <f t="shared" si="578"/>
        <v>grey</v>
      </c>
      <c r="HL218" s="633" t="str">
        <f t="shared" si="578"/>
        <v>grey</v>
      </c>
      <c r="HM218" s="633" t="str">
        <f t="shared" si="578"/>
        <v>grey</v>
      </c>
      <c r="HN218" s="633" t="str">
        <f t="shared" si="578"/>
        <v>grey</v>
      </c>
      <c r="HO218" s="633" t="str">
        <f t="shared" si="578"/>
        <v>grey</v>
      </c>
      <c r="HP218" s="633" t="str">
        <f t="shared" si="578"/>
        <v>grey</v>
      </c>
      <c r="HQ218" s="633" t="str">
        <f t="shared" si="578"/>
        <v>grey</v>
      </c>
      <c r="HR218" s="633" t="str">
        <f t="shared" si="578"/>
        <v>grey</v>
      </c>
      <c r="HS218" s="1163"/>
      <c r="HT218" s="1152"/>
      <c r="HU218" s="1161"/>
    </row>
    <row r="219" spans="2:229">
      <c r="B219" s="1175" t="str">
        <f>IFERROR(INDEX($DV:$DV,ROW()),"")&amp;""</f>
        <v/>
      </c>
      <c r="C219" s="1176"/>
      <c r="D219" s="1177" t="str">
        <f>IFERROR(INDEX($DX:$DX,ROW()),"")&amp;""</f>
        <v/>
      </c>
      <c r="E219" s="1176"/>
      <c r="F219" s="1175" t="str">
        <f>IFERROR(INDEX($DZ:$DZ,ROW()),"")&amp;""</f>
        <v/>
      </c>
      <c r="G219" s="1176"/>
      <c r="H219" s="1175" t="str">
        <f>IFERROR(INDEX($EB:$EB,ROW()),"")&amp;""</f>
        <v/>
      </c>
      <c r="I219" s="1176"/>
      <c r="J219" s="1175" t="str">
        <f>IFERROR(INDEX($ED:$ED,ROW()),"")&amp;""</f>
        <v/>
      </c>
      <c r="K219" s="1176"/>
      <c r="L219" s="1175" t="str">
        <f>IFERROR(INDEX($EF:$EF,ROW()),"")&amp;""</f>
        <v/>
      </c>
      <c r="M219" s="1176"/>
      <c r="O219" s="1151">
        <v>10</v>
      </c>
      <c r="P219" s="1151" t="str">
        <f>IFERROR(INDEX(内線情報!$C$5:$C$54,MATCH($Q219,内線情報!$B$5:$B$54,0)),"")&amp;""</f>
        <v/>
      </c>
      <c r="Q219" s="1160"/>
      <c r="R219" s="1151" t="str">
        <f>IFERROR(INDEX(内線情報!$D$5:$D$54,MATCH($Q219,内線情報!$B$5:$B$54,0)),"")&amp;""</f>
        <v/>
      </c>
      <c r="S219" s="634" t="s">
        <v>643</v>
      </c>
      <c r="T219" s="634" t="s">
        <v>643</v>
      </c>
      <c r="U219" s="634" t="s">
        <v>643</v>
      </c>
      <c r="V219" s="634" t="s">
        <v>643</v>
      </c>
      <c r="W219" s="634" t="s">
        <v>643</v>
      </c>
      <c r="X219" s="634" t="s">
        <v>643</v>
      </c>
      <c r="Y219" s="634" t="s">
        <v>643</v>
      </c>
      <c r="Z219" s="634" t="s">
        <v>643</v>
      </c>
      <c r="AA219" s="634" t="s">
        <v>643</v>
      </c>
      <c r="AB219" s="634" t="s">
        <v>643</v>
      </c>
      <c r="AC219" s="634" t="s">
        <v>643</v>
      </c>
      <c r="AD219" s="634" t="s">
        <v>643</v>
      </c>
      <c r="AE219" s="634" t="s">
        <v>643</v>
      </c>
      <c r="AF219" s="634" t="s">
        <v>643</v>
      </c>
      <c r="AG219" s="634" t="s">
        <v>643</v>
      </c>
      <c r="AH219" s="634" t="s">
        <v>643</v>
      </c>
      <c r="AI219" s="634" t="s">
        <v>643</v>
      </c>
      <c r="AJ219" s="634" t="s">
        <v>643</v>
      </c>
      <c r="AK219" s="634" t="s">
        <v>643</v>
      </c>
      <c r="AL219" s="634" t="s">
        <v>643</v>
      </c>
      <c r="AM219" s="634" t="s">
        <v>643</v>
      </c>
      <c r="AN219" s="634" t="s">
        <v>643</v>
      </c>
      <c r="AO219" s="634" t="s">
        <v>643</v>
      </c>
      <c r="AP219" s="634" t="s">
        <v>643</v>
      </c>
      <c r="AQ219" s="634" t="s">
        <v>643</v>
      </c>
      <c r="AR219" s="634" t="s">
        <v>643</v>
      </c>
      <c r="AS219" s="634" t="s">
        <v>643</v>
      </c>
      <c r="AT219" s="634" t="s">
        <v>643</v>
      </c>
      <c r="AU219" s="634" t="s">
        <v>643</v>
      </c>
      <c r="AV219" s="634" t="s">
        <v>643</v>
      </c>
      <c r="AW219" s="634" t="s">
        <v>643</v>
      </c>
      <c r="AX219" s="634" t="s">
        <v>643</v>
      </c>
      <c r="AY219" s="634" t="s">
        <v>643</v>
      </c>
      <c r="AZ219" s="634" t="s">
        <v>643</v>
      </c>
      <c r="BA219" s="634" t="s">
        <v>643</v>
      </c>
      <c r="BB219" s="634" t="s">
        <v>643</v>
      </c>
      <c r="BC219" s="1178" t="s">
        <v>643</v>
      </c>
      <c r="BD219" s="1151" t="str">
        <f>IFERROR(IF(Q219="","",IF(ISBLANK(INDEX(内線情報!$G$5:$G$54,Q219)),1,DS219)),"")&amp;""</f>
        <v/>
      </c>
      <c r="BE219" s="1180"/>
      <c r="BP219" s="50" t="e">
        <f>INDEX(番号!$CA$5:$CB$44,C218,2)</f>
        <v>#VALUE!</v>
      </c>
      <c r="BQ219" s="50" t="str">
        <f>IF(C218="","",IF(BP219="",INDEX(番号!$CA$44:$CB217,C218,2),BP219))</f>
        <v/>
      </c>
      <c r="BR219" s="50" t="e">
        <f>INDEX(番号!$CC$5:$CE$52,C218,3)</f>
        <v>#VALUE!</v>
      </c>
      <c r="BS219" s="50" t="str">
        <f>IF(C218="","",IF(BR219="0",INDEX(番号!$CC$5:$CE$52,C218,2),BR219))&amp;""</f>
        <v/>
      </c>
      <c r="BT219" s="50" t="e">
        <f>INDEX(番号!$CA$5:$CB$44,E218,2)</f>
        <v>#VALUE!</v>
      </c>
      <c r="BU219" s="50" t="str">
        <f>IF(E218="","",IF(BT219="",INDEX(番号!$CA$44:$CB217,E218,2),BT219))&amp;""</f>
        <v/>
      </c>
      <c r="BV219" s="50" t="e">
        <f>INDEX(番号!$CC$5:$CE$52,E218,3)</f>
        <v>#VALUE!</v>
      </c>
      <c r="BW219" s="50" t="str">
        <f>IF(E218="","",IF(BV219="0",INDEX(番号!$CC$5:$CE$52,E218,2),BV219))&amp;""</f>
        <v/>
      </c>
      <c r="BX219" s="50" t="e">
        <f>INDEX(番号!$CA$5:$CB$44,G218,2)</f>
        <v>#VALUE!</v>
      </c>
      <c r="BY219" s="50" t="str">
        <f>IF(G218="","",IF(BX219="",INDEX(番号!$CA$44:$CB217,G218,2),BX219))&amp;""</f>
        <v/>
      </c>
      <c r="BZ219" s="50" t="e">
        <f>INDEX(番号!$CC$5:$CE$52,G218,3)</f>
        <v>#VALUE!</v>
      </c>
      <c r="CA219" s="50" t="str">
        <f>IF(G218="","",IF(BZ219="0",INDEX(番号!$CC$5:$CE$52,G218,2),BZ219))&amp;""</f>
        <v/>
      </c>
      <c r="CB219" s="50" t="e">
        <f>INDEX(番号!$CA$5:$CB$44,I218,2)</f>
        <v>#VALUE!</v>
      </c>
      <c r="CC219" s="50" t="str">
        <f>IF(I218="","",IF(CB219="",INDEX(番号!$CA$44:$CB217,I218,2),CB219))&amp;""</f>
        <v/>
      </c>
      <c r="CD219" s="50" t="e">
        <f>INDEX(番号!$CC$5:$CE$52,I218,3)</f>
        <v>#VALUE!</v>
      </c>
      <c r="CE219" s="50" t="str">
        <f>IF(I218="","",IF(CD219="0",INDEX(番号!$CC$5:$CE$52,I218,2),CD219))&amp;""</f>
        <v/>
      </c>
      <c r="CF219" s="50" t="e">
        <f>INDEX(番号!$CA$5:$CB$44,K218,2)</f>
        <v>#VALUE!</v>
      </c>
      <c r="CG219" s="50" t="str">
        <f>IF(K218="","",IF(CF219="",INDEX(番号!$CA$5:$CB$44,K218,1),CF219))&amp;""</f>
        <v/>
      </c>
      <c r="CH219" s="50" t="e">
        <f>INDEX(番号!$CC$5:$CE$52,K218,3)</f>
        <v>#VALUE!</v>
      </c>
      <c r="CI219" s="50" t="str">
        <f>IF(K218="","",IF(CH219="0",INDEX(番号!$CC$5:$CE$52,K218,2),CH219))&amp;""</f>
        <v/>
      </c>
      <c r="CJ219" s="50" t="e">
        <f>INDEX(番号!$CA$5:$CB$44,M218,2)</f>
        <v>#VALUE!</v>
      </c>
      <c r="CK219" s="50" t="str">
        <f>IF(M218="","",IF(CJ219="",INDEX(番号!$CA$5:$CB$44,M218,1),CJ219))&amp;""</f>
        <v/>
      </c>
      <c r="CL219" s="50" t="e">
        <f>INDEX(番号!$CC$5:$CE$52,M218,3)</f>
        <v>#VALUE!</v>
      </c>
      <c r="CM219" s="50" t="str">
        <f>IF(M218="","",IF(CL219="0",INDEX(番号!$CC$5:$CE$52,M218,2),CL219))&amp;""</f>
        <v/>
      </c>
      <c r="DA219" s="1153" t="str">
        <f>IF(DA217="grey","grey","")</f>
        <v>grey</v>
      </c>
      <c r="DB219" s="1154"/>
      <c r="DC219" s="1153" t="str">
        <f>IF(DC217="grey","grey","")</f>
        <v>grey</v>
      </c>
      <c r="DD219" s="1154"/>
      <c r="DE219" s="1153" t="str">
        <f>IF(DE217="grey","grey","")</f>
        <v>grey</v>
      </c>
      <c r="DF219" s="1154"/>
      <c r="DG219" s="1153" t="str">
        <f>IF(DG217="grey","grey","")</f>
        <v>grey</v>
      </c>
      <c r="DH219" s="1154"/>
      <c r="DI219" s="1153" t="str">
        <f>IF(DI217="grey","grey","")</f>
        <v>grey</v>
      </c>
      <c r="DJ219" s="1154"/>
      <c r="DK219" s="1153" t="str">
        <f>IF(DK217="grey","grey","")</f>
        <v>grey</v>
      </c>
      <c r="DL219" s="1154"/>
      <c r="DM219" s="22" t="str">
        <f>IFERROR(INDEX(内線情報!$BL$5:$BL$41,MATCH(R219,内線情報!$AI$5:$AI$43,0),1),"")</f>
        <v/>
      </c>
      <c r="DS219" s="1141" t="e">
        <f>INDEX(内線情報!$G$5:$G$54,MATCH(Q219,DK,0))</f>
        <v>#N/A</v>
      </c>
      <c r="DV219" s="1153" t="str">
        <f>IF(B218="DK",BQ219,IF(B218="NK",BS219,""))</f>
        <v/>
      </c>
      <c r="DW219" s="1154"/>
      <c r="DX219" s="1155" t="str">
        <f>IF(D218="DK",BU219,IF(D218="NK",BW219,""))</f>
        <v/>
      </c>
      <c r="DY219" s="1156"/>
      <c r="DZ219" s="1155" t="str">
        <f>IF(F218="DK",BY219,IF(F218="NK",CA219,""))</f>
        <v/>
      </c>
      <c r="EA219" s="1156"/>
      <c r="EB219" s="1155" t="str">
        <f>IF(H218="DK",CC219,IF(H218="NK",CE219,""))</f>
        <v/>
      </c>
      <c r="EC219" s="1156"/>
      <c r="ED219" s="1155" t="str">
        <f>IF(J218="DK",CG219,IF(J218="NK",CI219,""))</f>
        <v/>
      </c>
      <c r="EE219" s="1156"/>
      <c r="EF219" s="1155" t="str">
        <f>IF(L218="DK",CK219,IF(L218="NK",CM219,""))</f>
        <v/>
      </c>
      <c r="EG219" s="1156"/>
      <c r="ET219" s="1153"/>
      <c r="EU219" s="1154"/>
      <c r="EV219" s="1153"/>
      <c r="EW219" s="1154"/>
      <c r="EX219" s="1153"/>
      <c r="EY219" s="1154"/>
      <c r="EZ219" s="1153"/>
      <c r="FA219" s="1154"/>
      <c r="FB219" s="1153"/>
      <c r="FC219" s="1154"/>
      <c r="FD219" s="1153"/>
      <c r="FE219" s="1154"/>
      <c r="FF219" s="411"/>
      <c r="FG219" s="411"/>
      <c r="FH219" s="411"/>
      <c r="FI219" s="411"/>
      <c r="FJ219" s="411"/>
      <c r="FK219" s="411"/>
      <c r="FL219" s="411"/>
      <c r="FM219" s="411"/>
      <c r="FN219" s="411"/>
      <c r="FO219" s="411"/>
      <c r="FP219" s="411"/>
      <c r="FQ219" s="411"/>
      <c r="FR219" s="1153"/>
      <c r="FS219" s="1154"/>
      <c r="FT219" s="1153"/>
      <c r="FU219" s="1154"/>
      <c r="FV219" s="1153"/>
      <c r="FW219" s="1154"/>
      <c r="FX219" s="1153"/>
      <c r="FY219" s="1154"/>
      <c r="FZ219" s="1153"/>
      <c r="GA219" s="1154"/>
      <c r="GB219" s="1153"/>
      <c r="GC219" s="1154"/>
      <c r="GE219" s="1151" t="str">
        <f>IF($GF219="grey","grey","")</f>
        <v>grey</v>
      </c>
      <c r="GF219" s="1151" t="str">
        <f>IF($GG219="grey","grey","")</f>
        <v>grey</v>
      </c>
      <c r="GG219" s="1160" t="str">
        <f>IF(Q219="","grey",IF(COUNTIF(Q:Q,Q219)&gt;1,"red",IF(COUNTIF(_DK,Q219)&gt;0,"","red")))</f>
        <v>grey</v>
      </c>
      <c r="GH219" s="1151" t="str">
        <f>IF($GF219="grey","grey","")</f>
        <v>grey</v>
      </c>
      <c r="GI219" s="633" t="str">
        <f t="shared" ref="GI219:HR219" si="579">IF(GI198="grey","grey",IF($GG219="grey","grey",IF(S219="","yellow",IF(COUNTIF($CT$6:$CT$21,S219)&gt;0,"","red"))))</f>
        <v>grey</v>
      </c>
      <c r="GJ219" s="633" t="str">
        <f t="shared" si="579"/>
        <v>grey</v>
      </c>
      <c r="GK219" s="633" t="str">
        <f t="shared" si="579"/>
        <v>grey</v>
      </c>
      <c r="GL219" s="633" t="str">
        <f t="shared" si="579"/>
        <v>grey</v>
      </c>
      <c r="GM219" s="633" t="str">
        <f t="shared" si="579"/>
        <v>grey</v>
      </c>
      <c r="GN219" s="633" t="str">
        <f t="shared" si="579"/>
        <v>grey</v>
      </c>
      <c r="GO219" s="633" t="str">
        <f t="shared" si="579"/>
        <v>grey</v>
      </c>
      <c r="GP219" s="633" t="str">
        <f t="shared" si="579"/>
        <v>grey</v>
      </c>
      <c r="GQ219" s="633" t="str">
        <f t="shared" si="579"/>
        <v>grey</v>
      </c>
      <c r="GR219" s="633" t="str">
        <f t="shared" si="579"/>
        <v>grey</v>
      </c>
      <c r="GS219" s="633" t="str">
        <f t="shared" si="579"/>
        <v>grey</v>
      </c>
      <c r="GT219" s="633" t="str">
        <f t="shared" si="579"/>
        <v>grey</v>
      </c>
      <c r="GU219" s="633" t="str">
        <f t="shared" si="579"/>
        <v>grey</v>
      </c>
      <c r="GV219" s="633" t="str">
        <f t="shared" si="579"/>
        <v>grey</v>
      </c>
      <c r="GW219" s="633" t="str">
        <f t="shared" si="579"/>
        <v>grey</v>
      </c>
      <c r="GX219" s="633" t="str">
        <f t="shared" si="579"/>
        <v>grey</v>
      </c>
      <c r="GY219" s="633" t="str">
        <f t="shared" si="579"/>
        <v>grey</v>
      </c>
      <c r="GZ219" s="633" t="str">
        <f t="shared" si="579"/>
        <v>grey</v>
      </c>
      <c r="HA219" s="633" t="str">
        <f t="shared" si="579"/>
        <v>grey</v>
      </c>
      <c r="HB219" s="633" t="str">
        <f t="shared" si="579"/>
        <v>grey</v>
      </c>
      <c r="HC219" s="633" t="str">
        <f t="shared" si="579"/>
        <v>grey</v>
      </c>
      <c r="HD219" s="633" t="str">
        <f t="shared" si="579"/>
        <v>grey</v>
      </c>
      <c r="HE219" s="633" t="str">
        <f t="shared" si="579"/>
        <v>grey</v>
      </c>
      <c r="HF219" s="633" t="str">
        <f t="shared" si="579"/>
        <v>grey</v>
      </c>
      <c r="HG219" s="633" t="str">
        <f t="shared" si="579"/>
        <v>grey</v>
      </c>
      <c r="HH219" s="633" t="str">
        <f t="shared" si="579"/>
        <v>grey</v>
      </c>
      <c r="HI219" s="633" t="str">
        <f t="shared" si="579"/>
        <v>grey</v>
      </c>
      <c r="HJ219" s="633" t="str">
        <f t="shared" si="579"/>
        <v>grey</v>
      </c>
      <c r="HK219" s="633" t="str">
        <f t="shared" si="579"/>
        <v>grey</v>
      </c>
      <c r="HL219" s="633" t="str">
        <f t="shared" si="579"/>
        <v>grey</v>
      </c>
      <c r="HM219" s="633" t="str">
        <f t="shared" si="579"/>
        <v>grey</v>
      </c>
      <c r="HN219" s="633" t="str">
        <f t="shared" si="579"/>
        <v>grey</v>
      </c>
      <c r="HO219" s="633" t="str">
        <f t="shared" si="579"/>
        <v>grey</v>
      </c>
      <c r="HP219" s="633" t="str">
        <f t="shared" si="579"/>
        <v>grey</v>
      </c>
      <c r="HQ219" s="633" t="str">
        <f t="shared" si="579"/>
        <v>grey</v>
      </c>
      <c r="HR219" s="633" t="str">
        <f t="shared" si="579"/>
        <v>grey</v>
      </c>
      <c r="HS219" s="1162" t="str">
        <f t="shared" ref="HS219" si="580">IF($GG219="grey","grey",IF(BC219="","",IF(COUNTIF($CV$6:$CV$7,BC219)&gt;0,"","red")))</f>
        <v>grey</v>
      </c>
      <c r="HT219" s="1151" t="str">
        <f t="shared" ref="HT219:HU219" si="581">IF($GG219="grey","grey","")</f>
        <v>grey</v>
      </c>
      <c r="HU219" s="1160" t="str">
        <f t="shared" si="581"/>
        <v>grey</v>
      </c>
    </row>
    <row r="220" spans="2:229">
      <c r="B220" s="1175" t="str">
        <f>IFERROR(INDEX($DV:$DV,ROW()),"")&amp;""</f>
        <v/>
      </c>
      <c r="C220" s="1176"/>
      <c r="D220" s="1177" t="str">
        <f>IFERROR(INDEX($DX:$DX,ROW()),"")&amp;""</f>
        <v/>
      </c>
      <c r="E220" s="1176"/>
      <c r="F220" s="1175" t="str">
        <f>IFERROR(INDEX($DZ:$DZ,ROW()),"")&amp;""</f>
        <v/>
      </c>
      <c r="G220" s="1176"/>
      <c r="H220" s="1175" t="str">
        <f>IFERROR(INDEX($EB:$EB,ROW()),"")&amp;""</f>
        <v/>
      </c>
      <c r="I220" s="1176"/>
      <c r="J220" s="1175" t="str">
        <f>IFERROR(INDEX($ED:$ED,ROW()),"")&amp;""</f>
        <v/>
      </c>
      <c r="K220" s="1176"/>
      <c r="L220" s="1175" t="str">
        <f>IFERROR(INDEX($EF:$EF,ROW()),"")&amp;""</f>
        <v/>
      </c>
      <c r="M220" s="1176"/>
      <c r="O220" s="1152"/>
      <c r="P220" s="1152"/>
      <c r="Q220" s="1161"/>
      <c r="R220" s="1152"/>
      <c r="S220" s="635" t="s">
        <v>643</v>
      </c>
      <c r="T220" s="635" t="s">
        <v>643</v>
      </c>
      <c r="U220" s="635" t="s">
        <v>643</v>
      </c>
      <c r="V220" s="635" t="s">
        <v>643</v>
      </c>
      <c r="W220" s="635" t="s">
        <v>643</v>
      </c>
      <c r="X220" s="635" t="s">
        <v>643</v>
      </c>
      <c r="Y220" s="635" t="s">
        <v>643</v>
      </c>
      <c r="Z220" s="635" t="s">
        <v>643</v>
      </c>
      <c r="AA220" s="635" t="s">
        <v>643</v>
      </c>
      <c r="AB220" s="635" t="s">
        <v>643</v>
      </c>
      <c r="AC220" s="635" t="s">
        <v>643</v>
      </c>
      <c r="AD220" s="635" t="s">
        <v>643</v>
      </c>
      <c r="AE220" s="635" t="s">
        <v>643</v>
      </c>
      <c r="AF220" s="635" t="s">
        <v>643</v>
      </c>
      <c r="AG220" s="635" t="s">
        <v>643</v>
      </c>
      <c r="AH220" s="635" t="s">
        <v>643</v>
      </c>
      <c r="AI220" s="635" t="s">
        <v>643</v>
      </c>
      <c r="AJ220" s="635" t="s">
        <v>643</v>
      </c>
      <c r="AK220" s="635" t="s">
        <v>643</v>
      </c>
      <c r="AL220" s="635" t="s">
        <v>643</v>
      </c>
      <c r="AM220" s="635" t="s">
        <v>643</v>
      </c>
      <c r="AN220" s="635" t="s">
        <v>643</v>
      </c>
      <c r="AO220" s="635" t="s">
        <v>643</v>
      </c>
      <c r="AP220" s="635" t="s">
        <v>643</v>
      </c>
      <c r="AQ220" s="635" t="s">
        <v>643</v>
      </c>
      <c r="AR220" s="635" t="s">
        <v>643</v>
      </c>
      <c r="AS220" s="635" t="s">
        <v>643</v>
      </c>
      <c r="AT220" s="635" t="s">
        <v>643</v>
      </c>
      <c r="AU220" s="635" t="s">
        <v>643</v>
      </c>
      <c r="AV220" s="635" t="s">
        <v>643</v>
      </c>
      <c r="AW220" s="635" t="s">
        <v>643</v>
      </c>
      <c r="AX220" s="635" t="s">
        <v>643</v>
      </c>
      <c r="AY220" s="635" t="s">
        <v>643</v>
      </c>
      <c r="AZ220" s="635" t="s">
        <v>643</v>
      </c>
      <c r="BA220" s="635" t="s">
        <v>643</v>
      </c>
      <c r="BB220" s="635" t="s">
        <v>643</v>
      </c>
      <c r="BC220" s="1179"/>
      <c r="BD220" s="1152"/>
      <c r="BE220" s="1181"/>
      <c r="BP220" s="50" t="s">
        <v>720</v>
      </c>
      <c r="BQ220" s="50" t="str">
        <f>IF(C218="","",INDEX(外線情報!$K$5:$K$16,C218,1))&amp;""</f>
        <v/>
      </c>
      <c r="BR220" s="50" t="s">
        <v>417</v>
      </c>
      <c r="BS220" s="50" t="str">
        <f>IF(C218="","",INDEX(NK･NKG!$CG$5:$CG$52,C218,1))&amp;""</f>
        <v/>
      </c>
      <c r="BT220" s="50" t="s">
        <v>720</v>
      </c>
      <c r="BU220" s="50" t="str">
        <f>IF(E218="","",INDEX(外線情報!$K$5:$K$16,E218,1))&amp;""</f>
        <v/>
      </c>
      <c r="BV220" s="50" t="s">
        <v>417</v>
      </c>
      <c r="BW220" s="50" t="str">
        <f>IF(E218="","",INDEX(NK･NKG!$CG$5:$CG$52,E218,1))&amp;""</f>
        <v/>
      </c>
      <c r="BX220" s="50" t="s">
        <v>720</v>
      </c>
      <c r="BY220" s="50" t="str">
        <f>IF(G218="","",INDEX(外線情報!$K$5:$K$16,G218,1))&amp;""</f>
        <v/>
      </c>
      <c r="BZ220" s="50" t="s">
        <v>417</v>
      </c>
      <c r="CA220" s="50" t="str">
        <f>IF(G218="","",INDEX(NK･NKG!$CG$5:$CG$52,G218,1))&amp;""</f>
        <v/>
      </c>
      <c r="CB220" s="50" t="s">
        <v>720</v>
      </c>
      <c r="CC220" s="50" t="str">
        <f>IF(I218="","",INDEX(外線情報!$K$5:$K$16,I218,1))&amp;""</f>
        <v/>
      </c>
      <c r="CD220" s="50" t="s">
        <v>417</v>
      </c>
      <c r="CE220" s="50" t="str">
        <f>IF(I218="","",INDEX(NK･NKG!$CG$5:$CG$52,I218,1))&amp;""</f>
        <v/>
      </c>
      <c r="CF220" s="50" t="s">
        <v>720</v>
      </c>
      <c r="CG220" s="50" t="str">
        <f>IF(K218="","",INDEX(外線情報!$K$5:$K$16,K218,1))&amp;""</f>
        <v/>
      </c>
      <c r="CH220" s="50" t="s">
        <v>417</v>
      </c>
      <c r="CI220" s="50" t="str">
        <f>IF(K218="","",INDEX(NK･NKG!$CG$5:$CG$52,K218,1))&amp;""</f>
        <v/>
      </c>
      <c r="CJ220" s="50" t="s">
        <v>720</v>
      </c>
      <c r="CK220" s="50" t="str">
        <f>IF(M218="","",INDEX(外線情報!$K$5:$K$16,M218,1))&amp;""</f>
        <v/>
      </c>
      <c r="CL220" s="50" t="s">
        <v>417</v>
      </c>
      <c r="CM220" s="50" t="str">
        <f>IF(M218="","",INDEX(NK･NKG!$CG$5:$CG$52,M218,1))&amp;""</f>
        <v/>
      </c>
      <c r="DA220" s="1153" t="str">
        <f t="shared" ref="DA220" si="582">IF(DA217="grey","grey","")</f>
        <v>grey</v>
      </c>
      <c r="DB220" s="1154"/>
      <c r="DC220" s="1153" t="str">
        <f t="shared" ref="DC220" si="583">IF(DC217="grey","grey","")</f>
        <v>grey</v>
      </c>
      <c r="DD220" s="1154"/>
      <c r="DE220" s="1153" t="str">
        <f t="shared" ref="DE220" si="584">IF(DE217="grey","grey","")</f>
        <v>grey</v>
      </c>
      <c r="DF220" s="1154"/>
      <c r="DG220" s="1153" t="str">
        <f t="shared" ref="DG220" si="585">IF(DG217="grey","grey","")</f>
        <v>grey</v>
      </c>
      <c r="DH220" s="1154"/>
      <c r="DI220" s="1153" t="str">
        <f t="shared" ref="DI220" si="586">IF(DI217="grey","grey","")</f>
        <v>grey</v>
      </c>
      <c r="DJ220" s="1154"/>
      <c r="DK220" s="1153" t="str">
        <f t="shared" ref="DK220" si="587">IF(DK217="grey","grey","")</f>
        <v>grey</v>
      </c>
      <c r="DL220" s="1154"/>
      <c r="DM220" s="22" t="str">
        <f>IFERROR(INDEX(内線情報!$BL$5:$BL$41,MATCH(R220,内線情報!$AI$5:$AI$43,0),1),"")</f>
        <v/>
      </c>
      <c r="DS220" s="1141"/>
      <c r="DV220" s="1153" t="str">
        <f>IF(B218="IK",BQ220,IF(B218="NK",BS220,""))</f>
        <v/>
      </c>
      <c r="DW220" s="1154"/>
      <c r="DX220" s="1155" t="str">
        <f>IF(D218="IK",BU220,IF(D218="NK",BW220,""))</f>
        <v/>
      </c>
      <c r="DY220" s="1156"/>
      <c r="DZ220" s="1155" t="str">
        <f>IF(F218="IK",BY220,IF(F218="NK",CA220,""))</f>
        <v/>
      </c>
      <c r="EA220" s="1156"/>
      <c r="EB220" s="1155" t="str">
        <f>IF(H218="IK",CC220,IF(H218="NK",CE220,""))</f>
        <v/>
      </c>
      <c r="EC220" s="1156"/>
      <c r="ED220" s="1155" t="str">
        <f>IF(J218="IK",CG220,IF(J218="NK",CI220,""))</f>
        <v/>
      </c>
      <c r="EE220" s="1156"/>
      <c r="EF220" s="1155" t="str">
        <f>IF(L218="IK",CK220,IF(L218="NK",CM220,""))</f>
        <v/>
      </c>
      <c r="EG220" s="1156"/>
      <c r="ET220" s="1153"/>
      <c r="EU220" s="1154"/>
      <c r="EV220" s="1153"/>
      <c r="EW220" s="1154"/>
      <c r="EX220" s="1153"/>
      <c r="EY220" s="1154"/>
      <c r="EZ220" s="1153"/>
      <c r="FA220" s="1154"/>
      <c r="FB220" s="1153"/>
      <c r="FC220" s="1154"/>
      <c r="FD220" s="1153"/>
      <c r="FE220" s="1154"/>
      <c r="FF220" s="411"/>
      <c r="FG220" s="411"/>
      <c r="FH220" s="411"/>
      <c r="FI220" s="411"/>
      <c r="FJ220" s="411"/>
      <c r="FK220" s="411"/>
      <c r="FL220" s="411"/>
      <c r="FM220" s="411"/>
      <c r="FN220" s="411"/>
      <c r="FO220" s="411"/>
      <c r="FP220" s="411"/>
      <c r="FQ220" s="411"/>
      <c r="FR220" s="1153"/>
      <c r="FS220" s="1154"/>
      <c r="FT220" s="1153"/>
      <c r="FU220" s="1154"/>
      <c r="FV220" s="1153"/>
      <c r="FW220" s="1154"/>
      <c r="FX220" s="1153"/>
      <c r="FY220" s="1154"/>
      <c r="FZ220" s="1153"/>
      <c r="GA220" s="1154"/>
      <c r="GB220" s="1153"/>
      <c r="GC220" s="1154"/>
      <c r="GE220" s="1152"/>
      <c r="GF220" s="1152"/>
      <c r="GG220" s="1161"/>
      <c r="GH220" s="1152"/>
      <c r="GI220" s="633" t="str">
        <f t="shared" ref="GI220:HR220" si="588">IF(GI198="grey","grey",IF($GG219="grey","grey",IF(S220="","yellow",IF(COUNTIF($CW$6:$CW$7,S220)&gt;0,"","red"))))</f>
        <v>grey</v>
      </c>
      <c r="GJ220" s="633" t="str">
        <f t="shared" si="588"/>
        <v>grey</v>
      </c>
      <c r="GK220" s="633" t="str">
        <f t="shared" si="588"/>
        <v>grey</v>
      </c>
      <c r="GL220" s="633" t="str">
        <f t="shared" si="588"/>
        <v>grey</v>
      </c>
      <c r="GM220" s="633" t="str">
        <f t="shared" si="588"/>
        <v>grey</v>
      </c>
      <c r="GN220" s="633" t="str">
        <f t="shared" si="588"/>
        <v>grey</v>
      </c>
      <c r="GO220" s="633" t="str">
        <f t="shared" si="588"/>
        <v>grey</v>
      </c>
      <c r="GP220" s="633" t="str">
        <f t="shared" si="588"/>
        <v>grey</v>
      </c>
      <c r="GQ220" s="633" t="str">
        <f t="shared" si="588"/>
        <v>grey</v>
      </c>
      <c r="GR220" s="633" t="str">
        <f t="shared" si="588"/>
        <v>grey</v>
      </c>
      <c r="GS220" s="633" t="str">
        <f t="shared" si="588"/>
        <v>grey</v>
      </c>
      <c r="GT220" s="633" t="str">
        <f t="shared" si="588"/>
        <v>grey</v>
      </c>
      <c r="GU220" s="633" t="str">
        <f t="shared" si="588"/>
        <v>grey</v>
      </c>
      <c r="GV220" s="633" t="str">
        <f t="shared" si="588"/>
        <v>grey</v>
      </c>
      <c r="GW220" s="633" t="str">
        <f t="shared" si="588"/>
        <v>grey</v>
      </c>
      <c r="GX220" s="633" t="str">
        <f t="shared" si="588"/>
        <v>grey</v>
      </c>
      <c r="GY220" s="633" t="str">
        <f t="shared" si="588"/>
        <v>grey</v>
      </c>
      <c r="GZ220" s="633" t="str">
        <f t="shared" si="588"/>
        <v>grey</v>
      </c>
      <c r="HA220" s="633" t="str">
        <f t="shared" si="588"/>
        <v>grey</v>
      </c>
      <c r="HB220" s="633" t="str">
        <f t="shared" si="588"/>
        <v>grey</v>
      </c>
      <c r="HC220" s="633" t="str">
        <f t="shared" si="588"/>
        <v>grey</v>
      </c>
      <c r="HD220" s="633" t="str">
        <f t="shared" si="588"/>
        <v>grey</v>
      </c>
      <c r="HE220" s="633" t="str">
        <f t="shared" si="588"/>
        <v>grey</v>
      </c>
      <c r="HF220" s="633" t="str">
        <f t="shared" si="588"/>
        <v>grey</v>
      </c>
      <c r="HG220" s="633" t="str">
        <f t="shared" si="588"/>
        <v>grey</v>
      </c>
      <c r="HH220" s="633" t="str">
        <f t="shared" si="588"/>
        <v>grey</v>
      </c>
      <c r="HI220" s="633" t="str">
        <f t="shared" si="588"/>
        <v>grey</v>
      </c>
      <c r="HJ220" s="633" t="str">
        <f t="shared" si="588"/>
        <v>grey</v>
      </c>
      <c r="HK220" s="633" t="str">
        <f t="shared" si="588"/>
        <v>grey</v>
      </c>
      <c r="HL220" s="633" t="str">
        <f t="shared" si="588"/>
        <v>grey</v>
      </c>
      <c r="HM220" s="633" t="str">
        <f t="shared" si="588"/>
        <v>grey</v>
      </c>
      <c r="HN220" s="633" t="str">
        <f t="shared" si="588"/>
        <v>grey</v>
      </c>
      <c r="HO220" s="633" t="str">
        <f t="shared" si="588"/>
        <v>grey</v>
      </c>
      <c r="HP220" s="633" t="str">
        <f t="shared" si="588"/>
        <v>grey</v>
      </c>
      <c r="HQ220" s="633" t="str">
        <f t="shared" si="588"/>
        <v>grey</v>
      </c>
      <c r="HR220" s="633" t="str">
        <f t="shared" si="588"/>
        <v>grey</v>
      </c>
      <c r="HS220" s="1163"/>
      <c r="HT220" s="1152"/>
      <c r="HU220" s="1161"/>
    </row>
    <row r="221" spans="2:229">
      <c r="B221" s="1184" t="s">
        <v>1318</v>
      </c>
      <c r="C221" s="1185"/>
      <c r="D221" s="1182" t="s">
        <v>1318</v>
      </c>
      <c r="E221" s="1183"/>
      <c r="F221" s="1184" t="s">
        <v>1318</v>
      </c>
      <c r="G221" s="1185"/>
      <c r="H221" s="1182" t="s">
        <v>1318</v>
      </c>
      <c r="I221" s="1183"/>
      <c r="J221" s="1184" t="s">
        <v>1318</v>
      </c>
      <c r="K221" s="1185"/>
      <c r="L221" s="1182" t="s">
        <v>1318</v>
      </c>
      <c r="M221" s="1183"/>
      <c r="O221" s="1151">
        <v>11</v>
      </c>
      <c r="P221" s="1151" t="str">
        <f>IFERROR(INDEX(内線情報!$C$5:$C$54,MATCH($Q221,内線情報!$B$5:$B$54,0)),"")&amp;""</f>
        <v/>
      </c>
      <c r="Q221" s="1160"/>
      <c r="R221" s="1151" t="str">
        <f>IFERROR(INDEX(内線情報!$D$5:$D$54,MATCH($Q221,内線情報!$B$5:$B$54,0)),"")&amp;""</f>
        <v/>
      </c>
      <c r="S221" s="634" t="s">
        <v>643</v>
      </c>
      <c r="T221" s="634" t="s">
        <v>643</v>
      </c>
      <c r="U221" s="634" t="s">
        <v>643</v>
      </c>
      <c r="V221" s="634" t="s">
        <v>643</v>
      </c>
      <c r="W221" s="634" t="s">
        <v>643</v>
      </c>
      <c r="X221" s="634" t="s">
        <v>643</v>
      </c>
      <c r="Y221" s="634" t="s">
        <v>643</v>
      </c>
      <c r="Z221" s="634" t="s">
        <v>643</v>
      </c>
      <c r="AA221" s="634" t="s">
        <v>643</v>
      </c>
      <c r="AB221" s="634" t="s">
        <v>643</v>
      </c>
      <c r="AC221" s="634" t="s">
        <v>643</v>
      </c>
      <c r="AD221" s="634" t="s">
        <v>643</v>
      </c>
      <c r="AE221" s="634" t="s">
        <v>643</v>
      </c>
      <c r="AF221" s="634" t="s">
        <v>643</v>
      </c>
      <c r="AG221" s="634" t="s">
        <v>643</v>
      </c>
      <c r="AH221" s="634" t="s">
        <v>643</v>
      </c>
      <c r="AI221" s="634" t="s">
        <v>643</v>
      </c>
      <c r="AJ221" s="634" t="s">
        <v>643</v>
      </c>
      <c r="AK221" s="634" t="s">
        <v>643</v>
      </c>
      <c r="AL221" s="634" t="s">
        <v>643</v>
      </c>
      <c r="AM221" s="634" t="s">
        <v>643</v>
      </c>
      <c r="AN221" s="634" t="s">
        <v>643</v>
      </c>
      <c r="AO221" s="634" t="s">
        <v>643</v>
      </c>
      <c r="AP221" s="634" t="s">
        <v>643</v>
      </c>
      <c r="AQ221" s="634" t="s">
        <v>643</v>
      </c>
      <c r="AR221" s="634" t="s">
        <v>643</v>
      </c>
      <c r="AS221" s="634" t="s">
        <v>643</v>
      </c>
      <c r="AT221" s="634" t="s">
        <v>643</v>
      </c>
      <c r="AU221" s="634" t="s">
        <v>643</v>
      </c>
      <c r="AV221" s="634" t="s">
        <v>643</v>
      </c>
      <c r="AW221" s="634" t="s">
        <v>643</v>
      </c>
      <c r="AX221" s="634" t="s">
        <v>643</v>
      </c>
      <c r="AY221" s="634" t="s">
        <v>643</v>
      </c>
      <c r="AZ221" s="634" t="s">
        <v>643</v>
      </c>
      <c r="BA221" s="634" t="s">
        <v>643</v>
      </c>
      <c r="BB221" s="634" t="s">
        <v>643</v>
      </c>
      <c r="BC221" s="1178" t="s">
        <v>643</v>
      </c>
      <c r="BD221" s="1151" t="str">
        <f>IFERROR(IF(Q221="","",IF(ISBLANK(INDEX(内線情報!$G$5:$G$54,Q221)),1,DS221)),"")&amp;""</f>
        <v/>
      </c>
      <c r="BE221" s="1180"/>
      <c r="BW221" s="50"/>
      <c r="CH221" s="50"/>
      <c r="CI221" s="50"/>
      <c r="DA221" s="1153" t="str">
        <f>IF(DA217="grey","grey",IF(AND(B218&lt;&gt;$BG$7,B218&lt;&gt;$BG$9,B218&lt;&gt;$BG$13,B218&lt;&gt;$BG$12),"grey",IF(B221="","yellow",IF(COUNTIF($CN$6:$CN$32,B221)&gt;0,"","red"))))</f>
        <v>grey</v>
      </c>
      <c r="DB221" s="1154"/>
      <c r="DC221" s="1153" t="str">
        <f>IF(DC217="grey","grey",IF(AND(D218&lt;&gt;$BG$7,D218&lt;&gt;$BG$9,D218&lt;&gt;$BG$13,D218&lt;&gt;$BG$12),"grey",IF(D221="","yellow",IF(COUNTIF($CN$6:$CN$32,D221)&gt;0,"","red"))))</f>
        <v>grey</v>
      </c>
      <c r="DD221" s="1154"/>
      <c r="DE221" s="1164" t="str">
        <f>IF(DE217="grey","grey",IF(AND(F218&lt;&gt;$BG$7,F218&lt;&gt;$BG$9,F218&lt;&gt;$BG$13,F218&lt;&gt;$BG$12),"grey",IF(F221="","yellow",IF(COUNTIF($CN$6:$CN$32,F221)&gt;0,"","red"))))</f>
        <v>grey</v>
      </c>
      <c r="DF221" s="1165"/>
      <c r="DG221" s="1164" t="str">
        <f>IF(DG217="grey","grey",IF(AND(H218&lt;&gt;$BG$7,H218&lt;&gt;$BG$9,H218&lt;&gt;$BG$13,H218&lt;&gt;$BG$12),"grey",IF(H221="","yellow",IF(COUNTIF($CN$6:$CN$32,H221)&gt;0,"","red"))))</f>
        <v>grey</v>
      </c>
      <c r="DH221" s="1165"/>
      <c r="DI221" s="1164" t="str">
        <f>IF(DI217="grey","grey",IF(AND(J218&lt;&gt;$BG$7,J218&lt;&gt;$BG$9,J218&lt;&gt;$BG$13,J218&lt;&gt;$BG$12),"grey",IF(J221="","yellow",IF(COUNTIF($CN$6:$CN$32,J221)&gt;0,"","red"))))</f>
        <v>grey</v>
      </c>
      <c r="DJ221" s="1165"/>
      <c r="DK221" s="1164" t="str">
        <f>IF(DK217="grey","grey",IF(AND(L218&lt;&gt;$BG$7,L218&lt;&gt;$BG$9,L218&lt;&gt;$BG$13,L218&lt;&gt;$BG$12),"grey",IF(L221="","yellow",IF(COUNTIF($CN$6:$CN$32,L221)&gt;0,"","red"))))</f>
        <v>grey</v>
      </c>
      <c r="DL221" s="1165"/>
      <c r="DM221" s="22" t="str">
        <f>IFERROR(INDEX(内線情報!$BL$5:$BL$41,MATCH(R221,内線情報!$AI$5:$AI$43,0),1),"")</f>
        <v/>
      </c>
      <c r="DS221" s="1141" t="e">
        <f>INDEX(内線情報!$G$5:$G$54,MATCH(Q221,DK,0))</f>
        <v>#N/A</v>
      </c>
      <c r="DV221" s="1153"/>
      <c r="DW221" s="1154"/>
      <c r="DX221" s="1153"/>
      <c r="DY221" s="1154"/>
      <c r="DZ221" s="1153"/>
      <c r="EA221" s="1154"/>
      <c r="EB221" s="1153"/>
      <c r="EC221" s="1154"/>
      <c r="ED221" s="1153"/>
      <c r="EE221" s="1154"/>
      <c r="EF221" s="1153"/>
      <c r="EG221" s="1154"/>
      <c r="ET221" s="1153"/>
      <c r="EU221" s="1154"/>
      <c r="EV221" s="1153"/>
      <c r="EW221" s="1154"/>
      <c r="EX221" s="1153"/>
      <c r="EY221" s="1154"/>
      <c r="EZ221" s="1153"/>
      <c r="FA221" s="1154"/>
      <c r="FB221" s="1153"/>
      <c r="FC221" s="1154"/>
      <c r="FD221" s="1153"/>
      <c r="FE221" s="1154"/>
      <c r="FF221" s="411"/>
      <c r="FG221" s="411"/>
      <c r="FH221" s="411"/>
      <c r="FI221" s="411"/>
      <c r="FJ221" s="411"/>
      <c r="FK221" s="411"/>
      <c r="FL221" s="411"/>
      <c r="FM221" s="411"/>
      <c r="FN221" s="411"/>
      <c r="FO221" s="411"/>
      <c r="FP221" s="411"/>
      <c r="FQ221" s="411"/>
      <c r="FR221" s="1153"/>
      <c r="FS221" s="1154"/>
      <c r="FT221" s="1153"/>
      <c r="FU221" s="1154"/>
      <c r="FV221" s="1153"/>
      <c r="FW221" s="1154"/>
      <c r="FX221" s="1153"/>
      <c r="FY221" s="1154"/>
      <c r="FZ221" s="1153"/>
      <c r="GA221" s="1154"/>
      <c r="GB221" s="1153"/>
      <c r="GC221" s="1154"/>
      <c r="GE221" s="1151" t="str">
        <f>IF($GF221="grey","grey","")</f>
        <v>grey</v>
      </c>
      <c r="GF221" s="1151" t="str">
        <f>IF($GG221="grey","grey","")</f>
        <v>grey</v>
      </c>
      <c r="GG221" s="1160" t="str">
        <f>IF(Q221="","grey",IF(COUNTIF(Q:Q,Q221)&gt;1,"red",IF(COUNTIF(_DK,Q221)&gt;0,"","red")))</f>
        <v>grey</v>
      </c>
      <c r="GH221" s="1151" t="str">
        <f>IF($GF221="grey","grey","")</f>
        <v>grey</v>
      </c>
      <c r="GI221" s="633" t="str">
        <f t="shared" ref="GI221:HR221" si="589">IF(GI198="grey","grey",IF($GG221="grey","grey",IF(S221="","yellow",IF(COUNTIF($CT$6:$CT$21,S221)&gt;0,"","red"))))</f>
        <v>grey</v>
      </c>
      <c r="GJ221" s="633" t="str">
        <f t="shared" si="589"/>
        <v>grey</v>
      </c>
      <c r="GK221" s="633" t="str">
        <f t="shared" si="589"/>
        <v>grey</v>
      </c>
      <c r="GL221" s="633" t="str">
        <f t="shared" si="589"/>
        <v>grey</v>
      </c>
      <c r="GM221" s="633" t="str">
        <f t="shared" si="589"/>
        <v>grey</v>
      </c>
      <c r="GN221" s="633" t="str">
        <f t="shared" si="589"/>
        <v>grey</v>
      </c>
      <c r="GO221" s="633" t="str">
        <f t="shared" si="589"/>
        <v>grey</v>
      </c>
      <c r="GP221" s="633" t="str">
        <f t="shared" si="589"/>
        <v>grey</v>
      </c>
      <c r="GQ221" s="633" t="str">
        <f t="shared" si="589"/>
        <v>grey</v>
      </c>
      <c r="GR221" s="633" t="str">
        <f t="shared" si="589"/>
        <v>grey</v>
      </c>
      <c r="GS221" s="633" t="str">
        <f t="shared" si="589"/>
        <v>grey</v>
      </c>
      <c r="GT221" s="633" t="str">
        <f t="shared" si="589"/>
        <v>grey</v>
      </c>
      <c r="GU221" s="633" t="str">
        <f t="shared" si="589"/>
        <v>grey</v>
      </c>
      <c r="GV221" s="633" t="str">
        <f t="shared" si="589"/>
        <v>grey</v>
      </c>
      <c r="GW221" s="633" t="str">
        <f t="shared" si="589"/>
        <v>grey</v>
      </c>
      <c r="GX221" s="633" t="str">
        <f t="shared" si="589"/>
        <v>grey</v>
      </c>
      <c r="GY221" s="633" t="str">
        <f t="shared" si="589"/>
        <v>grey</v>
      </c>
      <c r="GZ221" s="633" t="str">
        <f t="shared" si="589"/>
        <v>grey</v>
      </c>
      <c r="HA221" s="633" t="str">
        <f t="shared" si="589"/>
        <v>grey</v>
      </c>
      <c r="HB221" s="633" t="str">
        <f t="shared" si="589"/>
        <v>grey</v>
      </c>
      <c r="HC221" s="633" t="str">
        <f t="shared" si="589"/>
        <v>grey</v>
      </c>
      <c r="HD221" s="633" t="str">
        <f t="shared" si="589"/>
        <v>grey</v>
      </c>
      <c r="HE221" s="633" t="str">
        <f t="shared" si="589"/>
        <v>grey</v>
      </c>
      <c r="HF221" s="633" t="str">
        <f t="shared" si="589"/>
        <v>grey</v>
      </c>
      <c r="HG221" s="633" t="str">
        <f t="shared" si="589"/>
        <v>grey</v>
      </c>
      <c r="HH221" s="633" t="str">
        <f t="shared" si="589"/>
        <v>grey</v>
      </c>
      <c r="HI221" s="633" t="str">
        <f t="shared" si="589"/>
        <v>grey</v>
      </c>
      <c r="HJ221" s="633" t="str">
        <f t="shared" si="589"/>
        <v>grey</v>
      </c>
      <c r="HK221" s="633" t="str">
        <f t="shared" si="589"/>
        <v>grey</v>
      </c>
      <c r="HL221" s="633" t="str">
        <f t="shared" si="589"/>
        <v>grey</v>
      </c>
      <c r="HM221" s="633" t="str">
        <f t="shared" si="589"/>
        <v>grey</v>
      </c>
      <c r="HN221" s="633" t="str">
        <f t="shared" si="589"/>
        <v>grey</v>
      </c>
      <c r="HO221" s="633" t="str">
        <f t="shared" si="589"/>
        <v>grey</v>
      </c>
      <c r="HP221" s="633" t="str">
        <f t="shared" si="589"/>
        <v>grey</v>
      </c>
      <c r="HQ221" s="633" t="str">
        <f t="shared" si="589"/>
        <v>grey</v>
      </c>
      <c r="HR221" s="633" t="str">
        <f t="shared" si="589"/>
        <v>grey</v>
      </c>
      <c r="HS221" s="1162" t="str">
        <f t="shared" ref="HS221" si="590">IF($GG221="grey","grey",IF(BC221="","",IF(COUNTIF($CV$6:$CV$7,BC221)&gt;0,"","red")))</f>
        <v>grey</v>
      </c>
      <c r="HT221" s="1151" t="str">
        <f t="shared" ref="HT221:HU221" si="591">IF($GG221="grey","grey","")</f>
        <v>grey</v>
      </c>
      <c r="HU221" s="1160" t="str">
        <f t="shared" si="591"/>
        <v>grey</v>
      </c>
    </row>
    <row r="222" spans="2:229">
      <c r="B222" s="1186" t="s">
        <v>315</v>
      </c>
      <c r="C222" s="1187"/>
      <c r="D222" s="1186" t="s">
        <v>316</v>
      </c>
      <c r="E222" s="1187"/>
      <c r="F222" s="1186" t="s">
        <v>317</v>
      </c>
      <c r="G222" s="1187"/>
      <c r="H222" s="1186" t="s">
        <v>318</v>
      </c>
      <c r="I222" s="1187"/>
      <c r="J222" s="1186" t="s">
        <v>319</v>
      </c>
      <c r="K222" s="1187"/>
      <c r="L222" s="1186" t="s">
        <v>320</v>
      </c>
      <c r="M222" s="1187"/>
      <c r="O222" s="1152"/>
      <c r="P222" s="1152"/>
      <c r="Q222" s="1161"/>
      <c r="R222" s="1152"/>
      <c r="S222" s="635" t="s">
        <v>643</v>
      </c>
      <c r="T222" s="635" t="s">
        <v>643</v>
      </c>
      <c r="U222" s="635" t="s">
        <v>643</v>
      </c>
      <c r="V222" s="635" t="s">
        <v>643</v>
      </c>
      <c r="W222" s="635" t="s">
        <v>643</v>
      </c>
      <c r="X222" s="635" t="s">
        <v>643</v>
      </c>
      <c r="Y222" s="635" t="s">
        <v>643</v>
      </c>
      <c r="Z222" s="635" t="s">
        <v>643</v>
      </c>
      <c r="AA222" s="635" t="s">
        <v>643</v>
      </c>
      <c r="AB222" s="635" t="s">
        <v>643</v>
      </c>
      <c r="AC222" s="635" t="s">
        <v>643</v>
      </c>
      <c r="AD222" s="635" t="s">
        <v>643</v>
      </c>
      <c r="AE222" s="635" t="s">
        <v>643</v>
      </c>
      <c r="AF222" s="635" t="s">
        <v>643</v>
      </c>
      <c r="AG222" s="635" t="s">
        <v>643</v>
      </c>
      <c r="AH222" s="635" t="s">
        <v>643</v>
      </c>
      <c r="AI222" s="635" t="s">
        <v>643</v>
      </c>
      <c r="AJ222" s="635" t="s">
        <v>643</v>
      </c>
      <c r="AK222" s="635" t="s">
        <v>643</v>
      </c>
      <c r="AL222" s="635" t="s">
        <v>643</v>
      </c>
      <c r="AM222" s="635" t="s">
        <v>643</v>
      </c>
      <c r="AN222" s="635" t="s">
        <v>643</v>
      </c>
      <c r="AO222" s="635" t="s">
        <v>643</v>
      </c>
      <c r="AP222" s="635" t="s">
        <v>643</v>
      </c>
      <c r="AQ222" s="635" t="s">
        <v>643</v>
      </c>
      <c r="AR222" s="635" t="s">
        <v>643</v>
      </c>
      <c r="AS222" s="635" t="s">
        <v>643</v>
      </c>
      <c r="AT222" s="635" t="s">
        <v>643</v>
      </c>
      <c r="AU222" s="635" t="s">
        <v>643</v>
      </c>
      <c r="AV222" s="635" t="s">
        <v>643</v>
      </c>
      <c r="AW222" s="635" t="s">
        <v>643</v>
      </c>
      <c r="AX222" s="635" t="s">
        <v>643</v>
      </c>
      <c r="AY222" s="635" t="s">
        <v>643</v>
      </c>
      <c r="AZ222" s="635" t="s">
        <v>643</v>
      </c>
      <c r="BA222" s="635" t="s">
        <v>643</v>
      </c>
      <c r="BB222" s="635" t="s">
        <v>643</v>
      </c>
      <c r="BC222" s="1179"/>
      <c r="BD222" s="1152"/>
      <c r="BE222" s="1181"/>
      <c r="BQ222" s="52"/>
      <c r="BS222" s="52"/>
      <c r="BU222" s="52"/>
      <c r="BV222" s="50"/>
      <c r="BW222" s="52"/>
      <c r="BY222" s="52"/>
      <c r="CA222" s="52"/>
      <c r="CC222" s="52"/>
      <c r="CE222" s="52"/>
      <c r="CG222" s="52"/>
      <c r="CH222" s="50"/>
      <c r="CI222" s="52"/>
      <c r="CK222" s="52"/>
      <c r="CM222" s="52"/>
      <c r="DA222" s="1166" t="str">
        <f>IFERROR(IF(COUNT(Q201:Q226)&gt;0,IF($DN200&lt;36,"grey",B222),"grey"),B222)</f>
        <v>grey</v>
      </c>
      <c r="DB222" s="1167"/>
      <c r="DC222" s="1166" t="str">
        <f>IFERROR(IF(COUNT(Q201:Q226)&gt;0,IF($DN200&lt;36,"grey",D222),"grey"),D222)</f>
        <v>grey</v>
      </c>
      <c r="DD222" s="1167"/>
      <c r="DE222" s="1166" t="str">
        <f>IFERROR(IF(COUNT(Q201:Q226)&gt;0,IF($DN200&lt;36,"grey",F222),"grey"),F222)</f>
        <v>grey</v>
      </c>
      <c r="DF222" s="1167"/>
      <c r="DG222" s="1166" t="str">
        <f>IFERROR(IF(COUNT(Q201:Q226)&gt;0,IF($DN200&lt;36,"grey",H222),"grey"),H222)</f>
        <v>grey</v>
      </c>
      <c r="DH222" s="1167"/>
      <c r="DI222" s="1166" t="str">
        <f>IFERROR(IF(COUNT(Q201:Q226)&gt;0,IF($DN200&lt;36,"grey",J222),"grey"),J222)</f>
        <v>grey</v>
      </c>
      <c r="DJ222" s="1167"/>
      <c r="DK222" s="1166" t="str">
        <f>IFERROR(IF(COUNT(Q201:Q226)&gt;0,IF($DN200&lt;36,"grey",L222),"grey"),L222)</f>
        <v>grey</v>
      </c>
      <c r="DL222" s="1167"/>
      <c r="DM222" s="22" t="str">
        <f>IFERROR(INDEX(内線情報!$BL$5:$BL$41,MATCH(R222,内線情報!$AI$5:$AI$43,0),1),"")</f>
        <v/>
      </c>
      <c r="DS222" s="1141"/>
      <c r="DV222" s="1166"/>
      <c r="DW222" s="1167"/>
      <c r="DX222" s="1166"/>
      <c r="DY222" s="1167"/>
      <c r="DZ222" s="1166"/>
      <c r="EA222" s="1167"/>
      <c r="EB222" s="1166"/>
      <c r="EC222" s="1167"/>
      <c r="ED222" s="1166"/>
      <c r="EE222" s="1167"/>
      <c r="EF222" s="1166"/>
      <c r="EG222" s="1167"/>
      <c r="ET222" s="1166"/>
      <c r="EU222" s="1167"/>
      <c r="EV222" s="1166"/>
      <c r="EW222" s="1167"/>
      <c r="EX222" s="1166"/>
      <c r="EY222" s="1167"/>
      <c r="EZ222" s="1166"/>
      <c r="FA222" s="1167"/>
      <c r="FB222" s="1166"/>
      <c r="FC222" s="1167"/>
      <c r="FD222" s="1166"/>
      <c r="FE222" s="1167"/>
      <c r="FF222" s="420"/>
      <c r="FG222" s="420"/>
      <c r="FH222" s="420"/>
      <c r="FI222" s="420"/>
      <c r="FJ222" s="420"/>
      <c r="FK222" s="420"/>
      <c r="FL222" s="420"/>
      <c r="FM222" s="420"/>
      <c r="FN222" s="420"/>
      <c r="FO222" s="420"/>
      <c r="FP222" s="420"/>
      <c r="FQ222" s="420"/>
      <c r="FR222" s="1166"/>
      <c r="FS222" s="1167"/>
      <c r="FT222" s="1166"/>
      <c r="FU222" s="1167"/>
      <c r="FV222" s="1166"/>
      <c r="FW222" s="1167"/>
      <c r="FX222" s="1166"/>
      <c r="FY222" s="1167"/>
      <c r="FZ222" s="1166"/>
      <c r="GA222" s="1167"/>
      <c r="GB222" s="1166"/>
      <c r="GC222" s="1167"/>
      <c r="GE222" s="1152"/>
      <c r="GF222" s="1152"/>
      <c r="GG222" s="1161"/>
      <c r="GH222" s="1152"/>
      <c r="GI222" s="633" t="str">
        <f t="shared" ref="GI222:HR222" si="592">IF(GI198="grey","grey",IF($GG221="grey","grey",IF(S222="","yellow",IF(COUNTIF($CW$6:$CW$7,S222)&gt;0,"","red"))))</f>
        <v>grey</v>
      </c>
      <c r="GJ222" s="633" t="str">
        <f t="shared" si="592"/>
        <v>grey</v>
      </c>
      <c r="GK222" s="633" t="str">
        <f t="shared" si="592"/>
        <v>grey</v>
      </c>
      <c r="GL222" s="633" t="str">
        <f t="shared" si="592"/>
        <v>grey</v>
      </c>
      <c r="GM222" s="633" t="str">
        <f t="shared" si="592"/>
        <v>grey</v>
      </c>
      <c r="GN222" s="633" t="str">
        <f t="shared" si="592"/>
        <v>grey</v>
      </c>
      <c r="GO222" s="633" t="str">
        <f t="shared" si="592"/>
        <v>grey</v>
      </c>
      <c r="GP222" s="633" t="str">
        <f t="shared" si="592"/>
        <v>grey</v>
      </c>
      <c r="GQ222" s="633" t="str">
        <f t="shared" si="592"/>
        <v>grey</v>
      </c>
      <c r="GR222" s="633" t="str">
        <f t="shared" si="592"/>
        <v>grey</v>
      </c>
      <c r="GS222" s="633" t="str">
        <f t="shared" si="592"/>
        <v>grey</v>
      </c>
      <c r="GT222" s="633" t="str">
        <f t="shared" si="592"/>
        <v>grey</v>
      </c>
      <c r="GU222" s="633" t="str">
        <f t="shared" si="592"/>
        <v>grey</v>
      </c>
      <c r="GV222" s="633" t="str">
        <f t="shared" si="592"/>
        <v>grey</v>
      </c>
      <c r="GW222" s="633" t="str">
        <f t="shared" si="592"/>
        <v>grey</v>
      </c>
      <c r="GX222" s="633" t="str">
        <f t="shared" si="592"/>
        <v>grey</v>
      </c>
      <c r="GY222" s="633" t="str">
        <f t="shared" si="592"/>
        <v>grey</v>
      </c>
      <c r="GZ222" s="633" t="str">
        <f t="shared" si="592"/>
        <v>grey</v>
      </c>
      <c r="HA222" s="633" t="str">
        <f t="shared" si="592"/>
        <v>grey</v>
      </c>
      <c r="HB222" s="633" t="str">
        <f t="shared" si="592"/>
        <v>grey</v>
      </c>
      <c r="HC222" s="633" t="str">
        <f t="shared" si="592"/>
        <v>grey</v>
      </c>
      <c r="HD222" s="633" t="str">
        <f t="shared" si="592"/>
        <v>grey</v>
      </c>
      <c r="HE222" s="633" t="str">
        <f t="shared" si="592"/>
        <v>grey</v>
      </c>
      <c r="HF222" s="633" t="str">
        <f t="shared" si="592"/>
        <v>grey</v>
      </c>
      <c r="HG222" s="633" t="str">
        <f t="shared" si="592"/>
        <v>grey</v>
      </c>
      <c r="HH222" s="633" t="str">
        <f t="shared" si="592"/>
        <v>grey</v>
      </c>
      <c r="HI222" s="633" t="str">
        <f t="shared" si="592"/>
        <v>grey</v>
      </c>
      <c r="HJ222" s="633" t="str">
        <f t="shared" si="592"/>
        <v>grey</v>
      </c>
      <c r="HK222" s="633" t="str">
        <f t="shared" si="592"/>
        <v>grey</v>
      </c>
      <c r="HL222" s="633" t="str">
        <f t="shared" si="592"/>
        <v>grey</v>
      </c>
      <c r="HM222" s="633" t="str">
        <f t="shared" si="592"/>
        <v>grey</v>
      </c>
      <c r="HN222" s="633" t="str">
        <f t="shared" si="592"/>
        <v>grey</v>
      </c>
      <c r="HO222" s="633" t="str">
        <f t="shared" si="592"/>
        <v>grey</v>
      </c>
      <c r="HP222" s="633" t="str">
        <f t="shared" si="592"/>
        <v>grey</v>
      </c>
      <c r="HQ222" s="633" t="str">
        <f t="shared" si="592"/>
        <v>grey</v>
      </c>
      <c r="HR222" s="633" t="str">
        <f t="shared" si="592"/>
        <v>grey</v>
      </c>
      <c r="HS222" s="1163"/>
      <c r="HT222" s="1152"/>
      <c r="HU222" s="1161"/>
    </row>
    <row r="223" spans="2:229">
      <c r="B223" s="34" t="s">
        <v>57</v>
      </c>
      <c r="C223" s="35"/>
      <c r="D223" s="34" t="s">
        <v>57</v>
      </c>
      <c r="E223" s="35"/>
      <c r="F223" s="34" t="s">
        <v>57</v>
      </c>
      <c r="G223" s="35"/>
      <c r="H223" s="34" t="s">
        <v>57</v>
      </c>
      <c r="I223" s="35"/>
      <c r="J223" s="34" t="s">
        <v>57</v>
      </c>
      <c r="K223" s="35"/>
      <c r="L223" s="34" t="s">
        <v>57</v>
      </c>
      <c r="M223" s="35"/>
      <c r="O223" s="1151">
        <v>12</v>
      </c>
      <c r="P223" s="1151" t="str">
        <f>IFERROR(INDEX(内線情報!$C$5:$C$54,MATCH($Q223,内線情報!$B$5:$B$54,0)),"")&amp;""</f>
        <v/>
      </c>
      <c r="Q223" s="1160"/>
      <c r="R223" s="1151" t="str">
        <f>IFERROR(INDEX(内線情報!$D$5:$D$54,MATCH($Q223,内線情報!$B$5:$B$54,0)),"")&amp;""</f>
        <v/>
      </c>
      <c r="S223" s="634" t="s">
        <v>643</v>
      </c>
      <c r="T223" s="634" t="s">
        <v>643</v>
      </c>
      <c r="U223" s="634" t="s">
        <v>643</v>
      </c>
      <c r="V223" s="634" t="s">
        <v>643</v>
      </c>
      <c r="W223" s="634" t="s">
        <v>643</v>
      </c>
      <c r="X223" s="634" t="s">
        <v>643</v>
      </c>
      <c r="Y223" s="634" t="s">
        <v>643</v>
      </c>
      <c r="Z223" s="634" t="s">
        <v>643</v>
      </c>
      <c r="AA223" s="634" t="s">
        <v>643</v>
      </c>
      <c r="AB223" s="634" t="s">
        <v>643</v>
      </c>
      <c r="AC223" s="634" t="s">
        <v>643</v>
      </c>
      <c r="AD223" s="634" t="s">
        <v>643</v>
      </c>
      <c r="AE223" s="634" t="s">
        <v>643</v>
      </c>
      <c r="AF223" s="634" t="s">
        <v>643</v>
      </c>
      <c r="AG223" s="634" t="s">
        <v>643</v>
      </c>
      <c r="AH223" s="634" t="s">
        <v>643</v>
      </c>
      <c r="AI223" s="634" t="s">
        <v>643</v>
      </c>
      <c r="AJ223" s="634" t="s">
        <v>643</v>
      </c>
      <c r="AK223" s="634" t="s">
        <v>643</v>
      </c>
      <c r="AL223" s="634" t="s">
        <v>643</v>
      </c>
      <c r="AM223" s="634" t="s">
        <v>643</v>
      </c>
      <c r="AN223" s="634" t="s">
        <v>643</v>
      </c>
      <c r="AO223" s="634" t="s">
        <v>643</v>
      </c>
      <c r="AP223" s="634" t="s">
        <v>643</v>
      </c>
      <c r="AQ223" s="634" t="s">
        <v>643</v>
      </c>
      <c r="AR223" s="634" t="s">
        <v>643</v>
      </c>
      <c r="AS223" s="634" t="s">
        <v>643</v>
      </c>
      <c r="AT223" s="634" t="s">
        <v>643</v>
      </c>
      <c r="AU223" s="634" t="s">
        <v>643</v>
      </c>
      <c r="AV223" s="634" t="s">
        <v>643</v>
      </c>
      <c r="AW223" s="634" t="s">
        <v>643</v>
      </c>
      <c r="AX223" s="634" t="s">
        <v>643</v>
      </c>
      <c r="AY223" s="634" t="s">
        <v>643</v>
      </c>
      <c r="AZ223" s="634" t="s">
        <v>643</v>
      </c>
      <c r="BA223" s="634" t="s">
        <v>643</v>
      </c>
      <c r="BB223" s="634" t="s">
        <v>643</v>
      </c>
      <c r="BC223" s="1178" t="s">
        <v>643</v>
      </c>
      <c r="BD223" s="1151" t="str">
        <f>IFERROR(IF(Q223="","",IF(ISBLANK(INDEX(内線情報!$G$5:$G$54,Q223)),1,DS223)),"")&amp;""</f>
        <v/>
      </c>
      <c r="BE223" s="1180"/>
      <c r="BU223" s="50"/>
      <c r="BV223" s="50"/>
      <c r="BW223" s="50"/>
      <c r="CG223" s="50"/>
      <c r="CH223" s="50"/>
      <c r="CI223" s="50"/>
      <c r="DA223" s="34" t="str">
        <f>IF(DA222="grey","grey",IF(B223="","yellow",IF(COUNTIF($BG$6:$BG$39,B223)&gt;0,"","red")))</f>
        <v>grey</v>
      </c>
      <c r="DB223" s="35" t="str">
        <f ca="1">IF(DA222="grey","grey",IFERROR(IF(COUNTIF(INDIRECT(B223),SUBSTITUTE(C223,"*","~")),EU223,"red"),IF(AND(C223&lt;&gt;$BG$7,C223&lt;&gt;$BG$8,C223&lt;&gt;$BG$9,C223&lt;&gt;$BG$10,C223&lt;&gt;$BG$11,C223&lt;&gt;$BG$12,C223&lt;&gt;$BG$13),"grey",EU223)))</f>
        <v>grey</v>
      </c>
      <c r="DC223" s="34" t="str">
        <f>IF(DC222="grey","grey",IF(D223="","yellow",IF(COUNTIF($BG$6:$BG$39,D223)&gt;0,"","red")))</f>
        <v>grey</v>
      </c>
      <c r="DD223" s="35" t="str">
        <f ca="1">IF(DC222="grey","grey",IFERROR(IF(COUNTIF(INDIRECT(D223),SUBSTITUTE(E223,"*","~")),EW223,"red"),IF(AND(E223&lt;&gt;$BG$7,E223&lt;&gt;$BG$8,E223&lt;&gt;$BG$9,E223&lt;&gt;$BG$10,E223&lt;&gt;$BG$11,E223&lt;&gt;$BG$12,E223&lt;&gt;$BG$13),"grey",EW223)))</f>
        <v>grey</v>
      </c>
      <c r="DE223" s="34" t="str">
        <f>IF(DE222="grey","grey",IF(F223="","yellow",IF(COUNTIF($BG$6:$BG$39,F223)&gt;0,"","red")))</f>
        <v>grey</v>
      </c>
      <c r="DF223" s="35" t="str">
        <f ca="1">IF(DE222="grey","grey",IFERROR(IF(COUNTIF(INDIRECT(F223),SUBSTITUTE(G223,"*","~")),EY223,"red"),IF(AND(G223&lt;&gt;$BG$7,G223&lt;&gt;$BG$8,G223&lt;&gt;$BG$9,G223&lt;&gt;$BG$10,G223&lt;&gt;$BG$11,G223&lt;&gt;$BG$12,G223&lt;&gt;$BG$13),"grey",EY223)))</f>
        <v>grey</v>
      </c>
      <c r="DG223" s="34" t="str">
        <f>IF(DG222="grey","grey",IF(H223="","yellow",IF(COUNTIF($BG$6:$BG$39,H223)&gt;0,"","red")))</f>
        <v>grey</v>
      </c>
      <c r="DH223" s="35" t="str">
        <f ca="1">IF(DG222="grey","grey",IFERROR(IF(COUNTIF(INDIRECT(H223),SUBSTITUTE(I223,"*","~")),FA223,"red"),IF(AND(I223&lt;&gt;$BG$7,I223&lt;&gt;$BG$8,I223&lt;&gt;$BG$9,I223&lt;&gt;$BG$10,I223&lt;&gt;$BG$11,I223&lt;&gt;$BG$12,I223&lt;&gt;$BG$13),"grey",FA223)))</f>
        <v>grey</v>
      </c>
      <c r="DI223" s="34" t="str">
        <f>IF(DI222="grey","grey",IF(J223="","yellow",IF(COUNTIF($BG$6:$BG$39,J223)&gt;0,"","red")))</f>
        <v>grey</v>
      </c>
      <c r="DJ223" s="35" t="str">
        <f ca="1">IF(DI222="grey","grey",IFERROR(IF(COUNTIF(INDIRECT(J223),SUBSTITUTE(K223,"*","~")),FC223,"red"),IF(AND(K223&lt;&gt;$BG$7,K223&lt;&gt;$BG$8,K223&lt;&gt;$BG$9,K223&lt;&gt;$BG$10,K223&lt;&gt;$BG$11,K223&lt;&gt;$BG$12,K223&lt;&gt;$BG$13),"grey",FC223)))</f>
        <v>grey</v>
      </c>
      <c r="DK223" s="34" t="str">
        <f>IF(DK222="grey","grey",IF(L223="","yellow",IF(COUNTIF($BG$6:$BG$39,L223)&gt;0,"","red")))</f>
        <v>grey</v>
      </c>
      <c r="DL223" s="35" t="str">
        <f ca="1">IF(DK222="grey","grey",IFERROR(IF(COUNTIF(INDIRECT(L223),SUBSTITUTE(M223,"*","~")),FE223,"red"),IF(AND(M223&lt;&gt;$BG$7,M223&lt;&gt;$BG$8,M223&lt;&gt;$BG$9,M223&lt;&gt;$BG$10,M223&lt;&gt;$BG$11,M223&lt;&gt;$BG$12,M223&lt;&gt;$BG$13),"grey",FE223)))</f>
        <v>grey</v>
      </c>
      <c r="DM223" s="22" t="str">
        <f>IFERROR(INDEX(内線情報!$BL$5:$BL$41,MATCH(R223,内線情報!$AI$5:$AI$43,0),1),"")</f>
        <v/>
      </c>
      <c r="DS223" s="1141" t="e">
        <f>INDEX(内線情報!$G$5:$G$54,MATCH(Q223,DK,0))</f>
        <v>#N/A</v>
      </c>
      <c r="DV223" s="34" t="str">
        <f>CONCATENATE(B223,C223)</f>
        <v>未使用</v>
      </c>
      <c r="DW223" s="35"/>
      <c r="DX223" s="34" t="str">
        <f>CONCATENATE(D223,E223)</f>
        <v>未使用</v>
      </c>
      <c r="DY223" s="35"/>
      <c r="DZ223" s="34" t="str">
        <f>CONCATENATE(F223,G223)</f>
        <v>未使用</v>
      </c>
      <c r="EA223" s="35"/>
      <c r="EB223" s="34" t="str">
        <f>CONCATENATE(H223,I223)</f>
        <v>未使用</v>
      </c>
      <c r="EC223" s="35"/>
      <c r="ED223" s="34" t="str">
        <f>CONCATENATE(J223,K223)</f>
        <v>未使用</v>
      </c>
      <c r="EE223" s="35"/>
      <c r="EF223" s="34" t="str">
        <f>CONCATENATE(L223,M223)</f>
        <v>未使用</v>
      </c>
      <c r="EG223" s="35"/>
      <c r="EH223" s="22">
        <f>COUNTIF($DV$6:$EG$34,DV223)</f>
        <v>18</v>
      </c>
      <c r="EJ223" s="22">
        <f>COUNTIF($DV$6:$EG$34,DX223)</f>
        <v>18</v>
      </c>
      <c r="EL223" s="22">
        <f>COUNTIF($DV$6:$EG$34,DZ223)</f>
        <v>18</v>
      </c>
      <c r="EN223" s="22">
        <f>COUNTIF($DV$6:$EG$34,EB223)</f>
        <v>18</v>
      </c>
      <c r="EP223" s="22">
        <f>COUNTIF($DV$6:$EG$34,ED223)</f>
        <v>18</v>
      </c>
      <c r="ER223" s="22">
        <f>COUNTIF($DV$6:$EG$34,EF223)</f>
        <v>18</v>
      </c>
      <c r="ET223" s="34" t="str">
        <f>IF(DV223="未使用","",IF(EH223&lt;2,"","red"))</f>
        <v/>
      </c>
      <c r="EU223" s="35" t="str">
        <f>IF(B223="ボックスキー","",IF(C223="","red",FS223))</f>
        <v>red</v>
      </c>
      <c r="EV223" s="34" t="str">
        <f>IF(DX223="未使用","",IF(EJ223&lt;2,"","red"))</f>
        <v/>
      </c>
      <c r="EW223" s="35" t="str">
        <f>IF(D223="ボックスキー","",IF(E223="","red",FU223))</f>
        <v>red</v>
      </c>
      <c r="EX223" s="34" t="str">
        <f>IF(DZ223="未使用","",IF(EL223&lt;2,"","red"))</f>
        <v/>
      </c>
      <c r="EY223" s="35" t="str">
        <f>IF(F223="ボックスキー","",IF(G223="","red",FW223))</f>
        <v>red</v>
      </c>
      <c r="EZ223" s="34" t="str">
        <f>IF(EB223="未使用","",IF(EN223&lt;2,"","red"))</f>
        <v/>
      </c>
      <c r="FA223" s="35" t="str">
        <f>IF(H223="ボックスキー","",IF(I223="","red",FY223))</f>
        <v>red</v>
      </c>
      <c r="FB223" s="34" t="str">
        <f>IF(ED223="未使用","",IF(EP223&lt;2,"","red"))</f>
        <v/>
      </c>
      <c r="FC223" s="35" t="str">
        <f>IF(J223="ボックスキー","",IF(K223="","red",GA223))</f>
        <v>red</v>
      </c>
      <c r="FD223" s="34" t="str">
        <f>IF(EF223="未使用","",IF(ER223&lt;2,"","red"))</f>
        <v/>
      </c>
      <c r="FE223" s="35" t="str">
        <f>IF(L223="ボックスキー","",IF(M223="","red",GC223))</f>
        <v>red</v>
      </c>
      <c r="FF223" s="419"/>
      <c r="FG223" s="419"/>
      <c r="FH223" s="419"/>
      <c r="FI223" s="419"/>
      <c r="FJ223" s="419"/>
      <c r="FK223" s="419"/>
      <c r="FL223" s="419"/>
      <c r="FM223" s="419"/>
      <c r="FN223" s="419"/>
      <c r="FO223" s="419"/>
      <c r="FP223" s="419"/>
      <c r="FQ223" s="419"/>
      <c r="FR223" s="34"/>
      <c r="FS223" s="35" t="str">
        <f>IF(B223=$FG$6,INDEX($FG$7:$FG$18,C223),IF(B223=$FH$6,INDEX($FH$7:$FH$12,C223),IF(B223=$FI$6,INDEX($FI$7:$FI$18,C223),IF(B223=$FJ$6,INDEX($FJ$7:$FJ$56,C223),"none"))))</f>
        <v>none</v>
      </c>
      <c r="FT223" s="34"/>
      <c r="FU223" s="35" t="str">
        <f>IF(D223=$FG$6,INDEX($FG$7:$FG$18,E223),IF(D223=$FH$6,INDEX($FH$7:$FH$12,E223),IF(D223=$FI$6,INDEX($FI$7:$FI$18,E223),IF(D223=$FJ$6,INDEX($FJ$7:$FJ$56,E223),"none"))))</f>
        <v>none</v>
      </c>
      <c r="FV223" s="34"/>
      <c r="FW223" s="35" t="str">
        <f>IF(F223=$FG$6,INDEX($FG$7:$FG$18,G223),IF(F223=$FH$6,INDEX($FH$7:$FH$12,G223),IF(F223=$FI$6,INDEX($FI$7:$FI$18,G223),IF(F223=$FJ$6,INDEX($FJ$7:$FJ$56,G223),"none"))))</f>
        <v>none</v>
      </c>
      <c r="FX223" s="34"/>
      <c r="FY223" s="35" t="str">
        <f>IF(H223=$FG$6,INDEX($FG$7:$FG$18,I223),IF(H223=$FH$6,INDEX($FH$7:$FH$12,I223),IF(H223=$FI$6,INDEX($FI$7:$FI$18,I223),IF(H223=$FJ$6,INDEX($FJ$7:$FJ$56,I223),"none"))))</f>
        <v>none</v>
      </c>
      <c r="FZ223" s="34"/>
      <c r="GA223" s="35" t="str">
        <f>IF(J223=$FG$6,INDEX($FG$7:$FG$18,K223),IF(J223=$FH$6,INDEX($FH$7:$FH$12,K223),IF(J223=$FI$6,INDEX($FI$7:$FI$18,K223),IF(J223=$FJ$6,INDEX($FJ$7:$FJ$56,K223),"none"))))</f>
        <v>none</v>
      </c>
      <c r="GB223" s="34"/>
      <c r="GC223" s="35" t="str">
        <f>IF(L223=$FG$6,INDEX($FG$7:$FG$18,M223),IF(L223=$FH$6,INDEX($FH$7:$FH$12,M223),IF(L223=$FI$6,INDEX($FI$7:$FI$18,M223),IF(L223=$FJ$6,INDEX($FJ$7:$FJ$56,M223),"none"))))</f>
        <v>none</v>
      </c>
      <c r="GE223" s="1151" t="str">
        <f>IF($GF223="grey","grey","")</f>
        <v>grey</v>
      </c>
      <c r="GF223" s="1151" t="str">
        <f>IF($GG223="grey","grey","")</f>
        <v>grey</v>
      </c>
      <c r="GG223" s="1160" t="str">
        <f>IF(Q223="","grey",IF(COUNTIF(Q:Q,Q223)&gt;1,"red",IF(COUNTIF(_DK,Q223)&gt;0,"","red")))</f>
        <v>grey</v>
      </c>
      <c r="GH223" s="1151" t="str">
        <f>IF($GF223="grey","grey","")</f>
        <v>grey</v>
      </c>
      <c r="GI223" s="633" t="str">
        <f t="shared" ref="GI223:HR223" si="593">IF(GI198="grey","grey",IF($GG223="grey","grey",IF(S223="","yellow",IF(COUNTIF($CT$6:$CT$21,S223)&gt;0,"","red"))))</f>
        <v>grey</v>
      </c>
      <c r="GJ223" s="633" t="str">
        <f t="shared" si="593"/>
        <v>grey</v>
      </c>
      <c r="GK223" s="633" t="str">
        <f t="shared" si="593"/>
        <v>grey</v>
      </c>
      <c r="GL223" s="633" t="str">
        <f t="shared" si="593"/>
        <v>grey</v>
      </c>
      <c r="GM223" s="633" t="str">
        <f t="shared" si="593"/>
        <v>grey</v>
      </c>
      <c r="GN223" s="633" t="str">
        <f t="shared" si="593"/>
        <v>grey</v>
      </c>
      <c r="GO223" s="633" t="str">
        <f t="shared" si="593"/>
        <v>grey</v>
      </c>
      <c r="GP223" s="633" t="str">
        <f t="shared" si="593"/>
        <v>grey</v>
      </c>
      <c r="GQ223" s="633" t="str">
        <f t="shared" si="593"/>
        <v>grey</v>
      </c>
      <c r="GR223" s="633" t="str">
        <f t="shared" si="593"/>
        <v>grey</v>
      </c>
      <c r="GS223" s="633" t="str">
        <f t="shared" si="593"/>
        <v>grey</v>
      </c>
      <c r="GT223" s="633" t="str">
        <f t="shared" si="593"/>
        <v>grey</v>
      </c>
      <c r="GU223" s="633" t="str">
        <f t="shared" si="593"/>
        <v>grey</v>
      </c>
      <c r="GV223" s="633" t="str">
        <f t="shared" si="593"/>
        <v>grey</v>
      </c>
      <c r="GW223" s="633" t="str">
        <f t="shared" si="593"/>
        <v>grey</v>
      </c>
      <c r="GX223" s="633" t="str">
        <f t="shared" si="593"/>
        <v>grey</v>
      </c>
      <c r="GY223" s="633" t="str">
        <f t="shared" si="593"/>
        <v>grey</v>
      </c>
      <c r="GZ223" s="633" t="str">
        <f t="shared" si="593"/>
        <v>grey</v>
      </c>
      <c r="HA223" s="633" t="str">
        <f t="shared" si="593"/>
        <v>grey</v>
      </c>
      <c r="HB223" s="633" t="str">
        <f t="shared" si="593"/>
        <v>grey</v>
      </c>
      <c r="HC223" s="633" t="str">
        <f t="shared" si="593"/>
        <v>grey</v>
      </c>
      <c r="HD223" s="633" t="str">
        <f t="shared" si="593"/>
        <v>grey</v>
      </c>
      <c r="HE223" s="633" t="str">
        <f t="shared" si="593"/>
        <v>grey</v>
      </c>
      <c r="HF223" s="633" t="str">
        <f t="shared" si="593"/>
        <v>grey</v>
      </c>
      <c r="HG223" s="633" t="str">
        <f t="shared" si="593"/>
        <v>grey</v>
      </c>
      <c r="HH223" s="633" t="str">
        <f t="shared" si="593"/>
        <v>grey</v>
      </c>
      <c r="HI223" s="633" t="str">
        <f t="shared" si="593"/>
        <v>grey</v>
      </c>
      <c r="HJ223" s="633" t="str">
        <f t="shared" si="593"/>
        <v>grey</v>
      </c>
      <c r="HK223" s="633" t="str">
        <f t="shared" si="593"/>
        <v>grey</v>
      </c>
      <c r="HL223" s="633" t="str">
        <f t="shared" si="593"/>
        <v>grey</v>
      </c>
      <c r="HM223" s="633" t="str">
        <f t="shared" si="593"/>
        <v>grey</v>
      </c>
      <c r="HN223" s="633" t="str">
        <f t="shared" si="593"/>
        <v>grey</v>
      </c>
      <c r="HO223" s="633" t="str">
        <f t="shared" si="593"/>
        <v>grey</v>
      </c>
      <c r="HP223" s="633" t="str">
        <f t="shared" si="593"/>
        <v>grey</v>
      </c>
      <c r="HQ223" s="633" t="str">
        <f t="shared" si="593"/>
        <v>grey</v>
      </c>
      <c r="HR223" s="633" t="str">
        <f t="shared" si="593"/>
        <v>grey</v>
      </c>
      <c r="HS223" s="1162" t="str">
        <f t="shared" ref="HS223" si="594">IF($GG223="grey","grey",IF(BC223="","",IF(COUNTIF($CV$6:$CV$7,BC223)&gt;0,"","red")))</f>
        <v>grey</v>
      </c>
      <c r="HT223" s="1151" t="str">
        <f t="shared" ref="HT223:HU223" si="595">IF($GG223="grey","grey","")</f>
        <v>grey</v>
      </c>
      <c r="HU223" s="1160" t="str">
        <f t="shared" si="595"/>
        <v>grey</v>
      </c>
    </row>
    <row r="224" spans="2:229">
      <c r="B224" s="1175" t="str">
        <f>IFERROR(INDEX($DV:$DV,ROW()),"")&amp;""</f>
        <v/>
      </c>
      <c r="C224" s="1176"/>
      <c r="D224" s="1177" t="str">
        <f>IFERROR(INDEX($DX:$DX,ROW()),"")&amp;""</f>
        <v/>
      </c>
      <c r="E224" s="1176"/>
      <c r="F224" s="1175" t="str">
        <f>IFERROR(INDEX($DZ:$DZ,ROW()),"")&amp;""</f>
        <v/>
      </c>
      <c r="G224" s="1176"/>
      <c r="H224" s="1175" t="str">
        <f>IFERROR(INDEX($EB:$EB,ROW()),"")&amp;""</f>
        <v/>
      </c>
      <c r="I224" s="1176"/>
      <c r="J224" s="1175" t="str">
        <f>IFERROR(INDEX($ED:$ED,ROW()),"")&amp;""</f>
        <v/>
      </c>
      <c r="K224" s="1176"/>
      <c r="L224" s="1175" t="str">
        <f>IFERROR(INDEX($EF:$EF,ROW()),"")&amp;""</f>
        <v/>
      </c>
      <c r="M224" s="1176"/>
      <c r="O224" s="1152"/>
      <c r="P224" s="1152"/>
      <c r="Q224" s="1161"/>
      <c r="R224" s="1152"/>
      <c r="S224" s="635" t="s">
        <v>643</v>
      </c>
      <c r="T224" s="635" t="s">
        <v>643</v>
      </c>
      <c r="U224" s="635" t="s">
        <v>643</v>
      </c>
      <c r="V224" s="635" t="s">
        <v>643</v>
      </c>
      <c r="W224" s="635" t="s">
        <v>643</v>
      </c>
      <c r="X224" s="635" t="s">
        <v>643</v>
      </c>
      <c r="Y224" s="635" t="s">
        <v>643</v>
      </c>
      <c r="Z224" s="635" t="s">
        <v>643</v>
      </c>
      <c r="AA224" s="635" t="s">
        <v>643</v>
      </c>
      <c r="AB224" s="635" t="s">
        <v>643</v>
      </c>
      <c r="AC224" s="635" t="s">
        <v>643</v>
      </c>
      <c r="AD224" s="635" t="s">
        <v>643</v>
      </c>
      <c r="AE224" s="635" t="s">
        <v>643</v>
      </c>
      <c r="AF224" s="635" t="s">
        <v>643</v>
      </c>
      <c r="AG224" s="635" t="s">
        <v>643</v>
      </c>
      <c r="AH224" s="635" t="s">
        <v>643</v>
      </c>
      <c r="AI224" s="635" t="s">
        <v>643</v>
      </c>
      <c r="AJ224" s="635" t="s">
        <v>643</v>
      </c>
      <c r="AK224" s="635" t="s">
        <v>643</v>
      </c>
      <c r="AL224" s="635" t="s">
        <v>643</v>
      </c>
      <c r="AM224" s="635" t="s">
        <v>643</v>
      </c>
      <c r="AN224" s="635" t="s">
        <v>643</v>
      </c>
      <c r="AO224" s="635" t="s">
        <v>643</v>
      </c>
      <c r="AP224" s="635" t="s">
        <v>643</v>
      </c>
      <c r="AQ224" s="635" t="s">
        <v>643</v>
      </c>
      <c r="AR224" s="635" t="s">
        <v>643</v>
      </c>
      <c r="AS224" s="635" t="s">
        <v>643</v>
      </c>
      <c r="AT224" s="635" t="s">
        <v>643</v>
      </c>
      <c r="AU224" s="635" t="s">
        <v>643</v>
      </c>
      <c r="AV224" s="635" t="s">
        <v>643</v>
      </c>
      <c r="AW224" s="635" t="s">
        <v>643</v>
      </c>
      <c r="AX224" s="635" t="s">
        <v>643</v>
      </c>
      <c r="AY224" s="635" t="s">
        <v>643</v>
      </c>
      <c r="AZ224" s="635" t="s">
        <v>643</v>
      </c>
      <c r="BA224" s="635" t="s">
        <v>643</v>
      </c>
      <c r="BB224" s="635" t="s">
        <v>643</v>
      </c>
      <c r="BC224" s="1179"/>
      <c r="BD224" s="1152"/>
      <c r="BE224" s="1181"/>
      <c r="BP224" s="50" t="e">
        <f>INDEX(番号!$CA$5:$CB$44,C223,2)</f>
        <v>#VALUE!</v>
      </c>
      <c r="BQ224" s="50" t="str">
        <f>IF(C223="","",IF(BP224="",INDEX(番号!$CA$44:$CB222,C223,2),BP224))</f>
        <v/>
      </c>
      <c r="BR224" s="50" t="e">
        <f>INDEX(番号!$CC$5:$CE$52,C223,3)</f>
        <v>#VALUE!</v>
      </c>
      <c r="BS224" s="50" t="str">
        <f>IF(C223="","",IF(BR224="0",INDEX(番号!$CC$5:$CE$52,C223,2),BR224))&amp;""</f>
        <v/>
      </c>
      <c r="BT224" s="50" t="e">
        <f>INDEX(番号!$CA$5:$CB$44,E223,2)</f>
        <v>#VALUE!</v>
      </c>
      <c r="BU224" s="50" t="str">
        <f>IF(E223="","",IF(BT224="",INDEX(番号!$CA$44:$CB222,E223,2),BT224))&amp;""</f>
        <v/>
      </c>
      <c r="BV224" s="50" t="e">
        <f>INDEX(番号!$CC$5:$CE$52,E223,3)</f>
        <v>#VALUE!</v>
      </c>
      <c r="BW224" s="50" t="str">
        <f>IF(E223="","",IF(BV224="0",INDEX(番号!$CC$5:$CE$52,E223,2),BV224))&amp;""</f>
        <v/>
      </c>
      <c r="BX224" s="50" t="e">
        <f>INDEX(番号!$CA$5:$CB$44,G223,2)</f>
        <v>#VALUE!</v>
      </c>
      <c r="BY224" s="50" t="str">
        <f>IF(G223="","",IF(BX224="",INDEX(番号!$CA$44:$CB222,G223,2),BX224))&amp;""</f>
        <v/>
      </c>
      <c r="BZ224" s="50" t="e">
        <f>INDEX(番号!$CC$5:$CE$52,G223,3)</f>
        <v>#VALUE!</v>
      </c>
      <c r="CA224" s="50" t="str">
        <f>IF(G223="","",IF(BZ224="0",INDEX(番号!$CC$5:$CE$52,G223,2),BZ224))&amp;""</f>
        <v/>
      </c>
      <c r="CB224" s="50" t="e">
        <f>INDEX(番号!$CA$5:$CB$44,I223,2)</f>
        <v>#VALUE!</v>
      </c>
      <c r="CC224" s="50" t="str">
        <f>IF(I223="","",IF(CB224="",INDEX(番号!$CA$44:$CB222,I223,2),CB224))&amp;""</f>
        <v/>
      </c>
      <c r="CD224" s="50" t="e">
        <f>INDEX(番号!$CC$5:$CE$52,I223,3)</f>
        <v>#VALUE!</v>
      </c>
      <c r="CE224" s="50" t="str">
        <f>IF(I223="","",IF(CD224="0",INDEX(番号!$CC$5:$CE$52,I223,2),CD224))&amp;""</f>
        <v/>
      </c>
      <c r="CF224" s="50" t="e">
        <f>INDEX(番号!$CA$5:$CB$44,K223,2)</f>
        <v>#VALUE!</v>
      </c>
      <c r="CG224" s="50" t="str">
        <f>IF(K223="","",IF(CF224="",INDEX(番号!$CA$5:$CB$44,K223,1),CF224))&amp;""</f>
        <v/>
      </c>
      <c r="CH224" s="50" t="e">
        <f>INDEX(番号!$CC$5:$CE$52,K223,3)</f>
        <v>#VALUE!</v>
      </c>
      <c r="CI224" s="50" t="str">
        <f>IF(K223="","",IF(CH224="0",INDEX(番号!$CC$5:$CE$52,K223,2),CH224))&amp;""</f>
        <v/>
      </c>
      <c r="CJ224" s="50" t="e">
        <f>INDEX(番号!$CA$5:$CB$44,M223,2)</f>
        <v>#VALUE!</v>
      </c>
      <c r="CK224" s="50" t="str">
        <f>IF(M223="","",IF(CJ224="",INDEX(番号!$CA$5:$CB$44,M223,1),CJ224))&amp;""</f>
        <v/>
      </c>
      <c r="CL224" s="50" t="e">
        <f>INDEX(番号!$CC$5:$CE$52,M223,3)</f>
        <v>#VALUE!</v>
      </c>
      <c r="CM224" s="50" t="str">
        <f>IF(M223="","",IF(CL224="0",INDEX(番号!$CC$5:$CE$52,M223,2),CL224))&amp;""</f>
        <v/>
      </c>
      <c r="DA224" s="1153" t="str">
        <f>IF(DA222="grey","grey","")</f>
        <v>grey</v>
      </c>
      <c r="DB224" s="1154"/>
      <c r="DC224" s="1153" t="str">
        <f>IF(DC222="grey","grey","")</f>
        <v>grey</v>
      </c>
      <c r="DD224" s="1154"/>
      <c r="DE224" s="1153" t="str">
        <f>IF(DE222="grey","grey","")</f>
        <v>grey</v>
      </c>
      <c r="DF224" s="1154"/>
      <c r="DG224" s="1153" t="str">
        <f>IF(DG222="grey","grey","")</f>
        <v>grey</v>
      </c>
      <c r="DH224" s="1154"/>
      <c r="DI224" s="1153" t="str">
        <f>IF(DI222="grey","grey","")</f>
        <v>grey</v>
      </c>
      <c r="DJ224" s="1154"/>
      <c r="DK224" s="1153" t="str">
        <f>IF(DK222="grey","grey","")</f>
        <v>grey</v>
      </c>
      <c r="DL224" s="1154"/>
      <c r="DM224" s="22" t="str">
        <f>IFERROR(INDEX(内線情報!$BL$5:$BL$41,MATCH(R224,内線情報!$AI$5:$AI$43,0),1),"")</f>
        <v/>
      </c>
      <c r="DS224" s="1141"/>
      <c r="DV224" s="1153" t="str">
        <f>IF(B223="DK",BQ224,IF(B223="NK",BS224,""))</f>
        <v/>
      </c>
      <c r="DW224" s="1154"/>
      <c r="DX224" s="1155" t="str">
        <f>IF(D223="DK",BU224,IF(D223="NK",BW224,""))</f>
        <v/>
      </c>
      <c r="DY224" s="1156"/>
      <c r="DZ224" s="1155" t="str">
        <f>IF(F223="DK",BY224,IF(F223="NK",CA224,""))</f>
        <v/>
      </c>
      <c r="EA224" s="1156"/>
      <c r="EB224" s="1155" t="str">
        <f>IF(H223="DK",CC224,IF(H223="NK",CE224,""))</f>
        <v/>
      </c>
      <c r="EC224" s="1156"/>
      <c r="ED224" s="1155" t="str">
        <f>IF(J223="DK",CG224,IF(J223="NK",CI224,""))</f>
        <v/>
      </c>
      <c r="EE224" s="1156"/>
      <c r="EF224" s="1155" t="str">
        <f>IF(L223="DK",CK224,IF(L223="NK",CM224,""))</f>
        <v/>
      </c>
      <c r="EG224" s="1156"/>
      <c r="ET224" s="1153"/>
      <c r="EU224" s="1154"/>
      <c r="EV224" s="1153"/>
      <c r="EW224" s="1154"/>
      <c r="EX224" s="1153"/>
      <c r="EY224" s="1154"/>
      <c r="EZ224" s="1153"/>
      <c r="FA224" s="1154"/>
      <c r="FB224" s="1153"/>
      <c r="FC224" s="1154"/>
      <c r="FD224" s="1153"/>
      <c r="FE224" s="1154"/>
      <c r="FF224" s="411"/>
      <c r="FG224" s="411"/>
      <c r="FH224" s="411"/>
      <c r="FI224" s="411"/>
      <c r="FJ224" s="411"/>
      <c r="FK224" s="411"/>
      <c r="FL224" s="411"/>
      <c r="FM224" s="411"/>
      <c r="FN224" s="411"/>
      <c r="FO224" s="411"/>
      <c r="FP224" s="411"/>
      <c r="FQ224" s="411"/>
      <c r="FR224" s="1153"/>
      <c r="FS224" s="1154"/>
      <c r="FT224" s="1153"/>
      <c r="FU224" s="1154"/>
      <c r="FV224" s="1153"/>
      <c r="FW224" s="1154"/>
      <c r="FX224" s="1153"/>
      <c r="FY224" s="1154"/>
      <c r="FZ224" s="1153"/>
      <c r="GA224" s="1154"/>
      <c r="GB224" s="1153"/>
      <c r="GC224" s="1154"/>
      <c r="GE224" s="1152"/>
      <c r="GF224" s="1152"/>
      <c r="GG224" s="1161"/>
      <c r="GH224" s="1152"/>
      <c r="GI224" s="633" t="str">
        <f t="shared" ref="GI224:HR224" si="596">IF(GI198="grey","grey",IF($GG223="grey","grey",IF(S224="","yellow",IF(COUNTIF($CW$6:$CW$7,S224)&gt;0,"","red"))))</f>
        <v>grey</v>
      </c>
      <c r="GJ224" s="633" t="str">
        <f t="shared" si="596"/>
        <v>grey</v>
      </c>
      <c r="GK224" s="633" t="str">
        <f t="shared" si="596"/>
        <v>grey</v>
      </c>
      <c r="GL224" s="633" t="str">
        <f t="shared" si="596"/>
        <v>grey</v>
      </c>
      <c r="GM224" s="633" t="str">
        <f t="shared" si="596"/>
        <v>grey</v>
      </c>
      <c r="GN224" s="633" t="str">
        <f t="shared" si="596"/>
        <v>grey</v>
      </c>
      <c r="GO224" s="633" t="str">
        <f t="shared" si="596"/>
        <v>grey</v>
      </c>
      <c r="GP224" s="633" t="str">
        <f t="shared" si="596"/>
        <v>grey</v>
      </c>
      <c r="GQ224" s="633" t="str">
        <f t="shared" si="596"/>
        <v>grey</v>
      </c>
      <c r="GR224" s="633" t="str">
        <f t="shared" si="596"/>
        <v>grey</v>
      </c>
      <c r="GS224" s="633" t="str">
        <f t="shared" si="596"/>
        <v>grey</v>
      </c>
      <c r="GT224" s="633" t="str">
        <f t="shared" si="596"/>
        <v>grey</v>
      </c>
      <c r="GU224" s="633" t="str">
        <f t="shared" si="596"/>
        <v>grey</v>
      </c>
      <c r="GV224" s="633" t="str">
        <f t="shared" si="596"/>
        <v>grey</v>
      </c>
      <c r="GW224" s="633" t="str">
        <f t="shared" si="596"/>
        <v>grey</v>
      </c>
      <c r="GX224" s="633" t="str">
        <f t="shared" si="596"/>
        <v>grey</v>
      </c>
      <c r="GY224" s="633" t="str">
        <f t="shared" si="596"/>
        <v>grey</v>
      </c>
      <c r="GZ224" s="633" t="str">
        <f t="shared" si="596"/>
        <v>grey</v>
      </c>
      <c r="HA224" s="633" t="str">
        <f t="shared" si="596"/>
        <v>grey</v>
      </c>
      <c r="HB224" s="633" t="str">
        <f t="shared" si="596"/>
        <v>grey</v>
      </c>
      <c r="HC224" s="633" t="str">
        <f t="shared" si="596"/>
        <v>grey</v>
      </c>
      <c r="HD224" s="633" t="str">
        <f t="shared" si="596"/>
        <v>grey</v>
      </c>
      <c r="HE224" s="633" t="str">
        <f t="shared" si="596"/>
        <v>grey</v>
      </c>
      <c r="HF224" s="633" t="str">
        <f t="shared" si="596"/>
        <v>grey</v>
      </c>
      <c r="HG224" s="633" t="str">
        <f t="shared" si="596"/>
        <v>grey</v>
      </c>
      <c r="HH224" s="633" t="str">
        <f t="shared" si="596"/>
        <v>grey</v>
      </c>
      <c r="HI224" s="633" t="str">
        <f t="shared" si="596"/>
        <v>grey</v>
      </c>
      <c r="HJ224" s="633" t="str">
        <f t="shared" si="596"/>
        <v>grey</v>
      </c>
      <c r="HK224" s="633" t="str">
        <f t="shared" si="596"/>
        <v>grey</v>
      </c>
      <c r="HL224" s="633" t="str">
        <f t="shared" si="596"/>
        <v>grey</v>
      </c>
      <c r="HM224" s="633" t="str">
        <f t="shared" si="596"/>
        <v>grey</v>
      </c>
      <c r="HN224" s="633" t="str">
        <f t="shared" si="596"/>
        <v>grey</v>
      </c>
      <c r="HO224" s="633" t="str">
        <f t="shared" si="596"/>
        <v>grey</v>
      </c>
      <c r="HP224" s="633" t="str">
        <f t="shared" si="596"/>
        <v>grey</v>
      </c>
      <c r="HQ224" s="633" t="str">
        <f t="shared" si="596"/>
        <v>grey</v>
      </c>
      <c r="HR224" s="633" t="str">
        <f t="shared" si="596"/>
        <v>grey</v>
      </c>
      <c r="HS224" s="1163"/>
      <c r="HT224" s="1152"/>
      <c r="HU224" s="1161"/>
    </row>
    <row r="225" spans="1:229">
      <c r="B225" s="1175" t="str">
        <f>IFERROR(INDEX($DV:$DV,ROW()),"")&amp;""</f>
        <v/>
      </c>
      <c r="C225" s="1176"/>
      <c r="D225" s="1177" t="str">
        <f>IFERROR(INDEX($DX:$DX,ROW()),"")&amp;""</f>
        <v/>
      </c>
      <c r="E225" s="1176"/>
      <c r="F225" s="1175" t="str">
        <f>IFERROR(INDEX($DZ:$DZ,ROW()),"")&amp;""</f>
        <v/>
      </c>
      <c r="G225" s="1176"/>
      <c r="H225" s="1175" t="str">
        <f>IFERROR(INDEX($EB:$EB,ROW()),"")&amp;""</f>
        <v/>
      </c>
      <c r="I225" s="1176"/>
      <c r="J225" s="1175" t="str">
        <f>IFERROR(INDEX($ED:$ED,ROW()),"")&amp;""</f>
        <v/>
      </c>
      <c r="K225" s="1176"/>
      <c r="L225" s="1175" t="str">
        <f>IFERROR(INDEX($EF:$EF,ROW()),"")&amp;""</f>
        <v/>
      </c>
      <c r="M225" s="1176"/>
      <c r="O225" s="1151">
        <v>13</v>
      </c>
      <c r="P225" s="1151" t="str">
        <f>IFERROR(INDEX(内線情報!$C$5:$C$54,MATCH($Q225,内線情報!$B$5:$B$54,0)),"")&amp;""</f>
        <v/>
      </c>
      <c r="Q225" s="1160"/>
      <c r="R225" s="1151" t="str">
        <f>IFERROR(INDEX(内線情報!$D$5:$D$54,MATCH($Q225,内線情報!$B$5:$B$54,0)),"")&amp;""</f>
        <v/>
      </c>
      <c r="S225" s="634" t="s">
        <v>643</v>
      </c>
      <c r="T225" s="634" t="s">
        <v>643</v>
      </c>
      <c r="U225" s="634" t="s">
        <v>643</v>
      </c>
      <c r="V225" s="634" t="s">
        <v>643</v>
      </c>
      <c r="W225" s="634" t="s">
        <v>643</v>
      </c>
      <c r="X225" s="634" t="s">
        <v>643</v>
      </c>
      <c r="Y225" s="634" t="s">
        <v>643</v>
      </c>
      <c r="Z225" s="634" t="s">
        <v>643</v>
      </c>
      <c r="AA225" s="634" t="s">
        <v>643</v>
      </c>
      <c r="AB225" s="634" t="s">
        <v>643</v>
      </c>
      <c r="AC225" s="634" t="s">
        <v>643</v>
      </c>
      <c r="AD225" s="634" t="s">
        <v>643</v>
      </c>
      <c r="AE225" s="634" t="s">
        <v>643</v>
      </c>
      <c r="AF225" s="634" t="s">
        <v>643</v>
      </c>
      <c r="AG225" s="634" t="s">
        <v>643</v>
      </c>
      <c r="AH225" s="634" t="s">
        <v>643</v>
      </c>
      <c r="AI225" s="634" t="s">
        <v>643</v>
      </c>
      <c r="AJ225" s="634" t="s">
        <v>643</v>
      </c>
      <c r="AK225" s="634" t="s">
        <v>643</v>
      </c>
      <c r="AL225" s="634" t="s">
        <v>643</v>
      </c>
      <c r="AM225" s="634" t="s">
        <v>643</v>
      </c>
      <c r="AN225" s="634" t="s">
        <v>643</v>
      </c>
      <c r="AO225" s="634" t="s">
        <v>643</v>
      </c>
      <c r="AP225" s="634" t="s">
        <v>643</v>
      </c>
      <c r="AQ225" s="634" t="s">
        <v>643</v>
      </c>
      <c r="AR225" s="634" t="s">
        <v>643</v>
      </c>
      <c r="AS225" s="634" t="s">
        <v>643</v>
      </c>
      <c r="AT225" s="634" t="s">
        <v>643</v>
      </c>
      <c r="AU225" s="634" t="s">
        <v>643</v>
      </c>
      <c r="AV225" s="634" t="s">
        <v>643</v>
      </c>
      <c r="AW225" s="634" t="s">
        <v>643</v>
      </c>
      <c r="AX225" s="634" t="s">
        <v>643</v>
      </c>
      <c r="AY225" s="634" t="s">
        <v>643</v>
      </c>
      <c r="AZ225" s="634" t="s">
        <v>643</v>
      </c>
      <c r="BA225" s="634" t="s">
        <v>643</v>
      </c>
      <c r="BB225" s="634" t="s">
        <v>643</v>
      </c>
      <c r="BC225" s="1178" t="s">
        <v>643</v>
      </c>
      <c r="BD225" s="1151" t="str">
        <f>IFERROR(IF(Q225="","",IF(ISBLANK(INDEX(内線情報!$G$5:$G$54,Q225)),1,DS225)),"")&amp;""</f>
        <v/>
      </c>
      <c r="BE225" s="1180"/>
      <c r="BP225" s="50" t="s">
        <v>720</v>
      </c>
      <c r="BQ225" s="50" t="str">
        <f>IF(C223="","",INDEX(外線情報!$K$5:$K$16,C223,1))&amp;""</f>
        <v/>
      </c>
      <c r="BR225" s="50" t="s">
        <v>417</v>
      </c>
      <c r="BS225" s="50" t="str">
        <f>IF(C223="","",INDEX(NK･NKG!$CG$5:$CG$52,C223,1))&amp;""</f>
        <v/>
      </c>
      <c r="BT225" s="50" t="s">
        <v>720</v>
      </c>
      <c r="BU225" s="50" t="str">
        <f>IF(E223="","",INDEX(外線情報!$K$5:$K$16,E223,1))&amp;""</f>
        <v/>
      </c>
      <c r="BV225" s="50" t="s">
        <v>417</v>
      </c>
      <c r="BW225" s="50" t="str">
        <f>IF(E223="","",INDEX(NK･NKG!$CG$5:$CG$52,E223,1))&amp;""</f>
        <v/>
      </c>
      <c r="BX225" s="50" t="s">
        <v>720</v>
      </c>
      <c r="BY225" s="50" t="str">
        <f>IF(G223="","",INDEX(外線情報!$K$5:$K$16,G223,1))&amp;""</f>
        <v/>
      </c>
      <c r="BZ225" s="50" t="s">
        <v>417</v>
      </c>
      <c r="CA225" s="50" t="str">
        <f>IF(G223="","",INDEX(NK･NKG!$CG$5:$CG$52,G223,1))&amp;""</f>
        <v/>
      </c>
      <c r="CB225" s="50" t="s">
        <v>720</v>
      </c>
      <c r="CC225" s="50" t="str">
        <f>IF(I223="","",INDEX(外線情報!$K$5:$K$16,I223,1))&amp;""</f>
        <v/>
      </c>
      <c r="CD225" s="50" t="s">
        <v>417</v>
      </c>
      <c r="CE225" s="50" t="str">
        <f>IF(I223="","",INDEX(NK･NKG!$CG$5:$CG$52,I223,1))&amp;""</f>
        <v/>
      </c>
      <c r="CF225" s="50" t="s">
        <v>720</v>
      </c>
      <c r="CG225" s="50" t="str">
        <f>IF(K223="","",INDEX(外線情報!$K$5:$K$16,K223,1))&amp;""</f>
        <v/>
      </c>
      <c r="CH225" s="50" t="s">
        <v>417</v>
      </c>
      <c r="CI225" s="50" t="str">
        <f>IF(K223="","",INDEX(NK･NKG!$CG$5:$CG$52,K223,1))&amp;""</f>
        <v/>
      </c>
      <c r="CJ225" s="50" t="s">
        <v>720</v>
      </c>
      <c r="CK225" s="50" t="str">
        <f>IF(M223="","",INDEX(外線情報!$K$5:$K$16,M223,1))&amp;""</f>
        <v/>
      </c>
      <c r="CL225" s="50" t="s">
        <v>417</v>
      </c>
      <c r="CM225" s="50" t="str">
        <f>IF(M223="","",INDEX(NK･NKG!$CG$5:$CG$52,M223,1))&amp;""</f>
        <v/>
      </c>
      <c r="DA225" s="1153" t="str">
        <f t="shared" ref="DA225" si="597">IF(DA222="grey","grey","")</f>
        <v>grey</v>
      </c>
      <c r="DB225" s="1154"/>
      <c r="DC225" s="1153" t="str">
        <f t="shared" ref="DC225" si="598">IF(DC222="grey","grey","")</f>
        <v>grey</v>
      </c>
      <c r="DD225" s="1154"/>
      <c r="DE225" s="1153" t="str">
        <f t="shared" ref="DE225" si="599">IF(DE222="grey","grey","")</f>
        <v>grey</v>
      </c>
      <c r="DF225" s="1154"/>
      <c r="DG225" s="1153" t="str">
        <f t="shared" ref="DG225" si="600">IF(DG222="grey","grey","")</f>
        <v>grey</v>
      </c>
      <c r="DH225" s="1154"/>
      <c r="DI225" s="1153" t="str">
        <f t="shared" ref="DI225" si="601">IF(DI222="grey","grey","")</f>
        <v>grey</v>
      </c>
      <c r="DJ225" s="1154"/>
      <c r="DK225" s="1153" t="str">
        <f t="shared" ref="DK225" si="602">IF(DK222="grey","grey","")</f>
        <v>grey</v>
      </c>
      <c r="DL225" s="1154"/>
      <c r="DM225" s="22" t="str">
        <f>IFERROR(INDEX(内線情報!$BL$5:$BL$41,MATCH(R225,内線情報!$AI$5:$AI$43,0),1),"")</f>
        <v/>
      </c>
      <c r="DS225" s="1141" t="e">
        <f>INDEX(内線情報!$G$5:$G$54,MATCH(Q225,DK,0))</f>
        <v>#N/A</v>
      </c>
      <c r="DV225" s="1153" t="str">
        <f>IF(B223="IK",BQ225,IF(B223="NK",BS225,""))</f>
        <v/>
      </c>
      <c r="DW225" s="1154"/>
      <c r="DX225" s="1155" t="str">
        <f>IF(D223="IK",BU225,IF(D223="NK",BW225,""))</f>
        <v/>
      </c>
      <c r="DY225" s="1156"/>
      <c r="DZ225" s="1155" t="str">
        <f>IF(F223="IK",BY225,IF(F223="NK",CA225,""))</f>
        <v/>
      </c>
      <c r="EA225" s="1156"/>
      <c r="EB225" s="1155" t="str">
        <f>IF(H223="IK",CC225,IF(H223="NK",CE225,""))</f>
        <v/>
      </c>
      <c r="EC225" s="1156"/>
      <c r="ED225" s="1155" t="str">
        <f>IF(J223="IK",CG225,IF(J223="NK",CI225,""))</f>
        <v/>
      </c>
      <c r="EE225" s="1156"/>
      <c r="EF225" s="1155" t="str">
        <f>IF(L223="IK",CK225,IF(L223="NK",CM225,""))</f>
        <v/>
      </c>
      <c r="EG225" s="1156"/>
      <c r="ET225" s="1153"/>
      <c r="EU225" s="1154"/>
      <c r="EV225" s="1153"/>
      <c r="EW225" s="1154"/>
      <c r="EX225" s="1153"/>
      <c r="EY225" s="1154"/>
      <c r="EZ225" s="1153"/>
      <c r="FA225" s="1154"/>
      <c r="FB225" s="1153"/>
      <c r="FC225" s="1154"/>
      <c r="FD225" s="1153"/>
      <c r="FE225" s="1154"/>
      <c r="FF225" s="411"/>
      <c r="FG225" s="411"/>
      <c r="FH225" s="411"/>
      <c r="FI225" s="411"/>
      <c r="FJ225" s="411"/>
      <c r="FK225" s="411"/>
      <c r="FL225" s="411"/>
      <c r="FM225" s="411"/>
      <c r="FN225" s="411"/>
      <c r="FO225" s="411"/>
      <c r="FP225" s="411"/>
      <c r="FQ225" s="411"/>
      <c r="FR225" s="1153"/>
      <c r="FS225" s="1154"/>
      <c r="FT225" s="1153"/>
      <c r="FU225" s="1154"/>
      <c r="FV225" s="1153"/>
      <c r="FW225" s="1154"/>
      <c r="FX225" s="1153"/>
      <c r="FY225" s="1154"/>
      <c r="FZ225" s="1153"/>
      <c r="GA225" s="1154"/>
      <c r="GB225" s="1153"/>
      <c r="GC225" s="1154"/>
      <c r="GE225" s="1151" t="str">
        <f>IF($GF225="grey","grey","")</f>
        <v>grey</v>
      </c>
      <c r="GF225" s="1151" t="str">
        <f>IF($GG225="grey","grey","")</f>
        <v>grey</v>
      </c>
      <c r="GG225" s="1160" t="str">
        <f>IF(Q225="","grey",IF(COUNTIF(Q:Q,Q225)&gt;1,"red",IF(COUNTIF(_DK,Q225)&gt;0,"","red")))</f>
        <v>grey</v>
      </c>
      <c r="GH225" s="1151" t="str">
        <f>IF($GF225="grey","grey","")</f>
        <v>grey</v>
      </c>
      <c r="GI225" s="633" t="str">
        <f t="shared" ref="GI225:HR225" si="603">IF(GI198="grey","grey",IF($GG225="grey","grey",IF(S225="","yellow",IF(COUNTIF($CT$6:$CT$21,S225)&gt;0,"","red"))))</f>
        <v>grey</v>
      </c>
      <c r="GJ225" s="633" t="str">
        <f t="shared" si="603"/>
        <v>grey</v>
      </c>
      <c r="GK225" s="633" t="str">
        <f t="shared" si="603"/>
        <v>grey</v>
      </c>
      <c r="GL225" s="633" t="str">
        <f t="shared" si="603"/>
        <v>grey</v>
      </c>
      <c r="GM225" s="633" t="str">
        <f t="shared" si="603"/>
        <v>grey</v>
      </c>
      <c r="GN225" s="633" t="str">
        <f t="shared" si="603"/>
        <v>grey</v>
      </c>
      <c r="GO225" s="633" t="str">
        <f t="shared" si="603"/>
        <v>grey</v>
      </c>
      <c r="GP225" s="633" t="str">
        <f t="shared" si="603"/>
        <v>grey</v>
      </c>
      <c r="GQ225" s="633" t="str">
        <f t="shared" si="603"/>
        <v>grey</v>
      </c>
      <c r="GR225" s="633" t="str">
        <f t="shared" si="603"/>
        <v>grey</v>
      </c>
      <c r="GS225" s="633" t="str">
        <f t="shared" si="603"/>
        <v>grey</v>
      </c>
      <c r="GT225" s="633" t="str">
        <f t="shared" si="603"/>
        <v>grey</v>
      </c>
      <c r="GU225" s="633" t="str">
        <f t="shared" si="603"/>
        <v>grey</v>
      </c>
      <c r="GV225" s="633" t="str">
        <f t="shared" si="603"/>
        <v>grey</v>
      </c>
      <c r="GW225" s="633" t="str">
        <f t="shared" si="603"/>
        <v>grey</v>
      </c>
      <c r="GX225" s="633" t="str">
        <f t="shared" si="603"/>
        <v>grey</v>
      </c>
      <c r="GY225" s="633" t="str">
        <f t="shared" si="603"/>
        <v>grey</v>
      </c>
      <c r="GZ225" s="633" t="str">
        <f t="shared" si="603"/>
        <v>grey</v>
      </c>
      <c r="HA225" s="633" t="str">
        <f t="shared" si="603"/>
        <v>grey</v>
      </c>
      <c r="HB225" s="633" t="str">
        <f t="shared" si="603"/>
        <v>grey</v>
      </c>
      <c r="HC225" s="633" t="str">
        <f t="shared" si="603"/>
        <v>grey</v>
      </c>
      <c r="HD225" s="633" t="str">
        <f t="shared" si="603"/>
        <v>grey</v>
      </c>
      <c r="HE225" s="633" t="str">
        <f t="shared" si="603"/>
        <v>grey</v>
      </c>
      <c r="HF225" s="633" t="str">
        <f t="shared" si="603"/>
        <v>grey</v>
      </c>
      <c r="HG225" s="633" t="str">
        <f t="shared" si="603"/>
        <v>grey</v>
      </c>
      <c r="HH225" s="633" t="str">
        <f t="shared" si="603"/>
        <v>grey</v>
      </c>
      <c r="HI225" s="633" t="str">
        <f t="shared" si="603"/>
        <v>grey</v>
      </c>
      <c r="HJ225" s="633" t="str">
        <f t="shared" si="603"/>
        <v>grey</v>
      </c>
      <c r="HK225" s="633" t="str">
        <f t="shared" si="603"/>
        <v>grey</v>
      </c>
      <c r="HL225" s="633" t="str">
        <f t="shared" si="603"/>
        <v>grey</v>
      </c>
      <c r="HM225" s="633" t="str">
        <f t="shared" si="603"/>
        <v>grey</v>
      </c>
      <c r="HN225" s="633" t="str">
        <f t="shared" si="603"/>
        <v>grey</v>
      </c>
      <c r="HO225" s="633" t="str">
        <f t="shared" si="603"/>
        <v>grey</v>
      </c>
      <c r="HP225" s="633" t="str">
        <f t="shared" si="603"/>
        <v>grey</v>
      </c>
      <c r="HQ225" s="633" t="str">
        <f t="shared" si="603"/>
        <v>grey</v>
      </c>
      <c r="HR225" s="633" t="str">
        <f t="shared" si="603"/>
        <v>grey</v>
      </c>
      <c r="HS225" s="1162" t="str">
        <f t="shared" ref="HS225" si="604">IF($GG225="grey","grey",IF(BC225="","",IF(COUNTIF($CV$6:$CV$7,BC225)&gt;0,"","red")))</f>
        <v>grey</v>
      </c>
      <c r="HT225" s="1151" t="str">
        <f t="shared" ref="HT225:HU225" si="605">IF($GG225="grey","grey","")</f>
        <v>grey</v>
      </c>
      <c r="HU225" s="1160" t="str">
        <f t="shared" si="605"/>
        <v>grey</v>
      </c>
    </row>
    <row r="226" spans="1:229">
      <c r="B226" s="1182" t="s">
        <v>1318</v>
      </c>
      <c r="C226" s="1183"/>
      <c r="D226" s="1182" t="s">
        <v>1318</v>
      </c>
      <c r="E226" s="1183"/>
      <c r="F226" s="1182" t="s">
        <v>1318</v>
      </c>
      <c r="G226" s="1183"/>
      <c r="H226" s="1182" t="s">
        <v>1318</v>
      </c>
      <c r="I226" s="1183"/>
      <c r="J226" s="1182" t="s">
        <v>1318</v>
      </c>
      <c r="K226" s="1183"/>
      <c r="L226" s="1182" t="s">
        <v>1318</v>
      </c>
      <c r="M226" s="1183"/>
      <c r="O226" s="1152"/>
      <c r="P226" s="1152"/>
      <c r="Q226" s="1161"/>
      <c r="R226" s="1152"/>
      <c r="S226" s="635" t="s">
        <v>643</v>
      </c>
      <c r="T226" s="635" t="s">
        <v>643</v>
      </c>
      <c r="U226" s="635" t="s">
        <v>643</v>
      </c>
      <c r="V226" s="635" t="s">
        <v>643</v>
      </c>
      <c r="W226" s="635" t="s">
        <v>643</v>
      </c>
      <c r="X226" s="635" t="s">
        <v>643</v>
      </c>
      <c r="Y226" s="635" t="s">
        <v>643</v>
      </c>
      <c r="Z226" s="635" t="s">
        <v>643</v>
      </c>
      <c r="AA226" s="635" t="s">
        <v>643</v>
      </c>
      <c r="AB226" s="635" t="s">
        <v>643</v>
      </c>
      <c r="AC226" s="635" t="s">
        <v>643</v>
      </c>
      <c r="AD226" s="635" t="s">
        <v>643</v>
      </c>
      <c r="AE226" s="635" t="s">
        <v>643</v>
      </c>
      <c r="AF226" s="635" t="s">
        <v>643</v>
      </c>
      <c r="AG226" s="635" t="s">
        <v>643</v>
      </c>
      <c r="AH226" s="635" t="s">
        <v>643</v>
      </c>
      <c r="AI226" s="635" t="s">
        <v>643</v>
      </c>
      <c r="AJ226" s="635" t="s">
        <v>643</v>
      </c>
      <c r="AK226" s="635" t="s">
        <v>643</v>
      </c>
      <c r="AL226" s="635" t="s">
        <v>643</v>
      </c>
      <c r="AM226" s="635" t="s">
        <v>643</v>
      </c>
      <c r="AN226" s="635" t="s">
        <v>643</v>
      </c>
      <c r="AO226" s="635" t="s">
        <v>643</v>
      </c>
      <c r="AP226" s="635" t="s">
        <v>643</v>
      </c>
      <c r="AQ226" s="635" t="s">
        <v>643</v>
      </c>
      <c r="AR226" s="635" t="s">
        <v>643</v>
      </c>
      <c r="AS226" s="635" t="s">
        <v>643</v>
      </c>
      <c r="AT226" s="635" t="s">
        <v>643</v>
      </c>
      <c r="AU226" s="635" t="s">
        <v>643</v>
      </c>
      <c r="AV226" s="635" t="s">
        <v>643</v>
      </c>
      <c r="AW226" s="635" t="s">
        <v>643</v>
      </c>
      <c r="AX226" s="635" t="s">
        <v>643</v>
      </c>
      <c r="AY226" s="635" t="s">
        <v>643</v>
      </c>
      <c r="AZ226" s="635" t="s">
        <v>643</v>
      </c>
      <c r="BA226" s="635" t="s">
        <v>643</v>
      </c>
      <c r="BB226" s="635" t="s">
        <v>643</v>
      </c>
      <c r="BC226" s="1179"/>
      <c r="BD226" s="1152"/>
      <c r="BE226" s="1181"/>
      <c r="DA226" s="1164" t="str">
        <f>IF(DA222="grey","grey",IF(AND(B223&lt;&gt;$BG$7,B223&lt;&gt;$BG$9,B223&lt;&gt;$BG$13,B223&lt;&gt;$BG$12),"grey",IF(B226="","yellow",IF(COUNTIF($CN$6:$CN$32,B226)&gt;0,"","red"))))</f>
        <v>grey</v>
      </c>
      <c r="DB226" s="1165"/>
      <c r="DC226" s="1164" t="str">
        <f>IF(DC222="grey","grey",IF(AND(D223&lt;&gt;$BG$7,D223&lt;&gt;$BG$9,D223&lt;&gt;$BG$13,D223&lt;&gt;$BG$12),"grey",IF(D226="","yellow",IF(COUNTIF($CN$6:$CN$32,D226)&gt;0,"","red"))))</f>
        <v>grey</v>
      </c>
      <c r="DD226" s="1165"/>
      <c r="DE226" s="1164" t="str">
        <f>IF(DE222="grey","grey",IF(AND(F223&lt;&gt;$BG$7,F223&lt;&gt;$BG$9,F223&lt;&gt;$BG$13,F223&lt;&gt;$BG$12),"grey",IF(F226="","yellow",IF(COUNTIF($CN$6:$CN$32,F226)&gt;0,"","red"))))</f>
        <v>grey</v>
      </c>
      <c r="DF226" s="1165"/>
      <c r="DG226" s="1164" t="str">
        <f>IF(DG222="grey","grey",IF(AND(H223&lt;&gt;$BG$7,H223&lt;&gt;$BG$9,H223&lt;&gt;$BG$13,H223&lt;&gt;$BG$12),"grey",IF(H226="","yellow",IF(COUNTIF($CN$6:$CN$32,H226)&gt;0,"","red"))))</f>
        <v>grey</v>
      </c>
      <c r="DH226" s="1165"/>
      <c r="DI226" s="1164" t="str">
        <f>IF(DI222="grey","grey",IF(AND(J223&lt;&gt;$BG$7,J223&lt;&gt;$BG$9,J223&lt;&gt;$BG$13,J223&lt;&gt;$BG$12),"grey",IF(J226="","yellow",IF(COUNTIF($CN$6:$CN$32,J226)&gt;0,"","red"))))</f>
        <v>grey</v>
      </c>
      <c r="DJ226" s="1165"/>
      <c r="DK226" s="1164" t="str">
        <f>IF(DK222="grey","grey",IF(AND(L223&lt;&gt;$BG$7,L223&lt;&gt;$BG$9,L223&lt;&gt;$BG$13,L223&lt;&gt;$BG$12),"grey",IF(L226="","yellow",IF(COUNTIF($CN$6:$CN$32,L226)&gt;0,"","red"))))</f>
        <v>grey</v>
      </c>
      <c r="DL226" s="1165"/>
      <c r="DM226" s="22" t="str">
        <f>IFERROR(INDEX(内線情報!$BL$5:$BL$41,MATCH(R226,内線情報!$AI$5:$AI$43,0),1),"")</f>
        <v/>
      </c>
      <c r="DR226" s="22">
        <f>MAX(DR$2:DR225)</f>
        <v>1</v>
      </c>
      <c r="DS226" s="1141"/>
      <c r="DV226" s="1153"/>
      <c r="DW226" s="1154"/>
      <c r="DX226" s="1153"/>
      <c r="DY226" s="1154"/>
      <c r="DZ226" s="1153"/>
      <c r="EA226" s="1154"/>
      <c r="EB226" s="1153"/>
      <c r="EC226" s="1154"/>
      <c r="ED226" s="1153"/>
      <c r="EE226" s="1154"/>
      <c r="EF226" s="1153"/>
      <c r="EG226" s="1154"/>
      <c r="ET226" s="1153"/>
      <c r="EU226" s="1154"/>
      <c r="EV226" s="1153"/>
      <c r="EW226" s="1154"/>
      <c r="EX226" s="1153"/>
      <c r="EY226" s="1154"/>
      <c r="EZ226" s="1153"/>
      <c r="FA226" s="1154"/>
      <c r="FB226" s="1153"/>
      <c r="FC226" s="1154"/>
      <c r="FD226" s="1153"/>
      <c r="FE226" s="1154"/>
      <c r="FF226" s="411"/>
      <c r="FG226" s="411"/>
      <c r="FH226" s="411"/>
      <c r="FI226" s="411"/>
      <c r="FJ226" s="411"/>
      <c r="FK226" s="411"/>
      <c r="FL226" s="411"/>
      <c r="FM226" s="411"/>
      <c r="FN226" s="411"/>
      <c r="FO226" s="411"/>
      <c r="FP226" s="411"/>
      <c r="FQ226" s="411"/>
      <c r="FR226" s="1153"/>
      <c r="FS226" s="1154"/>
      <c r="FT226" s="1153"/>
      <c r="FU226" s="1154"/>
      <c r="FV226" s="1153"/>
      <c r="FW226" s="1154"/>
      <c r="FX226" s="1153"/>
      <c r="FY226" s="1154"/>
      <c r="FZ226" s="1153"/>
      <c r="GA226" s="1154"/>
      <c r="GB226" s="1153"/>
      <c r="GC226" s="1154"/>
      <c r="GE226" s="1152"/>
      <c r="GF226" s="1152"/>
      <c r="GG226" s="1161"/>
      <c r="GH226" s="1152"/>
      <c r="GI226" s="633" t="str">
        <f t="shared" ref="GI226:HR226" si="606">IF(GI198="grey","grey",IF($GG225="grey","grey",IF(S226="","yellow",IF(COUNTIF($CW$6:$CW$7,S226)&gt;0,"","red"))))</f>
        <v>grey</v>
      </c>
      <c r="GJ226" s="633" t="str">
        <f t="shared" si="606"/>
        <v>grey</v>
      </c>
      <c r="GK226" s="633" t="str">
        <f t="shared" si="606"/>
        <v>grey</v>
      </c>
      <c r="GL226" s="633" t="str">
        <f t="shared" si="606"/>
        <v>grey</v>
      </c>
      <c r="GM226" s="633" t="str">
        <f t="shared" si="606"/>
        <v>grey</v>
      </c>
      <c r="GN226" s="633" t="str">
        <f t="shared" si="606"/>
        <v>grey</v>
      </c>
      <c r="GO226" s="633" t="str">
        <f t="shared" si="606"/>
        <v>grey</v>
      </c>
      <c r="GP226" s="633" t="str">
        <f t="shared" si="606"/>
        <v>grey</v>
      </c>
      <c r="GQ226" s="633" t="str">
        <f t="shared" si="606"/>
        <v>grey</v>
      </c>
      <c r="GR226" s="633" t="str">
        <f t="shared" si="606"/>
        <v>grey</v>
      </c>
      <c r="GS226" s="633" t="str">
        <f t="shared" si="606"/>
        <v>grey</v>
      </c>
      <c r="GT226" s="633" t="str">
        <f t="shared" si="606"/>
        <v>grey</v>
      </c>
      <c r="GU226" s="633" t="str">
        <f t="shared" si="606"/>
        <v>grey</v>
      </c>
      <c r="GV226" s="633" t="str">
        <f t="shared" si="606"/>
        <v>grey</v>
      </c>
      <c r="GW226" s="633" t="str">
        <f t="shared" si="606"/>
        <v>grey</v>
      </c>
      <c r="GX226" s="633" t="str">
        <f t="shared" si="606"/>
        <v>grey</v>
      </c>
      <c r="GY226" s="633" t="str">
        <f t="shared" si="606"/>
        <v>grey</v>
      </c>
      <c r="GZ226" s="633" t="str">
        <f t="shared" si="606"/>
        <v>grey</v>
      </c>
      <c r="HA226" s="633" t="str">
        <f t="shared" si="606"/>
        <v>grey</v>
      </c>
      <c r="HB226" s="633" t="str">
        <f t="shared" si="606"/>
        <v>grey</v>
      </c>
      <c r="HC226" s="633" t="str">
        <f t="shared" si="606"/>
        <v>grey</v>
      </c>
      <c r="HD226" s="633" t="str">
        <f t="shared" si="606"/>
        <v>grey</v>
      </c>
      <c r="HE226" s="633" t="str">
        <f t="shared" si="606"/>
        <v>grey</v>
      </c>
      <c r="HF226" s="633" t="str">
        <f t="shared" si="606"/>
        <v>grey</v>
      </c>
      <c r="HG226" s="633" t="str">
        <f t="shared" si="606"/>
        <v>grey</v>
      </c>
      <c r="HH226" s="633" t="str">
        <f t="shared" si="606"/>
        <v>grey</v>
      </c>
      <c r="HI226" s="633" t="str">
        <f t="shared" si="606"/>
        <v>grey</v>
      </c>
      <c r="HJ226" s="633" t="str">
        <f t="shared" si="606"/>
        <v>grey</v>
      </c>
      <c r="HK226" s="633" t="str">
        <f t="shared" si="606"/>
        <v>grey</v>
      </c>
      <c r="HL226" s="633" t="str">
        <f t="shared" si="606"/>
        <v>grey</v>
      </c>
      <c r="HM226" s="633" t="str">
        <f t="shared" si="606"/>
        <v>grey</v>
      </c>
      <c r="HN226" s="633" t="str">
        <f t="shared" si="606"/>
        <v>grey</v>
      </c>
      <c r="HO226" s="633" t="str">
        <f t="shared" si="606"/>
        <v>grey</v>
      </c>
      <c r="HP226" s="633" t="str">
        <f t="shared" si="606"/>
        <v>grey</v>
      </c>
      <c r="HQ226" s="633" t="str">
        <f t="shared" si="606"/>
        <v>grey</v>
      </c>
      <c r="HR226" s="633" t="str">
        <f t="shared" si="606"/>
        <v>grey</v>
      </c>
      <c r="HS226" s="1163"/>
      <c r="HT226" s="1152"/>
      <c r="HU226" s="1161"/>
    </row>
    <row r="227" spans="1:229">
      <c r="J227" s="39"/>
      <c r="K227" s="39"/>
      <c r="L227" s="39"/>
      <c r="M227" s="39"/>
      <c r="DI227" s="39"/>
      <c r="DJ227" s="39"/>
      <c r="DK227" s="39"/>
      <c r="DL227" s="39"/>
    </row>
    <row r="228" spans="1:229">
      <c r="A228" s="27"/>
      <c r="B228" s="28" t="s">
        <v>17</v>
      </c>
      <c r="C228" s="18"/>
      <c r="D228" s="18"/>
      <c r="E228" s="18"/>
      <c r="F228" s="18"/>
      <c r="G228" s="18"/>
      <c r="H228" s="18"/>
      <c r="I228" s="18"/>
      <c r="J228" s="26"/>
      <c r="K228" s="26"/>
      <c r="L228" s="26"/>
      <c r="M228" s="26"/>
      <c r="N228" s="22"/>
      <c r="O228" s="23"/>
      <c r="P228" s="22"/>
      <c r="Q228" s="23"/>
      <c r="R228" s="29"/>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3"/>
      <c r="DA228" s="28" t="s">
        <v>17</v>
      </c>
      <c r="DB228" s="18"/>
      <c r="DC228" s="18"/>
      <c r="DD228" s="18"/>
      <c r="DE228" s="18"/>
      <c r="DF228" s="18"/>
      <c r="DG228" s="18"/>
      <c r="DH228" s="18"/>
      <c r="DI228" s="26"/>
      <c r="DJ228" s="26"/>
      <c r="DK228" s="26"/>
      <c r="DL228" s="26"/>
    </row>
    <row r="229" spans="1:229">
      <c r="B229" s="1186" t="s">
        <v>276</v>
      </c>
      <c r="C229" s="1187"/>
      <c r="D229" s="1186" t="s">
        <v>277</v>
      </c>
      <c r="E229" s="1187"/>
      <c r="F229" s="1186" t="s">
        <v>278</v>
      </c>
      <c r="G229" s="1187"/>
      <c r="H229" s="1186" t="s">
        <v>279</v>
      </c>
      <c r="I229" s="1187"/>
      <c r="J229" s="1186" t="s">
        <v>280</v>
      </c>
      <c r="K229" s="1187"/>
      <c r="L229" s="1186" t="s">
        <v>281</v>
      </c>
      <c r="M229" s="1187"/>
      <c r="O229" s="32" t="s">
        <v>282</v>
      </c>
      <c r="P229" s="33" t="s">
        <v>283</v>
      </c>
      <c r="S229" s="1148" t="s">
        <v>284</v>
      </c>
      <c r="T229" s="1149"/>
      <c r="U229" s="1149"/>
      <c r="V229" s="1149"/>
      <c r="W229" s="1149"/>
      <c r="X229" s="1149"/>
      <c r="Y229" s="1149"/>
      <c r="Z229" s="1149"/>
      <c r="AA229" s="1149"/>
      <c r="AB229" s="1149"/>
      <c r="AC229" s="1149"/>
      <c r="AD229" s="1149"/>
      <c r="AE229" s="1149"/>
      <c r="AF229" s="1149"/>
      <c r="AG229" s="1149"/>
      <c r="AH229" s="1149"/>
      <c r="AI229" s="1149"/>
      <c r="AJ229" s="1149"/>
      <c r="AK229" s="1149"/>
      <c r="AL229" s="1149"/>
      <c r="AM229" s="1149"/>
      <c r="AN229" s="1149"/>
      <c r="AO229" s="1149"/>
      <c r="AP229" s="1149"/>
      <c r="AQ229" s="1149"/>
      <c r="AR229" s="1149"/>
      <c r="AS229" s="1149"/>
      <c r="AT229" s="1149"/>
      <c r="AU229" s="1149"/>
      <c r="AV229" s="1149"/>
      <c r="AW229" s="1149"/>
      <c r="AX229" s="1149"/>
      <c r="AY229" s="1149"/>
      <c r="AZ229" s="1149"/>
      <c r="BA229" s="1149"/>
      <c r="BB229" s="1150"/>
      <c r="DA229" s="1166" t="str">
        <f>IFERROR(IF(COUNT(Q233:Q258)&gt;0,IF($DN232&lt;8,"grey",B229),"grey"),B229)</f>
        <v>grey</v>
      </c>
      <c r="DB229" s="1167"/>
      <c r="DC229" s="1166" t="str">
        <f>IFERROR(IF(COUNT(Q233:Q258)&gt;0,IF($DN232&lt;8,"grey",D229),"grey"),D229)</f>
        <v>grey</v>
      </c>
      <c r="DD229" s="1167"/>
      <c r="DE229" s="1166" t="str">
        <f>IFERROR(IF(COUNT(Q233:Q258)&gt;0,IF($DN232&lt;8,"grey",F229),"grey"),F229)</f>
        <v>grey</v>
      </c>
      <c r="DF229" s="1167"/>
      <c r="DG229" s="1166" t="str">
        <f>IFERROR(IF(COUNT(Q233:Q258)&gt;0,IF($DN232&lt;8,"grey",H229),"grey"),H229)</f>
        <v>grey</v>
      </c>
      <c r="DH229" s="1167"/>
      <c r="DI229" s="1166" t="str">
        <f>IFERROR(IF(COUNT(Q233:Q258)&gt;0,IF($DN232&lt;8,"grey",J229),"grey"),J229)</f>
        <v>grey</v>
      </c>
      <c r="DJ229" s="1167"/>
      <c r="DK229" s="1166" t="str">
        <f>IFERROR(IF(COUNT(Q233:Q258)&gt;0,IF($DN232&lt;8,"grey",L229),"grey"),L229)</f>
        <v>grey</v>
      </c>
      <c r="DL229" s="1167"/>
      <c r="DV229" s="1172" t="s">
        <v>1288</v>
      </c>
      <c r="DW229" s="1173"/>
      <c r="DX229" s="1173"/>
      <c r="DY229" s="1173"/>
      <c r="DZ229" s="1173"/>
      <c r="EA229" s="1173"/>
      <c r="EB229" s="1173"/>
      <c r="EC229" s="1173"/>
      <c r="ED229" s="1173"/>
      <c r="EE229" s="1173"/>
      <c r="EF229" s="1173"/>
      <c r="EG229" s="1173"/>
      <c r="EH229" s="1173"/>
      <c r="EI229" s="1173"/>
      <c r="EJ229" s="1173"/>
      <c r="EK229" s="1173"/>
      <c r="EL229" s="1173"/>
      <c r="EM229" s="1173"/>
      <c r="EN229" s="1173"/>
      <c r="EO229" s="1173"/>
      <c r="EP229" s="1173"/>
      <c r="EQ229" s="1173"/>
      <c r="ER229" s="1173"/>
      <c r="ES229" s="1173"/>
      <c r="ET229" s="1173"/>
      <c r="EU229" s="1173"/>
      <c r="EV229" s="1173"/>
      <c r="EW229" s="1173"/>
      <c r="EX229" s="1173"/>
      <c r="EY229" s="1173"/>
      <c r="EZ229" s="1173"/>
      <c r="FA229" s="1173"/>
      <c r="FB229" s="1173"/>
      <c r="FC229" s="1173"/>
      <c r="FD229" s="1173"/>
      <c r="FE229" s="1173"/>
      <c r="FF229" s="417"/>
      <c r="FG229" s="417"/>
      <c r="FH229" s="417"/>
      <c r="FI229" s="417"/>
      <c r="FJ229" s="417"/>
      <c r="FK229" s="417"/>
      <c r="FL229" s="417"/>
      <c r="FM229" s="417"/>
      <c r="FN229" s="417"/>
      <c r="FO229" s="417"/>
      <c r="FP229" s="417"/>
      <c r="FQ229" s="417"/>
      <c r="FR229" s="417"/>
      <c r="FS229" s="417"/>
      <c r="FT229" s="417"/>
      <c r="FU229" s="417"/>
      <c r="FV229" s="417"/>
      <c r="FW229" s="417"/>
      <c r="FX229" s="417"/>
      <c r="FY229" s="417"/>
      <c r="FZ229" s="417"/>
      <c r="GA229" s="417"/>
      <c r="GB229" s="417"/>
      <c r="GC229" s="417"/>
      <c r="GE229" s="32"/>
      <c r="GF229" s="33"/>
      <c r="GI229" s="1148" t="s">
        <v>1290</v>
      </c>
      <c r="GJ229" s="1149"/>
      <c r="GK229" s="1149"/>
      <c r="GL229" s="1149"/>
      <c r="GM229" s="1149"/>
      <c r="GN229" s="1149"/>
      <c r="GO229" s="1149"/>
      <c r="GP229" s="1149"/>
      <c r="GQ229" s="1149"/>
      <c r="GR229" s="1149"/>
      <c r="GS229" s="1149"/>
      <c r="GT229" s="1149"/>
      <c r="GU229" s="1149"/>
      <c r="GV229" s="1149"/>
      <c r="GW229" s="1149"/>
      <c r="GX229" s="1149"/>
      <c r="GY229" s="1149"/>
      <c r="GZ229" s="1149"/>
      <c r="HA229" s="1149"/>
      <c r="HB229" s="1149"/>
      <c r="HC229" s="1149"/>
      <c r="HD229" s="1149"/>
      <c r="HE229" s="1149"/>
      <c r="HF229" s="1149"/>
      <c r="HG229" s="1149"/>
      <c r="HH229" s="1149"/>
      <c r="HI229" s="1149"/>
      <c r="HJ229" s="1149"/>
      <c r="HK229" s="1149"/>
      <c r="HL229" s="1149"/>
      <c r="HM229" s="1149"/>
      <c r="HN229" s="1149"/>
      <c r="HO229" s="1149"/>
      <c r="HP229" s="1149"/>
      <c r="HQ229" s="1149"/>
      <c r="HR229" s="1150"/>
    </row>
    <row r="230" spans="1:229">
      <c r="B230" s="34" t="s">
        <v>57</v>
      </c>
      <c r="C230" s="35"/>
      <c r="D230" s="34" t="s">
        <v>57</v>
      </c>
      <c r="E230" s="35"/>
      <c r="F230" s="34" t="s">
        <v>57</v>
      </c>
      <c r="G230" s="35"/>
      <c r="H230" s="34" t="s">
        <v>57</v>
      </c>
      <c r="I230" s="35"/>
      <c r="J230" s="34" t="s">
        <v>57</v>
      </c>
      <c r="K230" s="35"/>
      <c r="L230" s="34" t="s">
        <v>57</v>
      </c>
      <c r="M230" s="35"/>
      <c r="O230" s="36" t="str">
        <f>IF(SUM(Q232:Q258)&gt;0,DR230,"")</f>
        <v/>
      </c>
      <c r="P230" s="37">
        <f>COUNT(Q232:Q258)</f>
        <v>0</v>
      </c>
      <c r="S230" s="38">
        <v>1</v>
      </c>
      <c r="T230" s="38">
        <v>2</v>
      </c>
      <c r="U230" s="38">
        <v>3</v>
      </c>
      <c r="V230" s="38">
        <v>4</v>
      </c>
      <c r="W230" s="38">
        <v>5</v>
      </c>
      <c r="X230" s="38">
        <v>6</v>
      </c>
      <c r="Y230" s="38">
        <v>7</v>
      </c>
      <c r="Z230" s="38">
        <v>8</v>
      </c>
      <c r="AA230" s="38">
        <v>9</v>
      </c>
      <c r="AB230" s="38">
        <v>10</v>
      </c>
      <c r="AC230" s="38">
        <v>11</v>
      </c>
      <c r="AD230" s="38">
        <v>12</v>
      </c>
      <c r="AE230" s="38">
        <v>13</v>
      </c>
      <c r="AF230" s="38">
        <v>14</v>
      </c>
      <c r="AG230" s="38">
        <v>15</v>
      </c>
      <c r="AH230" s="38">
        <v>16</v>
      </c>
      <c r="AI230" s="38">
        <v>17</v>
      </c>
      <c r="AJ230" s="38">
        <v>18</v>
      </c>
      <c r="AK230" s="38">
        <v>19</v>
      </c>
      <c r="AL230" s="38">
        <v>20</v>
      </c>
      <c r="AM230" s="38">
        <v>21</v>
      </c>
      <c r="AN230" s="38">
        <v>22</v>
      </c>
      <c r="AO230" s="38">
        <v>23</v>
      </c>
      <c r="AP230" s="38">
        <v>24</v>
      </c>
      <c r="AQ230" s="38">
        <v>25</v>
      </c>
      <c r="AR230" s="38">
        <v>26</v>
      </c>
      <c r="AS230" s="38">
        <v>27</v>
      </c>
      <c r="AT230" s="38">
        <v>28</v>
      </c>
      <c r="AU230" s="38">
        <v>29</v>
      </c>
      <c r="AV230" s="38">
        <v>30</v>
      </c>
      <c r="AW230" s="38">
        <v>31</v>
      </c>
      <c r="AX230" s="38">
        <v>32</v>
      </c>
      <c r="AY230" s="38">
        <v>33</v>
      </c>
      <c r="AZ230" s="38">
        <v>34</v>
      </c>
      <c r="BA230" s="38">
        <v>35</v>
      </c>
      <c r="BB230" s="38">
        <v>36</v>
      </c>
      <c r="BP230" s="50" t="s">
        <v>589</v>
      </c>
      <c r="BQ230" s="52"/>
      <c r="BR230" s="50" t="s">
        <v>417</v>
      </c>
      <c r="BS230" s="52"/>
      <c r="BT230" s="50" t="s">
        <v>589</v>
      </c>
      <c r="BU230" s="52"/>
      <c r="BV230" s="50" t="s">
        <v>417</v>
      </c>
      <c r="BW230" s="52"/>
      <c r="BX230" s="50" t="s">
        <v>589</v>
      </c>
      <c r="BY230" s="52"/>
      <c r="BZ230" s="50" t="s">
        <v>417</v>
      </c>
      <c r="CA230" s="52"/>
      <c r="CB230" s="50" t="s">
        <v>589</v>
      </c>
      <c r="CC230" s="52"/>
      <c r="CD230" s="50" t="s">
        <v>417</v>
      </c>
      <c r="CE230" s="52"/>
      <c r="CF230" s="50" t="s">
        <v>589</v>
      </c>
      <c r="CG230" s="52"/>
      <c r="CH230" s="50" t="s">
        <v>417</v>
      </c>
      <c r="CI230" s="52"/>
      <c r="CJ230" s="50" t="s">
        <v>589</v>
      </c>
      <c r="CK230" s="52"/>
      <c r="CL230" s="50" t="s">
        <v>417</v>
      </c>
      <c r="CM230" s="52"/>
      <c r="DA230" s="34" t="str">
        <f>IF(DA229="grey","grey",IF(B230="","yellow",IF(COUNTIF($BG$6:$BG$39,B230)&gt;0,"","red")))</f>
        <v>grey</v>
      </c>
      <c r="DB230" s="35" t="str">
        <f ca="1">IF(DA229="grey","grey",IFERROR(IF(COUNTIF(INDIRECT(B230),SUBSTITUTE(C230,"*","~")),EU230,"red"),IF(AND(C230&lt;&gt;$BG$7,C230&lt;&gt;$BG$8,C230&lt;&gt;$BG$9,C230&lt;&gt;$BG$10,C230&lt;&gt;$BG$11,C230&lt;&gt;$BG$12,C230&lt;&gt;$BG$13),"grey",EU230)))</f>
        <v>grey</v>
      </c>
      <c r="DC230" s="34" t="str">
        <f>IF(DC229="grey","grey",IF(D230="","yellow",IF(COUNTIF($BG$6:$BG$39,D230)&gt;0,"","red")))</f>
        <v>grey</v>
      </c>
      <c r="DD230" s="35" t="str">
        <f ca="1">IF(DC229="grey","grey",IFERROR(IF(COUNTIF(INDIRECT(D230),SUBSTITUTE(E230,"*","~")),EW230,"red"),IF(AND(E230&lt;&gt;$BG$7,E230&lt;&gt;$BG$8,E230&lt;&gt;$BG$9,E230&lt;&gt;$BG$10,E230&lt;&gt;$BG$11,E230&lt;&gt;$BG$12,E230&lt;&gt;$BG$13),"grey",EW230)))</f>
        <v>grey</v>
      </c>
      <c r="DE230" s="34" t="str">
        <f>IF(DE229="grey","grey",IF(F230="","yellow",IF(COUNTIF($BG$6:$BG$39,F230)&gt;0,"","red")))</f>
        <v>grey</v>
      </c>
      <c r="DF230" s="35" t="str">
        <f ca="1">IF(DE229="grey","grey",IFERROR(IF(COUNTIF(INDIRECT(F230),SUBSTITUTE(G230,"*","~")),EY230,"red"),IF(AND(G230&lt;&gt;$BG$7,G230&lt;&gt;$BG$8,G230&lt;&gt;$BG$9,G230&lt;&gt;$BG$10,G230&lt;&gt;$BG$11,G230&lt;&gt;$BG$12,G230&lt;&gt;$BG$13),"grey",EY230)))</f>
        <v>grey</v>
      </c>
      <c r="DG230" s="34" t="str">
        <f>IF(DG229="grey","grey",IF(H230="","yellow",IF(COUNTIF($BG$6:$BG$39,H230)&gt;0,"","red")))</f>
        <v>grey</v>
      </c>
      <c r="DH230" s="35" t="str">
        <f ca="1">IF(DG229="grey","grey",IFERROR(IF(COUNTIF(INDIRECT(H230),SUBSTITUTE(I230,"*","~")),FA230,"red"),IF(AND(I230&lt;&gt;$BG$7,I230&lt;&gt;$BG$8,I230&lt;&gt;$BG$9,I230&lt;&gt;$BG$10,I230&lt;&gt;$BG$11,I230&lt;&gt;$BG$12,I230&lt;&gt;$BG$13),"grey",FA230)))</f>
        <v>grey</v>
      </c>
      <c r="DI230" s="34" t="str">
        <f>IF(DI229="grey","grey",IF(J230="","yellow",IF(COUNTIF($BG$6:$BG$39,J230)&gt;0,"","red")))</f>
        <v>grey</v>
      </c>
      <c r="DJ230" s="35" t="str">
        <f ca="1">IF(DI229="grey","grey",IFERROR(IF(COUNTIF(INDIRECT(J230),SUBSTITUTE(K230,"*","~")),FC230,"red"),IF(AND(K230&lt;&gt;$BG$7,K230&lt;&gt;$BG$8,K230&lt;&gt;$BG$9,K230&lt;&gt;$BG$10,K230&lt;&gt;$BG$11,K230&lt;&gt;$BG$12,K230&lt;&gt;$BG$13),"grey",FC230)))</f>
        <v>grey</v>
      </c>
      <c r="DK230" s="34" t="str">
        <f>IF(DK229="grey","grey",IF(L230="","yellow",IF(COUNTIF($BG$6:$BG$39,L230)&gt;0,"","red")))</f>
        <v>grey</v>
      </c>
      <c r="DL230" s="35" t="str">
        <f ca="1">IF(DK229="grey","grey",IFERROR(IF(COUNTIF(INDIRECT(L230),SUBSTITUTE(M230,"*","~")),FE230,"red"),IF(AND(M230&lt;&gt;$BG$7,M230&lt;&gt;$BG$8,M230&lt;&gt;$BG$9,M230&lt;&gt;$BG$10,M230&lt;&gt;$BG$11,M230&lt;&gt;$BG$12,M230&lt;&gt;$BG$13),"grey",FE230)))</f>
        <v>grey</v>
      </c>
      <c r="DR230" s="22" t="str">
        <f>IF(P230&gt;0,DR226+1,"")</f>
        <v/>
      </c>
      <c r="DS230" s="396"/>
      <c r="DV230" s="34" t="str">
        <f>CONCATENATE(B230,C230)</f>
        <v>未使用</v>
      </c>
      <c r="DW230" s="35"/>
      <c r="DX230" s="34" t="str">
        <f>CONCATENATE(D230,E230)</f>
        <v>未使用</v>
      </c>
      <c r="DY230" s="35"/>
      <c r="DZ230" s="34" t="str">
        <f>CONCATENATE(F230,G230)</f>
        <v>未使用</v>
      </c>
      <c r="EA230" s="35"/>
      <c r="EB230" s="34" t="str">
        <f>CONCATENATE(H230,I230)</f>
        <v>未使用</v>
      </c>
      <c r="EC230" s="35"/>
      <c r="ED230" s="34" t="str">
        <f>CONCATENATE(J230,K230)</f>
        <v>未使用</v>
      </c>
      <c r="EE230" s="35"/>
      <c r="EF230" s="34" t="str">
        <f>CONCATENATE(L230,M230)</f>
        <v>未使用</v>
      </c>
      <c r="EG230" s="35"/>
      <c r="EH230" s="22">
        <f>COUNTIF($DV$6:$EG$34,DV230)</f>
        <v>18</v>
      </c>
      <c r="EJ230" s="22">
        <f>COUNTIF($DV$6:$EG$34,DX230)</f>
        <v>18</v>
      </c>
      <c r="EL230" s="22">
        <f>COUNTIF($DV$6:$EG$34,DZ230)</f>
        <v>18</v>
      </c>
      <c r="EN230" s="22">
        <f>COUNTIF($DV$6:$EG$34,EB230)</f>
        <v>18</v>
      </c>
      <c r="EP230" s="22">
        <f>COUNTIF($DV$6:$EG$34,ED230)</f>
        <v>18</v>
      </c>
      <c r="ER230" s="22">
        <f>COUNTIF($DV$6:$EG$34,EF230)</f>
        <v>18</v>
      </c>
      <c r="ET230" s="34" t="str">
        <f>IF(DV230="未使用","",IF(EH230&lt;2,"","red"))</f>
        <v/>
      </c>
      <c r="EU230" s="35" t="str">
        <f>IF(B230="ボックスキー","",IF(C230="","red",FS230))</f>
        <v>red</v>
      </c>
      <c r="EV230" s="34" t="str">
        <f>IF(DX230="未使用","",IF(EJ230&lt;2,"","red"))</f>
        <v/>
      </c>
      <c r="EW230" s="35" t="str">
        <f>IF(D230="ボックスキー","",IF(E230="","red",FU230))</f>
        <v>red</v>
      </c>
      <c r="EX230" s="34" t="str">
        <f>IF(DZ230="未使用","",IF(EL230&lt;2,"","red"))</f>
        <v/>
      </c>
      <c r="EY230" s="35" t="str">
        <f>IF(F230="ボックスキー","",IF(G230="","red",FW230))</f>
        <v>red</v>
      </c>
      <c r="EZ230" s="34" t="str">
        <f>IF(EB230="未使用","",IF(EN230&lt;2,"","red"))</f>
        <v/>
      </c>
      <c r="FA230" s="35" t="str">
        <f>IF(H230="ボックスキー","",IF(I230="","red",FY230))</f>
        <v>red</v>
      </c>
      <c r="FB230" s="34" t="str">
        <f>IF(ED230="未使用","",IF(EP230&lt;2,"","red"))</f>
        <v/>
      </c>
      <c r="FC230" s="35" t="str">
        <f>IF(J230="ボックスキー","",IF(K230="","red",GA230))</f>
        <v>red</v>
      </c>
      <c r="FD230" s="34" t="str">
        <f>IF(EF230="未使用","",IF(ER230&lt;2,"","red"))</f>
        <v/>
      </c>
      <c r="FE230" s="35" t="str">
        <f>IF(L230="ボックスキー","",IF(M230="","red",GC230))</f>
        <v>red</v>
      </c>
      <c r="FF230" s="419"/>
      <c r="FG230" s="419"/>
      <c r="FH230" s="419"/>
      <c r="FI230" s="419"/>
      <c r="FJ230" s="419"/>
      <c r="FK230" s="419"/>
      <c r="FL230" s="419"/>
      <c r="FM230" s="419"/>
      <c r="FN230" s="419"/>
      <c r="FO230" s="419"/>
      <c r="FP230" s="419"/>
      <c r="FQ230" s="419"/>
      <c r="FR230" s="34"/>
      <c r="FS230" s="35" t="str">
        <f>IF(B230=$FG$6,INDEX($FG$7:$FG$18,C230),IF(B230=$FH$6,INDEX($FH$7:$FH$12,C230),IF(B230=$FI$6,INDEX($FI$7:$FI$18,C230),IF(B230=$FJ$6,INDEX($FJ$7:$FJ$56,C230),"none"))))</f>
        <v>none</v>
      </c>
      <c r="FT230" s="34"/>
      <c r="FU230" s="35" t="str">
        <f>IF(D230=$FG$6,INDEX($FG$7:$FG$18,E230),IF(D230=$FH$6,INDEX($FH$7:$FH$12,E230),IF(D230=$FI$6,INDEX($FI$7:$FI$18,E230),IF(D230=$FJ$6,INDEX($FJ$7:$FJ$56,E230),"none"))))</f>
        <v>none</v>
      </c>
      <c r="FV230" s="34"/>
      <c r="FW230" s="35" t="str">
        <f>IF(F230=$FG$6,INDEX($FG$7:$FG$18,G230),IF(F230=$FH$6,INDEX($FH$7:$FH$12,G230),IF(F230=$FI$6,INDEX($FI$7:$FI$18,G230),IF(F230=$FJ$6,INDEX($FJ$7:$FJ$56,G230),"none"))))</f>
        <v>none</v>
      </c>
      <c r="FX230" s="34"/>
      <c r="FY230" s="35" t="str">
        <f>IF(H230=$FG$6,INDEX($FG$7:$FG$18,I230),IF(H230=$FH$6,INDEX($FH$7:$FH$12,I230),IF(H230=$FI$6,INDEX($FI$7:$FI$18,I230),IF(H230=$FJ$6,INDEX($FJ$7:$FJ$56,I230),"none"))))</f>
        <v>none</v>
      </c>
      <c r="FZ230" s="34"/>
      <c r="GA230" s="35" t="str">
        <f>IF(J230=$FG$6,INDEX($FG$7:$FG$18,K230),IF(J230=$FH$6,INDEX($FH$7:$FH$12,K230),IF(J230=$FI$6,INDEX($FI$7:$FI$18,K230),IF(J230=$FJ$6,INDEX($FJ$7:$FJ$56,K230),"none"))))</f>
        <v>none</v>
      </c>
      <c r="GB230" s="34"/>
      <c r="GC230" s="35" t="str">
        <f>IF(L230=$FG$6,INDEX($FG$7:$FG$18,M230),IF(L230=$FH$6,INDEX($FH$7:$FH$12,M230),IF(L230=$FI$6,INDEX($FI$7:$FI$18,M230),IF(L230=$FJ$6,INDEX($FJ$7:$FJ$56,M230),"none"))))</f>
        <v>none</v>
      </c>
      <c r="GE230" s="36" t="str">
        <f>IF(COUNTIF($GG233:$GG258,"grey")=13,"grey","")</f>
        <v>grey</v>
      </c>
      <c r="GF230" s="36" t="str">
        <f>IF(COUNTIF($GG233:$GG258,"grey")=13,"grey","")</f>
        <v>grey</v>
      </c>
      <c r="GI230" s="686" t="str">
        <f>IFERROR(IF(COUNT($Q233:$Q258)&gt;0,IF($DN232&lt;8,"grey",B229),"grey"),B229)</f>
        <v>grey</v>
      </c>
      <c r="GJ230" s="686" t="str">
        <f>IFERROR(IF(COUNT($Q233:$Q258)&gt;0,IF($DN232&lt;8,"grey",D229),"grey"),D229)</f>
        <v>grey</v>
      </c>
      <c r="GK230" s="686" t="str">
        <f>IFERROR(IF(COUNT($Q233:$Q258)&gt;0,IF($DN232&lt;8,"grey",F229),"grey"),F229)</f>
        <v>grey</v>
      </c>
      <c r="GL230" s="686" t="str">
        <f>IFERROR(IF(COUNT($Q233:$Q258)&gt;0,IF($DN232&lt;8,"grey",H229),"grey"),H229)</f>
        <v>grey</v>
      </c>
      <c r="GM230" s="686" t="str">
        <f>IFERROR(IF(COUNT($Q233:$Q258)&gt;0,IF($DN232&lt;8,"grey",J229),"grey"),J229)</f>
        <v>grey</v>
      </c>
      <c r="GN230" s="686" t="str">
        <f>IFERROR(IF(COUNT($Q233:$Q258)&gt;0,IF($DN232&lt;8,"grey",L229),"grey"),L229)</f>
        <v>grey</v>
      </c>
      <c r="GO230" s="686" t="str">
        <f>IFERROR(IF(COUNT($Q233:$Q258)&gt;0,IF($DN232&lt;8,"grey",B234),"grey"),B234)</f>
        <v>grey</v>
      </c>
      <c r="GP230" s="686" t="str">
        <f>IFERROR(IF(COUNT($Q233:$Q258)&gt;0,IF($DN232&lt;8,"grey",D234),"grey"),D234)</f>
        <v>grey</v>
      </c>
      <c r="GQ230" s="686" t="str">
        <f>IFERROR(IF(COUNT($Q233:$Q258)&gt;0,IF($DN232&lt;18,"grey",F234),"grey"),F234)</f>
        <v>grey</v>
      </c>
      <c r="GR230" s="686" t="str">
        <f>IFERROR(IF(COUNT($Q233:$Q258)&gt;0,IF($DN232&lt;18,"grey",H234),"grey"),H234)</f>
        <v>grey</v>
      </c>
      <c r="GS230" s="686" t="str">
        <f>IFERROR(IF(COUNT($Q233:$Q258)&gt;0,IF($DN232&lt;18,"grey",J234),"grey"),J234)</f>
        <v>grey</v>
      </c>
      <c r="GT230" s="686" t="str">
        <f>IFERROR(IF(COUNT($Q233:$Q258)&gt;0,IF($DN232&lt;18,"grey",L234),"grey"),L234)</f>
        <v>grey</v>
      </c>
      <c r="GU230" s="686" t="str">
        <f>IFERROR(IF(COUNT($Q233:$Q258)&gt;0,IF($DN232&lt;18,"grey",B239),"grey"),B239)</f>
        <v>grey</v>
      </c>
      <c r="GV230" s="686" t="str">
        <f>IFERROR(IF(COUNT($Q233:$Q258)&gt;0,IF($DN232&lt;18,"grey",D239),"grey"),D239)</f>
        <v>grey</v>
      </c>
      <c r="GW230" s="686" t="str">
        <f>IFERROR(IF(COUNT($Q233:$Q258)&gt;0,IF($DN232&lt;18,"grey",F239),"grey"),F239)</f>
        <v>grey</v>
      </c>
      <c r="GX230" s="686" t="str">
        <f>IFERROR(IF(COUNT($Q233:$Q258)&gt;0,IF($DN232&lt;18,"grey",H239),"grey"),H239)</f>
        <v>grey</v>
      </c>
      <c r="GY230" s="686" t="str">
        <f>IFERROR(IF(COUNT($Q233:$Q258)&gt;0,IF($DN232&lt;18,"grey",J239),"grey"),J239)</f>
        <v>grey</v>
      </c>
      <c r="GZ230" s="686" t="str">
        <f>IFERROR(IF(COUNT($Q233:$Q258)&gt;0,IF($DN232&lt;18,"grey",L239),"grey"),L239)</f>
        <v>grey</v>
      </c>
      <c r="HA230" s="686" t="str">
        <f>IFERROR(IF(COUNT($Q233:$Q258)&gt;0,IF($DN232&lt;24,"grey",B244),"grey"),B244)</f>
        <v>grey</v>
      </c>
      <c r="HB230" s="686" t="str">
        <f>IFERROR(IF(COUNT($Q233:$Q258)&gt;0,IF($DN232&lt;24,"grey",D244),"grey"),D244)</f>
        <v>grey</v>
      </c>
      <c r="HC230" s="686" t="str">
        <f>IFERROR(IF(COUNT($Q233:$Q258)&gt;0,IF($DN232&lt;24,"grey",F244),"grey"),F244)</f>
        <v>grey</v>
      </c>
      <c r="HD230" s="686" t="str">
        <f>IFERROR(IF(COUNT($Q233:$Q258)&gt;0,IF($DN232&lt;24,"grey",H244),"grey"),H244)</f>
        <v>grey</v>
      </c>
      <c r="HE230" s="686" t="str">
        <f>IFERROR(IF(COUNT($Q233:$Q258)&gt;0,IF($DN232&lt;24,"grey",J244),"grey"),J244)</f>
        <v>grey</v>
      </c>
      <c r="HF230" s="686" t="str">
        <f>IFERROR(IF(COUNT($Q233:$Q258)&gt;0,IF($DN232&lt;24,"grey",L244),"grey"),L244)</f>
        <v>grey</v>
      </c>
      <c r="HG230" s="686" t="str">
        <f>IFERROR(IF(COUNT($Q233:$Q258)&gt;0,IF($DN232&lt;36,"grey",B249),"grey"),B249)</f>
        <v>grey</v>
      </c>
      <c r="HH230" s="686" t="str">
        <f>IFERROR(IF(COUNT($Q233:$Q258)&gt;0,IF($DN232&lt;36,"grey",D249),"grey"),D249)</f>
        <v>grey</v>
      </c>
      <c r="HI230" s="686" t="str">
        <f>IFERROR(IF(COUNT($Q233:$Q258)&gt;0,IF($DN232&lt;36,"grey",F249),"grey"),F249)</f>
        <v>grey</v>
      </c>
      <c r="HJ230" s="686" t="str">
        <f>IFERROR(IF(COUNT($Q233:$Q258)&gt;0,IF($DN232&lt;36,"grey",H249),"grey"),H249)</f>
        <v>grey</v>
      </c>
      <c r="HK230" s="686" t="str">
        <f>IFERROR(IF(COUNT($Q233:$Q258)&gt;0,IF($DN232&lt;36,"grey",J249),"grey"),J249)</f>
        <v>grey</v>
      </c>
      <c r="HL230" s="686" t="str">
        <f>IFERROR(IF(COUNT($Q233:$Q258)&gt;0,IF($DN232&lt;36,"grey",L249),"grey"),L249)</f>
        <v>grey</v>
      </c>
      <c r="HM230" s="686" t="str">
        <f>IFERROR(IF(COUNT($Q233:$Q258)&gt;0,IF($DN232&lt;36,"grey",B254),"grey"),B254)</f>
        <v>grey</v>
      </c>
      <c r="HN230" s="686" t="str">
        <f>IFERROR(IF(COUNT($Q233:$Q258)&gt;0,IF($DN232&lt;36,"grey",D254),"grey"),D254)</f>
        <v>grey</v>
      </c>
      <c r="HO230" s="686" t="str">
        <f>IFERROR(IF(COUNT($Q233:$Q258)&gt;0,IF($DN232&lt;36,"grey",F254),"grey"),F254)</f>
        <v>grey</v>
      </c>
      <c r="HP230" s="686" t="str">
        <f>IFERROR(IF(COUNT($Q233:$Q258)&gt;0,IF($DN232&lt;36,"grey",H254),"grey"),H254)</f>
        <v>grey</v>
      </c>
      <c r="HQ230" s="686" t="str">
        <f>IFERROR(IF(COUNT($Q233:$Q258)&gt;0,IF($DN232&lt;36,"grey",J254),"grey"),J254)</f>
        <v>grey</v>
      </c>
      <c r="HR230" s="686" t="str">
        <f>IFERROR(IF(COUNT($Q233:$Q258)&gt;0,IF($DN232&lt;36,"grey",L254),"grey"),L254)</f>
        <v>grey</v>
      </c>
    </row>
    <row r="231" spans="1:229">
      <c r="B231" s="1175" t="str">
        <f>IFERROR(INDEX($DV:$DV,ROW()),"")&amp;""</f>
        <v/>
      </c>
      <c r="C231" s="1176"/>
      <c r="D231" s="1177" t="str">
        <f>IFERROR(INDEX($DX:$DX,ROW()),"")&amp;""</f>
        <v/>
      </c>
      <c r="E231" s="1176"/>
      <c r="F231" s="1175" t="str">
        <f>IFERROR(INDEX($DZ:$DZ,ROW()),"")&amp;""</f>
        <v/>
      </c>
      <c r="G231" s="1176"/>
      <c r="H231" s="1175" t="str">
        <f>IFERROR(INDEX($EB:$EB,ROW()),"")&amp;""</f>
        <v/>
      </c>
      <c r="I231" s="1176"/>
      <c r="J231" s="1175" t="str">
        <f>IFERROR(INDEX($ED:$ED,ROW()),"")&amp;""</f>
        <v/>
      </c>
      <c r="K231" s="1176"/>
      <c r="L231" s="1175" t="str">
        <f>IFERROR(INDEX($EF:$EF,ROW()),"")&amp;""</f>
        <v/>
      </c>
      <c r="M231" s="1176"/>
      <c r="O231" s="1170" t="s">
        <v>285</v>
      </c>
      <c r="P231" s="1170" t="s">
        <v>286</v>
      </c>
      <c r="Q231" s="1168" t="s">
        <v>287</v>
      </c>
      <c r="R231" s="1170" t="s">
        <v>288</v>
      </c>
      <c r="S231" s="1157" t="s">
        <v>1373</v>
      </c>
      <c r="T231" s="1158"/>
      <c r="U231" s="1158"/>
      <c r="V231" s="1158"/>
      <c r="W231" s="1158"/>
      <c r="X231" s="1158"/>
      <c r="Y231" s="1158"/>
      <c r="Z231" s="1158"/>
      <c r="AA231" s="1158"/>
      <c r="AB231" s="1158"/>
      <c r="AC231" s="1158"/>
      <c r="AD231" s="1158"/>
      <c r="AE231" s="1158"/>
      <c r="AF231" s="1158"/>
      <c r="AG231" s="1158"/>
      <c r="AH231" s="1158"/>
      <c r="AI231" s="1158"/>
      <c r="AJ231" s="1158"/>
      <c r="AK231" s="1158"/>
      <c r="AL231" s="1158"/>
      <c r="AM231" s="1158"/>
      <c r="AN231" s="1158"/>
      <c r="AO231" s="1158"/>
      <c r="AP231" s="1158"/>
      <c r="AQ231" s="1158"/>
      <c r="AR231" s="1158"/>
      <c r="AS231" s="1158"/>
      <c r="AT231" s="1158"/>
      <c r="AU231" s="1158"/>
      <c r="AV231" s="1158"/>
      <c r="AW231" s="1158"/>
      <c r="AX231" s="1158"/>
      <c r="AY231" s="1158"/>
      <c r="AZ231" s="1158"/>
      <c r="BA231" s="1158"/>
      <c r="BB231" s="1159"/>
      <c r="BC231" s="1188" t="s">
        <v>1371</v>
      </c>
      <c r="BD231" s="1170" t="s">
        <v>584</v>
      </c>
      <c r="BE231" s="1168" t="s">
        <v>290</v>
      </c>
      <c r="BP231" s="50" t="e">
        <f>INDEX(番号!$CA$5:$CB$44,C230,2)</f>
        <v>#VALUE!</v>
      </c>
      <c r="BQ231" s="50" t="str">
        <f>IF(C230="","",IF(BP231="",INDEX(番号!$CA$44:$CB229,C230,2),BP231))</f>
        <v/>
      </c>
      <c r="BR231" s="50" t="e">
        <f>INDEX(番号!$CC$5:$CE$52,C230,3)</f>
        <v>#VALUE!</v>
      </c>
      <c r="BS231" s="50" t="str">
        <f>IF(C230="","",IF(BR231="0",INDEX(番号!$CC$5:$CE$52,C230,2),BR231))&amp;""</f>
        <v/>
      </c>
      <c r="BT231" s="50" t="e">
        <f>INDEX(番号!$CA$5:$CB$44,E230,2)</f>
        <v>#VALUE!</v>
      </c>
      <c r="BU231" s="50" t="str">
        <f>IF(E230="","",IF(BT231="",INDEX(番号!$CA$44:$CB229,E230,2),BT231))&amp;""</f>
        <v/>
      </c>
      <c r="BV231" s="50" t="e">
        <f>INDEX(番号!$CC$5:$CE$52,E230,3)</f>
        <v>#VALUE!</v>
      </c>
      <c r="BW231" s="50" t="str">
        <f>IF(E230="","",IF(BV231="0",INDEX(番号!$CC$5:$CE$52,E230,2),BV231))&amp;""</f>
        <v/>
      </c>
      <c r="BX231" s="50" t="e">
        <f>INDEX(番号!$CA$5:$CB$44,G230,2)</f>
        <v>#VALUE!</v>
      </c>
      <c r="BY231" s="50" t="str">
        <f>IF(G230="","",IF(BX231="",INDEX(番号!$CA$44:$CB229,G230,2),BX231))&amp;""</f>
        <v/>
      </c>
      <c r="BZ231" s="50" t="e">
        <f>INDEX(番号!$CC$5:$CE$52,G230,3)</f>
        <v>#VALUE!</v>
      </c>
      <c r="CA231" s="50" t="str">
        <f>IF(G230="","",IF(BZ231="0",INDEX(番号!$CC$5:$CE$52,G230,2),BZ231))&amp;""</f>
        <v/>
      </c>
      <c r="CB231" s="50" t="e">
        <f>INDEX(番号!$CA$5:$CB$44,I230,2)</f>
        <v>#VALUE!</v>
      </c>
      <c r="CC231" s="50" t="str">
        <f>IF(I230="","",IF(CB231="",INDEX(番号!$CA$44:$CB229,I230,2),CB231))&amp;""</f>
        <v/>
      </c>
      <c r="CD231" s="50" t="e">
        <f>INDEX(番号!$CC$5:$CE$52,I230,3)</f>
        <v>#VALUE!</v>
      </c>
      <c r="CE231" s="50" t="str">
        <f>IF(I230="","",IF(CD231="0",INDEX(番号!$CC$5:$CE$52,I230,2),CD231))&amp;""</f>
        <v/>
      </c>
      <c r="CF231" s="50" t="e">
        <f>INDEX(番号!$CA$5:$CB$44,K230,2)</f>
        <v>#VALUE!</v>
      </c>
      <c r="CG231" s="50" t="str">
        <f>IF(K230="","",IF(CF231="",INDEX(番号!$CA$5:$CB$44,K230,1),CF231))&amp;""</f>
        <v/>
      </c>
      <c r="CH231" s="50" t="e">
        <f>INDEX(番号!$CC$5:$CE$52,K230,3)</f>
        <v>#VALUE!</v>
      </c>
      <c r="CI231" s="50" t="str">
        <f>IF(K230="","",IF(CH231="0",INDEX(番号!$CC$5:$CE$52,K230,2),CH231))&amp;""</f>
        <v/>
      </c>
      <c r="CJ231" s="50" t="e">
        <f>INDEX(番号!$CA$5:$CB$44,M230,2)</f>
        <v>#VALUE!</v>
      </c>
      <c r="CK231" s="50" t="str">
        <f>IF(M230="","",IF(CJ231="",INDEX(番号!$CA$5:$CB$44,M230,1),CJ231))&amp;""</f>
        <v/>
      </c>
      <c r="CL231" s="50" t="e">
        <f>INDEX(番号!$CC$5:$CE$52,M230,3)</f>
        <v>#VALUE!</v>
      </c>
      <c r="CM231" s="50" t="str">
        <f>IF(M230="","",IF(CL231="0",INDEX(番号!$CC$5:$CE$52,M230,2),CL231))&amp;""</f>
        <v/>
      </c>
      <c r="DA231" s="1153" t="str">
        <f>IF(DA229="grey","grey","")</f>
        <v>grey</v>
      </c>
      <c r="DB231" s="1154"/>
      <c r="DC231" s="1153" t="str">
        <f>IF(DC229="grey","grey","")</f>
        <v>grey</v>
      </c>
      <c r="DD231" s="1154"/>
      <c r="DE231" s="1153" t="str">
        <f>IF(DE229="grey","grey","")</f>
        <v>grey</v>
      </c>
      <c r="DF231" s="1154"/>
      <c r="DG231" s="1153" t="str">
        <f>IF(DG229="grey","grey","")</f>
        <v>grey</v>
      </c>
      <c r="DH231" s="1154"/>
      <c r="DI231" s="1153" t="str">
        <f>IF(DI229="grey","grey","")</f>
        <v>grey</v>
      </c>
      <c r="DJ231" s="1154"/>
      <c r="DK231" s="1153" t="str">
        <f>IF(DK229="grey","grey","")</f>
        <v>grey</v>
      </c>
      <c r="DL231" s="1154"/>
      <c r="DS231" s="396"/>
      <c r="DV231" s="1153" t="str">
        <f>IF(B230="DK",BQ231,IF(B230="NK",BS231,""))</f>
        <v/>
      </c>
      <c r="DW231" s="1154"/>
      <c r="DX231" s="1155" t="str">
        <f>IF(D230="DK",BU231,IF(D230="NK",BW231,""))</f>
        <v/>
      </c>
      <c r="DY231" s="1156"/>
      <c r="DZ231" s="1155" t="str">
        <f>IF(F230="DK",BY231,IF(F230="NK",CA231,""))</f>
        <v/>
      </c>
      <c r="EA231" s="1156"/>
      <c r="EB231" s="1155" t="str">
        <f>IF(H230="DK",CC231,IF(H230="NK",CE231,""))</f>
        <v/>
      </c>
      <c r="EC231" s="1156"/>
      <c r="ED231" s="1155" t="str">
        <f>IF(J230="DK",CG231,IF(J230="NK",CI231,""))</f>
        <v/>
      </c>
      <c r="EE231" s="1156"/>
      <c r="EF231" s="1155" t="str">
        <f>IF(L230="DK",CK231,IF(L230="NK",CM231,""))</f>
        <v/>
      </c>
      <c r="EG231" s="1156"/>
      <c r="ET231" s="1153"/>
      <c r="EU231" s="1154"/>
      <c r="EV231" s="1153"/>
      <c r="EW231" s="1154"/>
      <c r="EX231" s="1153"/>
      <c r="EY231" s="1154"/>
      <c r="EZ231" s="1153"/>
      <c r="FA231" s="1154"/>
      <c r="FB231" s="1153"/>
      <c r="FC231" s="1154"/>
      <c r="FD231" s="1153"/>
      <c r="FE231" s="1154"/>
      <c r="FF231" s="411"/>
      <c r="FG231" s="411"/>
      <c r="FH231" s="411"/>
      <c r="FI231" s="411"/>
      <c r="FJ231" s="411"/>
      <c r="FK231" s="411"/>
      <c r="FL231" s="411"/>
      <c r="FM231" s="411"/>
      <c r="FN231" s="411"/>
      <c r="FO231" s="411"/>
      <c r="FP231" s="411"/>
      <c r="FQ231" s="411"/>
      <c r="FR231" s="1153"/>
      <c r="FS231" s="1154"/>
      <c r="FT231" s="1153"/>
      <c r="FU231" s="1154"/>
      <c r="FV231" s="1153"/>
      <c r="FW231" s="1154"/>
      <c r="FX231" s="1153"/>
      <c r="FY231" s="1154"/>
      <c r="FZ231" s="1153"/>
      <c r="GA231" s="1154"/>
      <c r="GB231" s="1153"/>
      <c r="GC231" s="1154"/>
      <c r="GE231" s="1170" t="s">
        <v>285</v>
      </c>
      <c r="GF231" s="1170" t="s">
        <v>286</v>
      </c>
      <c r="GG231" s="1168" t="s">
        <v>287</v>
      </c>
      <c r="GH231" s="1170" t="s">
        <v>288</v>
      </c>
      <c r="GI231" s="1145"/>
      <c r="GJ231" s="1146"/>
      <c r="GK231" s="1146"/>
      <c r="GL231" s="1146"/>
      <c r="GM231" s="1146"/>
      <c r="GN231" s="1146"/>
      <c r="GO231" s="1146"/>
      <c r="GP231" s="1146"/>
      <c r="GQ231" s="1146"/>
      <c r="GR231" s="1146"/>
      <c r="GS231" s="1146"/>
      <c r="GT231" s="1146"/>
      <c r="GU231" s="1146"/>
      <c r="GV231" s="1146"/>
      <c r="GW231" s="1146"/>
      <c r="GX231" s="1146"/>
      <c r="GY231" s="1146"/>
      <c r="GZ231" s="1146"/>
      <c r="HA231" s="1146"/>
      <c r="HB231" s="1146"/>
      <c r="HC231" s="1146"/>
      <c r="HD231" s="1146"/>
      <c r="HE231" s="1146"/>
      <c r="HF231" s="1146"/>
      <c r="HG231" s="1146"/>
      <c r="HH231" s="1146"/>
      <c r="HI231" s="1146"/>
      <c r="HJ231" s="1146"/>
      <c r="HK231" s="1146"/>
      <c r="HL231" s="1146"/>
      <c r="HM231" s="1146"/>
      <c r="HN231" s="1146"/>
      <c r="HO231" s="1146"/>
      <c r="HP231" s="1146"/>
      <c r="HQ231" s="1146"/>
      <c r="HR231" s="1147"/>
      <c r="HS231" s="1168"/>
      <c r="HT231" s="1170"/>
      <c r="HU231" s="1168"/>
    </row>
    <row r="232" spans="1:229">
      <c r="B232" s="1175" t="str">
        <f>IFERROR(INDEX($DV:$DV,ROW()),"")&amp;""</f>
        <v/>
      </c>
      <c r="C232" s="1176"/>
      <c r="D232" s="1177" t="str">
        <f>IFERROR(INDEX($DX:$DX,ROW()),"")&amp;""</f>
        <v/>
      </c>
      <c r="E232" s="1176"/>
      <c r="F232" s="1175" t="str">
        <f>IFERROR(INDEX($DZ:$DZ,ROW()),"")&amp;""</f>
        <v/>
      </c>
      <c r="G232" s="1176"/>
      <c r="H232" s="1175" t="str">
        <f>IFERROR(INDEX($EB:$EB,ROW()),"")&amp;""</f>
        <v/>
      </c>
      <c r="I232" s="1176"/>
      <c r="J232" s="1175" t="str">
        <f>IFERROR(INDEX($ED:$ED,ROW()),"")&amp;""</f>
        <v/>
      </c>
      <c r="K232" s="1176"/>
      <c r="L232" s="1175" t="str">
        <f>IFERROR(INDEX($EF:$EF,ROW()),"")&amp;""</f>
        <v/>
      </c>
      <c r="M232" s="1176"/>
      <c r="O232" s="1171"/>
      <c r="P232" s="1171"/>
      <c r="Q232" s="1169"/>
      <c r="R232" s="1171"/>
      <c r="S232" s="1189" t="s">
        <v>1375</v>
      </c>
      <c r="T232" s="1190"/>
      <c r="U232" s="1190"/>
      <c r="V232" s="1190"/>
      <c r="W232" s="1190"/>
      <c r="X232" s="1190"/>
      <c r="Y232" s="1190"/>
      <c r="Z232" s="1190"/>
      <c r="AA232" s="1190"/>
      <c r="AB232" s="1190"/>
      <c r="AC232" s="1190"/>
      <c r="AD232" s="1190"/>
      <c r="AE232" s="1190"/>
      <c r="AF232" s="1190"/>
      <c r="AG232" s="1190"/>
      <c r="AH232" s="1190"/>
      <c r="AI232" s="1190"/>
      <c r="AJ232" s="1190"/>
      <c r="AK232" s="1190"/>
      <c r="AL232" s="1190"/>
      <c r="AM232" s="1190"/>
      <c r="AN232" s="1190"/>
      <c r="AO232" s="1190"/>
      <c r="AP232" s="1190"/>
      <c r="AQ232" s="1190"/>
      <c r="AR232" s="1190"/>
      <c r="AS232" s="1190"/>
      <c r="AT232" s="1190"/>
      <c r="AU232" s="1190"/>
      <c r="AV232" s="1190"/>
      <c r="AW232" s="1190"/>
      <c r="AX232" s="1190"/>
      <c r="AY232" s="1190"/>
      <c r="AZ232" s="1190"/>
      <c r="BA232" s="1190"/>
      <c r="BB232" s="1191"/>
      <c r="BC232" s="1169"/>
      <c r="BD232" s="1171"/>
      <c r="BE232" s="1169"/>
      <c r="BP232" s="50" t="s">
        <v>720</v>
      </c>
      <c r="BQ232" s="50" t="str">
        <f>IF(C230="","",INDEX(外線情報!$K$5:$K$16,C230,1))&amp;""</f>
        <v/>
      </c>
      <c r="BR232" s="50" t="s">
        <v>417</v>
      </c>
      <c r="BS232" s="50" t="str">
        <f>IF(C230="","",INDEX(NK･NKG!$CG$5:$CG$52,C230,1))&amp;""</f>
        <v/>
      </c>
      <c r="BT232" s="50" t="s">
        <v>720</v>
      </c>
      <c r="BU232" s="50" t="str">
        <f>IF(E230="","",INDEX(外線情報!$K$5:$K$16,E230,1))&amp;""</f>
        <v/>
      </c>
      <c r="BV232" s="50" t="s">
        <v>417</v>
      </c>
      <c r="BW232" s="50" t="str">
        <f>IF(E230="","",INDEX(NK･NKG!$CG$5:$CG$52,E230,1))&amp;""</f>
        <v/>
      </c>
      <c r="BX232" s="50" t="s">
        <v>720</v>
      </c>
      <c r="BY232" s="50" t="str">
        <f>IF(G230="","",INDEX(外線情報!$K$5:$K$16,G230,1))&amp;""</f>
        <v/>
      </c>
      <c r="BZ232" s="50" t="s">
        <v>417</v>
      </c>
      <c r="CA232" s="50" t="str">
        <f>IF(G230="","",INDEX(NK･NKG!$CG$5:$CG$52,G230,1))&amp;""</f>
        <v/>
      </c>
      <c r="CB232" s="50" t="s">
        <v>720</v>
      </c>
      <c r="CC232" s="50" t="str">
        <f>IF(I230="","",INDEX(外線情報!$K$5:$K$16,I230,1))&amp;""</f>
        <v/>
      </c>
      <c r="CD232" s="50" t="s">
        <v>417</v>
      </c>
      <c r="CE232" s="50" t="str">
        <f>IF(I230="","",INDEX(NK･NKG!$CG$5:$CG$52,I230,1))&amp;""</f>
        <v/>
      </c>
      <c r="CF232" s="50" t="s">
        <v>720</v>
      </c>
      <c r="CG232" s="50" t="str">
        <f>IF(K230="","",INDEX(外線情報!$K$5:$K$16,K230,1))&amp;""</f>
        <v/>
      </c>
      <c r="CH232" s="50" t="s">
        <v>417</v>
      </c>
      <c r="CI232" s="50" t="str">
        <f>IF(K230="","",INDEX(NK･NKG!$CG$5:$CG$52,K230,1))&amp;""</f>
        <v/>
      </c>
      <c r="CJ232" s="50" t="s">
        <v>720</v>
      </c>
      <c r="CK232" s="50" t="str">
        <f>IF(M230="","",INDEX(外線情報!$K$5:$K$16,M230,1))&amp;""</f>
        <v/>
      </c>
      <c r="CL232" s="50" t="s">
        <v>417</v>
      </c>
      <c r="CM232" s="50" t="str">
        <f>IF(M230="","",INDEX(NK･NKG!$CG$5:$CG$52,M230,1))&amp;""</f>
        <v/>
      </c>
      <c r="DA232" s="1153" t="str">
        <f t="shared" ref="DA232" si="607">IF(DA229="grey","grey","")</f>
        <v>grey</v>
      </c>
      <c r="DB232" s="1154"/>
      <c r="DC232" s="1153" t="str">
        <f t="shared" ref="DC232" si="608">IF(DC229="grey","grey","")</f>
        <v>grey</v>
      </c>
      <c r="DD232" s="1154"/>
      <c r="DE232" s="1153" t="str">
        <f t="shared" ref="DE232" si="609">IF(DE229="grey","grey","")</f>
        <v>grey</v>
      </c>
      <c r="DF232" s="1154"/>
      <c r="DG232" s="1153" t="str">
        <f t="shared" ref="DG232" si="610">IF(DG229="grey","grey","")</f>
        <v>grey</v>
      </c>
      <c r="DH232" s="1154"/>
      <c r="DI232" s="1153" t="str">
        <f t="shared" ref="DI232" si="611">IF(DI229="grey","grey","")</f>
        <v>grey</v>
      </c>
      <c r="DJ232" s="1154"/>
      <c r="DK232" s="1153" t="str">
        <f t="shared" ref="DK232" si="612">IF(DK229="grey","grey","")</f>
        <v>grey</v>
      </c>
      <c r="DL232" s="1154"/>
      <c r="DM232" s="22" t="str">
        <f>IFERROR(INDEX(内線情報!$BL$5:$BL$41,MATCH(R232,内線情報!$AI$5:$AI$43,0),1),"")</f>
        <v/>
      </c>
      <c r="DN232" s="22">
        <f>IF(MAX($DM232:$DM258)&gt;0,MAX($DM232:$DM258),36)</f>
        <v>36</v>
      </c>
      <c r="DV232" s="1153" t="str">
        <f>IF(B230="IK",BQ232,IF(B230="NK",BS232,""))</f>
        <v/>
      </c>
      <c r="DW232" s="1154"/>
      <c r="DX232" s="1155" t="str">
        <f>IF(D230="IK",BU232,IF(D230="NK",BW232,""))</f>
        <v/>
      </c>
      <c r="DY232" s="1156"/>
      <c r="DZ232" s="1155" t="str">
        <f>IF(F230="IK",BY232,IF(F230="NK",CA232,""))</f>
        <v/>
      </c>
      <c r="EA232" s="1156"/>
      <c r="EB232" s="1155" t="str">
        <f>IF(H230="IK",CC232,IF(H230="NK",CE232,""))</f>
        <v/>
      </c>
      <c r="EC232" s="1156"/>
      <c r="ED232" s="1155" t="str">
        <f>IF(J230="IK",CG232,IF(J230="NK",CI232,""))</f>
        <v/>
      </c>
      <c r="EE232" s="1156"/>
      <c r="EF232" s="1155" t="str">
        <f>IF(L230="IK",CK232,IF(L230="NK",CM232,""))</f>
        <v/>
      </c>
      <c r="EG232" s="1156"/>
      <c r="ET232" s="1153"/>
      <c r="EU232" s="1154"/>
      <c r="EV232" s="1153"/>
      <c r="EW232" s="1154"/>
      <c r="EX232" s="1153"/>
      <c r="EY232" s="1154"/>
      <c r="EZ232" s="1153"/>
      <c r="FA232" s="1154"/>
      <c r="FB232" s="1153"/>
      <c r="FC232" s="1154"/>
      <c r="FD232" s="1153"/>
      <c r="FE232" s="1154"/>
      <c r="FF232" s="411"/>
      <c r="FG232" s="411"/>
      <c r="FH232" s="411"/>
      <c r="FI232" s="411"/>
      <c r="FJ232" s="411"/>
      <c r="FK232" s="411"/>
      <c r="FL232" s="411"/>
      <c r="FM232" s="411"/>
      <c r="FN232" s="411"/>
      <c r="FO232" s="411"/>
      <c r="FP232" s="411"/>
      <c r="FQ232" s="411"/>
      <c r="FR232" s="1153"/>
      <c r="FS232" s="1154"/>
      <c r="FT232" s="1153"/>
      <c r="FU232" s="1154"/>
      <c r="FV232" s="1153"/>
      <c r="FW232" s="1154"/>
      <c r="FX232" s="1153"/>
      <c r="FY232" s="1154"/>
      <c r="FZ232" s="1153"/>
      <c r="GA232" s="1154"/>
      <c r="GB232" s="1153"/>
      <c r="GC232" s="1154"/>
      <c r="GE232" s="1171"/>
      <c r="GF232" s="1171"/>
      <c r="GG232" s="1169"/>
      <c r="GH232" s="1171"/>
      <c r="GI232" s="1142"/>
      <c r="GJ232" s="1143"/>
      <c r="GK232" s="1143"/>
      <c r="GL232" s="1143"/>
      <c r="GM232" s="1143"/>
      <c r="GN232" s="1143"/>
      <c r="GO232" s="1143"/>
      <c r="GP232" s="1143"/>
      <c r="GQ232" s="1143"/>
      <c r="GR232" s="1143"/>
      <c r="GS232" s="1143"/>
      <c r="GT232" s="1143"/>
      <c r="GU232" s="1143"/>
      <c r="GV232" s="1143"/>
      <c r="GW232" s="1143"/>
      <c r="GX232" s="1143"/>
      <c r="GY232" s="1143"/>
      <c r="GZ232" s="1143"/>
      <c r="HA232" s="1143"/>
      <c r="HB232" s="1143"/>
      <c r="HC232" s="1143"/>
      <c r="HD232" s="1143"/>
      <c r="HE232" s="1143"/>
      <c r="HF232" s="1143"/>
      <c r="HG232" s="1143"/>
      <c r="HH232" s="1143"/>
      <c r="HI232" s="1143"/>
      <c r="HJ232" s="1143"/>
      <c r="HK232" s="1143"/>
      <c r="HL232" s="1143"/>
      <c r="HM232" s="1143"/>
      <c r="HN232" s="1143"/>
      <c r="HO232" s="1143"/>
      <c r="HP232" s="1143"/>
      <c r="HQ232" s="1143"/>
      <c r="HR232" s="1144"/>
      <c r="HS232" s="1169"/>
      <c r="HT232" s="1171"/>
      <c r="HU232" s="1169"/>
    </row>
    <row r="233" spans="1:229">
      <c r="B233" s="1184" t="s">
        <v>1334</v>
      </c>
      <c r="C233" s="1185"/>
      <c r="D233" s="1182" t="s">
        <v>1318</v>
      </c>
      <c r="E233" s="1183"/>
      <c r="F233" s="1184" t="s">
        <v>1318</v>
      </c>
      <c r="G233" s="1185"/>
      <c r="H233" s="1182" t="s">
        <v>1318</v>
      </c>
      <c r="I233" s="1183"/>
      <c r="J233" s="1184" t="s">
        <v>1318</v>
      </c>
      <c r="K233" s="1185"/>
      <c r="L233" s="1182" t="s">
        <v>1318</v>
      </c>
      <c r="M233" s="1183"/>
      <c r="N233" s="30"/>
      <c r="O233" s="1151">
        <v>1</v>
      </c>
      <c r="P233" s="1151" t="str">
        <f>IFERROR(INDEX(内線情報!$C$5:$C$54,MATCH($Q233,内線情報!$B$5:$B$54,0)),"")&amp;""</f>
        <v/>
      </c>
      <c r="Q233" s="1160"/>
      <c r="R233" s="1151" t="str">
        <f>IFERROR(INDEX(内線情報!$D$5:$D$54,MATCH($Q233,内線情報!$B$5:$B$54,0)),"")&amp;""</f>
        <v/>
      </c>
      <c r="S233" s="634" t="s">
        <v>643</v>
      </c>
      <c r="T233" s="634" t="s">
        <v>643</v>
      </c>
      <c r="U233" s="634" t="s">
        <v>643</v>
      </c>
      <c r="V233" s="634" t="s">
        <v>643</v>
      </c>
      <c r="W233" s="634" t="s">
        <v>643</v>
      </c>
      <c r="X233" s="634" t="s">
        <v>643</v>
      </c>
      <c r="Y233" s="634" t="s">
        <v>643</v>
      </c>
      <c r="Z233" s="634" t="s">
        <v>643</v>
      </c>
      <c r="AA233" s="634" t="s">
        <v>643</v>
      </c>
      <c r="AB233" s="634" t="s">
        <v>643</v>
      </c>
      <c r="AC233" s="634" t="s">
        <v>643</v>
      </c>
      <c r="AD233" s="634" t="s">
        <v>643</v>
      </c>
      <c r="AE233" s="634" t="s">
        <v>643</v>
      </c>
      <c r="AF233" s="634" t="s">
        <v>643</v>
      </c>
      <c r="AG233" s="634" t="s">
        <v>643</v>
      </c>
      <c r="AH233" s="634" t="s">
        <v>643</v>
      </c>
      <c r="AI233" s="634" t="s">
        <v>643</v>
      </c>
      <c r="AJ233" s="634" t="s">
        <v>643</v>
      </c>
      <c r="AK233" s="634" t="s">
        <v>643</v>
      </c>
      <c r="AL233" s="634" t="s">
        <v>643</v>
      </c>
      <c r="AM233" s="634" t="s">
        <v>643</v>
      </c>
      <c r="AN233" s="634" t="s">
        <v>643</v>
      </c>
      <c r="AO233" s="634" t="s">
        <v>643</v>
      </c>
      <c r="AP233" s="634" t="s">
        <v>643</v>
      </c>
      <c r="AQ233" s="634" t="s">
        <v>643</v>
      </c>
      <c r="AR233" s="634" t="s">
        <v>643</v>
      </c>
      <c r="AS233" s="634" t="s">
        <v>643</v>
      </c>
      <c r="AT233" s="634" t="s">
        <v>643</v>
      </c>
      <c r="AU233" s="634" t="s">
        <v>643</v>
      </c>
      <c r="AV233" s="634" t="s">
        <v>643</v>
      </c>
      <c r="AW233" s="634" t="s">
        <v>643</v>
      </c>
      <c r="AX233" s="634" t="s">
        <v>643</v>
      </c>
      <c r="AY233" s="634" t="s">
        <v>643</v>
      </c>
      <c r="AZ233" s="634" t="s">
        <v>643</v>
      </c>
      <c r="BA233" s="634" t="s">
        <v>643</v>
      </c>
      <c r="BB233" s="634" t="s">
        <v>643</v>
      </c>
      <c r="BC233" s="1178" t="s">
        <v>643</v>
      </c>
      <c r="BD233" s="1151" t="str">
        <f>IFERROR(IF(Q233="","",IF(ISBLANK(INDEX(内線情報!$G$5:$G$54,Q233)),1,DS233)),"")&amp;""</f>
        <v/>
      </c>
      <c r="BE233" s="1180"/>
      <c r="BW233" s="50"/>
      <c r="CH233" s="50"/>
      <c r="CI233" s="50"/>
      <c r="DA233" s="1153" t="str">
        <f>IF(DA229="grey","grey",IF(AND(B230&lt;&gt;$BG$7,B230&lt;&gt;$BG$9,B230&lt;&gt;$BG$13,B230&lt;&gt;$BG$12),"grey",IF(B233="","yellow",IF(COUNTIF($CN$6:$CN$32,B233)&gt;0,"","red"))))</f>
        <v>grey</v>
      </c>
      <c r="DB233" s="1154"/>
      <c r="DC233" s="1153" t="str">
        <f>IF(DC229="grey","grey",IF(AND(D230&lt;&gt;$BG$7,D230&lt;&gt;$BG$9,D230&lt;&gt;$BG$13,D230&lt;&gt;$BG$12),"grey",IF(D233="","yellow",IF(COUNTIF($CN$6:$CN$32,D233)&gt;0,"","red"))))</f>
        <v>grey</v>
      </c>
      <c r="DD233" s="1154"/>
      <c r="DE233" s="1153" t="str">
        <f>IF(DE229="grey","grey",IF(AND(F230&lt;&gt;$BG$7,F230&lt;&gt;$BG$9,F230&lt;&gt;$BG$13,F230&lt;&gt;$BG$12),"grey",IF(F233="","yellow",IF(COUNTIF($CN$6:$CN$32,F233)&gt;0,"","red"))))</f>
        <v>grey</v>
      </c>
      <c r="DF233" s="1154"/>
      <c r="DG233" s="1153" t="str">
        <f>IF(DG229="grey","grey",IF(AND(H230&lt;&gt;$BG$7,H230&lt;&gt;$BG$9,H230&lt;&gt;$BG$13,H230&lt;&gt;$BG$12),"grey",IF(H233="","yellow",IF(COUNTIF($CN$6:$CN$32,H233)&gt;0,"","red"))))</f>
        <v>grey</v>
      </c>
      <c r="DH233" s="1154"/>
      <c r="DI233" s="1153" t="str">
        <f>IF(DI229="grey","grey",IF(AND(J230&lt;&gt;$BG$7,J230&lt;&gt;$BG$9,J230&lt;&gt;$BG$13,J230&lt;&gt;$BG$12),"grey",IF(J233="","yellow",IF(COUNTIF($CN$6:$CN$32,J233)&gt;0,"","red"))))</f>
        <v>grey</v>
      </c>
      <c r="DJ233" s="1154"/>
      <c r="DK233" s="1153" t="str">
        <f>IF(DK229="grey","grey",IF(AND(L230&lt;&gt;$BG$7,L230&lt;&gt;$BG$9,L230&lt;&gt;$BG$13,L230&lt;&gt;$BG$12),"grey",IF(L233="","yellow",IF(COUNTIF($CN$6:$CN$32,L233)&gt;0,"","red"))))</f>
        <v>grey</v>
      </c>
      <c r="DL233" s="1154"/>
      <c r="DM233" s="22" t="str">
        <f>IFERROR(INDEX(内線情報!$BL$5:$BL$41,MATCH(R233,内線情報!$AI$5:$AI$43,0),1),"")</f>
        <v/>
      </c>
      <c r="DS233" s="1141" t="e">
        <f>INDEX(内線情報!$G$5:$G$54,MATCH(Q233,DK,0))</f>
        <v>#N/A</v>
      </c>
      <c r="DV233" s="1153"/>
      <c r="DW233" s="1154"/>
      <c r="DX233" s="1153"/>
      <c r="DY233" s="1154"/>
      <c r="DZ233" s="1153"/>
      <c r="EA233" s="1154"/>
      <c r="EB233" s="1153"/>
      <c r="EC233" s="1154"/>
      <c r="ED233" s="1153"/>
      <c r="EE233" s="1154"/>
      <c r="EF233" s="1153"/>
      <c r="EG233" s="1154"/>
      <c r="ET233" s="1153"/>
      <c r="EU233" s="1154"/>
      <c r="EV233" s="1153"/>
      <c r="EW233" s="1154"/>
      <c r="EX233" s="1153"/>
      <c r="EY233" s="1154"/>
      <c r="EZ233" s="1153"/>
      <c r="FA233" s="1154"/>
      <c r="FB233" s="1153"/>
      <c r="FC233" s="1154"/>
      <c r="FD233" s="1153"/>
      <c r="FE233" s="1154"/>
      <c r="FF233" s="411"/>
      <c r="FG233" s="411"/>
      <c r="FH233" s="411"/>
      <c r="FI233" s="411"/>
      <c r="FJ233" s="411"/>
      <c r="FK233" s="411"/>
      <c r="FL233" s="411"/>
      <c r="FM233" s="411"/>
      <c r="FN233" s="411"/>
      <c r="FO233" s="411"/>
      <c r="FP233" s="411"/>
      <c r="FQ233" s="411"/>
      <c r="FR233" s="1153"/>
      <c r="FS233" s="1154"/>
      <c r="FT233" s="1153"/>
      <c r="FU233" s="1154"/>
      <c r="FV233" s="1153"/>
      <c r="FW233" s="1154"/>
      <c r="FX233" s="1153"/>
      <c r="FY233" s="1154"/>
      <c r="FZ233" s="1153"/>
      <c r="GA233" s="1154"/>
      <c r="GB233" s="1153"/>
      <c r="GC233" s="1154"/>
      <c r="GE233" s="1151" t="str">
        <f>IF($GF233="grey","grey","")</f>
        <v>grey</v>
      </c>
      <c r="GF233" s="1151" t="str">
        <f>IF($GG233="grey","grey","")</f>
        <v>grey</v>
      </c>
      <c r="GG233" s="1160" t="str">
        <f>IF(Q233="","grey",IF(COUNTIF(Q:Q,Q233)&gt;1,"red",IF(COUNTIF(_DK,Q233)&gt;0,"","red")))</f>
        <v>grey</v>
      </c>
      <c r="GH233" s="1151" t="str">
        <f>IF($GF233="grey","grey","")</f>
        <v>grey</v>
      </c>
      <c r="GI233" s="633" t="str">
        <f t="shared" ref="GI233:HR233" si="613">IF(GI230="grey","grey",IF($GG233="grey","grey",IF(S233="","yellow",IF(COUNTIF($CT$6:$CT$21,S233)&gt;0,"","red"))))</f>
        <v>grey</v>
      </c>
      <c r="GJ233" s="633" t="str">
        <f t="shared" si="613"/>
        <v>grey</v>
      </c>
      <c r="GK233" s="633" t="str">
        <f t="shared" si="613"/>
        <v>grey</v>
      </c>
      <c r="GL233" s="633" t="str">
        <f t="shared" si="613"/>
        <v>grey</v>
      </c>
      <c r="GM233" s="633" t="str">
        <f t="shared" si="613"/>
        <v>grey</v>
      </c>
      <c r="GN233" s="633" t="str">
        <f t="shared" si="613"/>
        <v>grey</v>
      </c>
      <c r="GO233" s="633" t="str">
        <f t="shared" si="613"/>
        <v>grey</v>
      </c>
      <c r="GP233" s="633" t="str">
        <f t="shared" si="613"/>
        <v>grey</v>
      </c>
      <c r="GQ233" s="633" t="str">
        <f t="shared" si="613"/>
        <v>grey</v>
      </c>
      <c r="GR233" s="633" t="str">
        <f t="shared" si="613"/>
        <v>grey</v>
      </c>
      <c r="GS233" s="633" t="str">
        <f t="shared" si="613"/>
        <v>grey</v>
      </c>
      <c r="GT233" s="633" t="str">
        <f t="shared" si="613"/>
        <v>grey</v>
      </c>
      <c r="GU233" s="633" t="str">
        <f t="shared" si="613"/>
        <v>grey</v>
      </c>
      <c r="GV233" s="633" t="str">
        <f t="shared" si="613"/>
        <v>grey</v>
      </c>
      <c r="GW233" s="633" t="str">
        <f t="shared" si="613"/>
        <v>grey</v>
      </c>
      <c r="GX233" s="633" t="str">
        <f t="shared" si="613"/>
        <v>grey</v>
      </c>
      <c r="GY233" s="633" t="str">
        <f t="shared" si="613"/>
        <v>grey</v>
      </c>
      <c r="GZ233" s="633" t="str">
        <f t="shared" si="613"/>
        <v>grey</v>
      </c>
      <c r="HA233" s="633" t="str">
        <f t="shared" si="613"/>
        <v>grey</v>
      </c>
      <c r="HB233" s="633" t="str">
        <f t="shared" si="613"/>
        <v>grey</v>
      </c>
      <c r="HC233" s="633" t="str">
        <f t="shared" si="613"/>
        <v>grey</v>
      </c>
      <c r="HD233" s="633" t="str">
        <f t="shared" si="613"/>
        <v>grey</v>
      </c>
      <c r="HE233" s="633" t="str">
        <f t="shared" si="613"/>
        <v>grey</v>
      </c>
      <c r="HF233" s="633" t="str">
        <f t="shared" si="613"/>
        <v>grey</v>
      </c>
      <c r="HG233" s="633" t="str">
        <f t="shared" si="613"/>
        <v>grey</v>
      </c>
      <c r="HH233" s="633" t="str">
        <f t="shared" si="613"/>
        <v>grey</v>
      </c>
      <c r="HI233" s="633" t="str">
        <f t="shared" si="613"/>
        <v>grey</v>
      </c>
      <c r="HJ233" s="633" t="str">
        <f t="shared" si="613"/>
        <v>grey</v>
      </c>
      <c r="HK233" s="633" t="str">
        <f t="shared" si="613"/>
        <v>grey</v>
      </c>
      <c r="HL233" s="633" t="str">
        <f t="shared" si="613"/>
        <v>grey</v>
      </c>
      <c r="HM233" s="633" t="str">
        <f t="shared" si="613"/>
        <v>grey</v>
      </c>
      <c r="HN233" s="633" t="str">
        <f t="shared" si="613"/>
        <v>grey</v>
      </c>
      <c r="HO233" s="633" t="str">
        <f t="shared" si="613"/>
        <v>grey</v>
      </c>
      <c r="HP233" s="633" t="str">
        <f t="shared" si="613"/>
        <v>grey</v>
      </c>
      <c r="HQ233" s="633" t="str">
        <f t="shared" si="613"/>
        <v>grey</v>
      </c>
      <c r="HR233" s="633" t="str">
        <f t="shared" si="613"/>
        <v>grey</v>
      </c>
      <c r="HS233" s="1162" t="str">
        <f>IF($GG233="grey","grey",IF(BC233="","",IF(COUNTIF($CV$6:$CV$7,BC233)&gt;0,"","red")))</f>
        <v>grey</v>
      </c>
      <c r="HT233" s="1151" t="str">
        <f>IF($GG233="grey","grey","")</f>
        <v>grey</v>
      </c>
      <c r="HU233" s="1160" t="str">
        <f>IF($GG233="grey","grey","")</f>
        <v>grey</v>
      </c>
    </row>
    <row r="234" spans="1:229">
      <c r="B234" s="1186" t="s">
        <v>291</v>
      </c>
      <c r="C234" s="1187"/>
      <c r="D234" s="1186" t="s">
        <v>292</v>
      </c>
      <c r="E234" s="1187"/>
      <c r="F234" s="1186" t="s">
        <v>293</v>
      </c>
      <c r="G234" s="1187"/>
      <c r="H234" s="1186" t="s">
        <v>294</v>
      </c>
      <c r="I234" s="1187"/>
      <c r="J234" s="1186" t="s">
        <v>295</v>
      </c>
      <c r="K234" s="1187"/>
      <c r="L234" s="1186" t="s">
        <v>296</v>
      </c>
      <c r="M234" s="1187"/>
      <c r="N234" s="30"/>
      <c r="O234" s="1152"/>
      <c r="P234" s="1152"/>
      <c r="Q234" s="1161"/>
      <c r="R234" s="1152"/>
      <c r="S234" s="635" t="s">
        <v>643</v>
      </c>
      <c r="T234" s="635" t="s">
        <v>643</v>
      </c>
      <c r="U234" s="635" t="s">
        <v>643</v>
      </c>
      <c r="V234" s="635" t="s">
        <v>643</v>
      </c>
      <c r="W234" s="635" t="s">
        <v>643</v>
      </c>
      <c r="X234" s="635" t="s">
        <v>643</v>
      </c>
      <c r="Y234" s="635" t="s">
        <v>643</v>
      </c>
      <c r="Z234" s="635" t="s">
        <v>643</v>
      </c>
      <c r="AA234" s="635" t="s">
        <v>643</v>
      </c>
      <c r="AB234" s="635" t="s">
        <v>643</v>
      </c>
      <c r="AC234" s="635" t="s">
        <v>643</v>
      </c>
      <c r="AD234" s="635" t="s">
        <v>643</v>
      </c>
      <c r="AE234" s="635" t="s">
        <v>643</v>
      </c>
      <c r="AF234" s="635" t="s">
        <v>643</v>
      </c>
      <c r="AG234" s="635" t="s">
        <v>643</v>
      </c>
      <c r="AH234" s="635" t="s">
        <v>643</v>
      </c>
      <c r="AI234" s="635" t="s">
        <v>643</v>
      </c>
      <c r="AJ234" s="635" t="s">
        <v>643</v>
      </c>
      <c r="AK234" s="635" t="s">
        <v>643</v>
      </c>
      <c r="AL234" s="635" t="s">
        <v>643</v>
      </c>
      <c r="AM234" s="635" t="s">
        <v>643</v>
      </c>
      <c r="AN234" s="635" t="s">
        <v>643</v>
      </c>
      <c r="AO234" s="635" t="s">
        <v>643</v>
      </c>
      <c r="AP234" s="635" t="s">
        <v>643</v>
      </c>
      <c r="AQ234" s="635" t="s">
        <v>643</v>
      </c>
      <c r="AR234" s="635" t="s">
        <v>643</v>
      </c>
      <c r="AS234" s="635" t="s">
        <v>643</v>
      </c>
      <c r="AT234" s="635" t="s">
        <v>643</v>
      </c>
      <c r="AU234" s="635" t="s">
        <v>643</v>
      </c>
      <c r="AV234" s="635" t="s">
        <v>643</v>
      </c>
      <c r="AW234" s="635" t="s">
        <v>643</v>
      </c>
      <c r="AX234" s="635" t="s">
        <v>643</v>
      </c>
      <c r="AY234" s="635" t="s">
        <v>643</v>
      </c>
      <c r="AZ234" s="635" t="s">
        <v>643</v>
      </c>
      <c r="BA234" s="635" t="s">
        <v>643</v>
      </c>
      <c r="BB234" s="635" t="s">
        <v>643</v>
      </c>
      <c r="BC234" s="1179"/>
      <c r="BD234" s="1152"/>
      <c r="BE234" s="1181"/>
      <c r="BQ234" s="52"/>
      <c r="BS234" s="52"/>
      <c r="BU234" s="52"/>
      <c r="BV234" s="50"/>
      <c r="BW234" s="52"/>
      <c r="BY234" s="52"/>
      <c r="CA234" s="52"/>
      <c r="CC234" s="52"/>
      <c r="CE234" s="52"/>
      <c r="CG234" s="52"/>
      <c r="CH234" s="50"/>
      <c r="CI234" s="52"/>
      <c r="CK234" s="52"/>
      <c r="CM234" s="52"/>
      <c r="DA234" s="1166" t="str">
        <f>IFERROR(IF(COUNT(Q233:Q258)&gt;0,IF($DN232&lt;8,"grey",B234),"grey"),B234)</f>
        <v>grey</v>
      </c>
      <c r="DB234" s="1167"/>
      <c r="DC234" s="1166" t="str">
        <f>IFERROR(IF(COUNT(Q233:Q258)&gt;0,IF($DN232&lt;8,"grey",D234),"grey"),D234)</f>
        <v>grey</v>
      </c>
      <c r="DD234" s="1167"/>
      <c r="DE234" s="1166" t="str">
        <f>IFERROR(IF(COUNT(Q233:Q258)&gt;0,IF($DN232&lt;18,"grey",F234),"grey"),F234)</f>
        <v>grey</v>
      </c>
      <c r="DF234" s="1167"/>
      <c r="DG234" s="1166" t="str">
        <f>IFERROR(IF(COUNT(Q233:Q258)&gt;0,IF($DN232&lt;18,"grey",H234),"grey"),H234)</f>
        <v>grey</v>
      </c>
      <c r="DH234" s="1167"/>
      <c r="DI234" s="1166" t="str">
        <f>IFERROR(IF(COUNT(Q233:Q258)&gt;0,IF($DN232&lt;18,"grey",J234),"grey"),J234)</f>
        <v>grey</v>
      </c>
      <c r="DJ234" s="1167"/>
      <c r="DK234" s="1166" t="str">
        <f>IFERROR(IF(COUNT(Q233:Q258)&gt;0,IF($DN232&lt;18,"grey",L234),"grey"),L234)</f>
        <v>grey</v>
      </c>
      <c r="DL234" s="1167"/>
      <c r="DM234" s="22" t="str">
        <f>IFERROR(INDEX(内線情報!$BL$5:$BL$41,MATCH(R234,内線情報!$AI$5:$AI$43,0),1),"")</f>
        <v/>
      </c>
      <c r="DS234" s="1141"/>
      <c r="DV234" s="1166"/>
      <c r="DW234" s="1167"/>
      <c r="DX234" s="1166"/>
      <c r="DY234" s="1167"/>
      <c r="DZ234" s="1166"/>
      <c r="EA234" s="1167"/>
      <c r="EB234" s="1166"/>
      <c r="EC234" s="1167"/>
      <c r="ED234" s="1166"/>
      <c r="EE234" s="1167"/>
      <c r="EF234" s="1166"/>
      <c r="EG234" s="1167"/>
      <c r="ET234" s="1166"/>
      <c r="EU234" s="1167"/>
      <c r="EV234" s="1166"/>
      <c r="EW234" s="1167"/>
      <c r="EX234" s="1166"/>
      <c r="EY234" s="1167"/>
      <c r="EZ234" s="1166"/>
      <c r="FA234" s="1167"/>
      <c r="FB234" s="1166"/>
      <c r="FC234" s="1167"/>
      <c r="FD234" s="1166"/>
      <c r="FE234" s="1167"/>
      <c r="FF234" s="420"/>
      <c r="FG234" s="420"/>
      <c r="FH234" s="420"/>
      <c r="FI234" s="420"/>
      <c r="FJ234" s="420"/>
      <c r="FK234" s="420"/>
      <c r="FL234" s="420"/>
      <c r="FM234" s="420"/>
      <c r="FN234" s="420"/>
      <c r="FO234" s="420"/>
      <c r="FP234" s="420"/>
      <c r="FQ234" s="420"/>
      <c r="FR234" s="1166"/>
      <c r="FS234" s="1167"/>
      <c r="FT234" s="1166"/>
      <c r="FU234" s="1167"/>
      <c r="FV234" s="1166"/>
      <c r="FW234" s="1167"/>
      <c r="FX234" s="1166"/>
      <c r="FY234" s="1167"/>
      <c r="FZ234" s="1166"/>
      <c r="GA234" s="1167"/>
      <c r="GB234" s="1166"/>
      <c r="GC234" s="1167"/>
      <c r="GE234" s="1152"/>
      <c r="GF234" s="1152"/>
      <c r="GG234" s="1161"/>
      <c r="GH234" s="1152"/>
      <c r="GI234" s="633" t="str">
        <f t="shared" ref="GI234:HR234" si="614">IF(GI230="grey","grey",IF($GG233="grey","grey",IF(S234="","yellow",IF(COUNTIF($CW$6:$CW$7,S234)&gt;0,"","red"))))</f>
        <v>grey</v>
      </c>
      <c r="GJ234" s="633" t="str">
        <f t="shared" si="614"/>
        <v>grey</v>
      </c>
      <c r="GK234" s="633" t="str">
        <f t="shared" si="614"/>
        <v>grey</v>
      </c>
      <c r="GL234" s="633" t="str">
        <f t="shared" si="614"/>
        <v>grey</v>
      </c>
      <c r="GM234" s="633" t="str">
        <f t="shared" si="614"/>
        <v>grey</v>
      </c>
      <c r="GN234" s="633" t="str">
        <f t="shared" si="614"/>
        <v>grey</v>
      </c>
      <c r="GO234" s="633" t="str">
        <f t="shared" si="614"/>
        <v>grey</v>
      </c>
      <c r="GP234" s="633" t="str">
        <f t="shared" si="614"/>
        <v>grey</v>
      </c>
      <c r="GQ234" s="633" t="str">
        <f t="shared" si="614"/>
        <v>grey</v>
      </c>
      <c r="GR234" s="633" t="str">
        <f t="shared" si="614"/>
        <v>grey</v>
      </c>
      <c r="GS234" s="633" t="str">
        <f t="shared" si="614"/>
        <v>grey</v>
      </c>
      <c r="GT234" s="633" t="str">
        <f t="shared" si="614"/>
        <v>grey</v>
      </c>
      <c r="GU234" s="633" t="str">
        <f t="shared" si="614"/>
        <v>grey</v>
      </c>
      <c r="GV234" s="633" t="str">
        <f t="shared" si="614"/>
        <v>grey</v>
      </c>
      <c r="GW234" s="633" t="str">
        <f t="shared" si="614"/>
        <v>grey</v>
      </c>
      <c r="GX234" s="633" t="str">
        <f t="shared" si="614"/>
        <v>grey</v>
      </c>
      <c r="GY234" s="633" t="str">
        <f t="shared" si="614"/>
        <v>grey</v>
      </c>
      <c r="GZ234" s="633" t="str">
        <f t="shared" si="614"/>
        <v>grey</v>
      </c>
      <c r="HA234" s="633" t="str">
        <f t="shared" si="614"/>
        <v>grey</v>
      </c>
      <c r="HB234" s="633" t="str">
        <f t="shared" si="614"/>
        <v>grey</v>
      </c>
      <c r="HC234" s="633" t="str">
        <f t="shared" si="614"/>
        <v>grey</v>
      </c>
      <c r="HD234" s="633" t="str">
        <f t="shared" si="614"/>
        <v>grey</v>
      </c>
      <c r="HE234" s="633" t="str">
        <f t="shared" si="614"/>
        <v>grey</v>
      </c>
      <c r="HF234" s="633" t="str">
        <f t="shared" si="614"/>
        <v>grey</v>
      </c>
      <c r="HG234" s="633" t="str">
        <f t="shared" si="614"/>
        <v>grey</v>
      </c>
      <c r="HH234" s="633" t="str">
        <f t="shared" si="614"/>
        <v>grey</v>
      </c>
      <c r="HI234" s="633" t="str">
        <f t="shared" si="614"/>
        <v>grey</v>
      </c>
      <c r="HJ234" s="633" t="str">
        <f t="shared" si="614"/>
        <v>grey</v>
      </c>
      <c r="HK234" s="633" t="str">
        <f t="shared" si="614"/>
        <v>grey</v>
      </c>
      <c r="HL234" s="633" t="str">
        <f t="shared" si="614"/>
        <v>grey</v>
      </c>
      <c r="HM234" s="633" t="str">
        <f t="shared" si="614"/>
        <v>grey</v>
      </c>
      <c r="HN234" s="633" t="str">
        <f t="shared" si="614"/>
        <v>grey</v>
      </c>
      <c r="HO234" s="633" t="str">
        <f t="shared" si="614"/>
        <v>grey</v>
      </c>
      <c r="HP234" s="633" t="str">
        <f t="shared" si="614"/>
        <v>grey</v>
      </c>
      <c r="HQ234" s="633" t="str">
        <f t="shared" si="614"/>
        <v>grey</v>
      </c>
      <c r="HR234" s="633" t="str">
        <f t="shared" si="614"/>
        <v>grey</v>
      </c>
      <c r="HS234" s="1163"/>
      <c r="HT234" s="1152"/>
      <c r="HU234" s="1161"/>
    </row>
    <row r="235" spans="1:229">
      <c r="B235" s="34" t="s">
        <v>57</v>
      </c>
      <c r="C235" s="35"/>
      <c r="D235" s="34" t="s">
        <v>57</v>
      </c>
      <c r="E235" s="35"/>
      <c r="F235" s="34" t="s">
        <v>57</v>
      </c>
      <c r="G235" s="35"/>
      <c r="H235" s="34" t="s">
        <v>57</v>
      </c>
      <c r="I235" s="35"/>
      <c r="J235" s="34" t="s">
        <v>57</v>
      </c>
      <c r="K235" s="35"/>
      <c r="L235" s="34" t="s">
        <v>57</v>
      </c>
      <c r="M235" s="35"/>
      <c r="N235" s="30"/>
      <c r="O235" s="1151">
        <v>2</v>
      </c>
      <c r="P235" s="1151" t="str">
        <f>IFERROR(INDEX(内線情報!$C$5:$C$54,MATCH($Q235,内線情報!$B$5:$B$54,0)),"")&amp;""</f>
        <v/>
      </c>
      <c r="Q235" s="1160"/>
      <c r="R235" s="1151" t="str">
        <f>IFERROR(INDEX(内線情報!$D$5:$D$54,MATCH($Q235,内線情報!$B$5:$B$54,0)),"")&amp;""</f>
        <v/>
      </c>
      <c r="S235" s="634" t="s">
        <v>643</v>
      </c>
      <c r="T235" s="634" t="s">
        <v>643</v>
      </c>
      <c r="U235" s="634" t="s">
        <v>643</v>
      </c>
      <c r="V235" s="634" t="s">
        <v>643</v>
      </c>
      <c r="W235" s="634" t="s">
        <v>643</v>
      </c>
      <c r="X235" s="634" t="s">
        <v>643</v>
      </c>
      <c r="Y235" s="634" t="s">
        <v>643</v>
      </c>
      <c r="Z235" s="634" t="s">
        <v>643</v>
      </c>
      <c r="AA235" s="634" t="s">
        <v>643</v>
      </c>
      <c r="AB235" s="634" t="s">
        <v>643</v>
      </c>
      <c r="AC235" s="634" t="s">
        <v>643</v>
      </c>
      <c r="AD235" s="634" t="s">
        <v>643</v>
      </c>
      <c r="AE235" s="634" t="s">
        <v>643</v>
      </c>
      <c r="AF235" s="634" t="s">
        <v>643</v>
      </c>
      <c r="AG235" s="634" t="s">
        <v>643</v>
      </c>
      <c r="AH235" s="634" t="s">
        <v>643</v>
      </c>
      <c r="AI235" s="634" t="s">
        <v>643</v>
      </c>
      <c r="AJ235" s="634" t="s">
        <v>643</v>
      </c>
      <c r="AK235" s="634" t="s">
        <v>643</v>
      </c>
      <c r="AL235" s="634" t="s">
        <v>643</v>
      </c>
      <c r="AM235" s="634" t="s">
        <v>643</v>
      </c>
      <c r="AN235" s="634" t="s">
        <v>643</v>
      </c>
      <c r="AO235" s="634" t="s">
        <v>643</v>
      </c>
      <c r="AP235" s="634" t="s">
        <v>643</v>
      </c>
      <c r="AQ235" s="634" t="s">
        <v>643</v>
      </c>
      <c r="AR235" s="634" t="s">
        <v>643</v>
      </c>
      <c r="AS235" s="634" t="s">
        <v>643</v>
      </c>
      <c r="AT235" s="634" t="s">
        <v>643</v>
      </c>
      <c r="AU235" s="634" t="s">
        <v>643</v>
      </c>
      <c r="AV235" s="634" t="s">
        <v>643</v>
      </c>
      <c r="AW235" s="634" t="s">
        <v>643</v>
      </c>
      <c r="AX235" s="634" t="s">
        <v>643</v>
      </c>
      <c r="AY235" s="634" t="s">
        <v>643</v>
      </c>
      <c r="AZ235" s="634" t="s">
        <v>643</v>
      </c>
      <c r="BA235" s="634" t="s">
        <v>643</v>
      </c>
      <c r="BB235" s="634" t="s">
        <v>643</v>
      </c>
      <c r="BC235" s="1178" t="s">
        <v>643</v>
      </c>
      <c r="BD235" s="1151" t="str">
        <f>IFERROR(IF(Q235="","",IF(ISBLANK(INDEX(内線情報!$G$5:$G$54,Q235)),1,DS235)),"")&amp;""</f>
        <v/>
      </c>
      <c r="BE235" s="1180"/>
      <c r="BU235" s="50"/>
      <c r="BV235" s="50"/>
      <c r="BW235" s="50"/>
      <c r="CG235" s="50"/>
      <c r="CH235" s="50"/>
      <c r="CI235" s="50"/>
      <c r="DA235" s="34" t="str">
        <f>IF(DA234="grey","grey",IF(B235="","yellow",IF(COUNTIF($BG$6:$BG$39,B235)&gt;0,"","red")))</f>
        <v>grey</v>
      </c>
      <c r="DB235" s="35" t="str">
        <f ca="1">IF(DA234="grey","grey",IFERROR(IF(COUNTIF(INDIRECT(B235),SUBSTITUTE(C235,"*","~")),EU235,"red"),IF(AND(C235&lt;&gt;$BG$7,C235&lt;&gt;$BG$8,C235&lt;&gt;$BG$9,C235&lt;&gt;$BG$10,C235&lt;&gt;$BG$11,C235&lt;&gt;$BG$12,C235&lt;&gt;$BG$13),"grey",EU235)))</f>
        <v>grey</v>
      </c>
      <c r="DC235" s="34" t="str">
        <f>IF(DC234="grey","grey",IF(D235="","yellow",IF(COUNTIF($BG$6:$BG$39,D235)&gt;0,"","red")))</f>
        <v>grey</v>
      </c>
      <c r="DD235" s="35" t="str">
        <f ca="1">IF(DC234="grey","grey",IFERROR(IF(COUNTIF(INDIRECT(D235),SUBSTITUTE(E235,"*","~")),EW235,"red"),IF(AND(E235&lt;&gt;$BG$7,E235&lt;&gt;$BG$8,E235&lt;&gt;$BG$9,E235&lt;&gt;$BG$10,E235&lt;&gt;$BG$11,E235&lt;&gt;$BG$12,E235&lt;&gt;$BG$13),"grey",EW235)))</f>
        <v>grey</v>
      </c>
      <c r="DE235" s="34" t="str">
        <f>IF(DE234="grey","grey",IF(F235="","yellow",IF(COUNTIF($BG$6:$BG$39,F235)&gt;0,"","red")))</f>
        <v>grey</v>
      </c>
      <c r="DF235" s="35" t="str">
        <f ca="1">IF(DE234="grey","grey",IFERROR(IF(COUNTIF(INDIRECT(F235),SUBSTITUTE(G235,"*","~")),EY235,"red"),IF(AND(G235&lt;&gt;$BG$7,G235&lt;&gt;$BG$8,G235&lt;&gt;$BG$9,G235&lt;&gt;$BG$10,G235&lt;&gt;$BG$11,G235&lt;&gt;$BG$12,G235&lt;&gt;$BG$13),"grey",EY235)))</f>
        <v>grey</v>
      </c>
      <c r="DG235" s="34" t="str">
        <f>IF(DG234="grey","grey",IF(H235="","yellow",IF(COUNTIF($BG$6:$BG$39,H235)&gt;0,"","red")))</f>
        <v>grey</v>
      </c>
      <c r="DH235" s="35" t="str">
        <f ca="1">IF(DG234="grey","grey",IFERROR(IF(COUNTIF(INDIRECT(H235),SUBSTITUTE(I235,"*","~")),FA235,"red"),IF(AND(I235&lt;&gt;$BG$7,I235&lt;&gt;$BG$8,I235&lt;&gt;$BG$9,I235&lt;&gt;$BG$10,I235&lt;&gt;$BG$11,I235&lt;&gt;$BG$12,I235&lt;&gt;$BG$13),"grey",FA235)))</f>
        <v>grey</v>
      </c>
      <c r="DI235" s="34" t="str">
        <f>IF(DI234="grey","grey",IF(J235="","yellow",IF(COUNTIF($BG$6:$BG$39,J235)&gt;0,"","red")))</f>
        <v>grey</v>
      </c>
      <c r="DJ235" s="35" t="str">
        <f ca="1">IF(DI234="grey","grey",IFERROR(IF(COUNTIF(INDIRECT(J235),SUBSTITUTE(K235,"*","~")),FC235,"red"),IF(AND(K235&lt;&gt;$BG$7,K235&lt;&gt;$BG$8,K235&lt;&gt;$BG$9,K235&lt;&gt;$BG$10,K235&lt;&gt;$BG$11,K235&lt;&gt;$BG$12,K235&lt;&gt;$BG$13),"grey",FC235)))</f>
        <v>grey</v>
      </c>
      <c r="DK235" s="34" t="str">
        <f>IF(DK234="grey","grey",IF(L235="","yellow",IF(COUNTIF($BG$6:$BG$39,L235)&gt;0,"","red")))</f>
        <v>grey</v>
      </c>
      <c r="DL235" s="35" t="str">
        <f ca="1">IF(DK234="grey","grey",IFERROR(IF(COUNTIF(INDIRECT(L235),SUBSTITUTE(M235,"*","~")),FE235,"red"),IF(AND(M235&lt;&gt;$BG$7,M235&lt;&gt;$BG$8,M235&lt;&gt;$BG$9,M235&lt;&gt;$BG$10,M235&lt;&gt;$BG$11,M235&lt;&gt;$BG$12,M235&lt;&gt;$BG$13),"grey",FE235)))</f>
        <v>grey</v>
      </c>
      <c r="DM235" s="22" t="str">
        <f>IFERROR(INDEX(内線情報!$BL$5:$BL$41,MATCH(R235,内線情報!$AI$5:$AI$43,0),1),"")</f>
        <v/>
      </c>
      <c r="DS235" s="1141" t="e">
        <f>INDEX(内線情報!$G$5:$G$54,MATCH(Q235,DK,0))</f>
        <v>#N/A</v>
      </c>
      <c r="DV235" s="34" t="str">
        <f>CONCATENATE(B235,C235)</f>
        <v>未使用</v>
      </c>
      <c r="DW235" s="35"/>
      <c r="DX235" s="34" t="str">
        <f>CONCATENATE(D235,E235)</f>
        <v>未使用</v>
      </c>
      <c r="DY235" s="35"/>
      <c r="DZ235" s="34" t="str">
        <f>CONCATENATE(F235,G235)</f>
        <v>未使用</v>
      </c>
      <c r="EA235" s="35"/>
      <c r="EB235" s="34" t="str">
        <f>CONCATENATE(H235,I235)</f>
        <v>未使用</v>
      </c>
      <c r="EC235" s="35"/>
      <c r="ED235" s="34" t="str">
        <f>CONCATENATE(J235,K235)</f>
        <v>未使用</v>
      </c>
      <c r="EE235" s="35"/>
      <c r="EF235" s="34" t="str">
        <f>CONCATENATE(L235,M235)</f>
        <v>未使用</v>
      </c>
      <c r="EG235" s="35"/>
      <c r="EH235" s="22">
        <f>COUNTIF($DV$6:$EG$34,DV235)</f>
        <v>18</v>
      </c>
      <c r="EJ235" s="22">
        <f>COUNTIF($DV$6:$EG$34,DX235)</f>
        <v>18</v>
      </c>
      <c r="EL235" s="22">
        <f>COUNTIF($DV$6:$EG$34,DZ235)</f>
        <v>18</v>
      </c>
      <c r="EN235" s="22">
        <f>COUNTIF($DV$6:$EG$34,EB235)</f>
        <v>18</v>
      </c>
      <c r="EP235" s="22">
        <f>COUNTIF($DV$6:$EG$34,ED235)</f>
        <v>18</v>
      </c>
      <c r="ER235" s="22">
        <f>COUNTIF($DV$6:$EG$34,EF235)</f>
        <v>18</v>
      </c>
      <c r="ET235" s="34" t="str">
        <f>IF(DV235="未使用","",IF(EH235&lt;2,"","red"))</f>
        <v/>
      </c>
      <c r="EU235" s="35" t="str">
        <f>IF(B235="ボックスキー","",IF(C235="","red",FS235))</f>
        <v>red</v>
      </c>
      <c r="EV235" s="34" t="str">
        <f>IF(DX235="未使用","",IF(EJ235&lt;2,"","red"))</f>
        <v/>
      </c>
      <c r="EW235" s="35" t="str">
        <f>IF(D235="ボックスキー","",IF(E235="","red",FU235))</f>
        <v>red</v>
      </c>
      <c r="EX235" s="34" t="str">
        <f>IF(DZ235="未使用","",IF(EL235&lt;2,"","red"))</f>
        <v/>
      </c>
      <c r="EY235" s="35" t="str">
        <f>IF(F235="ボックスキー","",IF(G235="","red",FW235))</f>
        <v>red</v>
      </c>
      <c r="EZ235" s="34" t="str">
        <f>IF(EB235="未使用","",IF(EN235&lt;2,"","red"))</f>
        <v/>
      </c>
      <c r="FA235" s="35" t="str">
        <f>IF(H235="ボックスキー","",IF(I235="","red",FY235))</f>
        <v>red</v>
      </c>
      <c r="FB235" s="34" t="str">
        <f>IF(ED235="未使用","",IF(EP235&lt;2,"","red"))</f>
        <v/>
      </c>
      <c r="FC235" s="35" t="str">
        <f>IF(J235="ボックスキー","",IF(K235="","red",GA235))</f>
        <v>red</v>
      </c>
      <c r="FD235" s="34" t="str">
        <f>IF(EF235="未使用","",IF(ER235&lt;2,"","red"))</f>
        <v/>
      </c>
      <c r="FE235" s="35" t="str">
        <f>IF(L235="ボックスキー","",IF(M235="","red",GC235))</f>
        <v>red</v>
      </c>
      <c r="FF235" s="419"/>
      <c r="FG235" s="419"/>
      <c r="FH235" s="419"/>
      <c r="FI235" s="419"/>
      <c r="FJ235" s="419"/>
      <c r="FK235" s="419"/>
      <c r="FL235" s="419"/>
      <c r="FM235" s="419"/>
      <c r="FN235" s="419"/>
      <c r="FO235" s="419"/>
      <c r="FP235" s="419"/>
      <c r="FQ235" s="419"/>
      <c r="FR235" s="34"/>
      <c r="FS235" s="35" t="str">
        <f>IF(B235=$FG$6,INDEX($FG$7:$FG$18,C235),IF(B235=$FH$6,INDEX($FH$7:$FH$12,C235),IF(B235=$FI$6,INDEX($FI$7:$FI$18,C235),IF(B235=$FJ$6,INDEX($FJ$7:$FJ$56,C235),"none"))))</f>
        <v>none</v>
      </c>
      <c r="FT235" s="34"/>
      <c r="FU235" s="35" t="str">
        <f>IF(D235=$FG$6,INDEX($FG$7:$FG$18,E235),IF(D235=$FH$6,INDEX($FH$7:$FH$12,E235),IF(D235=$FI$6,INDEX($FI$7:$FI$18,E235),IF(D235=$FJ$6,INDEX($FJ$7:$FJ$56,E235),"none"))))</f>
        <v>none</v>
      </c>
      <c r="FV235" s="34"/>
      <c r="FW235" s="35" t="str">
        <f>IF(F235=$FG$6,INDEX($FG$7:$FG$18,G235),IF(F235=$FH$6,INDEX($FH$7:$FH$12,G235),IF(F235=$FI$6,INDEX($FI$7:$FI$18,G235),IF(F235=$FJ$6,INDEX($FJ$7:$FJ$56,G235),"none"))))</f>
        <v>none</v>
      </c>
      <c r="FX235" s="34"/>
      <c r="FY235" s="35" t="str">
        <f>IF(H235=$FG$6,INDEX($FG$7:$FG$18,I235),IF(H235=$FH$6,INDEX($FH$7:$FH$12,I235),IF(H235=$FI$6,INDEX($FI$7:$FI$18,I235),IF(H235=$FJ$6,INDEX($FJ$7:$FJ$56,I235),"none"))))</f>
        <v>none</v>
      </c>
      <c r="FZ235" s="34"/>
      <c r="GA235" s="35" t="str">
        <f>IF(J235=$FG$6,INDEX($FG$7:$FG$18,K235),IF(J235=$FH$6,INDEX($FH$7:$FH$12,K235),IF(J235=$FI$6,INDEX($FI$7:$FI$18,K235),IF(J235=$FJ$6,INDEX($FJ$7:$FJ$56,K235),"none"))))</f>
        <v>none</v>
      </c>
      <c r="GB235" s="34"/>
      <c r="GC235" s="35" t="str">
        <f>IF(L235=$FG$6,INDEX($FG$7:$FG$18,M235),IF(L235=$FH$6,INDEX($FH$7:$FH$12,M235),IF(L235=$FI$6,INDEX($FI$7:$FI$18,M235),IF(L235=$FJ$6,INDEX($FJ$7:$FJ$56,M235),"none"))))</f>
        <v>none</v>
      </c>
      <c r="GE235" s="1151" t="str">
        <f>IF($GF235="grey","grey","")</f>
        <v>grey</v>
      </c>
      <c r="GF235" s="1151" t="str">
        <f>IF($GG235="grey","grey","")</f>
        <v>grey</v>
      </c>
      <c r="GG235" s="1160" t="str">
        <f>IF(Q235="","grey",IF(COUNTIF(Q:Q,Q235)&gt;1,"red",IF(COUNTIF(_DK,Q235)&gt;0,"","red")))</f>
        <v>grey</v>
      </c>
      <c r="GH235" s="1151" t="str">
        <f>IF($GF235="grey","grey","")</f>
        <v>grey</v>
      </c>
      <c r="GI235" s="633" t="str">
        <f t="shared" ref="GI235:HR235" si="615">IF(GI230="grey","grey",IF($GG235="grey","grey",IF(S235="","yellow",IF(COUNTIF($CT$6:$CT$21,S235)&gt;0,"","red"))))</f>
        <v>grey</v>
      </c>
      <c r="GJ235" s="633" t="str">
        <f t="shared" si="615"/>
        <v>grey</v>
      </c>
      <c r="GK235" s="633" t="str">
        <f t="shared" si="615"/>
        <v>grey</v>
      </c>
      <c r="GL235" s="633" t="str">
        <f t="shared" si="615"/>
        <v>grey</v>
      </c>
      <c r="GM235" s="633" t="str">
        <f t="shared" si="615"/>
        <v>grey</v>
      </c>
      <c r="GN235" s="633" t="str">
        <f t="shared" si="615"/>
        <v>grey</v>
      </c>
      <c r="GO235" s="633" t="str">
        <f t="shared" si="615"/>
        <v>grey</v>
      </c>
      <c r="GP235" s="633" t="str">
        <f t="shared" si="615"/>
        <v>grey</v>
      </c>
      <c r="GQ235" s="633" t="str">
        <f t="shared" si="615"/>
        <v>grey</v>
      </c>
      <c r="GR235" s="633" t="str">
        <f t="shared" si="615"/>
        <v>grey</v>
      </c>
      <c r="GS235" s="633" t="str">
        <f t="shared" si="615"/>
        <v>grey</v>
      </c>
      <c r="GT235" s="633" t="str">
        <f t="shared" si="615"/>
        <v>grey</v>
      </c>
      <c r="GU235" s="633" t="str">
        <f t="shared" si="615"/>
        <v>grey</v>
      </c>
      <c r="GV235" s="633" t="str">
        <f t="shared" si="615"/>
        <v>grey</v>
      </c>
      <c r="GW235" s="633" t="str">
        <f t="shared" si="615"/>
        <v>grey</v>
      </c>
      <c r="GX235" s="633" t="str">
        <f t="shared" si="615"/>
        <v>grey</v>
      </c>
      <c r="GY235" s="633" t="str">
        <f t="shared" si="615"/>
        <v>grey</v>
      </c>
      <c r="GZ235" s="633" t="str">
        <f t="shared" si="615"/>
        <v>grey</v>
      </c>
      <c r="HA235" s="633" t="str">
        <f t="shared" si="615"/>
        <v>grey</v>
      </c>
      <c r="HB235" s="633" t="str">
        <f t="shared" si="615"/>
        <v>grey</v>
      </c>
      <c r="HC235" s="633" t="str">
        <f t="shared" si="615"/>
        <v>grey</v>
      </c>
      <c r="HD235" s="633" t="str">
        <f t="shared" si="615"/>
        <v>grey</v>
      </c>
      <c r="HE235" s="633" t="str">
        <f t="shared" si="615"/>
        <v>grey</v>
      </c>
      <c r="HF235" s="633" t="str">
        <f t="shared" si="615"/>
        <v>grey</v>
      </c>
      <c r="HG235" s="633" t="str">
        <f t="shared" si="615"/>
        <v>grey</v>
      </c>
      <c r="HH235" s="633" t="str">
        <f t="shared" si="615"/>
        <v>grey</v>
      </c>
      <c r="HI235" s="633" t="str">
        <f t="shared" si="615"/>
        <v>grey</v>
      </c>
      <c r="HJ235" s="633" t="str">
        <f t="shared" si="615"/>
        <v>grey</v>
      </c>
      <c r="HK235" s="633" t="str">
        <f t="shared" si="615"/>
        <v>grey</v>
      </c>
      <c r="HL235" s="633" t="str">
        <f t="shared" si="615"/>
        <v>grey</v>
      </c>
      <c r="HM235" s="633" t="str">
        <f t="shared" si="615"/>
        <v>grey</v>
      </c>
      <c r="HN235" s="633" t="str">
        <f t="shared" si="615"/>
        <v>grey</v>
      </c>
      <c r="HO235" s="633" t="str">
        <f t="shared" si="615"/>
        <v>grey</v>
      </c>
      <c r="HP235" s="633" t="str">
        <f t="shared" si="615"/>
        <v>grey</v>
      </c>
      <c r="HQ235" s="633" t="str">
        <f t="shared" si="615"/>
        <v>grey</v>
      </c>
      <c r="HR235" s="633" t="str">
        <f t="shared" si="615"/>
        <v>grey</v>
      </c>
      <c r="HS235" s="1162" t="str">
        <f t="shared" ref="HS235" si="616">IF($GG235="grey","grey",IF(BC235="","",IF(COUNTIF($CV$6:$CV$7,BC235)&gt;0,"","red")))</f>
        <v>grey</v>
      </c>
      <c r="HT235" s="1151" t="str">
        <f t="shared" ref="HT235:HU235" si="617">IF($GG235="grey","grey","")</f>
        <v>grey</v>
      </c>
      <c r="HU235" s="1160" t="str">
        <f t="shared" si="617"/>
        <v>grey</v>
      </c>
    </row>
    <row r="236" spans="1:229">
      <c r="B236" s="1175" t="str">
        <f>IFERROR(INDEX($DV:$DV,ROW()),"")&amp;""</f>
        <v/>
      </c>
      <c r="C236" s="1176"/>
      <c r="D236" s="1177" t="str">
        <f>IFERROR(INDEX($DX:$DX,ROW()),"")&amp;""</f>
        <v/>
      </c>
      <c r="E236" s="1176"/>
      <c r="F236" s="1175" t="str">
        <f>IFERROR(INDEX($DZ:$DZ,ROW()),"")&amp;""</f>
        <v/>
      </c>
      <c r="G236" s="1176"/>
      <c r="H236" s="1175" t="str">
        <f>IFERROR(INDEX($EB:$EB,ROW()),"")&amp;""</f>
        <v/>
      </c>
      <c r="I236" s="1176"/>
      <c r="J236" s="1175" t="str">
        <f>IFERROR(INDEX($ED:$ED,ROW()),"")&amp;""</f>
        <v/>
      </c>
      <c r="K236" s="1176"/>
      <c r="L236" s="1175" t="str">
        <f>IFERROR(INDEX($EF:$EF,ROW()),"")&amp;""</f>
        <v/>
      </c>
      <c r="M236" s="1176"/>
      <c r="N236" s="30"/>
      <c r="O236" s="1152"/>
      <c r="P236" s="1152"/>
      <c r="Q236" s="1161"/>
      <c r="R236" s="1152"/>
      <c r="S236" s="635" t="s">
        <v>643</v>
      </c>
      <c r="T236" s="635" t="s">
        <v>643</v>
      </c>
      <c r="U236" s="635" t="s">
        <v>643</v>
      </c>
      <c r="V236" s="635" t="s">
        <v>643</v>
      </c>
      <c r="W236" s="635" t="s">
        <v>643</v>
      </c>
      <c r="X236" s="635" t="s">
        <v>643</v>
      </c>
      <c r="Y236" s="635" t="s">
        <v>643</v>
      </c>
      <c r="Z236" s="635" t="s">
        <v>643</v>
      </c>
      <c r="AA236" s="635" t="s">
        <v>643</v>
      </c>
      <c r="AB236" s="635" t="s">
        <v>643</v>
      </c>
      <c r="AC236" s="635" t="s">
        <v>643</v>
      </c>
      <c r="AD236" s="635" t="s">
        <v>643</v>
      </c>
      <c r="AE236" s="635" t="s">
        <v>643</v>
      </c>
      <c r="AF236" s="635" t="s">
        <v>643</v>
      </c>
      <c r="AG236" s="635" t="s">
        <v>643</v>
      </c>
      <c r="AH236" s="635" t="s">
        <v>643</v>
      </c>
      <c r="AI236" s="635" t="s">
        <v>643</v>
      </c>
      <c r="AJ236" s="635" t="s">
        <v>643</v>
      </c>
      <c r="AK236" s="635" t="s">
        <v>643</v>
      </c>
      <c r="AL236" s="635" t="s">
        <v>643</v>
      </c>
      <c r="AM236" s="635" t="s">
        <v>643</v>
      </c>
      <c r="AN236" s="635" t="s">
        <v>643</v>
      </c>
      <c r="AO236" s="635" t="s">
        <v>643</v>
      </c>
      <c r="AP236" s="635" t="s">
        <v>643</v>
      </c>
      <c r="AQ236" s="635" t="s">
        <v>643</v>
      </c>
      <c r="AR236" s="635" t="s">
        <v>643</v>
      </c>
      <c r="AS236" s="635" t="s">
        <v>643</v>
      </c>
      <c r="AT236" s="635" t="s">
        <v>643</v>
      </c>
      <c r="AU236" s="635" t="s">
        <v>643</v>
      </c>
      <c r="AV236" s="635" t="s">
        <v>643</v>
      </c>
      <c r="AW236" s="635" t="s">
        <v>643</v>
      </c>
      <c r="AX236" s="635" t="s">
        <v>643</v>
      </c>
      <c r="AY236" s="635" t="s">
        <v>643</v>
      </c>
      <c r="AZ236" s="635" t="s">
        <v>643</v>
      </c>
      <c r="BA236" s="635" t="s">
        <v>643</v>
      </c>
      <c r="BB236" s="635" t="s">
        <v>643</v>
      </c>
      <c r="BC236" s="1179"/>
      <c r="BD236" s="1152"/>
      <c r="BE236" s="1181"/>
      <c r="BP236" s="50" t="e">
        <f>INDEX(番号!$CA$5:$CB$44,C235,2)</f>
        <v>#VALUE!</v>
      </c>
      <c r="BQ236" s="50" t="str">
        <f>IF(C235="","",IF(BP236="",INDEX(番号!$CA$44:$CB234,C235,2),BP236))</f>
        <v/>
      </c>
      <c r="BR236" s="50" t="e">
        <f>INDEX(番号!$CC$5:$CE$52,C235,3)</f>
        <v>#VALUE!</v>
      </c>
      <c r="BS236" s="50" t="str">
        <f>IF(C235="","",IF(BR236="0",INDEX(番号!$CC$5:$CE$52,C235,2),BR236))&amp;""</f>
        <v/>
      </c>
      <c r="BT236" s="50" t="e">
        <f>INDEX(番号!$CA$5:$CB$44,E235,2)</f>
        <v>#VALUE!</v>
      </c>
      <c r="BU236" s="50" t="str">
        <f>IF(E235="","",IF(BT236="",INDEX(番号!$CA$44:$CB234,E235,2),BT236))&amp;""</f>
        <v/>
      </c>
      <c r="BV236" s="50" t="e">
        <f>INDEX(番号!$CC$5:$CE$52,E235,3)</f>
        <v>#VALUE!</v>
      </c>
      <c r="BW236" s="50" t="str">
        <f>IF(E235="","",IF(BV236="0",INDEX(番号!$CC$5:$CE$52,E235,2),BV236))&amp;""</f>
        <v/>
      </c>
      <c r="BX236" s="50" t="e">
        <f>INDEX(番号!$CA$5:$CB$44,G235,2)</f>
        <v>#VALUE!</v>
      </c>
      <c r="BY236" s="50" t="str">
        <f>IF(G235="","",IF(BX236="",INDEX(番号!$CA$44:$CB234,G235,2),BX236))&amp;""</f>
        <v/>
      </c>
      <c r="BZ236" s="50" t="e">
        <f>INDEX(番号!$CC$5:$CE$52,G235,3)</f>
        <v>#VALUE!</v>
      </c>
      <c r="CA236" s="50" t="str">
        <f>IF(G235="","",IF(BZ236="0",INDEX(番号!$CC$5:$CE$52,G235,2),BZ236))&amp;""</f>
        <v/>
      </c>
      <c r="CB236" s="50" t="e">
        <f>INDEX(番号!$CA$5:$CB$44,I235,2)</f>
        <v>#VALUE!</v>
      </c>
      <c r="CC236" s="50" t="str">
        <f>IF(I235="","",IF(CB236="",INDEX(番号!$CA$44:$CB234,I235,2),CB236))&amp;""</f>
        <v/>
      </c>
      <c r="CD236" s="50" t="e">
        <f>INDEX(番号!$CC$5:$CE$52,I235,3)</f>
        <v>#VALUE!</v>
      </c>
      <c r="CE236" s="50" t="str">
        <f>IF(I235="","",IF(CD236="0",INDEX(番号!$CC$5:$CE$52,I235,2),CD236))&amp;""</f>
        <v/>
      </c>
      <c r="CF236" s="50" t="e">
        <f>INDEX(番号!$CA$5:$CB$44,K235,2)</f>
        <v>#VALUE!</v>
      </c>
      <c r="CG236" s="50" t="str">
        <f>IF(K235="","",IF(CF236="",INDEX(番号!$CA$5:$CB$44,K235,1),CF236))&amp;""</f>
        <v/>
      </c>
      <c r="CH236" s="50" t="e">
        <f>INDEX(番号!$CC$5:$CE$52,K235,3)</f>
        <v>#VALUE!</v>
      </c>
      <c r="CI236" s="50" t="str">
        <f>IF(K235="","",IF(CH236="0",INDEX(番号!$CC$5:$CE$52,K235,2),CH236))&amp;""</f>
        <v/>
      </c>
      <c r="CJ236" s="50" t="e">
        <f>INDEX(番号!$CA$5:$CB$44,M235,2)</f>
        <v>#VALUE!</v>
      </c>
      <c r="CK236" s="50" t="str">
        <f>IF(M235="","",IF(CJ236="",INDEX(番号!$CA$5:$CB$44,M235,1),CJ236))&amp;""</f>
        <v/>
      </c>
      <c r="CL236" s="50" t="e">
        <f>INDEX(番号!$CC$5:$CE$52,M235,3)</f>
        <v>#VALUE!</v>
      </c>
      <c r="CM236" s="50" t="str">
        <f>IF(M235="","",IF(CL236="0",INDEX(番号!$CC$5:$CE$52,M235,2),CL236))&amp;""</f>
        <v/>
      </c>
      <c r="DA236" s="1153" t="str">
        <f>IF(DA234="grey","grey","")</f>
        <v>grey</v>
      </c>
      <c r="DB236" s="1154"/>
      <c r="DC236" s="1153" t="str">
        <f>IF(DC234="grey","grey","")</f>
        <v>grey</v>
      </c>
      <c r="DD236" s="1154"/>
      <c r="DE236" s="1153" t="str">
        <f>IF(DE234="grey","grey","")</f>
        <v>grey</v>
      </c>
      <c r="DF236" s="1154"/>
      <c r="DG236" s="1153" t="str">
        <f>IF(DG234="grey","grey","")</f>
        <v>grey</v>
      </c>
      <c r="DH236" s="1154"/>
      <c r="DI236" s="1153" t="str">
        <f>IF(DI234="grey","grey","")</f>
        <v>grey</v>
      </c>
      <c r="DJ236" s="1154"/>
      <c r="DK236" s="1153" t="str">
        <f>IF(DK234="grey","grey","")</f>
        <v>grey</v>
      </c>
      <c r="DL236" s="1154"/>
      <c r="DM236" s="22" t="str">
        <f>IFERROR(INDEX(内線情報!$BL$5:$BL$41,MATCH(R236,内線情報!$AI$5:$AI$43,0),1),"")</f>
        <v/>
      </c>
      <c r="DS236" s="1141"/>
      <c r="DV236" s="1153" t="str">
        <f>IF(B235="DK",BQ236,IF(B235="NK",BS236,""))</f>
        <v/>
      </c>
      <c r="DW236" s="1154"/>
      <c r="DX236" s="1155" t="str">
        <f>IF(D235="DK",BU236,IF(D235="NK",BW236,""))</f>
        <v/>
      </c>
      <c r="DY236" s="1156"/>
      <c r="DZ236" s="1155" t="str">
        <f>IF(F235="DK",BY236,IF(F235="NK",CA236,""))</f>
        <v/>
      </c>
      <c r="EA236" s="1156"/>
      <c r="EB236" s="1155" t="str">
        <f>IF(H235="DK",CC236,IF(H235="NK",CE236,""))</f>
        <v/>
      </c>
      <c r="EC236" s="1156"/>
      <c r="ED236" s="1155" t="str">
        <f>IF(J235="DK",CG236,IF(J235="NK",CI236,""))</f>
        <v/>
      </c>
      <c r="EE236" s="1156"/>
      <c r="EF236" s="1155" t="str">
        <f>IF(L235="DK",CK236,IF(L235="NK",CM236,""))</f>
        <v/>
      </c>
      <c r="EG236" s="1156"/>
      <c r="ET236" s="1153"/>
      <c r="EU236" s="1154"/>
      <c r="EV236" s="1153"/>
      <c r="EW236" s="1154"/>
      <c r="EX236" s="1153"/>
      <c r="EY236" s="1154"/>
      <c r="EZ236" s="1153"/>
      <c r="FA236" s="1154"/>
      <c r="FB236" s="1153"/>
      <c r="FC236" s="1154"/>
      <c r="FD236" s="1153"/>
      <c r="FE236" s="1154"/>
      <c r="FF236" s="411"/>
      <c r="FG236" s="411"/>
      <c r="FH236" s="411"/>
      <c r="FI236" s="411"/>
      <c r="FJ236" s="411"/>
      <c r="FK236" s="411"/>
      <c r="FL236" s="411"/>
      <c r="FM236" s="411"/>
      <c r="FN236" s="411"/>
      <c r="FO236" s="411"/>
      <c r="FP236" s="411"/>
      <c r="FQ236" s="411"/>
      <c r="FR236" s="1153"/>
      <c r="FS236" s="1154"/>
      <c r="FT236" s="1153"/>
      <c r="FU236" s="1154"/>
      <c r="FV236" s="1153"/>
      <c r="FW236" s="1154"/>
      <c r="FX236" s="1153"/>
      <c r="FY236" s="1154"/>
      <c r="FZ236" s="1153"/>
      <c r="GA236" s="1154"/>
      <c r="GB236" s="1153"/>
      <c r="GC236" s="1154"/>
      <c r="GE236" s="1152"/>
      <c r="GF236" s="1152"/>
      <c r="GG236" s="1161"/>
      <c r="GH236" s="1152"/>
      <c r="GI236" s="633" t="str">
        <f t="shared" ref="GI236:HR236" si="618">IF(GI230="grey","grey",IF($GG235="grey","grey",IF(S236="","yellow",IF(COUNTIF($CW$6:$CW$7,S236)&gt;0,"","red"))))</f>
        <v>grey</v>
      </c>
      <c r="GJ236" s="633" t="str">
        <f t="shared" si="618"/>
        <v>grey</v>
      </c>
      <c r="GK236" s="633" t="str">
        <f t="shared" si="618"/>
        <v>grey</v>
      </c>
      <c r="GL236" s="633" t="str">
        <f t="shared" si="618"/>
        <v>grey</v>
      </c>
      <c r="GM236" s="633" t="str">
        <f t="shared" si="618"/>
        <v>grey</v>
      </c>
      <c r="GN236" s="633" t="str">
        <f t="shared" si="618"/>
        <v>grey</v>
      </c>
      <c r="GO236" s="633" t="str">
        <f t="shared" si="618"/>
        <v>grey</v>
      </c>
      <c r="GP236" s="633" t="str">
        <f t="shared" si="618"/>
        <v>grey</v>
      </c>
      <c r="GQ236" s="633" t="str">
        <f t="shared" si="618"/>
        <v>grey</v>
      </c>
      <c r="GR236" s="633" t="str">
        <f t="shared" si="618"/>
        <v>grey</v>
      </c>
      <c r="GS236" s="633" t="str">
        <f t="shared" si="618"/>
        <v>grey</v>
      </c>
      <c r="GT236" s="633" t="str">
        <f t="shared" si="618"/>
        <v>grey</v>
      </c>
      <c r="GU236" s="633" t="str">
        <f t="shared" si="618"/>
        <v>grey</v>
      </c>
      <c r="GV236" s="633" t="str">
        <f t="shared" si="618"/>
        <v>grey</v>
      </c>
      <c r="GW236" s="633" t="str">
        <f t="shared" si="618"/>
        <v>grey</v>
      </c>
      <c r="GX236" s="633" t="str">
        <f t="shared" si="618"/>
        <v>grey</v>
      </c>
      <c r="GY236" s="633" t="str">
        <f t="shared" si="618"/>
        <v>grey</v>
      </c>
      <c r="GZ236" s="633" t="str">
        <f t="shared" si="618"/>
        <v>grey</v>
      </c>
      <c r="HA236" s="633" t="str">
        <f t="shared" si="618"/>
        <v>grey</v>
      </c>
      <c r="HB236" s="633" t="str">
        <f t="shared" si="618"/>
        <v>grey</v>
      </c>
      <c r="HC236" s="633" t="str">
        <f t="shared" si="618"/>
        <v>grey</v>
      </c>
      <c r="HD236" s="633" t="str">
        <f t="shared" si="618"/>
        <v>grey</v>
      </c>
      <c r="HE236" s="633" t="str">
        <f t="shared" si="618"/>
        <v>grey</v>
      </c>
      <c r="HF236" s="633" t="str">
        <f t="shared" si="618"/>
        <v>grey</v>
      </c>
      <c r="HG236" s="633" t="str">
        <f t="shared" si="618"/>
        <v>grey</v>
      </c>
      <c r="HH236" s="633" t="str">
        <f t="shared" si="618"/>
        <v>grey</v>
      </c>
      <c r="HI236" s="633" t="str">
        <f t="shared" si="618"/>
        <v>grey</v>
      </c>
      <c r="HJ236" s="633" t="str">
        <f t="shared" si="618"/>
        <v>grey</v>
      </c>
      <c r="HK236" s="633" t="str">
        <f t="shared" si="618"/>
        <v>grey</v>
      </c>
      <c r="HL236" s="633" t="str">
        <f t="shared" si="618"/>
        <v>grey</v>
      </c>
      <c r="HM236" s="633" t="str">
        <f t="shared" si="618"/>
        <v>grey</v>
      </c>
      <c r="HN236" s="633" t="str">
        <f t="shared" si="618"/>
        <v>grey</v>
      </c>
      <c r="HO236" s="633" t="str">
        <f t="shared" si="618"/>
        <v>grey</v>
      </c>
      <c r="HP236" s="633" t="str">
        <f t="shared" si="618"/>
        <v>grey</v>
      </c>
      <c r="HQ236" s="633" t="str">
        <f t="shared" si="618"/>
        <v>grey</v>
      </c>
      <c r="HR236" s="633" t="str">
        <f t="shared" si="618"/>
        <v>grey</v>
      </c>
      <c r="HS236" s="1163"/>
      <c r="HT236" s="1152"/>
      <c r="HU236" s="1161"/>
    </row>
    <row r="237" spans="1:229">
      <c r="B237" s="1175" t="str">
        <f>IFERROR(INDEX($DV:$DV,ROW()),"")&amp;""</f>
        <v/>
      </c>
      <c r="C237" s="1176"/>
      <c r="D237" s="1177" t="str">
        <f>IFERROR(INDEX($DX:$DX,ROW()),"")&amp;""</f>
        <v/>
      </c>
      <c r="E237" s="1176"/>
      <c r="F237" s="1175" t="str">
        <f>IFERROR(INDEX($DZ:$DZ,ROW()),"")&amp;""</f>
        <v/>
      </c>
      <c r="G237" s="1176"/>
      <c r="H237" s="1175" t="str">
        <f>IFERROR(INDEX($EB:$EB,ROW()),"")&amp;""</f>
        <v/>
      </c>
      <c r="I237" s="1176"/>
      <c r="J237" s="1175" t="str">
        <f>IFERROR(INDEX($ED:$ED,ROW()),"")&amp;""</f>
        <v/>
      </c>
      <c r="K237" s="1176"/>
      <c r="L237" s="1175" t="str">
        <f>IFERROR(INDEX($EF:$EF,ROW()),"")&amp;""</f>
        <v/>
      </c>
      <c r="M237" s="1176"/>
      <c r="N237" s="30"/>
      <c r="O237" s="1151">
        <v>3</v>
      </c>
      <c r="P237" s="1151" t="str">
        <f>IFERROR(INDEX(内線情報!$C$5:$C$54,MATCH($Q237,内線情報!$B$5:$B$54,0)),"")&amp;""</f>
        <v/>
      </c>
      <c r="Q237" s="1160"/>
      <c r="R237" s="1151" t="str">
        <f>IFERROR(INDEX(内線情報!$D$5:$D$54,MATCH($Q237,内線情報!$B$5:$B$54,0)),"")&amp;""</f>
        <v/>
      </c>
      <c r="S237" s="634" t="s">
        <v>643</v>
      </c>
      <c r="T237" s="634" t="s">
        <v>643</v>
      </c>
      <c r="U237" s="634" t="s">
        <v>643</v>
      </c>
      <c r="V237" s="634" t="s">
        <v>643</v>
      </c>
      <c r="W237" s="634" t="s">
        <v>643</v>
      </c>
      <c r="X237" s="634" t="s">
        <v>643</v>
      </c>
      <c r="Y237" s="634" t="s">
        <v>643</v>
      </c>
      <c r="Z237" s="634" t="s">
        <v>643</v>
      </c>
      <c r="AA237" s="634" t="s">
        <v>643</v>
      </c>
      <c r="AB237" s="634" t="s">
        <v>643</v>
      </c>
      <c r="AC237" s="634" t="s">
        <v>643</v>
      </c>
      <c r="AD237" s="634" t="s">
        <v>643</v>
      </c>
      <c r="AE237" s="634" t="s">
        <v>643</v>
      </c>
      <c r="AF237" s="634" t="s">
        <v>643</v>
      </c>
      <c r="AG237" s="634" t="s">
        <v>643</v>
      </c>
      <c r="AH237" s="634" t="s">
        <v>643</v>
      </c>
      <c r="AI237" s="634" t="s">
        <v>643</v>
      </c>
      <c r="AJ237" s="634" t="s">
        <v>643</v>
      </c>
      <c r="AK237" s="634" t="s">
        <v>643</v>
      </c>
      <c r="AL237" s="634" t="s">
        <v>643</v>
      </c>
      <c r="AM237" s="634" t="s">
        <v>643</v>
      </c>
      <c r="AN237" s="634" t="s">
        <v>643</v>
      </c>
      <c r="AO237" s="634" t="s">
        <v>643</v>
      </c>
      <c r="AP237" s="634" t="s">
        <v>643</v>
      </c>
      <c r="AQ237" s="634" t="s">
        <v>643</v>
      </c>
      <c r="AR237" s="634" t="s">
        <v>643</v>
      </c>
      <c r="AS237" s="634" t="s">
        <v>643</v>
      </c>
      <c r="AT237" s="634" t="s">
        <v>643</v>
      </c>
      <c r="AU237" s="634" t="s">
        <v>643</v>
      </c>
      <c r="AV237" s="634" t="s">
        <v>643</v>
      </c>
      <c r="AW237" s="634" t="s">
        <v>643</v>
      </c>
      <c r="AX237" s="634" t="s">
        <v>643</v>
      </c>
      <c r="AY237" s="634" t="s">
        <v>643</v>
      </c>
      <c r="AZ237" s="634" t="s">
        <v>643</v>
      </c>
      <c r="BA237" s="634" t="s">
        <v>643</v>
      </c>
      <c r="BB237" s="634" t="s">
        <v>643</v>
      </c>
      <c r="BC237" s="1178" t="s">
        <v>643</v>
      </c>
      <c r="BD237" s="1151" t="str">
        <f>IFERROR(IF(Q237="","",IF(ISBLANK(INDEX(内線情報!$G$5:$G$54,Q237)),1,DS237)),"")&amp;""</f>
        <v/>
      </c>
      <c r="BE237" s="1180"/>
      <c r="BP237" s="50" t="s">
        <v>720</v>
      </c>
      <c r="BQ237" s="50" t="str">
        <f>IF(C235="","",INDEX(外線情報!$K$5:$K$16,C235,1))&amp;""</f>
        <v/>
      </c>
      <c r="BR237" s="50" t="s">
        <v>417</v>
      </c>
      <c r="BS237" s="50" t="str">
        <f>IF(C235="","",INDEX(NK･NKG!$CG$5:$CG$52,C235,1))&amp;""</f>
        <v/>
      </c>
      <c r="BT237" s="50" t="s">
        <v>720</v>
      </c>
      <c r="BU237" s="50" t="str">
        <f>IF(E235="","",INDEX(外線情報!$K$5:$K$16,E235,1))&amp;""</f>
        <v/>
      </c>
      <c r="BV237" s="50" t="s">
        <v>417</v>
      </c>
      <c r="BW237" s="50" t="str">
        <f>IF(E235="","",INDEX(NK･NKG!$CG$5:$CG$52,E235,1))&amp;""</f>
        <v/>
      </c>
      <c r="BX237" s="50" t="s">
        <v>720</v>
      </c>
      <c r="BY237" s="50" t="str">
        <f>IF(G235="","",INDEX(外線情報!$K$5:$K$16,G235,1))&amp;""</f>
        <v/>
      </c>
      <c r="BZ237" s="50" t="s">
        <v>417</v>
      </c>
      <c r="CA237" s="50" t="str">
        <f>IF(G235="","",INDEX(NK･NKG!$CG$5:$CG$52,G235,1))&amp;""</f>
        <v/>
      </c>
      <c r="CB237" s="50" t="s">
        <v>720</v>
      </c>
      <c r="CC237" s="50" t="str">
        <f>IF(I235="","",INDEX(外線情報!$K$5:$K$16,I235,1))&amp;""</f>
        <v/>
      </c>
      <c r="CD237" s="50" t="s">
        <v>417</v>
      </c>
      <c r="CE237" s="50" t="str">
        <f>IF(I235="","",INDEX(NK･NKG!$CG$5:$CG$52,I235,1))&amp;""</f>
        <v/>
      </c>
      <c r="CF237" s="50" t="s">
        <v>720</v>
      </c>
      <c r="CG237" s="50" t="str">
        <f>IF(K235="","",INDEX(外線情報!$K$5:$K$16,K235,1))&amp;""</f>
        <v/>
      </c>
      <c r="CH237" s="50" t="s">
        <v>417</v>
      </c>
      <c r="CI237" s="50" t="str">
        <f>IF(K235="","",INDEX(NK･NKG!$CG$5:$CG$52,K235,1))&amp;""</f>
        <v/>
      </c>
      <c r="CJ237" s="50" t="s">
        <v>720</v>
      </c>
      <c r="CK237" s="50" t="str">
        <f>IF(M235="","",INDEX(外線情報!$K$5:$K$16,M235,1))&amp;""</f>
        <v/>
      </c>
      <c r="CL237" s="50" t="s">
        <v>417</v>
      </c>
      <c r="CM237" s="50" t="str">
        <f>IF(M235="","",INDEX(NK･NKG!$CG$5:$CG$52,M235,1))&amp;""</f>
        <v/>
      </c>
      <c r="DA237" s="1153" t="str">
        <f t="shared" ref="DA237" si="619">IF(DA234="grey","grey","")</f>
        <v>grey</v>
      </c>
      <c r="DB237" s="1154"/>
      <c r="DC237" s="1153" t="str">
        <f t="shared" ref="DC237" si="620">IF(DC234="grey","grey","")</f>
        <v>grey</v>
      </c>
      <c r="DD237" s="1154"/>
      <c r="DE237" s="1153" t="str">
        <f t="shared" ref="DE237" si="621">IF(DE234="grey","grey","")</f>
        <v>grey</v>
      </c>
      <c r="DF237" s="1154"/>
      <c r="DG237" s="1153" t="str">
        <f t="shared" ref="DG237" si="622">IF(DG234="grey","grey","")</f>
        <v>grey</v>
      </c>
      <c r="DH237" s="1154"/>
      <c r="DI237" s="1153" t="str">
        <f t="shared" ref="DI237" si="623">IF(DI234="grey","grey","")</f>
        <v>grey</v>
      </c>
      <c r="DJ237" s="1154"/>
      <c r="DK237" s="1153" t="str">
        <f t="shared" ref="DK237" si="624">IF(DK234="grey","grey","")</f>
        <v>grey</v>
      </c>
      <c r="DL237" s="1154"/>
      <c r="DM237" s="22" t="str">
        <f>IFERROR(INDEX(内線情報!$BL$5:$BL$41,MATCH(R237,内線情報!$AI$5:$AI$43,0),1),"")</f>
        <v/>
      </c>
      <c r="DS237" s="1141" t="e">
        <f>INDEX(内線情報!$G$5:$G$54,MATCH(Q237,DK,0))</f>
        <v>#N/A</v>
      </c>
      <c r="DV237" s="1153" t="str">
        <f>IF(B235="IK",BQ237,IF(B235="NK",BS237,""))</f>
        <v/>
      </c>
      <c r="DW237" s="1154"/>
      <c r="DX237" s="1155" t="str">
        <f>IF(D235="IK",BU237,IF(D235="NK",BW237,""))</f>
        <v/>
      </c>
      <c r="DY237" s="1156"/>
      <c r="DZ237" s="1155" t="str">
        <f>IF(F235="IK",BY237,IF(F235="NK",CA237,""))</f>
        <v/>
      </c>
      <c r="EA237" s="1156"/>
      <c r="EB237" s="1155" t="str">
        <f>IF(H235="IK",CC237,IF(H235="NK",CE237,""))</f>
        <v/>
      </c>
      <c r="EC237" s="1156"/>
      <c r="ED237" s="1155" t="str">
        <f>IF(J235="IK",CG237,IF(J235="NK",CI237,""))</f>
        <v/>
      </c>
      <c r="EE237" s="1156"/>
      <c r="EF237" s="1155" t="str">
        <f>IF(L235="IK",CK237,IF(L235="NK",CM237,""))</f>
        <v/>
      </c>
      <c r="EG237" s="1156"/>
      <c r="ET237" s="1153"/>
      <c r="EU237" s="1154"/>
      <c r="EV237" s="1153"/>
      <c r="EW237" s="1154"/>
      <c r="EX237" s="1153"/>
      <c r="EY237" s="1154"/>
      <c r="EZ237" s="1153"/>
      <c r="FA237" s="1154"/>
      <c r="FB237" s="1153"/>
      <c r="FC237" s="1154"/>
      <c r="FD237" s="1153"/>
      <c r="FE237" s="1154"/>
      <c r="FF237" s="411"/>
      <c r="FG237" s="411"/>
      <c r="FH237" s="411"/>
      <c r="FI237" s="411"/>
      <c r="FJ237" s="411"/>
      <c r="FK237" s="411"/>
      <c r="FL237" s="411"/>
      <c r="FM237" s="411"/>
      <c r="FN237" s="411"/>
      <c r="FO237" s="411"/>
      <c r="FP237" s="411"/>
      <c r="FQ237" s="411"/>
      <c r="FR237" s="1153"/>
      <c r="FS237" s="1154"/>
      <c r="FT237" s="1153"/>
      <c r="FU237" s="1154"/>
      <c r="FV237" s="1153"/>
      <c r="FW237" s="1154"/>
      <c r="FX237" s="1153"/>
      <c r="FY237" s="1154"/>
      <c r="FZ237" s="1153"/>
      <c r="GA237" s="1154"/>
      <c r="GB237" s="1153"/>
      <c r="GC237" s="1154"/>
      <c r="GE237" s="1151" t="str">
        <f>IF($GF237="grey","grey","")</f>
        <v>grey</v>
      </c>
      <c r="GF237" s="1151" t="str">
        <f>IF($GG237="grey","grey","")</f>
        <v>grey</v>
      </c>
      <c r="GG237" s="1160" t="str">
        <f>IF(Q237="","grey",IF(COUNTIF(Q:Q,Q237)&gt;1,"red",IF(COUNTIF(_DK,Q237)&gt;0,"","red")))</f>
        <v>grey</v>
      </c>
      <c r="GH237" s="1151" t="str">
        <f>IF($GF237="grey","grey","")</f>
        <v>grey</v>
      </c>
      <c r="GI237" s="633" t="str">
        <f t="shared" ref="GI237:HR237" si="625">IF(GI230="grey","grey",IF($GG237="grey","grey",IF(S237="","yellow",IF(COUNTIF($CT$6:$CT$21,S237)&gt;0,"","red"))))</f>
        <v>grey</v>
      </c>
      <c r="GJ237" s="633" t="str">
        <f t="shared" si="625"/>
        <v>grey</v>
      </c>
      <c r="GK237" s="633" t="str">
        <f t="shared" si="625"/>
        <v>grey</v>
      </c>
      <c r="GL237" s="633" t="str">
        <f t="shared" si="625"/>
        <v>grey</v>
      </c>
      <c r="GM237" s="633" t="str">
        <f t="shared" si="625"/>
        <v>grey</v>
      </c>
      <c r="GN237" s="633" t="str">
        <f t="shared" si="625"/>
        <v>grey</v>
      </c>
      <c r="GO237" s="633" t="str">
        <f t="shared" si="625"/>
        <v>grey</v>
      </c>
      <c r="GP237" s="633" t="str">
        <f t="shared" si="625"/>
        <v>grey</v>
      </c>
      <c r="GQ237" s="633" t="str">
        <f t="shared" si="625"/>
        <v>grey</v>
      </c>
      <c r="GR237" s="633" t="str">
        <f t="shared" si="625"/>
        <v>grey</v>
      </c>
      <c r="GS237" s="633" t="str">
        <f t="shared" si="625"/>
        <v>grey</v>
      </c>
      <c r="GT237" s="633" t="str">
        <f t="shared" si="625"/>
        <v>grey</v>
      </c>
      <c r="GU237" s="633" t="str">
        <f t="shared" si="625"/>
        <v>grey</v>
      </c>
      <c r="GV237" s="633" t="str">
        <f t="shared" si="625"/>
        <v>grey</v>
      </c>
      <c r="GW237" s="633" t="str">
        <f t="shared" si="625"/>
        <v>grey</v>
      </c>
      <c r="GX237" s="633" t="str">
        <f t="shared" si="625"/>
        <v>grey</v>
      </c>
      <c r="GY237" s="633" t="str">
        <f t="shared" si="625"/>
        <v>grey</v>
      </c>
      <c r="GZ237" s="633" t="str">
        <f t="shared" si="625"/>
        <v>grey</v>
      </c>
      <c r="HA237" s="633" t="str">
        <f t="shared" si="625"/>
        <v>grey</v>
      </c>
      <c r="HB237" s="633" t="str">
        <f t="shared" si="625"/>
        <v>grey</v>
      </c>
      <c r="HC237" s="633" t="str">
        <f t="shared" si="625"/>
        <v>grey</v>
      </c>
      <c r="HD237" s="633" t="str">
        <f t="shared" si="625"/>
        <v>grey</v>
      </c>
      <c r="HE237" s="633" t="str">
        <f t="shared" si="625"/>
        <v>grey</v>
      </c>
      <c r="HF237" s="633" t="str">
        <f t="shared" si="625"/>
        <v>grey</v>
      </c>
      <c r="HG237" s="633" t="str">
        <f t="shared" si="625"/>
        <v>grey</v>
      </c>
      <c r="HH237" s="633" t="str">
        <f t="shared" si="625"/>
        <v>grey</v>
      </c>
      <c r="HI237" s="633" t="str">
        <f t="shared" si="625"/>
        <v>grey</v>
      </c>
      <c r="HJ237" s="633" t="str">
        <f t="shared" si="625"/>
        <v>grey</v>
      </c>
      <c r="HK237" s="633" t="str">
        <f t="shared" si="625"/>
        <v>grey</v>
      </c>
      <c r="HL237" s="633" t="str">
        <f t="shared" si="625"/>
        <v>grey</v>
      </c>
      <c r="HM237" s="633" t="str">
        <f t="shared" si="625"/>
        <v>grey</v>
      </c>
      <c r="HN237" s="633" t="str">
        <f t="shared" si="625"/>
        <v>grey</v>
      </c>
      <c r="HO237" s="633" t="str">
        <f t="shared" si="625"/>
        <v>grey</v>
      </c>
      <c r="HP237" s="633" t="str">
        <f t="shared" si="625"/>
        <v>grey</v>
      </c>
      <c r="HQ237" s="633" t="str">
        <f t="shared" si="625"/>
        <v>grey</v>
      </c>
      <c r="HR237" s="633" t="str">
        <f t="shared" si="625"/>
        <v>grey</v>
      </c>
      <c r="HS237" s="1162" t="str">
        <f t="shared" ref="HS237" si="626">IF($GG237="grey","grey",IF(BC237="","",IF(COUNTIF($CV$6:$CV$7,BC237)&gt;0,"","red")))</f>
        <v>grey</v>
      </c>
      <c r="HT237" s="1151" t="str">
        <f t="shared" ref="HT237:HU237" si="627">IF($GG237="grey","grey","")</f>
        <v>grey</v>
      </c>
      <c r="HU237" s="1160" t="str">
        <f t="shared" si="627"/>
        <v>grey</v>
      </c>
    </row>
    <row r="238" spans="1:229">
      <c r="B238" s="1184" t="s">
        <v>1318</v>
      </c>
      <c r="C238" s="1185"/>
      <c r="D238" s="1182" t="s">
        <v>1322</v>
      </c>
      <c r="E238" s="1183"/>
      <c r="F238" s="1184" t="s">
        <v>1318</v>
      </c>
      <c r="G238" s="1185"/>
      <c r="H238" s="1182" t="s">
        <v>1334</v>
      </c>
      <c r="I238" s="1183"/>
      <c r="J238" s="1184" t="s">
        <v>1323</v>
      </c>
      <c r="K238" s="1185"/>
      <c r="L238" s="1182" t="s">
        <v>1328</v>
      </c>
      <c r="M238" s="1183"/>
      <c r="N238" s="30"/>
      <c r="O238" s="1152"/>
      <c r="P238" s="1152"/>
      <c r="Q238" s="1161"/>
      <c r="R238" s="1152"/>
      <c r="S238" s="635" t="s">
        <v>643</v>
      </c>
      <c r="T238" s="635" t="s">
        <v>643</v>
      </c>
      <c r="U238" s="635" t="s">
        <v>643</v>
      </c>
      <c r="V238" s="635" t="s">
        <v>643</v>
      </c>
      <c r="W238" s="635" t="s">
        <v>643</v>
      </c>
      <c r="X238" s="635" t="s">
        <v>643</v>
      </c>
      <c r="Y238" s="635" t="s">
        <v>643</v>
      </c>
      <c r="Z238" s="635" t="s">
        <v>643</v>
      </c>
      <c r="AA238" s="635" t="s">
        <v>643</v>
      </c>
      <c r="AB238" s="635" t="s">
        <v>643</v>
      </c>
      <c r="AC238" s="635" t="s">
        <v>643</v>
      </c>
      <c r="AD238" s="635" t="s">
        <v>643</v>
      </c>
      <c r="AE238" s="635" t="s">
        <v>643</v>
      </c>
      <c r="AF238" s="635" t="s">
        <v>643</v>
      </c>
      <c r="AG238" s="635" t="s">
        <v>643</v>
      </c>
      <c r="AH238" s="635" t="s">
        <v>643</v>
      </c>
      <c r="AI238" s="635" t="s">
        <v>643</v>
      </c>
      <c r="AJ238" s="635" t="s">
        <v>643</v>
      </c>
      <c r="AK238" s="635" t="s">
        <v>643</v>
      </c>
      <c r="AL238" s="635" t="s">
        <v>643</v>
      </c>
      <c r="AM238" s="635" t="s">
        <v>643</v>
      </c>
      <c r="AN238" s="635" t="s">
        <v>643</v>
      </c>
      <c r="AO238" s="635" t="s">
        <v>643</v>
      </c>
      <c r="AP238" s="635" t="s">
        <v>643</v>
      </c>
      <c r="AQ238" s="635" t="s">
        <v>643</v>
      </c>
      <c r="AR238" s="635" t="s">
        <v>643</v>
      </c>
      <c r="AS238" s="635" t="s">
        <v>643</v>
      </c>
      <c r="AT238" s="635" t="s">
        <v>643</v>
      </c>
      <c r="AU238" s="635" t="s">
        <v>643</v>
      </c>
      <c r="AV238" s="635" t="s">
        <v>643</v>
      </c>
      <c r="AW238" s="635" t="s">
        <v>643</v>
      </c>
      <c r="AX238" s="635" t="s">
        <v>643</v>
      </c>
      <c r="AY238" s="635" t="s">
        <v>643</v>
      </c>
      <c r="AZ238" s="635" t="s">
        <v>643</v>
      </c>
      <c r="BA238" s="635" t="s">
        <v>643</v>
      </c>
      <c r="BB238" s="635" t="s">
        <v>643</v>
      </c>
      <c r="BC238" s="1179"/>
      <c r="BD238" s="1152"/>
      <c r="BE238" s="1181"/>
      <c r="BW238" s="50"/>
      <c r="CH238" s="50"/>
      <c r="CI238" s="50"/>
      <c r="DA238" s="1153" t="str">
        <f>IF(DA234="grey","grey",IF(AND(B235&lt;&gt;$BG$7,B235&lt;&gt;$BG$9,B235&lt;&gt;$BG$13,B235&lt;&gt;$BG$12),"grey",IF(B238="","yellow",IF(COUNTIF($CN$6:$CN$32,B238)&gt;0,"","red"))))</f>
        <v>grey</v>
      </c>
      <c r="DB238" s="1154"/>
      <c r="DC238" s="1153" t="str">
        <f>IF(DC234="grey","grey",IF(AND(D235&lt;&gt;$BG$7,D235&lt;&gt;$BG$9,D235&lt;&gt;$BG$13,D235&lt;&gt;$BG$12),"grey",IF(D238="","yellow",IF(COUNTIF($CN$6:$CN$32,D238)&gt;0,"","red"))))</f>
        <v>grey</v>
      </c>
      <c r="DD238" s="1154"/>
      <c r="DE238" s="1164" t="str">
        <f>IF(DE234="grey","grey",IF(AND(F235&lt;&gt;$BG$7,F235&lt;&gt;$BG$9,F235&lt;&gt;$BG$13,F235&lt;&gt;$BG$12),"grey",IF(F238="","yellow",IF(COUNTIF($CN$6:$CN$32,F238)&gt;0,"","red"))))</f>
        <v>grey</v>
      </c>
      <c r="DF238" s="1165"/>
      <c r="DG238" s="1164" t="str">
        <f>IF(DG234="grey","grey",IF(AND(H235&lt;&gt;$BG$7,H235&lt;&gt;$BG$9,H235&lt;&gt;$BG$13,H235&lt;&gt;$BG$12),"grey",IF(H238="","yellow",IF(COUNTIF($CN$6:$CN$32,H238)&gt;0,"","red"))))</f>
        <v>grey</v>
      </c>
      <c r="DH238" s="1165"/>
      <c r="DI238" s="1164" t="str">
        <f>IF(DI234="grey","grey",IF(AND(J235&lt;&gt;$BG$7,J235&lt;&gt;$BG$9,J235&lt;&gt;$BG$13,J235&lt;&gt;$BG$12),"grey",IF(J238="","yellow",IF(COUNTIF($CN$6:$CN$32,J238)&gt;0,"","red"))))</f>
        <v>grey</v>
      </c>
      <c r="DJ238" s="1165"/>
      <c r="DK238" s="1164" t="str">
        <f>IF(DK234="grey","grey",IF(AND(L235&lt;&gt;$BG$7,L235&lt;&gt;$BG$9,L235&lt;&gt;$BG$13,L235&lt;&gt;$BG$12),"grey",IF(L238="","yellow",IF(COUNTIF($CN$6:$CN$32,L238)&gt;0,"","red"))))</f>
        <v>grey</v>
      </c>
      <c r="DL238" s="1165"/>
      <c r="DM238" s="22" t="str">
        <f>IFERROR(INDEX(内線情報!$BL$5:$BL$41,MATCH(R238,内線情報!$AI$5:$AI$43,0),1),"")</f>
        <v/>
      </c>
      <c r="DS238" s="1141"/>
      <c r="DV238" s="1153"/>
      <c r="DW238" s="1154"/>
      <c r="DX238" s="1153"/>
      <c r="DY238" s="1154"/>
      <c r="DZ238" s="1153"/>
      <c r="EA238" s="1154"/>
      <c r="EB238" s="1153"/>
      <c r="EC238" s="1154"/>
      <c r="ED238" s="1153"/>
      <c r="EE238" s="1154"/>
      <c r="EF238" s="1153"/>
      <c r="EG238" s="1154"/>
      <c r="ET238" s="1153"/>
      <c r="EU238" s="1154"/>
      <c r="EV238" s="1153"/>
      <c r="EW238" s="1154"/>
      <c r="EX238" s="1153"/>
      <c r="EY238" s="1154"/>
      <c r="EZ238" s="1153"/>
      <c r="FA238" s="1154"/>
      <c r="FB238" s="1153"/>
      <c r="FC238" s="1154"/>
      <c r="FD238" s="1153"/>
      <c r="FE238" s="1154"/>
      <c r="FF238" s="411"/>
      <c r="FG238" s="411"/>
      <c r="FH238" s="411"/>
      <c r="FI238" s="411"/>
      <c r="FJ238" s="411"/>
      <c r="FK238" s="411"/>
      <c r="FL238" s="411"/>
      <c r="FM238" s="411"/>
      <c r="FN238" s="411"/>
      <c r="FO238" s="411"/>
      <c r="FP238" s="411"/>
      <c r="FQ238" s="411"/>
      <c r="FR238" s="1153"/>
      <c r="FS238" s="1154"/>
      <c r="FT238" s="1153"/>
      <c r="FU238" s="1154"/>
      <c r="FV238" s="1153"/>
      <c r="FW238" s="1154"/>
      <c r="FX238" s="1153"/>
      <c r="FY238" s="1154"/>
      <c r="FZ238" s="1153"/>
      <c r="GA238" s="1154"/>
      <c r="GB238" s="1153"/>
      <c r="GC238" s="1154"/>
      <c r="GE238" s="1152"/>
      <c r="GF238" s="1152"/>
      <c r="GG238" s="1161"/>
      <c r="GH238" s="1152"/>
      <c r="GI238" s="633" t="str">
        <f t="shared" ref="GI238:HR238" si="628">IF(GI230="grey","grey",IF($GG237="grey","grey",IF(S238="","yellow",IF(COUNTIF($CW$6:$CW$7,S238)&gt;0,"","red"))))</f>
        <v>grey</v>
      </c>
      <c r="GJ238" s="633" t="str">
        <f t="shared" si="628"/>
        <v>grey</v>
      </c>
      <c r="GK238" s="633" t="str">
        <f t="shared" si="628"/>
        <v>grey</v>
      </c>
      <c r="GL238" s="633" t="str">
        <f t="shared" si="628"/>
        <v>grey</v>
      </c>
      <c r="GM238" s="633" t="str">
        <f t="shared" si="628"/>
        <v>grey</v>
      </c>
      <c r="GN238" s="633" t="str">
        <f t="shared" si="628"/>
        <v>grey</v>
      </c>
      <c r="GO238" s="633" t="str">
        <f t="shared" si="628"/>
        <v>grey</v>
      </c>
      <c r="GP238" s="633" t="str">
        <f t="shared" si="628"/>
        <v>grey</v>
      </c>
      <c r="GQ238" s="633" t="str">
        <f t="shared" si="628"/>
        <v>grey</v>
      </c>
      <c r="GR238" s="633" t="str">
        <f t="shared" si="628"/>
        <v>grey</v>
      </c>
      <c r="GS238" s="633" t="str">
        <f t="shared" si="628"/>
        <v>grey</v>
      </c>
      <c r="GT238" s="633" t="str">
        <f t="shared" si="628"/>
        <v>grey</v>
      </c>
      <c r="GU238" s="633" t="str">
        <f t="shared" si="628"/>
        <v>grey</v>
      </c>
      <c r="GV238" s="633" t="str">
        <f t="shared" si="628"/>
        <v>grey</v>
      </c>
      <c r="GW238" s="633" t="str">
        <f t="shared" si="628"/>
        <v>grey</v>
      </c>
      <c r="GX238" s="633" t="str">
        <f t="shared" si="628"/>
        <v>grey</v>
      </c>
      <c r="GY238" s="633" t="str">
        <f t="shared" si="628"/>
        <v>grey</v>
      </c>
      <c r="GZ238" s="633" t="str">
        <f t="shared" si="628"/>
        <v>grey</v>
      </c>
      <c r="HA238" s="633" t="str">
        <f t="shared" si="628"/>
        <v>grey</v>
      </c>
      <c r="HB238" s="633" t="str">
        <f t="shared" si="628"/>
        <v>grey</v>
      </c>
      <c r="HC238" s="633" t="str">
        <f t="shared" si="628"/>
        <v>grey</v>
      </c>
      <c r="HD238" s="633" t="str">
        <f t="shared" si="628"/>
        <v>grey</v>
      </c>
      <c r="HE238" s="633" t="str">
        <f t="shared" si="628"/>
        <v>grey</v>
      </c>
      <c r="HF238" s="633" t="str">
        <f t="shared" si="628"/>
        <v>grey</v>
      </c>
      <c r="HG238" s="633" t="str">
        <f t="shared" si="628"/>
        <v>grey</v>
      </c>
      <c r="HH238" s="633" t="str">
        <f t="shared" si="628"/>
        <v>grey</v>
      </c>
      <c r="HI238" s="633" t="str">
        <f t="shared" si="628"/>
        <v>grey</v>
      </c>
      <c r="HJ238" s="633" t="str">
        <f t="shared" si="628"/>
        <v>grey</v>
      </c>
      <c r="HK238" s="633" t="str">
        <f t="shared" si="628"/>
        <v>grey</v>
      </c>
      <c r="HL238" s="633" t="str">
        <f t="shared" si="628"/>
        <v>grey</v>
      </c>
      <c r="HM238" s="633" t="str">
        <f t="shared" si="628"/>
        <v>grey</v>
      </c>
      <c r="HN238" s="633" t="str">
        <f t="shared" si="628"/>
        <v>grey</v>
      </c>
      <c r="HO238" s="633" t="str">
        <f t="shared" si="628"/>
        <v>grey</v>
      </c>
      <c r="HP238" s="633" t="str">
        <f t="shared" si="628"/>
        <v>grey</v>
      </c>
      <c r="HQ238" s="633" t="str">
        <f t="shared" si="628"/>
        <v>grey</v>
      </c>
      <c r="HR238" s="633" t="str">
        <f t="shared" si="628"/>
        <v>grey</v>
      </c>
      <c r="HS238" s="1163"/>
      <c r="HT238" s="1152"/>
      <c r="HU238" s="1161"/>
    </row>
    <row r="239" spans="1:229">
      <c r="B239" s="1186" t="s">
        <v>297</v>
      </c>
      <c r="C239" s="1187"/>
      <c r="D239" s="1186" t="s">
        <v>298</v>
      </c>
      <c r="E239" s="1187"/>
      <c r="F239" s="1186" t="s">
        <v>299</v>
      </c>
      <c r="G239" s="1187"/>
      <c r="H239" s="1186" t="s">
        <v>300</v>
      </c>
      <c r="I239" s="1187"/>
      <c r="J239" s="1186" t="s">
        <v>301</v>
      </c>
      <c r="K239" s="1187"/>
      <c r="L239" s="1186" t="s">
        <v>302</v>
      </c>
      <c r="M239" s="1187"/>
      <c r="N239" s="30"/>
      <c r="O239" s="1151">
        <v>4</v>
      </c>
      <c r="P239" s="1151" t="str">
        <f>IFERROR(INDEX(内線情報!$C$5:$C$54,MATCH($Q239,内線情報!$B$5:$B$54,0)),"")&amp;""</f>
        <v/>
      </c>
      <c r="Q239" s="1160"/>
      <c r="R239" s="1151" t="str">
        <f>IFERROR(INDEX(内線情報!$D$5:$D$54,MATCH($Q239,内線情報!$B$5:$B$54,0)),"")&amp;""</f>
        <v/>
      </c>
      <c r="S239" s="634" t="s">
        <v>643</v>
      </c>
      <c r="T239" s="634" t="s">
        <v>643</v>
      </c>
      <c r="U239" s="634" t="s">
        <v>643</v>
      </c>
      <c r="V239" s="634" t="s">
        <v>643</v>
      </c>
      <c r="W239" s="634" t="s">
        <v>643</v>
      </c>
      <c r="X239" s="634" t="s">
        <v>643</v>
      </c>
      <c r="Y239" s="634" t="s">
        <v>643</v>
      </c>
      <c r="Z239" s="634" t="s">
        <v>643</v>
      </c>
      <c r="AA239" s="634" t="s">
        <v>643</v>
      </c>
      <c r="AB239" s="634" t="s">
        <v>643</v>
      </c>
      <c r="AC239" s="634" t="s">
        <v>643</v>
      </c>
      <c r="AD239" s="634" t="s">
        <v>643</v>
      </c>
      <c r="AE239" s="634" t="s">
        <v>643</v>
      </c>
      <c r="AF239" s="634" t="s">
        <v>643</v>
      </c>
      <c r="AG239" s="634" t="s">
        <v>643</v>
      </c>
      <c r="AH239" s="634" t="s">
        <v>643</v>
      </c>
      <c r="AI239" s="634" t="s">
        <v>643</v>
      </c>
      <c r="AJ239" s="634" t="s">
        <v>643</v>
      </c>
      <c r="AK239" s="634" t="s">
        <v>643</v>
      </c>
      <c r="AL239" s="634" t="s">
        <v>643</v>
      </c>
      <c r="AM239" s="634" t="s">
        <v>643</v>
      </c>
      <c r="AN239" s="634" t="s">
        <v>643</v>
      </c>
      <c r="AO239" s="634" t="s">
        <v>643</v>
      </c>
      <c r="AP239" s="634" t="s">
        <v>643</v>
      </c>
      <c r="AQ239" s="634" t="s">
        <v>643</v>
      </c>
      <c r="AR239" s="634" t="s">
        <v>643</v>
      </c>
      <c r="AS239" s="634" t="s">
        <v>643</v>
      </c>
      <c r="AT239" s="634" t="s">
        <v>643</v>
      </c>
      <c r="AU239" s="634" t="s">
        <v>643</v>
      </c>
      <c r="AV239" s="634" t="s">
        <v>643</v>
      </c>
      <c r="AW239" s="634" t="s">
        <v>643</v>
      </c>
      <c r="AX239" s="634" t="s">
        <v>643</v>
      </c>
      <c r="AY239" s="634" t="s">
        <v>643</v>
      </c>
      <c r="AZ239" s="634" t="s">
        <v>643</v>
      </c>
      <c r="BA239" s="634" t="s">
        <v>643</v>
      </c>
      <c r="BB239" s="634" t="s">
        <v>643</v>
      </c>
      <c r="BC239" s="1178" t="s">
        <v>643</v>
      </c>
      <c r="BD239" s="1151" t="str">
        <f>IFERROR(IF(Q239="","",IF(ISBLANK(INDEX(内線情報!$G$5:$G$54,Q239)),1,DS239)),"")&amp;""</f>
        <v/>
      </c>
      <c r="BE239" s="1180"/>
      <c r="BQ239" s="52"/>
      <c r="BS239" s="52"/>
      <c r="BU239" s="52"/>
      <c r="BV239" s="50"/>
      <c r="BW239" s="52"/>
      <c r="BY239" s="52"/>
      <c r="CA239" s="52"/>
      <c r="CC239" s="52"/>
      <c r="CE239" s="52"/>
      <c r="CG239" s="52"/>
      <c r="CH239" s="50"/>
      <c r="CI239" s="52"/>
      <c r="CK239" s="52"/>
      <c r="CM239" s="52"/>
      <c r="DA239" s="1166" t="str">
        <f>IFERROR(IF(COUNT(Q233:Q258)&gt;0,IF($DN232&lt;18,"grey",B239),"grey"),B239)</f>
        <v>grey</v>
      </c>
      <c r="DB239" s="1167"/>
      <c r="DC239" s="1166" t="str">
        <f>IFERROR(IF(COUNT(Q233:Q258)&gt;0,IF($DN232&lt;18,"grey",D239),"grey"),D239)</f>
        <v>grey</v>
      </c>
      <c r="DD239" s="1167"/>
      <c r="DE239" s="1166" t="str">
        <f>IFERROR(IF(COUNT(Q233:Q258)&gt;0,IF($DN232&lt;18,"grey",F239),"grey"),F239)</f>
        <v>grey</v>
      </c>
      <c r="DF239" s="1167"/>
      <c r="DG239" s="1166" t="str">
        <f>IFERROR(IF(COUNT(Q233:Q258)&gt;0,IF($DN232&lt;18,"grey",H239),"grey"),H239)</f>
        <v>grey</v>
      </c>
      <c r="DH239" s="1167"/>
      <c r="DI239" s="1166" t="str">
        <f>IFERROR(IF(COUNT(Q233:Q258)&gt;0,IF($DN232&lt;18,"grey",J239),"grey"),J239)</f>
        <v>grey</v>
      </c>
      <c r="DJ239" s="1167"/>
      <c r="DK239" s="1166" t="str">
        <f>IFERROR(IF(COUNT(Q233:Q258)&gt;0,IF($DN232&lt;18,"grey",L239),"grey"),L239)</f>
        <v>grey</v>
      </c>
      <c r="DL239" s="1167"/>
      <c r="DM239" s="22" t="str">
        <f>IFERROR(INDEX(内線情報!$BL$5:$BL$41,MATCH(R239,内線情報!$AI$5:$AI$43,0),1),"")</f>
        <v/>
      </c>
      <c r="DS239" s="1141" t="e">
        <f>INDEX(内線情報!$G$5:$G$54,MATCH(Q239,DK,0))</f>
        <v>#N/A</v>
      </c>
      <c r="DV239" s="1166"/>
      <c r="DW239" s="1167"/>
      <c r="DX239" s="1166"/>
      <c r="DY239" s="1167"/>
      <c r="DZ239" s="1166"/>
      <c r="EA239" s="1167"/>
      <c r="EB239" s="1166"/>
      <c r="EC239" s="1167"/>
      <c r="ED239" s="1166"/>
      <c r="EE239" s="1167"/>
      <c r="EF239" s="1166"/>
      <c r="EG239" s="1167"/>
      <c r="ET239" s="1166"/>
      <c r="EU239" s="1167"/>
      <c r="EV239" s="1166"/>
      <c r="EW239" s="1167"/>
      <c r="EX239" s="1166"/>
      <c r="EY239" s="1167"/>
      <c r="EZ239" s="1166"/>
      <c r="FA239" s="1167"/>
      <c r="FB239" s="1166"/>
      <c r="FC239" s="1167"/>
      <c r="FD239" s="1166"/>
      <c r="FE239" s="1167"/>
      <c r="FF239" s="420"/>
      <c r="FG239" s="420"/>
      <c r="FH239" s="420"/>
      <c r="FI239" s="420"/>
      <c r="FJ239" s="420"/>
      <c r="FK239" s="420"/>
      <c r="FL239" s="420"/>
      <c r="FM239" s="420"/>
      <c r="FN239" s="420"/>
      <c r="FO239" s="420"/>
      <c r="FP239" s="420"/>
      <c r="FQ239" s="420"/>
      <c r="FR239" s="1166"/>
      <c r="FS239" s="1167"/>
      <c r="FT239" s="1166"/>
      <c r="FU239" s="1167"/>
      <c r="FV239" s="1166"/>
      <c r="FW239" s="1167"/>
      <c r="FX239" s="1166"/>
      <c r="FY239" s="1167"/>
      <c r="FZ239" s="1166"/>
      <c r="GA239" s="1167"/>
      <c r="GB239" s="1166"/>
      <c r="GC239" s="1167"/>
      <c r="GE239" s="1151" t="str">
        <f>IF($GF239="grey","grey","")</f>
        <v>grey</v>
      </c>
      <c r="GF239" s="1151" t="str">
        <f>IF($GG239="grey","grey","")</f>
        <v>grey</v>
      </c>
      <c r="GG239" s="1160" t="str">
        <f>IF(Q239="","grey",IF(COUNTIF(Q:Q,Q239)&gt;1,"red",IF(COUNTIF(_DK,Q239)&gt;0,"","red")))</f>
        <v>grey</v>
      </c>
      <c r="GH239" s="1151" t="str">
        <f>IF($GF239="grey","grey","")</f>
        <v>grey</v>
      </c>
      <c r="GI239" s="633" t="str">
        <f t="shared" ref="GI239:HR239" si="629">IF(GI230="grey","grey",IF($GG239="grey","grey",IF(S239="","yellow",IF(COUNTIF($CT$6:$CT$21,S239)&gt;0,"","red"))))</f>
        <v>grey</v>
      </c>
      <c r="GJ239" s="633" t="str">
        <f t="shared" si="629"/>
        <v>grey</v>
      </c>
      <c r="GK239" s="633" t="str">
        <f t="shared" si="629"/>
        <v>grey</v>
      </c>
      <c r="GL239" s="633" t="str">
        <f t="shared" si="629"/>
        <v>grey</v>
      </c>
      <c r="GM239" s="633" t="str">
        <f t="shared" si="629"/>
        <v>grey</v>
      </c>
      <c r="GN239" s="633" t="str">
        <f t="shared" si="629"/>
        <v>grey</v>
      </c>
      <c r="GO239" s="633" t="str">
        <f t="shared" si="629"/>
        <v>grey</v>
      </c>
      <c r="GP239" s="633" t="str">
        <f t="shared" si="629"/>
        <v>grey</v>
      </c>
      <c r="GQ239" s="633" t="str">
        <f t="shared" si="629"/>
        <v>grey</v>
      </c>
      <c r="GR239" s="633" t="str">
        <f t="shared" si="629"/>
        <v>grey</v>
      </c>
      <c r="GS239" s="633" t="str">
        <f t="shared" si="629"/>
        <v>grey</v>
      </c>
      <c r="GT239" s="633" t="str">
        <f t="shared" si="629"/>
        <v>grey</v>
      </c>
      <c r="GU239" s="633" t="str">
        <f t="shared" si="629"/>
        <v>grey</v>
      </c>
      <c r="GV239" s="633" t="str">
        <f t="shared" si="629"/>
        <v>grey</v>
      </c>
      <c r="GW239" s="633" t="str">
        <f t="shared" si="629"/>
        <v>grey</v>
      </c>
      <c r="GX239" s="633" t="str">
        <f t="shared" si="629"/>
        <v>grey</v>
      </c>
      <c r="GY239" s="633" t="str">
        <f t="shared" si="629"/>
        <v>grey</v>
      </c>
      <c r="GZ239" s="633" t="str">
        <f t="shared" si="629"/>
        <v>grey</v>
      </c>
      <c r="HA239" s="633" t="str">
        <f t="shared" si="629"/>
        <v>grey</v>
      </c>
      <c r="HB239" s="633" t="str">
        <f t="shared" si="629"/>
        <v>grey</v>
      </c>
      <c r="HC239" s="633" t="str">
        <f t="shared" si="629"/>
        <v>grey</v>
      </c>
      <c r="HD239" s="633" t="str">
        <f t="shared" si="629"/>
        <v>grey</v>
      </c>
      <c r="HE239" s="633" t="str">
        <f t="shared" si="629"/>
        <v>grey</v>
      </c>
      <c r="HF239" s="633" t="str">
        <f t="shared" si="629"/>
        <v>grey</v>
      </c>
      <c r="HG239" s="633" t="str">
        <f t="shared" si="629"/>
        <v>grey</v>
      </c>
      <c r="HH239" s="633" t="str">
        <f t="shared" si="629"/>
        <v>grey</v>
      </c>
      <c r="HI239" s="633" t="str">
        <f t="shared" si="629"/>
        <v>grey</v>
      </c>
      <c r="HJ239" s="633" t="str">
        <f t="shared" si="629"/>
        <v>grey</v>
      </c>
      <c r="HK239" s="633" t="str">
        <f t="shared" si="629"/>
        <v>grey</v>
      </c>
      <c r="HL239" s="633" t="str">
        <f t="shared" si="629"/>
        <v>grey</v>
      </c>
      <c r="HM239" s="633" t="str">
        <f t="shared" si="629"/>
        <v>grey</v>
      </c>
      <c r="HN239" s="633" t="str">
        <f t="shared" si="629"/>
        <v>grey</v>
      </c>
      <c r="HO239" s="633" t="str">
        <f t="shared" si="629"/>
        <v>grey</v>
      </c>
      <c r="HP239" s="633" t="str">
        <f t="shared" si="629"/>
        <v>grey</v>
      </c>
      <c r="HQ239" s="633" t="str">
        <f t="shared" si="629"/>
        <v>grey</v>
      </c>
      <c r="HR239" s="633" t="str">
        <f t="shared" si="629"/>
        <v>grey</v>
      </c>
      <c r="HS239" s="1162" t="str">
        <f t="shared" ref="HS239" si="630">IF($GG239="grey","grey",IF(BC239="","",IF(COUNTIF($CV$6:$CV$7,BC239)&gt;0,"","red")))</f>
        <v>grey</v>
      </c>
      <c r="HT239" s="1151" t="str">
        <f t="shared" ref="HT239:HU239" si="631">IF($GG239="grey","grey","")</f>
        <v>grey</v>
      </c>
      <c r="HU239" s="1160" t="str">
        <f t="shared" si="631"/>
        <v>grey</v>
      </c>
    </row>
    <row r="240" spans="1:229">
      <c r="B240" s="34" t="s">
        <v>57</v>
      </c>
      <c r="C240" s="35"/>
      <c r="D240" s="34" t="s">
        <v>57</v>
      </c>
      <c r="E240" s="35"/>
      <c r="F240" s="34" t="s">
        <v>57</v>
      </c>
      <c r="G240" s="35"/>
      <c r="H240" s="34" t="s">
        <v>57</v>
      </c>
      <c r="I240" s="35"/>
      <c r="J240" s="34" t="s">
        <v>57</v>
      </c>
      <c r="K240" s="35"/>
      <c r="L240" s="34" t="s">
        <v>57</v>
      </c>
      <c r="M240" s="35"/>
      <c r="N240" s="30"/>
      <c r="O240" s="1152"/>
      <c r="P240" s="1152"/>
      <c r="Q240" s="1161"/>
      <c r="R240" s="1152"/>
      <c r="S240" s="635" t="s">
        <v>643</v>
      </c>
      <c r="T240" s="635" t="s">
        <v>643</v>
      </c>
      <c r="U240" s="635" t="s">
        <v>643</v>
      </c>
      <c r="V240" s="635" t="s">
        <v>643</v>
      </c>
      <c r="W240" s="635" t="s">
        <v>643</v>
      </c>
      <c r="X240" s="635" t="s">
        <v>643</v>
      </c>
      <c r="Y240" s="635" t="s">
        <v>643</v>
      </c>
      <c r="Z240" s="635" t="s">
        <v>643</v>
      </c>
      <c r="AA240" s="635" t="s">
        <v>643</v>
      </c>
      <c r="AB240" s="635" t="s">
        <v>643</v>
      </c>
      <c r="AC240" s="635" t="s">
        <v>643</v>
      </c>
      <c r="AD240" s="635" t="s">
        <v>643</v>
      </c>
      <c r="AE240" s="635" t="s">
        <v>643</v>
      </c>
      <c r="AF240" s="635" t="s">
        <v>643</v>
      </c>
      <c r="AG240" s="635" t="s">
        <v>643</v>
      </c>
      <c r="AH240" s="635" t="s">
        <v>643</v>
      </c>
      <c r="AI240" s="635" t="s">
        <v>643</v>
      </c>
      <c r="AJ240" s="635" t="s">
        <v>643</v>
      </c>
      <c r="AK240" s="635" t="s">
        <v>643</v>
      </c>
      <c r="AL240" s="635" t="s">
        <v>643</v>
      </c>
      <c r="AM240" s="635" t="s">
        <v>643</v>
      </c>
      <c r="AN240" s="635" t="s">
        <v>643</v>
      </c>
      <c r="AO240" s="635" t="s">
        <v>643</v>
      </c>
      <c r="AP240" s="635" t="s">
        <v>643</v>
      </c>
      <c r="AQ240" s="635" t="s">
        <v>643</v>
      </c>
      <c r="AR240" s="635" t="s">
        <v>643</v>
      </c>
      <c r="AS240" s="635" t="s">
        <v>643</v>
      </c>
      <c r="AT240" s="635" t="s">
        <v>643</v>
      </c>
      <c r="AU240" s="635" t="s">
        <v>643</v>
      </c>
      <c r="AV240" s="635" t="s">
        <v>643</v>
      </c>
      <c r="AW240" s="635" t="s">
        <v>643</v>
      </c>
      <c r="AX240" s="635" t="s">
        <v>643</v>
      </c>
      <c r="AY240" s="635" t="s">
        <v>643</v>
      </c>
      <c r="AZ240" s="635" t="s">
        <v>643</v>
      </c>
      <c r="BA240" s="635" t="s">
        <v>643</v>
      </c>
      <c r="BB240" s="635" t="s">
        <v>643</v>
      </c>
      <c r="BC240" s="1179"/>
      <c r="BD240" s="1152"/>
      <c r="BE240" s="1181"/>
      <c r="BU240" s="50"/>
      <c r="BV240" s="50"/>
      <c r="BW240" s="50"/>
      <c r="CG240" s="50"/>
      <c r="CH240" s="50"/>
      <c r="CI240" s="50"/>
      <c r="DA240" s="34" t="str">
        <f>IF(DA239="grey","grey",IF(B240="","yellow",IF(COUNTIF($BG$6:$BG$39,B240)&gt;0,"","red")))</f>
        <v>grey</v>
      </c>
      <c r="DB240" s="35" t="str">
        <f ca="1">IF(DA239="grey","grey",IFERROR(IF(COUNTIF(INDIRECT(B240),SUBSTITUTE(C240,"*","~")),EU240,"red"),IF(AND(C240&lt;&gt;$BG$7,C240&lt;&gt;$BG$8,C240&lt;&gt;$BG$9,C240&lt;&gt;$BG$10,C240&lt;&gt;$BG$11,C240&lt;&gt;$BG$12,C240&lt;&gt;$BG$13),"grey",EU240)))</f>
        <v>grey</v>
      </c>
      <c r="DC240" s="34" t="str">
        <f>IF(DC239="grey","grey",IF(D240="","yellow",IF(COUNTIF($BG$6:$BG$39,D240)&gt;0,"","red")))</f>
        <v>grey</v>
      </c>
      <c r="DD240" s="35" t="str">
        <f ca="1">IF(DC239="grey","grey",IFERROR(IF(COUNTIF(INDIRECT(D240),SUBSTITUTE(E240,"*","~")),EW240,"red"),IF(AND(E240&lt;&gt;$BG$7,E240&lt;&gt;$BG$8,E240&lt;&gt;$BG$9,E240&lt;&gt;$BG$10,E240&lt;&gt;$BG$11,E240&lt;&gt;$BG$12,E240&lt;&gt;$BG$13),"grey",EW240)))</f>
        <v>grey</v>
      </c>
      <c r="DE240" s="34" t="str">
        <f>IF(DE239="grey","grey",IF(F240="","yellow",IF(COUNTIF($BG$6:$BG$39,F240)&gt;0,"","red")))</f>
        <v>grey</v>
      </c>
      <c r="DF240" s="35" t="str">
        <f ca="1">IF(DE239="grey","grey",IFERROR(IF(COUNTIF(INDIRECT(F240),SUBSTITUTE(G240,"*","~")),EY240,"red"),IF(AND(G240&lt;&gt;$BG$7,G240&lt;&gt;$BG$8,G240&lt;&gt;$BG$9,G240&lt;&gt;$BG$10,G240&lt;&gt;$BG$11,G240&lt;&gt;$BG$12,G240&lt;&gt;$BG$13),"grey",EY240)))</f>
        <v>grey</v>
      </c>
      <c r="DG240" s="34" t="str">
        <f>IF(DG239="grey","grey",IF(H240="","yellow",IF(COUNTIF($BG$6:$BG$39,H240)&gt;0,"","red")))</f>
        <v>grey</v>
      </c>
      <c r="DH240" s="35" t="str">
        <f ca="1">IF(DG239="grey","grey",IFERROR(IF(COUNTIF(INDIRECT(H240),SUBSTITUTE(I240,"*","~")),FA240,"red"),IF(AND(I240&lt;&gt;$BG$7,I240&lt;&gt;$BG$8,I240&lt;&gt;$BG$9,I240&lt;&gt;$BG$10,I240&lt;&gt;$BG$11,I240&lt;&gt;$BG$12,I240&lt;&gt;$BG$13),"grey",FA240)))</f>
        <v>grey</v>
      </c>
      <c r="DI240" s="34" t="str">
        <f>IF(DI239="grey","grey",IF(J240="","yellow",IF(COUNTIF($BG$6:$BG$39,J240)&gt;0,"","red")))</f>
        <v>grey</v>
      </c>
      <c r="DJ240" s="35" t="str">
        <f ca="1">IF(DI239="grey","grey",IFERROR(IF(COUNTIF(INDIRECT(J240),SUBSTITUTE(K240,"*","~")),FC240,"red"),IF(AND(K240&lt;&gt;$BG$7,K240&lt;&gt;$BG$8,K240&lt;&gt;$BG$9,K240&lt;&gt;$BG$10,K240&lt;&gt;$BG$11,K240&lt;&gt;$BG$12,K240&lt;&gt;$BG$13),"grey",FC240)))</f>
        <v>grey</v>
      </c>
      <c r="DK240" s="34" t="str">
        <f>IF(DK239="grey","grey",IF(L240="","yellow",IF(COUNTIF($BG$6:$BG$39,L240)&gt;0,"","red")))</f>
        <v>grey</v>
      </c>
      <c r="DL240" s="35" t="str">
        <f ca="1">IF(DK239="grey","grey",IFERROR(IF(COUNTIF(INDIRECT(L240),SUBSTITUTE(M240,"*","~")),FE240,"red"),IF(AND(M240&lt;&gt;$BG$7,M240&lt;&gt;$BG$8,M240&lt;&gt;$BG$9,M240&lt;&gt;$BG$10,M240&lt;&gt;$BG$11,M240&lt;&gt;$BG$12,M240&lt;&gt;$BG$13),"grey",FE240)))</f>
        <v>grey</v>
      </c>
      <c r="DM240" s="22" t="str">
        <f>IFERROR(INDEX(内線情報!$BL$5:$BL$41,MATCH(R240,内線情報!$AI$5:$AI$43,0),1),"")</f>
        <v/>
      </c>
      <c r="DS240" s="1141"/>
      <c r="DV240" s="34" t="str">
        <f>CONCATENATE(B240,C240)</f>
        <v>未使用</v>
      </c>
      <c r="DW240" s="35"/>
      <c r="DX240" s="34" t="str">
        <f>CONCATENATE(D240,E240)</f>
        <v>未使用</v>
      </c>
      <c r="DY240" s="35"/>
      <c r="DZ240" s="34" t="str">
        <f>CONCATENATE(F240,G240)</f>
        <v>未使用</v>
      </c>
      <c r="EA240" s="35"/>
      <c r="EB240" s="34" t="str">
        <f>CONCATENATE(H240,I240)</f>
        <v>未使用</v>
      </c>
      <c r="EC240" s="35"/>
      <c r="ED240" s="34" t="str">
        <f>CONCATENATE(J240,K240)</f>
        <v>未使用</v>
      </c>
      <c r="EE240" s="35"/>
      <c r="EF240" s="34" t="str">
        <f>CONCATENATE(L240,M240)</f>
        <v>未使用</v>
      </c>
      <c r="EG240" s="35"/>
      <c r="EH240" s="22">
        <f>COUNTIF($DV$6:$EG$34,DV240)</f>
        <v>18</v>
      </c>
      <c r="EJ240" s="22">
        <f>COUNTIF($DV$6:$EG$34,DX240)</f>
        <v>18</v>
      </c>
      <c r="EL240" s="22">
        <f>COUNTIF($DV$6:$EG$34,DZ240)</f>
        <v>18</v>
      </c>
      <c r="EN240" s="22">
        <f>COUNTIF($DV$6:$EG$34,EB240)</f>
        <v>18</v>
      </c>
      <c r="EP240" s="22">
        <f>COUNTIF($DV$6:$EG$34,ED240)</f>
        <v>18</v>
      </c>
      <c r="ER240" s="22">
        <f>COUNTIF($DV$6:$EG$34,EF240)</f>
        <v>18</v>
      </c>
      <c r="ET240" s="34" t="str">
        <f>IF(DV240="未使用","",IF(EH240&lt;2,"","red"))</f>
        <v/>
      </c>
      <c r="EU240" s="35" t="str">
        <f>IF(B240="ボックスキー","",IF(C240="","red",FS240))</f>
        <v>red</v>
      </c>
      <c r="EV240" s="34" t="str">
        <f>IF(DX240="未使用","",IF(EJ240&lt;2,"","red"))</f>
        <v/>
      </c>
      <c r="EW240" s="35" t="str">
        <f>IF(D240="ボックスキー","",IF(E240="","red",FU240))</f>
        <v>red</v>
      </c>
      <c r="EX240" s="34" t="str">
        <f>IF(DZ240="未使用","",IF(EL240&lt;2,"","red"))</f>
        <v/>
      </c>
      <c r="EY240" s="35" t="str">
        <f>IF(F240="ボックスキー","",IF(G240="","red",FW240))</f>
        <v>red</v>
      </c>
      <c r="EZ240" s="34" t="str">
        <f>IF(EB240="未使用","",IF(EN240&lt;2,"","red"))</f>
        <v/>
      </c>
      <c r="FA240" s="35" t="str">
        <f>IF(H240="ボックスキー","",IF(I240="","red",FY240))</f>
        <v>red</v>
      </c>
      <c r="FB240" s="34" t="str">
        <f>IF(ED240="未使用","",IF(EP240&lt;2,"","red"))</f>
        <v/>
      </c>
      <c r="FC240" s="35" t="str">
        <f>IF(J240="ボックスキー","",IF(K240="","red",GA240))</f>
        <v>red</v>
      </c>
      <c r="FD240" s="34" t="str">
        <f>IF(EF240="未使用","",IF(ER240&lt;2,"","red"))</f>
        <v/>
      </c>
      <c r="FE240" s="35" t="str">
        <f>IF(L240="ボックスキー","",IF(M240="","red",GC240))</f>
        <v>red</v>
      </c>
      <c r="FF240" s="419"/>
      <c r="FG240" s="419"/>
      <c r="FH240" s="419"/>
      <c r="FI240" s="419"/>
      <c r="FJ240" s="419"/>
      <c r="FK240" s="419"/>
      <c r="FL240" s="419"/>
      <c r="FM240" s="419"/>
      <c r="FN240" s="419"/>
      <c r="FO240" s="419"/>
      <c r="FP240" s="419"/>
      <c r="FQ240" s="419"/>
      <c r="FR240" s="34"/>
      <c r="FS240" s="35" t="str">
        <f>IF(B240=$FG$6,INDEX($FG$7:$FG$18,C240),IF(B240=$FH$6,INDEX($FH$7:$FH$12,C240),IF(B240=$FI$6,INDEX($FI$7:$FI$18,C240),IF(B240=$FJ$6,INDEX($FJ$7:$FJ$56,C240),"none"))))</f>
        <v>none</v>
      </c>
      <c r="FT240" s="34"/>
      <c r="FU240" s="35" t="str">
        <f>IF(D240=$FG$6,INDEX($FG$7:$FG$18,E240),IF(D240=$FH$6,INDEX($FH$7:$FH$12,E240),IF(D240=$FI$6,INDEX($FI$7:$FI$18,E240),IF(D240=$FJ$6,INDEX($FJ$7:$FJ$56,E240),"none"))))</f>
        <v>none</v>
      </c>
      <c r="FV240" s="34"/>
      <c r="FW240" s="35" t="str">
        <f>IF(F240=$FG$6,INDEX($FG$7:$FG$18,G240),IF(F240=$FH$6,INDEX($FH$7:$FH$12,G240),IF(F240=$FI$6,INDEX($FI$7:$FI$18,G240),IF(F240=$FJ$6,INDEX($FJ$7:$FJ$56,G240),"none"))))</f>
        <v>none</v>
      </c>
      <c r="FX240" s="34"/>
      <c r="FY240" s="35" t="str">
        <f>IF(H240=$FG$6,INDEX($FG$7:$FG$18,I240),IF(H240=$FH$6,INDEX($FH$7:$FH$12,I240),IF(H240=$FI$6,INDEX($FI$7:$FI$18,I240),IF(H240=$FJ$6,INDEX($FJ$7:$FJ$56,I240),"none"))))</f>
        <v>none</v>
      </c>
      <c r="FZ240" s="34"/>
      <c r="GA240" s="35" t="str">
        <f>IF(J240=$FG$6,INDEX($FG$7:$FG$18,K240),IF(J240=$FH$6,INDEX($FH$7:$FH$12,K240),IF(J240=$FI$6,INDEX($FI$7:$FI$18,K240),IF(J240=$FJ$6,INDEX($FJ$7:$FJ$56,K240),"none"))))</f>
        <v>none</v>
      </c>
      <c r="GB240" s="34"/>
      <c r="GC240" s="35" t="str">
        <f>IF(L240=$FG$6,INDEX($FG$7:$FG$18,M240),IF(L240=$FH$6,INDEX($FH$7:$FH$12,M240),IF(L240=$FI$6,INDEX($FI$7:$FI$18,M240),IF(L240=$FJ$6,INDEX($FJ$7:$FJ$56,M240),"none"))))</f>
        <v>none</v>
      </c>
      <c r="GE240" s="1152"/>
      <c r="GF240" s="1152"/>
      <c r="GG240" s="1161"/>
      <c r="GH240" s="1152"/>
      <c r="GI240" s="633" t="str">
        <f t="shared" ref="GI240:HR240" si="632">IF(GI230="grey","grey",IF($GG239="grey","grey",IF(S240="","yellow",IF(COUNTIF($CW$6:$CW$7,S240)&gt;0,"","red"))))</f>
        <v>grey</v>
      </c>
      <c r="GJ240" s="633" t="str">
        <f t="shared" si="632"/>
        <v>grey</v>
      </c>
      <c r="GK240" s="633" t="str">
        <f t="shared" si="632"/>
        <v>grey</v>
      </c>
      <c r="GL240" s="633" t="str">
        <f t="shared" si="632"/>
        <v>grey</v>
      </c>
      <c r="GM240" s="633" t="str">
        <f t="shared" si="632"/>
        <v>grey</v>
      </c>
      <c r="GN240" s="633" t="str">
        <f t="shared" si="632"/>
        <v>grey</v>
      </c>
      <c r="GO240" s="633" t="str">
        <f t="shared" si="632"/>
        <v>grey</v>
      </c>
      <c r="GP240" s="633" t="str">
        <f t="shared" si="632"/>
        <v>grey</v>
      </c>
      <c r="GQ240" s="633" t="str">
        <f t="shared" si="632"/>
        <v>grey</v>
      </c>
      <c r="GR240" s="633" t="str">
        <f t="shared" si="632"/>
        <v>grey</v>
      </c>
      <c r="GS240" s="633" t="str">
        <f t="shared" si="632"/>
        <v>grey</v>
      </c>
      <c r="GT240" s="633" t="str">
        <f t="shared" si="632"/>
        <v>grey</v>
      </c>
      <c r="GU240" s="633" t="str">
        <f t="shared" si="632"/>
        <v>grey</v>
      </c>
      <c r="GV240" s="633" t="str">
        <f t="shared" si="632"/>
        <v>grey</v>
      </c>
      <c r="GW240" s="633" t="str">
        <f t="shared" si="632"/>
        <v>grey</v>
      </c>
      <c r="GX240" s="633" t="str">
        <f t="shared" si="632"/>
        <v>grey</v>
      </c>
      <c r="GY240" s="633" t="str">
        <f t="shared" si="632"/>
        <v>grey</v>
      </c>
      <c r="GZ240" s="633" t="str">
        <f t="shared" si="632"/>
        <v>grey</v>
      </c>
      <c r="HA240" s="633" t="str">
        <f t="shared" si="632"/>
        <v>grey</v>
      </c>
      <c r="HB240" s="633" t="str">
        <f t="shared" si="632"/>
        <v>grey</v>
      </c>
      <c r="HC240" s="633" t="str">
        <f t="shared" si="632"/>
        <v>grey</v>
      </c>
      <c r="HD240" s="633" t="str">
        <f t="shared" si="632"/>
        <v>grey</v>
      </c>
      <c r="HE240" s="633" t="str">
        <f t="shared" si="632"/>
        <v>grey</v>
      </c>
      <c r="HF240" s="633" t="str">
        <f t="shared" si="632"/>
        <v>grey</v>
      </c>
      <c r="HG240" s="633" t="str">
        <f t="shared" si="632"/>
        <v>grey</v>
      </c>
      <c r="HH240" s="633" t="str">
        <f t="shared" si="632"/>
        <v>grey</v>
      </c>
      <c r="HI240" s="633" t="str">
        <f t="shared" si="632"/>
        <v>grey</v>
      </c>
      <c r="HJ240" s="633" t="str">
        <f t="shared" si="632"/>
        <v>grey</v>
      </c>
      <c r="HK240" s="633" t="str">
        <f t="shared" si="632"/>
        <v>grey</v>
      </c>
      <c r="HL240" s="633" t="str">
        <f t="shared" si="632"/>
        <v>grey</v>
      </c>
      <c r="HM240" s="633" t="str">
        <f t="shared" si="632"/>
        <v>grey</v>
      </c>
      <c r="HN240" s="633" t="str">
        <f t="shared" si="632"/>
        <v>grey</v>
      </c>
      <c r="HO240" s="633" t="str">
        <f t="shared" si="632"/>
        <v>grey</v>
      </c>
      <c r="HP240" s="633" t="str">
        <f t="shared" si="632"/>
        <v>grey</v>
      </c>
      <c r="HQ240" s="633" t="str">
        <f t="shared" si="632"/>
        <v>grey</v>
      </c>
      <c r="HR240" s="633" t="str">
        <f t="shared" si="632"/>
        <v>grey</v>
      </c>
      <c r="HS240" s="1163"/>
      <c r="HT240" s="1152"/>
      <c r="HU240" s="1161"/>
    </row>
    <row r="241" spans="2:229">
      <c r="B241" s="1175" t="str">
        <f>IFERROR(INDEX($DV:$DV,ROW()),"")&amp;""</f>
        <v/>
      </c>
      <c r="C241" s="1176"/>
      <c r="D241" s="1177" t="str">
        <f>IFERROR(INDEX($DX:$DX,ROW()),"")&amp;""</f>
        <v/>
      </c>
      <c r="E241" s="1176"/>
      <c r="F241" s="1175" t="str">
        <f>IFERROR(INDEX($DZ:$DZ,ROW()),"")&amp;""</f>
        <v/>
      </c>
      <c r="G241" s="1176"/>
      <c r="H241" s="1175" t="str">
        <f>IFERROR(INDEX($EB:$EB,ROW()),"")&amp;""</f>
        <v/>
      </c>
      <c r="I241" s="1176"/>
      <c r="J241" s="1175" t="str">
        <f>IFERROR(INDEX($ED:$ED,ROW()),"")&amp;""</f>
        <v/>
      </c>
      <c r="K241" s="1176"/>
      <c r="L241" s="1175" t="str">
        <f>IFERROR(INDEX($EF:$EF,ROW()),"")&amp;""</f>
        <v/>
      </c>
      <c r="M241" s="1176"/>
      <c r="N241" s="30"/>
      <c r="O241" s="1151">
        <v>5</v>
      </c>
      <c r="P241" s="1151" t="str">
        <f>IFERROR(INDEX(内線情報!$C$5:$C$54,MATCH($Q241,内線情報!$B$5:$B$54,0)),"")&amp;""</f>
        <v/>
      </c>
      <c r="Q241" s="1160"/>
      <c r="R241" s="1151" t="str">
        <f>IFERROR(INDEX(内線情報!$D$5:$D$54,MATCH($Q241,内線情報!$B$5:$B$54,0)),"")&amp;""</f>
        <v/>
      </c>
      <c r="S241" s="634" t="s">
        <v>643</v>
      </c>
      <c r="T241" s="634" t="s">
        <v>643</v>
      </c>
      <c r="U241" s="634" t="s">
        <v>643</v>
      </c>
      <c r="V241" s="634" t="s">
        <v>643</v>
      </c>
      <c r="W241" s="634" t="s">
        <v>643</v>
      </c>
      <c r="X241" s="634" t="s">
        <v>643</v>
      </c>
      <c r="Y241" s="634" t="s">
        <v>643</v>
      </c>
      <c r="Z241" s="634" t="s">
        <v>643</v>
      </c>
      <c r="AA241" s="634" t="s">
        <v>643</v>
      </c>
      <c r="AB241" s="634" t="s">
        <v>643</v>
      </c>
      <c r="AC241" s="634" t="s">
        <v>643</v>
      </c>
      <c r="AD241" s="634" t="s">
        <v>643</v>
      </c>
      <c r="AE241" s="634" t="s">
        <v>643</v>
      </c>
      <c r="AF241" s="634" t="s">
        <v>643</v>
      </c>
      <c r="AG241" s="634" t="s">
        <v>643</v>
      </c>
      <c r="AH241" s="634" t="s">
        <v>643</v>
      </c>
      <c r="AI241" s="634" t="s">
        <v>643</v>
      </c>
      <c r="AJ241" s="634" t="s">
        <v>643</v>
      </c>
      <c r="AK241" s="634" t="s">
        <v>643</v>
      </c>
      <c r="AL241" s="634" t="s">
        <v>643</v>
      </c>
      <c r="AM241" s="634" t="s">
        <v>643</v>
      </c>
      <c r="AN241" s="634" t="s">
        <v>643</v>
      </c>
      <c r="AO241" s="634" t="s">
        <v>643</v>
      </c>
      <c r="AP241" s="634" t="s">
        <v>643</v>
      </c>
      <c r="AQ241" s="634" t="s">
        <v>643</v>
      </c>
      <c r="AR241" s="634" t="s">
        <v>643</v>
      </c>
      <c r="AS241" s="634" t="s">
        <v>643</v>
      </c>
      <c r="AT241" s="634" t="s">
        <v>643</v>
      </c>
      <c r="AU241" s="634" t="s">
        <v>643</v>
      </c>
      <c r="AV241" s="634" t="s">
        <v>643</v>
      </c>
      <c r="AW241" s="634" t="s">
        <v>643</v>
      </c>
      <c r="AX241" s="634" t="s">
        <v>643</v>
      </c>
      <c r="AY241" s="634" t="s">
        <v>643</v>
      </c>
      <c r="AZ241" s="634" t="s">
        <v>643</v>
      </c>
      <c r="BA241" s="634" t="s">
        <v>643</v>
      </c>
      <c r="BB241" s="634" t="s">
        <v>643</v>
      </c>
      <c r="BC241" s="1178" t="s">
        <v>643</v>
      </c>
      <c r="BD241" s="1151" t="str">
        <f>IFERROR(IF(Q241="","",IF(ISBLANK(INDEX(内線情報!$G$5:$G$54,Q241)),1,DS241)),"")&amp;""</f>
        <v/>
      </c>
      <c r="BE241" s="1180"/>
      <c r="BP241" s="50" t="e">
        <f>INDEX(番号!$CA$5:$CB$44,C240,2)</f>
        <v>#VALUE!</v>
      </c>
      <c r="BQ241" s="50" t="str">
        <f>IF(C240="","",IF(BP241="",INDEX(番号!$CA$44:$CB239,C240,2),BP241))</f>
        <v/>
      </c>
      <c r="BR241" s="50" t="e">
        <f>INDEX(番号!$CC$5:$CE$52,C240,3)</f>
        <v>#VALUE!</v>
      </c>
      <c r="BS241" s="50" t="str">
        <f>IF(C240="","",IF(BR241="0",INDEX(番号!$CC$5:$CE$52,C240,2),BR241))&amp;""</f>
        <v/>
      </c>
      <c r="BT241" s="50" t="e">
        <f>INDEX(番号!$CA$5:$CB$44,E240,2)</f>
        <v>#VALUE!</v>
      </c>
      <c r="BU241" s="50" t="str">
        <f>IF(E240="","",IF(BT241="",INDEX(番号!$CA$44:$CB239,E240,2),BT241))&amp;""</f>
        <v/>
      </c>
      <c r="BV241" s="50" t="e">
        <f>INDEX(番号!$CC$5:$CE$52,E240,3)</f>
        <v>#VALUE!</v>
      </c>
      <c r="BW241" s="50" t="str">
        <f>IF(E240="","",IF(BV241="0",INDEX(番号!$CC$5:$CE$52,E240,2),BV241))&amp;""</f>
        <v/>
      </c>
      <c r="BX241" s="50" t="e">
        <f>INDEX(番号!$CA$5:$CB$44,G240,2)</f>
        <v>#VALUE!</v>
      </c>
      <c r="BY241" s="50" t="str">
        <f>IF(G240="","",IF(BX241="",INDEX(番号!$CA$44:$CB239,G240,2),BX241))&amp;""</f>
        <v/>
      </c>
      <c r="BZ241" s="50" t="e">
        <f>INDEX(番号!$CC$5:$CE$52,G240,3)</f>
        <v>#VALUE!</v>
      </c>
      <c r="CA241" s="50" t="str">
        <f>IF(G240="","",IF(BZ241="0",INDEX(番号!$CC$5:$CE$52,G240,2),BZ241))&amp;""</f>
        <v/>
      </c>
      <c r="CB241" s="50" t="e">
        <f>INDEX(番号!$CA$5:$CB$44,I240,2)</f>
        <v>#VALUE!</v>
      </c>
      <c r="CC241" s="50" t="str">
        <f>IF(I240="","",IF(CB241="",INDEX(番号!$CA$44:$CB239,I240,2),CB241))&amp;""</f>
        <v/>
      </c>
      <c r="CD241" s="50" t="e">
        <f>INDEX(番号!$CC$5:$CE$52,I240,3)</f>
        <v>#VALUE!</v>
      </c>
      <c r="CE241" s="50" t="str">
        <f>IF(I240="","",IF(CD241="0",INDEX(番号!$CC$5:$CE$52,I240,2),CD241))&amp;""</f>
        <v/>
      </c>
      <c r="CF241" s="50" t="e">
        <f>INDEX(番号!$CA$5:$CB$44,K240,2)</f>
        <v>#VALUE!</v>
      </c>
      <c r="CG241" s="50" t="str">
        <f>IF(K240="","",IF(CF241="",INDEX(番号!$CA$5:$CB$44,K240,1),CF241))&amp;""</f>
        <v/>
      </c>
      <c r="CH241" s="50" t="e">
        <f>INDEX(番号!$CC$5:$CE$52,K240,3)</f>
        <v>#VALUE!</v>
      </c>
      <c r="CI241" s="50" t="str">
        <f>IF(K240="","",IF(CH241="0",INDEX(番号!$CC$5:$CE$52,K240,2),CH241))&amp;""</f>
        <v/>
      </c>
      <c r="CJ241" s="50" t="e">
        <f>INDEX(番号!$CA$5:$CB$44,M240,2)</f>
        <v>#VALUE!</v>
      </c>
      <c r="CK241" s="50" t="str">
        <f>IF(M240="","",IF(CJ241="",INDEX(番号!$CA$5:$CB$44,M240,1),CJ241))&amp;""</f>
        <v/>
      </c>
      <c r="CL241" s="50" t="e">
        <f>INDEX(番号!$CC$5:$CE$52,M240,3)</f>
        <v>#VALUE!</v>
      </c>
      <c r="CM241" s="50" t="str">
        <f>IF(M240="","",IF(CL241="0",INDEX(番号!$CC$5:$CE$52,M240,2),CL241))&amp;""</f>
        <v/>
      </c>
      <c r="DA241" s="1153" t="str">
        <f>IF(DA239="grey","grey","")</f>
        <v>grey</v>
      </c>
      <c r="DB241" s="1154"/>
      <c r="DC241" s="1153" t="str">
        <f>IF(DC239="grey","grey","")</f>
        <v>grey</v>
      </c>
      <c r="DD241" s="1154"/>
      <c r="DE241" s="1153" t="str">
        <f>IF(DE239="grey","grey","")</f>
        <v>grey</v>
      </c>
      <c r="DF241" s="1154"/>
      <c r="DG241" s="1153" t="str">
        <f>IF(DG239="grey","grey","")</f>
        <v>grey</v>
      </c>
      <c r="DH241" s="1154"/>
      <c r="DI241" s="1153" t="str">
        <f>IF(DI239="grey","grey","")</f>
        <v>grey</v>
      </c>
      <c r="DJ241" s="1154"/>
      <c r="DK241" s="1153" t="str">
        <f>IF(DK239="grey","grey","")</f>
        <v>grey</v>
      </c>
      <c r="DL241" s="1154"/>
      <c r="DM241" s="22" t="str">
        <f>IFERROR(INDEX(内線情報!$BL$5:$BL$41,MATCH(R241,内線情報!$AI$5:$AI$43,0),1),"")</f>
        <v/>
      </c>
      <c r="DS241" s="1141" t="e">
        <f>INDEX(内線情報!$G$5:$G$54,MATCH(Q241,DK,0))</f>
        <v>#N/A</v>
      </c>
      <c r="DV241" s="1153" t="str">
        <f>IF(B240="DK",BQ241,IF(B240="NK",BS241,""))</f>
        <v/>
      </c>
      <c r="DW241" s="1154"/>
      <c r="DX241" s="1155" t="str">
        <f>IF(D240="DK",BU241,IF(D240="NK",BW241,""))</f>
        <v/>
      </c>
      <c r="DY241" s="1156"/>
      <c r="DZ241" s="1155" t="str">
        <f>IF(F240="DK",BY241,IF(F240="NK",CA241,""))</f>
        <v/>
      </c>
      <c r="EA241" s="1156"/>
      <c r="EB241" s="1155" t="str">
        <f>IF(H240="DK",CC241,IF(H240="NK",CE241,""))</f>
        <v/>
      </c>
      <c r="EC241" s="1156"/>
      <c r="ED241" s="1155" t="str">
        <f>IF(J240="DK",CG241,IF(J240="NK",CI241,""))</f>
        <v/>
      </c>
      <c r="EE241" s="1156"/>
      <c r="EF241" s="1155" t="str">
        <f>IF(L240="DK",CK241,IF(L240="NK",CM241,""))</f>
        <v/>
      </c>
      <c r="EG241" s="1156"/>
      <c r="ET241" s="1153"/>
      <c r="EU241" s="1154"/>
      <c r="EV241" s="1153"/>
      <c r="EW241" s="1154"/>
      <c r="EX241" s="1153"/>
      <c r="EY241" s="1154"/>
      <c r="EZ241" s="1153"/>
      <c r="FA241" s="1154"/>
      <c r="FB241" s="1153"/>
      <c r="FC241" s="1154"/>
      <c r="FD241" s="1153"/>
      <c r="FE241" s="1154"/>
      <c r="FF241" s="411"/>
      <c r="FG241" s="411"/>
      <c r="FH241" s="411"/>
      <c r="FI241" s="411"/>
      <c r="FJ241" s="411"/>
      <c r="FK241" s="411"/>
      <c r="FL241" s="411"/>
      <c r="FM241" s="411"/>
      <c r="FN241" s="411"/>
      <c r="FO241" s="411"/>
      <c r="FP241" s="411"/>
      <c r="FQ241" s="411"/>
      <c r="FR241" s="1153"/>
      <c r="FS241" s="1154"/>
      <c r="FT241" s="1153"/>
      <c r="FU241" s="1154"/>
      <c r="FV241" s="1153"/>
      <c r="FW241" s="1154"/>
      <c r="FX241" s="1153"/>
      <c r="FY241" s="1154"/>
      <c r="FZ241" s="1153"/>
      <c r="GA241" s="1154"/>
      <c r="GB241" s="1153"/>
      <c r="GC241" s="1154"/>
      <c r="GE241" s="1151" t="str">
        <f>IF($GF241="grey","grey","")</f>
        <v>grey</v>
      </c>
      <c r="GF241" s="1151" t="str">
        <f>IF($GG241="grey","grey","")</f>
        <v>grey</v>
      </c>
      <c r="GG241" s="1160" t="str">
        <f>IF(Q241="","grey",IF(COUNTIF(Q:Q,Q241)&gt;1,"red",IF(COUNTIF(_DK,Q241)&gt;0,"","red")))</f>
        <v>grey</v>
      </c>
      <c r="GH241" s="1151" t="str">
        <f>IF($GF241="grey","grey","")</f>
        <v>grey</v>
      </c>
      <c r="GI241" s="633" t="str">
        <f t="shared" ref="GI241:HR241" si="633">IF(GI230="grey","grey",IF($GG241="grey","grey",IF(S241="","yellow",IF(COUNTIF($CT$6:$CT$21,S241)&gt;0,"","red"))))</f>
        <v>grey</v>
      </c>
      <c r="GJ241" s="633" t="str">
        <f t="shared" si="633"/>
        <v>grey</v>
      </c>
      <c r="GK241" s="633" t="str">
        <f t="shared" si="633"/>
        <v>grey</v>
      </c>
      <c r="GL241" s="633" t="str">
        <f t="shared" si="633"/>
        <v>grey</v>
      </c>
      <c r="GM241" s="633" t="str">
        <f t="shared" si="633"/>
        <v>grey</v>
      </c>
      <c r="GN241" s="633" t="str">
        <f t="shared" si="633"/>
        <v>grey</v>
      </c>
      <c r="GO241" s="633" t="str">
        <f t="shared" si="633"/>
        <v>grey</v>
      </c>
      <c r="GP241" s="633" t="str">
        <f t="shared" si="633"/>
        <v>grey</v>
      </c>
      <c r="GQ241" s="633" t="str">
        <f t="shared" si="633"/>
        <v>grey</v>
      </c>
      <c r="GR241" s="633" t="str">
        <f t="shared" si="633"/>
        <v>grey</v>
      </c>
      <c r="GS241" s="633" t="str">
        <f t="shared" si="633"/>
        <v>grey</v>
      </c>
      <c r="GT241" s="633" t="str">
        <f t="shared" si="633"/>
        <v>grey</v>
      </c>
      <c r="GU241" s="633" t="str">
        <f t="shared" si="633"/>
        <v>grey</v>
      </c>
      <c r="GV241" s="633" t="str">
        <f t="shared" si="633"/>
        <v>grey</v>
      </c>
      <c r="GW241" s="633" t="str">
        <f t="shared" si="633"/>
        <v>grey</v>
      </c>
      <c r="GX241" s="633" t="str">
        <f t="shared" si="633"/>
        <v>grey</v>
      </c>
      <c r="GY241" s="633" t="str">
        <f t="shared" si="633"/>
        <v>grey</v>
      </c>
      <c r="GZ241" s="633" t="str">
        <f t="shared" si="633"/>
        <v>grey</v>
      </c>
      <c r="HA241" s="633" t="str">
        <f t="shared" si="633"/>
        <v>grey</v>
      </c>
      <c r="HB241" s="633" t="str">
        <f t="shared" si="633"/>
        <v>grey</v>
      </c>
      <c r="HC241" s="633" t="str">
        <f t="shared" si="633"/>
        <v>grey</v>
      </c>
      <c r="HD241" s="633" t="str">
        <f t="shared" si="633"/>
        <v>grey</v>
      </c>
      <c r="HE241" s="633" t="str">
        <f t="shared" si="633"/>
        <v>grey</v>
      </c>
      <c r="HF241" s="633" t="str">
        <f t="shared" si="633"/>
        <v>grey</v>
      </c>
      <c r="HG241" s="633" t="str">
        <f t="shared" si="633"/>
        <v>grey</v>
      </c>
      <c r="HH241" s="633" t="str">
        <f t="shared" si="633"/>
        <v>grey</v>
      </c>
      <c r="HI241" s="633" t="str">
        <f t="shared" si="633"/>
        <v>grey</v>
      </c>
      <c r="HJ241" s="633" t="str">
        <f t="shared" si="633"/>
        <v>grey</v>
      </c>
      <c r="HK241" s="633" t="str">
        <f t="shared" si="633"/>
        <v>grey</v>
      </c>
      <c r="HL241" s="633" t="str">
        <f t="shared" si="633"/>
        <v>grey</v>
      </c>
      <c r="HM241" s="633" t="str">
        <f t="shared" si="633"/>
        <v>grey</v>
      </c>
      <c r="HN241" s="633" t="str">
        <f t="shared" si="633"/>
        <v>grey</v>
      </c>
      <c r="HO241" s="633" t="str">
        <f t="shared" si="633"/>
        <v>grey</v>
      </c>
      <c r="HP241" s="633" t="str">
        <f t="shared" si="633"/>
        <v>grey</v>
      </c>
      <c r="HQ241" s="633" t="str">
        <f t="shared" si="633"/>
        <v>grey</v>
      </c>
      <c r="HR241" s="633" t="str">
        <f t="shared" si="633"/>
        <v>grey</v>
      </c>
      <c r="HS241" s="1162" t="str">
        <f t="shared" ref="HS241" si="634">IF($GG241="grey","grey",IF(BC241="","",IF(COUNTIF($CV$6:$CV$7,BC241)&gt;0,"","red")))</f>
        <v>grey</v>
      </c>
      <c r="HT241" s="1151" t="str">
        <f t="shared" ref="HT241:HU241" si="635">IF($GG241="grey","grey","")</f>
        <v>grey</v>
      </c>
      <c r="HU241" s="1160" t="str">
        <f t="shared" si="635"/>
        <v>grey</v>
      </c>
    </row>
    <row r="242" spans="2:229">
      <c r="B242" s="1175" t="str">
        <f>IFERROR(INDEX($DV:$DV,ROW()),"")&amp;""</f>
        <v/>
      </c>
      <c r="C242" s="1176"/>
      <c r="D242" s="1177" t="str">
        <f>IFERROR(INDEX($DX:$DX,ROW()),"")&amp;""</f>
        <v/>
      </c>
      <c r="E242" s="1176"/>
      <c r="F242" s="1175" t="str">
        <f>IFERROR(INDEX($DZ:$DZ,ROW()),"")&amp;""</f>
        <v/>
      </c>
      <c r="G242" s="1176"/>
      <c r="H242" s="1175" t="str">
        <f>IFERROR(INDEX($EB:$EB,ROW()),"")&amp;""</f>
        <v/>
      </c>
      <c r="I242" s="1176"/>
      <c r="J242" s="1175" t="str">
        <f>IFERROR(INDEX($ED:$ED,ROW()),"")&amp;""</f>
        <v/>
      </c>
      <c r="K242" s="1176"/>
      <c r="L242" s="1175" t="str">
        <f>IFERROR(INDEX($EF:$EF,ROW()),"")&amp;""</f>
        <v/>
      </c>
      <c r="M242" s="1176"/>
      <c r="O242" s="1152"/>
      <c r="P242" s="1152"/>
      <c r="Q242" s="1161"/>
      <c r="R242" s="1152"/>
      <c r="S242" s="635" t="s">
        <v>643</v>
      </c>
      <c r="T242" s="635" t="s">
        <v>643</v>
      </c>
      <c r="U242" s="635" t="s">
        <v>643</v>
      </c>
      <c r="V242" s="635" t="s">
        <v>643</v>
      </c>
      <c r="W242" s="635" t="s">
        <v>643</v>
      </c>
      <c r="X242" s="635" t="s">
        <v>643</v>
      </c>
      <c r="Y242" s="635" t="s">
        <v>643</v>
      </c>
      <c r="Z242" s="635" t="s">
        <v>643</v>
      </c>
      <c r="AA242" s="635" t="s">
        <v>643</v>
      </c>
      <c r="AB242" s="635" t="s">
        <v>643</v>
      </c>
      <c r="AC242" s="635" t="s">
        <v>643</v>
      </c>
      <c r="AD242" s="635" t="s">
        <v>643</v>
      </c>
      <c r="AE242" s="635" t="s">
        <v>643</v>
      </c>
      <c r="AF242" s="635" t="s">
        <v>643</v>
      </c>
      <c r="AG242" s="635" t="s">
        <v>643</v>
      </c>
      <c r="AH242" s="635" t="s">
        <v>643</v>
      </c>
      <c r="AI242" s="635" t="s">
        <v>643</v>
      </c>
      <c r="AJ242" s="635" t="s">
        <v>643</v>
      </c>
      <c r="AK242" s="635" t="s">
        <v>643</v>
      </c>
      <c r="AL242" s="635" t="s">
        <v>643</v>
      </c>
      <c r="AM242" s="635" t="s">
        <v>643</v>
      </c>
      <c r="AN242" s="635" t="s">
        <v>643</v>
      </c>
      <c r="AO242" s="635" t="s">
        <v>643</v>
      </c>
      <c r="AP242" s="635" t="s">
        <v>643</v>
      </c>
      <c r="AQ242" s="635" t="s">
        <v>643</v>
      </c>
      <c r="AR242" s="635" t="s">
        <v>643</v>
      </c>
      <c r="AS242" s="635" t="s">
        <v>643</v>
      </c>
      <c r="AT242" s="635" t="s">
        <v>643</v>
      </c>
      <c r="AU242" s="635" t="s">
        <v>643</v>
      </c>
      <c r="AV242" s="635" t="s">
        <v>643</v>
      </c>
      <c r="AW242" s="635" t="s">
        <v>643</v>
      </c>
      <c r="AX242" s="635" t="s">
        <v>643</v>
      </c>
      <c r="AY242" s="635" t="s">
        <v>643</v>
      </c>
      <c r="AZ242" s="635" t="s">
        <v>643</v>
      </c>
      <c r="BA242" s="635" t="s">
        <v>643</v>
      </c>
      <c r="BB242" s="635" t="s">
        <v>643</v>
      </c>
      <c r="BC242" s="1179"/>
      <c r="BD242" s="1152"/>
      <c r="BE242" s="1181"/>
      <c r="BP242" s="50" t="s">
        <v>720</v>
      </c>
      <c r="BQ242" s="50" t="str">
        <f>IF(C240="","",INDEX(外線情報!$K$5:$K$16,C240,1))&amp;""</f>
        <v/>
      </c>
      <c r="BR242" s="50" t="s">
        <v>417</v>
      </c>
      <c r="BS242" s="50" t="str">
        <f>IF(C240="","",INDEX(NK･NKG!$CG$5:$CG$52,C240,1))&amp;""</f>
        <v/>
      </c>
      <c r="BT242" s="50" t="s">
        <v>720</v>
      </c>
      <c r="BU242" s="50" t="str">
        <f>IF(E240="","",INDEX(外線情報!$K$5:$K$16,E240,1))&amp;""</f>
        <v/>
      </c>
      <c r="BV242" s="50" t="s">
        <v>417</v>
      </c>
      <c r="BW242" s="50" t="str">
        <f>IF(E240="","",INDEX(NK･NKG!$CG$5:$CG$52,E240,1))&amp;""</f>
        <v/>
      </c>
      <c r="BX242" s="50" t="s">
        <v>720</v>
      </c>
      <c r="BY242" s="50" t="str">
        <f>IF(G240="","",INDEX(外線情報!$K$5:$K$16,G240,1))&amp;""</f>
        <v/>
      </c>
      <c r="BZ242" s="50" t="s">
        <v>417</v>
      </c>
      <c r="CA242" s="50" t="str">
        <f>IF(G240="","",INDEX(NK･NKG!$CG$5:$CG$52,G240,1))&amp;""</f>
        <v/>
      </c>
      <c r="CB242" s="50" t="s">
        <v>720</v>
      </c>
      <c r="CC242" s="50" t="str">
        <f>IF(I240="","",INDEX(外線情報!$K$5:$K$16,I240,1))&amp;""</f>
        <v/>
      </c>
      <c r="CD242" s="50" t="s">
        <v>417</v>
      </c>
      <c r="CE242" s="50" t="str">
        <f>IF(I240="","",INDEX(NK･NKG!$CG$5:$CG$52,I240,1))&amp;""</f>
        <v/>
      </c>
      <c r="CF242" s="50" t="s">
        <v>720</v>
      </c>
      <c r="CG242" s="50" t="str">
        <f>IF(K240="","",INDEX(外線情報!$K$5:$K$16,K240,1))&amp;""</f>
        <v/>
      </c>
      <c r="CH242" s="50" t="s">
        <v>417</v>
      </c>
      <c r="CI242" s="50" t="str">
        <f>IF(K240="","",INDEX(NK･NKG!$CG$5:$CG$52,K240,1))&amp;""</f>
        <v/>
      </c>
      <c r="CJ242" s="50" t="s">
        <v>720</v>
      </c>
      <c r="CK242" s="50" t="str">
        <f>IF(M240="","",INDEX(外線情報!$K$5:$K$16,M240,1))&amp;""</f>
        <v/>
      </c>
      <c r="CL242" s="50" t="s">
        <v>417</v>
      </c>
      <c r="CM242" s="50" t="str">
        <f>IF(M240="","",INDEX(NK･NKG!$CG$5:$CG$52,M240,1))&amp;""</f>
        <v/>
      </c>
      <c r="DA242" s="1153" t="str">
        <f t="shared" ref="DA242" si="636">IF(DA239="grey","grey","")</f>
        <v>grey</v>
      </c>
      <c r="DB242" s="1154"/>
      <c r="DC242" s="1153" t="str">
        <f t="shared" ref="DC242" si="637">IF(DC239="grey","grey","")</f>
        <v>grey</v>
      </c>
      <c r="DD242" s="1154"/>
      <c r="DE242" s="1153" t="str">
        <f t="shared" ref="DE242" si="638">IF(DE239="grey","grey","")</f>
        <v>grey</v>
      </c>
      <c r="DF242" s="1154"/>
      <c r="DG242" s="1153" t="str">
        <f t="shared" ref="DG242" si="639">IF(DG239="grey","grey","")</f>
        <v>grey</v>
      </c>
      <c r="DH242" s="1154"/>
      <c r="DI242" s="1153" t="str">
        <f t="shared" ref="DI242" si="640">IF(DI239="grey","grey","")</f>
        <v>grey</v>
      </c>
      <c r="DJ242" s="1154"/>
      <c r="DK242" s="1153" t="str">
        <f t="shared" ref="DK242" si="641">IF(DK239="grey","grey","")</f>
        <v>grey</v>
      </c>
      <c r="DL242" s="1154"/>
      <c r="DM242" s="22" t="str">
        <f>IFERROR(INDEX(内線情報!$BL$5:$BL$41,MATCH(R242,内線情報!$AI$5:$AI$43,0),1),"")</f>
        <v/>
      </c>
      <c r="DS242" s="1141"/>
      <c r="DV242" s="1153" t="str">
        <f>IF(B240="IK",BQ242,IF(B240="NK",BS242,""))</f>
        <v/>
      </c>
      <c r="DW242" s="1154"/>
      <c r="DX242" s="1155" t="str">
        <f>IF(D240="IK",BU242,IF(D240="NK",BW242,""))</f>
        <v/>
      </c>
      <c r="DY242" s="1156"/>
      <c r="DZ242" s="1155" t="str">
        <f>IF(F240="IK",BY242,IF(F240="NK",CA242,""))</f>
        <v/>
      </c>
      <c r="EA242" s="1156"/>
      <c r="EB242" s="1155" t="str">
        <f>IF(H240="IK",CC242,IF(H240="NK",CE242,""))</f>
        <v/>
      </c>
      <c r="EC242" s="1156"/>
      <c r="ED242" s="1155" t="str">
        <f>IF(J240="IK",CG242,IF(J240="NK",CI242,""))</f>
        <v/>
      </c>
      <c r="EE242" s="1156"/>
      <c r="EF242" s="1155" t="str">
        <f>IF(L240="IK",CK242,IF(L240="NK",CM242,""))</f>
        <v/>
      </c>
      <c r="EG242" s="1156"/>
      <c r="ET242" s="1153"/>
      <c r="EU242" s="1154"/>
      <c r="EV242" s="1153"/>
      <c r="EW242" s="1154"/>
      <c r="EX242" s="1153"/>
      <c r="EY242" s="1154"/>
      <c r="EZ242" s="1153"/>
      <c r="FA242" s="1154"/>
      <c r="FB242" s="1153"/>
      <c r="FC242" s="1154"/>
      <c r="FD242" s="1153"/>
      <c r="FE242" s="1154"/>
      <c r="FF242" s="411"/>
      <c r="FG242" s="411"/>
      <c r="FH242" s="411"/>
      <c r="FI242" s="411"/>
      <c r="FJ242" s="411"/>
      <c r="FK242" s="411"/>
      <c r="FL242" s="411"/>
      <c r="FM242" s="411"/>
      <c r="FN242" s="411"/>
      <c r="FO242" s="411"/>
      <c r="FP242" s="411"/>
      <c r="FQ242" s="411"/>
      <c r="FR242" s="1153"/>
      <c r="FS242" s="1154"/>
      <c r="FT242" s="1153"/>
      <c r="FU242" s="1154"/>
      <c r="FV242" s="1153"/>
      <c r="FW242" s="1154"/>
      <c r="FX242" s="1153"/>
      <c r="FY242" s="1154"/>
      <c r="FZ242" s="1153"/>
      <c r="GA242" s="1154"/>
      <c r="GB242" s="1153"/>
      <c r="GC242" s="1154"/>
      <c r="GE242" s="1152"/>
      <c r="GF242" s="1152"/>
      <c r="GG242" s="1161"/>
      <c r="GH242" s="1152"/>
      <c r="GI242" s="633" t="str">
        <f t="shared" ref="GI242:HR242" si="642">IF(GI230="grey","grey",IF($GG241="grey","grey",IF(S242="","yellow",IF(COUNTIF($CW$6:$CW$7,S242)&gt;0,"","red"))))</f>
        <v>grey</v>
      </c>
      <c r="GJ242" s="633" t="str">
        <f t="shared" si="642"/>
        <v>grey</v>
      </c>
      <c r="GK242" s="633" t="str">
        <f t="shared" si="642"/>
        <v>grey</v>
      </c>
      <c r="GL242" s="633" t="str">
        <f t="shared" si="642"/>
        <v>grey</v>
      </c>
      <c r="GM242" s="633" t="str">
        <f t="shared" si="642"/>
        <v>grey</v>
      </c>
      <c r="GN242" s="633" t="str">
        <f t="shared" si="642"/>
        <v>grey</v>
      </c>
      <c r="GO242" s="633" t="str">
        <f t="shared" si="642"/>
        <v>grey</v>
      </c>
      <c r="GP242" s="633" t="str">
        <f t="shared" si="642"/>
        <v>grey</v>
      </c>
      <c r="GQ242" s="633" t="str">
        <f t="shared" si="642"/>
        <v>grey</v>
      </c>
      <c r="GR242" s="633" t="str">
        <f t="shared" si="642"/>
        <v>grey</v>
      </c>
      <c r="GS242" s="633" t="str">
        <f t="shared" si="642"/>
        <v>grey</v>
      </c>
      <c r="GT242" s="633" t="str">
        <f t="shared" si="642"/>
        <v>grey</v>
      </c>
      <c r="GU242" s="633" t="str">
        <f t="shared" si="642"/>
        <v>grey</v>
      </c>
      <c r="GV242" s="633" t="str">
        <f t="shared" si="642"/>
        <v>grey</v>
      </c>
      <c r="GW242" s="633" t="str">
        <f t="shared" si="642"/>
        <v>grey</v>
      </c>
      <c r="GX242" s="633" t="str">
        <f t="shared" si="642"/>
        <v>grey</v>
      </c>
      <c r="GY242" s="633" t="str">
        <f t="shared" si="642"/>
        <v>grey</v>
      </c>
      <c r="GZ242" s="633" t="str">
        <f t="shared" si="642"/>
        <v>grey</v>
      </c>
      <c r="HA242" s="633" t="str">
        <f t="shared" si="642"/>
        <v>grey</v>
      </c>
      <c r="HB242" s="633" t="str">
        <f t="shared" si="642"/>
        <v>grey</v>
      </c>
      <c r="HC242" s="633" t="str">
        <f t="shared" si="642"/>
        <v>grey</v>
      </c>
      <c r="HD242" s="633" t="str">
        <f t="shared" si="642"/>
        <v>grey</v>
      </c>
      <c r="HE242" s="633" t="str">
        <f t="shared" si="642"/>
        <v>grey</v>
      </c>
      <c r="HF242" s="633" t="str">
        <f t="shared" si="642"/>
        <v>grey</v>
      </c>
      <c r="HG242" s="633" t="str">
        <f t="shared" si="642"/>
        <v>grey</v>
      </c>
      <c r="HH242" s="633" t="str">
        <f t="shared" si="642"/>
        <v>grey</v>
      </c>
      <c r="HI242" s="633" t="str">
        <f t="shared" si="642"/>
        <v>grey</v>
      </c>
      <c r="HJ242" s="633" t="str">
        <f t="shared" si="642"/>
        <v>grey</v>
      </c>
      <c r="HK242" s="633" t="str">
        <f t="shared" si="642"/>
        <v>grey</v>
      </c>
      <c r="HL242" s="633" t="str">
        <f t="shared" si="642"/>
        <v>grey</v>
      </c>
      <c r="HM242" s="633" t="str">
        <f t="shared" si="642"/>
        <v>grey</v>
      </c>
      <c r="HN242" s="633" t="str">
        <f t="shared" si="642"/>
        <v>grey</v>
      </c>
      <c r="HO242" s="633" t="str">
        <f t="shared" si="642"/>
        <v>grey</v>
      </c>
      <c r="HP242" s="633" t="str">
        <f t="shared" si="642"/>
        <v>grey</v>
      </c>
      <c r="HQ242" s="633" t="str">
        <f t="shared" si="642"/>
        <v>grey</v>
      </c>
      <c r="HR242" s="633" t="str">
        <f t="shared" si="642"/>
        <v>grey</v>
      </c>
      <c r="HS242" s="1163"/>
      <c r="HT242" s="1152"/>
      <c r="HU242" s="1161"/>
    </row>
    <row r="243" spans="2:229">
      <c r="B243" s="1184" t="s">
        <v>1318</v>
      </c>
      <c r="C243" s="1185"/>
      <c r="D243" s="1182" t="s">
        <v>1318</v>
      </c>
      <c r="E243" s="1183"/>
      <c r="F243" s="1184" t="s">
        <v>1318</v>
      </c>
      <c r="G243" s="1185"/>
      <c r="H243" s="1182" t="s">
        <v>1323</v>
      </c>
      <c r="I243" s="1183"/>
      <c r="J243" s="1184" t="s">
        <v>1318</v>
      </c>
      <c r="K243" s="1185"/>
      <c r="L243" s="1182" t="s">
        <v>1318</v>
      </c>
      <c r="M243" s="1183"/>
      <c r="O243" s="1151">
        <v>6</v>
      </c>
      <c r="P243" s="1151" t="str">
        <f>IFERROR(INDEX(内線情報!$C$5:$C$54,MATCH($Q243,内線情報!$B$5:$B$54,0)),"")&amp;""</f>
        <v/>
      </c>
      <c r="Q243" s="1160"/>
      <c r="R243" s="1151" t="str">
        <f>IFERROR(INDEX(内線情報!$D$5:$D$54,MATCH($Q243,内線情報!$B$5:$B$54,0)),"")&amp;""</f>
        <v/>
      </c>
      <c r="S243" s="634" t="s">
        <v>643</v>
      </c>
      <c r="T243" s="634" t="s">
        <v>643</v>
      </c>
      <c r="U243" s="634" t="s">
        <v>643</v>
      </c>
      <c r="V243" s="634" t="s">
        <v>643</v>
      </c>
      <c r="W243" s="634" t="s">
        <v>643</v>
      </c>
      <c r="X243" s="634" t="s">
        <v>643</v>
      </c>
      <c r="Y243" s="634" t="s">
        <v>643</v>
      </c>
      <c r="Z243" s="634" t="s">
        <v>643</v>
      </c>
      <c r="AA243" s="634" t="s">
        <v>643</v>
      </c>
      <c r="AB243" s="634" t="s">
        <v>643</v>
      </c>
      <c r="AC243" s="634" t="s">
        <v>643</v>
      </c>
      <c r="AD243" s="634" t="s">
        <v>643</v>
      </c>
      <c r="AE243" s="634" t="s">
        <v>643</v>
      </c>
      <c r="AF243" s="634" t="s">
        <v>643</v>
      </c>
      <c r="AG243" s="634" t="s">
        <v>643</v>
      </c>
      <c r="AH243" s="634" t="s">
        <v>643</v>
      </c>
      <c r="AI243" s="634" t="s">
        <v>643</v>
      </c>
      <c r="AJ243" s="634" t="s">
        <v>643</v>
      </c>
      <c r="AK243" s="634" t="s">
        <v>643</v>
      </c>
      <c r="AL243" s="634" t="s">
        <v>643</v>
      </c>
      <c r="AM243" s="634" t="s">
        <v>643</v>
      </c>
      <c r="AN243" s="634" t="s">
        <v>643</v>
      </c>
      <c r="AO243" s="634" t="s">
        <v>643</v>
      </c>
      <c r="AP243" s="634" t="s">
        <v>643</v>
      </c>
      <c r="AQ243" s="634" t="s">
        <v>643</v>
      </c>
      <c r="AR243" s="634" t="s">
        <v>643</v>
      </c>
      <c r="AS243" s="634" t="s">
        <v>643</v>
      </c>
      <c r="AT243" s="634" t="s">
        <v>643</v>
      </c>
      <c r="AU243" s="634" t="s">
        <v>643</v>
      </c>
      <c r="AV243" s="634" t="s">
        <v>643</v>
      </c>
      <c r="AW243" s="634" t="s">
        <v>643</v>
      </c>
      <c r="AX243" s="634" t="s">
        <v>643</v>
      </c>
      <c r="AY243" s="634" t="s">
        <v>643</v>
      </c>
      <c r="AZ243" s="634" t="s">
        <v>643</v>
      </c>
      <c r="BA243" s="634" t="s">
        <v>643</v>
      </c>
      <c r="BB243" s="634" t="s">
        <v>643</v>
      </c>
      <c r="BC243" s="1178" t="s">
        <v>643</v>
      </c>
      <c r="BD243" s="1151" t="str">
        <f>IFERROR(IF(Q243="","",IF(ISBLANK(INDEX(内線情報!$G$5:$G$54,Q243)),1,DS243)),"")&amp;""</f>
        <v/>
      </c>
      <c r="BE243" s="1180"/>
      <c r="BW243" s="50"/>
      <c r="CH243" s="50"/>
      <c r="CI243" s="50"/>
      <c r="DA243" s="1153" t="str">
        <f>IF(DA239="grey","grey",IF(AND(B240&lt;&gt;$BG$7,B240&lt;&gt;$BG$9,B240&lt;&gt;$BG$13,B240&lt;&gt;$BG$12),"grey",IF(B243="","yellow",IF(COUNTIF($CN$6:$CN$32,B243)&gt;0,"","red"))))</f>
        <v>grey</v>
      </c>
      <c r="DB243" s="1154"/>
      <c r="DC243" s="1153" t="str">
        <f>IF(DC239="grey","grey",IF(AND(D240&lt;&gt;$BG$7,D240&lt;&gt;$BG$9,D240&lt;&gt;$BG$13,D240&lt;&gt;$BG$12),"grey",IF(D243="","yellow",IF(COUNTIF($CN$6:$CN$32,D243)&gt;0,"","red"))))</f>
        <v>grey</v>
      </c>
      <c r="DD243" s="1154"/>
      <c r="DE243" s="1164" t="str">
        <f>IF(DE239="grey","grey",IF(AND(F240&lt;&gt;$BG$7,F240&lt;&gt;$BG$9,F240&lt;&gt;$BG$13,F240&lt;&gt;$BG$12),"grey",IF(F243="","yellow",IF(COUNTIF($CN$6:$CN$32,F243)&gt;0,"","red"))))</f>
        <v>grey</v>
      </c>
      <c r="DF243" s="1165"/>
      <c r="DG243" s="1164" t="str">
        <f>IF(DG239="grey","grey",IF(AND(H240&lt;&gt;$BG$7,H240&lt;&gt;$BG$9,H240&lt;&gt;$BG$13,H240&lt;&gt;$BG$12),"grey",IF(H243="","yellow",IF(COUNTIF($CN$6:$CN$32,H243)&gt;0,"","red"))))</f>
        <v>grey</v>
      </c>
      <c r="DH243" s="1165"/>
      <c r="DI243" s="1164" t="str">
        <f>IF(DI239="grey","grey",IF(AND(J240&lt;&gt;$BG$7,J240&lt;&gt;$BG$9,J240&lt;&gt;$BG$13,J240&lt;&gt;$BG$12),"grey",IF(J243="","yellow",IF(COUNTIF($CN$6:$CN$32,J243)&gt;0,"","red"))))</f>
        <v>grey</v>
      </c>
      <c r="DJ243" s="1165"/>
      <c r="DK243" s="1164" t="str">
        <f>IF(DK239="grey","grey",IF(AND(L240&lt;&gt;$BG$7,L240&lt;&gt;$BG$9,L240&lt;&gt;$BG$13,L240&lt;&gt;$BG$12),"grey",IF(L243="","yellow",IF(COUNTIF($CN$6:$CN$32,L243)&gt;0,"","red"))))</f>
        <v>grey</v>
      </c>
      <c r="DL243" s="1165"/>
      <c r="DM243" s="22" t="str">
        <f>IFERROR(INDEX(内線情報!$BL$5:$BL$41,MATCH(R243,内線情報!$AI$5:$AI$43,0),1),"")</f>
        <v/>
      </c>
      <c r="DS243" s="1141" t="e">
        <f>INDEX(内線情報!$G$5:$G$54,MATCH(Q243,DK,0))</f>
        <v>#N/A</v>
      </c>
      <c r="DV243" s="1153"/>
      <c r="DW243" s="1154"/>
      <c r="DX243" s="1153"/>
      <c r="DY243" s="1154"/>
      <c r="DZ243" s="1153"/>
      <c r="EA243" s="1154"/>
      <c r="EB243" s="1153"/>
      <c r="EC243" s="1154"/>
      <c r="ED243" s="1153"/>
      <c r="EE243" s="1154"/>
      <c r="EF243" s="1153"/>
      <c r="EG243" s="1154"/>
      <c r="ET243" s="1153"/>
      <c r="EU243" s="1154"/>
      <c r="EV243" s="1153"/>
      <c r="EW243" s="1154"/>
      <c r="EX243" s="1153"/>
      <c r="EY243" s="1154"/>
      <c r="EZ243" s="1153"/>
      <c r="FA243" s="1154"/>
      <c r="FB243" s="1153"/>
      <c r="FC243" s="1154"/>
      <c r="FD243" s="1153"/>
      <c r="FE243" s="1154"/>
      <c r="FF243" s="411"/>
      <c r="FG243" s="411"/>
      <c r="FH243" s="411"/>
      <c r="FI243" s="411"/>
      <c r="FJ243" s="411"/>
      <c r="FK243" s="411"/>
      <c r="FL243" s="411"/>
      <c r="FM243" s="411"/>
      <c r="FN243" s="411"/>
      <c r="FO243" s="411"/>
      <c r="FP243" s="411"/>
      <c r="FQ243" s="411"/>
      <c r="FR243" s="1153"/>
      <c r="FS243" s="1154"/>
      <c r="FT243" s="1153"/>
      <c r="FU243" s="1154"/>
      <c r="FV243" s="1153"/>
      <c r="FW243" s="1154"/>
      <c r="FX243" s="1153"/>
      <c r="FY243" s="1154"/>
      <c r="FZ243" s="1153"/>
      <c r="GA243" s="1154"/>
      <c r="GB243" s="1153"/>
      <c r="GC243" s="1154"/>
      <c r="GE243" s="1151" t="str">
        <f>IF($GF243="grey","grey","")</f>
        <v>grey</v>
      </c>
      <c r="GF243" s="1151" t="str">
        <f>IF($GG243="grey","grey","")</f>
        <v>grey</v>
      </c>
      <c r="GG243" s="1160" t="str">
        <f>IF(Q243="","grey",IF(COUNTIF(Q:Q,Q243)&gt;1,"red",IF(COUNTIF(_DK,Q243)&gt;0,"","red")))</f>
        <v>grey</v>
      </c>
      <c r="GH243" s="1151" t="str">
        <f>IF($GF243="grey","grey","")</f>
        <v>grey</v>
      </c>
      <c r="GI243" s="633" t="str">
        <f t="shared" ref="GI243:HR243" si="643">IF(GI230="grey","grey",IF($GG243="grey","grey",IF(S243="","yellow",IF(COUNTIF($CT$6:$CT$21,S243)&gt;0,"","red"))))</f>
        <v>grey</v>
      </c>
      <c r="GJ243" s="633" t="str">
        <f t="shared" si="643"/>
        <v>grey</v>
      </c>
      <c r="GK243" s="633" t="str">
        <f t="shared" si="643"/>
        <v>grey</v>
      </c>
      <c r="GL243" s="633" t="str">
        <f t="shared" si="643"/>
        <v>grey</v>
      </c>
      <c r="GM243" s="633" t="str">
        <f t="shared" si="643"/>
        <v>grey</v>
      </c>
      <c r="GN243" s="633" t="str">
        <f t="shared" si="643"/>
        <v>grey</v>
      </c>
      <c r="GO243" s="633" t="str">
        <f t="shared" si="643"/>
        <v>grey</v>
      </c>
      <c r="GP243" s="633" t="str">
        <f t="shared" si="643"/>
        <v>grey</v>
      </c>
      <c r="GQ243" s="633" t="str">
        <f t="shared" si="643"/>
        <v>grey</v>
      </c>
      <c r="GR243" s="633" t="str">
        <f t="shared" si="643"/>
        <v>grey</v>
      </c>
      <c r="GS243" s="633" t="str">
        <f t="shared" si="643"/>
        <v>grey</v>
      </c>
      <c r="GT243" s="633" t="str">
        <f t="shared" si="643"/>
        <v>grey</v>
      </c>
      <c r="GU243" s="633" t="str">
        <f t="shared" si="643"/>
        <v>grey</v>
      </c>
      <c r="GV243" s="633" t="str">
        <f t="shared" si="643"/>
        <v>grey</v>
      </c>
      <c r="GW243" s="633" t="str">
        <f t="shared" si="643"/>
        <v>grey</v>
      </c>
      <c r="GX243" s="633" t="str">
        <f t="shared" si="643"/>
        <v>grey</v>
      </c>
      <c r="GY243" s="633" t="str">
        <f t="shared" si="643"/>
        <v>grey</v>
      </c>
      <c r="GZ243" s="633" t="str">
        <f t="shared" si="643"/>
        <v>grey</v>
      </c>
      <c r="HA243" s="633" t="str">
        <f t="shared" si="643"/>
        <v>grey</v>
      </c>
      <c r="HB243" s="633" t="str">
        <f t="shared" si="643"/>
        <v>grey</v>
      </c>
      <c r="HC243" s="633" t="str">
        <f t="shared" si="643"/>
        <v>grey</v>
      </c>
      <c r="HD243" s="633" t="str">
        <f t="shared" si="643"/>
        <v>grey</v>
      </c>
      <c r="HE243" s="633" t="str">
        <f t="shared" si="643"/>
        <v>grey</v>
      </c>
      <c r="HF243" s="633" t="str">
        <f t="shared" si="643"/>
        <v>grey</v>
      </c>
      <c r="HG243" s="633" t="str">
        <f t="shared" si="643"/>
        <v>grey</v>
      </c>
      <c r="HH243" s="633" t="str">
        <f t="shared" si="643"/>
        <v>grey</v>
      </c>
      <c r="HI243" s="633" t="str">
        <f t="shared" si="643"/>
        <v>grey</v>
      </c>
      <c r="HJ243" s="633" t="str">
        <f t="shared" si="643"/>
        <v>grey</v>
      </c>
      <c r="HK243" s="633" t="str">
        <f t="shared" si="643"/>
        <v>grey</v>
      </c>
      <c r="HL243" s="633" t="str">
        <f t="shared" si="643"/>
        <v>grey</v>
      </c>
      <c r="HM243" s="633" t="str">
        <f t="shared" si="643"/>
        <v>grey</v>
      </c>
      <c r="HN243" s="633" t="str">
        <f t="shared" si="643"/>
        <v>grey</v>
      </c>
      <c r="HO243" s="633" t="str">
        <f t="shared" si="643"/>
        <v>grey</v>
      </c>
      <c r="HP243" s="633" t="str">
        <f t="shared" si="643"/>
        <v>grey</v>
      </c>
      <c r="HQ243" s="633" t="str">
        <f t="shared" si="643"/>
        <v>grey</v>
      </c>
      <c r="HR243" s="633" t="str">
        <f t="shared" si="643"/>
        <v>grey</v>
      </c>
      <c r="HS243" s="1162" t="str">
        <f t="shared" ref="HS243" si="644">IF($GG243="grey","grey",IF(BC243="","",IF(COUNTIF($CV$6:$CV$7,BC243)&gt;0,"","red")))</f>
        <v>grey</v>
      </c>
      <c r="HT243" s="1151" t="str">
        <f t="shared" ref="HT243:HU243" si="645">IF($GG243="grey","grey","")</f>
        <v>grey</v>
      </c>
      <c r="HU243" s="1160" t="str">
        <f t="shared" si="645"/>
        <v>grey</v>
      </c>
    </row>
    <row r="244" spans="2:229">
      <c r="B244" s="1186" t="s">
        <v>303</v>
      </c>
      <c r="C244" s="1187"/>
      <c r="D244" s="1186" t="s">
        <v>304</v>
      </c>
      <c r="E244" s="1187"/>
      <c r="F244" s="1186" t="s">
        <v>305</v>
      </c>
      <c r="G244" s="1187"/>
      <c r="H244" s="1186" t="s">
        <v>306</v>
      </c>
      <c r="I244" s="1187"/>
      <c r="J244" s="1186" t="s">
        <v>307</v>
      </c>
      <c r="K244" s="1187"/>
      <c r="L244" s="1186" t="s">
        <v>308</v>
      </c>
      <c r="M244" s="1187"/>
      <c r="O244" s="1152"/>
      <c r="P244" s="1152"/>
      <c r="Q244" s="1161"/>
      <c r="R244" s="1152"/>
      <c r="S244" s="635" t="s">
        <v>643</v>
      </c>
      <c r="T244" s="635" t="s">
        <v>643</v>
      </c>
      <c r="U244" s="635" t="s">
        <v>643</v>
      </c>
      <c r="V244" s="635" t="s">
        <v>643</v>
      </c>
      <c r="W244" s="635" t="s">
        <v>643</v>
      </c>
      <c r="X244" s="635" t="s">
        <v>643</v>
      </c>
      <c r="Y244" s="635" t="s">
        <v>643</v>
      </c>
      <c r="Z244" s="635" t="s">
        <v>643</v>
      </c>
      <c r="AA244" s="635" t="s">
        <v>643</v>
      </c>
      <c r="AB244" s="635" t="s">
        <v>643</v>
      </c>
      <c r="AC244" s="635" t="s">
        <v>643</v>
      </c>
      <c r="AD244" s="635" t="s">
        <v>643</v>
      </c>
      <c r="AE244" s="635" t="s">
        <v>643</v>
      </c>
      <c r="AF244" s="635" t="s">
        <v>643</v>
      </c>
      <c r="AG244" s="635" t="s">
        <v>643</v>
      </c>
      <c r="AH244" s="635" t="s">
        <v>643</v>
      </c>
      <c r="AI244" s="635" t="s">
        <v>643</v>
      </c>
      <c r="AJ244" s="635" t="s">
        <v>643</v>
      </c>
      <c r="AK244" s="635" t="s">
        <v>643</v>
      </c>
      <c r="AL244" s="635" t="s">
        <v>643</v>
      </c>
      <c r="AM244" s="635" t="s">
        <v>643</v>
      </c>
      <c r="AN244" s="635" t="s">
        <v>643</v>
      </c>
      <c r="AO244" s="635" t="s">
        <v>643</v>
      </c>
      <c r="AP244" s="635" t="s">
        <v>643</v>
      </c>
      <c r="AQ244" s="635" t="s">
        <v>643</v>
      </c>
      <c r="AR244" s="635" t="s">
        <v>643</v>
      </c>
      <c r="AS244" s="635" t="s">
        <v>643</v>
      </c>
      <c r="AT244" s="635" t="s">
        <v>643</v>
      </c>
      <c r="AU244" s="635" t="s">
        <v>643</v>
      </c>
      <c r="AV244" s="635" t="s">
        <v>643</v>
      </c>
      <c r="AW244" s="635" t="s">
        <v>643</v>
      </c>
      <c r="AX244" s="635" t="s">
        <v>643</v>
      </c>
      <c r="AY244" s="635" t="s">
        <v>643</v>
      </c>
      <c r="AZ244" s="635" t="s">
        <v>643</v>
      </c>
      <c r="BA244" s="635" t="s">
        <v>643</v>
      </c>
      <c r="BB244" s="635" t="s">
        <v>643</v>
      </c>
      <c r="BC244" s="1179"/>
      <c r="BD244" s="1152"/>
      <c r="BE244" s="1181"/>
      <c r="BQ244" s="52"/>
      <c r="BS244" s="52"/>
      <c r="BU244" s="52"/>
      <c r="BV244" s="50"/>
      <c r="BW244" s="52"/>
      <c r="BY244" s="52"/>
      <c r="CA244" s="52"/>
      <c r="CC244" s="52"/>
      <c r="CE244" s="52"/>
      <c r="CG244" s="52"/>
      <c r="CH244" s="50"/>
      <c r="CI244" s="52"/>
      <c r="CK244" s="52"/>
      <c r="CM244" s="52"/>
      <c r="DA244" s="1166" t="str">
        <f>IFERROR(IF(COUNT(Q233:Q258)&gt;0,IF($DN232&lt;24,"grey",B244),"grey"),B244)</f>
        <v>grey</v>
      </c>
      <c r="DB244" s="1167"/>
      <c r="DC244" s="1166" t="str">
        <f>IFERROR(IF(COUNT(Q233:Q258)&gt;0,IF($DN232&lt;24,"grey",D244),"grey"),D244)</f>
        <v>grey</v>
      </c>
      <c r="DD244" s="1167"/>
      <c r="DE244" s="1166" t="str">
        <f>IFERROR(IF(COUNT(Q233:Q258)&gt;0,IF($DN232&lt;24,"grey",F244),"grey"),F244)</f>
        <v>grey</v>
      </c>
      <c r="DF244" s="1167"/>
      <c r="DG244" s="1166" t="str">
        <f>IFERROR(IF(COUNT(Q233:Q258)&gt;0,IF($DN232&lt;24,"grey",H244),"grey"),H244)</f>
        <v>grey</v>
      </c>
      <c r="DH244" s="1167"/>
      <c r="DI244" s="1166" t="str">
        <f>IFERROR(IF(COUNT(Q233:Q258)&gt;0,IF($DN232&lt;24,"grey",J244),"grey"),J244)</f>
        <v>grey</v>
      </c>
      <c r="DJ244" s="1167"/>
      <c r="DK244" s="1166" t="str">
        <f>IFERROR(IF(COUNT(Q233:Q258)&gt;0,IF($DN232&lt;24,"grey",L244),"grey"),L244)</f>
        <v>grey</v>
      </c>
      <c r="DL244" s="1167"/>
      <c r="DM244" s="22" t="str">
        <f>IFERROR(INDEX(内線情報!$BL$5:$BL$41,MATCH(R244,内線情報!$AI$5:$AI$43,0),1),"")</f>
        <v/>
      </c>
      <c r="DS244" s="1141"/>
      <c r="DV244" s="1166"/>
      <c r="DW244" s="1167"/>
      <c r="DX244" s="1166"/>
      <c r="DY244" s="1167"/>
      <c r="DZ244" s="1166"/>
      <c r="EA244" s="1167"/>
      <c r="EB244" s="1166"/>
      <c r="EC244" s="1167"/>
      <c r="ED244" s="1166"/>
      <c r="EE244" s="1167"/>
      <c r="EF244" s="1166"/>
      <c r="EG244" s="1167"/>
      <c r="ET244" s="1166"/>
      <c r="EU244" s="1167"/>
      <c r="EV244" s="1166"/>
      <c r="EW244" s="1167"/>
      <c r="EX244" s="1166"/>
      <c r="EY244" s="1167"/>
      <c r="EZ244" s="1166"/>
      <c r="FA244" s="1167"/>
      <c r="FB244" s="1166"/>
      <c r="FC244" s="1167"/>
      <c r="FD244" s="1166"/>
      <c r="FE244" s="1167"/>
      <c r="FF244" s="420"/>
      <c r="FG244" s="420"/>
      <c r="FH244" s="420"/>
      <c r="FI244" s="420"/>
      <c r="FJ244" s="420"/>
      <c r="FK244" s="420"/>
      <c r="FL244" s="420"/>
      <c r="FM244" s="420"/>
      <c r="FN244" s="420"/>
      <c r="FO244" s="420"/>
      <c r="FP244" s="420"/>
      <c r="FQ244" s="420"/>
      <c r="FR244" s="1166"/>
      <c r="FS244" s="1167"/>
      <c r="FT244" s="1166"/>
      <c r="FU244" s="1167"/>
      <c r="FV244" s="1166"/>
      <c r="FW244" s="1167"/>
      <c r="FX244" s="1166"/>
      <c r="FY244" s="1167"/>
      <c r="FZ244" s="1166"/>
      <c r="GA244" s="1167"/>
      <c r="GB244" s="1166"/>
      <c r="GC244" s="1167"/>
      <c r="GE244" s="1152"/>
      <c r="GF244" s="1152"/>
      <c r="GG244" s="1161"/>
      <c r="GH244" s="1152"/>
      <c r="GI244" s="633" t="str">
        <f t="shared" ref="GI244:HR244" si="646">IF(GI230="grey","grey",IF($GG243="grey","grey",IF(S244="","yellow",IF(COUNTIF($CW$6:$CW$7,S244)&gt;0,"","red"))))</f>
        <v>grey</v>
      </c>
      <c r="GJ244" s="633" t="str">
        <f t="shared" si="646"/>
        <v>grey</v>
      </c>
      <c r="GK244" s="633" t="str">
        <f t="shared" si="646"/>
        <v>grey</v>
      </c>
      <c r="GL244" s="633" t="str">
        <f t="shared" si="646"/>
        <v>grey</v>
      </c>
      <c r="GM244" s="633" t="str">
        <f t="shared" si="646"/>
        <v>grey</v>
      </c>
      <c r="GN244" s="633" t="str">
        <f t="shared" si="646"/>
        <v>grey</v>
      </c>
      <c r="GO244" s="633" t="str">
        <f t="shared" si="646"/>
        <v>grey</v>
      </c>
      <c r="GP244" s="633" t="str">
        <f t="shared" si="646"/>
        <v>grey</v>
      </c>
      <c r="GQ244" s="633" t="str">
        <f t="shared" si="646"/>
        <v>grey</v>
      </c>
      <c r="GR244" s="633" t="str">
        <f t="shared" si="646"/>
        <v>grey</v>
      </c>
      <c r="GS244" s="633" t="str">
        <f t="shared" si="646"/>
        <v>grey</v>
      </c>
      <c r="GT244" s="633" t="str">
        <f t="shared" si="646"/>
        <v>grey</v>
      </c>
      <c r="GU244" s="633" t="str">
        <f t="shared" si="646"/>
        <v>grey</v>
      </c>
      <c r="GV244" s="633" t="str">
        <f t="shared" si="646"/>
        <v>grey</v>
      </c>
      <c r="GW244" s="633" t="str">
        <f t="shared" si="646"/>
        <v>grey</v>
      </c>
      <c r="GX244" s="633" t="str">
        <f t="shared" si="646"/>
        <v>grey</v>
      </c>
      <c r="GY244" s="633" t="str">
        <f t="shared" si="646"/>
        <v>grey</v>
      </c>
      <c r="GZ244" s="633" t="str">
        <f t="shared" si="646"/>
        <v>grey</v>
      </c>
      <c r="HA244" s="633" t="str">
        <f t="shared" si="646"/>
        <v>grey</v>
      </c>
      <c r="HB244" s="633" t="str">
        <f t="shared" si="646"/>
        <v>grey</v>
      </c>
      <c r="HC244" s="633" t="str">
        <f t="shared" si="646"/>
        <v>grey</v>
      </c>
      <c r="HD244" s="633" t="str">
        <f t="shared" si="646"/>
        <v>grey</v>
      </c>
      <c r="HE244" s="633" t="str">
        <f t="shared" si="646"/>
        <v>grey</v>
      </c>
      <c r="HF244" s="633" t="str">
        <f t="shared" si="646"/>
        <v>grey</v>
      </c>
      <c r="HG244" s="633" t="str">
        <f t="shared" si="646"/>
        <v>grey</v>
      </c>
      <c r="HH244" s="633" t="str">
        <f t="shared" si="646"/>
        <v>grey</v>
      </c>
      <c r="HI244" s="633" t="str">
        <f t="shared" si="646"/>
        <v>grey</v>
      </c>
      <c r="HJ244" s="633" t="str">
        <f t="shared" si="646"/>
        <v>grey</v>
      </c>
      <c r="HK244" s="633" t="str">
        <f t="shared" si="646"/>
        <v>grey</v>
      </c>
      <c r="HL244" s="633" t="str">
        <f t="shared" si="646"/>
        <v>grey</v>
      </c>
      <c r="HM244" s="633" t="str">
        <f t="shared" si="646"/>
        <v>grey</v>
      </c>
      <c r="HN244" s="633" t="str">
        <f t="shared" si="646"/>
        <v>grey</v>
      </c>
      <c r="HO244" s="633" t="str">
        <f t="shared" si="646"/>
        <v>grey</v>
      </c>
      <c r="HP244" s="633" t="str">
        <f t="shared" si="646"/>
        <v>grey</v>
      </c>
      <c r="HQ244" s="633" t="str">
        <f t="shared" si="646"/>
        <v>grey</v>
      </c>
      <c r="HR244" s="633" t="str">
        <f t="shared" si="646"/>
        <v>grey</v>
      </c>
      <c r="HS244" s="1163"/>
      <c r="HT244" s="1152"/>
      <c r="HU244" s="1161"/>
    </row>
    <row r="245" spans="2:229">
      <c r="B245" s="34" t="s">
        <v>57</v>
      </c>
      <c r="C245" s="35"/>
      <c r="D245" s="34" t="s">
        <v>57</v>
      </c>
      <c r="E245" s="35"/>
      <c r="F245" s="34" t="s">
        <v>57</v>
      </c>
      <c r="G245" s="35"/>
      <c r="H245" s="34" t="s">
        <v>57</v>
      </c>
      <c r="I245" s="35"/>
      <c r="J245" s="34" t="s">
        <v>57</v>
      </c>
      <c r="K245" s="35"/>
      <c r="L245" s="34" t="s">
        <v>57</v>
      </c>
      <c r="M245" s="35"/>
      <c r="O245" s="1151">
        <v>7</v>
      </c>
      <c r="P245" s="1151" t="str">
        <f>IFERROR(INDEX(内線情報!$C$5:$C$54,MATCH($Q245,内線情報!$B$5:$B$54,0)),"")&amp;""</f>
        <v/>
      </c>
      <c r="Q245" s="1160"/>
      <c r="R245" s="1151" t="str">
        <f>IFERROR(INDEX(内線情報!$D$5:$D$54,MATCH($Q245,内線情報!$B$5:$B$54,0)),"")&amp;""</f>
        <v/>
      </c>
      <c r="S245" s="634" t="s">
        <v>643</v>
      </c>
      <c r="T245" s="634" t="s">
        <v>643</v>
      </c>
      <c r="U245" s="634" t="s">
        <v>643</v>
      </c>
      <c r="V245" s="634" t="s">
        <v>643</v>
      </c>
      <c r="W245" s="634" t="s">
        <v>643</v>
      </c>
      <c r="X245" s="634" t="s">
        <v>643</v>
      </c>
      <c r="Y245" s="634" t="s">
        <v>643</v>
      </c>
      <c r="Z245" s="634" t="s">
        <v>643</v>
      </c>
      <c r="AA245" s="634" t="s">
        <v>643</v>
      </c>
      <c r="AB245" s="634" t="s">
        <v>643</v>
      </c>
      <c r="AC245" s="634" t="s">
        <v>643</v>
      </c>
      <c r="AD245" s="634" t="s">
        <v>643</v>
      </c>
      <c r="AE245" s="634" t="s">
        <v>643</v>
      </c>
      <c r="AF245" s="634" t="s">
        <v>643</v>
      </c>
      <c r="AG245" s="634" t="s">
        <v>643</v>
      </c>
      <c r="AH245" s="634" t="s">
        <v>643</v>
      </c>
      <c r="AI245" s="634" t="s">
        <v>643</v>
      </c>
      <c r="AJ245" s="634" t="s">
        <v>643</v>
      </c>
      <c r="AK245" s="634" t="s">
        <v>643</v>
      </c>
      <c r="AL245" s="634" t="s">
        <v>643</v>
      </c>
      <c r="AM245" s="634" t="s">
        <v>643</v>
      </c>
      <c r="AN245" s="634" t="s">
        <v>643</v>
      </c>
      <c r="AO245" s="634" t="s">
        <v>643</v>
      </c>
      <c r="AP245" s="634" t="s">
        <v>643</v>
      </c>
      <c r="AQ245" s="634" t="s">
        <v>643</v>
      </c>
      <c r="AR245" s="634" t="s">
        <v>643</v>
      </c>
      <c r="AS245" s="634" t="s">
        <v>643</v>
      </c>
      <c r="AT245" s="634" t="s">
        <v>643</v>
      </c>
      <c r="AU245" s="634" t="s">
        <v>643</v>
      </c>
      <c r="AV245" s="634" t="s">
        <v>643</v>
      </c>
      <c r="AW245" s="634" t="s">
        <v>643</v>
      </c>
      <c r="AX245" s="634" t="s">
        <v>643</v>
      </c>
      <c r="AY245" s="634" t="s">
        <v>643</v>
      </c>
      <c r="AZ245" s="634" t="s">
        <v>643</v>
      </c>
      <c r="BA245" s="634" t="s">
        <v>643</v>
      </c>
      <c r="BB245" s="634" t="s">
        <v>643</v>
      </c>
      <c r="BC245" s="1178" t="s">
        <v>643</v>
      </c>
      <c r="BD245" s="1151" t="str">
        <f>IFERROR(IF(Q245="","",IF(ISBLANK(INDEX(内線情報!$G$5:$G$54,Q245)),1,DS245)),"")&amp;""</f>
        <v/>
      </c>
      <c r="BE245" s="1180"/>
      <c r="BU245" s="50"/>
      <c r="BV245" s="50"/>
      <c r="BW245" s="50"/>
      <c r="CG245" s="50"/>
      <c r="CH245" s="50"/>
      <c r="CI245" s="50"/>
      <c r="DA245" s="34" t="str">
        <f>IF(DA244="grey","grey",IF(B245="","yellow",IF(COUNTIF($BG$6:$BG$39,B245)&gt;0,"","red")))</f>
        <v>grey</v>
      </c>
      <c r="DB245" s="35" t="str">
        <f ca="1">IF(DA244="grey","grey",IFERROR(IF(COUNTIF(INDIRECT(B245),SUBSTITUTE(C245,"*","~")),EU245,"red"),IF(AND(C245&lt;&gt;$BG$7,C245&lt;&gt;$BG$8,C245&lt;&gt;$BG$9,C245&lt;&gt;$BG$10,C245&lt;&gt;$BG$11,C245&lt;&gt;$BG$12,C245&lt;&gt;$BG$13),"grey",EU245)))</f>
        <v>grey</v>
      </c>
      <c r="DC245" s="34" t="str">
        <f>IF(DC244="grey","grey",IF(D245="","yellow",IF(COUNTIF($BG$6:$BG$39,D245)&gt;0,"","red")))</f>
        <v>grey</v>
      </c>
      <c r="DD245" s="35" t="str">
        <f ca="1">IF(DC244="grey","grey",IFERROR(IF(COUNTIF(INDIRECT(D245),SUBSTITUTE(E245,"*","~")),EW245,"red"),IF(AND(E245&lt;&gt;$BG$7,E245&lt;&gt;$BG$8,E245&lt;&gt;$BG$9,E245&lt;&gt;$BG$10,E245&lt;&gt;$BG$11,E245&lt;&gt;$BG$12,E245&lt;&gt;$BG$13),"grey",EW245)))</f>
        <v>grey</v>
      </c>
      <c r="DE245" s="34" t="str">
        <f>IF(DE244="grey","grey",IF(F245="","yellow",IF(COUNTIF($BG$6:$BG$39,F245)&gt;0,"","red")))</f>
        <v>grey</v>
      </c>
      <c r="DF245" s="35" t="str">
        <f ca="1">IF(DE244="grey","grey",IFERROR(IF(COUNTIF(INDIRECT(F245),SUBSTITUTE(G245,"*","~")),EY245,"red"),IF(AND(G245&lt;&gt;$BG$7,G245&lt;&gt;$BG$8,G245&lt;&gt;$BG$9,G245&lt;&gt;$BG$10,G245&lt;&gt;$BG$11,G245&lt;&gt;$BG$12,G245&lt;&gt;$BG$13),"grey",EY245)))</f>
        <v>grey</v>
      </c>
      <c r="DG245" s="34" t="str">
        <f>IF(DG244="grey","grey",IF(H245="","yellow",IF(COUNTIF($BG$6:$BG$39,H245)&gt;0,"","red")))</f>
        <v>grey</v>
      </c>
      <c r="DH245" s="35" t="str">
        <f ca="1">IF(DG244="grey","grey",IFERROR(IF(COUNTIF(INDIRECT(H245),SUBSTITUTE(I245,"*","~")),FA245,"red"),IF(AND(I245&lt;&gt;$BG$7,I245&lt;&gt;$BG$8,I245&lt;&gt;$BG$9,I245&lt;&gt;$BG$10,I245&lt;&gt;$BG$11,I245&lt;&gt;$BG$12,I245&lt;&gt;$BG$13),"grey",FA245)))</f>
        <v>grey</v>
      </c>
      <c r="DI245" s="34" t="str">
        <f>IF(DI244="grey","grey",IF(J245="","yellow",IF(COUNTIF($BG$6:$BG$39,J245)&gt;0,"","red")))</f>
        <v>grey</v>
      </c>
      <c r="DJ245" s="35" t="str">
        <f ca="1">IF(DI244="grey","grey",IFERROR(IF(COUNTIF(INDIRECT(J245),SUBSTITUTE(K245,"*","~")),FC245,"red"),IF(AND(K245&lt;&gt;$BG$7,K245&lt;&gt;$BG$8,K245&lt;&gt;$BG$9,K245&lt;&gt;$BG$10,K245&lt;&gt;$BG$11,K245&lt;&gt;$BG$12,K245&lt;&gt;$BG$13),"grey",FC245)))</f>
        <v>grey</v>
      </c>
      <c r="DK245" s="34" t="str">
        <f>IF(DK244="grey","grey",IF(L245="","yellow",IF(COUNTIF($BG$6:$BG$39,L245)&gt;0,"","red")))</f>
        <v>grey</v>
      </c>
      <c r="DL245" s="35" t="str">
        <f ca="1">IF(DK244="grey","grey",IFERROR(IF(COUNTIF(INDIRECT(L245),SUBSTITUTE(M245,"*","~")),FE245,"red"),IF(AND(M245&lt;&gt;$BG$7,M245&lt;&gt;$BG$8,M245&lt;&gt;$BG$9,M245&lt;&gt;$BG$10,M245&lt;&gt;$BG$11,M245&lt;&gt;$BG$12,M245&lt;&gt;$BG$13),"grey",FE245)))</f>
        <v>grey</v>
      </c>
      <c r="DM245" s="22" t="str">
        <f>IFERROR(INDEX(内線情報!$BL$5:$BL$41,MATCH(R245,内線情報!$AI$5:$AI$43,0),1),"")</f>
        <v/>
      </c>
      <c r="DS245" s="1141" t="e">
        <f>INDEX(内線情報!$G$5:$G$54,MATCH(Q245,DK,0))</f>
        <v>#N/A</v>
      </c>
      <c r="DV245" s="34" t="str">
        <f>CONCATENATE(B245,C245)</f>
        <v>未使用</v>
      </c>
      <c r="DW245" s="35"/>
      <c r="DX245" s="34" t="str">
        <f>CONCATENATE(D245,E245)</f>
        <v>未使用</v>
      </c>
      <c r="DY245" s="35"/>
      <c r="DZ245" s="34" t="str">
        <f>CONCATENATE(F245,G245)</f>
        <v>未使用</v>
      </c>
      <c r="EA245" s="35"/>
      <c r="EB245" s="34" t="str">
        <f>CONCATENATE(H245,I245)</f>
        <v>未使用</v>
      </c>
      <c r="EC245" s="35"/>
      <c r="ED245" s="34" t="str">
        <f>CONCATENATE(J245,K245)</f>
        <v>未使用</v>
      </c>
      <c r="EE245" s="35"/>
      <c r="EF245" s="34" t="str">
        <f>CONCATENATE(L245,M245)</f>
        <v>未使用</v>
      </c>
      <c r="EG245" s="35"/>
      <c r="EH245" s="22">
        <f>COUNTIF($DV$6:$EG$34,DV245)</f>
        <v>18</v>
      </c>
      <c r="EJ245" s="22">
        <f>COUNTIF($DV$6:$EG$34,DX245)</f>
        <v>18</v>
      </c>
      <c r="EL245" s="22">
        <f>COUNTIF($DV$6:$EG$34,DZ245)</f>
        <v>18</v>
      </c>
      <c r="EN245" s="22">
        <f>COUNTIF($DV$6:$EG$34,EB245)</f>
        <v>18</v>
      </c>
      <c r="EP245" s="22">
        <f>COUNTIF($DV$6:$EG$34,ED245)</f>
        <v>18</v>
      </c>
      <c r="ER245" s="22">
        <f>COUNTIF($DV$6:$EG$34,EF245)</f>
        <v>18</v>
      </c>
      <c r="ET245" s="34" t="str">
        <f>IF(DV245="未使用","",IF(EH245&lt;2,"","red"))</f>
        <v/>
      </c>
      <c r="EU245" s="35" t="str">
        <f>IF(B245="ボックスキー","",IF(C245="","red",FS245))</f>
        <v>red</v>
      </c>
      <c r="EV245" s="34" t="str">
        <f>IF(DX245="未使用","",IF(EJ245&lt;2,"","red"))</f>
        <v/>
      </c>
      <c r="EW245" s="35" t="str">
        <f>IF(D245="ボックスキー","",IF(E245="","red",FU245))</f>
        <v>red</v>
      </c>
      <c r="EX245" s="34" t="str">
        <f>IF(DZ245="未使用","",IF(EL245&lt;2,"","red"))</f>
        <v/>
      </c>
      <c r="EY245" s="35" t="str">
        <f>IF(F245="ボックスキー","",IF(G245="","red",FW245))</f>
        <v>red</v>
      </c>
      <c r="EZ245" s="34" t="str">
        <f>IF(EB245="未使用","",IF(EN245&lt;2,"","red"))</f>
        <v/>
      </c>
      <c r="FA245" s="35" t="str">
        <f>IF(H245="ボックスキー","",IF(I245="","red",FY245))</f>
        <v>red</v>
      </c>
      <c r="FB245" s="34" t="str">
        <f>IF(ED245="未使用","",IF(EP245&lt;2,"","red"))</f>
        <v/>
      </c>
      <c r="FC245" s="35" t="str">
        <f>IF(J245="ボックスキー","",IF(K245="","red",GA245))</f>
        <v>red</v>
      </c>
      <c r="FD245" s="34" t="str">
        <f>IF(EF245="未使用","",IF(ER245&lt;2,"","red"))</f>
        <v/>
      </c>
      <c r="FE245" s="35" t="str">
        <f>IF(L245="ボックスキー","",IF(M245="","red",GC245))</f>
        <v>red</v>
      </c>
      <c r="FF245" s="419"/>
      <c r="FG245" s="419"/>
      <c r="FH245" s="419"/>
      <c r="FI245" s="419"/>
      <c r="FJ245" s="419"/>
      <c r="FK245" s="419"/>
      <c r="FL245" s="419"/>
      <c r="FM245" s="419"/>
      <c r="FN245" s="419"/>
      <c r="FO245" s="419"/>
      <c r="FP245" s="419"/>
      <c r="FQ245" s="419"/>
      <c r="FR245" s="34"/>
      <c r="FS245" s="35" t="str">
        <f>IF(B245=$FG$6,INDEX($FG$7:$FG$18,C245),IF(B245=$FH$6,INDEX($FH$7:$FH$12,C245),IF(B245=$FI$6,INDEX($FI$7:$FI$18,C245),IF(B245=$FJ$6,INDEX($FJ$7:$FJ$56,C245),"none"))))</f>
        <v>none</v>
      </c>
      <c r="FT245" s="34"/>
      <c r="FU245" s="35" t="str">
        <f>IF(D245=$FG$6,INDEX($FG$7:$FG$18,E245),IF(D245=$FH$6,INDEX($FH$7:$FH$12,E245),IF(D245=$FI$6,INDEX($FI$7:$FI$18,E245),IF(D245=$FJ$6,INDEX($FJ$7:$FJ$56,E245),"none"))))</f>
        <v>none</v>
      </c>
      <c r="FV245" s="34"/>
      <c r="FW245" s="35" t="str">
        <f>IF(F245=$FG$6,INDEX($FG$7:$FG$18,G245),IF(F245=$FH$6,INDEX($FH$7:$FH$12,G245),IF(F245=$FI$6,INDEX($FI$7:$FI$18,G245),IF(F245=$FJ$6,INDEX($FJ$7:$FJ$56,G245),"none"))))</f>
        <v>none</v>
      </c>
      <c r="FX245" s="34"/>
      <c r="FY245" s="35" t="str">
        <f>IF(H245=$FG$6,INDEX($FG$7:$FG$18,I245),IF(H245=$FH$6,INDEX($FH$7:$FH$12,I245),IF(H245=$FI$6,INDEX($FI$7:$FI$18,I245),IF(H245=$FJ$6,INDEX($FJ$7:$FJ$56,I245),"none"))))</f>
        <v>none</v>
      </c>
      <c r="FZ245" s="34"/>
      <c r="GA245" s="35" t="str">
        <f>IF(J245=$FG$6,INDEX($FG$7:$FG$18,K245),IF(J245=$FH$6,INDEX($FH$7:$FH$12,K245),IF(J245=$FI$6,INDEX($FI$7:$FI$18,K245),IF(J245=$FJ$6,INDEX($FJ$7:$FJ$56,K245),"none"))))</f>
        <v>none</v>
      </c>
      <c r="GB245" s="34"/>
      <c r="GC245" s="35" t="str">
        <f>IF(L245=$FG$6,INDEX($FG$7:$FG$18,M245),IF(L245=$FH$6,INDEX($FH$7:$FH$12,M245),IF(L245=$FI$6,INDEX($FI$7:$FI$18,M245),IF(L245=$FJ$6,INDEX($FJ$7:$FJ$56,M245),"none"))))</f>
        <v>none</v>
      </c>
      <c r="GE245" s="1151" t="str">
        <f>IF($GF245="grey","grey","")</f>
        <v>grey</v>
      </c>
      <c r="GF245" s="1151" t="str">
        <f>IF($GG245="grey","grey","")</f>
        <v>grey</v>
      </c>
      <c r="GG245" s="1160" t="str">
        <f>IF(Q245="","grey",IF(COUNTIF(Q:Q,Q245)&gt;1,"red",IF(COUNTIF(_DK,Q245)&gt;0,"","red")))</f>
        <v>grey</v>
      </c>
      <c r="GH245" s="1151" t="str">
        <f>IF($GF245="grey","grey","")</f>
        <v>grey</v>
      </c>
      <c r="GI245" s="633" t="str">
        <f t="shared" ref="GI245:HR245" si="647">IF(GI230="grey","grey",IF($GG245="grey","grey",IF(S245="","yellow",IF(COUNTIF($CT$6:$CT$21,S245)&gt;0,"","red"))))</f>
        <v>grey</v>
      </c>
      <c r="GJ245" s="633" t="str">
        <f t="shared" si="647"/>
        <v>grey</v>
      </c>
      <c r="GK245" s="633" t="str">
        <f t="shared" si="647"/>
        <v>grey</v>
      </c>
      <c r="GL245" s="633" t="str">
        <f t="shared" si="647"/>
        <v>grey</v>
      </c>
      <c r="GM245" s="633" t="str">
        <f t="shared" si="647"/>
        <v>grey</v>
      </c>
      <c r="GN245" s="633" t="str">
        <f t="shared" si="647"/>
        <v>grey</v>
      </c>
      <c r="GO245" s="633" t="str">
        <f t="shared" si="647"/>
        <v>grey</v>
      </c>
      <c r="GP245" s="633" t="str">
        <f t="shared" si="647"/>
        <v>grey</v>
      </c>
      <c r="GQ245" s="633" t="str">
        <f t="shared" si="647"/>
        <v>grey</v>
      </c>
      <c r="GR245" s="633" t="str">
        <f t="shared" si="647"/>
        <v>grey</v>
      </c>
      <c r="GS245" s="633" t="str">
        <f t="shared" si="647"/>
        <v>grey</v>
      </c>
      <c r="GT245" s="633" t="str">
        <f t="shared" si="647"/>
        <v>grey</v>
      </c>
      <c r="GU245" s="633" t="str">
        <f t="shared" si="647"/>
        <v>grey</v>
      </c>
      <c r="GV245" s="633" t="str">
        <f t="shared" si="647"/>
        <v>grey</v>
      </c>
      <c r="GW245" s="633" t="str">
        <f t="shared" si="647"/>
        <v>grey</v>
      </c>
      <c r="GX245" s="633" t="str">
        <f t="shared" si="647"/>
        <v>grey</v>
      </c>
      <c r="GY245" s="633" t="str">
        <f t="shared" si="647"/>
        <v>grey</v>
      </c>
      <c r="GZ245" s="633" t="str">
        <f t="shared" si="647"/>
        <v>grey</v>
      </c>
      <c r="HA245" s="633" t="str">
        <f t="shared" si="647"/>
        <v>grey</v>
      </c>
      <c r="HB245" s="633" t="str">
        <f t="shared" si="647"/>
        <v>grey</v>
      </c>
      <c r="HC245" s="633" t="str">
        <f t="shared" si="647"/>
        <v>grey</v>
      </c>
      <c r="HD245" s="633" t="str">
        <f t="shared" si="647"/>
        <v>grey</v>
      </c>
      <c r="HE245" s="633" t="str">
        <f t="shared" si="647"/>
        <v>grey</v>
      </c>
      <c r="HF245" s="633" t="str">
        <f t="shared" si="647"/>
        <v>grey</v>
      </c>
      <c r="HG245" s="633" t="str">
        <f t="shared" si="647"/>
        <v>grey</v>
      </c>
      <c r="HH245" s="633" t="str">
        <f t="shared" si="647"/>
        <v>grey</v>
      </c>
      <c r="HI245" s="633" t="str">
        <f t="shared" si="647"/>
        <v>grey</v>
      </c>
      <c r="HJ245" s="633" t="str">
        <f t="shared" si="647"/>
        <v>grey</v>
      </c>
      <c r="HK245" s="633" t="str">
        <f t="shared" si="647"/>
        <v>grey</v>
      </c>
      <c r="HL245" s="633" t="str">
        <f t="shared" si="647"/>
        <v>grey</v>
      </c>
      <c r="HM245" s="633" t="str">
        <f t="shared" si="647"/>
        <v>grey</v>
      </c>
      <c r="HN245" s="633" t="str">
        <f t="shared" si="647"/>
        <v>grey</v>
      </c>
      <c r="HO245" s="633" t="str">
        <f t="shared" si="647"/>
        <v>grey</v>
      </c>
      <c r="HP245" s="633" t="str">
        <f t="shared" si="647"/>
        <v>grey</v>
      </c>
      <c r="HQ245" s="633" t="str">
        <f t="shared" si="647"/>
        <v>grey</v>
      </c>
      <c r="HR245" s="633" t="str">
        <f t="shared" si="647"/>
        <v>grey</v>
      </c>
      <c r="HS245" s="1162" t="str">
        <f t="shared" ref="HS245" si="648">IF($GG245="grey","grey",IF(BC245="","",IF(COUNTIF($CV$6:$CV$7,BC245)&gt;0,"","red")))</f>
        <v>grey</v>
      </c>
      <c r="HT245" s="1151" t="str">
        <f t="shared" ref="HT245:HU245" si="649">IF($GG245="grey","grey","")</f>
        <v>grey</v>
      </c>
      <c r="HU245" s="1160" t="str">
        <f t="shared" si="649"/>
        <v>grey</v>
      </c>
    </row>
    <row r="246" spans="2:229">
      <c r="B246" s="1175" t="str">
        <f>IFERROR(INDEX($DV:$DV,ROW()),"")&amp;""</f>
        <v/>
      </c>
      <c r="C246" s="1176"/>
      <c r="D246" s="1177" t="str">
        <f>IFERROR(INDEX($DX:$DX,ROW()),"")&amp;""</f>
        <v/>
      </c>
      <c r="E246" s="1176"/>
      <c r="F246" s="1175" t="str">
        <f>IFERROR(INDEX($DZ:$DZ,ROW()),"")&amp;""</f>
        <v/>
      </c>
      <c r="G246" s="1176"/>
      <c r="H246" s="1175" t="str">
        <f>IFERROR(INDEX($EB:$EB,ROW()),"")&amp;""</f>
        <v/>
      </c>
      <c r="I246" s="1176"/>
      <c r="J246" s="1175" t="str">
        <f>IFERROR(INDEX($ED:$ED,ROW()),"")&amp;""</f>
        <v/>
      </c>
      <c r="K246" s="1176"/>
      <c r="L246" s="1175" t="str">
        <f>IFERROR(INDEX($EF:$EF,ROW()),"")&amp;""</f>
        <v/>
      </c>
      <c r="M246" s="1176"/>
      <c r="O246" s="1152"/>
      <c r="P246" s="1152"/>
      <c r="Q246" s="1161"/>
      <c r="R246" s="1152"/>
      <c r="S246" s="635" t="s">
        <v>643</v>
      </c>
      <c r="T246" s="635" t="s">
        <v>643</v>
      </c>
      <c r="U246" s="635" t="s">
        <v>643</v>
      </c>
      <c r="V246" s="635" t="s">
        <v>643</v>
      </c>
      <c r="W246" s="635" t="s">
        <v>643</v>
      </c>
      <c r="X246" s="635" t="s">
        <v>643</v>
      </c>
      <c r="Y246" s="635" t="s">
        <v>643</v>
      </c>
      <c r="Z246" s="635" t="s">
        <v>643</v>
      </c>
      <c r="AA246" s="635" t="s">
        <v>643</v>
      </c>
      <c r="AB246" s="635" t="s">
        <v>643</v>
      </c>
      <c r="AC246" s="635" t="s">
        <v>643</v>
      </c>
      <c r="AD246" s="635" t="s">
        <v>643</v>
      </c>
      <c r="AE246" s="635" t="s">
        <v>643</v>
      </c>
      <c r="AF246" s="635" t="s">
        <v>643</v>
      </c>
      <c r="AG246" s="635" t="s">
        <v>643</v>
      </c>
      <c r="AH246" s="635" t="s">
        <v>643</v>
      </c>
      <c r="AI246" s="635" t="s">
        <v>643</v>
      </c>
      <c r="AJ246" s="635" t="s">
        <v>643</v>
      </c>
      <c r="AK246" s="635" t="s">
        <v>643</v>
      </c>
      <c r="AL246" s="635" t="s">
        <v>643</v>
      </c>
      <c r="AM246" s="635" t="s">
        <v>643</v>
      </c>
      <c r="AN246" s="635" t="s">
        <v>643</v>
      </c>
      <c r="AO246" s="635" t="s">
        <v>643</v>
      </c>
      <c r="AP246" s="635" t="s">
        <v>643</v>
      </c>
      <c r="AQ246" s="635" t="s">
        <v>643</v>
      </c>
      <c r="AR246" s="635" t="s">
        <v>643</v>
      </c>
      <c r="AS246" s="635" t="s">
        <v>643</v>
      </c>
      <c r="AT246" s="635" t="s">
        <v>643</v>
      </c>
      <c r="AU246" s="635" t="s">
        <v>643</v>
      </c>
      <c r="AV246" s="635" t="s">
        <v>643</v>
      </c>
      <c r="AW246" s="635" t="s">
        <v>643</v>
      </c>
      <c r="AX246" s="635" t="s">
        <v>643</v>
      </c>
      <c r="AY246" s="635" t="s">
        <v>643</v>
      </c>
      <c r="AZ246" s="635" t="s">
        <v>643</v>
      </c>
      <c r="BA246" s="635" t="s">
        <v>643</v>
      </c>
      <c r="BB246" s="635" t="s">
        <v>643</v>
      </c>
      <c r="BC246" s="1179"/>
      <c r="BD246" s="1152"/>
      <c r="BE246" s="1181"/>
      <c r="BP246" s="50" t="e">
        <f>INDEX(番号!$CA$5:$CB$44,C245,2)</f>
        <v>#VALUE!</v>
      </c>
      <c r="BQ246" s="50" t="str">
        <f>IF(C245="","",IF(BP246="",INDEX(番号!$CA$44:$CB244,C245,2),BP246))</f>
        <v/>
      </c>
      <c r="BR246" s="50" t="e">
        <f>INDEX(番号!$CC$5:$CE$52,C245,3)</f>
        <v>#VALUE!</v>
      </c>
      <c r="BS246" s="50" t="str">
        <f>IF(C245="","",IF(BR246="0",INDEX(番号!$CC$5:$CE$52,C245,2),BR246))&amp;""</f>
        <v/>
      </c>
      <c r="BT246" s="50" t="e">
        <f>INDEX(番号!$CA$5:$CB$44,E245,2)</f>
        <v>#VALUE!</v>
      </c>
      <c r="BU246" s="50" t="str">
        <f>IF(E245="","",IF(BT246="",INDEX(番号!$CA$44:$CB244,E245,2),BT246))&amp;""</f>
        <v/>
      </c>
      <c r="BV246" s="50" t="e">
        <f>INDEX(番号!$CC$5:$CE$52,E245,3)</f>
        <v>#VALUE!</v>
      </c>
      <c r="BW246" s="50" t="str">
        <f>IF(E245="","",IF(BV246="0",INDEX(番号!$CC$5:$CE$52,E245,2),BV246))&amp;""</f>
        <v/>
      </c>
      <c r="BX246" s="50" t="e">
        <f>INDEX(番号!$CA$5:$CB$44,G245,2)</f>
        <v>#VALUE!</v>
      </c>
      <c r="BY246" s="50" t="str">
        <f>IF(G245="","",IF(BX246="",INDEX(番号!$CA$44:$CB244,G245,2),BX246))&amp;""</f>
        <v/>
      </c>
      <c r="BZ246" s="50" t="e">
        <f>INDEX(番号!$CC$5:$CE$52,G245,3)</f>
        <v>#VALUE!</v>
      </c>
      <c r="CA246" s="50" t="str">
        <f>IF(G245="","",IF(BZ246="0",INDEX(番号!$CC$5:$CE$52,G245,2),BZ246))&amp;""</f>
        <v/>
      </c>
      <c r="CB246" s="50" t="e">
        <f>INDEX(番号!$CA$5:$CB$44,I245,2)</f>
        <v>#VALUE!</v>
      </c>
      <c r="CC246" s="50" t="str">
        <f>IF(I245="","",IF(CB246="",INDEX(番号!$CA$44:$CB244,I245,2),CB246))&amp;""</f>
        <v/>
      </c>
      <c r="CD246" s="50" t="e">
        <f>INDEX(番号!$CC$5:$CE$52,I245,3)</f>
        <v>#VALUE!</v>
      </c>
      <c r="CE246" s="50" t="str">
        <f>IF(I245="","",IF(CD246="0",INDEX(番号!$CC$5:$CE$52,I245,2),CD246))&amp;""</f>
        <v/>
      </c>
      <c r="CF246" s="50" t="e">
        <f>INDEX(番号!$CA$5:$CB$44,K245,2)</f>
        <v>#VALUE!</v>
      </c>
      <c r="CG246" s="50" t="str">
        <f>IF(K245="","",IF(CF246="",INDEX(番号!$CA$5:$CB$44,K245,1),CF246))&amp;""</f>
        <v/>
      </c>
      <c r="CH246" s="50" t="e">
        <f>INDEX(番号!$CC$5:$CE$52,K245,3)</f>
        <v>#VALUE!</v>
      </c>
      <c r="CI246" s="50" t="str">
        <f>IF(K245="","",IF(CH246="0",INDEX(番号!$CC$5:$CE$52,K245,2),CH246))&amp;""</f>
        <v/>
      </c>
      <c r="CJ246" s="50" t="e">
        <f>INDEX(番号!$CA$5:$CB$44,M245,2)</f>
        <v>#VALUE!</v>
      </c>
      <c r="CK246" s="50" t="str">
        <f>IF(M245="","",IF(CJ246="",INDEX(番号!$CA$5:$CB$44,M245,1),CJ246))&amp;""</f>
        <v/>
      </c>
      <c r="CL246" s="50" t="e">
        <f>INDEX(番号!$CC$5:$CE$52,M245,3)</f>
        <v>#VALUE!</v>
      </c>
      <c r="CM246" s="50" t="str">
        <f>IF(M245="","",IF(CL246="0",INDEX(番号!$CC$5:$CE$52,M245,2),CL246))&amp;""</f>
        <v/>
      </c>
      <c r="DA246" s="1153" t="str">
        <f>IF(DA244="grey","grey","")</f>
        <v>grey</v>
      </c>
      <c r="DB246" s="1154"/>
      <c r="DC246" s="1153" t="str">
        <f>IF(DC244="grey","grey","")</f>
        <v>grey</v>
      </c>
      <c r="DD246" s="1154"/>
      <c r="DE246" s="1153" t="str">
        <f>IF(DE244="grey","grey","")</f>
        <v>grey</v>
      </c>
      <c r="DF246" s="1154"/>
      <c r="DG246" s="1153" t="str">
        <f>IF(DG244="grey","grey","")</f>
        <v>grey</v>
      </c>
      <c r="DH246" s="1154"/>
      <c r="DI246" s="1153" t="str">
        <f>IF(DI244="grey","grey","")</f>
        <v>grey</v>
      </c>
      <c r="DJ246" s="1154"/>
      <c r="DK246" s="1153" t="str">
        <f>IF(DK244="grey","grey","")</f>
        <v>grey</v>
      </c>
      <c r="DL246" s="1154"/>
      <c r="DM246" s="22" t="str">
        <f>IFERROR(INDEX(内線情報!$BL$5:$BL$41,MATCH(R246,内線情報!$AI$5:$AI$43,0),1),"")</f>
        <v/>
      </c>
      <c r="DS246" s="1141"/>
      <c r="DV246" s="1153" t="str">
        <f>IF(B245="DK",BQ246,IF(B245="NK",BS246,""))</f>
        <v/>
      </c>
      <c r="DW246" s="1154"/>
      <c r="DX246" s="1155" t="str">
        <f>IF(D245="DK",BU246,IF(D245="NK",BW246,""))</f>
        <v/>
      </c>
      <c r="DY246" s="1156"/>
      <c r="DZ246" s="1155" t="str">
        <f>IF(F245="DK",BY246,IF(F245="NK",CA246,""))</f>
        <v/>
      </c>
      <c r="EA246" s="1156"/>
      <c r="EB246" s="1155" t="str">
        <f>IF(H245="DK",CC246,IF(H245="NK",CE246,""))</f>
        <v/>
      </c>
      <c r="EC246" s="1156"/>
      <c r="ED246" s="1155" t="str">
        <f>IF(J245="DK",CG246,IF(J245="NK",CI246,""))</f>
        <v/>
      </c>
      <c r="EE246" s="1156"/>
      <c r="EF246" s="1155" t="str">
        <f>IF(L245="DK",CK246,IF(L245="NK",CM246,""))</f>
        <v/>
      </c>
      <c r="EG246" s="1156"/>
      <c r="ET246" s="1153"/>
      <c r="EU246" s="1154"/>
      <c r="EV246" s="1153"/>
      <c r="EW246" s="1154"/>
      <c r="EX246" s="1153"/>
      <c r="EY246" s="1154"/>
      <c r="EZ246" s="1153"/>
      <c r="FA246" s="1154"/>
      <c r="FB246" s="1153"/>
      <c r="FC246" s="1154"/>
      <c r="FD246" s="1153"/>
      <c r="FE246" s="1154"/>
      <c r="FF246" s="411"/>
      <c r="FG246" s="411"/>
      <c r="FH246" s="411"/>
      <c r="FI246" s="411"/>
      <c r="FJ246" s="411"/>
      <c r="FK246" s="411"/>
      <c r="FL246" s="411"/>
      <c r="FM246" s="411"/>
      <c r="FN246" s="411"/>
      <c r="FO246" s="411"/>
      <c r="FP246" s="411"/>
      <c r="FQ246" s="411"/>
      <c r="FR246" s="1153"/>
      <c r="FS246" s="1154"/>
      <c r="FT246" s="1153"/>
      <c r="FU246" s="1154"/>
      <c r="FV246" s="1153"/>
      <c r="FW246" s="1154"/>
      <c r="FX246" s="1153"/>
      <c r="FY246" s="1154"/>
      <c r="FZ246" s="1153"/>
      <c r="GA246" s="1154"/>
      <c r="GB246" s="1153"/>
      <c r="GC246" s="1154"/>
      <c r="GE246" s="1152"/>
      <c r="GF246" s="1152"/>
      <c r="GG246" s="1161"/>
      <c r="GH246" s="1152"/>
      <c r="GI246" s="633" t="str">
        <f t="shared" ref="GI246:HR246" si="650">IF(GI230="grey","grey",IF($GG245="grey","grey",IF(S246="","yellow",IF(COUNTIF($CW$6:$CW$7,S246)&gt;0,"","red"))))</f>
        <v>grey</v>
      </c>
      <c r="GJ246" s="633" t="str">
        <f t="shared" si="650"/>
        <v>grey</v>
      </c>
      <c r="GK246" s="633" t="str">
        <f t="shared" si="650"/>
        <v>grey</v>
      </c>
      <c r="GL246" s="633" t="str">
        <f t="shared" si="650"/>
        <v>grey</v>
      </c>
      <c r="GM246" s="633" t="str">
        <f t="shared" si="650"/>
        <v>grey</v>
      </c>
      <c r="GN246" s="633" t="str">
        <f t="shared" si="650"/>
        <v>grey</v>
      </c>
      <c r="GO246" s="633" t="str">
        <f t="shared" si="650"/>
        <v>grey</v>
      </c>
      <c r="GP246" s="633" t="str">
        <f t="shared" si="650"/>
        <v>grey</v>
      </c>
      <c r="GQ246" s="633" t="str">
        <f t="shared" si="650"/>
        <v>grey</v>
      </c>
      <c r="GR246" s="633" t="str">
        <f t="shared" si="650"/>
        <v>grey</v>
      </c>
      <c r="GS246" s="633" t="str">
        <f t="shared" si="650"/>
        <v>grey</v>
      </c>
      <c r="GT246" s="633" t="str">
        <f t="shared" si="650"/>
        <v>grey</v>
      </c>
      <c r="GU246" s="633" t="str">
        <f t="shared" si="650"/>
        <v>grey</v>
      </c>
      <c r="GV246" s="633" t="str">
        <f t="shared" si="650"/>
        <v>grey</v>
      </c>
      <c r="GW246" s="633" t="str">
        <f t="shared" si="650"/>
        <v>grey</v>
      </c>
      <c r="GX246" s="633" t="str">
        <f t="shared" si="650"/>
        <v>grey</v>
      </c>
      <c r="GY246" s="633" t="str">
        <f t="shared" si="650"/>
        <v>grey</v>
      </c>
      <c r="GZ246" s="633" t="str">
        <f t="shared" si="650"/>
        <v>grey</v>
      </c>
      <c r="HA246" s="633" t="str">
        <f t="shared" si="650"/>
        <v>grey</v>
      </c>
      <c r="HB246" s="633" t="str">
        <f t="shared" si="650"/>
        <v>grey</v>
      </c>
      <c r="HC246" s="633" t="str">
        <f t="shared" si="650"/>
        <v>grey</v>
      </c>
      <c r="HD246" s="633" t="str">
        <f t="shared" si="650"/>
        <v>grey</v>
      </c>
      <c r="HE246" s="633" t="str">
        <f t="shared" si="650"/>
        <v>grey</v>
      </c>
      <c r="HF246" s="633" t="str">
        <f t="shared" si="650"/>
        <v>grey</v>
      </c>
      <c r="HG246" s="633" t="str">
        <f t="shared" si="650"/>
        <v>grey</v>
      </c>
      <c r="HH246" s="633" t="str">
        <f t="shared" si="650"/>
        <v>grey</v>
      </c>
      <c r="HI246" s="633" t="str">
        <f t="shared" si="650"/>
        <v>grey</v>
      </c>
      <c r="HJ246" s="633" t="str">
        <f t="shared" si="650"/>
        <v>grey</v>
      </c>
      <c r="HK246" s="633" t="str">
        <f t="shared" si="650"/>
        <v>grey</v>
      </c>
      <c r="HL246" s="633" t="str">
        <f t="shared" si="650"/>
        <v>grey</v>
      </c>
      <c r="HM246" s="633" t="str">
        <f t="shared" si="650"/>
        <v>grey</v>
      </c>
      <c r="HN246" s="633" t="str">
        <f t="shared" si="650"/>
        <v>grey</v>
      </c>
      <c r="HO246" s="633" t="str">
        <f t="shared" si="650"/>
        <v>grey</v>
      </c>
      <c r="HP246" s="633" t="str">
        <f t="shared" si="650"/>
        <v>grey</v>
      </c>
      <c r="HQ246" s="633" t="str">
        <f t="shared" si="650"/>
        <v>grey</v>
      </c>
      <c r="HR246" s="633" t="str">
        <f t="shared" si="650"/>
        <v>grey</v>
      </c>
      <c r="HS246" s="1163"/>
      <c r="HT246" s="1152"/>
      <c r="HU246" s="1161"/>
    </row>
    <row r="247" spans="2:229">
      <c r="B247" s="1175" t="str">
        <f>IFERROR(INDEX($DV:$DV,ROW()),"")&amp;""</f>
        <v/>
      </c>
      <c r="C247" s="1176"/>
      <c r="D247" s="1177" t="str">
        <f>IFERROR(INDEX($DX:$DX,ROW()),"")&amp;""</f>
        <v/>
      </c>
      <c r="E247" s="1176"/>
      <c r="F247" s="1175" t="str">
        <f>IFERROR(INDEX($DZ:$DZ,ROW()),"")&amp;""</f>
        <v/>
      </c>
      <c r="G247" s="1176"/>
      <c r="H247" s="1175" t="str">
        <f>IFERROR(INDEX($EB:$EB,ROW()),"")&amp;""</f>
        <v/>
      </c>
      <c r="I247" s="1176"/>
      <c r="J247" s="1175" t="str">
        <f>IFERROR(INDEX($ED:$ED,ROW()),"")&amp;""</f>
        <v/>
      </c>
      <c r="K247" s="1176"/>
      <c r="L247" s="1175" t="str">
        <f>IFERROR(INDEX($EF:$EF,ROW()),"")&amp;""</f>
        <v/>
      </c>
      <c r="M247" s="1176"/>
      <c r="O247" s="1151">
        <v>8</v>
      </c>
      <c r="P247" s="1151" t="str">
        <f>IFERROR(INDEX(内線情報!$C$5:$C$54,MATCH($Q247,内線情報!$B$5:$B$54,0)),"")&amp;""</f>
        <v/>
      </c>
      <c r="Q247" s="1160"/>
      <c r="R247" s="1151" t="str">
        <f>IFERROR(INDEX(内線情報!$D$5:$D$54,MATCH($Q247,内線情報!$B$5:$B$54,0)),"")&amp;""</f>
        <v/>
      </c>
      <c r="S247" s="634" t="s">
        <v>643</v>
      </c>
      <c r="T247" s="634" t="s">
        <v>643</v>
      </c>
      <c r="U247" s="634" t="s">
        <v>643</v>
      </c>
      <c r="V247" s="634" t="s">
        <v>643</v>
      </c>
      <c r="W247" s="634" t="s">
        <v>643</v>
      </c>
      <c r="X247" s="634" t="s">
        <v>643</v>
      </c>
      <c r="Y247" s="634" t="s">
        <v>643</v>
      </c>
      <c r="Z247" s="634" t="s">
        <v>643</v>
      </c>
      <c r="AA247" s="634" t="s">
        <v>643</v>
      </c>
      <c r="AB247" s="634" t="s">
        <v>643</v>
      </c>
      <c r="AC247" s="634" t="s">
        <v>643</v>
      </c>
      <c r="AD247" s="634" t="s">
        <v>643</v>
      </c>
      <c r="AE247" s="634" t="s">
        <v>643</v>
      </c>
      <c r="AF247" s="634" t="s">
        <v>643</v>
      </c>
      <c r="AG247" s="634" t="s">
        <v>643</v>
      </c>
      <c r="AH247" s="634" t="s">
        <v>643</v>
      </c>
      <c r="AI247" s="634" t="s">
        <v>643</v>
      </c>
      <c r="AJ247" s="634" t="s">
        <v>643</v>
      </c>
      <c r="AK247" s="634" t="s">
        <v>643</v>
      </c>
      <c r="AL247" s="634" t="s">
        <v>643</v>
      </c>
      <c r="AM247" s="634" t="s">
        <v>643</v>
      </c>
      <c r="AN247" s="634" t="s">
        <v>643</v>
      </c>
      <c r="AO247" s="634" t="s">
        <v>643</v>
      </c>
      <c r="AP247" s="634" t="s">
        <v>643</v>
      </c>
      <c r="AQ247" s="634" t="s">
        <v>643</v>
      </c>
      <c r="AR247" s="634" t="s">
        <v>643</v>
      </c>
      <c r="AS247" s="634" t="s">
        <v>643</v>
      </c>
      <c r="AT247" s="634" t="s">
        <v>643</v>
      </c>
      <c r="AU247" s="634" t="s">
        <v>643</v>
      </c>
      <c r="AV247" s="634" t="s">
        <v>643</v>
      </c>
      <c r="AW247" s="634" t="s">
        <v>643</v>
      </c>
      <c r="AX247" s="634" t="s">
        <v>643</v>
      </c>
      <c r="AY247" s="634" t="s">
        <v>643</v>
      </c>
      <c r="AZ247" s="634" t="s">
        <v>643</v>
      </c>
      <c r="BA247" s="634" t="s">
        <v>643</v>
      </c>
      <c r="BB247" s="634" t="s">
        <v>643</v>
      </c>
      <c r="BC247" s="1178" t="s">
        <v>643</v>
      </c>
      <c r="BD247" s="1151" t="str">
        <f>IFERROR(IF(Q247="","",IF(ISBLANK(INDEX(内線情報!$G$5:$G$54,Q247)),1,DS247)),"")&amp;""</f>
        <v/>
      </c>
      <c r="BE247" s="1180"/>
      <c r="BP247" s="50" t="s">
        <v>720</v>
      </c>
      <c r="BQ247" s="50" t="str">
        <f>IF(C245="","",INDEX(外線情報!$K$5:$K$16,C245,1))&amp;""</f>
        <v/>
      </c>
      <c r="BR247" s="50" t="s">
        <v>417</v>
      </c>
      <c r="BS247" s="50" t="str">
        <f>IF(C245="","",INDEX(NK･NKG!$CG$5:$CG$52,C245,1))&amp;""</f>
        <v/>
      </c>
      <c r="BT247" s="50" t="s">
        <v>720</v>
      </c>
      <c r="BU247" s="50" t="str">
        <f>IF(E245="","",INDEX(外線情報!$K$5:$K$16,E245,1))&amp;""</f>
        <v/>
      </c>
      <c r="BV247" s="50" t="s">
        <v>417</v>
      </c>
      <c r="BW247" s="50" t="str">
        <f>IF(E245="","",INDEX(NK･NKG!$CG$5:$CG$52,E245,1))&amp;""</f>
        <v/>
      </c>
      <c r="BX247" s="50" t="s">
        <v>720</v>
      </c>
      <c r="BY247" s="50" t="str">
        <f>IF(G245="","",INDEX(外線情報!$K$5:$K$16,G245,1))&amp;""</f>
        <v/>
      </c>
      <c r="BZ247" s="50" t="s">
        <v>417</v>
      </c>
      <c r="CA247" s="50" t="str">
        <f>IF(G245="","",INDEX(NK･NKG!$CG$5:$CG$52,G245,1))&amp;""</f>
        <v/>
      </c>
      <c r="CB247" s="50" t="s">
        <v>720</v>
      </c>
      <c r="CC247" s="50" t="str">
        <f>IF(I245="","",INDEX(外線情報!$K$5:$K$16,I245,1))&amp;""</f>
        <v/>
      </c>
      <c r="CD247" s="50" t="s">
        <v>417</v>
      </c>
      <c r="CE247" s="50" t="str">
        <f>IF(I245="","",INDEX(NK･NKG!$CG$5:$CG$52,I245,1))&amp;""</f>
        <v/>
      </c>
      <c r="CF247" s="50" t="s">
        <v>720</v>
      </c>
      <c r="CG247" s="50" t="str">
        <f>IF(K245="","",INDEX(外線情報!$K$5:$K$16,K245,1))&amp;""</f>
        <v/>
      </c>
      <c r="CH247" s="50" t="s">
        <v>417</v>
      </c>
      <c r="CI247" s="50" t="str">
        <f>IF(K245="","",INDEX(NK･NKG!$CG$5:$CG$52,K245,1))&amp;""</f>
        <v/>
      </c>
      <c r="CJ247" s="50" t="s">
        <v>720</v>
      </c>
      <c r="CK247" s="50" t="str">
        <f>IF(M245="","",INDEX(外線情報!$K$5:$K$16,M245,1))&amp;""</f>
        <v/>
      </c>
      <c r="CL247" s="50" t="s">
        <v>417</v>
      </c>
      <c r="CM247" s="50" t="str">
        <f>IF(M245="","",INDEX(NK･NKG!$CG$5:$CG$52,M245,1))&amp;""</f>
        <v/>
      </c>
      <c r="DA247" s="1153" t="str">
        <f t="shared" ref="DA247" si="651">IF(DA244="grey","grey","")</f>
        <v>grey</v>
      </c>
      <c r="DB247" s="1154"/>
      <c r="DC247" s="1153" t="str">
        <f t="shared" ref="DC247" si="652">IF(DC244="grey","grey","")</f>
        <v>grey</v>
      </c>
      <c r="DD247" s="1154"/>
      <c r="DE247" s="1153" t="str">
        <f t="shared" ref="DE247" si="653">IF(DE244="grey","grey","")</f>
        <v>grey</v>
      </c>
      <c r="DF247" s="1154"/>
      <c r="DG247" s="1153" t="str">
        <f t="shared" ref="DG247" si="654">IF(DG244="grey","grey","")</f>
        <v>grey</v>
      </c>
      <c r="DH247" s="1154"/>
      <c r="DI247" s="1153" t="str">
        <f t="shared" ref="DI247" si="655">IF(DI244="grey","grey","")</f>
        <v>grey</v>
      </c>
      <c r="DJ247" s="1154"/>
      <c r="DK247" s="1153" t="str">
        <f t="shared" ref="DK247" si="656">IF(DK244="grey","grey","")</f>
        <v>grey</v>
      </c>
      <c r="DL247" s="1154"/>
      <c r="DM247" s="22" t="str">
        <f>IFERROR(INDEX(内線情報!$BL$5:$BL$41,MATCH(R247,内線情報!$AI$5:$AI$43,0),1),"")</f>
        <v/>
      </c>
      <c r="DS247" s="1141" t="e">
        <f>INDEX(内線情報!$G$5:$G$54,MATCH(Q247,DK,0))</f>
        <v>#N/A</v>
      </c>
      <c r="DV247" s="1153" t="str">
        <f>IF(B245="IK",BQ247,IF(B245="NK",BS247,""))</f>
        <v/>
      </c>
      <c r="DW247" s="1154"/>
      <c r="DX247" s="1155" t="str">
        <f>IF(D245="IK",BU247,IF(D245="NK",BW247,""))</f>
        <v/>
      </c>
      <c r="DY247" s="1156"/>
      <c r="DZ247" s="1155" t="str">
        <f>IF(F245="IK",BY247,IF(F245="NK",CA247,""))</f>
        <v/>
      </c>
      <c r="EA247" s="1156"/>
      <c r="EB247" s="1155" t="str">
        <f>IF(H245="IK",CC247,IF(H245="NK",CE247,""))</f>
        <v/>
      </c>
      <c r="EC247" s="1156"/>
      <c r="ED247" s="1155" t="str">
        <f>IF(J245="IK",CG247,IF(J245="NK",CI247,""))</f>
        <v/>
      </c>
      <c r="EE247" s="1156"/>
      <c r="EF247" s="1155" t="str">
        <f>IF(L245="IK",CK247,IF(L245="NK",CM247,""))</f>
        <v/>
      </c>
      <c r="EG247" s="1156"/>
      <c r="ET247" s="1153"/>
      <c r="EU247" s="1154"/>
      <c r="EV247" s="1153"/>
      <c r="EW247" s="1154"/>
      <c r="EX247" s="1153"/>
      <c r="EY247" s="1154"/>
      <c r="EZ247" s="1153"/>
      <c r="FA247" s="1154"/>
      <c r="FB247" s="1153"/>
      <c r="FC247" s="1154"/>
      <c r="FD247" s="1153"/>
      <c r="FE247" s="1154"/>
      <c r="FF247" s="411"/>
      <c r="FG247" s="411"/>
      <c r="FH247" s="411"/>
      <c r="FI247" s="411"/>
      <c r="FJ247" s="411"/>
      <c r="FK247" s="411"/>
      <c r="FL247" s="411"/>
      <c r="FM247" s="411"/>
      <c r="FN247" s="411"/>
      <c r="FO247" s="411"/>
      <c r="FP247" s="411"/>
      <c r="FQ247" s="411"/>
      <c r="FR247" s="1153"/>
      <c r="FS247" s="1154"/>
      <c r="FT247" s="1153"/>
      <c r="FU247" s="1154"/>
      <c r="FV247" s="1153"/>
      <c r="FW247" s="1154"/>
      <c r="FX247" s="1153"/>
      <c r="FY247" s="1154"/>
      <c r="FZ247" s="1153"/>
      <c r="GA247" s="1154"/>
      <c r="GB247" s="1153"/>
      <c r="GC247" s="1154"/>
      <c r="GE247" s="1151" t="str">
        <f>IF($GF247="grey","grey","")</f>
        <v>grey</v>
      </c>
      <c r="GF247" s="1151" t="str">
        <f>IF($GG247="grey","grey","")</f>
        <v>grey</v>
      </c>
      <c r="GG247" s="1160" t="str">
        <f>IF(Q247="","grey",IF(COUNTIF(Q:Q,Q247)&gt;1,"red",IF(COUNTIF(_DK,Q247)&gt;0,"","red")))</f>
        <v>grey</v>
      </c>
      <c r="GH247" s="1151" t="str">
        <f>IF($GF247="grey","grey","")</f>
        <v>grey</v>
      </c>
      <c r="GI247" s="633" t="str">
        <f t="shared" ref="GI247:HR247" si="657">IF(GI230="grey","grey",IF($GG247="grey","grey",IF(S247="","yellow",IF(COUNTIF($CT$6:$CT$21,S247)&gt;0,"","red"))))</f>
        <v>grey</v>
      </c>
      <c r="GJ247" s="633" t="str">
        <f t="shared" si="657"/>
        <v>grey</v>
      </c>
      <c r="GK247" s="633" t="str">
        <f t="shared" si="657"/>
        <v>grey</v>
      </c>
      <c r="GL247" s="633" t="str">
        <f t="shared" si="657"/>
        <v>grey</v>
      </c>
      <c r="GM247" s="633" t="str">
        <f t="shared" si="657"/>
        <v>grey</v>
      </c>
      <c r="GN247" s="633" t="str">
        <f t="shared" si="657"/>
        <v>grey</v>
      </c>
      <c r="GO247" s="633" t="str">
        <f t="shared" si="657"/>
        <v>grey</v>
      </c>
      <c r="GP247" s="633" t="str">
        <f t="shared" si="657"/>
        <v>grey</v>
      </c>
      <c r="GQ247" s="633" t="str">
        <f t="shared" si="657"/>
        <v>grey</v>
      </c>
      <c r="GR247" s="633" t="str">
        <f t="shared" si="657"/>
        <v>grey</v>
      </c>
      <c r="GS247" s="633" t="str">
        <f t="shared" si="657"/>
        <v>grey</v>
      </c>
      <c r="GT247" s="633" t="str">
        <f t="shared" si="657"/>
        <v>grey</v>
      </c>
      <c r="GU247" s="633" t="str">
        <f t="shared" si="657"/>
        <v>grey</v>
      </c>
      <c r="GV247" s="633" t="str">
        <f t="shared" si="657"/>
        <v>grey</v>
      </c>
      <c r="GW247" s="633" t="str">
        <f t="shared" si="657"/>
        <v>grey</v>
      </c>
      <c r="GX247" s="633" t="str">
        <f t="shared" si="657"/>
        <v>grey</v>
      </c>
      <c r="GY247" s="633" t="str">
        <f t="shared" si="657"/>
        <v>grey</v>
      </c>
      <c r="GZ247" s="633" t="str">
        <f t="shared" si="657"/>
        <v>grey</v>
      </c>
      <c r="HA247" s="633" t="str">
        <f t="shared" si="657"/>
        <v>grey</v>
      </c>
      <c r="HB247" s="633" t="str">
        <f t="shared" si="657"/>
        <v>grey</v>
      </c>
      <c r="HC247" s="633" t="str">
        <f t="shared" si="657"/>
        <v>grey</v>
      </c>
      <c r="HD247" s="633" t="str">
        <f t="shared" si="657"/>
        <v>grey</v>
      </c>
      <c r="HE247" s="633" t="str">
        <f t="shared" si="657"/>
        <v>grey</v>
      </c>
      <c r="HF247" s="633" t="str">
        <f t="shared" si="657"/>
        <v>grey</v>
      </c>
      <c r="HG247" s="633" t="str">
        <f t="shared" si="657"/>
        <v>grey</v>
      </c>
      <c r="HH247" s="633" t="str">
        <f t="shared" si="657"/>
        <v>grey</v>
      </c>
      <c r="HI247" s="633" t="str">
        <f t="shared" si="657"/>
        <v>grey</v>
      </c>
      <c r="HJ247" s="633" t="str">
        <f t="shared" si="657"/>
        <v>grey</v>
      </c>
      <c r="HK247" s="633" t="str">
        <f t="shared" si="657"/>
        <v>grey</v>
      </c>
      <c r="HL247" s="633" t="str">
        <f t="shared" si="657"/>
        <v>grey</v>
      </c>
      <c r="HM247" s="633" t="str">
        <f t="shared" si="657"/>
        <v>grey</v>
      </c>
      <c r="HN247" s="633" t="str">
        <f t="shared" si="657"/>
        <v>grey</v>
      </c>
      <c r="HO247" s="633" t="str">
        <f t="shared" si="657"/>
        <v>grey</v>
      </c>
      <c r="HP247" s="633" t="str">
        <f t="shared" si="657"/>
        <v>grey</v>
      </c>
      <c r="HQ247" s="633" t="str">
        <f t="shared" si="657"/>
        <v>grey</v>
      </c>
      <c r="HR247" s="633" t="str">
        <f t="shared" si="657"/>
        <v>grey</v>
      </c>
      <c r="HS247" s="1162" t="str">
        <f t="shared" ref="HS247" si="658">IF($GG247="grey","grey",IF(BC247="","",IF(COUNTIF($CV$6:$CV$7,BC247)&gt;0,"","red")))</f>
        <v>grey</v>
      </c>
      <c r="HT247" s="1151" t="str">
        <f t="shared" ref="HT247:HU247" si="659">IF($GG247="grey","grey","")</f>
        <v>grey</v>
      </c>
      <c r="HU247" s="1160" t="str">
        <f t="shared" si="659"/>
        <v>grey</v>
      </c>
    </row>
    <row r="248" spans="2:229">
      <c r="B248" s="1184" t="s">
        <v>1325</v>
      </c>
      <c r="C248" s="1185"/>
      <c r="D248" s="1182" t="s">
        <v>1318</v>
      </c>
      <c r="E248" s="1183"/>
      <c r="F248" s="1184" t="s">
        <v>1318</v>
      </c>
      <c r="G248" s="1185"/>
      <c r="H248" s="1182" t="s">
        <v>1318</v>
      </c>
      <c r="I248" s="1183"/>
      <c r="J248" s="1184" t="s">
        <v>1318</v>
      </c>
      <c r="K248" s="1185"/>
      <c r="L248" s="1182" t="s">
        <v>1318</v>
      </c>
      <c r="M248" s="1183"/>
      <c r="O248" s="1152"/>
      <c r="P248" s="1152"/>
      <c r="Q248" s="1161"/>
      <c r="R248" s="1152"/>
      <c r="S248" s="635" t="s">
        <v>643</v>
      </c>
      <c r="T248" s="635" t="s">
        <v>643</v>
      </c>
      <c r="U248" s="635" t="s">
        <v>643</v>
      </c>
      <c r="V248" s="635" t="s">
        <v>643</v>
      </c>
      <c r="W248" s="635" t="s">
        <v>643</v>
      </c>
      <c r="X248" s="635" t="s">
        <v>643</v>
      </c>
      <c r="Y248" s="635" t="s">
        <v>643</v>
      </c>
      <c r="Z248" s="635" t="s">
        <v>643</v>
      </c>
      <c r="AA248" s="635" t="s">
        <v>643</v>
      </c>
      <c r="AB248" s="635" t="s">
        <v>643</v>
      </c>
      <c r="AC248" s="635" t="s">
        <v>643</v>
      </c>
      <c r="AD248" s="635" t="s">
        <v>643</v>
      </c>
      <c r="AE248" s="635" t="s">
        <v>643</v>
      </c>
      <c r="AF248" s="635" t="s">
        <v>643</v>
      </c>
      <c r="AG248" s="635" t="s">
        <v>643</v>
      </c>
      <c r="AH248" s="635" t="s">
        <v>643</v>
      </c>
      <c r="AI248" s="635" t="s">
        <v>643</v>
      </c>
      <c r="AJ248" s="635" t="s">
        <v>643</v>
      </c>
      <c r="AK248" s="635" t="s">
        <v>643</v>
      </c>
      <c r="AL248" s="635" t="s">
        <v>643</v>
      </c>
      <c r="AM248" s="635" t="s">
        <v>643</v>
      </c>
      <c r="AN248" s="635" t="s">
        <v>643</v>
      </c>
      <c r="AO248" s="635" t="s">
        <v>643</v>
      </c>
      <c r="AP248" s="635" t="s">
        <v>643</v>
      </c>
      <c r="AQ248" s="635" t="s">
        <v>643</v>
      </c>
      <c r="AR248" s="635" t="s">
        <v>643</v>
      </c>
      <c r="AS248" s="635" t="s">
        <v>643</v>
      </c>
      <c r="AT248" s="635" t="s">
        <v>643</v>
      </c>
      <c r="AU248" s="635" t="s">
        <v>643</v>
      </c>
      <c r="AV248" s="635" t="s">
        <v>643</v>
      </c>
      <c r="AW248" s="635" t="s">
        <v>643</v>
      </c>
      <c r="AX248" s="635" t="s">
        <v>643</v>
      </c>
      <c r="AY248" s="635" t="s">
        <v>643</v>
      </c>
      <c r="AZ248" s="635" t="s">
        <v>643</v>
      </c>
      <c r="BA248" s="635" t="s">
        <v>643</v>
      </c>
      <c r="BB248" s="635" t="s">
        <v>643</v>
      </c>
      <c r="BC248" s="1179"/>
      <c r="BD248" s="1152"/>
      <c r="BE248" s="1181"/>
      <c r="BW248" s="50"/>
      <c r="CH248" s="50"/>
      <c r="CI248" s="50"/>
      <c r="DA248" s="1153" t="str">
        <f>IF(DA244="grey","grey",IF(AND(B245&lt;&gt;$BG$7,B245&lt;&gt;$BG$9,B245&lt;&gt;$BG$13,B245&lt;&gt;$BG$12),"grey",IF(B248="","yellow",IF(COUNTIF($CN$6:$CN$32,B248)&gt;0,"","red"))))</f>
        <v>grey</v>
      </c>
      <c r="DB248" s="1154"/>
      <c r="DC248" s="1153" t="str">
        <f>IF(DC244="grey","grey",IF(AND(D245&lt;&gt;$BG$7,D245&lt;&gt;$BG$9,D245&lt;&gt;$BG$13,D245&lt;&gt;$BG$12),"grey",IF(D248="","yellow",IF(COUNTIF($CN$6:$CN$32,D248)&gt;0,"","red"))))</f>
        <v>grey</v>
      </c>
      <c r="DD248" s="1154"/>
      <c r="DE248" s="1164" t="str">
        <f>IF(DE244="grey","grey",IF(AND(F245&lt;&gt;$BG$7,F245&lt;&gt;$BG$9,F245&lt;&gt;$BG$13,F245&lt;&gt;$BG$12),"grey",IF(F248="","yellow",IF(COUNTIF($CN$6:$CN$32,F248)&gt;0,"","red"))))</f>
        <v>grey</v>
      </c>
      <c r="DF248" s="1165"/>
      <c r="DG248" s="1164" t="str">
        <f>IF(DG244="grey","grey",IF(AND(H245&lt;&gt;$BG$7,H245&lt;&gt;$BG$9,H245&lt;&gt;$BG$13,H245&lt;&gt;$BG$12),"grey",IF(H248="","yellow",IF(COUNTIF($CN$6:$CN$32,H248)&gt;0,"","red"))))</f>
        <v>grey</v>
      </c>
      <c r="DH248" s="1165"/>
      <c r="DI248" s="1164" t="str">
        <f>IF(DI244="grey","grey",IF(AND(J245&lt;&gt;$BG$7,J245&lt;&gt;$BG$9,J245&lt;&gt;$BG$13,J245&lt;&gt;$BG$12),"grey",IF(J248="","yellow",IF(COUNTIF($CN$6:$CN$32,J248)&gt;0,"","red"))))</f>
        <v>grey</v>
      </c>
      <c r="DJ248" s="1165"/>
      <c r="DK248" s="1164" t="str">
        <f>IF(DK244="grey","grey",IF(AND(L245&lt;&gt;$BG$7,L245&lt;&gt;$BG$9,L245&lt;&gt;$BG$13,L245&lt;&gt;$BG$12),"grey",IF(L248="","yellow",IF(COUNTIF($CN$6:$CN$32,L248)&gt;0,"","red"))))</f>
        <v>grey</v>
      </c>
      <c r="DL248" s="1165"/>
      <c r="DM248" s="22" t="str">
        <f>IFERROR(INDEX(内線情報!$BL$5:$BL$41,MATCH(R248,内線情報!$AI$5:$AI$43,0),1),"")</f>
        <v/>
      </c>
      <c r="DS248" s="1141"/>
      <c r="DV248" s="1153"/>
      <c r="DW248" s="1154"/>
      <c r="DX248" s="1153"/>
      <c r="DY248" s="1154"/>
      <c r="DZ248" s="1153"/>
      <c r="EA248" s="1154"/>
      <c r="EB248" s="1153"/>
      <c r="EC248" s="1154"/>
      <c r="ED248" s="1153"/>
      <c r="EE248" s="1154"/>
      <c r="EF248" s="1153"/>
      <c r="EG248" s="1154"/>
      <c r="ET248" s="1153"/>
      <c r="EU248" s="1154"/>
      <c r="EV248" s="1153"/>
      <c r="EW248" s="1154"/>
      <c r="EX248" s="1153"/>
      <c r="EY248" s="1154"/>
      <c r="EZ248" s="1153"/>
      <c r="FA248" s="1154"/>
      <c r="FB248" s="1153"/>
      <c r="FC248" s="1154"/>
      <c r="FD248" s="1153"/>
      <c r="FE248" s="1154"/>
      <c r="FF248" s="411"/>
      <c r="FG248" s="411"/>
      <c r="FH248" s="411"/>
      <c r="FI248" s="411"/>
      <c r="FJ248" s="411"/>
      <c r="FK248" s="411"/>
      <c r="FL248" s="411"/>
      <c r="FM248" s="411"/>
      <c r="FN248" s="411"/>
      <c r="FO248" s="411"/>
      <c r="FP248" s="411"/>
      <c r="FQ248" s="411"/>
      <c r="FR248" s="1153"/>
      <c r="FS248" s="1154"/>
      <c r="FT248" s="1153"/>
      <c r="FU248" s="1154"/>
      <c r="FV248" s="1153"/>
      <c r="FW248" s="1154"/>
      <c r="FX248" s="1153"/>
      <c r="FY248" s="1154"/>
      <c r="FZ248" s="1153"/>
      <c r="GA248" s="1154"/>
      <c r="GB248" s="1153"/>
      <c r="GC248" s="1154"/>
      <c r="GE248" s="1152"/>
      <c r="GF248" s="1152"/>
      <c r="GG248" s="1161"/>
      <c r="GH248" s="1152"/>
      <c r="GI248" s="633" t="str">
        <f t="shared" ref="GI248:HR248" si="660">IF(GI230="grey","grey",IF($GG247="grey","grey",IF(S248="","yellow",IF(COUNTIF($CW$6:$CW$7,S248)&gt;0,"","red"))))</f>
        <v>grey</v>
      </c>
      <c r="GJ248" s="633" t="str">
        <f t="shared" si="660"/>
        <v>grey</v>
      </c>
      <c r="GK248" s="633" t="str">
        <f t="shared" si="660"/>
        <v>grey</v>
      </c>
      <c r="GL248" s="633" t="str">
        <f t="shared" si="660"/>
        <v>grey</v>
      </c>
      <c r="GM248" s="633" t="str">
        <f t="shared" si="660"/>
        <v>grey</v>
      </c>
      <c r="GN248" s="633" t="str">
        <f t="shared" si="660"/>
        <v>grey</v>
      </c>
      <c r="GO248" s="633" t="str">
        <f t="shared" si="660"/>
        <v>grey</v>
      </c>
      <c r="GP248" s="633" t="str">
        <f t="shared" si="660"/>
        <v>grey</v>
      </c>
      <c r="GQ248" s="633" t="str">
        <f t="shared" si="660"/>
        <v>grey</v>
      </c>
      <c r="GR248" s="633" t="str">
        <f t="shared" si="660"/>
        <v>grey</v>
      </c>
      <c r="GS248" s="633" t="str">
        <f t="shared" si="660"/>
        <v>grey</v>
      </c>
      <c r="GT248" s="633" t="str">
        <f t="shared" si="660"/>
        <v>grey</v>
      </c>
      <c r="GU248" s="633" t="str">
        <f t="shared" si="660"/>
        <v>grey</v>
      </c>
      <c r="GV248" s="633" t="str">
        <f t="shared" si="660"/>
        <v>grey</v>
      </c>
      <c r="GW248" s="633" t="str">
        <f t="shared" si="660"/>
        <v>grey</v>
      </c>
      <c r="GX248" s="633" t="str">
        <f t="shared" si="660"/>
        <v>grey</v>
      </c>
      <c r="GY248" s="633" t="str">
        <f t="shared" si="660"/>
        <v>grey</v>
      </c>
      <c r="GZ248" s="633" t="str">
        <f t="shared" si="660"/>
        <v>grey</v>
      </c>
      <c r="HA248" s="633" t="str">
        <f t="shared" si="660"/>
        <v>grey</v>
      </c>
      <c r="HB248" s="633" t="str">
        <f t="shared" si="660"/>
        <v>grey</v>
      </c>
      <c r="HC248" s="633" t="str">
        <f t="shared" si="660"/>
        <v>grey</v>
      </c>
      <c r="HD248" s="633" t="str">
        <f t="shared" si="660"/>
        <v>grey</v>
      </c>
      <c r="HE248" s="633" t="str">
        <f t="shared" si="660"/>
        <v>grey</v>
      </c>
      <c r="HF248" s="633" t="str">
        <f t="shared" si="660"/>
        <v>grey</v>
      </c>
      <c r="HG248" s="633" t="str">
        <f t="shared" si="660"/>
        <v>grey</v>
      </c>
      <c r="HH248" s="633" t="str">
        <f t="shared" si="660"/>
        <v>grey</v>
      </c>
      <c r="HI248" s="633" t="str">
        <f t="shared" si="660"/>
        <v>grey</v>
      </c>
      <c r="HJ248" s="633" t="str">
        <f t="shared" si="660"/>
        <v>grey</v>
      </c>
      <c r="HK248" s="633" t="str">
        <f t="shared" si="660"/>
        <v>grey</v>
      </c>
      <c r="HL248" s="633" t="str">
        <f t="shared" si="660"/>
        <v>grey</v>
      </c>
      <c r="HM248" s="633" t="str">
        <f t="shared" si="660"/>
        <v>grey</v>
      </c>
      <c r="HN248" s="633" t="str">
        <f t="shared" si="660"/>
        <v>grey</v>
      </c>
      <c r="HO248" s="633" t="str">
        <f t="shared" si="660"/>
        <v>grey</v>
      </c>
      <c r="HP248" s="633" t="str">
        <f t="shared" si="660"/>
        <v>grey</v>
      </c>
      <c r="HQ248" s="633" t="str">
        <f t="shared" si="660"/>
        <v>grey</v>
      </c>
      <c r="HR248" s="633" t="str">
        <f t="shared" si="660"/>
        <v>grey</v>
      </c>
      <c r="HS248" s="1163"/>
      <c r="HT248" s="1152"/>
      <c r="HU248" s="1161"/>
    </row>
    <row r="249" spans="2:229">
      <c r="B249" s="1186" t="s">
        <v>309</v>
      </c>
      <c r="C249" s="1187"/>
      <c r="D249" s="1186" t="s">
        <v>310</v>
      </c>
      <c r="E249" s="1187"/>
      <c r="F249" s="1186" t="s">
        <v>311</v>
      </c>
      <c r="G249" s="1187"/>
      <c r="H249" s="1186" t="s">
        <v>312</v>
      </c>
      <c r="I249" s="1187"/>
      <c r="J249" s="1186" t="s">
        <v>313</v>
      </c>
      <c r="K249" s="1187"/>
      <c r="L249" s="1186" t="s">
        <v>314</v>
      </c>
      <c r="M249" s="1187"/>
      <c r="O249" s="1151">
        <v>9</v>
      </c>
      <c r="P249" s="1151" t="str">
        <f>IFERROR(INDEX(内線情報!$C$5:$C$54,MATCH($Q249,内線情報!$B$5:$B$54,0)),"")&amp;""</f>
        <v/>
      </c>
      <c r="Q249" s="1160"/>
      <c r="R249" s="1151" t="str">
        <f>IFERROR(INDEX(内線情報!$D$5:$D$54,MATCH($Q249,内線情報!$B$5:$B$54,0)),"")&amp;""</f>
        <v/>
      </c>
      <c r="S249" s="634" t="s">
        <v>643</v>
      </c>
      <c r="T249" s="634" t="s">
        <v>643</v>
      </c>
      <c r="U249" s="634" t="s">
        <v>643</v>
      </c>
      <c r="V249" s="634" t="s">
        <v>643</v>
      </c>
      <c r="W249" s="634" t="s">
        <v>643</v>
      </c>
      <c r="X249" s="634" t="s">
        <v>643</v>
      </c>
      <c r="Y249" s="634" t="s">
        <v>643</v>
      </c>
      <c r="Z249" s="634" t="s">
        <v>643</v>
      </c>
      <c r="AA249" s="634" t="s">
        <v>643</v>
      </c>
      <c r="AB249" s="634" t="s">
        <v>643</v>
      </c>
      <c r="AC249" s="634" t="s">
        <v>643</v>
      </c>
      <c r="AD249" s="634" t="s">
        <v>643</v>
      </c>
      <c r="AE249" s="634" t="s">
        <v>643</v>
      </c>
      <c r="AF249" s="634" t="s">
        <v>643</v>
      </c>
      <c r="AG249" s="634" t="s">
        <v>643</v>
      </c>
      <c r="AH249" s="634" t="s">
        <v>643</v>
      </c>
      <c r="AI249" s="634" t="s">
        <v>643</v>
      </c>
      <c r="AJ249" s="634" t="s">
        <v>643</v>
      </c>
      <c r="AK249" s="634" t="s">
        <v>643</v>
      </c>
      <c r="AL249" s="634" t="s">
        <v>643</v>
      </c>
      <c r="AM249" s="634" t="s">
        <v>643</v>
      </c>
      <c r="AN249" s="634" t="s">
        <v>643</v>
      </c>
      <c r="AO249" s="634" t="s">
        <v>643</v>
      </c>
      <c r="AP249" s="634" t="s">
        <v>643</v>
      </c>
      <c r="AQ249" s="634" t="s">
        <v>643</v>
      </c>
      <c r="AR249" s="634" t="s">
        <v>643</v>
      </c>
      <c r="AS249" s="634" t="s">
        <v>643</v>
      </c>
      <c r="AT249" s="634" t="s">
        <v>643</v>
      </c>
      <c r="AU249" s="634" t="s">
        <v>643</v>
      </c>
      <c r="AV249" s="634" t="s">
        <v>643</v>
      </c>
      <c r="AW249" s="634" t="s">
        <v>643</v>
      </c>
      <c r="AX249" s="634" t="s">
        <v>643</v>
      </c>
      <c r="AY249" s="634" t="s">
        <v>643</v>
      </c>
      <c r="AZ249" s="634" t="s">
        <v>643</v>
      </c>
      <c r="BA249" s="634" t="s">
        <v>643</v>
      </c>
      <c r="BB249" s="634" t="s">
        <v>643</v>
      </c>
      <c r="BC249" s="1178" t="s">
        <v>643</v>
      </c>
      <c r="BD249" s="1151" t="str">
        <f>IFERROR(IF(Q249="","",IF(ISBLANK(INDEX(内線情報!$G$5:$G$54,Q249)),1,DS249)),"")&amp;""</f>
        <v/>
      </c>
      <c r="BE249" s="1180"/>
      <c r="BQ249" s="52"/>
      <c r="BS249" s="52"/>
      <c r="BU249" s="52"/>
      <c r="BV249" s="50"/>
      <c r="BW249" s="52"/>
      <c r="BY249" s="52"/>
      <c r="CA249" s="52"/>
      <c r="CC249" s="52"/>
      <c r="CE249" s="52"/>
      <c r="CG249" s="52"/>
      <c r="CH249" s="50"/>
      <c r="CI249" s="52"/>
      <c r="CK249" s="52"/>
      <c r="CM249" s="52"/>
      <c r="DA249" s="1166" t="str">
        <f>IFERROR(IF(COUNT(Q233:Q258)&gt;0,IF($DN232&lt;36,"grey",B249),"grey"),B249)</f>
        <v>grey</v>
      </c>
      <c r="DB249" s="1167"/>
      <c r="DC249" s="1166" t="str">
        <f>IFERROR(IF(COUNT(Q233:Q258)&gt;0,IF($DN232&lt;36,"grey",D249),"grey"),D249)</f>
        <v>grey</v>
      </c>
      <c r="DD249" s="1167"/>
      <c r="DE249" s="1166" t="str">
        <f>IFERROR(IF(COUNT(Q233:Q258)&gt;0,IF($DN232&lt;36,"grey",F249),"grey"),F249)</f>
        <v>grey</v>
      </c>
      <c r="DF249" s="1167"/>
      <c r="DG249" s="1166" t="str">
        <f>IFERROR(IF(COUNT(Q233:Q258)&gt;0,IF($DN232&lt;36,"grey",H249),"grey"),H249)</f>
        <v>grey</v>
      </c>
      <c r="DH249" s="1167"/>
      <c r="DI249" s="1166" t="str">
        <f>IFERROR(IF(COUNT(Q233:Q258)&gt;0,IF($DN232&lt;36,"grey",J249),"grey"),J249)</f>
        <v>grey</v>
      </c>
      <c r="DJ249" s="1167"/>
      <c r="DK249" s="1166" t="str">
        <f>IFERROR(IF(COUNT(Q233:Q258)&gt;0,IF($DN232&lt;36,"grey",L249),"grey"),L249)</f>
        <v>grey</v>
      </c>
      <c r="DL249" s="1167"/>
      <c r="DM249" s="22" t="str">
        <f>IFERROR(INDEX(内線情報!$BL$5:$BL$41,MATCH(R249,内線情報!$AI$5:$AI$43,0),1),"")</f>
        <v/>
      </c>
      <c r="DS249" s="1141" t="e">
        <f>INDEX(内線情報!$G$5:$G$54,MATCH(Q249,DK,0))</f>
        <v>#N/A</v>
      </c>
      <c r="DV249" s="1166"/>
      <c r="DW249" s="1167"/>
      <c r="DX249" s="1166"/>
      <c r="DY249" s="1167"/>
      <c r="DZ249" s="1166"/>
      <c r="EA249" s="1167"/>
      <c r="EB249" s="1166"/>
      <c r="EC249" s="1167"/>
      <c r="ED249" s="1166"/>
      <c r="EE249" s="1167"/>
      <c r="EF249" s="1166"/>
      <c r="EG249" s="1167"/>
      <c r="ET249" s="1166"/>
      <c r="EU249" s="1167"/>
      <c r="EV249" s="1166"/>
      <c r="EW249" s="1167"/>
      <c r="EX249" s="1166"/>
      <c r="EY249" s="1167"/>
      <c r="EZ249" s="1166"/>
      <c r="FA249" s="1167"/>
      <c r="FB249" s="1166"/>
      <c r="FC249" s="1167"/>
      <c r="FD249" s="1166"/>
      <c r="FE249" s="1167"/>
      <c r="FF249" s="420"/>
      <c r="FG249" s="420"/>
      <c r="FH249" s="420"/>
      <c r="FI249" s="420"/>
      <c r="FJ249" s="420"/>
      <c r="FK249" s="420"/>
      <c r="FL249" s="420"/>
      <c r="FM249" s="420"/>
      <c r="FN249" s="420"/>
      <c r="FO249" s="420"/>
      <c r="FP249" s="420"/>
      <c r="FQ249" s="420"/>
      <c r="FR249" s="1166"/>
      <c r="FS249" s="1167"/>
      <c r="FT249" s="1166"/>
      <c r="FU249" s="1167"/>
      <c r="FV249" s="1166"/>
      <c r="FW249" s="1167"/>
      <c r="FX249" s="1166"/>
      <c r="FY249" s="1167"/>
      <c r="FZ249" s="1166"/>
      <c r="GA249" s="1167"/>
      <c r="GB249" s="1166"/>
      <c r="GC249" s="1167"/>
      <c r="GE249" s="1151" t="str">
        <f>IF($GF249="grey","grey","")</f>
        <v>grey</v>
      </c>
      <c r="GF249" s="1151" t="str">
        <f>IF($GG249="grey","grey","")</f>
        <v>grey</v>
      </c>
      <c r="GG249" s="1160" t="str">
        <f>IF(Q249="","grey",IF(COUNTIF(Q:Q,Q249)&gt;1,"red",IF(COUNTIF(_DK,Q249)&gt;0,"","red")))</f>
        <v>grey</v>
      </c>
      <c r="GH249" s="1151" t="str">
        <f>IF($GF249="grey","grey","")</f>
        <v>grey</v>
      </c>
      <c r="GI249" s="633" t="str">
        <f t="shared" ref="GI249:HR249" si="661">IF(GI230="grey","grey",IF($GG249="grey","grey",IF(S249="","yellow",IF(COUNTIF($CT$6:$CT$21,S249)&gt;0,"","red"))))</f>
        <v>grey</v>
      </c>
      <c r="GJ249" s="633" t="str">
        <f t="shared" si="661"/>
        <v>grey</v>
      </c>
      <c r="GK249" s="633" t="str">
        <f t="shared" si="661"/>
        <v>grey</v>
      </c>
      <c r="GL249" s="633" t="str">
        <f t="shared" si="661"/>
        <v>grey</v>
      </c>
      <c r="GM249" s="633" t="str">
        <f t="shared" si="661"/>
        <v>grey</v>
      </c>
      <c r="GN249" s="633" t="str">
        <f t="shared" si="661"/>
        <v>grey</v>
      </c>
      <c r="GO249" s="633" t="str">
        <f t="shared" si="661"/>
        <v>grey</v>
      </c>
      <c r="GP249" s="633" t="str">
        <f t="shared" si="661"/>
        <v>grey</v>
      </c>
      <c r="GQ249" s="633" t="str">
        <f t="shared" si="661"/>
        <v>grey</v>
      </c>
      <c r="GR249" s="633" t="str">
        <f t="shared" si="661"/>
        <v>grey</v>
      </c>
      <c r="GS249" s="633" t="str">
        <f t="shared" si="661"/>
        <v>grey</v>
      </c>
      <c r="GT249" s="633" t="str">
        <f t="shared" si="661"/>
        <v>grey</v>
      </c>
      <c r="GU249" s="633" t="str">
        <f t="shared" si="661"/>
        <v>grey</v>
      </c>
      <c r="GV249" s="633" t="str">
        <f t="shared" si="661"/>
        <v>grey</v>
      </c>
      <c r="GW249" s="633" t="str">
        <f t="shared" si="661"/>
        <v>grey</v>
      </c>
      <c r="GX249" s="633" t="str">
        <f t="shared" si="661"/>
        <v>grey</v>
      </c>
      <c r="GY249" s="633" t="str">
        <f t="shared" si="661"/>
        <v>grey</v>
      </c>
      <c r="GZ249" s="633" t="str">
        <f t="shared" si="661"/>
        <v>grey</v>
      </c>
      <c r="HA249" s="633" t="str">
        <f t="shared" si="661"/>
        <v>grey</v>
      </c>
      <c r="HB249" s="633" t="str">
        <f t="shared" si="661"/>
        <v>grey</v>
      </c>
      <c r="HC249" s="633" t="str">
        <f t="shared" si="661"/>
        <v>grey</v>
      </c>
      <c r="HD249" s="633" t="str">
        <f t="shared" si="661"/>
        <v>grey</v>
      </c>
      <c r="HE249" s="633" t="str">
        <f t="shared" si="661"/>
        <v>grey</v>
      </c>
      <c r="HF249" s="633" t="str">
        <f t="shared" si="661"/>
        <v>grey</v>
      </c>
      <c r="HG249" s="633" t="str">
        <f t="shared" si="661"/>
        <v>grey</v>
      </c>
      <c r="HH249" s="633" t="str">
        <f t="shared" si="661"/>
        <v>grey</v>
      </c>
      <c r="HI249" s="633" t="str">
        <f t="shared" si="661"/>
        <v>grey</v>
      </c>
      <c r="HJ249" s="633" t="str">
        <f t="shared" si="661"/>
        <v>grey</v>
      </c>
      <c r="HK249" s="633" t="str">
        <f t="shared" si="661"/>
        <v>grey</v>
      </c>
      <c r="HL249" s="633" t="str">
        <f t="shared" si="661"/>
        <v>grey</v>
      </c>
      <c r="HM249" s="633" t="str">
        <f t="shared" si="661"/>
        <v>grey</v>
      </c>
      <c r="HN249" s="633" t="str">
        <f t="shared" si="661"/>
        <v>grey</v>
      </c>
      <c r="HO249" s="633" t="str">
        <f t="shared" si="661"/>
        <v>grey</v>
      </c>
      <c r="HP249" s="633" t="str">
        <f t="shared" si="661"/>
        <v>grey</v>
      </c>
      <c r="HQ249" s="633" t="str">
        <f t="shared" si="661"/>
        <v>grey</v>
      </c>
      <c r="HR249" s="633" t="str">
        <f t="shared" si="661"/>
        <v>grey</v>
      </c>
      <c r="HS249" s="1162" t="str">
        <f t="shared" ref="HS249" si="662">IF($GG249="grey","grey",IF(BC249="","",IF(COUNTIF($CV$6:$CV$7,BC249)&gt;0,"","red")))</f>
        <v>grey</v>
      </c>
      <c r="HT249" s="1151" t="str">
        <f t="shared" ref="HT249:HU249" si="663">IF($GG249="grey","grey","")</f>
        <v>grey</v>
      </c>
      <c r="HU249" s="1160" t="str">
        <f t="shared" si="663"/>
        <v>grey</v>
      </c>
    </row>
    <row r="250" spans="2:229">
      <c r="B250" s="34" t="s">
        <v>57</v>
      </c>
      <c r="C250" s="35"/>
      <c r="D250" s="34" t="s">
        <v>57</v>
      </c>
      <c r="E250" s="35"/>
      <c r="F250" s="34" t="s">
        <v>57</v>
      </c>
      <c r="G250" s="35"/>
      <c r="H250" s="34" t="s">
        <v>57</v>
      </c>
      <c r="I250" s="35"/>
      <c r="J250" s="34" t="s">
        <v>57</v>
      </c>
      <c r="K250" s="35"/>
      <c r="L250" s="34" t="s">
        <v>57</v>
      </c>
      <c r="M250" s="35"/>
      <c r="O250" s="1152"/>
      <c r="P250" s="1152"/>
      <c r="Q250" s="1161"/>
      <c r="R250" s="1152"/>
      <c r="S250" s="635" t="s">
        <v>643</v>
      </c>
      <c r="T250" s="635" t="s">
        <v>643</v>
      </c>
      <c r="U250" s="635" t="s">
        <v>643</v>
      </c>
      <c r="V250" s="635" t="s">
        <v>643</v>
      </c>
      <c r="W250" s="635" t="s">
        <v>643</v>
      </c>
      <c r="X250" s="635" t="s">
        <v>643</v>
      </c>
      <c r="Y250" s="635" t="s">
        <v>643</v>
      </c>
      <c r="Z250" s="635" t="s">
        <v>643</v>
      </c>
      <c r="AA250" s="635" t="s">
        <v>643</v>
      </c>
      <c r="AB250" s="635" t="s">
        <v>643</v>
      </c>
      <c r="AC250" s="635" t="s">
        <v>643</v>
      </c>
      <c r="AD250" s="635" t="s">
        <v>643</v>
      </c>
      <c r="AE250" s="635" t="s">
        <v>643</v>
      </c>
      <c r="AF250" s="635" t="s">
        <v>643</v>
      </c>
      <c r="AG250" s="635" t="s">
        <v>643</v>
      </c>
      <c r="AH250" s="635" t="s">
        <v>643</v>
      </c>
      <c r="AI250" s="635" t="s">
        <v>643</v>
      </c>
      <c r="AJ250" s="635" t="s">
        <v>643</v>
      </c>
      <c r="AK250" s="635" t="s">
        <v>643</v>
      </c>
      <c r="AL250" s="635" t="s">
        <v>643</v>
      </c>
      <c r="AM250" s="635" t="s">
        <v>643</v>
      </c>
      <c r="AN250" s="635" t="s">
        <v>643</v>
      </c>
      <c r="AO250" s="635" t="s">
        <v>643</v>
      </c>
      <c r="AP250" s="635" t="s">
        <v>643</v>
      </c>
      <c r="AQ250" s="635" t="s">
        <v>643</v>
      </c>
      <c r="AR250" s="635" t="s">
        <v>643</v>
      </c>
      <c r="AS250" s="635" t="s">
        <v>643</v>
      </c>
      <c r="AT250" s="635" t="s">
        <v>643</v>
      </c>
      <c r="AU250" s="635" t="s">
        <v>643</v>
      </c>
      <c r="AV250" s="635" t="s">
        <v>643</v>
      </c>
      <c r="AW250" s="635" t="s">
        <v>643</v>
      </c>
      <c r="AX250" s="635" t="s">
        <v>643</v>
      </c>
      <c r="AY250" s="635" t="s">
        <v>643</v>
      </c>
      <c r="AZ250" s="635" t="s">
        <v>643</v>
      </c>
      <c r="BA250" s="635" t="s">
        <v>643</v>
      </c>
      <c r="BB250" s="635" t="s">
        <v>643</v>
      </c>
      <c r="BC250" s="1179"/>
      <c r="BD250" s="1152"/>
      <c r="BE250" s="1181"/>
      <c r="BU250" s="50"/>
      <c r="BV250" s="50"/>
      <c r="BW250" s="50"/>
      <c r="CG250" s="50"/>
      <c r="CH250" s="50"/>
      <c r="CI250" s="50"/>
      <c r="DA250" s="34" t="str">
        <f>IF(DA249="grey","grey",IF(B250="","yellow",IF(COUNTIF($BG$6:$BG$39,B250)&gt;0,"","red")))</f>
        <v>grey</v>
      </c>
      <c r="DB250" s="35" t="str">
        <f ca="1">IF(DA249="grey","grey",IFERROR(IF(COUNTIF(INDIRECT(B250),SUBSTITUTE(C250,"*","~")),EU250,"red"),IF(AND(C250&lt;&gt;$BG$7,C250&lt;&gt;$BG$8,C250&lt;&gt;$BG$9,C250&lt;&gt;$BG$10,C250&lt;&gt;$BG$11,C250&lt;&gt;$BG$12,C250&lt;&gt;$BG$13),"grey",EU250)))</f>
        <v>grey</v>
      </c>
      <c r="DC250" s="34" t="str">
        <f>IF(DC249="grey","grey",IF(D250="","yellow",IF(COUNTIF($BG$6:$BG$39,D250)&gt;0,"","red")))</f>
        <v>grey</v>
      </c>
      <c r="DD250" s="35" t="str">
        <f ca="1">IF(DC249="grey","grey",IFERROR(IF(COUNTIF(INDIRECT(D250),SUBSTITUTE(E250,"*","~")),EW250,"red"),IF(AND(E250&lt;&gt;$BG$7,E250&lt;&gt;$BG$8,E250&lt;&gt;$BG$9,E250&lt;&gt;$BG$10,E250&lt;&gt;$BG$11,E250&lt;&gt;$BG$12,E250&lt;&gt;$BG$13),"grey",EW250)))</f>
        <v>grey</v>
      </c>
      <c r="DE250" s="34" t="str">
        <f>IF(DE249="grey","grey",IF(F250="","yellow",IF(COUNTIF($BG$6:$BG$39,F250)&gt;0,"","red")))</f>
        <v>grey</v>
      </c>
      <c r="DF250" s="35" t="str">
        <f ca="1">IF(DE249="grey","grey",IFERROR(IF(COUNTIF(INDIRECT(F250),SUBSTITUTE(G250,"*","~")),EY250,"red"),IF(AND(G250&lt;&gt;$BG$7,G250&lt;&gt;$BG$8,G250&lt;&gt;$BG$9,G250&lt;&gt;$BG$10,G250&lt;&gt;$BG$11,G250&lt;&gt;$BG$12,G250&lt;&gt;$BG$13),"grey",EY250)))</f>
        <v>grey</v>
      </c>
      <c r="DG250" s="34" t="str">
        <f>IF(DG249="grey","grey",IF(H250="","yellow",IF(COUNTIF($BG$6:$BG$39,H250)&gt;0,"","red")))</f>
        <v>grey</v>
      </c>
      <c r="DH250" s="35" t="str">
        <f ca="1">IF(DG249="grey","grey",IFERROR(IF(COUNTIF(INDIRECT(H250),SUBSTITUTE(I250,"*","~")),FA250,"red"),IF(AND(I250&lt;&gt;$BG$7,I250&lt;&gt;$BG$8,I250&lt;&gt;$BG$9,I250&lt;&gt;$BG$10,I250&lt;&gt;$BG$11,I250&lt;&gt;$BG$12,I250&lt;&gt;$BG$13),"grey",FA250)))</f>
        <v>grey</v>
      </c>
      <c r="DI250" s="34" t="str">
        <f>IF(DI249="grey","grey",IF(J250="","yellow",IF(COUNTIF($BG$6:$BG$39,J250)&gt;0,"","red")))</f>
        <v>grey</v>
      </c>
      <c r="DJ250" s="35" t="str">
        <f ca="1">IF(DI249="grey","grey",IFERROR(IF(COUNTIF(INDIRECT(J250),SUBSTITUTE(K250,"*","~")),FC250,"red"),IF(AND(K250&lt;&gt;$BG$7,K250&lt;&gt;$BG$8,K250&lt;&gt;$BG$9,K250&lt;&gt;$BG$10,K250&lt;&gt;$BG$11,K250&lt;&gt;$BG$12,K250&lt;&gt;$BG$13),"grey",FC250)))</f>
        <v>grey</v>
      </c>
      <c r="DK250" s="34" t="str">
        <f>IF(DK249="grey","grey",IF(L250="","yellow",IF(COUNTIF($BG$6:$BG$39,L250)&gt;0,"","red")))</f>
        <v>grey</v>
      </c>
      <c r="DL250" s="35" t="str">
        <f ca="1">IF(DK249="grey","grey",IFERROR(IF(COUNTIF(INDIRECT(L250),SUBSTITUTE(M250,"*","~")),FE250,"red"),IF(AND(M250&lt;&gt;$BG$7,M250&lt;&gt;$BG$8,M250&lt;&gt;$BG$9,M250&lt;&gt;$BG$10,M250&lt;&gt;$BG$11,M250&lt;&gt;$BG$12,M250&lt;&gt;$BG$13),"grey",FE250)))</f>
        <v>grey</v>
      </c>
      <c r="DM250" s="22" t="str">
        <f>IFERROR(INDEX(内線情報!$BL$5:$BL$41,MATCH(R250,内線情報!$AI$5:$AI$43,0),1),"")</f>
        <v/>
      </c>
      <c r="DS250" s="1141"/>
      <c r="DV250" s="34" t="str">
        <f>CONCATENATE(B250,C250)</f>
        <v>未使用</v>
      </c>
      <c r="DW250" s="35"/>
      <c r="DX250" s="34" t="str">
        <f>CONCATENATE(D250,E250)</f>
        <v>未使用</v>
      </c>
      <c r="DY250" s="35"/>
      <c r="DZ250" s="34" t="str">
        <f>CONCATENATE(F250,G250)</f>
        <v>未使用</v>
      </c>
      <c r="EA250" s="35"/>
      <c r="EB250" s="34" t="str">
        <f>CONCATENATE(H250,I250)</f>
        <v>未使用</v>
      </c>
      <c r="EC250" s="35"/>
      <c r="ED250" s="34" t="str">
        <f>CONCATENATE(J250,K250)</f>
        <v>未使用</v>
      </c>
      <c r="EE250" s="35"/>
      <c r="EF250" s="34" t="str">
        <f>CONCATENATE(L250,M250)</f>
        <v>未使用</v>
      </c>
      <c r="EG250" s="35"/>
      <c r="EH250" s="22">
        <f>COUNTIF($DV$6:$EG$34,DV250)</f>
        <v>18</v>
      </c>
      <c r="EJ250" s="22">
        <f>COUNTIF($DV$6:$EG$34,DX250)</f>
        <v>18</v>
      </c>
      <c r="EL250" s="22">
        <f>COUNTIF($DV$6:$EG$34,DZ250)</f>
        <v>18</v>
      </c>
      <c r="EN250" s="22">
        <f>COUNTIF($DV$6:$EG$34,EB250)</f>
        <v>18</v>
      </c>
      <c r="EP250" s="22">
        <f>COUNTIF($DV$6:$EG$34,ED250)</f>
        <v>18</v>
      </c>
      <c r="ER250" s="22">
        <f>COUNTIF($DV$6:$EG$34,EF250)</f>
        <v>18</v>
      </c>
      <c r="ET250" s="34" t="str">
        <f>IF(DV250="未使用","",IF(EH250&lt;2,"","red"))</f>
        <v/>
      </c>
      <c r="EU250" s="35" t="str">
        <f>IF(B250="ボックスキー","",IF(C250="","red",FS250))</f>
        <v>red</v>
      </c>
      <c r="EV250" s="34" t="str">
        <f>IF(DX250="未使用","",IF(EJ250&lt;2,"","red"))</f>
        <v/>
      </c>
      <c r="EW250" s="35" t="str">
        <f>IF(D250="ボックスキー","",IF(E250="","red",FU250))</f>
        <v>red</v>
      </c>
      <c r="EX250" s="34" t="str">
        <f>IF(DZ250="未使用","",IF(EL250&lt;2,"","red"))</f>
        <v/>
      </c>
      <c r="EY250" s="35" t="str">
        <f>IF(F250="ボックスキー","",IF(G250="","red",FW250))</f>
        <v>red</v>
      </c>
      <c r="EZ250" s="34" t="str">
        <f>IF(EB250="未使用","",IF(EN250&lt;2,"","red"))</f>
        <v/>
      </c>
      <c r="FA250" s="35" t="str">
        <f>IF(H250="ボックスキー","",IF(I250="","red",FY250))</f>
        <v>red</v>
      </c>
      <c r="FB250" s="34" t="str">
        <f>IF(ED250="未使用","",IF(EP250&lt;2,"","red"))</f>
        <v/>
      </c>
      <c r="FC250" s="35" t="str">
        <f>IF(J250="ボックスキー","",IF(K250="","red",GA250))</f>
        <v>red</v>
      </c>
      <c r="FD250" s="34" t="str">
        <f>IF(EF250="未使用","",IF(ER250&lt;2,"","red"))</f>
        <v/>
      </c>
      <c r="FE250" s="35" t="str">
        <f>IF(L250="ボックスキー","",IF(M250="","red",GC250))</f>
        <v>red</v>
      </c>
      <c r="FF250" s="419"/>
      <c r="FG250" s="419"/>
      <c r="FH250" s="419"/>
      <c r="FI250" s="419"/>
      <c r="FJ250" s="419"/>
      <c r="FK250" s="419"/>
      <c r="FL250" s="419"/>
      <c r="FM250" s="419"/>
      <c r="FN250" s="419"/>
      <c r="FO250" s="419"/>
      <c r="FP250" s="419"/>
      <c r="FQ250" s="419"/>
      <c r="FR250" s="34"/>
      <c r="FS250" s="35" t="str">
        <f>IF(B250=$FG$6,INDEX($FG$7:$FG$18,C250),IF(B250=$FH$6,INDEX($FH$7:$FH$12,C250),IF(B250=$FI$6,INDEX($FI$7:$FI$18,C250),IF(B250=$FJ$6,INDEX($FJ$7:$FJ$56,C250),"none"))))</f>
        <v>none</v>
      </c>
      <c r="FT250" s="34"/>
      <c r="FU250" s="35" t="str">
        <f>IF(D250=$FG$6,INDEX($FG$7:$FG$18,E250),IF(D250=$FH$6,INDEX($FH$7:$FH$12,E250),IF(D250=$FI$6,INDEX($FI$7:$FI$18,E250),IF(D250=$FJ$6,INDEX($FJ$7:$FJ$56,E250),"none"))))</f>
        <v>none</v>
      </c>
      <c r="FV250" s="34"/>
      <c r="FW250" s="35" t="str">
        <f>IF(F250=$FG$6,INDEX($FG$7:$FG$18,G250),IF(F250=$FH$6,INDEX($FH$7:$FH$12,G250),IF(F250=$FI$6,INDEX($FI$7:$FI$18,G250),IF(F250=$FJ$6,INDEX($FJ$7:$FJ$56,G250),"none"))))</f>
        <v>none</v>
      </c>
      <c r="FX250" s="34"/>
      <c r="FY250" s="35" t="str">
        <f>IF(H250=$FG$6,INDEX($FG$7:$FG$18,I250),IF(H250=$FH$6,INDEX($FH$7:$FH$12,I250),IF(H250=$FI$6,INDEX($FI$7:$FI$18,I250),IF(H250=$FJ$6,INDEX($FJ$7:$FJ$56,I250),"none"))))</f>
        <v>none</v>
      </c>
      <c r="FZ250" s="34"/>
      <c r="GA250" s="35" t="str">
        <f>IF(J250=$FG$6,INDEX($FG$7:$FG$18,K250),IF(J250=$FH$6,INDEX($FH$7:$FH$12,K250),IF(J250=$FI$6,INDEX($FI$7:$FI$18,K250),IF(J250=$FJ$6,INDEX($FJ$7:$FJ$56,K250),"none"))))</f>
        <v>none</v>
      </c>
      <c r="GB250" s="34"/>
      <c r="GC250" s="35" t="str">
        <f>IF(L250=$FG$6,INDEX($FG$7:$FG$18,M250),IF(L250=$FH$6,INDEX($FH$7:$FH$12,M250),IF(L250=$FI$6,INDEX($FI$7:$FI$18,M250),IF(L250=$FJ$6,INDEX($FJ$7:$FJ$56,M250),"none"))))</f>
        <v>none</v>
      </c>
      <c r="GE250" s="1152"/>
      <c r="GF250" s="1152"/>
      <c r="GG250" s="1161"/>
      <c r="GH250" s="1152"/>
      <c r="GI250" s="633" t="str">
        <f t="shared" ref="GI250:HR250" si="664">IF(GI230="grey","grey",IF($GG249="grey","grey",IF(S250="","yellow",IF(COUNTIF($CW$6:$CW$7,S250)&gt;0,"","red"))))</f>
        <v>grey</v>
      </c>
      <c r="GJ250" s="633" t="str">
        <f t="shared" si="664"/>
        <v>grey</v>
      </c>
      <c r="GK250" s="633" t="str">
        <f t="shared" si="664"/>
        <v>grey</v>
      </c>
      <c r="GL250" s="633" t="str">
        <f t="shared" si="664"/>
        <v>grey</v>
      </c>
      <c r="GM250" s="633" t="str">
        <f t="shared" si="664"/>
        <v>grey</v>
      </c>
      <c r="GN250" s="633" t="str">
        <f t="shared" si="664"/>
        <v>grey</v>
      </c>
      <c r="GO250" s="633" t="str">
        <f t="shared" si="664"/>
        <v>grey</v>
      </c>
      <c r="GP250" s="633" t="str">
        <f t="shared" si="664"/>
        <v>grey</v>
      </c>
      <c r="GQ250" s="633" t="str">
        <f t="shared" si="664"/>
        <v>grey</v>
      </c>
      <c r="GR250" s="633" t="str">
        <f t="shared" si="664"/>
        <v>grey</v>
      </c>
      <c r="GS250" s="633" t="str">
        <f t="shared" si="664"/>
        <v>grey</v>
      </c>
      <c r="GT250" s="633" t="str">
        <f t="shared" si="664"/>
        <v>grey</v>
      </c>
      <c r="GU250" s="633" t="str">
        <f t="shared" si="664"/>
        <v>grey</v>
      </c>
      <c r="GV250" s="633" t="str">
        <f t="shared" si="664"/>
        <v>grey</v>
      </c>
      <c r="GW250" s="633" t="str">
        <f t="shared" si="664"/>
        <v>grey</v>
      </c>
      <c r="GX250" s="633" t="str">
        <f t="shared" si="664"/>
        <v>grey</v>
      </c>
      <c r="GY250" s="633" t="str">
        <f t="shared" si="664"/>
        <v>grey</v>
      </c>
      <c r="GZ250" s="633" t="str">
        <f t="shared" si="664"/>
        <v>grey</v>
      </c>
      <c r="HA250" s="633" t="str">
        <f t="shared" si="664"/>
        <v>grey</v>
      </c>
      <c r="HB250" s="633" t="str">
        <f t="shared" si="664"/>
        <v>grey</v>
      </c>
      <c r="HC250" s="633" t="str">
        <f t="shared" si="664"/>
        <v>grey</v>
      </c>
      <c r="HD250" s="633" t="str">
        <f t="shared" si="664"/>
        <v>grey</v>
      </c>
      <c r="HE250" s="633" t="str">
        <f t="shared" si="664"/>
        <v>grey</v>
      </c>
      <c r="HF250" s="633" t="str">
        <f t="shared" si="664"/>
        <v>grey</v>
      </c>
      <c r="HG250" s="633" t="str">
        <f t="shared" si="664"/>
        <v>grey</v>
      </c>
      <c r="HH250" s="633" t="str">
        <f t="shared" si="664"/>
        <v>grey</v>
      </c>
      <c r="HI250" s="633" t="str">
        <f t="shared" si="664"/>
        <v>grey</v>
      </c>
      <c r="HJ250" s="633" t="str">
        <f t="shared" si="664"/>
        <v>grey</v>
      </c>
      <c r="HK250" s="633" t="str">
        <f t="shared" si="664"/>
        <v>grey</v>
      </c>
      <c r="HL250" s="633" t="str">
        <f t="shared" si="664"/>
        <v>grey</v>
      </c>
      <c r="HM250" s="633" t="str">
        <f t="shared" si="664"/>
        <v>grey</v>
      </c>
      <c r="HN250" s="633" t="str">
        <f t="shared" si="664"/>
        <v>grey</v>
      </c>
      <c r="HO250" s="633" t="str">
        <f t="shared" si="664"/>
        <v>grey</v>
      </c>
      <c r="HP250" s="633" t="str">
        <f t="shared" si="664"/>
        <v>grey</v>
      </c>
      <c r="HQ250" s="633" t="str">
        <f t="shared" si="664"/>
        <v>grey</v>
      </c>
      <c r="HR250" s="633" t="str">
        <f t="shared" si="664"/>
        <v>grey</v>
      </c>
      <c r="HS250" s="1163"/>
      <c r="HT250" s="1152"/>
      <c r="HU250" s="1161"/>
    </row>
    <row r="251" spans="2:229">
      <c r="B251" s="1175" t="str">
        <f>IFERROR(INDEX($DV:$DV,ROW()),"")&amp;""</f>
        <v/>
      </c>
      <c r="C251" s="1176"/>
      <c r="D251" s="1177" t="str">
        <f>IFERROR(INDEX($DX:$DX,ROW()),"")&amp;""</f>
        <v/>
      </c>
      <c r="E251" s="1176"/>
      <c r="F251" s="1175" t="str">
        <f>IFERROR(INDEX($DZ:$DZ,ROW()),"")&amp;""</f>
        <v/>
      </c>
      <c r="G251" s="1176"/>
      <c r="H251" s="1175" t="str">
        <f>IFERROR(INDEX($EB:$EB,ROW()),"")&amp;""</f>
        <v/>
      </c>
      <c r="I251" s="1176"/>
      <c r="J251" s="1175" t="str">
        <f>IFERROR(INDEX($ED:$ED,ROW()),"")&amp;""</f>
        <v/>
      </c>
      <c r="K251" s="1176"/>
      <c r="L251" s="1175" t="str">
        <f>IFERROR(INDEX($EF:$EF,ROW()),"")&amp;""</f>
        <v/>
      </c>
      <c r="M251" s="1176"/>
      <c r="O251" s="1151">
        <v>10</v>
      </c>
      <c r="P251" s="1151" t="str">
        <f>IFERROR(INDEX(内線情報!$C$5:$C$54,MATCH($Q251,内線情報!$B$5:$B$54,0)),"")&amp;""</f>
        <v/>
      </c>
      <c r="Q251" s="1160"/>
      <c r="R251" s="1151" t="str">
        <f>IFERROR(INDEX(内線情報!$D$5:$D$54,MATCH($Q251,内線情報!$B$5:$B$54,0)),"")&amp;""</f>
        <v/>
      </c>
      <c r="S251" s="634" t="s">
        <v>643</v>
      </c>
      <c r="T251" s="634" t="s">
        <v>643</v>
      </c>
      <c r="U251" s="634" t="s">
        <v>643</v>
      </c>
      <c r="V251" s="634" t="s">
        <v>643</v>
      </c>
      <c r="W251" s="634" t="s">
        <v>643</v>
      </c>
      <c r="X251" s="634" t="s">
        <v>643</v>
      </c>
      <c r="Y251" s="634" t="s">
        <v>643</v>
      </c>
      <c r="Z251" s="634" t="s">
        <v>643</v>
      </c>
      <c r="AA251" s="634" t="s">
        <v>643</v>
      </c>
      <c r="AB251" s="634" t="s">
        <v>643</v>
      </c>
      <c r="AC251" s="634" t="s">
        <v>643</v>
      </c>
      <c r="AD251" s="634" t="s">
        <v>643</v>
      </c>
      <c r="AE251" s="634" t="s">
        <v>643</v>
      </c>
      <c r="AF251" s="634" t="s">
        <v>643</v>
      </c>
      <c r="AG251" s="634" t="s">
        <v>643</v>
      </c>
      <c r="AH251" s="634" t="s">
        <v>643</v>
      </c>
      <c r="AI251" s="634" t="s">
        <v>643</v>
      </c>
      <c r="AJ251" s="634" t="s">
        <v>643</v>
      </c>
      <c r="AK251" s="634" t="s">
        <v>643</v>
      </c>
      <c r="AL251" s="634" t="s">
        <v>643</v>
      </c>
      <c r="AM251" s="634" t="s">
        <v>643</v>
      </c>
      <c r="AN251" s="634" t="s">
        <v>643</v>
      </c>
      <c r="AO251" s="634" t="s">
        <v>643</v>
      </c>
      <c r="AP251" s="634" t="s">
        <v>643</v>
      </c>
      <c r="AQ251" s="634" t="s">
        <v>643</v>
      </c>
      <c r="AR251" s="634" t="s">
        <v>643</v>
      </c>
      <c r="AS251" s="634" t="s">
        <v>643</v>
      </c>
      <c r="AT251" s="634" t="s">
        <v>643</v>
      </c>
      <c r="AU251" s="634" t="s">
        <v>643</v>
      </c>
      <c r="AV251" s="634" t="s">
        <v>643</v>
      </c>
      <c r="AW251" s="634" t="s">
        <v>643</v>
      </c>
      <c r="AX251" s="634" t="s">
        <v>643</v>
      </c>
      <c r="AY251" s="634" t="s">
        <v>643</v>
      </c>
      <c r="AZ251" s="634" t="s">
        <v>643</v>
      </c>
      <c r="BA251" s="634" t="s">
        <v>643</v>
      </c>
      <c r="BB251" s="634" t="s">
        <v>643</v>
      </c>
      <c r="BC251" s="1178" t="s">
        <v>643</v>
      </c>
      <c r="BD251" s="1151" t="str">
        <f>IFERROR(IF(Q251="","",IF(ISBLANK(INDEX(内線情報!$G$5:$G$54,Q251)),1,DS251)),"")&amp;""</f>
        <v/>
      </c>
      <c r="BE251" s="1180"/>
      <c r="BP251" s="50" t="e">
        <f>INDEX(番号!$CA$5:$CB$44,C250,2)</f>
        <v>#VALUE!</v>
      </c>
      <c r="BQ251" s="50" t="str">
        <f>IF(C250="","",IF(BP251="",INDEX(番号!$CA$44:$CB249,C250,2),BP251))</f>
        <v/>
      </c>
      <c r="BR251" s="50" t="e">
        <f>INDEX(番号!$CC$5:$CE$52,C250,3)</f>
        <v>#VALUE!</v>
      </c>
      <c r="BS251" s="50" t="str">
        <f>IF(C250="","",IF(BR251="0",INDEX(番号!$CC$5:$CE$52,C250,2),BR251))&amp;""</f>
        <v/>
      </c>
      <c r="BT251" s="50" t="e">
        <f>INDEX(番号!$CA$5:$CB$44,E250,2)</f>
        <v>#VALUE!</v>
      </c>
      <c r="BU251" s="50" t="str">
        <f>IF(E250="","",IF(BT251="",INDEX(番号!$CA$44:$CB249,E250,2),BT251))&amp;""</f>
        <v/>
      </c>
      <c r="BV251" s="50" t="e">
        <f>INDEX(番号!$CC$5:$CE$52,E250,3)</f>
        <v>#VALUE!</v>
      </c>
      <c r="BW251" s="50" t="str">
        <f>IF(E250="","",IF(BV251="0",INDEX(番号!$CC$5:$CE$52,E250,2),BV251))&amp;""</f>
        <v/>
      </c>
      <c r="BX251" s="50" t="e">
        <f>INDEX(番号!$CA$5:$CB$44,G250,2)</f>
        <v>#VALUE!</v>
      </c>
      <c r="BY251" s="50" t="str">
        <f>IF(G250="","",IF(BX251="",INDEX(番号!$CA$44:$CB249,G250,2),BX251))&amp;""</f>
        <v/>
      </c>
      <c r="BZ251" s="50" t="e">
        <f>INDEX(番号!$CC$5:$CE$52,G250,3)</f>
        <v>#VALUE!</v>
      </c>
      <c r="CA251" s="50" t="str">
        <f>IF(G250="","",IF(BZ251="0",INDEX(番号!$CC$5:$CE$52,G250,2),BZ251))&amp;""</f>
        <v/>
      </c>
      <c r="CB251" s="50" t="e">
        <f>INDEX(番号!$CA$5:$CB$44,I250,2)</f>
        <v>#VALUE!</v>
      </c>
      <c r="CC251" s="50" t="str">
        <f>IF(I250="","",IF(CB251="",INDEX(番号!$CA$44:$CB249,I250,2),CB251))&amp;""</f>
        <v/>
      </c>
      <c r="CD251" s="50" t="e">
        <f>INDEX(番号!$CC$5:$CE$52,I250,3)</f>
        <v>#VALUE!</v>
      </c>
      <c r="CE251" s="50" t="str">
        <f>IF(I250="","",IF(CD251="0",INDEX(番号!$CC$5:$CE$52,I250,2),CD251))&amp;""</f>
        <v/>
      </c>
      <c r="CF251" s="50" t="e">
        <f>INDEX(番号!$CA$5:$CB$44,K250,2)</f>
        <v>#VALUE!</v>
      </c>
      <c r="CG251" s="50" t="str">
        <f>IF(K250="","",IF(CF251="",INDEX(番号!$CA$5:$CB$44,K250,1),CF251))&amp;""</f>
        <v/>
      </c>
      <c r="CH251" s="50" t="e">
        <f>INDEX(番号!$CC$5:$CE$52,K250,3)</f>
        <v>#VALUE!</v>
      </c>
      <c r="CI251" s="50" t="str">
        <f>IF(K250="","",IF(CH251="0",INDEX(番号!$CC$5:$CE$52,K250,2),CH251))&amp;""</f>
        <v/>
      </c>
      <c r="CJ251" s="50" t="e">
        <f>INDEX(番号!$CA$5:$CB$44,M250,2)</f>
        <v>#VALUE!</v>
      </c>
      <c r="CK251" s="50" t="str">
        <f>IF(M250="","",IF(CJ251="",INDEX(番号!$CA$5:$CB$44,M250,1),CJ251))&amp;""</f>
        <v/>
      </c>
      <c r="CL251" s="50" t="e">
        <f>INDEX(番号!$CC$5:$CE$52,M250,3)</f>
        <v>#VALUE!</v>
      </c>
      <c r="CM251" s="50" t="str">
        <f>IF(M250="","",IF(CL251="0",INDEX(番号!$CC$5:$CE$52,M250,2),CL251))&amp;""</f>
        <v/>
      </c>
      <c r="DA251" s="1153" t="str">
        <f>IF(DA249="grey","grey","")</f>
        <v>grey</v>
      </c>
      <c r="DB251" s="1154"/>
      <c r="DC251" s="1153" t="str">
        <f>IF(DC249="grey","grey","")</f>
        <v>grey</v>
      </c>
      <c r="DD251" s="1154"/>
      <c r="DE251" s="1153" t="str">
        <f>IF(DE249="grey","grey","")</f>
        <v>grey</v>
      </c>
      <c r="DF251" s="1154"/>
      <c r="DG251" s="1153" t="str">
        <f>IF(DG249="grey","grey","")</f>
        <v>grey</v>
      </c>
      <c r="DH251" s="1154"/>
      <c r="DI251" s="1153" t="str">
        <f>IF(DI249="grey","grey","")</f>
        <v>grey</v>
      </c>
      <c r="DJ251" s="1154"/>
      <c r="DK251" s="1153" t="str">
        <f>IF(DK249="grey","grey","")</f>
        <v>grey</v>
      </c>
      <c r="DL251" s="1154"/>
      <c r="DM251" s="22" t="str">
        <f>IFERROR(INDEX(内線情報!$BL$5:$BL$41,MATCH(R251,内線情報!$AI$5:$AI$43,0),1),"")</f>
        <v/>
      </c>
      <c r="DS251" s="1141" t="e">
        <f>INDEX(内線情報!$G$5:$G$54,MATCH(Q251,DK,0))</f>
        <v>#N/A</v>
      </c>
      <c r="DV251" s="1153" t="str">
        <f>IF(B250="DK",BQ251,IF(B250="NK",BS251,""))</f>
        <v/>
      </c>
      <c r="DW251" s="1154"/>
      <c r="DX251" s="1155" t="str">
        <f>IF(D250="DK",BU251,IF(D250="NK",BW251,""))</f>
        <v/>
      </c>
      <c r="DY251" s="1156"/>
      <c r="DZ251" s="1155" t="str">
        <f>IF(F250="DK",BY251,IF(F250="NK",CA251,""))</f>
        <v/>
      </c>
      <c r="EA251" s="1156"/>
      <c r="EB251" s="1155" t="str">
        <f>IF(H250="DK",CC251,IF(H250="NK",CE251,""))</f>
        <v/>
      </c>
      <c r="EC251" s="1156"/>
      <c r="ED251" s="1155" t="str">
        <f>IF(J250="DK",CG251,IF(J250="NK",CI251,""))</f>
        <v/>
      </c>
      <c r="EE251" s="1156"/>
      <c r="EF251" s="1155" t="str">
        <f>IF(L250="DK",CK251,IF(L250="NK",CM251,""))</f>
        <v/>
      </c>
      <c r="EG251" s="1156"/>
      <c r="ET251" s="1153"/>
      <c r="EU251" s="1154"/>
      <c r="EV251" s="1153"/>
      <c r="EW251" s="1154"/>
      <c r="EX251" s="1153"/>
      <c r="EY251" s="1154"/>
      <c r="EZ251" s="1153"/>
      <c r="FA251" s="1154"/>
      <c r="FB251" s="1153"/>
      <c r="FC251" s="1154"/>
      <c r="FD251" s="1153"/>
      <c r="FE251" s="1154"/>
      <c r="FF251" s="411"/>
      <c r="FG251" s="411"/>
      <c r="FH251" s="411"/>
      <c r="FI251" s="411"/>
      <c r="FJ251" s="411"/>
      <c r="FK251" s="411"/>
      <c r="FL251" s="411"/>
      <c r="FM251" s="411"/>
      <c r="FN251" s="411"/>
      <c r="FO251" s="411"/>
      <c r="FP251" s="411"/>
      <c r="FQ251" s="411"/>
      <c r="FR251" s="1153"/>
      <c r="FS251" s="1154"/>
      <c r="FT251" s="1153"/>
      <c r="FU251" s="1154"/>
      <c r="FV251" s="1153"/>
      <c r="FW251" s="1154"/>
      <c r="FX251" s="1153"/>
      <c r="FY251" s="1154"/>
      <c r="FZ251" s="1153"/>
      <c r="GA251" s="1154"/>
      <c r="GB251" s="1153"/>
      <c r="GC251" s="1154"/>
      <c r="GE251" s="1151" t="str">
        <f>IF($GF251="grey","grey","")</f>
        <v>grey</v>
      </c>
      <c r="GF251" s="1151" t="str">
        <f>IF($GG251="grey","grey","")</f>
        <v>grey</v>
      </c>
      <c r="GG251" s="1160" t="str">
        <f>IF(Q251="","grey",IF(COUNTIF(Q:Q,Q251)&gt;1,"red",IF(COUNTIF(_DK,Q251)&gt;0,"","red")))</f>
        <v>grey</v>
      </c>
      <c r="GH251" s="1151" t="str">
        <f>IF($GF251="grey","grey","")</f>
        <v>grey</v>
      </c>
      <c r="GI251" s="633" t="str">
        <f t="shared" ref="GI251:HR251" si="665">IF(GI230="grey","grey",IF($GG251="grey","grey",IF(S251="","yellow",IF(COUNTIF($CT$6:$CT$21,S251)&gt;0,"","red"))))</f>
        <v>grey</v>
      </c>
      <c r="GJ251" s="633" t="str">
        <f t="shared" si="665"/>
        <v>grey</v>
      </c>
      <c r="GK251" s="633" t="str">
        <f t="shared" si="665"/>
        <v>grey</v>
      </c>
      <c r="GL251" s="633" t="str">
        <f t="shared" si="665"/>
        <v>grey</v>
      </c>
      <c r="GM251" s="633" t="str">
        <f t="shared" si="665"/>
        <v>grey</v>
      </c>
      <c r="GN251" s="633" t="str">
        <f t="shared" si="665"/>
        <v>grey</v>
      </c>
      <c r="GO251" s="633" t="str">
        <f t="shared" si="665"/>
        <v>grey</v>
      </c>
      <c r="GP251" s="633" t="str">
        <f t="shared" si="665"/>
        <v>grey</v>
      </c>
      <c r="GQ251" s="633" t="str">
        <f t="shared" si="665"/>
        <v>grey</v>
      </c>
      <c r="GR251" s="633" t="str">
        <f t="shared" si="665"/>
        <v>grey</v>
      </c>
      <c r="GS251" s="633" t="str">
        <f t="shared" si="665"/>
        <v>grey</v>
      </c>
      <c r="GT251" s="633" t="str">
        <f t="shared" si="665"/>
        <v>grey</v>
      </c>
      <c r="GU251" s="633" t="str">
        <f t="shared" si="665"/>
        <v>grey</v>
      </c>
      <c r="GV251" s="633" t="str">
        <f t="shared" si="665"/>
        <v>grey</v>
      </c>
      <c r="GW251" s="633" t="str">
        <f t="shared" si="665"/>
        <v>grey</v>
      </c>
      <c r="GX251" s="633" t="str">
        <f t="shared" si="665"/>
        <v>grey</v>
      </c>
      <c r="GY251" s="633" t="str">
        <f t="shared" si="665"/>
        <v>grey</v>
      </c>
      <c r="GZ251" s="633" t="str">
        <f t="shared" si="665"/>
        <v>grey</v>
      </c>
      <c r="HA251" s="633" t="str">
        <f t="shared" si="665"/>
        <v>grey</v>
      </c>
      <c r="HB251" s="633" t="str">
        <f t="shared" si="665"/>
        <v>grey</v>
      </c>
      <c r="HC251" s="633" t="str">
        <f t="shared" si="665"/>
        <v>grey</v>
      </c>
      <c r="HD251" s="633" t="str">
        <f t="shared" si="665"/>
        <v>grey</v>
      </c>
      <c r="HE251" s="633" t="str">
        <f t="shared" si="665"/>
        <v>grey</v>
      </c>
      <c r="HF251" s="633" t="str">
        <f t="shared" si="665"/>
        <v>grey</v>
      </c>
      <c r="HG251" s="633" t="str">
        <f t="shared" si="665"/>
        <v>grey</v>
      </c>
      <c r="HH251" s="633" t="str">
        <f t="shared" si="665"/>
        <v>grey</v>
      </c>
      <c r="HI251" s="633" t="str">
        <f t="shared" si="665"/>
        <v>grey</v>
      </c>
      <c r="HJ251" s="633" t="str">
        <f t="shared" si="665"/>
        <v>grey</v>
      </c>
      <c r="HK251" s="633" t="str">
        <f t="shared" si="665"/>
        <v>grey</v>
      </c>
      <c r="HL251" s="633" t="str">
        <f t="shared" si="665"/>
        <v>grey</v>
      </c>
      <c r="HM251" s="633" t="str">
        <f t="shared" si="665"/>
        <v>grey</v>
      </c>
      <c r="HN251" s="633" t="str">
        <f t="shared" si="665"/>
        <v>grey</v>
      </c>
      <c r="HO251" s="633" t="str">
        <f t="shared" si="665"/>
        <v>grey</v>
      </c>
      <c r="HP251" s="633" t="str">
        <f t="shared" si="665"/>
        <v>grey</v>
      </c>
      <c r="HQ251" s="633" t="str">
        <f t="shared" si="665"/>
        <v>grey</v>
      </c>
      <c r="HR251" s="633" t="str">
        <f t="shared" si="665"/>
        <v>grey</v>
      </c>
      <c r="HS251" s="1162" t="str">
        <f t="shared" ref="HS251" si="666">IF($GG251="grey","grey",IF(BC251="","",IF(COUNTIF($CV$6:$CV$7,BC251)&gt;0,"","red")))</f>
        <v>grey</v>
      </c>
      <c r="HT251" s="1151" t="str">
        <f t="shared" ref="HT251:HU251" si="667">IF($GG251="grey","grey","")</f>
        <v>grey</v>
      </c>
      <c r="HU251" s="1160" t="str">
        <f t="shared" si="667"/>
        <v>grey</v>
      </c>
    </row>
    <row r="252" spans="2:229">
      <c r="B252" s="1175" t="str">
        <f>IFERROR(INDEX($DV:$DV,ROW()),"")&amp;""</f>
        <v/>
      </c>
      <c r="C252" s="1176"/>
      <c r="D252" s="1177" t="str">
        <f>IFERROR(INDEX($DX:$DX,ROW()),"")&amp;""</f>
        <v/>
      </c>
      <c r="E252" s="1176"/>
      <c r="F252" s="1175" t="str">
        <f>IFERROR(INDEX($DZ:$DZ,ROW()),"")&amp;""</f>
        <v/>
      </c>
      <c r="G252" s="1176"/>
      <c r="H252" s="1175" t="str">
        <f>IFERROR(INDEX($EB:$EB,ROW()),"")&amp;""</f>
        <v/>
      </c>
      <c r="I252" s="1176"/>
      <c r="J252" s="1175" t="str">
        <f>IFERROR(INDEX($ED:$ED,ROW()),"")&amp;""</f>
        <v/>
      </c>
      <c r="K252" s="1176"/>
      <c r="L252" s="1175" t="str">
        <f>IFERROR(INDEX($EF:$EF,ROW()),"")&amp;""</f>
        <v/>
      </c>
      <c r="M252" s="1176"/>
      <c r="O252" s="1152"/>
      <c r="P252" s="1152"/>
      <c r="Q252" s="1161"/>
      <c r="R252" s="1152"/>
      <c r="S252" s="635" t="s">
        <v>643</v>
      </c>
      <c r="T252" s="635" t="s">
        <v>643</v>
      </c>
      <c r="U252" s="635" t="s">
        <v>643</v>
      </c>
      <c r="V252" s="635" t="s">
        <v>643</v>
      </c>
      <c r="W252" s="635" t="s">
        <v>643</v>
      </c>
      <c r="X252" s="635" t="s">
        <v>643</v>
      </c>
      <c r="Y252" s="635" t="s">
        <v>643</v>
      </c>
      <c r="Z252" s="635" t="s">
        <v>643</v>
      </c>
      <c r="AA252" s="635" t="s">
        <v>643</v>
      </c>
      <c r="AB252" s="635" t="s">
        <v>643</v>
      </c>
      <c r="AC252" s="635" t="s">
        <v>643</v>
      </c>
      <c r="AD252" s="635" t="s">
        <v>643</v>
      </c>
      <c r="AE252" s="635" t="s">
        <v>643</v>
      </c>
      <c r="AF252" s="635" t="s">
        <v>643</v>
      </c>
      <c r="AG252" s="635" t="s">
        <v>643</v>
      </c>
      <c r="AH252" s="635" t="s">
        <v>643</v>
      </c>
      <c r="AI252" s="635" t="s">
        <v>643</v>
      </c>
      <c r="AJ252" s="635" t="s">
        <v>643</v>
      </c>
      <c r="AK252" s="635" t="s">
        <v>643</v>
      </c>
      <c r="AL252" s="635" t="s">
        <v>643</v>
      </c>
      <c r="AM252" s="635" t="s">
        <v>643</v>
      </c>
      <c r="AN252" s="635" t="s">
        <v>643</v>
      </c>
      <c r="AO252" s="635" t="s">
        <v>643</v>
      </c>
      <c r="AP252" s="635" t="s">
        <v>643</v>
      </c>
      <c r="AQ252" s="635" t="s">
        <v>643</v>
      </c>
      <c r="AR252" s="635" t="s">
        <v>643</v>
      </c>
      <c r="AS252" s="635" t="s">
        <v>643</v>
      </c>
      <c r="AT252" s="635" t="s">
        <v>643</v>
      </c>
      <c r="AU252" s="635" t="s">
        <v>643</v>
      </c>
      <c r="AV252" s="635" t="s">
        <v>643</v>
      </c>
      <c r="AW252" s="635" t="s">
        <v>643</v>
      </c>
      <c r="AX252" s="635" t="s">
        <v>643</v>
      </c>
      <c r="AY252" s="635" t="s">
        <v>643</v>
      </c>
      <c r="AZ252" s="635" t="s">
        <v>643</v>
      </c>
      <c r="BA252" s="635" t="s">
        <v>643</v>
      </c>
      <c r="BB252" s="635" t="s">
        <v>643</v>
      </c>
      <c r="BC252" s="1179"/>
      <c r="BD252" s="1152"/>
      <c r="BE252" s="1181"/>
      <c r="BP252" s="50" t="s">
        <v>720</v>
      </c>
      <c r="BQ252" s="50" t="str">
        <f>IF(C250="","",INDEX(外線情報!$K$5:$K$16,C250,1))&amp;""</f>
        <v/>
      </c>
      <c r="BR252" s="50" t="s">
        <v>417</v>
      </c>
      <c r="BS252" s="50" t="str">
        <f>IF(C250="","",INDEX(NK･NKG!$CG$5:$CG$52,C250,1))&amp;""</f>
        <v/>
      </c>
      <c r="BT252" s="50" t="s">
        <v>720</v>
      </c>
      <c r="BU252" s="50" t="str">
        <f>IF(E250="","",INDEX(外線情報!$K$5:$K$16,E250,1))&amp;""</f>
        <v/>
      </c>
      <c r="BV252" s="50" t="s">
        <v>417</v>
      </c>
      <c r="BW252" s="50" t="str">
        <f>IF(E250="","",INDEX(NK･NKG!$CG$5:$CG$52,E250,1))&amp;""</f>
        <v/>
      </c>
      <c r="BX252" s="50" t="s">
        <v>720</v>
      </c>
      <c r="BY252" s="50" t="str">
        <f>IF(G250="","",INDEX(外線情報!$K$5:$K$16,G250,1))&amp;""</f>
        <v/>
      </c>
      <c r="BZ252" s="50" t="s">
        <v>417</v>
      </c>
      <c r="CA252" s="50" t="str">
        <f>IF(G250="","",INDEX(NK･NKG!$CG$5:$CG$52,G250,1))&amp;""</f>
        <v/>
      </c>
      <c r="CB252" s="50" t="s">
        <v>720</v>
      </c>
      <c r="CC252" s="50" t="str">
        <f>IF(I250="","",INDEX(外線情報!$K$5:$K$16,I250,1))&amp;""</f>
        <v/>
      </c>
      <c r="CD252" s="50" t="s">
        <v>417</v>
      </c>
      <c r="CE252" s="50" t="str">
        <f>IF(I250="","",INDEX(NK･NKG!$CG$5:$CG$52,I250,1))&amp;""</f>
        <v/>
      </c>
      <c r="CF252" s="50" t="s">
        <v>720</v>
      </c>
      <c r="CG252" s="50" t="str">
        <f>IF(K250="","",INDEX(外線情報!$K$5:$K$16,K250,1))&amp;""</f>
        <v/>
      </c>
      <c r="CH252" s="50" t="s">
        <v>417</v>
      </c>
      <c r="CI252" s="50" t="str">
        <f>IF(K250="","",INDEX(NK･NKG!$CG$5:$CG$52,K250,1))&amp;""</f>
        <v/>
      </c>
      <c r="CJ252" s="50" t="s">
        <v>720</v>
      </c>
      <c r="CK252" s="50" t="str">
        <f>IF(M250="","",INDEX(外線情報!$K$5:$K$16,M250,1))&amp;""</f>
        <v/>
      </c>
      <c r="CL252" s="50" t="s">
        <v>417</v>
      </c>
      <c r="CM252" s="50" t="str">
        <f>IF(M250="","",INDEX(NK･NKG!$CG$5:$CG$52,M250,1))&amp;""</f>
        <v/>
      </c>
      <c r="DA252" s="1153" t="str">
        <f t="shared" ref="DA252" si="668">IF(DA249="grey","grey","")</f>
        <v>grey</v>
      </c>
      <c r="DB252" s="1154"/>
      <c r="DC252" s="1153" t="str">
        <f t="shared" ref="DC252" si="669">IF(DC249="grey","grey","")</f>
        <v>grey</v>
      </c>
      <c r="DD252" s="1154"/>
      <c r="DE252" s="1153" t="str">
        <f t="shared" ref="DE252" si="670">IF(DE249="grey","grey","")</f>
        <v>grey</v>
      </c>
      <c r="DF252" s="1154"/>
      <c r="DG252" s="1153" t="str">
        <f t="shared" ref="DG252" si="671">IF(DG249="grey","grey","")</f>
        <v>grey</v>
      </c>
      <c r="DH252" s="1154"/>
      <c r="DI252" s="1153" t="str">
        <f t="shared" ref="DI252" si="672">IF(DI249="grey","grey","")</f>
        <v>grey</v>
      </c>
      <c r="DJ252" s="1154"/>
      <c r="DK252" s="1153" t="str">
        <f t="shared" ref="DK252" si="673">IF(DK249="grey","grey","")</f>
        <v>grey</v>
      </c>
      <c r="DL252" s="1154"/>
      <c r="DM252" s="22" t="str">
        <f>IFERROR(INDEX(内線情報!$BL$5:$BL$41,MATCH(R252,内線情報!$AI$5:$AI$43,0),1),"")</f>
        <v/>
      </c>
      <c r="DS252" s="1141"/>
      <c r="DV252" s="1153" t="str">
        <f>IF(B250="IK",BQ252,IF(B250="NK",BS252,""))</f>
        <v/>
      </c>
      <c r="DW252" s="1154"/>
      <c r="DX252" s="1155" t="str">
        <f>IF(D250="IK",BU252,IF(D250="NK",BW252,""))</f>
        <v/>
      </c>
      <c r="DY252" s="1156"/>
      <c r="DZ252" s="1155" t="str">
        <f>IF(F250="IK",BY252,IF(F250="NK",CA252,""))</f>
        <v/>
      </c>
      <c r="EA252" s="1156"/>
      <c r="EB252" s="1155" t="str">
        <f>IF(H250="IK",CC252,IF(H250="NK",CE252,""))</f>
        <v/>
      </c>
      <c r="EC252" s="1156"/>
      <c r="ED252" s="1155" t="str">
        <f>IF(J250="IK",CG252,IF(J250="NK",CI252,""))</f>
        <v/>
      </c>
      <c r="EE252" s="1156"/>
      <c r="EF252" s="1155" t="str">
        <f>IF(L250="IK",CK252,IF(L250="NK",CM252,""))</f>
        <v/>
      </c>
      <c r="EG252" s="1156"/>
      <c r="ET252" s="1153"/>
      <c r="EU252" s="1154"/>
      <c r="EV252" s="1153"/>
      <c r="EW252" s="1154"/>
      <c r="EX252" s="1153"/>
      <c r="EY252" s="1154"/>
      <c r="EZ252" s="1153"/>
      <c r="FA252" s="1154"/>
      <c r="FB252" s="1153"/>
      <c r="FC252" s="1154"/>
      <c r="FD252" s="1153"/>
      <c r="FE252" s="1154"/>
      <c r="FF252" s="411"/>
      <c r="FG252" s="411"/>
      <c r="FH252" s="411"/>
      <c r="FI252" s="411"/>
      <c r="FJ252" s="411"/>
      <c r="FK252" s="411"/>
      <c r="FL252" s="411"/>
      <c r="FM252" s="411"/>
      <c r="FN252" s="411"/>
      <c r="FO252" s="411"/>
      <c r="FP252" s="411"/>
      <c r="FQ252" s="411"/>
      <c r="FR252" s="1153"/>
      <c r="FS252" s="1154"/>
      <c r="FT252" s="1153"/>
      <c r="FU252" s="1154"/>
      <c r="FV252" s="1153"/>
      <c r="FW252" s="1154"/>
      <c r="FX252" s="1153"/>
      <c r="FY252" s="1154"/>
      <c r="FZ252" s="1153"/>
      <c r="GA252" s="1154"/>
      <c r="GB252" s="1153"/>
      <c r="GC252" s="1154"/>
      <c r="GE252" s="1152"/>
      <c r="GF252" s="1152"/>
      <c r="GG252" s="1161"/>
      <c r="GH252" s="1152"/>
      <c r="GI252" s="633" t="str">
        <f t="shared" ref="GI252:HR252" si="674">IF(GI230="grey","grey",IF($GG251="grey","grey",IF(S252="","yellow",IF(COUNTIF($CW$6:$CW$7,S252)&gt;0,"","red"))))</f>
        <v>grey</v>
      </c>
      <c r="GJ252" s="633" t="str">
        <f t="shared" si="674"/>
        <v>grey</v>
      </c>
      <c r="GK252" s="633" t="str">
        <f t="shared" si="674"/>
        <v>grey</v>
      </c>
      <c r="GL252" s="633" t="str">
        <f t="shared" si="674"/>
        <v>grey</v>
      </c>
      <c r="GM252" s="633" t="str">
        <f t="shared" si="674"/>
        <v>grey</v>
      </c>
      <c r="GN252" s="633" t="str">
        <f t="shared" si="674"/>
        <v>grey</v>
      </c>
      <c r="GO252" s="633" t="str">
        <f t="shared" si="674"/>
        <v>grey</v>
      </c>
      <c r="GP252" s="633" t="str">
        <f t="shared" si="674"/>
        <v>grey</v>
      </c>
      <c r="GQ252" s="633" t="str">
        <f t="shared" si="674"/>
        <v>grey</v>
      </c>
      <c r="GR252" s="633" t="str">
        <f t="shared" si="674"/>
        <v>grey</v>
      </c>
      <c r="GS252" s="633" t="str">
        <f t="shared" si="674"/>
        <v>grey</v>
      </c>
      <c r="GT252" s="633" t="str">
        <f t="shared" si="674"/>
        <v>grey</v>
      </c>
      <c r="GU252" s="633" t="str">
        <f t="shared" si="674"/>
        <v>grey</v>
      </c>
      <c r="GV252" s="633" t="str">
        <f t="shared" si="674"/>
        <v>grey</v>
      </c>
      <c r="GW252" s="633" t="str">
        <f t="shared" si="674"/>
        <v>grey</v>
      </c>
      <c r="GX252" s="633" t="str">
        <f t="shared" si="674"/>
        <v>grey</v>
      </c>
      <c r="GY252" s="633" t="str">
        <f t="shared" si="674"/>
        <v>grey</v>
      </c>
      <c r="GZ252" s="633" t="str">
        <f t="shared" si="674"/>
        <v>grey</v>
      </c>
      <c r="HA252" s="633" t="str">
        <f t="shared" si="674"/>
        <v>grey</v>
      </c>
      <c r="HB252" s="633" t="str">
        <f t="shared" si="674"/>
        <v>grey</v>
      </c>
      <c r="HC252" s="633" t="str">
        <f t="shared" si="674"/>
        <v>grey</v>
      </c>
      <c r="HD252" s="633" t="str">
        <f t="shared" si="674"/>
        <v>grey</v>
      </c>
      <c r="HE252" s="633" t="str">
        <f t="shared" si="674"/>
        <v>grey</v>
      </c>
      <c r="HF252" s="633" t="str">
        <f t="shared" si="674"/>
        <v>grey</v>
      </c>
      <c r="HG252" s="633" t="str">
        <f t="shared" si="674"/>
        <v>grey</v>
      </c>
      <c r="HH252" s="633" t="str">
        <f t="shared" si="674"/>
        <v>grey</v>
      </c>
      <c r="HI252" s="633" t="str">
        <f t="shared" si="674"/>
        <v>grey</v>
      </c>
      <c r="HJ252" s="633" t="str">
        <f t="shared" si="674"/>
        <v>grey</v>
      </c>
      <c r="HK252" s="633" t="str">
        <f t="shared" si="674"/>
        <v>grey</v>
      </c>
      <c r="HL252" s="633" t="str">
        <f t="shared" si="674"/>
        <v>grey</v>
      </c>
      <c r="HM252" s="633" t="str">
        <f t="shared" si="674"/>
        <v>grey</v>
      </c>
      <c r="HN252" s="633" t="str">
        <f t="shared" si="674"/>
        <v>grey</v>
      </c>
      <c r="HO252" s="633" t="str">
        <f t="shared" si="674"/>
        <v>grey</v>
      </c>
      <c r="HP252" s="633" t="str">
        <f t="shared" si="674"/>
        <v>grey</v>
      </c>
      <c r="HQ252" s="633" t="str">
        <f t="shared" si="674"/>
        <v>grey</v>
      </c>
      <c r="HR252" s="633" t="str">
        <f t="shared" si="674"/>
        <v>grey</v>
      </c>
      <c r="HS252" s="1163"/>
      <c r="HT252" s="1152"/>
      <c r="HU252" s="1161"/>
    </row>
    <row r="253" spans="2:229">
      <c r="B253" s="1184" t="s">
        <v>1318</v>
      </c>
      <c r="C253" s="1185"/>
      <c r="D253" s="1182" t="s">
        <v>1318</v>
      </c>
      <c r="E253" s="1183"/>
      <c r="F253" s="1184" t="s">
        <v>1318</v>
      </c>
      <c r="G253" s="1185"/>
      <c r="H253" s="1182" t="s">
        <v>1323</v>
      </c>
      <c r="I253" s="1183"/>
      <c r="J253" s="1184" t="s">
        <v>1318</v>
      </c>
      <c r="K253" s="1185"/>
      <c r="L253" s="1182" t="s">
        <v>1318</v>
      </c>
      <c r="M253" s="1183"/>
      <c r="O253" s="1151">
        <v>11</v>
      </c>
      <c r="P253" s="1151" t="str">
        <f>IFERROR(INDEX(内線情報!$C$5:$C$54,MATCH($Q253,内線情報!$B$5:$B$54,0)),"")&amp;""</f>
        <v/>
      </c>
      <c r="Q253" s="1160"/>
      <c r="R253" s="1151" t="str">
        <f>IFERROR(INDEX(内線情報!$D$5:$D$54,MATCH($Q253,内線情報!$B$5:$B$54,0)),"")&amp;""</f>
        <v/>
      </c>
      <c r="S253" s="634" t="s">
        <v>643</v>
      </c>
      <c r="T253" s="634" t="s">
        <v>643</v>
      </c>
      <c r="U253" s="634" t="s">
        <v>643</v>
      </c>
      <c r="V253" s="634" t="s">
        <v>643</v>
      </c>
      <c r="W253" s="634" t="s">
        <v>643</v>
      </c>
      <c r="X253" s="634" t="s">
        <v>643</v>
      </c>
      <c r="Y253" s="634" t="s">
        <v>643</v>
      </c>
      <c r="Z253" s="634" t="s">
        <v>643</v>
      </c>
      <c r="AA253" s="634" t="s">
        <v>643</v>
      </c>
      <c r="AB253" s="634" t="s">
        <v>643</v>
      </c>
      <c r="AC253" s="634" t="s">
        <v>643</v>
      </c>
      <c r="AD253" s="634" t="s">
        <v>643</v>
      </c>
      <c r="AE253" s="634" t="s">
        <v>643</v>
      </c>
      <c r="AF253" s="634" t="s">
        <v>643</v>
      </c>
      <c r="AG253" s="634" t="s">
        <v>643</v>
      </c>
      <c r="AH253" s="634" t="s">
        <v>643</v>
      </c>
      <c r="AI253" s="634" t="s">
        <v>643</v>
      </c>
      <c r="AJ253" s="634" t="s">
        <v>643</v>
      </c>
      <c r="AK253" s="634" t="s">
        <v>643</v>
      </c>
      <c r="AL253" s="634" t="s">
        <v>643</v>
      </c>
      <c r="AM253" s="634" t="s">
        <v>643</v>
      </c>
      <c r="AN253" s="634" t="s">
        <v>643</v>
      </c>
      <c r="AO253" s="634" t="s">
        <v>643</v>
      </c>
      <c r="AP253" s="634" t="s">
        <v>643</v>
      </c>
      <c r="AQ253" s="634" t="s">
        <v>643</v>
      </c>
      <c r="AR253" s="634" t="s">
        <v>643</v>
      </c>
      <c r="AS253" s="634" t="s">
        <v>643</v>
      </c>
      <c r="AT253" s="634" t="s">
        <v>643</v>
      </c>
      <c r="AU253" s="634" t="s">
        <v>643</v>
      </c>
      <c r="AV253" s="634" t="s">
        <v>643</v>
      </c>
      <c r="AW253" s="634" t="s">
        <v>643</v>
      </c>
      <c r="AX253" s="634" t="s">
        <v>643</v>
      </c>
      <c r="AY253" s="634" t="s">
        <v>643</v>
      </c>
      <c r="AZ253" s="634" t="s">
        <v>643</v>
      </c>
      <c r="BA253" s="634" t="s">
        <v>643</v>
      </c>
      <c r="BB253" s="634" t="s">
        <v>643</v>
      </c>
      <c r="BC253" s="1178" t="s">
        <v>643</v>
      </c>
      <c r="BD253" s="1151" t="str">
        <f>IFERROR(IF(Q253="","",IF(ISBLANK(INDEX(内線情報!$G$5:$G$54,Q253)),1,DS253)),"")&amp;""</f>
        <v/>
      </c>
      <c r="BE253" s="1180"/>
      <c r="BW253" s="50"/>
      <c r="CH253" s="50"/>
      <c r="CI253" s="50"/>
      <c r="DA253" s="1153" t="str">
        <f>IF(DA249="grey","grey",IF(AND(B250&lt;&gt;$BG$7,B250&lt;&gt;$BG$9,B250&lt;&gt;$BG$13,B250&lt;&gt;$BG$12),"grey",IF(B253="","yellow",IF(COUNTIF($CN$6:$CN$32,B253)&gt;0,"","red"))))</f>
        <v>grey</v>
      </c>
      <c r="DB253" s="1154"/>
      <c r="DC253" s="1153" t="str">
        <f>IF(DC249="grey","grey",IF(AND(D250&lt;&gt;$BG$7,D250&lt;&gt;$BG$9,D250&lt;&gt;$BG$13,D250&lt;&gt;$BG$12),"grey",IF(D253="","yellow",IF(COUNTIF($CN$6:$CN$32,D253)&gt;0,"","red"))))</f>
        <v>grey</v>
      </c>
      <c r="DD253" s="1154"/>
      <c r="DE253" s="1164" t="str">
        <f>IF(DE249="grey","grey",IF(AND(F250&lt;&gt;$BG$7,F250&lt;&gt;$BG$9,F250&lt;&gt;$BG$13,F250&lt;&gt;$BG$12),"grey",IF(F253="","yellow",IF(COUNTIF($CN$6:$CN$32,F253)&gt;0,"","red"))))</f>
        <v>grey</v>
      </c>
      <c r="DF253" s="1165"/>
      <c r="DG253" s="1164" t="str">
        <f>IF(DG249="grey","grey",IF(AND(H250&lt;&gt;$BG$7,H250&lt;&gt;$BG$9,H250&lt;&gt;$BG$13,H250&lt;&gt;$BG$12),"grey",IF(H253="","yellow",IF(COUNTIF($CN$6:$CN$32,H253)&gt;0,"","red"))))</f>
        <v>grey</v>
      </c>
      <c r="DH253" s="1165"/>
      <c r="DI253" s="1164" t="str">
        <f>IF(DI249="grey","grey",IF(AND(J250&lt;&gt;$BG$7,J250&lt;&gt;$BG$9,J250&lt;&gt;$BG$13,J250&lt;&gt;$BG$12),"grey",IF(J253="","yellow",IF(COUNTIF($CN$6:$CN$32,J253)&gt;0,"","red"))))</f>
        <v>grey</v>
      </c>
      <c r="DJ253" s="1165"/>
      <c r="DK253" s="1164" t="str">
        <f>IF(DK249="grey","grey",IF(AND(L250&lt;&gt;$BG$7,L250&lt;&gt;$BG$9,L250&lt;&gt;$BG$13,L250&lt;&gt;$BG$12),"grey",IF(L253="","yellow",IF(COUNTIF($CN$6:$CN$32,L253)&gt;0,"","red"))))</f>
        <v>grey</v>
      </c>
      <c r="DL253" s="1165"/>
      <c r="DM253" s="22" t="str">
        <f>IFERROR(INDEX(内線情報!$BL$5:$BL$41,MATCH(R253,内線情報!$AI$5:$AI$43,0),1),"")</f>
        <v/>
      </c>
      <c r="DS253" s="1141" t="e">
        <f>INDEX(内線情報!$G$5:$G$54,MATCH(Q253,DK,0))</f>
        <v>#N/A</v>
      </c>
      <c r="DV253" s="1153"/>
      <c r="DW253" s="1154"/>
      <c r="DX253" s="1153"/>
      <c r="DY253" s="1154"/>
      <c r="DZ253" s="1153"/>
      <c r="EA253" s="1154"/>
      <c r="EB253" s="1153"/>
      <c r="EC253" s="1154"/>
      <c r="ED253" s="1153"/>
      <c r="EE253" s="1154"/>
      <c r="EF253" s="1153"/>
      <c r="EG253" s="1154"/>
      <c r="ET253" s="1153"/>
      <c r="EU253" s="1154"/>
      <c r="EV253" s="1153"/>
      <c r="EW253" s="1154"/>
      <c r="EX253" s="1153"/>
      <c r="EY253" s="1154"/>
      <c r="EZ253" s="1153"/>
      <c r="FA253" s="1154"/>
      <c r="FB253" s="1153"/>
      <c r="FC253" s="1154"/>
      <c r="FD253" s="1153"/>
      <c r="FE253" s="1154"/>
      <c r="FF253" s="411"/>
      <c r="FG253" s="411"/>
      <c r="FH253" s="411"/>
      <c r="FI253" s="411"/>
      <c r="FJ253" s="411"/>
      <c r="FK253" s="411"/>
      <c r="FL253" s="411"/>
      <c r="FM253" s="411"/>
      <c r="FN253" s="411"/>
      <c r="FO253" s="411"/>
      <c r="FP253" s="411"/>
      <c r="FQ253" s="411"/>
      <c r="FR253" s="1153"/>
      <c r="FS253" s="1154"/>
      <c r="FT253" s="1153"/>
      <c r="FU253" s="1154"/>
      <c r="FV253" s="1153"/>
      <c r="FW253" s="1154"/>
      <c r="FX253" s="1153"/>
      <c r="FY253" s="1154"/>
      <c r="FZ253" s="1153"/>
      <c r="GA253" s="1154"/>
      <c r="GB253" s="1153"/>
      <c r="GC253" s="1154"/>
      <c r="GE253" s="1151" t="str">
        <f>IF($GF253="grey","grey","")</f>
        <v>grey</v>
      </c>
      <c r="GF253" s="1151" t="str">
        <f>IF($GG253="grey","grey","")</f>
        <v>grey</v>
      </c>
      <c r="GG253" s="1160" t="str">
        <f>IF(Q253="","grey",IF(COUNTIF(Q:Q,Q253)&gt;1,"red",IF(COUNTIF(_DK,Q253)&gt;0,"","red")))</f>
        <v>grey</v>
      </c>
      <c r="GH253" s="1151" t="str">
        <f>IF($GF253="grey","grey","")</f>
        <v>grey</v>
      </c>
      <c r="GI253" s="633" t="str">
        <f t="shared" ref="GI253:HR253" si="675">IF(GI230="grey","grey",IF($GG253="grey","grey",IF(S253="","yellow",IF(COUNTIF($CT$6:$CT$21,S253)&gt;0,"","red"))))</f>
        <v>grey</v>
      </c>
      <c r="GJ253" s="633" t="str">
        <f t="shared" si="675"/>
        <v>grey</v>
      </c>
      <c r="GK253" s="633" t="str">
        <f t="shared" si="675"/>
        <v>grey</v>
      </c>
      <c r="GL253" s="633" t="str">
        <f t="shared" si="675"/>
        <v>grey</v>
      </c>
      <c r="GM253" s="633" t="str">
        <f t="shared" si="675"/>
        <v>grey</v>
      </c>
      <c r="GN253" s="633" t="str">
        <f t="shared" si="675"/>
        <v>grey</v>
      </c>
      <c r="GO253" s="633" t="str">
        <f t="shared" si="675"/>
        <v>grey</v>
      </c>
      <c r="GP253" s="633" t="str">
        <f t="shared" si="675"/>
        <v>grey</v>
      </c>
      <c r="GQ253" s="633" t="str">
        <f t="shared" si="675"/>
        <v>grey</v>
      </c>
      <c r="GR253" s="633" t="str">
        <f t="shared" si="675"/>
        <v>grey</v>
      </c>
      <c r="GS253" s="633" t="str">
        <f t="shared" si="675"/>
        <v>grey</v>
      </c>
      <c r="GT253" s="633" t="str">
        <f t="shared" si="675"/>
        <v>grey</v>
      </c>
      <c r="GU253" s="633" t="str">
        <f t="shared" si="675"/>
        <v>grey</v>
      </c>
      <c r="GV253" s="633" t="str">
        <f t="shared" si="675"/>
        <v>grey</v>
      </c>
      <c r="GW253" s="633" t="str">
        <f t="shared" si="675"/>
        <v>grey</v>
      </c>
      <c r="GX253" s="633" t="str">
        <f t="shared" si="675"/>
        <v>grey</v>
      </c>
      <c r="GY253" s="633" t="str">
        <f t="shared" si="675"/>
        <v>grey</v>
      </c>
      <c r="GZ253" s="633" t="str">
        <f t="shared" si="675"/>
        <v>grey</v>
      </c>
      <c r="HA253" s="633" t="str">
        <f t="shared" si="675"/>
        <v>grey</v>
      </c>
      <c r="HB253" s="633" t="str">
        <f t="shared" si="675"/>
        <v>grey</v>
      </c>
      <c r="HC253" s="633" t="str">
        <f t="shared" si="675"/>
        <v>grey</v>
      </c>
      <c r="HD253" s="633" t="str">
        <f t="shared" si="675"/>
        <v>grey</v>
      </c>
      <c r="HE253" s="633" t="str">
        <f t="shared" si="675"/>
        <v>grey</v>
      </c>
      <c r="HF253" s="633" t="str">
        <f t="shared" si="675"/>
        <v>grey</v>
      </c>
      <c r="HG253" s="633" t="str">
        <f t="shared" si="675"/>
        <v>grey</v>
      </c>
      <c r="HH253" s="633" t="str">
        <f t="shared" si="675"/>
        <v>grey</v>
      </c>
      <c r="HI253" s="633" t="str">
        <f t="shared" si="675"/>
        <v>grey</v>
      </c>
      <c r="HJ253" s="633" t="str">
        <f t="shared" si="675"/>
        <v>grey</v>
      </c>
      <c r="HK253" s="633" t="str">
        <f t="shared" si="675"/>
        <v>grey</v>
      </c>
      <c r="HL253" s="633" t="str">
        <f t="shared" si="675"/>
        <v>grey</v>
      </c>
      <c r="HM253" s="633" t="str">
        <f t="shared" si="675"/>
        <v>grey</v>
      </c>
      <c r="HN253" s="633" t="str">
        <f t="shared" si="675"/>
        <v>grey</v>
      </c>
      <c r="HO253" s="633" t="str">
        <f t="shared" si="675"/>
        <v>grey</v>
      </c>
      <c r="HP253" s="633" t="str">
        <f t="shared" si="675"/>
        <v>grey</v>
      </c>
      <c r="HQ253" s="633" t="str">
        <f t="shared" si="675"/>
        <v>grey</v>
      </c>
      <c r="HR253" s="633" t="str">
        <f t="shared" si="675"/>
        <v>grey</v>
      </c>
      <c r="HS253" s="1162" t="str">
        <f t="shared" ref="HS253" si="676">IF($GG253="grey","grey",IF(BC253="","",IF(COUNTIF($CV$6:$CV$7,BC253)&gt;0,"","red")))</f>
        <v>grey</v>
      </c>
      <c r="HT253" s="1151" t="str">
        <f t="shared" ref="HT253:HU253" si="677">IF($GG253="grey","grey","")</f>
        <v>grey</v>
      </c>
      <c r="HU253" s="1160" t="str">
        <f t="shared" si="677"/>
        <v>grey</v>
      </c>
    </row>
    <row r="254" spans="2:229">
      <c r="B254" s="1186" t="s">
        <v>315</v>
      </c>
      <c r="C254" s="1187"/>
      <c r="D254" s="1186" t="s">
        <v>316</v>
      </c>
      <c r="E254" s="1187"/>
      <c r="F254" s="1186" t="s">
        <v>317</v>
      </c>
      <c r="G254" s="1187"/>
      <c r="H254" s="1186" t="s">
        <v>318</v>
      </c>
      <c r="I254" s="1187"/>
      <c r="J254" s="1186" t="s">
        <v>319</v>
      </c>
      <c r="K254" s="1187"/>
      <c r="L254" s="1186" t="s">
        <v>320</v>
      </c>
      <c r="M254" s="1187"/>
      <c r="O254" s="1152"/>
      <c r="P254" s="1152"/>
      <c r="Q254" s="1161"/>
      <c r="R254" s="1152"/>
      <c r="S254" s="635" t="s">
        <v>643</v>
      </c>
      <c r="T254" s="635" t="s">
        <v>643</v>
      </c>
      <c r="U254" s="635" t="s">
        <v>643</v>
      </c>
      <c r="V254" s="635" t="s">
        <v>643</v>
      </c>
      <c r="W254" s="635" t="s">
        <v>643</v>
      </c>
      <c r="X254" s="635" t="s">
        <v>643</v>
      </c>
      <c r="Y254" s="635" t="s">
        <v>643</v>
      </c>
      <c r="Z254" s="635" t="s">
        <v>643</v>
      </c>
      <c r="AA254" s="635" t="s">
        <v>643</v>
      </c>
      <c r="AB254" s="635" t="s">
        <v>643</v>
      </c>
      <c r="AC254" s="635" t="s">
        <v>643</v>
      </c>
      <c r="AD254" s="635" t="s">
        <v>643</v>
      </c>
      <c r="AE254" s="635" t="s">
        <v>643</v>
      </c>
      <c r="AF254" s="635" t="s">
        <v>643</v>
      </c>
      <c r="AG254" s="635" t="s">
        <v>643</v>
      </c>
      <c r="AH254" s="635" t="s">
        <v>643</v>
      </c>
      <c r="AI254" s="635" t="s">
        <v>643</v>
      </c>
      <c r="AJ254" s="635" t="s">
        <v>643</v>
      </c>
      <c r="AK254" s="635" t="s">
        <v>643</v>
      </c>
      <c r="AL254" s="635" t="s">
        <v>643</v>
      </c>
      <c r="AM254" s="635" t="s">
        <v>643</v>
      </c>
      <c r="AN254" s="635" t="s">
        <v>643</v>
      </c>
      <c r="AO254" s="635" t="s">
        <v>643</v>
      </c>
      <c r="AP254" s="635" t="s">
        <v>643</v>
      </c>
      <c r="AQ254" s="635" t="s">
        <v>643</v>
      </c>
      <c r="AR254" s="635" t="s">
        <v>643</v>
      </c>
      <c r="AS254" s="635" t="s">
        <v>643</v>
      </c>
      <c r="AT254" s="635" t="s">
        <v>643</v>
      </c>
      <c r="AU254" s="635" t="s">
        <v>643</v>
      </c>
      <c r="AV254" s="635" t="s">
        <v>643</v>
      </c>
      <c r="AW254" s="635" t="s">
        <v>643</v>
      </c>
      <c r="AX254" s="635" t="s">
        <v>643</v>
      </c>
      <c r="AY254" s="635" t="s">
        <v>643</v>
      </c>
      <c r="AZ254" s="635" t="s">
        <v>643</v>
      </c>
      <c r="BA254" s="635" t="s">
        <v>643</v>
      </c>
      <c r="BB254" s="635" t="s">
        <v>643</v>
      </c>
      <c r="BC254" s="1179"/>
      <c r="BD254" s="1152"/>
      <c r="BE254" s="1181"/>
      <c r="BQ254" s="52"/>
      <c r="BS254" s="52"/>
      <c r="BU254" s="52"/>
      <c r="BV254" s="50"/>
      <c r="BW254" s="52"/>
      <c r="BY254" s="52"/>
      <c r="CA254" s="52"/>
      <c r="CC254" s="52"/>
      <c r="CE254" s="52"/>
      <c r="CG254" s="52"/>
      <c r="CH254" s="50"/>
      <c r="CI254" s="52"/>
      <c r="CK254" s="52"/>
      <c r="CM254" s="52"/>
      <c r="DA254" s="1166" t="str">
        <f>IFERROR(IF(COUNT(Q233:Q258)&gt;0,IF($DN232&lt;36,"grey",B254),"grey"),B254)</f>
        <v>grey</v>
      </c>
      <c r="DB254" s="1167"/>
      <c r="DC254" s="1166" t="str">
        <f>IFERROR(IF(COUNT(Q233:Q258)&gt;0,IF($DN232&lt;36,"grey",D254),"grey"),D254)</f>
        <v>grey</v>
      </c>
      <c r="DD254" s="1167"/>
      <c r="DE254" s="1166" t="str">
        <f>IFERROR(IF(COUNT(Q233:Q258)&gt;0,IF($DN232&lt;36,"grey",F254),"grey"),F254)</f>
        <v>grey</v>
      </c>
      <c r="DF254" s="1167"/>
      <c r="DG254" s="1166" t="str">
        <f>IFERROR(IF(COUNT(Q233:Q258)&gt;0,IF($DN232&lt;36,"grey",H254),"grey"),H254)</f>
        <v>grey</v>
      </c>
      <c r="DH254" s="1167"/>
      <c r="DI254" s="1166" t="str">
        <f>IFERROR(IF(COUNT(Q233:Q258)&gt;0,IF($DN232&lt;36,"grey",J254),"grey"),J254)</f>
        <v>grey</v>
      </c>
      <c r="DJ254" s="1167"/>
      <c r="DK254" s="1166" t="str">
        <f>IFERROR(IF(COUNT(Q233:Q258)&gt;0,IF($DN232&lt;36,"grey",L254),"grey"),L254)</f>
        <v>grey</v>
      </c>
      <c r="DL254" s="1167"/>
      <c r="DM254" s="22" t="str">
        <f>IFERROR(INDEX(内線情報!$BL$5:$BL$41,MATCH(R254,内線情報!$AI$5:$AI$43,0),1),"")</f>
        <v/>
      </c>
      <c r="DS254" s="1141"/>
      <c r="DV254" s="1166"/>
      <c r="DW254" s="1167"/>
      <c r="DX254" s="1166"/>
      <c r="DY254" s="1167"/>
      <c r="DZ254" s="1166"/>
      <c r="EA254" s="1167"/>
      <c r="EB254" s="1166"/>
      <c r="EC254" s="1167"/>
      <c r="ED254" s="1166"/>
      <c r="EE254" s="1167"/>
      <c r="EF254" s="1166"/>
      <c r="EG254" s="1167"/>
      <c r="ET254" s="1166"/>
      <c r="EU254" s="1167"/>
      <c r="EV254" s="1166"/>
      <c r="EW254" s="1167"/>
      <c r="EX254" s="1166"/>
      <c r="EY254" s="1167"/>
      <c r="EZ254" s="1166"/>
      <c r="FA254" s="1167"/>
      <c r="FB254" s="1166"/>
      <c r="FC254" s="1167"/>
      <c r="FD254" s="1166"/>
      <c r="FE254" s="1167"/>
      <c r="FF254" s="420"/>
      <c r="FG254" s="420"/>
      <c r="FH254" s="420"/>
      <c r="FI254" s="420"/>
      <c r="FJ254" s="420"/>
      <c r="FK254" s="420"/>
      <c r="FL254" s="420"/>
      <c r="FM254" s="420"/>
      <c r="FN254" s="420"/>
      <c r="FO254" s="420"/>
      <c r="FP254" s="420"/>
      <c r="FQ254" s="420"/>
      <c r="FR254" s="1166"/>
      <c r="FS254" s="1167"/>
      <c r="FT254" s="1166"/>
      <c r="FU254" s="1167"/>
      <c r="FV254" s="1166"/>
      <c r="FW254" s="1167"/>
      <c r="FX254" s="1166"/>
      <c r="FY254" s="1167"/>
      <c r="FZ254" s="1166"/>
      <c r="GA254" s="1167"/>
      <c r="GB254" s="1166"/>
      <c r="GC254" s="1167"/>
      <c r="GE254" s="1152"/>
      <c r="GF254" s="1152"/>
      <c r="GG254" s="1161"/>
      <c r="GH254" s="1152"/>
      <c r="GI254" s="633" t="str">
        <f t="shared" ref="GI254:HR254" si="678">IF(GI230="grey","grey",IF($GG253="grey","grey",IF(S254="","yellow",IF(COUNTIF($CW$6:$CW$7,S254)&gt;0,"","red"))))</f>
        <v>grey</v>
      </c>
      <c r="GJ254" s="633" t="str">
        <f t="shared" si="678"/>
        <v>grey</v>
      </c>
      <c r="GK254" s="633" t="str">
        <f t="shared" si="678"/>
        <v>grey</v>
      </c>
      <c r="GL254" s="633" t="str">
        <f t="shared" si="678"/>
        <v>grey</v>
      </c>
      <c r="GM254" s="633" t="str">
        <f t="shared" si="678"/>
        <v>grey</v>
      </c>
      <c r="GN254" s="633" t="str">
        <f t="shared" si="678"/>
        <v>grey</v>
      </c>
      <c r="GO254" s="633" t="str">
        <f t="shared" si="678"/>
        <v>grey</v>
      </c>
      <c r="GP254" s="633" t="str">
        <f t="shared" si="678"/>
        <v>grey</v>
      </c>
      <c r="GQ254" s="633" t="str">
        <f t="shared" si="678"/>
        <v>grey</v>
      </c>
      <c r="GR254" s="633" t="str">
        <f t="shared" si="678"/>
        <v>grey</v>
      </c>
      <c r="GS254" s="633" t="str">
        <f t="shared" si="678"/>
        <v>grey</v>
      </c>
      <c r="GT254" s="633" t="str">
        <f t="shared" si="678"/>
        <v>grey</v>
      </c>
      <c r="GU254" s="633" t="str">
        <f t="shared" si="678"/>
        <v>grey</v>
      </c>
      <c r="GV254" s="633" t="str">
        <f t="shared" si="678"/>
        <v>grey</v>
      </c>
      <c r="GW254" s="633" t="str">
        <f t="shared" si="678"/>
        <v>grey</v>
      </c>
      <c r="GX254" s="633" t="str">
        <f t="shared" si="678"/>
        <v>grey</v>
      </c>
      <c r="GY254" s="633" t="str">
        <f t="shared" si="678"/>
        <v>grey</v>
      </c>
      <c r="GZ254" s="633" t="str">
        <f t="shared" si="678"/>
        <v>grey</v>
      </c>
      <c r="HA254" s="633" t="str">
        <f t="shared" si="678"/>
        <v>grey</v>
      </c>
      <c r="HB254" s="633" t="str">
        <f t="shared" si="678"/>
        <v>grey</v>
      </c>
      <c r="HC254" s="633" t="str">
        <f t="shared" si="678"/>
        <v>grey</v>
      </c>
      <c r="HD254" s="633" t="str">
        <f t="shared" si="678"/>
        <v>grey</v>
      </c>
      <c r="HE254" s="633" t="str">
        <f t="shared" si="678"/>
        <v>grey</v>
      </c>
      <c r="HF254" s="633" t="str">
        <f t="shared" si="678"/>
        <v>grey</v>
      </c>
      <c r="HG254" s="633" t="str">
        <f t="shared" si="678"/>
        <v>grey</v>
      </c>
      <c r="HH254" s="633" t="str">
        <f t="shared" si="678"/>
        <v>grey</v>
      </c>
      <c r="HI254" s="633" t="str">
        <f t="shared" si="678"/>
        <v>grey</v>
      </c>
      <c r="HJ254" s="633" t="str">
        <f t="shared" si="678"/>
        <v>grey</v>
      </c>
      <c r="HK254" s="633" t="str">
        <f t="shared" si="678"/>
        <v>grey</v>
      </c>
      <c r="HL254" s="633" t="str">
        <f t="shared" si="678"/>
        <v>grey</v>
      </c>
      <c r="HM254" s="633" t="str">
        <f t="shared" si="678"/>
        <v>grey</v>
      </c>
      <c r="HN254" s="633" t="str">
        <f t="shared" si="678"/>
        <v>grey</v>
      </c>
      <c r="HO254" s="633" t="str">
        <f t="shared" si="678"/>
        <v>grey</v>
      </c>
      <c r="HP254" s="633" t="str">
        <f t="shared" si="678"/>
        <v>grey</v>
      </c>
      <c r="HQ254" s="633" t="str">
        <f t="shared" si="678"/>
        <v>grey</v>
      </c>
      <c r="HR254" s="633" t="str">
        <f t="shared" si="678"/>
        <v>grey</v>
      </c>
      <c r="HS254" s="1163"/>
      <c r="HT254" s="1152"/>
      <c r="HU254" s="1161"/>
    </row>
    <row r="255" spans="2:229">
      <c r="B255" s="34" t="s">
        <v>57</v>
      </c>
      <c r="C255" s="35"/>
      <c r="D255" s="34" t="s">
        <v>57</v>
      </c>
      <c r="E255" s="35"/>
      <c r="F255" s="34" t="s">
        <v>57</v>
      </c>
      <c r="G255" s="35"/>
      <c r="H255" s="34" t="s">
        <v>57</v>
      </c>
      <c r="I255" s="35"/>
      <c r="J255" s="34" t="s">
        <v>57</v>
      </c>
      <c r="K255" s="35"/>
      <c r="L255" s="34" t="s">
        <v>57</v>
      </c>
      <c r="M255" s="35"/>
      <c r="O255" s="1151">
        <v>12</v>
      </c>
      <c r="P255" s="1151" t="str">
        <f>IFERROR(INDEX(内線情報!$C$5:$C$54,MATCH($Q255,内線情報!$B$5:$B$54,0)),"")&amp;""</f>
        <v/>
      </c>
      <c r="Q255" s="1160"/>
      <c r="R255" s="1151" t="str">
        <f>IFERROR(INDEX(内線情報!$D$5:$D$54,MATCH($Q255,内線情報!$B$5:$B$54,0)),"")&amp;""</f>
        <v/>
      </c>
      <c r="S255" s="634" t="s">
        <v>643</v>
      </c>
      <c r="T255" s="634" t="s">
        <v>643</v>
      </c>
      <c r="U255" s="634" t="s">
        <v>643</v>
      </c>
      <c r="V255" s="634" t="s">
        <v>643</v>
      </c>
      <c r="W255" s="634" t="s">
        <v>643</v>
      </c>
      <c r="X255" s="634" t="s">
        <v>643</v>
      </c>
      <c r="Y255" s="634" t="s">
        <v>643</v>
      </c>
      <c r="Z255" s="634" t="s">
        <v>643</v>
      </c>
      <c r="AA255" s="634" t="s">
        <v>643</v>
      </c>
      <c r="AB255" s="634" t="s">
        <v>643</v>
      </c>
      <c r="AC255" s="634" t="s">
        <v>643</v>
      </c>
      <c r="AD255" s="634" t="s">
        <v>643</v>
      </c>
      <c r="AE255" s="634" t="s">
        <v>643</v>
      </c>
      <c r="AF255" s="634" t="s">
        <v>643</v>
      </c>
      <c r="AG255" s="634" t="s">
        <v>643</v>
      </c>
      <c r="AH255" s="634" t="s">
        <v>643</v>
      </c>
      <c r="AI255" s="634" t="s">
        <v>643</v>
      </c>
      <c r="AJ255" s="634" t="s">
        <v>643</v>
      </c>
      <c r="AK255" s="634" t="s">
        <v>643</v>
      </c>
      <c r="AL255" s="634" t="s">
        <v>643</v>
      </c>
      <c r="AM255" s="634" t="s">
        <v>643</v>
      </c>
      <c r="AN255" s="634" t="s">
        <v>643</v>
      </c>
      <c r="AO255" s="634" t="s">
        <v>643</v>
      </c>
      <c r="AP255" s="634" t="s">
        <v>643</v>
      </c>
      <c r="AQ255" s="634" t="s">
        <v>643</v>
      </c>
      <c r="AR255" s="634" t="s">
        <v>643</v>
      </c>
      <c r="AS255" s="634" t="s">
        <v>643</v>
      </c>
      <c r="AT255" s="634" t="s">
        <v>643</v>
      </c>
      <c r="AU255" s="634" t="s">
        <v>643</v>
      </c>
      <c r="AV255" s="634" t="s">
        <v>643</v>
      </c>
      <c r="AW255" s="634" t="s">
        <v>643</v>
      </c>
      <c r="AX255" s="634" t="s">
        <v>643</v>
      </c>
      <c r="AY255" s="634" t="s">
        <v>643</v>
      </c>
      <c r="AZ255" s="634" t="s">
        <v>643</v>
      </c>
      <c r="BA255" s="634" t="s">
        <v>643</v>
      </c>
      <c r="BB255" s="634" t="s">
        <v>643</v>
      </c>
      <c r="BC255" s="1178" t="s">
        <v>643</v>
      </c>
      <c r="BD255" s="1151" t="str">
        <f>IFERROR(IF(Q255="","",IF(ISBLANK(INDEX(内線情報!$G$5:$G$54,Q255)),1,DS255)),"")&amp;""</f>
        <v/>
      </c>
      <c r="BE255" s="1180"/>
      <c r="BU255" s="50"/>
      <c r="BV255" s="50"/>
      <c r="BW255" s="50"/>
      <c r="CG255" s="50"/>
      <c r="CH255" s="50"/>
      <c r="CI255" s="50"/>
      <c r="DA255" s="34" t="str">
        <f>IF(DA254="grey","grey",IF(B255="","yellow",IF(COUNTIF($BG$6:$BG$39,B255)&gt;0,"","red")))</f>
        <v>grey</v>
      </c>
      <c r="DB255" s="35" t="str">
        <f ca="1">IF(DA254="grey","grey",IFERROR(IF(COUNTIF(INDIRECT(B255),SUBSTITUTE(C255,"*","~")),EU255,"red"),IF(AND(C255&lt;&gt;$BG$7,C255&lt;&gt;$BG$8,C255&lt;&gt;$BG$9,C255&lt;&gt;$BG$10,C255&lt;&gt;$BG$11,C255&lt;&gt;$BG$12,C255&lt;&gt;$BG$13),"grey",EU255)))</f>
        <v>grey</v>
      </c>
      <c r="DC255" s="34" t="str">
        <f>IF(DC254="grey","grey",IF(D255="","yellow",IF(COUNTIF($BG$6:$BG$39,D255)&gt;0,"","red")))</f>
        <v>grey</v>
      </c>
      <c r="DD255" s="35" t="str">
        <f ca="1">IF(DC254="grey","grey",IFERROR(IF(COUNTIF(INDIRECT(D255),SUBSTITUTE(E255,"*","~")),EW255,"red"),IF(AND(E255&lt;&gt;$BG$7,E255&lt;&gt;$BG$8,E255&lt;&gt;$BG$9,E255&lt;&gt;$BG$10,E255&lt;&gt;$BG$11,E255&lt;&gt;$BG$12,E255&lt;&gt;$BG$13),"grey",EW255)))</f>
        <v>grey</v>
      </c>
      <c r="DE255" s="34" t="str">
        <f>IF(DE254="grey","grey",IF(F255="","yellow",IF(COUNTIF($BG$6:$BG$39,F255)&gt;0,"","red")))</f>
        <v>grey</v>
      </c>
      <c r="DF255" s="35" t="str">
        <f ca="1">IF(DE254="grey","grey",IFERROR(IF(COUNTIF(INDIRECT(F255),SUBSTITUTE(G255,"*","~")),EY255,"red"),IF(AND(G255&lt;&gt;$BG$7,G255&lt;&gt;$BG$8,G255&lt;&gt;$BG$9,G255&lt;&gt;$BG$10,G255&lt;&gt;$BG$11,G255&lt;&gt;$BG$12,G255&lt;&gt;$BG$13),"grey",EY255)))</f>
        <v>grey</v>
      </c>
      <c r="DG255" s="34" t="str">
        <f>IF(DG254="grey","grey",IF(H255="","yellow",IF(COUNTIF($BG$6:$BG$39,H255)&gt;0,"","red")))</f>
        <v>grey</v>
      </c>
      <c r="DH255" s="35" t="str">
        <f ca="1">IF(DG254="grey","grey",IFERROR(IF(COUNTIF(INDIRECT(H255),SUBSTITUTE(I255,"*","~")),FA255,"red"),IF(AND(I255&lt;&gt;$BG$7,I255&lt;&gt;$BG$8,I255&lt;&gt;$BG$9,I255&lt;&gt;$BG$10,I255&lt;&gt;$BG$11,I255&lt;&gt;$BG$12,I255&lt;&gt;$BG$13),"grey",FA255)))</f>
        <v>grey</v>
      </c>
      <c r="DI255" s="34" t="str">
        <f>IF(DI254="grey","grey",IF(J255="","yellow",IF(COUNTIF($BG$6:$BG$39,J255)&gt;0,"","red")))</f>
        <v>grey</v>
      </c>
      <c r="DJ255" s="35" t="str">
        <f ca="1">IF(DI254="grey","grey",IFERROR(IF(COUNTIF(INDIRECT(J255),SUBSTITUTE(K255,"*","~")),FC255,"red"),IF(AND(K255&lt;&gt;$BG$7,K255&lt;&gt;$BG$8,K255&lt;&gt;$BG$9,K255&lt;&gt;$BG$10,K255&lt;&gt;$BG$11,K255&lt;&gt;$BG$12,K255&lt;&gt;$BG$13),"grey",FC255)))</f>
        <v>grey</v>
      </c>
      <c r="DK255" s="34" t="str">
        <f>IF(DK254="grey","grey",IF(L255="","yellow",IF(COUNTIF($BG$6:$BG$39,L255)&gt;0,"","red")))</f>
        <v>grey</v>
      </c>
      <c r="DL255" s="35" t="str">
        <f ca="1">IF(DK254="grey","grey",IFERROR(IF(COUNTIF(INDIRECT(L255),SUBSTITUTE(M255,"*","~")),FE255,"red"),IF(AND(M255&lt;&gt;$BG$7,M255&lt;&gt;$BG$8,M255&lt;&gt;$BG$9,M255&lt;&gt;$BG$10,M255&lt;&gt;$BG$11,M255&lt;&gt;$BG$12,M255&lt;&gt;$BG$13),"grey",FE255)))</f>
        <v>grey</v>
      </c>
      <c r="DM255" s="22" t="str">
        <f>IFERROR(INDEX(内線情報!$BL$5:$BL$41,MATCH(R255,内線情報!$AI$5:$AI$43,0),1),"")</f>
        <v/>
      </c>
      <c r="DS255" s="1141" t="e">
        <f>INDEX(内線情報!$G$5:$G$54,MATCH(Q255,DK,0))</f>
        <v>#N/A</v>
      </c>
      <c r="DV255" s="34" t="str">
        <f>CONCATENATE(B255,C255)</f>
        <v>未使用</v>
      </c>
      <c r="DW255" s="35"/>
      <c r="DX255" s="34" t="str">
        <f>CONCATENATE(D255,E255)</f>
        <v>未使用</v>
      </c>
      <c r="DY255" s="35"/>
      <c r="DZ255" s="34" t="str">
        <f>CONCATENATE(F255,G255)</f>
        <v>未使用</v>
      </c>
      <c r="EA255" s="35"/>
      <c r="EB255" s="34" t="str">
        <f>CONCATENATE(H255,I255)</f>
        <v>未使用</v>
      </c>
      <c r="EC255" s="35"/>
      <c r="ED255" s="34" t="str">
        <f>CONCATENATE(J255,K255)</f>
        <v>未使用</v>
      </c>
      <c r="EE255" s="35"/>
      <c r="EF255" s="34" t="str">
        <f>CONCATENATE(L255,M255)</f>
        <v>未使用</v>
      </c>
      <c r="EG255" s="35"/>
      <c r="EH255" s="22">
        <f>COUNTIF($DV$6:$EG$34,DV255)</f>
        <v>18</v>
      </c>
      <c r="EJ255" s="22">
        <f>COUNTIF($DV$6:$EG$34,DX255)</f>
        <v>18</v>
      </c>
      <c r="EL255" s="22">
        <f>COUNTIF($DV$6:$EG$34,DZ255)</f>
        <v>18</v>
      </c>
      <c r="EN255" s="22">
        <f>COUNTIF($DV$6:$EG$34,EB255)</f>
        <v>18</v>
      </c>
      <c r="EP255" s="22">
        <f>COUNTIF($DV$6:$EG$34,ED255)</f>
        <v>18</v>
      </c>
      <c r="ER255" s="22">
        <f>COUNTIF($DV$6:$EG$34,EF255)</f>
        <v>18</v>
      </c>
      <c r="ET255" s="34" t="str">
        <f>IF(DV255="未使用","",IF(EH255&lt;2,"","red"))</f>
        <v/>
      </c>
      <c r="EU255" s="35" t="str">
        <f>IF(B255="ボックスキー","",IF(C255="","red",FS255))</f>
        <v>red</v>
      </c>
      <c r="EV255" s="34" t="str">
        <f>IF(DX255="未使用","",IF(EJ255&lt;2,"","red"))</f>
        <v/>
      </c>
      <c r="EW255" s="35" t="str">
        <f>IF(D255="ボックスキー","",IF(E255="","red",FU255))</f>
        <v>red</v>
      </c>
      <c r="EX255" s="34" t="str">
        <f>IF(DZ255="未使用","",IF(EL255&lt;2,"","red"))</f>
        <v/>
      </c>
      <c r="EY255" s="35" t="str">
        <f>IF(F255="ボックスキー","",IF(G255="","red",FW255))</f>
        <v>red</v>
      </c>
      <c r="EZ255" s="34" t="str">
        <f>IF(EB255="未使用","",IF(EN255&lt;2,"","red"))</f>
        <v/>
      </c>
      <c r="FA255" s="35" t="str">
        <f>IF(H255="ボックスキー","",IF(I255="","red",FY255))</f>
        <v>red</v>
      </c>
      <c r="FB255" s="34" t="str">
        <f>IF(ED255="未使用","",IF(EP255&lt;2,"","red"))</f>
        <v/>
      </c>
      <c r="FC255" s="35" t="str">
        <f>IF(J255="ボックスキー","",IF(K255="","red",GA255))</f>
        <v>red</v>
      </c>
      <c r="FD255" s="34" t="str">
        <f>IF(EF255="未使用","",IF(ER255&lt;2,"","red"))</f>
        <v/>
      </c>
      <c r="FE255" s="35" t="str">
        <f>IF(L255="ボックスキー","",IF(M255="","red",GC255))</f>
        <v>red</v>
      </c>
      <c r="FF255" s="419"/>
      <c r="FG255" s="419"/>
      <c r="FH255" s="419"/>
      <c r="FI255" s="419"/>
      <c r="FJ255" s="419"/>
      <c r="FK255" s="419"/>
      <c r="FL255" s="419"/>
      <c r="FM255" s="419"/>
      <c r="FN255" s="419"/>
      <c r="FO255" s="419"/>
      <c r="FP255" s="419"/>
      <c r="FQ255" s="419"/>
      <c r="FR255" s="34"/>
      <c r="FS255" s="35" t="str">
        <f>IF(B255=$FG$6,INDEX($FG$7:$FG$18,C255),IF(B255=$FH$6,INDEX($FH$7:$FH$12,C255),IF(B255=$FI$6,INDEX($FI$7:$FI$18,C255),IF(B255=$FJ$6,INDEX($FJ$7:$FJ$56,C255),"none"))))</f>
        <v>none</v>
      </c>
      <c r="FT255" s="34"/>
      <c r="FU255" s="35" t="str">
        <f>IF(D255=$FG$6,INDEX($FG$7:$FG$18,E255),IF(D255=$FH$6,INDEX($FH$7:$FH$12,E255),IF(D255=$FI$6,INDEX($FI$7:$FI$18,E255),IF(D255=$FJ$6,INDEX($FJ$7:$FJ$56,E255),"none"))))</f>
        <v>none</v>
      </c>
      <c r="FV255" s="34"/>
      <c r="FW255" s="35" t="str">
        <f>IF(F255=$FG$6,INDEX($FG$7:$FG$18,G255),IF(F255=$FH$6,INDEX($FH$7:$FH$12,G255),IF(F255=$FI$6,INDEX($FI$7:$FI$18,G255),IF(F255=$FJ$6,INDEX($FJ$7:$FJ$56,G255),"none"))))</f>
        <v>none</v>
      </c>
      <c r="FX255" s="34"/>
      <c r="FY255" s="35" t="str">
        <f>IF(H255=$FG$6,INDEX($FG$7:$FG$18,I255),IF(H255=$FH$6,INDEX($FH$7:$FH$12,I255),IF(H255=$FI$6,INDEX($FI$7:$FI$18,I255),IF(H255=$FJ$6,INDEX($FJ$7:$FJ$56,I255),"none"))))</f>
        <v>none</v>
      </c>
      <c r="FZ255" s="34"/>
      <c r="GA255" s="35" t="str">
        <f>IF(J255=$FG$6,INDEX($FG$7:$FG$18,K255),IF(J255=$FH$6,INDEX($FH$7:$FH$12,K255),IF(J255=$FI$6,INDEX($FI$7:$FI$18,K255),IF(J255=$FJ$6,INDEX($FJ$7:$FJ$56,K255),"none"))))</f>
        <v>none</v>
      </c>
      <c r="GB255" s="34"/>
      <c r="GC255" s="35" t="str">
        <f>IF(L255=$FG$6,INDEX($FG$7:$FG$18,M255),IF(L255=$FH$6,INDEX($FH$7:$FH$12,M255),IF(L255=$FI$6,INDEX($FI$7:$FI$18,M255),IF(L255=$FJ$6,INDEX($FJ$7:$FJ$56,M255),"none"))))</f>
        <v>none</v>
      </c>
      <c r="GE255" s="1151" t="str">
        <f>IF($GF255="grey","grey","")</f>
        <v>grey</v>
      </c>
      <c r="GF255" s="1151" t="str">
        <f>IF($GG255="grey","grey","")</f>
        <v>grey</v>
      </c>
      <c r="GG255" s="1160" t="str">
        <f>IF(Q255="","grey",IF(COUNTIF(Q:Q,Q255)&gt;1,"red",IF(COUNTIF(_DK,Q255)&gt;0,"","red")))</f>
        <v>grey</v>
      </c>
      <c r="GH255" s="1151" t="str">
        <f>IF($GF255="grey","grey","")</f>
        <v>grey</v>
      </c>
      <c r="GI255" s="633" t="str">
        <f t="shared" ref="GI255:HR255" si="679">IF(GI230="grey","grey",IF($GG255="grey","grey",IF(S255="","yellow",IF(COUNTIF($CT$6:$CT$21,S255)&gt;0,"","red"))))</f>
        <v>grey</v>
      </c>
      <c r="GJ255" s="633" t="str">
        <f t="shared" si="679"/>
        <v>grey</v>
      </c>
      <c r="GK255" s="633" t="str">
        <f t="shared" si="679"/>
        <v>grey</v>
      </c>
      <c r="GL255" s="633" t="str">
        <f t="shared" si="679"/>
        <v>grey</v>
      </c>
      <c r="GM255" s="633" t="str">
        <f t="shared" si="679"/>
        <v>grey</v>
      </c>
      <c r="GN255" s="633" t="str">
        <f t="shared" si="679"/>
        <v>grey</v>
      </c>
      <c r="GO255" s="633" t="str">
        <f t="shared" si="679"/>
        <v>grey</v>
      </c>
      <c r="GP255" s="633" t="str">
        <f t="shared" si="679"/>
        <v>grey</v>
      </c>
      <c r="GQ255" s="633" t="str">
        <f t="shared" si="679"/>
        <v>grey</v>
      </c>
      <c r="GR255" s="633" t="str">
        <f t="shared" si="679"/>
        <v>grey</v>
      </c>
      <c r="GS255" s="633" t="str">
        <f t="shared" si="679"/>
        <v>grey</v>
      </c>
      <c r="GT255" s="633" t="str">
        <f t="shared" si="679"/>
        <v>grey</v>
      </c>
      <c r="GU255" s="633" t="str">
        <f t="shared" si="679"/>
        <v>grey</v>
      </c>
      <c r="GV255" s="633" t="str">
        <f t="shared" si="679"/>
        <v>grey</v>
      </c>
      <c r="GW255" s="633" t="str">
        <f t="shared" si="679"/>
        <v>grey</v>
      </c>
      <c r="GX255" s="633" t="str">
        <f t="shared" si="679"/>
        <v>grey</v>
      </c>
      <c r="GY255" s="633" t="str">
        <f t="shared" si="679"/>
        <v>grey</v>
      </c>
      <c r="GZ255" s="633" t="str">
        <f t="shared" si="679"/>
        <v>grey</v>
      </c>
      <c r="HA255" s="633" t="str">
        <f t="shared" si="679"/>
        <v>grey</v>
      </c>
      <c r="HB255" s="633" t="str">
        <f t="shared" si="679"/>
        <v>grey</v>
      </c>
      <c r="HC255" s="633" t="str">
        <f t="shared" si="679"/>
        <v>grey</v>
      </c>
      <c r="HD255" s="633" t="str">
        <f t="shared" si="679"/>
        <v>grey</v>
      </c>
      <c r="HE255" s="633" t="str">
        <f t="shared" si="679"/>
        <v>grey</v>
      </c>
      <c r="HF255" s="633" t="str">
        <f t="shared" si="679"/>
        <v>grey</v>
      </c>
      <c r="HG255" s="633" t="str">
        <f t="shared" si="679"/>
        <v>grey</v>
      </c>
      <c r="HH255" s="633" t="str">
        <f t="shared" si="679"/>
        <v>grey</v>
      </c>
      <c r="HI255" s="633" t="str">
        <f t="shared" si="679"/>
        <v>grey</v>
      </c>
      <c r="HJ255" s="633" t="str">
        <f t="shared" si="679"/>
        <v>grey</v>
      </c>
      <c r="HK255" s="633" t="str">
        <f t="shared" si="679"/>
        <v>grey</v>
      </c>
      <c r="HL255" s="633" t="str">
        <f t="shared" si="679"/>
        <v>grey</v>
      </c>
      <c r="HM255" s="633" t="str">
        <f t="shared" si="679"/>
        <v>grey</v>
      </c>
      <c r="HN255" s="633" t="str">
        <f t="shared" si="679"/>
        <v>grey</v>
      </c>
      <c r="HO255" s="633" t="str">
        <f t="shared" si="679"/>
        <v>grey</v>
      </c>
      <c r="HP255" s="633" t="str">
        <f t="shared" si="679"/>
        <v>grey</v>
      </c>
      <c r="HQ255" s="633" t="str">
        <f t="shared" si="679"/>
        <v>grey</v>
      </c>
      <c r="HR255" s="633" t="str">
        <f t="shared" si="679"/>
        <v>grey</v>
      </c>
      <c r="HS255" s="1162" t="str">
        <f t="shared" ref="HS255" si="680">IF($GG255="grey","grey",IF(BC255="","",IF(COUNTIF($CV$6:$CV$7,BC255)&gt;0,"","red")))</f>
        <v>grey</v>
      </c>
      <c r="HT255" s="1151" t="str">
        <f t="shared" ref="HT255:HU255" si="681">IF($GG255="grey","grey","")</f>
        <v>grey</v>
      </c>
      <c r="HU255" s="1160" t="str">
        <f t="shared" si="681"/>
        <v>grey</v>
      </c>
    </row>
    <row r="256" spans="2:229">
      <c r="B256" s="1175" t="str">
        <f>IFERROR(INDEX($DV:$DV,ROW()),"")&amp;""</f>
        <v/>
      </c>
      <c r="C256" s="1176"/>
      <c r="D256" s="1177" t="str">
        <f>IFERROR(INDEX($DX:$DX,ROW()),"")&amp;""</f>
        <v/>
      </c>
      <c r="E256" s="1176"/>
      <c r="F256" s="1175" t="str">
        <f>IFERROR(INDEX($DZ:$DZ,ROW()),"")&amp;""</f>
        <v/>
      </c>
      <c r="G256" s="1176"/>
      <c r="H256" s="1175" t="str">
        <f>IFERROR(INDEX($EB:$EB,ROW()),"")&amp;""</f>
        <v/>
      </c>
      <c r="I256" s="1176"/>
      <c r="J256" s="1175" t="str">
        <f>IFERROR(INDEX($ED:$ED,ROW()),"")&amp;""</f>
        <v/>
      </c>
      <c r="K256" s="1176"/>
      <c r="L256" s="1175" t="str">
        <f>IFERROR(INDEX($EF:$EF,ROW()),"")&amp;""</f>
        <v/>
      </c>
      <c r="M256" s="1176"/>
      <c r="O256" s="1152"/>
      <c r="P256" s="1152"/>
      <c r="Q256" s="1161"/>
      <c r="R256" s="1152"/>
      <c r="S256" s="635" t="s">
        <v>643</v>
      </c>
      <c r="T256" s="635" t="s">
        <v>643</v>
      </c>
      <c r="U256" s="635" t="s">
        <v>643</v>
      </c>
      <c r="V256" s="635" t="s">
        <v>643</v>
      </c>
      <c r="W256" s="635" t="s">
        <v>643</v>
      </c>
      <c r="X256" s="635" t="s">
        <v>643</v>
      </c>
      <c r="Y256" s="635" t="s">
        <v>643</v>
      </c>
      <c r="Z256" s="635" t="s">
        <v>643</v>
      </c>
      <c r="AA256" s="635" t="s">
        <v>643</v>
      </c>
      <c r="AB256" s="635" t="s">
        <v>643</v>
      </c>
      <c r="AC256" s="635" t="s">
        <v>643</v>
      </c>
      <c r="AD256" s="635" t="s">
        <v>643</v>
      </c>
      <c r="AE256" s="635" t="s">
        <v>643</v>
      </c>
      <c r="AF256" s="635" t="s">
        <v>643</v>
      </c>
      <c r="AG256" s="635" t="s">
        <v>643</v>
      </c>
      <c r="AH256" s="635" t="s">
        <v>643</v>
      </c>
      <c r="AI256" s="635" t="s">
        <v>643</v>
      </c>
      <c r="AJ256" s="635" t="s">
        <v>643</v>
      </c>
      <c r="AK256" s="635" t="s">
        <v>643</v>
      </c>
      <c r="AL256" s="635" t="s">
        <v>643</v>
      </c>
      <c r="AM256" s="635" t="s">
        <v>643</v>
      </c>
      <c r="AN256" s="635" t="s">
        <v>643</v>
      </c>
      <c r="AO256" s="635" t="s">
        <v>643</v>
      </c>
      <c r="AP256" s="635" t="s">
        <v>643</v>
      </c>
      <c r="AQ256" s="635" t="s">
        <v>643</v>
      </c>
      <c r="AR256" s="635" t="s">
        <v>643</v>
      </c>
      <c r="AS256" s="635" t="s">
        <v>643</v>
      </c>
      <c r="AT256" s="635" t="s">
        <v>643</v>
      </c>
      <c r="AU256" s="635" t="s">
        <v>643</v>
      </c>
      <c r="AV256" s="635" t="s">
        <v>643</v>
      </c>
      <c r="AW256" s="635" t="s">
        <v>643</v>
      </c>
      <c r="AX256" s="635" t="s">
        <v>643</v>
      </c>
      <c r="AY256" s="635" t="s">
        <v>643</v>
      </c>
      <c r="AZ256" s="635" t="s">
        <v>643</v>
      </c>
      <c r="BA256" s="635" t="s">
        <v>643</v>
      </c>
      <c r="BB256" s="635" t="s">
        <v>643</v>
      </c>
      <c r="BC256" s="1179"/>
      <c r="BD256" s="1152"/>
      <c r="BE256" s="1181"/>
      <c r="BP256" s="50" t="e">
        <f>INDEX(番号!$CA$5:$CB$44,C255,2)</f>
        <v>#VALUE!</v>
      </c>
      <c r="BQ256" s="50" t="str">
        <f>IF(C255="","",IF(BP256="",INDEX(番号!$CA$44:$CB254,C255,2),BP256))</f>
        <v/>
      </c>
      <c r="BR256" s="50" t="e">
        <f>INDEX(番号!$CC$5:$CE$52,C255,3)</f>
        <v>#VALUE!</v>
      </c>
      <c r="BS256" s="50" t="str">
        <f>IF(C255="","",IF(BR256="0",INDEX(番号!$CC$5:$CE$52,C255,2),BR256))&amp;""</f>
        <v/>
      </c>
      <c r="BT256" s="50" t="e">
        <f>INDEX(番号!$CA$5:$CB$44,E255,2)</f>
        <v>#VALUE!</v>
      </c>
      <c r="BU256" s="50" t="str">
        <f>IF(E255="","",IF(BT256="",INDEX(番号!$CA$44:$CB254,E255,2),BT256))&amp;""</f>
        <v/>
      </c>
      <c r="BV256" s="50" t="e">
        <f>INDEX(番号!$CC$5:$CE$52,E255,3)</f>
        <v>#VALUE!</v>
      </c>
      <c r="BW256" s="50" t="str">
        <f>IF(E255="","",IF(BV256="0",INDEX(番号!$CC$5:$CE$52,E255,2),BV256))&amp;""</f>
        <v/>
      </c>
      <c r="BX256" s="50" t="e">
        <f>INDEX(番号!$CA$5:$CB$44,G255,2)</f>
        <v>#VALUE!</v>
      </c>
      <c r="BY256" s="50" t="str">
        <f>IF(G255="","",IF(BX256="",INDEX(番号!$CA$44:$CB254,G255,2),BX256))&amp;""</f>
        <v/>
      </c>
      <c r="BZ256" s="50" t="e">
        <f>INDEX(番号!$CC$5:$CE$52,G255,3)</f>
        <v>#VALUE!</v>
      </c>
      <c r="CA256" s="50" t="str">
        <f>IF(G255="","",IF(BZ256="0",INDEX(番号!$CC$5:$CE$52,G255,2),BZ256))&amp;""</f>
        <v/>
      </c>
      <c r="CB256" s="50" t="e">
        <f>INDEX(番号!$CA$5:$CB$44,I255,2)</f>
        <v>#VALUE!</v>
      </c>
      <c r="CC256" s="50" t="str">
        <f>IF(I255="","",IF(CB256="",INDEX(番号!$CA$44:$CB254,I255,2),CB256))&amp;""</f>
        <v/>
      </c>
      <c r="CD256" s="50" t="e">
        <f>INDEX(番号!$CC$5:$CE$52,I255,3)</f>
        <v>#VALUE!</v>
      </c>
      <c r="CE256" s="50" t="str">
        <f>IF(I255="","",IF(CD256="0",INDEX(番号!$CC$5:$CE$52,I255,2),CD256))&amp;""</f>
        <v/>
      </c>
      <c r="CF256" s="50" t="e">
        <f>INDEX(番号!$CA$5:$CB$44,K255,2)</f>
        <v>#VALUE!</v>
      </c>
      <c r="CG256" s="50" t="str">
        <f>IF(K255="","",IF(CF256="",INDEX(番号!$CA$5:$CB$44,K255,1),CF256))&amp;""</f>
        <v/>
      </c>
      <c r="CH256" s="50" t="e">
        <f>INDEX(番号!$CC$5:$CE$52,K255,3)</f>
        <v>#VALUE!</v>
      </c>
      <c r="CI256" s="50" t="str">
        <f>IF(K255="","",IF(CH256="0",INDEX(番号!$CC$5:$CE$52,K255,2),CH256))&amp;""</f>
        <v/>
      </c>
      <c r="CJ256" s="50" t="e">
        <f>INDEX(番号!$CA$5:$CB$44,M255,2)</f>
        <v>#VALUE!</v>
      </c>
      <c r="CK256" s="50" t="str">
        <f>IF(M255="","",IF(CJ256="",INDEX(番号!$CA$5:$CB$44,M255,1),CJ256))&amp;""</f>
        <v/>
      </c>
      <c r="CL256" s="50" t="e">
        <f>INDEX(番号!$CC$5:$CE$52,M255,3)</f>
        <v>#VALUE!</v>
      </c>
      <c r="CM256" s="50" t="str">
        <f>IF(M255="","",IF(CL256="0",INDEX(番号!$CC$5:$CE$52,M255,2),CL256))&amp;""</f>
        <v/>
      </c>
      <c r="DA256" s="1153" t="str">
        <f>IF(DA254="grey","grey","")</f>
        <v>grey</v>
      </c>
      <c r="DB256" s="1154"/>
      <c r="DC256" s="1153" t="str">
        <f>IF(DC254="grey","grey","")</f>
        <v>grey</v>
      </c>
      <c r="DD256" s="1154"/>
      <c r="DE256" s="1153" t="str">
        <f>IF(DE254="grey","grey","")</f>
        <v>grey</v>
      </c>
      <c r="DF256" s="1154"/>
      <c r="DG256" s="1153" t="str">
        <f>IF(DG254="grey","grey","")</f>
        <v>grey</v>
      </c>
      <c r="DH256" s="1154"/>
      <c r="DI256" s="1153" t="str">
        <f>IF(DI254="grey","grey","")</f>
        <v>grey</v>
      </c>
      <c r="DJ256" s="1154"/>
      <c r="DK256" s="1153" t="str">
        <f>IF(DK254="grey","grey","")</f>
        <v>grey</v>
      </c>
      <c r="DL256" s="1154"/>
      <c r="DM256" s="22" t="str">
        <f>IFERROR(INDEX(内線情報!$BL$5:$BL$41,MATCH(R256,内線情報!$AI$5:$AI$43,0),1),"")</f>
        <v/>
      </c>
      <c r="DS256" s="1141"/>
      <c r="DV256" s="1153" t="str">
        <f>IF(B255="DK",BQ256,IF(B255="NK",BS256,""))</f>
        <v/>
      </c>
      <c r="DW256" s="1154"/>
      <c r="DX256" s="1155" t="str">
        <f>IF(D255="DK",BU256,IF(D255="NK",BW256,""))</f>
        <v/>
      </c>
      <c r="DY256" s="1156"/>
      <c r="DZ256" s="1155" t="str">
        <f>IF(F255="DK",BY256,IF(F255="NK",CA256,""))</f>
        <v/>
      </c>
      <c r="EA256" s="1156"/>
      <c r="EB256" s="1155" t="str">
        <f>IF(H255="DK",CC256,IF(H255="NK",CE256,""))</f>
        <v/>
      </c>
      <c r="EC256" s="1156"/>
      <c r="ED256" s="1155" t="str">
        <f>IF(J255="DK",CG256,IF(J255="NK",CI256,""))</f>
        <v/>
      </c>
      <c r="EE256" s="1156"/>
      <c r="EF256" s="1155" t="str">
        <f>IF(L255="DK",CK256,IF(L255="NK",CM256,""))</f>
        <v/>
      </c>
      <c r="EG256" s="1156"/>
      <c r="ET256" s="1153"/>
      <c r="EU256" s="1154"/>
      <c r="EV256" s="1153"/>
      <c r="EW256" s="1154"/>
      <c r="EX256" s="1153"/>
      <c r="EY256" s="1154"/>
      <c r="EZ256" s="1153"/>
      <c r="FA256" s="1154"/>
      <c r="FB256" s="1153"/>
      <c r="FC256" s="1154"/>
      <c r="FD256" s="1153"/>
      <c r="FE256" s="1154"/>
      <c r="FF256" s="411"/>
      <c r="FG256" s="411"/>
      <c r="FH256" s="411"/>
      <c r="FI256" s="411"/>
      <c r="FJ256" s="411"/>
      <c r="FK256" s="411"/>
      <c r="FL256" s="411"/>
      <c r="FM256" s="411"/>
      <c r="FN256" s="411"/>
      <c r="FO256" s="411"/>
      <c r="FP256" s="411"/>
      <c r="FQ256" s="411"/>
      <c r="FR256" s="1153"/>
      <c r="FS256" s="1154"/>
      <c r="FT256" s="1153"/>
      <c r="FU256" s="1154"/>
      <c r="FV256" s="1153"/>
      <c r="FW256" s="1154"/>
      <c r="FX256" s="1153"/>
      <c r="FY256" s="1154"/>
      <c r="FZ256" s="1153"/>
      <c r="GA256" s="1154"/>
      <c r="GB256" s="1153"/>
      <c r="GC256" s="1154"/>
      <c r="GE256" s="1152"/>
      <c r="GF256" s="1152"/>
      <c r="GG256" s="1161"/>
      <c r="GH256" s="1152"/>
      <c r="GI256" s="633" t="str">
        <f t="shared" ref="GI256:HR256" si="682">IF(GI230="grey","grey",IF($GG255="grey","grey",IF(S256="","yellow",IF(COUNTIF($CW$6:$CW$7,S256)&gt;0,"","red"))))</f>
        <v>grey</v>
      </c>
      <c r="GJ256" s="633" t="str">
        <f t="shared" si="682"/>
        <v>grey</v>
      </c>
      <c r="GK256" s="633" t="str">
        <f t="shared" si="682"/>
        <v>grey</v>
      </c>
      <c r="GL256" s="633" t="str">
        <f t="shared" si="682"/>
        <v>grey</v>
      </c>
      <c r="GM256" s="633" t="str">
        <f t="shared" si="682"/>
        <v>grey</v>
      </c>
      <c r="GN256" s="633" t="str">
        <f t="shared" si="682"/>
        <v>grey</v>
      </c>
      <c r="GO256" s="633" t="str">
        <f t="shared" si="682"/>
        <v>grey</v>
      </c>
      <c r="GP256" s="633" t="str">
        <f t="shared" si="682"/>
        <v>grey</v>
      </c>
      <c r="GQ256" s="633" t="str">
        <f t="shared" si="682"/>
        <v>grey</v>
      </c>
      <c r="GR256" s="633" t="str">
        <f t="shared" si="682"/>
        <v>grey</v>
      </c>
      <c r="GS256" s="633" t="str">
        <f t="shared" si="682"/>
        <v>grey</v>
      </c>
      <c r="GT256" s="633" t="str">
        <f t="shared" si="682"/>
        <v>grey</v>
      </c>
      <c r="GU256" s="633" t="str">
        <f t="shared" si="682"/>
        <v>grey</v>
      </c>
      <c r="GV256" s="633" t="str">
        <f t="shared" si="682"/>
        <v>grey</v>
      </c>
      <c r="GW256" s="633" t="str">
        <f t="shared" si="682"/>
        <v>grey</v>
      </c>
      <c r="GX256" s="633" t="str">
        <f t="shared" si="682"/>
        <v>grey</v>
      </c>
      <c r="GY256" s="633" t="str">
        <f t="shared" si="682"/>
        <v>grey</v>
      </c>
      <c r="GZ256" s="633" t="str">
        <f t="shared" si="682"/>
        <v>grey</v>
      </c>
      <c r="HA256" s="633" t="str">
        <f t="shared" si="682"/>
        <v>grey</v>
      </c>
      <c r="HB256" s="633" t="str">
        <f t="shared" si="682"/>
        <v>grey</v>
      </c>
      <c r="HC256" s="633" t="str">
        <f t="shared" si="682"/>
        <v>grey</v>
      </c>
      <c r="HD256" s="633" t="str">
        <f t="shared" si="682"/>
        <v>grey</v>
      </c>
      <c r="HE256" s="633" t="str">
        <f t="shared" si="682"/>
        <v>grey</v>
      </c>
      <c r="HF256" s="633" t="str">
        <f t="shared" si="682"/>
        <v>grey</v>
      </c>
      <c r="HG256" s="633" t="str">
        <f t="shared" si="682"/>
        <v>grey</v>
      </c>
      <c r="HH256" s="633" t="str">
        <f t="shared" si="682"/>
        <v>grey</v>
      </c>
      <c r="HI256" s="633" t="str">
        <f t="shared" si="682"/>
        <v>grey</v>
      </c>
      <c r="HJ256" s="633" t="str">
        <f t="shared" si="682"/>
        <v>grey</v>
      </c>
      <c r="HK256" s="633" t="str">
        <f t="shared" si="682"/>
        <v>grey</v>
      </c>
      <c r="HL256" s="633" t="str">
        <f t="shared" si="682"/>
        <v>grey</v>
      </c>
      <c r="HM256" s="633" t="str">
        <f t="shared" si="682"/>
        <v>grey</v>
      </c>
      <c r="HN256" s="633" t="str">
        <f t="shared" si="682"/>
        <v>grey</v>
      </c>
      <c r="HO256" s="633" t="str">
        <f t="shared" si="682"/>
        <v>grey</v>
      </c>
      <c r="HP256" s="633" t="str">
        <f t="shared" si="682"/>
        <v>grey</v>
      </c>
      <c r="HQ256" s="633" t="str">
        <f t="shared" si="682"/>
        <v>grey</v>
      </c>
      <c r="HR256" s="633" t="str">
        <f t="shared" si="682"/>
        <v>grey</v>
      </c>
      <c r="HS256" s="1163"/>
      <c r="HT256" s="1152"/>
      <c r="HU256" s="1161"/>
    </row>
    <row r="257" spans="1:229">
      <c r="B257" s="1175" t="str">
        <f>IFERROR(INDEX($DV:$DV,ROW()),"")&amp;""</f>
        <v/>
      </c>
      <c r="C257" s="1176"/>
      <c r="D257" s="1177" t="str">
        <f>IFERROR(INDEX($DX:$DX,ROW()),"")&amp;""</f>
        <v/>
      </c>
      <c r="E257" s="1176"/>
      <c r="F257" s="1175" t="str">
        <f>IFERROR(INDEX($DZ:$DZ,ROW()),"")&amp;""</f>
        <v/>
      </c>
      <c r="G257" s="1176"/>
      <c r="H257" s="1175" t="str">
        <f>IFERROR(INDEX($EB:$EB,ROW()),"")&amp;""</f>
        <v/>
      </c>
      <c r="I257" s="1176"/>
      <c r="J257" s="1175" t="str">
        <f>IFERROR(INDEX($ED:$ED,ROW()),"")&amp;""</f>
        <v/>
      </c>
      <c r="K257" s="1176"/>
      <c r="L257" s="1175" t="str">
        <f>IFERROR(INDEX($EF:$EF,ROW()),"")&amp;""</f>
        <v/>
      </c>
      <c r="M257" s="1176"/>
      <c r="O257" s="1151">
        <v>13</v>
      </c>
      <c r="P257" s="1151" t="str">
        <f>IFERROR(INDEX(内線情報!$C$5:$C$54,MATCH($Q257,内線情報!$B$5:$B$54,0)),"")&amp;""</f>
        <v/>
      </c>
      <c r="Q257" s="1160"/>
      <c r="R257" s="1151" t="str">
        <f>IFERROR(INDEX(内線情報!$D$5:$D$54,MATCH($Q257,内線情報!$B$5:$B$54,0)),"")&amp;""</f>
        <v/>
      </c>
      <c r="S257" s="634" t="s">
        <v>643</v>
      </c>
      <c r="T257" s="634" t="s">
        <v>643</v>
      </c>
      <c r="U257" s="634" t="s">
        <v>643</v>
      </c>
      <c r="V257" s="634" t="s">
        <v>643</v>
      </c>
      <c r="W257" s="634" t="s">
        <v>643</v>
      </c>
      <c r="X257" s="634" t="s">
        <v>643</v>
      </c>
      <c r="Y257" s="634" t="s">
        <v>643</v>
      </c>
      <c r="Z257" s="634" t="s">
        <v>643</v>
      </c>
      <c r="AA257" s="634" t="s">
        <v>643</v>
      </c>
      <c r="AB257" s="634" t="s">
        <v>643</v>
      </c>
      <c r="AC257" s="634" t="s">
        <v>643</v>
      </c>
      <c r="AD257" s="634" t="s">
        <v>643</v>
      </c>
      <c r="AE257" s="634" t="s">
        <v>643</v>
      </c>
      <c r="AF257" s="634" t="s">
        <v>643</v>
      </c>
      <c r="AG257" s="634" t="s">
        <v>643</v>
      </c>
      <c r="AH257" s="634" t="s">
        <v>643</v>
      </c>
      <c r="AI257" s="634" t="s">
        <v>643</v>
      </c>
      <c r="AJ257" s="634" t="s">
        <v>643</v>
      </c>
      <c r="AK257" s="634" t="s">
        <v>643</v>
      </c>
      <c r="AL257" s="634" t="s">
        <v>643</v>
      </c>
      <c r="AM257" s="634" t="s">
        <v>643</v>
      </c>
      <c r="AN257" s="634" t="s">
        <v>643</v>
      </c>
      <c r="AO257" s="634" t="s">
        <v>643</v>
      </c>
      <c r="AP257" s="634" t="s">
        <v>643</v>
      </c>
      <c r="AQ257" s="634" t="s">
        <v>643</v>
      </c>
      <c r="AR257" s="634" t="s">
        <v>643</v>
      </c>
      <c r="AS257" s="634" t="s">
        <v>643</v>
      </c>
      <c r="AT257" s="634" t="s">
        <v>643</v>
      </c>
      <c r="AU257" s="634" t="s">
        <v>643</v>
      </c>
      <c r="AV257" s="634" t="s">
        <v>643</v>
      </c>
      <c r="AW257" s="634" t="s">
        <v>643</v>
      </c>
      <c r="AX257" s="634" t="s">
        <v>643</v>
      </c>
      <c r="AY257" s="634" t="s">
        <v>643</v>
      </c>
      <c r="AZ257" s="634" t="s">
        <v>643</v>
      </c>
      <c r="BA257" s="634" t="s">
        <v>643</v>
      </c>
      <c r="BB257" s="634" t="s">
        <v>643</v>
      </c>
      <c r="BC257" s="1178" t="s">
        <v>643</v>
      </c>
      <c r="BD257" s="1151" t="str">
        <f>IFERROR(IF(Q257="","",IF(ISBLANK(INDEX(内線情報!$G$5:$G$54,Q257)),1,DS257)),"")&amp;""</f>
        <v/>
      </c>
      <c r="BE257" s="1180"/>
      <c r="BP257" s="50" t="s">
        <v>720</v>
      </c>
      <c r="BQ257" s="50" t="str">
        <f>IF(C255="","",INDEX(外線情報!$K$5:$K$16,C255,1))&amp;""</f>
        <v/>
      </c>
      <c r="BR257" s="50" t="s">
        <v>417</v>
      </c>
      <c r="BS257" s="50" t="str">
        <f>IF(C255="","",INDEX(NK･NKG!$CG$5:$CG$52,C255,1))&amp;""</f>
        <v/>
      </c>
      <c r="BT257" s="50" t="s">
        <v>720</v>
      </c>
      <c r="BU257" s="50" t="str">
        <f>IF(E255="","",INDEX(外線情報!$K$5:$K$16,E255,1))&amp;""</f>
        <v/>
      </c>
      <c r="BV257" s="50" t="s">
        <v>417</v>
      </c>
      <c r="BW257" s="50" t="str">
        <f>IF(E255="","",INDEX(NK･NKG!$CG$5:$CG$52,E255,1))&amp;""</f>
        <v/>
      </c>
      <c r="BX257" s="50" t="s">
        <v>720</v>
      </c>
      <c r="BY257" s="50" t="str">
        <f>IF(G255="","",INDEX(外線情報!$K$5:$K$16,G255,1))&amp;""</f>
        <v/>
      </c>
      <c r="BZ257" s="50" t="s">
        <v>417</v>
      </c>
      <c r="CA257" s="50" t="str">
        <f>IF(G255="","",INDEX(NK･NKG!$CG$5:$CG$52,G255,1))&amp;""</f>
        <v/>
      </c>
      <c r="CB257" s="50" t="s">
        <v>720</v>
      </c>
      <c r="CC257" s="50" t="str">
        <f>IF(I255="","",INDEX(外線情報!$K$5:$K$16,I255,1))&amp;""</f>
        <v/>
      </c>
      <c r="CD257" s="50" t="s">
        <v>417</v>
      </c>
      <c r="CE257" s="50" t="str">
        <f>IF(I255="","",INDEX(NK･NKG!$CG$5:$CG$52,I255,1))&amp;""</f>
        <v/>
      </c>
      <c r="CF257" s="50" t="s">
        <v>720</v>
      </c>
      <c r="CG257" s="50" t="str">
        <f>IF(K255="","",INDEX(外線情報!$K$5:$K$16,K255,1))&amp;""</f>
        <v/>
      </c>
      <c r="CH257" s="50" t="s">
        <v>417</v>
      </c>
      <c r="CI257" s="50" t="str">
        <f>IF(K255="","",INDEX(NK･NKG!$CG$5:$CG$52,K255,1))&amp;""</f>
        <v/>
      </c>
      <c r="CJ257" s="50" t="s">
        <v>720</v>
      </c>
      <c r="CK257" s="50" t="str">
        <f>IF(M255="","",INDEX(外線情報!$K$5:$K$16,M255,1))&amp;""</f>
        <v/>
      </c>
      <c r="CL257" s="50" t="s">
        <v>417</v>
      </c>
      <c r="CM257" s="50" t="str">
        <f>IF(M255="","",INDEX(NK･NKG!$CG$5:$CG$52,M255,1))&amp;""</f>
        <v/>
      </c>
      <c r="DA257" s="1153" t="str">
        <f t="shared" ref="DA257" si="683">IF(DA254="grey","grey","")</f>
        <v>grey</v>
      </c>
      <c r="DB257" s="1154"/>
      <c r="DC257" s="1153" t="str">
        <f t="shared" ref="DC257" si="684">IF(DC254="grey","grey","")</f>
        <v>grey</v>
      </c>
      <c r="DD257" s="1154"/>
      <c r="DE257" s="1153" t="str">
        <f t="shared" ref="DE257" si="685">IF(DE254="grey","grey","")</f>
        <v>grey</v>
      </c>
      <c r="DF257" s="1154"/>
      <c r="DG257" s="1153" t="str">
        <f t="shared" ref="DG257" si="686">IF(DG254="grey","grey","")</f>
        <v>grey</v>
      </c>
      <c r="DH257" s="1154"/>
      <c r="DI257" s="1153" t="str">
        <f t="shared" ref="DI257" si="687">IF(DI254="grey","grey","")</f>
        <v>grey</v>
      </c>
      <c r="DJ257" s="1154"/>
      <c r="DK257" s="1153" t="str">
        <f t="shared" ref="DK257" si="688">IF(DK254="grey","grey","")</f>
        <v>grey</v>
      </c>
      <c r="DL257" s="1154"/>
      <c r="DM257" s="22" t="str">
        <f>IFERROR(INDEX(内線情報!$BL$5:$BL$41,MATCH(R257,内線情報!$AI$5:$AI$43,0),1),"")</f>
        <v/>
      </c>
      <c r="DS257" s="1141" t="e">
        <f>INDEX(内線情報!$G$5:$G$54,MATCH(Q257,DK,0))</f>
        <v>#N/A</v>
      </c>
      <c r="DV257" s="1153" t="str">
        <f>IF(B255="IK",BQ257,IF(B255="NK",BS257,""))</f>
        <v/>
      </c>
      <c r="DW257" s="1154"/>
      <c r="DX257" s="1155" t="str">
        <f>IF(D255="IK",BU257,IF(D255="NK",BW257,""))</f>
        <v/>
      </c>
      <c r="DY257" s="1156"/>
      <c r="DZ257" s="1155" t="str">
        <f>IF(F255="IK",BY257,IF(F255="NK",CA257,""))</f>
        <v/>
      </c>
      <c r="EA257" s="1156"/>
      <c r="EB257" s="1155" t="str">
        <f>IF(H255="IK",CC257,IF(H255="NK",CE257,""))</f>
        <v/>
      </c>
      <c r="EC257" s="1156"/>
      <c r="ED257" s="1155" t="str">
        <f>IF(J255="IK",CG257,IF(J255="NK",CI257,""))</f>
        <v/>
      </c>
      <c r="EE257" s="1156"/>
      <c r="EF257" s="1155" t="str">
        <f>IF(L255="IK",CK257,IF(L255="NK",CM257,""))</f>
        <v/>
      </c>
      <c r="EG257" s="1156"/>
      <c r="ET257" s="1153"/>
      <c r="EU257" s="1154"/>
      <c r="EV257" s="1153"/>
      <c r="EW257" s="1154"/>
      <c r="EX257" s="1153"/>
      <c r="EY257" s="1154"/>
      <c r="EZ257" s="1153"/>
      <c r="FA257" s="1154"/>
      <c r="FB257" s="1153"/>
      <c r="FC257" s="1154"/>
      <c r="FD257" s="1153"/>
      <c r="FE257" s="1154"/>
      <c r="FF257" s="411"/>
      <c r="FG257" s="411"/>
      <c r="FH257" s="411"/>
      <c r="FI257" s="411"/>
      <c r="FJ257" s="411"/>
      <c r="FK257" s="411"/>
      <c r="FL257" s="411"/>
      <c r="FM257" s="411"/>
      <c r="FN257" s="411"/>
      <c r="FO257" s="411"/>
      <c r="FP257" s="411"/>
      <c r="FQ257" s="411"/>
      <c r="FR257" s="1153"/>
      <c r="FS257" s="1154"/>
      <c r="FT257" s="1153"/>
      <c r="FU257" s="1154"/>
      <c r="FV257" s="1153"/>
      <c r="FW257" s="1154"/>
      <c r="FX257" s="1153"/>
      <c r="FY257" s="1154"/>
      <c r="FZ257" s="1153"/>
      <c r="GA257" s="1154"/>
      <c r="GB257" s="1153"/>
      <c r="GC257" s="1154"/>
      <c r="GE257" s="1151" t="str">
        <f>IF($GF257="grey","grey","")</f>
        <v>grey</v>
      </c>
      <c r="GF257" s="1151" t="str">
        <f>IF($GG257="grey","grey","")</f>
        <v>grey</v>
      </c>
      <c r="GG257" s="1160" t="str">
        <f>IF(Q257="","grey",IF(COUNTIF(Q:Q,Q257)&gt;1,"red",IF(COUNTIF(_DK,Q257)&gt;0,"","red")))</f>
        <v>grey</v>
      </c>
      <c r="GH257" s="1151" t="str">
        <f>IF($GF257="grey","grey","")</f>
        <v>grey</v>
      </c>
      <c r="GI257" s="633" t="str">
        <f t="shared" ref="GI257:HR257" si="689">IF(GI230="grey","grey",IF($GG257="grey","grey",IF(S257="","yellow",IF(COUNTIF($CT$6:$CT$21,S257)&gt;0,"","red"))))</f>
        <v>grey</v>
      </c>
      <c r="GJ257" s="633" t="str">
        <f t="shared" si="689"/>
        <v>grey</v>
      </c>
      <c r="GK257" s="633" t="str">
        <f t="shared" si="689"/>
        <v>grey</v>
      </c>
      <c r="GL257" s="633" t="str">
        <f t="shared" si="689"/>
        <v>grey</v>
      </c>
      <c r="GM257" s="633" t="str">
        <f t="shared" si="689"/>
        <v>grey</v>
      </c>
      <c r="GN257" s="633" t="str">
        <f t="shared" si="689"/>
        <v>grey</v>
      </c>
      <c r="GO257" s="633" t="str">
        <f t="shared" si="689"/>
        <v>grey</v>
      </c>
      <c r="GP257" s="633" t="str">
        <f t="shared" si="689"/>
        <v>grey</v>
      </c>
      <c r="GQ257" s="633" t="str">
        <f t="shared" si="689"/>
        <v>grey</v>
      </c>
      <c r="GR257" s="633" t="str">
        <f t="shared" si="689"/>
        <v>grey</v>
      </c>
      <c r="GS257" s="633" t="str">
        <f t="shared" si="689"/>
        <v>grey</v>
      </c>
      <c r="GT257" s="633" t="str">
        <f t="shared" si="689"/>
        <v>grey</v>
      </c>
      <c r="GU257" s="633" t="str">
        <f t="shared" si="689"/>
        <v>grey</v>
      </c>
      <c r="GV257" s="633" t="str">
        <f t="shared" si="689"/>
        <v>grey</v>
      </c>
      <c r="GW257" s="633" t="str">
        <f t="shared" si="689"/>
        <v>grey</v>
      </c>
      <c r="GX257" s="633" t="str">
        <f t="shared" si="689"/>
        <v>grey</v>
      </c>
      <c r="GY257" s="633" t="str">
        <f t="shared" si="689"/>
        <v>grey</v>
      </c>
      <c r="GZ257" s="633" t="str">
        <f t="shared" si="689"/>
        <v>grey</v>
      </c>
      <c r="HA257" s="633" t="str">
        <f t="shared" si="689"/>
        <v>grey</v>
      </c>
      <c r="HB257" s="633" t="str">
        <f t="shared" si="689"/>
        <v>grey</v>
      </c>
      <c r="HC257" s="633" t="str">
        <f t="shared" si="689"/>
        <v>grey</v>
      </c>
      <c r="HD257" s="633" t="str">
        <f t="shared" si="689"/>
        <v>grey</v>
      </c>
      <c r="HE257" s="633" t="str">
        <f t="shared" si="689"/>
        <v>grey</v>
      </c>
      <c r="HF257" s="633" t="str">
        <f t="shared" si="689"/>
        <v>grey</v>
      </c>
      <c r="HG257" s="633" t="str">
        <f t="shared" si="689"/>
        <v>grey</v>
      </c>
      <c r="HH257" s="633" t="str">
        <f t="shared" si="689"/>
        <v>grey</v>
      </c>
      <c r="HI257" s="633" t="str">
        <f t="shared" si="689"/>
        <v>grey</v>
      </c>
      <c r="HJ257" s="633" t="str">
        <f t="shared" si="689"/>
        <v>grey</v>
      </c>
      <c r="HK257" s="633" t="str">
        <f t="shared" si="689"/>
        <v>grey</v>
      </c>
      <c r="HL257" s="633" t="str">
        <f t="shared" si="689"/>
        <v>grey</v>
      </c>
      <c r="HM257" s="633" t="str">
        <f t="shared" si="689"/>
        <v>grey</v>
      </c>
      <c r="HN257" s="633" t="str">
        <f t="shared" si="689"/>
        <v>grey</v>
      </c>
      <c r="HO257" s="633" t="str">
        <f t="shared" si="689"/>
        <v>grey</v>
      </c>
      <c r="HP257" s="633" t="str">
        <f t="shared" si="689"/>
        <v>grey</v>
      </c>
      <c r="HQ257" s="633" t="str">
        <f t="shared" si="689"/>
        <v>grey</v>
      </c>
      <c r="HR257" s="633" t="str">
        <f t="shared" si="689"/>
        <v>grey</v>
      </c>
      <c r="HS257" s="1162" t="str">
        <f t="shared" ref="HS257" si="690">IF($GG257="grey","grey",IF(BC257="","",IF(COUNTIF($CV$6:$CV$7,BC257)&gt;0,"","red")))</f>
        <v>grey</v>
      </c>
      <c r="HT257" s="1151" t="str">
        <f t="shared" ref="HT257:HU257" si="691">IF($GG257="grey","grey","")</f>
        <v>grey</v>
      </c>
      <c r="HU257" s="1160" t="str">
        <f t="shared" si="691"/>
        <v>grey</v>
      </c>
    </row>
    <row r="258" spans="1:229">
      <c r="B258" s="1182" t="s">
        <v>1318</v>
      </c>
      <c r="C258" s="1183"/>
      <c r="D258" s="1182" t="s">
        <v>1335</v>
      </c>
      <c r="E258" s="1183"/>
      <c r="F258" s="1182" t="s">
        <v>1318</v>
      </c>
      <c r="G258" s="1183"/>
      <c r="H258" s="1182" t="s">
        <v>1318</v>
      </c>
      <c r="I258" s="1183"/>
      <c r="J258" s="1182" t="s">
        <v>1318</v>
      </c>
      <c r="K258" s="1183"/>
      <c r="L258" s="1182" t="s">
        <v>1318</v>
      </c>
      <c r="M258" s="1183"/>
      <c r="O258" s="1152"/>
      <c r="P258" s="1152"/>
      <c r="Q258" s="1161"/>
      <c r="R258" s="1152"/>
      <c r="S258" s="635" t="s">
        <v>643</v>
      </c>
      <c r="T258" s="635" t="s">
        <v>643</v>
      </c>
      <c r="U258" s="635" t="s">
        <v>643</v>
      </c>
      <c r="V258" s="635" t="s">
        <v>643</v>
      </c>
      <c r="W258" s="635" t="s">
        <v>643</v>
      </c>
      <c r="X258" s="635" t="s">
        <v>643</v>
      </c>
      <c r="Y258" s="635" t="s">
        <v>643</v>
      </c>
      <c r="Z258" s="635" t="s">
        <v>643</v>
      </c>
      <c r="AA258" s="635" t="s">
        <v>643</v>
      </c>
      <c r="AB258" s="635" t="s">
        <v>643</v>
      </c>
      <c r="AC258" s="635" t="s">
        <v>643</v>
      </c>
      <c r="AD258" s="635" t="s">
        <v>643</v>
      </c>
      <c r="AE258" s="635" t="s">
        <v>643</v>
      </c>
      <c r="AF258" s="635" t="s">
        <v>643</v>
      </c>
      <c r="AG258" s="635" t="s">
        <v>643</v>
      </c>
      <c r="AH258" s="635" t="s">
        <v>643</v>
      </c>
      <c r="AI258" s="635" t="s">
        <v>643</v>
      </c>
      <c r="AJ258" s="635" t="s">
        <v>643</v>
      </c>
      <c r="AK258" s="635" t="s">
        <v>643</v>
      </c>
      <c r="AL258" s="635" t="s">
        <v>643</v>
      </c>
      <c r="AM258" s="635" t="s">
        <v>643</v>
      </c>
      <c r="AN258" s="635" t="s">
        <v>643</v>
      </c>
      <c r="AO258" s="635" t="s">
        <v>643</v>
      </c>
      <c r="AP258" s="635" t="s">
        <v>643</v>
      </c>
      <c r="AQ258" s="635" t="s">
        <v>643</v>
      </c>
      <c r="AR258" s="635" t="s">
        <v>643</v>
      </c>
      <c r="AS258" s="635" t="s">
        <v>643</v>
      </c>
      <c r="AT258" s="635" t="s">
        <v>643</v>
      </c>
      <c r="AU258" s="635" t="s">
        <v>643</v>
      </c>
      <c r="AV258" s="635" t="s">
        <v>643</v>
      </c>
      <c r="AW258" s="635" t="s">
        <v>643</v>
      </c>
      <c r="AX258" s="635" t="s">
        <v>643</v>
      </c>
      <c r="AY258" s="635" t="s">
        <v>643</v>
      </c>
      <c r="AZ258" s="635" t="s">
        <v>643</v>
      </c>
      <c r="BA258" s="635" t="s">
        <v>643</v>
      </c>
      <c r="BB258" s="635" t="s">
        <v>643</v>
      </c>
      <c r="BC258" s="1179"/>
      <c r="BD258" s="1152"/>
      <c r="BE258" s="1181"/>
      <c r="DA258" s="1164" t="str">
        <f>IF(DA254="grey","grey",IF(AND(B255&lt;&gt;$BG$7,B255&lt;&gt;$BG$9,B255&lt;&gt;$BG$13,B255&lt;&gt;$BG$12),"grey",IF(B258="","yellow",IF(COUNTIF($CN$6:$CN$32,B258)&gt;0,"","red"))))</f>
        <v>grey</v>
      </c>
      <c r="DB258" s="1165"/>
      <c r="DC258" s="1164" t="str">
        <f>IF(DC254="grey","grey",IF(AND(D255&lt;&gt;$BG$7,D255&lt;&gt;$BG$9,D255&lt;&gt;$BG$13,D255&lt;&gt;$BG$12),"grey",IF(D258="","yellow",IF(COUNTIF($CN$6:$CN$32,D258)&gt;0,"","red"))))</f>
        <v>grey</v>
      </c>
      <c r="DD258" s="1165"/>
      <c r="DE258" s="1164" t="str">
        <f>IF(DE254="grey","grey",IF(AND(F255&lt;&gt;$BG$7,F255&lt;&gt;$BG$9,F255&lt;&gt;$BG$13,F255&lt;&gt;$BG$12),"grey",IF(F258="","yellow",IF(COUNTIF($CN$6:$CN$32,F258)&gt;0,"","red"))))</f>
        <v>grey</v>
      </c>
      <c r="DF258" s="1165"/>
      <c r="DG258" s="1164" t="str">
        <f>IF(DG254="grey","grey",IF(AND(H255&lt;&gt;$BG$7,H255&lt;&gt;$BG$9,H255&lt;&gt;$BG$13,H255&lt;&gt;$BG$12),"grey",IF(H258="","yellow",IF(COUNTIF($CN$6:$CN$32,H258)&gt;0,"","red"))))</f>
        <v>grey</v>
      </c>
      <c r="DH258" s="1165"/>
      <c r="DI258" s="1164" t="str">
        <f>IF(DI254="grey","grey",IF(AND(J255&lt;&gt;$BG$7,J255&lt;&gt;$BG$9,J255&lt;&gt;$BG$13,J255&lt;&gt;$BG$12),"grey",IF(J258="","yellow",IF(COUNTIF($CN$6:$CN$32,J258)&gt;0,"","red"))))</f>
        <v>grey</v>
      </c>
      <c r="DJ258" s="1165"/>
      <c r="DK258" s="1164" t="str">
        <f>IF(DK254="grey","grey",IF(AND(L255&lt;&gt;$BG$7,L255&lt;&gt;$BG$9,L255&lt;&gt;$BG$13,L255&lt;&gt;$BG$12),"grey",IF(L258="","yellow",IF(COUNTIF($CN$6:$CN$32,L258)&gt;0,"","red"))))</f>
        <v>grey</v>
      </c>
      <c r="DL258" s="1165"/>
      <c r="DM258" s="22" t="str">
        <f>IFERROR(INDEX(内線情報!$BL$5:$BL$41,MATCH(R258,内線情報!$AI$5:$AI$43,0),1),"")</f>
        <v/>
      </c>
      <c r="DR258" s="22">
        <f>MAX(DR$2:DR257)</f>
        <v>1</v>
      </c>
      <c r="DS258" s="1141"/>
      <c r="DV258" s="1153"/>
      <c r="DW258" s="1154"/>
      <c r="DX258" s="1153"/>
      <c r="DY258" s="1154"/>
      <c r="DZ258" s="1153"/>
      <c r="EA258" s="1154"/>
      <c r="EB258" s="1153"/>
      <c r="EC258" s="1154"/>
      <c r="ED258" s="1153"/>
      <c r="EE258" s="1154"/>
      <c r="EF258" s="1153"/>
      <c r="EG258" s="1154"/>
      <c r="ET258" s="1153"/>
      <c r="EU258" s="1154"/>
      <c r="EV258" s="1153"/>
      <c r="EW258" s="1154"/>
      <c r="EX258" s="1153"/>
      <c r="EY258" s="1154"/>
      <c r="EZ258" s="1153"/>
      <c r="FA258" s="1154"/>
      <c r="FB258" s="1153"/>
      <c r="FC258" s="1154"/>
      <c r="FD258" s="1153"/>
      <c r="FE258" s="1154"/>
      <c r="FF258" s="411"/>
      <c r="FG258" s="411"/>
      <c r="FH258" s="411"/>
      <c r="FI258" s="411"/>
      <c r="FJ258" s="411"/>
      <c r="FK258" s="411"/>
      <c r="FL258" s="411"/>
      <c r="FM258" s="411"/>
      <c r="FN258" s="411"/>
      <c r="FO258" s="411"/>
      <c r="FP258" s="411"/>
      <c r="FQ258" s="411"/>
      <c r="FR258" s="1153"/>
      <c r="FS258" s="1154"/>
      <c r="FT258" s="1153"/>
      <c r="FU258" s="1154"/>
      <c r="FV258" s="1153"/>
      <c r="FW258" s="1154"/>
      <c r="FX258" s="1153"/>
      <c r="FY258" s="1154"/>
      <c r="FZ258" s="1153"/>
      <c r="GA258" s="1154"/>
      <c r="GB258" s="1153"/>
      <c r="GC258" s="1154"/>
      <c r="GE258" s="1152"/>
      <c r="GF258" s="1152"/>
      <c r="GG258" s="1161"/>
      <c r="GH258" s="1152"/>
      <c r="GI258" s="633" t="str">
        <f t="shared" ref="GI258:HR258" si="692">IF(GI230="grey","grey",IF($GG257="grey","grey",IF(S258="","yellow",IF(COUNTIF($CW$6:$CW$7,S258)&gt;0,"","red"))))</f>
        <v>grey</v>
      </c>
      <c r="GJ258" s="633" t="str">
        <f t="shared" si="692"/>
        <v>grey</v>
      </c>
      <c r="GK258" s="633" t="str">
        <f t="shared" si="692"/>
        <v>grey</v>
      </c>
      <c r="GL258" s="633" t="str">
        <f t="shared" si="692"/>
        <v>grey</v>
      </c>
      <c r="GM258" s="633" t="str">
        <f t="shared" si="692"/>
        <v>grey</v>
      </c>
      <c r="GN258" s="633" t="str">
        <f t="shared" si="692"/>
        <v>grey</v>
      </c>
      <c r="GO258" s="633" t="str">
        <f t="shared" si="692"/>
        <v>grey</v>
      </c>
      <c r="GP258" s="633" t="str">
        <f t="shared" si="692"/>
        <v>grey</v>
      </c>
      <c r="GQ258" s="633" t="str">
        <f t="shared" si="692"/>
        <v>grey</v>
      </c>
      <c r="GR258" s="633" t="str">
        <f t="shared" si="692"/>
        <v>grey</v>
      </c>
      <c r="GS258" s="633" t="str">
        <f t="shared" si="692"/>
        <v>grey</v>
      </c>
      <c r="GT258" s="633" t="str">
        <f t="shared" si="692"/>
        <v>grey</v>
      </c>
      <c r="GU258" s="633" t="str">
        <f t="shared" si="692"/>
        <v>grey</v>
      </c>
      <c r="GV258" s="633" t="str">
        <f t="shared" si="692"/>
        <v>grey</v>
      </c>
      <c r="GW258" s="633" t="str">
        <f t="shared" si="692"/>
        <v>grey</v>
      </c>
      <c r="GX258" s="633" t="str">
        <f t="shared" si="692"/>
        <v>grey</v>
      </c>
      <c r="GY258" s="633" t="str">
        <f t="shared" si="692"/>
        <v>grey</v>
      </c>
      <c r="GZ258" s="633" t="str">
        <f t="shared" si="692"/>
        <v>grey</v>
      </c>
      <c r="HA258" s="633" t="str">
        <f t="shared" si="692"/>
        <v>grey</v>
      </c>
      <c r="HB258" s="633" t="str">
        <f t="shared" si="692"/>
        <v>grey</v>
      </c>
      <c r="HC258" s="633" t="str">
        <f t="shared" si="692"/>
        <v>grey</v>
      </c>
      <c r="HD258" s="633" t="str">
        <f t="shared" si="692"/>
        <v>grey</v>
      </c>
      <c r="HE258" s="633" t="str">
        <f t="shared" si="692"/>
        <v>grey</v>
      </c>
      <c r="HF258" s="633" t="str">
        <f t="shared" si="692"/>
        <v>grey</v>
      </c>
      <c r="HG258" s="633" t="str">
        <f t="shared" si="692"/>
        <v>grey</v>
      </c>
      <c r="HH258" s="633" t="str">
        <f t="shared" si="692"/>
        <v>grey</v>
      </c>
      <c r="HI258" s="633" t="str">
        <f t="shared" si="692"/>
        <v>grey</v>
      </c>
      <c r="HJ258" s="633" t="str">
        <f t="shared" si="692"/>
        <v>grey</v>
      </c>
      <c r="HK258" s="633" t="str">
        <f t="shared" si="692"/>
        <v>grey</v>
      </c>
      <c r="HL258" s="633" t="str">
        <f t="shared" si="692"/>
        <v>grey</v>
      </c>
      <c r="HM258" s="633" t="str">
        <f t="shared" si="692"/>
        <v>grey</v>
      </c>
      <c r="HN258" s="633" t="str">
        <f t="shared" si="692"/>
        <v>grey</v>
      </c>
      <c r="HO258" s="633" t="str">
        <f t="shared" si="692"/>
        <v>grey</v>
      </c>
      <c r="HP258" s="633" t="str">
        <f t="shared" si="692"/>
        <v>grey</v>
      </c>
      <c r="HQ258" s="633" t="str">
        <f t="shared" si="692"/>
        <v>grey</v>
      </c>
      <c r="HR258" s="633" t="str">
        <f t="shared" si="692"/>
        <v>grey</v>
      </c>
      <c r="HS258" s="1163"/>
      <c r="HT258" s="1152"/>
      <c r="HU258" s="1161"/>
    </row>
    <row r="259" spans="1:229">
      <c r="J259" s="39"/>
      <c r="K259" s="39"/>
      <c r="L259" s="39"/>
      <c r="M259" s="39"/>
      <c r="DA259" s="1174" t="s">
        <v>17</v>
      </c>
      <c r="DB259" s="1174"/>
      <c r="DC259" s="1174" t="s">
        <v>17</v>
      </c>
      <c r="DD259" s="1174"/>
      <c r="DE259" s="1174" t="s">
        <v>17</v>
      </c>
      <c r="DF259" s="1174"/>
      <c r="DG259" s="1174" t="s">
        <v>17</v>
      </c>
      <c r="DH259" s="1174"/>
      <c r="DI259" s="1174" t="s">
        <v>17</v>
      </c>
      <c r="DJ259" s="1174"/>
      <c r="DK259" s="1174" t="s">
        <v>17</v>
      </c>
      <c r="DL259" s="1174"/>
    </row>
    <row r="260" spans="1:229">
      <c r="A260" s="27"/>
      <c r="B260" s="28" t="s">
        <v>17</v>
      </c>
      <c r="C260" s="18"/>
      <c r="D260" s="18"/>
      <c r="E260" s="18"/>
      <c r="F260" s="18"/>
      <c r="G260" s="18"/>
      <c r="H260" s="18"/>
      <c r="I260" s="18"/>
      <c r="J260" s="26"/>
      <c r="K260" s="26"/>
      <c r="L260" s="26"/>
      <c r="M260" s="26"/>
      <c r="N260" s="22"/>
      <c r="O260" s="23"/>
      <c r="P260" s="22"/>
      <c r="Q260" s="23"/>
      <c r="R260" s="29"/>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3"/>
      <c r="DA260" s="1174" t="s">
        <v>17</v>
      </c>
      <c r="DB260" s="1174"/>
      <c r="DC260" s="1174" t="s">
        <v>17</v>
      </c>
      <c r="DD260" s="1174"/>
      <c r="DE260" s="1174" t="s">
        <v>17</v>
      </c>
      <c r="DF260" s="1174"/>
      <c r="DG260" s="1174" t="s">
        <v>17</v>
      </c>
      <c r="DH260" s="1174"/>
      <c r="DI260" s="1174" t="s">
        <v>17</v>
      </c>
      <c r="DJ260" s="1174"/>
      <c r="DK260" s="1174" t="s">
        <v>17</v>
      </c>
      <c r="DL260" s="1174"/>
    </row>
    <row r="261" spans="1:229">
      <c r="B261" s="1186" t="s">
        <v>276</v>
      </c>
      <c r="C261" s="1187"/>
      <c r="D261" s="1186" t="s">
        <v>277</v>
      </c>
      <c r="E261" s="1187"/>
      <c r="F261" s="1186" t="s">
        <v>278</v>
      </c>
      <c r="G261" s="1187"/>
      <c r="H261" s="1186" t="s">
        <v>279</v>
      </c>
      <c r="I261" s="1187"/>
      <c r="J261" s="1186" t="s">
        <v>280</v>
      </c>
      <c r="K261" s="1187"/>
      <c r="L261" s="1186" t="s">
        <v>281</v>
      </c>
      <c r="M261" s="1187"/>
      <c r="O261" s="32" t="s">
        <v>282</v>
      </c>
      <c r="P261" s="33" t="s">
        <v>283</v>
      </c>
      <c r="S261" s="1148" t="s">
        <v>284</v>
      </c>
      <c r="T261" s="1149"/>
      <c r="U261" s="1149"/>
      <c r="V261" s="1149"/>
      <c r="W261" s="1149"/>
      <c r="X261" s="1149"/>
      <c r="Y261" s="1149"/>
      <c r="Z261" s="1149"/>
      <c r="AA261" s="1149"/>
      <c r="AB261" s="1149"/>
      <c r="AC261" s="1149"/>
      <c r="AD261" s="1149"/>
      <c r="AE261" s="1149"/>
      <c r="AF261" s="1149"/>
      <c r="AG261" s="1149"/>
      <c r="AH261" s="1149"/>
      <c r="AI261" s="1149"/>
      <c r="AJ261" s="1149"/>
      <c r="AK261" s="1149"/>
      <c r="AL261" s="1149"/>
      <c r="AM261" s="1149"/>
      <c r="AN261" s="1149"/>
      <c r="AO261" s="1149"/>
      <c r="AP261" s="1149"/>
      <c r="AQ261" s="1149"/>
      <c r="AR261" s="1149"/>
      <c r="AS261" s="1149"/>
      <c r="AT261" s="1149"/>
      <c r="AU261" s="1149"/>
      <c r="AV261" s="1149"/>
      <c r="AW261" s="1149"/>
      <c r="AX261" s="1149"/>
      <c r="AY261" s="1149"/>
      <c r="AZ261" s="1149"/>
      <c r="BA261" s="1149"/>
      <c r="BB261" s="1150"/>
      <c r="DA261" s="1166" t="str">
        <f>IFERROR(IF(COUNT(Q265:Q290)&gt;0,IF($DN264&lt;8,"grey",B261),"grey"),B261)</f>
        <v>grey</v>
      </c>
      <c r="DB261" s="1167"/>
      <c r="DC261" s="1166" t="str">
        <f>IFERROR(IF(COUNT(Q265:Q290)&gt;0,IF($DN264&lt;8,"grey",D261),"grey"),D261)</f>
        <v>grey</v>
      </c>
      <c r="DD261" s="1167"/>
      <c r="DE261" s="1166" t="str">
        <f>IFERROR(IF(COUNT(Q265:Q290)&gt;0,IF($DN264&lt;8,"grey",F261),"grey"),F261)</f>
        <v>grey</v>
      </c>
      <c r="DF261" s="1167"/>
      <c r="DG261" s="1166" t="str">
        <f>IFERROR(IF(COUNT(Q265:Q290)&gt;0,IF($DN264&lt;8,"grey",H261),"grey"),H261)</f>
        <v>grey</v>
      </c>
      <c r="DH261" s="1167"/>
      <c r="DI261" s="1166" t="str">
        <f>IFERROR(IF(COUNT(Q265:Q290)&gt;0,IF($DN264&lt;8,"grey",J261),"grey"),J261)</f>
        <v>grey</v>
      </c>
      <c r="DJ261" s="1167"/>
      <c r="DK261" s="1166" t="str">
        <f>IFERROR(IF(COUNT(Q265:Q290)&gt;0,IF($DN264&lt;8,"grey",L261),"grey"),L261)</f>
        <v>grey</v>
      </c>
      <c r="DL261" s="1167"/>
      <c r="DV261" s="1172" t="s">
        <v>1288</v>
      </c>
      <c r="DW261" s="1173"/>
      <c r="DX261" s="1173"/>
      <c r="DY261" s="1173"/>
      <c r="DZ261" s="1173"/>
      <c r="EA261" s="1173"/>
      <c r="EB261" s="1173"/>
      <c r="EC261" s="1173"/>
      <c r="ED261" s="1173"/>
      <c r="EE261" s="1173"/>
      <c r="EF261" s="1173"/>
      <c r="EG261" s="1173"/>
      <c r="EH261" s="1173"/>
      <c r="EI261" s="1173"/>
      <c r="EJ261" s="1173"/>
      <c r="EK261" s="1173"/>
      <c r="EL261" s="1173"/>
      <c r="EM261" s="1173"/>
      <c r="EN261" s="1173"/>
      <c r="EO261" s="1173"/>
      <c r="EP261" s="1173"/>
      <c r="EQ261" s="1173"/>
      <c r="ER261" s="1173"/>
      <c r="ES261" s="1173"/>
      <c r="ET261" s="1173"/>
      <c r="EU261" s="1173"/>
      <c r="EV261" s="1173"/>
      <c r="EW261" s="1173"/>
      <c r="EX261" s="1173"/>
      <c r="EY261" s="1173"/>
      <c r="EZ261" s="1173"/>
      <c r="FA261" s="1173"/>
      <c r="FB261" s="1173"/>
      <c r="FC261" s="1173"/>
      <c r="FD261" s="1173"/>
      <c r="FE261" s="1173"/>
      <c r="FF261" s="417"/>
      <c r="FG261" s="417"/>
      <c r="FH261" s="417"/>
      <c r="FI261" s="417"/>
      <c r="FJ261" s="417"/>
      <c r="FK261" s="417"/>
      <c r="FL261" s="417"/>
      <c r="FM261" s="417"/>
      <c r="FN261" s="417"/>
      <c r="FO261" s="417"/>
      <c r="FP261" s="417"/>
      <c r="FQ261" s="417"/>
      <c r="FR261" s="417"/>
      <c r="FS261" s="417"/>
      <c r="FT261" s="417"/>
      <c r="FU261" s="417"/>
      <c r="FV261" s="417"/>
      <c r="FW261" s="417"/>
      <c r="FX261" s="417"/>
      <c r="FY261" s="417"/>
      <c r="FZ261" s="417"/>
      <c r="GA261" s="417"/>
      <c r="GB261" s="417"/>
      <c r="GC261" s="417"/>
      <c r="GE261" s="32"/>
      <c r="GF261" s="33"/>
      <c r="GI261" s="1148" t="s">
        <v>1290</v>
      </c>
      <c r="GJ261" s="1149"/>
      <c r="GK261" s="1149"/>
      <c r="GL261" s="1149"/>
      <c r="GM261" s="1149"/>
      <c r="GN261" s="1149"/>
      <c r="GO261" s="1149"/>
      <c r="GP261" s="1149"/>
      <c r="GQ261" s="1149"/>
      <c r="GR261" s="1149"/>
      <c r="GS261" s="1149"/>
      <c r="GT261" s="1149"/>
      <c r="GU261" s="1149"/>
      <c r="GV261" s="1149"/>
      <c r="GW261" s="1149"/>
      <c r="GX261" s="1149"/>
      <c r="GY261" s="1149"/>
      <c r="GZ261" s="1149"/>
      <c r="HA261" s="1149"/>
      <c r="HB261" s="1149"/>
      <c r="HC261" s="1149"/>
      <c r="HD261" s="1149"/>
      <c r="HE261" s="1149"/>
      <c r="HF261" s="1149"/>
      <c r="HG261" s="1149"/>
      <c r="HH261" s="1149"/>
      <c r="HI261" s="1149"/>
      <c r="HJ261" s="1149"/>
      <c r="HK261" s="1149"/>
      <c r="HL261" s="1149"/>
      <c r="HM261" s="1149"/>
      <c r="HN261" s="1149"/>
      <c r="HO261" s="1149"/>
      <c r="HP261" s="1149"/>
      <c r="HQ261" s="1149"/>
      <c r="HR261" s="1150"/>
    </row>
    <row r="262" spans="1:229">
      <c r="B262" s="34" t="s">
        <v>57</v>
      </c>
      <c r="C262" s="35"/>
      <c r="D262" s="34" t="s">
        <v>57</v>
      </c>
      <c r="E262" s="35"/>
      <c r="F262" s="34" t="s">
        <v>57</v>
      </c>
      <c r="G262" s="35"/>
      <c r="H262" s="34" t="s">
        <v>57</v>
      </c>
      <c r="I262" s="35"/>
      <c r="J262" s="34" t="s">
        <v>57</v>
      </c>
      <c r="K262" s="35"/>
      <c r="L262" s="34" t="s">
        <v>57</v>
      </c>
      <c r="M262" s="35"/>
      <c r="O262" s="36" t="str">
        <f>IF(SUM(Q264:Q290)&gt;0,DR262,"")</f>
        <v/>
      </c>
      <c r="P262" s="37">
        <f>COUNT(Q264:Q290)</f>
        <v>0</v>
      </c>
      <c r="S262" s="38">
        <v>1</v>
      </c>
      <c r="T262" s="38">
        <v>2</v>
      </c>
      <c r="U262" s="38">
        <v>3</v>
      </c>
      <c r="V262" s="38">
        <v>4</v>
      </c>
      <c r="W262" s="38">
        <v>5</v>
      </c>
      <c r="X262" s="38">
        <v>6</v>
      </c>
      <c r="Y262" s="38">
        <v>7</v>
      </c>
      <c r="Z262" s="38">
        <v>8</v>
      </c>
      <c r="AA262" s="38">
        <v>9</v>
      </c>
      <c r="AB262" s="38">
        <v>10</v>
      </c>
      <c r="AC262" s="38">
        <v>11</v>
      </c>
      <c r="AD262" s="38">
        <v>12</v>
      </c>
      <c r="AE262" s="38">
        <v>13</v>
      </c>
      <c r="AF262" s="38">
        <v>14</v>
      </c>
      <c r="AG262" s="38">
        <v>15</v>
      </c>
      <c r="AH262" s="38">
        <v>16</v>
      </c>
      <c r="AI262" s="38">
        <v>17</v>
      </c>
      <c r="AJ262" s="38">
        <v>18</v>
      </c>
      <c r="AK262" s="38">
        <v>19</v>
      </c>
      <c r="AL262" s="38">
        <v>20</v>
      </c>
      <c r="AM262" s="38">
        <v>21</v>
      </c>
      <c r="AN262" s="38">
        <v>22</v>
      </c>
      <c r="AO262" s="38">
        <v>23</v>
      </c>
      <c r="AP262" s="38">
        <v>24</v>
      </c>
      <c r="AQ262" s="38">
        <v>25</v>
      </c>
      <c r="AR262" s="38">
        <v>26</v>
      </c>
      <c r="AS262" s="38">
        <v>27</v>
      </c>
      <c r="AT262" s="38">
        <v>28</v>
      </c>
      <c r="AU262" s="38">
        <v>29</v>
      </c>
      <c r="AV262" s="38">
        <v>30</v>
      </c>
      <c r="AW262" s="38">
        <v>31</v>
      </c>
      <c r="AX262" s="38">
        <v>32</v>
      </c>
      <c r="AY262" s="38">
        <v>33</v>
      </c>
      <c r="AZ262" s="38">
        <v>34</v>
      </c>
      <c r="BA262" s="38">
        <v>35</v>
      </c>
      <c r="BB262" s="38">
        <v>36</v>
      </c>
      <c r="BP262" s="50" t="s">
        <v>589</v>
      </c>
      <c r="BQ262" s="52"/>
      <c r="BR262" s="50" t="s">
        <v>417</v>
      </c>
      <c r="BS262" s="52"/>
      <c r="BT262" s="50" t="s">
        <v>589</v>
      </c>
      <c r="BU262" s="52"/>
      <c r="BV262" s="50" t="s">
        <v>417</v>
      </c>
      <c r="BW262" s="52"/>
      <c r="BX262" s="50" t="s">
        <v>589</v>
      </c>
      <c r="BY262" s="52"/>
      <c r="BZ262" s="50" t="s">
        <v>417</v>
      </c>
      <c r="CA262" s="52"/>
      <c r="CB262" s="50" t="s">
        <v>589</v>
      </c>
      <c r="CC262" s="52"/>
      <c r="CD262" s="50" t="s">
        <v>417</v>
      </c>
      <c r="CE262" s="52"/>
      <c r="CF262" s="50" t="s">
        <v>589</v>
      </c>
      <c r="CG262" s="52"/>
      <c r="CH262" s="50" t="s">
        <v>417</v>
      </c>
      <c r="CI262" s="52"/>
      <c r="CJ262" s="50" t="s">
        <v>589</v>
      </c>
      <c r="CK262" s="52"/>
      <c r="CL262" s="50" t="s">
        <v>417</v>
      </c>
      <c r="CM262" s="52"/>
      <c r="DA262" s="34" t="str">
        <f>IF(DA261="grey","grey",IF(B262="","yellow",IF(COUNTIF($BG$6:$BG$39,B262)&gt;0,"","red")))</f>
        <v>grey</v>
      </c>
      <c r="DB262" s="35" t="str">
        <f ca="1">IF(DA261="grey","grey",IFERROR(IF(COUNTIF(INDIRECT(B262),SUBSTITUTE(C262,"*","~")),EU262,"red"),IF(AND(C262&lt;&gt;$BG$7,C262&lt;&gt;$BG$8,C262&lt;&gt;$BG$9,C262&lt;&gt;$BG$10,C262&lt;&gt;$BG$11,C262&lt;&gt;$BG$12,C262&lt;&gt;$BG$13),"grey",EU262)))</f>
        <v>grey</v>
      </c>
      <c r="DC262" s="34" t="str">
        <f>IF(DC261="grey","grey",IF(D262="","yellow",IF(COUNTIF($BG$6:$BG$39,D262)&gt;0,"","red")))</f>
        <v>grey</v>
      </c>
      <c r="DD262" s="35" t="str">
        <f ca="1">IF(DC261="grey","grey",IFERROR(IF(COUNTIF(INDIRECT(D262),SUBSTITUTE(E262,"*","~")),EW262,"red"),IF(AND(E262&lt;&gt;$BG$7,E262&lt;&gt;$BG$8,E262&lt;&gt;$BG$9,E262&lt;&gt;$BG$10,E262&lt;&gt;$BG$11,E262&lt;&gt;$BG$12,E262&lt;&gt;$BG$13),"grey",EW262)))</f>
        <v>grey</v>
      </c>
      <c r="DE262" s="34" t="str">
        <f>IF(DE261="grey","grey",IF(F262="","yellow",IF(COUNTIF($BG$6:$BG$39,F262)&gt;0,"","red")))</f>
        <v>grey</v>
      </c>
      <c r="DF262" s="35" t="str">
        <f ca="1">IF(DE261="grey","grey",IFERROR(IF(COUNTIF(INDIRECT(F262),SUBSTITUTE(G262,"*","~")),EY262,"red"),IF(AND(G262&lt;&gt;$BG$7,G262&lt;&gt;$BG$8,G262&lt;&gt;$BG$9,G262&lt;&gt;$BG$10,G262&lt;&gt;$BG$11,G262&lt;&gt;$BG$12,G262&lt;&gt;$BG$13),"grey",EY262)))</f>
        <v>grey</v>
      </c>
      <c r="DG262" s="34" t="str">
        <f>IF(DG261="grey","grey",IF(H262="","yellow",IF(COUNTIF($BG$6:$BG$39,H262)&gt;0,"","red")))</f>
        <v>grey</v>
      </c>
      <c r="DH262" s="35" t="str">
        <f ca="1">IF(DG261="grey","grey",IFERROR(IF(COUNTIF(INDIRECT(H262),SUBSTITUTE(I262,"*","~")),FA262,"red"),IF(AND(I262&lt;&gt;$BG$7,I262&lt;&gt;$BG$8,I262&lt;&gt;$BG$9,I262&lt;&gt;$BG$10,I262&lt;&gt;$BG$11,I262&lt;&gt;$BG$12,I262&lt;&gt;$BG$13),"grey",FA262)))</f>
        <v>grey</v>
      </c>
      <c r="DI262" s="34" t="str">
        <f>IF(DI261="grey","grey",IF(J262="","yellow",IF(COUNTIF($BG$6:$BG$39,J262)&gt;0,"","red")))</f>
        <v>grey</v>
      </c>
      <c r="DJ262" s="35" t="str">
        <f ca="1">IF(DI261="grey","grey",IFERROR(IF(COUNTIF(INDIRECT(J262),SUBSTITUTE(K262,"*","~")),FC262,"red"),IF(AND(K262&lt;&gt;$BG$7,K262&lt;&gt;$BG$8,K262&lt;&gt;$BG$9,K262&lt;&gt;$BG$10,K262&lt;&gt;$BG$11,K262&lt;&gt;$BG$12,K262&lt;&gt;$BG$13),"grey",FC262)))</f>
        <v>grey</v>
      </c>
      <c r="DK262" s="34" t="str">
        <f>IF(DK261="grey","grey",IF(L262="","yellow",IF(COUNTIF($BG$6:$BG$39,L262)&gt;0,"","red")))</f>
        <v>grey</v>
      </c>
      <c r="DL262" s="35" t="str">
        <f ca="1">IF(DK261="grey","grey",IFERROR(IF(COUNTIF(INDIRECT(L262),SUBSTITUTE(M262,"*","~")),FE262,"red"),IF(AND(M262&lt;&gt;$BG$7,M262&lt;&gt;$BG$8,M262&lt;&gt;$BG$9,M262&lt;&gt;$BG$10,M262&lt;&gt;$BG$11,M262&lt;&gt;$BG$12,M262&lt;&gt;$BG$13),"grey",FE262)))</f>
        <v>grey</v>
      </c>
      <c r="DR262" s="22" t="str">
        <f>IF(P262&gt;0,DR258+1,"")</f>
        <v/>
      </c>
      <c r="DS262" s="396"/>
      <c r="DV262" s="34" t="str">
        <f>CONCATENATE(B262,C262)</f>
        <v>未使用</v>
      </c>
      <c r="DW262" s="35"/>
      <c r="DX262" s="34" t="str">
        <f>CONCATENATE(D262,E262)</f>
        <v>未使用</v>
      </c>
      <c r="DY262" s="35"/>
      <c r="DZ262" s="34" t="str">
        <f>CONCATENATE(F262,G262)</f>
        <v>未使用</v>
      </c>
      <c r="EA262" s="35"/>
      <c r="EB262" s="34" t="str">
        <f>CONCATENATE(H262,I262)</f>
        <v>未使用</v>
      </c>
      <c r="EC262" s="35"/>
      <c r="ED262" s="34" t="str">
        <f>CONCATENATE(J262,K262)</f>
        <v>未使用</v>
      </c>
      <c r="EE262" s="35"/>
      <c r="EF262" s="34" t="str">
        <f>CONCATENATE(L262,M262)</f>
        <v>未使用</v>
      </c>
      <c r="EG262" s="35"/>
      <c r="EH262" s="22">
        <f>COUNTIF($DV$6:$EG$34,DV262)</f>
        <v>18</v>
      </c>
      <c r="EJ262" s="22">
        <f>COUNTIF($DV$6:$EG$34,DX262)</f>
        <v>18</v>
      </c>
      <c r="EL262" s="22">
        <f>COUNTIF($DV$6:$EG$34,DZ262)</f>
        <v>18</v>
      </c>
      <c r="EN262" s="22">
        <f>COUNTIF($DV$6:$EG$34,EB262)</f>
        <v>18</v>
      </c>
      <c r="EP262" s="22">
        <f>COUNTIF($DV$6:$EG$34,ED262)</f>
        <v>18</v>
      </c>
      <c r="ER262" s="22">
        <f>COUNTIF($DV$6:$EG$34,EF262)</f>
        <v>18</v>
      </c>
      <c r="ET262" s="34" t="str">
        <f>IF(DV262="未使用","",IF(EH262&lt;2,"","red"))</f>
        <v/>
      </c>
      <c r="EU262" s="35" t="str">
        <f>IF(B262="ボックスキー","",IF(C262="","red",FS262))</f>
        <v>red</v>
      </c>
      <c r="EV262" s="34" t="str">
        <f>IF(DX262="未使用","",IF(EJ262&lt;2,"","red"))</f>
        <v/>
      </c>
      <c r="EW262" s="35" t="str">
        <f>IF(D262="ボックスキー","",IF(E262="","red",FU262))</f>
        <v>red</v>
      </c>
      <c r="EX262" s="34" t="str">
        <f>IF(DZ262="未使用","",IF(EL262&lt;2,"","red"))</f>
        <v/>
      </c>
      <c r="EY262" s="35" t="str">
        <f>IF(F262="ボックスキー","",IF(G262="","red",FW262))</f>
        <v>red</v>
      </c>
      <c r="EZ262" s="34" t="str">
        <f>IF(EB262="未使用","",IF(EN262&lt;2,"","red"))</f>
        <v/>
      </c>
      <c r="FA262" s="35" t="str">
        <f>IF(H262="ボックスキー","",IF(I262="","red",FY262))</f>
        <v>red</v>
      </c>
      <c r="FB262" s="34" t="str">
        <f>IF(ED262="未使用","",IF(EP262&lt;2,"","red"))</f>
        <v/>
      </c>
      <c r="FC262" s="35" t="str">
        <f>IF(J262="ボックスキー","",IF(K262="","red",GA262))</f>
        <v>red</v>
      </c>
      <c r="FD262" s="34" t="str">
        <f>IF(EF262="未使用","",IF(ER262&lt;2,"","red"))</f>
        <v/>
      </c>
      <c r="FE262" s="35" t="str">
        <f>IF(L262="ボックスキー","",IF(M262="","red",GC262))</f>
        <v>red</v>
      </c>
      <c r="FF262" s="419"/>
      <c r="FG262" s="419"/>
      <c r="FH262" s="419"/>
      <c r="FI262" s="419"/>
      <c r="FJ262" s="419"/>
      <c r="FK262" s="419"/>
      <c r="FL262" s="419"/>
      <c r="FM262" s="419"/>
      <c r="FN262" s="419"/>
      <c r="FO262" s="419"/>
      <c r="FP262" s="419"/>
      <c r="FQ262" s="419"/>
      <c r="FR262" s="34"/>
      <c r="FS262" s="35" t="str">
        <f>IF(B262=$FG$6,INDEX($FG$7:$FG$18,C262),IF(B262=$FH$6,INDEX($FH$7:$FH$12,C262),IF(B262=$FI$6,INDEX($FI$7:$FI$18,C262),IF(B262=$FJ$6,INDEX($FJ$7:$FJ$56,C262),"none"))))</f>
        <v>none</v>
      </c>
      <c r="FT262" s="34"/>
      <c r="FU262" s="35" t="str">
        <f>IF(D262=$FG$6,INDEX($FG$7:$FG$18,E262),IF(D262=$FH$6,INDEX($FH$7:$FH$12,E262),IF(D262=$FI$6,INDEX($FI$7:$FI$18,E262),IF(D262=$FJ$6,INDEX($FJ$7:$FJ$56,E262),"none"))))</f>
        <v>none</v>
      </c>
      <c r="FV262" s="34"/>
      <c r="FW262" s="35" t="str">
        <f>IF(F262=$FG$6,INDEX($FG$7:$FG$18,G262),IF(F262=$FH$6,INDEX($FH$7:$FH$12,G262),IF(F262=$FI$6,INDEX($FI$7:$FI$18,G262),IF(F262=$FJ$6,INDEX($FJ$7:$FJ$56,G262),"none"))))</f>
        <v>none</v>
      </c>
      <c r="FX262" s="34"/>
      <c r="FY262" s="35" t="str">
        <f>IF(H262=$FG$6,INDEX($FG$7:$FG$18,I262),IF(H262=$FH$6,INDEX($FH$7:$FH$12,I262),IF(H262=$FI$6,INDEX($FI$7:$FI$18,I262),IF(H262=$FJ$6,INDEX($FJ$7:$FJ$56,I262),"none"))))</f>
        <v>none</v>
      </c>
      <c r="FZ262" s="34"/>
      <c r="GA262" s="35" t="str">
        <f>IF(J262=$FG$6,INDEX($FG$7:$FG$18,K262),IF(J262=$FH$6,INDEX($FH$7:$FH$12,K262),IF(J262=$FI$6,INDEX($FI$7:$FI$18,K262),IF(J262=$FJ$6,INDEX($FJ$7:$FJ$56,K262),"none"))))</f>
        <v>none</v>
      </c>
      <c r="GB262" s="34"/>
      <c r="GC262" s="35" t="str">
        <f>IF(L262=$FG$6,INDEX($FG$7:$FG$18,M262),IF(L262=$FH$6,INDEX($FH$7:$FH$12,M262),IF(L262=$FI$6,INDEX($FI$7:$FI$18,M262),IF(L262=$FJ$6,INDEX($FJ$7:$FJ$56,M262),"none"))))</f>
        <v>none</v>
      </c>
      <c r="GE262" s="36" t="str">
        <f>IF(COUNTIF($GG265:$GG290,"grey")=13,"grey","")</f>
        <v>grey</v>
      </c>
      <c r="GF262" s="36" t="str">
        <f>IF(COUNTIF($GG265:$GG290,"grey")=13,"grey","")</f>
        <v>grey</v>
      </c>
      <c r="GI262" s="686" t="str">
        <f>IFERROR(IF(COUNT($Q265:$Q290)&gt;0,IF($DN264&lt;8,"grey",B261),"grey"),B261)</f>
        <v>grey</v>
      </c>
      <c r="GJ262" s="686" t="str">
        <f>IFERROR(IF(COUNT($Q265:$Q290)&gt;0,IF($DN264&lt;8,"grey",D261),"grey"),D261)</f>
        <v>grey</v>
      </c>
      <c r="GK262" s="686" t="str">
        <f>IFERROR(IF(COUNT($Q265:$Q290)&gt;0,IF($DN264&lt;8,"grey",F261),"grey"),F261)</f>
        <v>grey</v>
      </c>
      <c r="GL262" s="686" t="str">
        <f>IFERROR(IF(COUNT($Q265:$Q290)&gt;0,IF($DN264&lt;8,"grey",H261),"grey"),H261)</f>
        <v>grey</v>
      </c>
      <c r="GM262" s="686" t="str">
        <f>IFERROR(IF(COUNT($Q265:$Q290)&gt;0,IF($DN264&lt;8,"grey",J261),"grey"),J261)</f>
        <v>grey</v>
      </c>
      <c r="GN262" s="686" t="str">
        <f>IFERROR(IF(COUNT($Q265:$Q290)&gt;0,IF($DN264&lt;8,"grey",L261),"grey"),L261)</f>
        <v>grey</v>
      </c>
      <c r="GO262" s="686" t="str">
        <f>IFERROR(IF(COUNT($Q265:$Q290)&gt;0,IF($DN264&lt;8,"grey",B266),"grey"),B266)</f>
        <v>grey</v>
      </c>
      <c r="GP262" s="686" t="str">
        <f>IFERROR(IF(COUNT($Q265:$Q290)&gt;0,IF($DN264&lt;8,"grey",D266),"grey"),D266)</f>
        <v>grey</v>
      </c>
      <c r="GQ262" s="686" t="str">
        <f>IFERROR(IF(COUNT($Q265:$Q290)&gt;0,IF($DN264&lt;18,"grey",F266),"grey"),F266)</f>
        <v>grey</v>
      </c>
      <c r="GR262" s="686" t="str">
        <f>IFERROR(IF(COUNT($Q265:$Q290)&gt;0,IF($DN264&lt;18,"grey",H266),"grey"),H266)</f>
        <v>grey</v>
      </c>
      <c r="GS262" s="686" t="str">
        <f>IFERROR(IF(COUNT($Q265:$Q290)&gt;0,IF($DN264&lt;18,"grey",J266),"grey"),J266)</f>
        <v>grey</v>
      </c>
      <c r="GT262" s="686" t="str">
        <f>IFERROR(IF(COUNT($Q265:$Q290)&gt;0,IF($DN264&lt;18,"grey",L266),"grey"),L266)</f>
        <v>grey</v>
      </c>
      <c r="GU262" s="686" t="str">
        <f>IFERROR(IF(COUNT($Q265:$Q290)&gt;0,IF($DN264&lt;18,"grey",B271),"grey"),B271)</f>
        <v>grey</v>
      </c>
      <c r="GV262" s="686" t="str">
        <f>IFERROR(IF(COUNT($Q265:$Q290)&gt;0,IF($DN264&lt;18,"grey",D271),"grey"),D271)</f>
        <v>grey</v>
      </c>
      <c r="GW262" s="686" t="str">
        <f>IFERROR(IF(COUNT($Q265:$Q290)&gt;0,IF($DN264&lt;18,"grey",F271),"grey"),F271)</f>
        <v>grey</v>
      </c>
      <c r="GX262" s="686" t="str">
        <f>IFERROR(IF(COUNT($Q265:$Q290)&gt;0,IF($DN264&lt;18,"grey",H271),"grey"),H271)</f>
        <v>grey</v>
      </c>
      <c r="GY262" s="686" t="str">
        <f>IFERROR(IF(COUNT($Q265:$Q290)&gt;0,IF($DN264&lt;18,"grey",J271),"grey"),J271)</f>
        <v>grey</v>
      </c>
      <c r="GZ262" s="686" t="str">
        <f>IFERROR(IF(COUNT($Q265:$Q290)&gt;0,IF($DN264&lt;18,"grey",L271),"grey"),L271)</f>
        <v>grey</v>
      </c>
      <c r="HA262" s="686" t="str">
        <f>IFERROR(IF(COUNT($Q265:$Q290)&gt;0,IF($DN264&lt;24,"grey",B276),"grey"),B276)</f>
        <v>grey</v>
      </c>
      <c r="HB262" s="686" t="str">
        <f>IFERROR(IF(COUNT($Q265:$Q290)&gt;0,IF($DN264&lt;24,"grey",D276),"grey"),D276)</f>
        <v>grey</v>
      </c>
      <c r="HC262" s="686" t="str">
        <f>IFERROR(IF(COUNT($Q265:$Q290)&gt;0,IF($DN264&lt;24,"grey",F276),"grey"),F276)</f>
        <v>grey</v>
      </c>
      <c r="HD262" s="686" t="str">
        <f>IFERROR(IF(COUNT($Q265:$Q290)&gt;0,IF($DN264&lt;24,"grey",H276),"grey"),H276)</f>
        <v>grey</v>
      </c>
      <c r="HE262" s="686" t="str">
        <f>IFERROR(IF(COUNT($Q265:$Q290)&gt;0,IF($DN264&lt;24,"grey",J276),"grey"),J276)</f>
        <v>grey</v>
      </c>
      <c r="HF262" s="686" t="str">
        <f>IFERROR(IF(COUNT($Q265:$Q290)&gt;0,IF($DN264&lt;24,"grey",L276),"grey"),L276)</f>
        <v>grey</v>
      </c>
      <c r="HG262" s="686" t="str">
        <f>IFERROR(IF(COUNT($Q265:$Q290)&gt;0,IF($DN264&lt;36,"grey",B281),"grey"),B281)</f>
        <v>grey</v>
      </c>
      <c r="HH262" s="686" t="str">
        <f>IFERROR(IF(COUNT($Q265:$Q290)&gt;0,IF($DN264&lt;36,"grey",D281),"grey"),D281)</f>
        <v>grey</v>
      </c>
      <c r="HI262" s="686" t="str">
        <f>IFERROR(IF(COUNT($Q265:$Q290)&gt;0,IF($DN264&lt;36,"grey",F281),"grey"),F281)</f>
        <v>grey</v>
      </c>
      <c r="HJ262" s="686" t="str">
        <f>IFERROR(IF(COUNT($Q265:$Q290)&gt;0,IF($DN264&lt;36,"grey",H281),"grey"),H281)</f>
        <v>grey</v>
      </c>
      <c r="HK262" s="686" t="str">
        <f>IFERROR(IF(COUNT($Q265:$Q290)&gt;0,IF($DN264&lt;36,"grey",J281),"grey"),J281)</f>
        <v>grey</v>
      </c>
      <c r="HL262" s="686" t="str">
        <f>IFERROR(IF(COUNT($Q265:$Q290)&gt;0,IF($DN264&lt;36,"grey",L281),"grey"),L281)</f>
        <v>grey</v>
      </c>
      <c r="HM262" s="686" t="str">
        <f>IFERROR(IF(COUNT($Q265:$Q290)&gt;0,IF($DN264&lt;36,"grey",B286),"grey"),B286)</f>
        <v>grey</v>
      </c>
      <c r="HN262" s="686" t="str">
        <f>IFERROR(IF(COUNT($Q265:$Q290)&gt;0,IF($DN264&lt;36,"grey",D286),"grey"),D286)</f>
        <v>grey</v>
      </c>
      <c r="HO262" s="686" t="str">
        <f>IFERROR(IF(COUNT($Q265:$Q290)&gt;0,IF($DN264&lt;36,"grey",F286),"grey"),F286)</f>
        <v>grey</v>
      </c>
      <c r="HP262" s="686" t="str">
        <f>IFERROR(IF(COUNT($Q265:$Q290)&gt;0,IF($DN264&lt;36,"grey",H286),"grey"),H286)</f>
        <v>grey</v>
      </c>
      <c r="HQ262" s="686" t="str">
        <f>IFERROR(IF(COUNT($Q265:$Q290)&gt;0,IF($DN264&lt;36,"grey",J286),"grey"),J286)</f>
        <v>grey</v>
      </c>
      <c r="HR262" s="686" t="str">
        <f>IFERROR(IF(COUNT($Q265:$Q290)&gt;0,IF($DN264&lt;36,"grey",L286),"grey"),L286)</f>
        <v>grey</v>
      </c>
    </row>
    <row r="263" spans="1:229">
      <c r="B263" s="1175" t="str">
        <f>IFERROR(INDEX($DV:$DV,ROW()),"")&amp;""</f>
        <v/>
      </c>
      <c r="C263" s="1176"/>
      <c r="D263" s="1177" t="str">
        <f>IFERROR(INDEX($DX:$DX,ROW()),"")&amp;""</f>
        <v/>
      </c>
      <c r="E263" s="1176"/>
      <c r="F263" s="1175" t="str">
        <f>IFERROR(INDEX($DZ:$DZ,ROW()),"")&amp;""</f>
        <v/>
      </c>
      <c r="G263" s="1176"/>
      <c r="H263" s="1175" t="str">
        <f>IFERROR(INDEX($EB:$EB,ROW()),"")&amp;""</f>
        <v/>
      </c>
      <c r="I263" s="1176"/>
      <c r="J263" s="1175" t="str">
        <f>IFERROR(INDEX($ED:$ED,ROW()),"")&amp;""</f>
        <v/>
      </c>
      <c r="K263" s="1176"/>
      <c r="L263" s="1175" t="str">
        <f>IFERROR(INDEX($EF:$EF,ROW()),"")&amp;""</f>
        <v/>
      </c>
      <c r="M263" s="1176"/>
      <c r="O263" s="1170" t="s">
        <v>285</v>
      </c>
      <c r="P263" s="1170" t="s">
        <v>286</v>
      </c>
      <c r="Q263" s="1168" t="s">
        <v>287</v>
      </c>
      <c r="R263" s="1170" t="s">
        <v>288</v>
      </c>
      <c r="S263" s="1157" t="s">
        <v>1373</v>
      </c>
      <c r="T263" s="1158"/>
      <c r="U263" s="1158"/>
      <c r="V263" s="1158"/>
      <c r="W263" s="1158"/>
      <c r="X263" s="1158"/>
      <c r="Y263" s="1158"/>
      <c r="Z263" s="1158"/>
      <c r="AA263" s="1158"/>
      <c r="AB263" s="1158"/>
      <c r="AC263" s="1158"/>
      <c r="AD263" s="1158"/>
      <c r="AE263" s="1158"/>
      <c r="AF263" s="1158"/>
      <c r="AG263" s="1158"/>
      <c r="AH263" s="1158"/>
      <c r="AI263" s="1158"/>
      <c r="AJ263" s="1158"/>
      <c r="AK263" s="1158"/>
      <c r="AL263" s="1158"/>
      <c r="AM263" s="1158"/>
      <c r="AN263" s="1158"/>
      <c r="AO263" s="1158"/>
      <c r="AP263" s="1158"/>
      <c r="AQ263" s="1158"/>
      <c r="AR263" s="1158"/>
      <c r="AS263" s="1158"/>
      <c r="AT263" s="1158"/>
      <c r="AU263" s="1158"/>
      <c r="AV263" s="1158"/>
      <c r="AW263" s="1158"/>
      <c r="AX263" s="1158"/>
      <c r="AY263" s="1158"/>
      <c r="AZ263" s="1158"/>
      <c r="BA263" s="1158"/>
      <c r="BB263" s="1159"/>
      <c r="BC263" s="1188" t="s">
        <v>1371</v>
      </c>
      <c r="BD263" s="1170" t="s">
        <v>584</v>
      </c>
      <c r="BE263" s="1168" t="s">
        <v>290</v>
      </c>
      <c r="BP263" s="50" t="e">
        <f>INDEX(番号!$CA$5:$CB$44,C262,2)</f>
        <v>#VALUE!</v>
      </c>
      <c r="BQ263" s="50" t="str">
        <f>IF(C262="","",IF(BP263="",INDEX(番号!$CA$44:$CB261,C262,2),BP263))</f>
        <v/>
      </c>
      <c r="BR263" s="50" t="e">
        <f>INDEX(番号!$CC$5:$CE$52,C262,3)</f>
        <v>#VALUE!</v>
      </c>
      <c r="BS263" s="50" t="str">
        <f>IF(C262="","",IF(BR263="0",INDEX(番号!$CC$5:$CE$52,C262,2),BR263))&amp;""</f>
        <v/>
      </c>
      <c r="BT263" s="50" t="e">
        <f>INDEX(番号!$CA$5:$CB$44,E262,2)</f>
        <v>#VALUE!</v>
      </c>
      <c r="BU263" s="50" t="str">
        <f>IF(E262="","",IF(BT263="",INDEX(番号!$CA$44:$CB261,E262,2),BT263))&amp;""</f>
        <v/>
      </c>
      <c r="BV263" s="50" t="e">
        <f>INDEX(番号!$CC$5:$CE$52,E262,3)</f>
        <v>#VALUE!</v>
      </c>
      <c r="BW263" s="50" t="str">
        <f>IF(E262="","",IF(BV263="0",INDEX(番号!$CC$5:$CE$52,E262,2),BV263))&amp;""</f>
        <v/>
      </c>
      <c r="BX263" s="50" t="e">
        <f>INDEX(番号!$CA$5:$CB$44,G262,2)</f>
        <v>#VALUE!</v>
      </c>
      <c r="BY263" s="50" t="str">
        <f>IF(G262="","",IF(BX263="",INDEX(番号!$CA$44:$CB261,G262,2),BX263))&amp;""</f>
        <v/>
      </c>
      <c r="BZ263" s="50" t="e">
        <f>INDEX(番号!$CC$5:$CE$52,G262,3)</f>
        <v>#VALUE!</v>
      </c>
      <c r="CA263" s="50" t="str">
        <f>IF(G262="","",IF(BZ263="0",INDEX(番号!$CC$5:$CE$52,G262,2),BZ263))&amp;""</f>
        <v/>
      </c>
      <c r="CB263" s="50" t="e">
        <f>INDEX(番号!$CA$5:$CB$44,I262,2)</f>
        <v>#VALUE!</v>
      </c>
      <c r="CC263" s="50" t="str">
        <f>IF(I262="","",IF(CB263="",INDEX(番号!$CA$44:$CB261,I262,2),CB263))&amp;""</f>
        <v/>
      </c>
      <c r="CD263" s="50" t="e">
        <f>INDEX(番号!$CC$5:$CE$52,I262,3)</f>
        <v>#VALUE!</v>
      </c>
      <c r="CE263" s="50" t="str">
        <f>IF(I262="","",IF(CD263="0",INDEX(番号!$CC$5:$CE$52,I262,2),CD263))&amp;""</f>
        <v/>
      </c>
      <c r="CF263" s="50" t="e">
        <f>INDEX(番号!$CA$5:$CB$44,K262,2)</f>
        <v>#VALUE!</v>
      </c>
      <c r="CG263" s="50" t="str">
        <f>IF(K262="","",IF(CF263="",INDEX(番号!$CA$5:$CB$44,K262,1),CF263))&amp;""</f>
        <v/>
      </c>
      <c r="CH263" s="50" t="e">
        <f>INDEX(番号!$CC$5:$CE$52,K262,3)</f>
        <v>#VALUE!</v>
      </c>
      <c r="CI263" s="50" t="str">
        <f>IF(K262="","",IF(CH263="0",INDEX(番号!$CC$5:$CE$52,K262,2),CH263))&amp;""</f>
        <v/>
      </c>
      <c r="CJ263" s="50" t="e">
        <f>INDEX(番号!$CA$5:$CB$44,M262,2)</f>
        <v>#VALUE!</v>
      </c>
      <c r="CK263" s="50" t="str">
        <f>IF(M262="","",IF(CJ263="",INDEX(番号!$CA$5:$CB$44,M262,1),CJ263))&amp;""</f>
        <v/>
      </c>
      <c r="CL263" s="50" t="e">
        <f>INDEX(番号!$CC$5:$CE$52,M262,3)</f>
        <v>#VALUE!</v>
      </c>
      <c r="CM263" s="50" t="str">
        <f>IF(M262="","",IF(CL263="0",INDEX(番号!$CC$5:$CE$52,M262,2),CL263))&amp;""</f>
        <v/>
      </c>
      <c r="DA263" s="1153" t="str">
        <f>IF(DA261="grey","grey","")</f>
        <v>grey</v>
      </c>
      <c r="DB263" s="1154"/>
      <c r="DC263" s="1153" t="str">
        <f>IF(DC261="grey","grey","")</f>
        <v>grey</v>
      </c>
      <c r="DD263" s="1154"/>
      <c r="DE263" s="1153" t="str">
        <f>IF(DE261="grey","grey","")</f>
        <v>grey</v>
      </c>
      <c r="DF263" s="1154"/>
      <c r="DG263" s="1153" t="str">
        <f>IF(DG261="grey","grey","")</f>
        <v>grey</v>
      </c>
      <c r="DH263" s="1154"/>
      <c r="DI263" s="1153" t="str">
        <f>IF(DI261="grey","grey","")</f>
        <v>grey</v>
      </c>
      <c r="DJ263" s="1154"/>
      <c r="DK263" s="1153" t="str">
        <f>IF(DK261="grey","grey","")</f>
        <v>grey</v>
      </c>
      <c r="DL263" s="1154"/>
      <c r="DS263" s="396"/>
      <c r="DV263" s="1153" t="str">
        <f>IF(B262="DK",BQ263,IF(B262="NK",BS263,""))</f>
        <v/>
      </c>
      <c r="DW263" s="1154"/>
      <c r="DX263" s="1155" t="str">
        <f>IF(D262="DK",BU263,IF(D262="NK",BW263,""))</f>
        <v/>
      </c>
      <c r="DY263" s="1156"/>
      <c r="DZ263" s="1155" t="str">
        <f>IF(F262="DK",BY263,IF(F262="NK",CA263,""))</f>
        <v/>
      </c>
      <c r="EA263" s="1156"/>
      <c r="EB263" s="1155" t="str">
        <f>IF(H262="DK",CC263,IF(H262="NK",CE263,""))</f>
        <v/>
      </c>
      <c r="EC263" s="1156"/>
      <c r="ED263" s="1155" t="str">
        <f>IF(J262="DK",CG263,IF(J262="NK",CI263,""))</f>
        <v/>
      </c>
      <c r="EE263" s="1156"/>
      <c r="EF263" s="1155" t="str">
        <f>IF(L262="DK",CK263,IF(L262="NK",CM263,""))</f>
        <v/>
      </c>
      <c r="EG263" s="1156"/>
      <c r="ET263" s="1153"/>
      <c r="EU263" s="1154"/>
      <c r="EV263" s="1153"/>
      <c r="EW263" s="1154"/>
      <c r="EX263" s="1153"/>
      <c r="EY263" s="1154"/>
      <c r="EZ263" s="1153"/>
      <c r="FA263" s="1154"/>
      <c r="FB263" s="1153"/>
      <c r="FC263" s="1154"/>
      <c r="FD263" s="1153"/>
      <c r="FE263" s="1154"/>
      <c r="FF263" s="411"/>
      <c r="FG263" s="411"/>
      <c r="FH263" s="411"/>
      <c r="FI263" s="411"/>
      <c r="FJ263" s="411"/>
      <c r="FK263" s="411"/>
      <c r="FL263" s="411"/>
      <c r="FM263" s="411"/>
      <c r="FN263" s="411"/>
      <c r="FO263" s="411"/>
      <c r="FP263" s="411"/>
      <c r="FQ263" s="411"/>
      <c r="FR263" s="1153"/>
      <c r="FS263" s="1154"/>
      <c r="FT263" s="1153"/>
      <c r="FU263" s="1154"/>
      <c r="FV263" s="1153"/>
      <c r="FW263" s="1154"/>
      <c r="FX263" s="1153"/>
      <c r="FY263" s="1154"/>
      <c r="FZ263" s="1153"/>
      <c r="GA263" s="1154"/>
      <c r="GB263" s="1153"/>
      <c r="GC263" s="1154"/>
      <c r="GE263" s="1170" t="s">
        <v>285</v>
      </c>
      <c r="GF263" s="1170" t="s">
        <v>286</v>
      </c>
      <c r="GG263" s="1168" t="s">
        <v>287</v>
      </c>
      <c r="GH263" s="1170" t="s">
        <v>288</v>
      </c>
      <c r="GI263" s="1145"/>
      <c r="GJ263" s="1146"/>
      <c r="GK263" s="1146"/>
      <c r="GL263" s="1146"/>
      <c r="GM263" s="1146"/>
      <c r="GN263" s="1146"/>
      <c r="GO263" s="1146"/>
      <c r="GP263" s="1146"/>
      <c r="GQ263" s="1146"/>
      <c r="GR263" s="1146"/>
      <c r="GS263" s="1146"/>
      <c r="GT263" s="1146"/>
      <c r="GU263" s="1146"/>
      <c r="GV263" s="1146"/>
      <c r="GW263" s="1146"/>
      <c r="GX263" s="1146"/>
      <c r="GY263" s="1146"/>
      <c r="GZ263" s="1146"/>
      <c r="HA263" s="1146"/>
      <c r="HB263" s="1146"/>
      <c r="HC263" s="1146"/>
      <c r="HD263" s="1146"/>
      <c r="HE263" s="1146"/>
      <c r="HF263" s="1146"/>
      <c r="HG263" s="1146"/>
      <c r="HH263" s="1146"/>
      <c r="HI263" s="1146"/>
      <c r="HJ263" s="1146"/>
      <c r="HK263" s="1146"/>
      <c r="HL263" s="1146"/>
      <c r="HM263" s="1146"/>
      <c r="HN263" s="1146"/>
      <c r="HO263" s="1146"/>
      <c r="HP263" s="1146"/>
      <c r="HQ263" s="1146"/>
      <c r="HR263" s="1147"/>
      <c r="HS263" s="1168"/>
      <c r="HT263" s="1170"/>
      <c r="HU263" s="1168"/>
    </row>
    <row r="264" spans="1:229">
      <c r="B264" s="1175" t="str">
        <f>IFERROR(INDEX($DV:$DV,ROW()),"")&amp;""</f>
        <v/>
      </c>
      <c r="C264" s="1176"/>
      <c r="D264" s="1177" t="str">
        <f>IFERROR(INDEX($DX:$DX,ROW()),"")&amp;""</f>
        <v/>
      </c>
      <c r="E264" s="1176"/>
      <c r="F264" s="1175" t="str">
        <f>IFERROR(INDEX($DZ:$DZ,ROW()),"")&amp;""</f>
        <v/>
      </c>
      <c r="G264" s="1176"/>
      <c r="H264" s="1175" t="str">
        <f>IFERROR(INDEX($EB:$EB,ROW()),"")&amp;""</f>
        <v/>
      </c>
      <c r="I264" s="1176"/>
      <c r="J264" s="1175" t="str">
        <f>IFERROR(INDEX($ED:$ED,ROW()),"")&amp;""</f>
        <v/>
      </c>
      <c r="K264" s="1176"/>
      <c r="L264" s="1175" t="str">
        <f>IFERROR(INDEX($EF:$EF,ROW()),"")&amp;""</f>
        <v/>
      </c>
      <c r="M264" s="1176"/>
      <c r="O264" s="1171"/>
      <c r="P264" s="1171"/>
      <c r="Q264" s="1169"/>
      <c r="R264" s="1171"/>
      <c r="S264" s="1189" t="s">
        <v>1375</v>
      </c>
      <c r="T264" s="1190"/>
      <c r="U264" s="1190"/>
      <c r="V264" s="1190"/>
      <c r="W264" s="1190"/>
      <c r="X264" s="1190"/>
      <c r="Y264" s="1190"/>
      <c r="Z264" s="1190"/>
      <c r="AA264" s="1190"/>
      <c r="AB264" s="1190"/>
      <c r="AC264" s="1190"/>
      <c r="AD264" s="1190"/>
      <c r="AE264" s="1190"/>
      <c r="AF264" s="1190"/>
      <c r="AG264" s="1190"/>
      <c r="AH264" s="1190"/>
      <c r="AI264" s="1190"/>
      <c r="AJ264" s="1190"/>
      <c r="AK264" s="1190"/>
      <c r="AL264" s="1190"/>
      <c r="AM264" s="1190"/>
      <c r="AN264" s="1190"/>
      <c r="AO264" s="1190"/>
      <c r="AP264" s="1190"/>
      <c r="AQ264" s="1190"/>
      <c r="AR264" s="1190"/>
      <c r="AS264" s="1190"/>
      <c r="AT264" s="1190"/>
      <c r="AU264" s="1190"/>
      <c r="AV264" s="1190"/>
      <c r="AW264" s="1190"/>
      <c r="AX264" s="1190"/>
      <c r="AY264" s="1190"/>
      <c r="AZ264" s="1190"/>
      <c r="BA264" s="1190"/>
      <c r="BB264" s="1191"/>
      <c r="BC264" s="1169"/>
      <c r="BD264" s="1171"/>
      <c r="BE264" s="1169"/>
      <c r="BP264" s="50" t="s">
        <v>720</v>
      </c>
      <c r="BQ264" s="50" t="str">
        <f>IF(C262="","",INDEX(外線情報!$K$5:$K$16,C262,1))&amp;""</f>
        <v/>
      </c>
      <c r="BR264" s="50" t="s">
        <v>417</v>
      </c>
      <c r="BS264" s="50" t="str">
        <f>IF(C262="","",INDEX(NK･NKG!$CG$5:$CG$52,C262,1))&amp;""</f>
        <v/>
      </c>
      <c r="BT264" s="50" t="s">
        <v>720</v>
      </c>
      <c r="BU264" s="50" t="str">
        <f>IF(E262="","",INDEX(外線情報!$K$5:$K$16,E262,1))&amp;""</f>
        <v/>
      </c>
      <c r="BV264" s="50" t="s">
        <v>417</v>
      </c>
      <c r="BW264" s="50" t="str">
        <f>IF(E262="","",INDEX(NK･NKG!$CG$5:$CG$52,E262,1))&amp;""</f>
        <v/>
      </c>
      <c r="BX264" s="50" t="s">
        <v>720</v>
      </c>
      <c r="BY264" s="50" t="str">
        <f>IF(G262="","",INDEX(外線情報!$K$5:$K$16,G262,1))&amp;""</f>
        <v/>
      </c>
      <c r="BZ264" s="50" t="s">
        <v>417</v>
      </c>
      <c r="CA264" s="50" t="str">
        <f>IF(G262="","",INDEX(NK･NKG!$CG$5:$CG$52,G262,1))&amp;""</f>
        <v/>
      </c>
      <c r="CB264" s="50" t="s">
        <v>720</v>
      </c>
      <c r="CC264" s="50" t="str">
        <f>IF(I262="","",INDEX(外線情報!$K$5:$K$16,I262,1))&amp;""</f>
        <v/>
      </c>
      <c r="CD264" s="50" t="s">
        <v>417</v>
      </c>
      <c r="CE264" s="50" t="str">
        <f>IF(I262="","",INDEX(NK･NKG!$CG$5:$CG$52,I262,1))&amp;""</f>
        <v/>
      </c>
      <c r="CF264" s="50" t="s">
        <v>720</v>
      </c>
      <c r="CG264" s="50" t="str">
        <f>IF(K262="","",INDEX(外線情報!$K$5:$K$16,K262,1))&amp;""</f>
        <v/>
      </c>
      <c r="CH264" s="50" t="s">
        <v>417</v>
      </c>
      <c r="CI264" s="50" t="str">
        <f>IF(K262="","",INDEX(NK･NKG!$CG$5:$CG$52,K262,1))&amp;""</f>
        <v/>
      </c>
      <c r="CJ264" s="50" t="s">
        <v>720</v>
      </c>
      <c r="CK264" s="50" t="str">
        <f>IF(M262="","",INDEX(外線情報!$K$5:$K$16,M262,1))&amp;""</f>
        <v/>
      </c>
      <c r="CL264" s="50" t="s">
        <v>417</v>
      </c>
      <c r="CM264" s="50" t="str">
        <f>IF(M262="","",INDEX(NK･NKG!$CG$5:$CG$52,M262,1))&amp;""</f>
        <v/>
      </c>
      <c r="DA264" s="1153" t="str">
        <f t="shared" ref="DA264" si="693">IF(DA261="grey","grey","")</f>
        <v>grey</v>
      </c>
      <c r="DB264" s="1154"/>
      <c r="DC264" s="1153" t="str">
        <f t="shared" ref="DC264" si="694">IF(DC261="grey","grey","")</f>
        <v>grey</v>
      </c>
      <c r="DD264" s="1154"/>
      <c r="DE264" s="1153" t="str">
        <f t="shared" ref="DE264" si="695">IF(DE261="grey","grey","")</f>
        <v>grey</v>
      </c>
      <c r="DF264" s="1154"/>
      <c r="DG264" s="1153" t="str">
        <f t="shared" ref="DG264" si="696">IF(DG261="grey","grey","")</f>
        <v>grey</v>
      </c>
      <c r="DH264" s="1154"/>
      <c r="DI264" s="1153" t="str">
        <f t="shared" ref="DI264" si="697">IF(DI261="grey","grey","")</f>
        <v>grey</v>
      </c>
      <c r="DJ264" s="1154"/>
      <c r="DK264" s="1153" t="str">
        <f t="shared" ref="DK264" si="698">IF(DK261="grey","grey","")</f>
        <v>grey</v>
      </c>
      <c r="DL264" s="1154"/>
      <c r="DM264" s="22" t="str">
        <f>IFERROR(INDEX(内線情報!$BL$5:$BL$41,MATCH(R264,内線情報!$AI$5:$AI$43,0),1),"")</f>
        <v/>
      </c>
      <c r="DN264" s="22">
        <f>IF(MAX($DM264:$DM290)&gt;0,MAX($DM264:$DM290),36)</f>
        <v>36</v>
      </c>
      <c r="DV264" s="1153" t="str">
        <f>IF(B262="IK",BQ264,IF(B262="NK",BS264,""))</f>
        <v/>
      </c>
      <c r="DW264" s="1154"/>
      <c r="DX264" s="1155" t="str">
        <f>IF(D262="IK",BU264,IF(D262="NK",BW264,""))</f>
        <v/>
      </c>
      <c r="DY264" s="1156"/>
      <c r="DZ264" s="1155" t="str">
        <f>IF(F262="IK",BY264,IF(F262="NK",CA264,""))</f>
        <v/>
      </c>
      <c r="EA264" s="1156"/>
      <c r="EB264" s="1155" t="str">
        <f>IF(H262="IK",CC264,IF(H262="NK",CE264,""))</f>
        <v/>
      </c>
      <c r="EC264" s="1156"/>
      <c r="ED264" s="1155" t="str">
        <f>IF(J262="IK",CG264,IF(J262="NK",CI264,""))</f>
        <v/>
      </c>
      <c r="EE264" s="1156"/>
      <c r="EF264" s="1155" t="str">
        <f>IF(L262="IK",CK264,IF(L262="NK",CM264,""))</f>
        <v/>
      </c>
      <c r="EG264" s="1156"/>
      <c r="ET264" s="1153"/>
      <c r="EU264" s="1154"/>
      <c r="EV264" s="1153"/>
      <c r="EW264" s="1154"/>
      <c r="EX264" s="1153"/>
      <c r="EY264" s="1154"/>
      <c r="EZ264" s="1153"/>
      <c r="FA264" s="1154"/>
      <c r="FB264" s="1153"/>
      <c r="FC264" s="1154"/>
      <c r="FD264" s="1153"/>
      <c r="FE264" s="1154"/>
      <c r="FF264" s="411"/>
      <c r="FG264" s="411"/>
      <c r="FH264" s="411"/>
      <c r="FI264" s="411"/>
      <c r="FJ264" s="411"/>
      <c r="FK264" s="411"/>
      <c r="FL264" s="411"/>
      <c r="FM264" s="411"/>
      <c r="FN264" s="411"/>
      <c r="FO264" s="411"/>
      <c r="FP264" s="411"/>
      <c r="FQ264" s="411"/>
      <c r="FR264" s="1153"/>
      <c r="FS264" s="1154"/>
      <c r="FT264" s="1153"/>
      <c r="FU264" s="1154"/>
      <c r="FV264" s="1153"/>
      <c r="FW264" s="1154"/>
      <c r="FX264" s="1153"/>
      <c r="FY264" s="1154"/>
      <c r="FZ264" s="1153"/>
      <c r="GA264" s="1154"/>
      <c r="GB264" s="1153"/>
      <c r="GC264" s="1154"/>
      <c r="GE264" s="1171"/>
      <c r="GF264" s="1171"/>
      <c r="GG264" s="1169"/>
      <c r="GH264" s="1171"/>
      <c r="GI264" s="1142"/>
      <c r="GJ264" s="1143"/>
      <c r="GK264" s="1143"/>
      <c r="GL264" s="1143"/>
      <c r="GM264" s="1143"/>
      <c r="GN264" s="1143"/>
      <c r="GO264" s="1143"/>
      <c r="GP264" s="1143"/>
      <c r="GQ264" s="1143"/>
      <c r="GR264" s="1143"/>
      <c r="GS264" s="1143"/>
      <c r="GT264" s="1143"/>
      <c r="GU264" s="1143"/>
      <c r="GV264" s="1143"/>
      <c r="GW264" s="1143"/>
      <c r="GX264" s="1143"/>
      <c r="GY264" s="1143"/>
      <c r="GZ264" s="1143"/>
      <c r="HA264" s="1143"/>
      <c r="HB264" s="1143"/>
      <c r="HC264" s="1143"/>
      <c r="HD264" s="1143"/>
      <c r="HE264" s="1143"/>
      <c r="HF264" s="1143"/>
      <c r="HG264" s="1143"/>
      <c r="HH264" s="1143"/>
      <c r="HI264" s="1143"/>
      <c r="HJ264" s="1143"/>
      <c r="HK264" s="1143"/>
      <c r="HL264" s="1143"/>
      <c r="HM264" s="1143"/>
      <c r="HN264" s="1143"/>
      <c r="HO264" s="1143"/>
      <c r="HP264" s="1143"/>
      <c r="HQ264" s="1143"/>
      <c r="HR264" s="1144"/>
      <c r="HS264" s="1169"/>
      <c r="HT264" s="1171"/>
      <c r="HU264" s="1169"/>
    </row>
    <row r="265" spans="1:229">
      <c r="B265" s="1184" t="s">
        <v>1323</v>
      </c>
      <c r="C265" s="1185"/>
      <c r="D265" s="1182" t="s">
        <v>1318</v>
      </c>
      <c r="E265" s="1183"/>
      <c r="F265" s="1184" t="s">
        <v>1336</v>
      </c>
      <c r="G265" s="1185"/>
      <c r="H265" s="1182" t="s">
        <v>1318</v>
      </c>
      <c r="I265" s="1183"/>
      <c r="J265" s="1184" t="s">
        <v>1318</v>
      </c>
      <c r="K265" s="1185"/>
      <c r="L265" s="1182" t="s">
        <v>1318</v>
      </c>
      <c r="M265" s="1183"/>
      <c r="N265" s="30"/>
      <c r="O265" s="1151">
        <v>1</v>
      </c>
      <c r="P265" s="1151" t="str">
        <f>IFERROR(INDEX(内線情報!$C$5:$C$54,MATCH($Q265,内線情報!$B$5:$B$54,0)),"")&amp;""</f>
        <v/>
      </c>
      <c r="Q265" s="1160"/>
      <c r="R265" s="1151" t="str">
        <f>IFERROR(INDEX(内線情報!$D$5:$D$54,MATCH($Q265,内線情報!$B$5:$B$54,0)),"")&amp;""</f>
        <v/>
      </c>
      <c r="S265" s="634" t="s">
        <v>643</v>
      </c>
      <c r="T265" s="634" t="s">
        <v>643</v>
      </c>
      <c r="U265" s="634" t="s">
        <v>643</v>
      </c>
      <c r="V265" s="634" t="s">
        <v>643</v>
      </c>
      <c r="W265" s="634" t="s">
        <v>643</v>
      </c>
      <c r="X265" s="634" t="s">
        <v>643</v>
      </c>
      <c r="Y265" s="634" t="s">
        <v>643</v>
      </c>
      <c r="Z265" s="634" t="s">
        <v>643</v>
      </c>
      <c r="AA265" s="634" t="s">
        <v>643</v>
      </c>
      <c r="AB265" s="634" t="s">
        <v>643</v>
      </c>
      <c r="AC265" s="634" t="s">
        <v>643</v>
      </c>
      <c r="AD265" s="634" t="s">
        <v>643</v>
      </c>
      <c r="AE265" s="634" t="s">
        <v>643</v>
      </c>
      <c r="AF265" s="634" t="s">
        <v>643</v>
      </c>
      <c r="AG265" s="634" t="s">
        <v>643</v>
      </c>
      <c r="AH265" s="634" t="s">
        <v>643</v>
      </c>
      <c r="AI265" s="634" t="s">
        <v>643</v>
      </c>
      <c r="AJ265" s="634" t="s">
        <v>643</v>
      </c>
      <c r="AK265" s="634" t="s">
        <v>643</v>
      </c>
      <c r="AL265" s="634" t="s">
        <v>643</v>
      </c>
      <c r="AM265" s="634" t="s">
        <v>643</v>
      </c>
      <c r="AN265" s="634" t="s">
        <v>643</v>
      </c>
      <c r="AO265" s="634" t="s">
        <v>643</v>
      </c>
      <c r="AP265" s="634" t="s">
        <v>643</v>
      </c>
      <c r="AQ265" s="634" t="s">
        <v>643</v>
      </c>
      <c r="AR265" s="634" t="s">
        <v>643</v>
      </c>
      <c r="AS265" s="634" t="s">
        <v>643</v>
      </c>
      <c r="AT265" s="634" t="s">
        <v>643</v>
      </c>
      <c r="AU265" s="634" t="s">
        <v>643</v>
      </c>
      <c r="AV265" s="634" t="s">
        <v>643</v>
      </c>
      <c r="AW265" s="634" t="s">
        <v>643</v>
      </c>
      <c r="AX265" s="634" t="s">
        <v>643</v>
      </c>
      <c r="AY265" s="634" t="s">
        <v>643</v>
      </c>
      <c r="AZ265" s="634" t="s">
        <v>643</v>
      </c>
      <c r="BA265" s="634" t="s">
        <v>643</v>
      </c>
      <c r="BB265" s="634" t="s">
        <v>643</v>
      </c>
      <c r="BC265" s="1178" t="s">
        <v>643</v>
      </c>
      <c r="BD265" s="1151" t="str">
        <f>IFERROR(IF(Q265="","",IF(ISBLANK(INDEX(内線情報!$G$5:$G$54,Q265)),1,DS265)),"")&amp;""</f>
        <v/>
      </c>
      <c r="BE265" s="1180"/>
      <c r="BW265" s="50"/>
      <c r="CH265" s="50"/>
      <c r="CI265" s="50"/>
      <c r="DA265" s="1153" t="str">
        <f>IF(DA261="grey","grey",IF(AND(B262&lt;&gt;$BG$7,B262&lt;&gt;$BG$9,B262&lt;&gt;$BG$13,B262&lt;&gt;$BG$12),"grey",IF(B265="","yellow",IF(COUNTIF($CN$6:$CN$32,B265)&gt;0,"","red"))))</f>
        <v>grey</v>
      </c>
      <c r="DB265" s="1154"/>
      <c r="DC265" s="1153" t="str">
        <f>IF(DC261="grey","grey",IF(AND(D262&lt;&gt;$BG$7,D262&lt;&gt;$BG$9,D262&lt;&gt;$BG$13,D262&lt;&gt;$BG$12),"grey",IF(D265="","yellow",IF(COUNTIF($CN$6:$CN$32,D265)&gt;0,"","red"))))</f>
        <v>grey</v>
      </c>
      <c r="DD265" s="1154"/>
      <c r="DE265" s="1153" t="str">
        <f>IF(DE261="grey","grey",IF(AND(F262&lt;&gt;$BG$7,F262&lt;&gt;$BG$9,F262&lt;&gt;$BG$13,F262&lt;&gt;$BG$12),"grey",IF(F265="","yellow",IF(COUNTIF($CN$6:$CN$32,F265)&gt;0,"","red"))))</f>
        <v>grey</v>
      </c>
      <c r="DF265" s="1154"/>
      <c r="DG265" s="1153" t="str">
        <f>IF(DG261="grey","grey",IF(AND(H262&lt;&gt;$BG$7,H262&lt;&gt;$BG$9,H262&lt;&gt;$BG$13,H262&lt;&gt;$BG$12),"grey",IF(H265="","yellow",IF(COUNTIF($CN$6:$CN$32,H265)&gt;0,"","red"))))</f>
        <v>grey</v>
      </c>
      <c r="DH265" s="1154"/>
      <c r="DI265" s="1153" t="str">
        <f>IF(DI261="grey","grey",IF(AND(J262&lt;&gt;$BG$7,J262&lt;&gt;$BG$9,J262&lt;&gt;$BG$13,J262&lt;&gt;$BG$12),"grey",IF(J265="","yellow",IF(COUNTIF($CN$6:$CN$32,J265)&gt;0,"","red"))))</f>
        <v>grey</v>
      </c>
      <c r="DJ265" s="1154"/>
      <c r="DK265" s="1153" t="str">
        <f>IF(DK261="grey","grey",IF(AND(L262&lt;&gt;$BG$7,L262&lt;&gt;$BG$9,L262&lt;&gt;$BG$13,L262&lt;&gt;$BG$12),"grey",IF(L265="","yellow",IF(COUNTIF($CN$6:$CN$32,L265)&gt;0,"","red"))))</f>
        <v>grey</v>
      </c>
      <c r="DL265" s="1154"/>
      <c r="DM265" s="22" t="str">
        <f>IFERROR(INDEX(内線情報!$BL$5:$BL$41,MATCH(R265,内線情報!$AI$5:$AI$43,0),1),"")</f>
        <v/>
      </c>
      <c r="DS265" s="1141" t="e">
        <f>INDEX(内線情報!$G$5:$G$54,MATCH(Q265,DK,0))</f>
        <v>#N/A</v>
      </c>
      <c r="DV265" s="1153"/>
      <c r="DW265" s="1154"/>
      <c r="DX265" s="1153"/>
      <c r="DY265" s="1154"/>
      <c r="DZ265" s="1153"/>
      <c r="EA265" s="1154"/>
      <c r="EB265" s="1153"/>
      <c r="EC265" s="1154"/>
      <c r="ED265" s="1153"/>
      <c r="EE265" s="1154"/>
      <c r="EF265" s="1153"/>
      <c r="EG265" s="1154"/>
      <c r="ET265" s="1153"/>
      <c r="EU265" s="1154"/>
      <c r="EV265" s="1153"/>
      <c r="EW265" s="1154"/>
      <c r="EX265" s="1153"/>
      <c r="EY265" s="1154"/>
      <c r="EZ265" s="1153"/>
      <c r="FA265" s="1154"/>
      <c r="FB265" s="1153"/>
      <c r="FC265" s="1154"/>
      <c r="FD265" s="1153"/>
      <c r="FE265" s="1154"/>
      <c r="FF265" s="411"/>
      <c r="FG265" s="411"/>
      <c r="FH265" s="411"/>
      <c r="FI265" s="411"/>
      <c r="FJ265" s="411"/>
      <c r="FK265" s="411"/>
      <c r="FL265" s="411"/>
      <c r="FM265" s="411"/>
      <c r="FN265" s="411"/>
      <c r="FO265" s="411"/>
      <c r="FP265" s="411"/>
      <c r="FQ265" s="411"/>
      <c r="FR265" s="1153"/>
      <c r="FS265" s="1154"/>
      <c r="FT265" s="1153"/>
      <c r="FU265" s="1154"/>
      <c r="FV265" s="1153"/>
      <c r="FW265" s="1154"/>
      <c r="FX265" s="1153"/>
      <c r="FY265" s="1154"/>
      <c r="FZ265" s="1153"/>
      <c r="GA265" s="1154"/>
      <c r="GB265" s="1153"/>
      <c r="GC265" s="1154"/>
      <c r="GE265" s="1151" t="str">
        <f>IF($GF265="grey","grey","")</f>
        <v>grey</v>
      </c>
      <c r="GF265" s="1151" t="str">
        <f>IF($GG265="grey","grey","")</f>
        <v>grey</v>
      </c>
      <c r="GG265" s="1160" t="str">
        <f>IF(Q265="","grey",IF(COUNTIF(Q:Q,Q265)&gt;1,"red",IF(COUNTIF(_DK,Q265)&gt;0,"","red")))</f>
        <v>grey</v>
      </c>
      <c r="GH265" s="1151" t="str">
        <f>IF($GF265="grey","grey","")</f>
        <v>grey</v>
      </c>
      <c r="GI265" s="633" t="str">
        <f t="shared" ref="GI265:HR265" si="699">IF(GI262="grey","grey",IF($GG265="grey","grey",IF(S265="","yellow",IF(COUNTIF($CT$6:$CT$21,S265)&gt;0,"","red"))))</f>
        <v>grey</v>
      </c>
      <c r="GJ265" s="633" t="str">
        <f t="shared" si="699"/>
        <v>grey</v>
      </c>
      <c r="GK265" s="633" t="str">
        <f t="shared" si="699"/>
        <v>grey</v>
      </c>
      <c r="GL265" s="633" t="str">
        <f t="shared" si="699"/>
        <v>grey</v>
      </c>
      <c r="GM265" s="633" t="str">
        <f t="shared" si="699"/>
        <v>grey</v>
      </c>
      <c r="GN265" s="633" t="str">
        <f t="shared" si="699"/>
        <v>grey</v>
      </c>
      <c r="GO265" s="633" t="str">
        <f t="shared" si="699"/>
        <v>grey</v>
      </c>
      <c r="GP265" s="633" t="str">
        <f t="shared" si="699"/>
        <v>grey</v>
      </c>
      <c r="GQ265" s="633" t="str">
        <f t="shared" si="699"/>
        <v>grey</v>
      </c>
      <c r="GR265" s="633" t="str">
        <f t="shared" si="699"/>
        <v>grey</v>
      </c>
      <c r="GS265" s="633" t="str">
        <f t="shared" si="699"/>
        <v>grey</v>
      </c>
      <c r="GT265" s="633" t="str">
        <f t="shared" si="699"/>
        <v>grey</v>
      </c>
      <c r="GU265" s="633" t="str">
        <f t="shared" si="699"/>
        <v>grey</v>
      </c>
      <c r="GV265" s="633" t="str">
        <f t="shared" si="699"/>
        <v>grey</v>
      </c>
      <c r="GW265" s="633" t="str">
        <f t="shared" si="699"/>
        <v>grey</v>
      </c>
      <c r="GX265" s="633" t="str">
        <f t="shared" si="699"/>
        <v>grey</v>
      </c>
      <c r="GY265" s="633" t="str">
        <f t="shared" si="699"/>
        <v>grey</v>
      </c>
      <c r="GZ265" s="633" t="str">
        <f t="shared" si="699"/>
        <v>grey</v>
      </c>
      <c r="HA265" s="633" t="str">
        <f t="shared" si="699"/>
        <v>grey</v>
      </c>
      <c r="HB265" s="633" t="str">
        <f t="shared" si="699"/>
        <v>grey</v>
      </c>
      <c r="HC265" s="633" t="str">
        <f t="shared" si="699"/>
        <v>grey</v>
      </c>
      <c r="HD265" s="633" t="str">
        <f t="shared" si="699"/>
        <v>grey</v>
      </c>
      <c r="HE265" s="633" t="str">
        <f t="shared" si="699"/>
        <v>grey</v>
      </c>
      <c r="HF265" s="633" t="str">
        <f t="shared" si="699"/>
        <v>grey</v>
      </c>
      <c r="HG265" s="633" t="str">
        <f t="shared" si="699"/>
        <v>grey</v>
      </c>
      <c r="HH265" s="633" t="str">
        <f t="shared" si="699"/>
        <v>grey</v>
      </c>
      <c r="HI265" s="633" t="str">
        <f t="shared" si="699"/>
        <v>grey</v>
      </c>
      <c r="HJ265" s="633" t="str">
        <f t="shared" si="699"/>
        <v>grey</v>
      </c>
      <c r="HK265" s="633" t="str">
        <f t="shared" si="699"/>
        <v>grey</v>
      </c>
      <c r="HL265" s="633" t="str">
        <f t="shared" si="699"/>
        <v>grey</v>
      </c>
      <c r="HM265" s="633" t="str">
        <f t="shared" si="699"/>
        <v>grey</v>
      </c>
      <c r="HN265" s="633" t="str">
        <f t="shared" si="699"/>
        <v>grey</v>
      </c>
      <c r="HO265" s="633" t="str">
        <f t="shared" si="699"/>
        <v>grey</v>
      </c>
      <c r="HP265" s="633" t="str">
        <f t="shared" si="699"/>
        <v>grey</v>
      </c>
      <c r="HQ265" s="633" t="str">
        <f t="shared" si="699"/>
        <v>grey</v>
      </c>
      <c r="HR265" s="633" t="str">
        <f t="shared" si="699"/>
        <v>grey</v>
      </c>
      <c r="HS265" s="1162" t="str">
        <f>IF($GG265="grey","grey",IF(BC265="","",IF(COUNTIF($CV$6:$CV$7,BC265)&gt;0,"","red")))</f>
        <v>grey</v>
      </c>
      <c r="HT265" s="1151" t="str">
        <f>IF($GG265="grey","grey","")</f>
        <v>grey</v>
      </c>
      <c r="HU265" s="1160" t="str">
        <f>IF($GG265="grey","grey","")</f>
        <v>grey</v>
      </c>
    </row>
    <row r="266" spans="1:229">
      <c r="B266" s="1186" t="s">
        <v>291</v>
      </c>
      <c r="C266" s="1187"/>
      <c r="D266" s="1186" t="s">
        <v>292</v>
      </c>
      <c r="E266" s="1187"/>
      <c r="F266" s="1186" t="s">
        <v>293</v>
      </c>
      <c r="G266" s="1187"/>
      <c r="H266" s="1186" t="s">
        <v>294</v>
      </c>
      <c r="I266" s="1187"/>
      <c r="J266" s="1186" t="s">
        <v>295</v>
      </c>
      <c r="K266" s="1187"/>
      <c r="L266" s="1186" t="s">
        <v>296</v>
      </c>
      <c r="M266" s="1187"/>
      <c r="N266" s="30"/>
      <c r="O266" s="1152"/>
      <c r="P266" s="1152"/>
      <c r="Q266" s="1161"/>
      <c r="R266" s="1152"/>
      <c r="S266" s="635" t="s">
        <v>643</v>
      </c>
      <c r="T266" s="635" t="s">
        <v>643</v>
      </c>
      <c r="U266" s="635" t="s">
        <v>643</v>
      </c>
      <c r="V266" s="635" t="s">
        <v>643</v>
      </c>
      <c r="W266" s="635" t="s">
        <v>643</v>
      </c>
      <c r="X266" s="635" t="s">
        <v>643</v>
      </c>
      <c r="Y266" s="635" t="s">
        <v>643</v>
      </c>
      <c r="Z266" s="635" t="s">
        <v>643</v>
      </c>
      <c r="AA266" s="635" t="s">
        <v>643</v>
      </c>
      <c r="AB266" s="635" t="s">
        <v>643</v>
      </c>
      <c r="AC266" s="635" t="s">
        <v>643</v>
      </c>
      <c r="AD266" s="635" t="s">
        <v>643</v>
      </c>
      <c r="AE266" s="635" t="s">
        <v>643</v>
      </c>
      <c r="AF266" s="635" t="s">
        <v>643</v>
      </c>
      <c r="AG266" s="635" t="s">
        <v>643</v>
      </c>
      <c r="AH266" s="635" t="s">
        <v>643</v>
      </c>
      <c r="AI266" s="635" t="s">
        <v>643</v>
      </c>
      <c r="AJ266" s="635" t="s">
        <v>643</v>
      </c>
      <c r="AK266" s="635" t="s">
        <v>643</v>
      </c>
      <c r="AL266" s="635" t="s">
        <v>643</v>
      </c>
      <c r="AM266" s="635" t="s">
        <v>643</v>
      </c>
      <c r="AN266" s="635" t="s">
        <v>643</v>
      </c>
      <c r="AO266" s="635" t="s">
        <v>643</v>
      </c>
      <c r="AP266" s="635" t="s">
        <v>643</v>
      </c>
      <c r="AQ266" s="635" t="s">
        <v>643</v>
      </c>
      <c r="AR266" s="635" t="s">
        <v>643</v>
      </c>
      <c r="AS266" s="635" t="s">
        <v>643</v>
      </c>
      <c r="AT266" s="635" t="s">
        <v>643</v>
      </c>
      <c r="AU266" s="635" t="s">
        <v>643</v>
      </c>
      <c r="AV266" s="635" t="s">
        <v>643</v>
      </c>
      <c r="AW266" s="635" t="s">
        <v>643</v>
      </c>
      <c r="AX266" s="635" t="s">
        <v>643</v>
      </c>
      <c r="AY266" s="635" t="s">
        <v>643</v>
      </c>
      <c r="AZ266" s="635" t="s">
        <v>643</v>
      </c>
      <c r="BA266" s="635" t="s">
        <v>643</v>
      </c>
      <c r="BB266" s="635" t="s">
        <v>643</v>
      </c>
      <c r="BC266" s="1179"/>
      <c r="BD266" s="1152"/>
      <c r="BE266" s="1181"/>
      <c r="BQ266" s="52"/>
      <c r="BS266" s="52"/>
      <c r="BU266" s="52"/>
      <c r="BV266" s="50"/>
      <c r="BW266" s="52"/>
      <c r="BY266" s="52"/>
      <c r="CA266" s="52"/>
      <c r="CC266" s="52"/>
      <c r="CE266" s="52"/>
      <c r="CG266" s="52"/>
      <c r="CH266" s="50"/>
      <c r="CI266" s="52"/>
      <c r="CK266" s="52"/>
      <c r="CM266" s="52"/>
      <c r="DA266" s="1166" t="str">
        <f>IFERROR(IF(COUNT(Q265:Q290)&gt;0,IF($DN264&lt;8,"grey",B266),"grey"),B266)</f>
        <v>grey</v>
      </c>
      <c r="DB266" s="1167"/>
      <c r="DC266" s="1166" t="str">
        <f>IFERROR(IF(COUNT(Q265:Q290)&gt;0,IF($DN264&lt;8,"grey",D266),"grey"),D266)</f>
        <v>grey</v>
      </c>
      <c r="DD266" s="1167"/>
      <c r="DE266" s="1166" t="str">
        <f>IFERROR(IF(COUNT(Q265:Q290)&gt;0,IF($DN264&lt;18,"grey",F266),"grey"),F266)</f>
        <v>grey</v>
      </c>
      <c r="DF266" s="1167"/>
      <c r="DG266" s="1166" t="str">
        <f>IFERROR(IF(COUNT(Q265:Q290)&gt;0,IF($DN264&lt;18,"grey",H266),"grey"),H266)</f>
        <v>grey</v>
      </c>
      <c r="DH266" s="1167"/>
      <c r="DI266" s="1166" t="str">
        <f>IFERROR(IF(COUNT(Q265:Q290)&gt;0,IF($DN264&lt;18,"grey",J266),"grey"),J266)</f>
        <v>grey</v>
      </c>
      <c r="DJ266" s="1167"/>
      <c r="DK266" s="1166" t="str">
        <f>IFERROR(IF(COUNT(Q265:Q290)&gt;0,IF($DN264&lt;18,"grey",L266),"grey"),L266)</f>
        <v>grey</v>
      </c>
      <c r="DL266" s="1167"/>
      <c r="DM266" s="22" t="str">
        <f>IFERROR(INDEX(内線情報!$BL$5:$BL$41,MATCH(R266,内線情報!$AI$5:$AI$43,0),1),"")</f>
        <v/>
      </c>
      <c r="DS266" s="1141"/>
      <c r="DV266" s="1166"/>
      <c r="DW266" s="1167"/>
      <c r="DX266" s="1166"/>
      <c r="DY266" s="1167"/>
      <c r="DZ266" s="1166"/>
      <c r="EA266" s="1167"/>
      <c r="EB266" s="1166"/>
      <c r="EC266" s="1167"/>
      <c r="ED266" s="1166"/>
      <c r="EE266" s="1167"/>
      <c r="EF266" s="1166"/>
      <c r="EG266" s="1167"/>
      <c r="ET266" s="1166"/>
      <c r="EU266" s="1167"/>
      <c r="EV266" s="1166"/>
      <c r="EW266" s="1167"/>
      <c r="EX266" s="1166"/>
      <c r="EY266" s="1167"/>
      <c r="EZ266" s="1166"/>
      <c r="FA266" s="1167"/>
      <c r="FB266" s="1166"/>
      <c r="FC266" s="1167"/>
      <c r="FD266" s="1166"/>
      <c r="FE266" s="1167"/>
      <c r="FF266" s="420"/>
      <c r="FG266" s="420"/>
      <c r="FH266" s="420"/>
      <c r="FI266" s="420"/>
      <c r="FJ266" s="420"/>
      <c r="FK266" s="420"/>
      <c r="FL266" s="420"/>
      <c r="FM266" s="420"/>
      <c r="FN266" s="420"/>
      <c r="FO266" s="420"/>
      <c r="FP266" s="420"/>
      <c r="FQ266" s="420"/>
      <c r="FR266" s="1166"/>
      <c r="FS266" s="1167"/>
      <c r="FT266" s="1166"/>
      <c r="FU266" s="1167"/>
      <c r="FV266" s="1166"/>
      <c r="FW266" s="1167"/>
      <c r="FX266" s="1166"/>
      <c r="FY266" s="1167"/>
      <c r="FZ266" s="1166"/>
      <c r="GA266" s="1167"/>
      <c r="GB266" s="1166"/>
      <c r="GC266" s="1167"/>
      <c r="GE266" s="1152"/>
      <c r="GF266" s="1152"/>
      <c r="GG266" s="1161"/>
      <c r="GH266" s="1152"/>
      <c r="GI266" s="633" t="str">
        <f t="shared" ref="GI266:HR266" si="700">IF(GI262="grey","grey",IF($GG265="grey","grey",IF(S266="","yellow",IF(COUNTIF($CW$6:$CW$7,S266)&gt;0,"","red"))))</f>
        <v>grey</v>
      </c>
      <c r="GJ266" s="633" t="str">
        <f t="shared" si="700"/>
        <v>grey</v>
      </c>
      <c r="GK266" s="633" t="str">
        <f t="shared" si="700"/>
        <v>grey</v>
      </c>
      <c r="GL266" s="633" t="str">
        <f t="shared" si="700"/>
        <v>grey</v>
      </c>
      <c r="GM266" s="633" t="str">
        <f t="shared" si="700"/>
        <v>grey</v>
      </c>
      <c r="GN266" s="633" t="str">
        <f t="shared" si="700"/>
        <v>grey</v>
      </c>
      <c r="GO266" s="633" t="str">
        <f t="shared" si="700"/>
        <v>grey</v>
      </c>
      <c r="GP266" s="633" t="str">
        <f t="shared" si="700"/>
        <v>grey</v>
      </c>
      <c r="GQ266" s="633" t="str">
        <f t="shared" si="700"/>
        <v>grey</v>
      </c>
      <c r="GR266" s="633" t="str">
        <f t="shared" si="700"/>
        <v>grey</v>
      </c>
      <c r="GS266" s="633" t="str">
        <f t="shared" si="700"/>
        <v>grey</v>
      </c>
      <c r="GT266" s="633" t="str">
        <f t="shared" si="700"/>
        <v>grey</v>
      </c>
      <c r="GU266" s="633" t="str">
        <f t="shared" si="700"/>
        <v>grey</v>
      </c>
      <c r="GV266" s="633" t="str">
        <f t="shared" si="700"/>
        <v>grey</v>
      </c>
      <c r="GW266" s="633" t="str">
        <f t="shared" si="700"/>
        <v>grey</v>
      </c>
      <c r="GX266" s="633" t="str">
        <f t="shared" si="700"/>
        <v>grey</v>
      </c>
      <c r="GY266" s="633" t="str">
        <f t="shared" si="700"/>
        <v>grey</v>
      </c>
      <c r="GZ266" s="633" t="str">
        <f t="shared" si="700"/>
        <v>grey</v>
      </c>
      <c r="HA266" s="633" t="str">
        <f t="shared" si="700"/>
        <v>grey</v>
      </c>
      <c r="HB266" s="633" t="str">
        <f t="shared" si="700"/>
        <v>grey</v>
      </c>
      <c r="HC266" s="633" t="str">
        <f t="shared" si="700"/>
        <v>grey</v>
      </c>
      <c r="HD266" s="633" t="str">
        <f t="shared" si="700"/>
        <v>grey</v>
      </c>
      <c r="HE266" s="633" t="str">
        <f t="shared" si="700"/>
        <v>grey</v>
      </c>
      <c r="HF266" s="633" t="str">
        <f t="shared" si="700"/>
        <v>grey</v>
      </c>
      <c r="HG266" s="633" t="str">
        <f t="shared" si="700"/>
        <v>grey</v>
      </c>
      <c r="HH266" s="633" t="str">
        <f t="shared" si="700"/>
        <v>grey</v>
      </c>
      <c r="HI266" s="633" t="str">
        <f t="shared" si="700"/>
        <v>grey</v>
      </c>
      <c r="HJ266" s="633" t="str">
        <f t="shared" si="700"/>
        <v>grey</v>
      </c>
      <c r="HK266" s="633" t="str">
        <f t="shared" si="700"/>
        <v>grey</v>
      </c>
      <c r="HL266" s="633" t="str">
        <f t="shared" si="700"/>
        <v>grey</v>
      </c>
      <c r="HM266" s="633" t="str">
        <f t="shared" si="700"/>
        <v>grey</v>
      </c>
      <c r="HN266" s="633" t="str">
        <f t="shared" si="700"/>
        <v>grey</v>
      </c>
      <c r="HO266" s="633" t="str">
        <f t="shared" si="700"/>
        <v>grey</v>
      </c>
      <c r="HP266" s="633" t="str">
        <f t="shared" si="700"/>
        <v>grey</v>
      </c>
      <c r="HQ266" s="633" t="str">
        <f t="shared" si="700"/>
        <v>grey</v>
      </c>
      <c r="HR266" s="633" t="str">
        <f t="shared" si="700"/>
        <v>grey</v>
      </c>
      <c r="HS266" s="1163"/>
      <c r="HT266" s="1152"/>
      <c r="HU266" s="1161"/>
    </row>
    <row r="267" spans="1:229">
      <c r="B267" s="34" t="s">
        <v>57</v>
      </c>
      <c r="C267" s="35"/>
      <c r="D267" s="34" t="s">
        <v>57</v>
      </c>
      <c r="E267" s="35"/>
      <c r="F267" s="34" t="s">
        <v>57</v>
      </c>
      <c r="G267" s="35"/>
      <c r="H267" s="34" t="s">
        <v>57</v>
      </c>
      <c r="I267" s="35"/>
      <c r="J267" s="34" t="s">
        <v>57</v>
      </c>
      <c r="K267" s="35"/>
      <c r="L267" s="34" t="s">
        <v>57</v>
      </c>
      <c r="M267" s="35"/>
      <c r="N267" s="30"/>
      <c r="O267" s="1151">
        <v>2</v>
      </c>
      <c r="P267" s="1151" t="str">
        <f>IFERROR(INDEX(内線情報!$C$5:$C$54,MATCH($Q267,内線情報!$B$5:$B$54,0)),"")&amp;""</f>
        <v/>
      </c>
      <c r="Q267" s="1160"/>
      <c r="R267" s="1151" t="str">
        <f>IFERROR(INDEX(内線情報!$D$5:$D$54,MATCH($Q267,内線情報!$B$5:$B$54,0)),"")&amp;""</f>
        <v/>
      </c>
      <c r="S267" s="634" t="s">
        <v>643</v>
      </c>
      <c r="T267" s="634" t="s">
        <v>643</v>
      </c>
      <c r="U267" s="634" t="s">
        <v>643</v>
      </c>
      <c r="V267" s="634" t="s">
        <v>643</v>
      </c>
      <c r="W267" s="634" t="s">
        <v>643</v>
      </c>
      <c r="X267" s="634" t="s">
        <v>643</v>
      </c>
      <c r="Y267" s="634" t="s">
        <v>643</v>
      </c>
      <c r="Z267" s="634" t="s">
        <v>643</v>
      </c>
      <c r="AA267" s="634" t="s">
        <v>643</v>
      </c>
      <c r="AB267" s="634" t="s">
        <v>643</v>
      </c>
      <c r="AC267" s="634" t="s">
        <v>643</v>
      </c>
      <c r="AD267" s="634" t="s">
        <v>643</v>
      </c>
      <c r="AE267" s="634" t="s">
        <v>643</v>
      </c>
      <c r="AF267" s="634" t="s">
        <v>643</v>
      </c>
      <c r="AG267" s="634" t="s">
        <v>643</v>
      </c>
      <c r="AH267" s="634" t="s">
        <v>643</v>
      </c>
      <c r="AI267" s="634" t="s">
        <v>643</v>
      </c>
      <c r="AJ267" s="634" t="s">
        <v>643</v>
      </c>
      <c r="AK267" s="634" t="s">
        <v>643</v>
      </c>
      <c r="AL267" s="634" t="s">
        <v>643</v>
      </c>
      <c r="AM267" s="634" t="s">
        <v>643</v>
      </c>
      <c r="AN267" s="634" t="s">
        <v>643</v>
      </c>
      <c r="AO267" s="634" t="s">
        <v>643</v>
      </c>
      <c r="AP267" s="634" t="s">
        <v>643</v>
      </c>
      <c r="AQ267" s="634" t="s">
        <v>643</v>
      </c>
      <c r="AR267" s="634" t="s">
        <v>643</v>
      </c>
      <c r="AS267" s="634" t="s">
        <v>643</v>
      </c>
      <c r="AT267" s="634" t="s">
        <v>643</v>
      </c>
      <c r="AU267" s="634" t="s">
        <v>643</v>
      </c>
      <c r="AV267" s="634" t="s">
        <v>643</v>
      </c>
      <c r="AW267" s="634" t="s">
        <v>643</v>
      </c>
      <c r="AX267" s="634" t="s">
        <v>643</v>
      </c>
      <c r="AY267" s="634" t="s">
        <v>643</v>
      </c>
      <c r="AZ267" s="634" t="s">
        <v>643</v>
      </c>
      <c r="BA267" s="634" t="s">
        <v>643</v>
      </c>
      <c r="BB267" s="634" t="s">
        <v>643</v>
      </c>
      <c r="BC267" s="1178" t="s">
        <v>643</v>
      </c>
      <c r="BD267" s="1151" t="str">
        <f>IFERROR(IF(Q267="","",IF(ISBLANK(INDEX(内線情報!$G$5:$G$54,Q267)),1,DS267)),"")&amp;""</f>
        <v/>
      </c>
      <c r="BE267" s="1180"/>
      <c r="BU267" s="50"/>
      <c r="BV267" s="50"/>
      <c r="BW267" s="50"/>
      <c r="CG267" s="50"/>
      <c r="CH267" s="50"/>
      <c r="CI267" s="50"/>
      <c r="DA267" s="34" t="str">
        <f>IF(DA266="grey","grey",IF(B267="","yellow",IF(COUNTIF($BG$6:$BG$39,B267)&gt;0,"","red")))</f>
        <v>grey</v>
      </c>
      <c r="DB267" s="35" t="str">
        <f ca="1">IF(DA266="grey","grey",IFERROR(IF(COUNTIF(INDIRECT(B267),SUBSTITUTE(C267,"*","~")),EU267,"red"),IF(AND(C267&lt;&gt;$BG$7,C267&lt;&gt;$BG$8,C267&lt;&gt;$BG$9,C267&lt;&gt;$BG$10,C267&lt;&gt;$BG$11,C267&lt;&gt;$BG$12,C267&lt;&gt;$BG$13),"grey",EU267)))</f>
        <v>grey</v>
      </c>
      <c r="DC267" s="34" t="str">
        <f>IF(DC266="grey","grey",IF(D267="","yellow",IF(COUNTIF($BG$6:$BG$39,D267)&gt;0,"","red")))</f>
        <v>grey</v>
      </c>
      <c r="DD267" s="35" t="str">
        <f ca="1">IF(DC266="grey","grey",IFERROR(IF(COUNTIF(INDIRECT(D267),SUBSTITUTE(E267,"*","~")),EW267,"red"),IF(AND(E267&lt;&gt;$BG$7,E267&lt;&gt;$BG$8,E267&lt;&gt;$BG$9,E267&lt;&gt;$BG$10,E267&lt;&gt;$BG$11,E267&lt;&gt;$BG$12,E267&lt;&gt;$BG$13),"grey",EW267)))</f>
        <v>grey</v>
      </c>
      <c r="DE267" s="34" t="str">
        <f>IF(DE266="grey","grey",IF(F267="","yellow",IF(COUNTIF($BG$6:$BG$39,F267)&gt;0,"","red")))</f>
        <v>grey</v>
      </c>
      <c r="DF267" s="35" t="str">
        <f ca="1">IF(DE266="grey","grey",IFERROR(IF(COUNTIF(INDIRECT(F267),SUBSTITUTE(G267,"*","~")),EY267,"red"),IF(AND(G267&lt;&gt;$BG$7,G267&lt;&gt;$BG$8,G267&lt;&gt;$BG$9,G267&lt;&gt;$BG$10,G267&lt;&gt;$BG$11,G267&lt;&gt;$BG$12,G267&lt;&gt;$BG$13),"grey",EY267)))</f>
        <v>grey</v>
      </c>
      <c r="DG267" s="34" t="str">
        <f>IF(DG266="grey","grey",IF(H267="","yellow",IF(COUNTIF($BG$6:$BG$39,H267)&gt;0,"","red")))</f>
        <v>grey</v>
      </c>
      <c r="DH267" s="35" t="str">
        <f ca="1">IF(DG266="grey","grey",IFERROR(IF(COUNTIF(INDIRECT(H267),SUBSTITUTE(I267,"*","~")),FA267,"red"),IF(AND(I267&lt;&gt;$BG$7,I267&lt;&gt;$BG$8,I267&lt;&gt;$BG$9,I267&lt;&gt;$BG$10,I267&lt;&gt;$BG$11,I267&lt;&gt;$BG$12,I267&lt;&gt;$BG$13),"grey",FA267)))</f>
        <v>grey</v>
      </c>
      <c r="DI267" s="34" t="str">
        <f>IF(DI266="grey","grey",IF(J267="","yellow",IF(COUNTIF($BG$6:$BG$39,J267)&gt;0,"","red")))</f>
        <v>grey</v>
      </c>
      <c r="DJ267" s="35" t="str">
        <f ca="1">IF(DI266="grey","grey",IFERROR(IF(COUNTIF(INDIRECT(J267),SUBSTITUTE(K267,"*","~")),FC267,"red"),IF(AND(K267&lt;&gt;$BG$7,K267&lt;&gt;$BG$8,K267&lt;&gt;$BG$9,K267&lt;&gt;$BG$10,K267&lt;&gt;$BG$11,K267&lt;&gt;$BG$12,K267&lt;&gt;$BG$13),"grey",FC267)))</f>
        <v>grey</v>
      </c>
      <c r="DK267" s="34" t="str">
        <f>IF(DK266="grey","grey",IF(L267="","yellow",IF(COUNTIF($BG$6:$BG$39,L267)&gt;0,"","red")))</f>
        <v>grey</v>
      </c>
      <c r="DL267" s="35" t="str">
        <f ca="1">IF(DK266="grey","grey",IFERROR(IF(COUNTIF(INDIRECT(L267),SUBSTITUTE(M267,"*","~")),FE267,"red"),IF(AND(M267&lt;&gt;$BG$7,M267&lt;&gt;$BG$8,M267&lt;&gt;$BG$9,M267&lt;&gt;$BG$10,M267&lt;&gt;$BG$11,M267&lt;&gt;$BG$12,M267&lt;&gt;$BG$13),"grey",FE267)))</f>
        <v>grey</v>
      </c>
      <c r="DM267" s="22" t="str">
        <f>IFERROR(INDEX(内線情報!$BL$5:$BL$41,MATCH(R267,内線情報!$AI$5:$AI$43,0),1),"")</f>
        <v/>
      </c>
      <c r="DS267" s="1141" t="e">
        <f>INDEX(内線情報!$G$5:$G$54,MATCH(Q267,DK,0))</f>
        <v>#N/A</v>
      </c>
      <c r="DV267" s="34" t="str">
        <f>CONCATENATE(B267,C267)</f>
        <v>未使用</v>
      </c>
      <c r="DW267" s="35"/>
      <c r="DX267" s="34" t="str">
        <f>CONCATENATE(D267,E267)</f>
        <v>未使用</v>
      </c>
      <c r="DY267" s="35"/>
      <c r="DZ267" s="34" t="str">
        <f>CONCATENATE(F267,G267)</f>
        <v>未使用</v>
      </c>
      <c r="EA267" s="35"/>
      <c r="EB267" s="34" t="str">
        <f>CONCATENATE(H267,I267)</f>
        <v>未使用</v>
      </c>
      <c r="EC267" s="35"/>
      <c r="ED267" s="34" t="str">
        <f>CONCATENATE(J267,K267)</f>
        <v>未使用</v>
      </c>
      <c r="EE267" s="35"/>
      <c r="EF267" s="34" t="str">
        <f>CONCATENATE(L267,M267)</f>
        <v>未使用</v>
      </c>
      <c r="EG267" s="35"/>
      <c r="EH267" s="22">
        <f>COUNTIF($DV$6:$EG$34,DV267)</f>
        <v>18</v>
      </c>
      <c r="EJ267" s="22">
        <f>COUNTIF($DV$6:$EG$34,DX267)</f>
        <v>18</v>
      </c>
      <c r="EL267" s="22">
        <f>COUNTIF($DV$6:$EG$34,DZ267)</f>
        <v>18</v>
      </c>
      <c r="EN267" s="22">
        <f>COUNTIF($DV$6:$EG$34,EB267)</f>
        <v>18</v>
      </c>
      <c r="EP267" s="22">
        <f>COUNTIF($DV$6:$EG$34,ED267)</f>
        <v>18</v>
      </c>
      <c r="ER267" s="22">
        <f>COUNTIF($DV$6:$EG$34,EF267)</f>
        <v>18</v>
      </c>
      <c r="ET267" s="34" t="str">
        <f>IF(DV267="未使用","",IF(EH267&lt;2,"","red"))</f>
        <v/>
      </c>
      <c r="EU267" s="35" t="str">
        <f>IF(B267="ボックスキー","",IF(C267="","red",FS267))</f>
        <v>red</v>
      </c>
      <c r="EV267" s="34" t="str">
        <f>IF(DX267="未使用","",IF(EJ267&lt;2,"","red"))</f>
        <v/>
      </c>
      <c r="EW267" s="35" t="str">
        <f>IF(D267="ボックスキー","",IF(E267="","red",FU267))</f>
        <v>red</v>
      </c>
      <c r="EX267" s="34" t="str">
        <f>IF(DZ267="未使用","",IF(EL267&lt;2,"","red"))</f>
        <v/>
      </c>
      <c r="EY267" s="35" t="str">
        <f>IF(F267="ボックスキー","",IF(G267="","red",FW267))</f>
        <v>red</v>
      </c>
      <c r="EZ267" s="34" t="str">
        <f>IF(EB267="未使用","",IF(EN267&lt;2,"","red"))</f>
        <v/>
      </c>
      <c r="FA267" s="35" t="str">
        <f>IF(H267="ボックスキー","",IF(I267="","red",FY267))</f>
        <v>red</v>
      </c>
      <c r="FB267" s="34" t="str">
        <f>IF(ED267="未使用","",IF(EP267&lt;2,"","red"))</f>
        <v/>
      </c>
      <c r="FC267" s="35" t="str">
        <f>IF(J267="ボックスキー","",IF(K267="","red",GA267))</f>
        <v>red</v>
      </c>
      <c r="FD267" s="34" t="str">
        <f>IF(EF267="未使用","",IF(ER267&lt;2,"","red"))</f>
        <v/>
      </c>
      <c r="FE267" s="35" t="str">
        <f>IF(L267="ボックスキー","",IF(M267="","red",GC267))</f>
        <v>red</v>
      </c>
      <c r="FF267" s="419"/>
      <c r="FG267" s="419"/>
      <c r="FH267" s="419"/>
      <c r="FI267" s="419"/>
      <c r="FJ267" s="419"/>
      <c r="FK267" s="419"/>
      <c r="FL267" s="419"/>
      <c r="FM267" s="419"/>
      <c r="FN267" s="419"/>
      <c r="FO267" s="419"/>
      <c r="FP267" s="419"/>
      <c r="FQ267" s="419"/>
      <c r="FR267" s="34"/>
      <c r="FS267" s="35" t="str">
        <f>IF(B267=$FG$6,INDEX($FG$7:$FG$18,C267),IF(B267=$FH$6,INDEX($FH$7:$FH$12,C267),IF(B267=$FI$6,INDEX($FI$7:$FI$18,C267),IF(B267=$FJ$6,INDEX($FJ$7:$FJ$56,C267),"none"))))</f>
        <v>none</v>
      </c>
      <c r="FT267" s="34"/>
      <c r="FU267" s="35" t="str">
        <f>IF(D267=$FG$6,INDEX($FG$7:$FG$18,E267),IF(D267=$FH$6,INDEX($FH$7:$FH$12,E267),IF(D267=$FI$6,INDEX($FI$7:$FI$18,E267),IF(D267=$FJ$6,INDEX($FJ$7:$FJ$56,E267),"none"))))</f>
        <v>none</v>
      </c>
      <c r="FV267" s="34"/>
      <c r="FW267" s="35" t="str">
        <f>IF(F267=$FG$6,INDEX($FG$7:$FG$18,G267),IF(F267=$FH$6,INDEX($FH$7:$FH$12,G267),IF(F267=$FI$6,INDEX($FI$7:$FI$18,G267),IF(F267=$FJ$6,INDEX($FJ$7:$FJ$56,G267),"none"))))</f>
        <v>none</v>
      </c>
      <c r="FX267" s="34"/>
      <c r="FY267" s="35" t="str">
        <f>IF(H267=$FG$6,INDEX($FG$7:$FG$18,I267),IF(H267=$FH$6,INDEX($FH$7:$FH$12,I267),IF(H267=$FI$6,INDEX($FI$7:$FI$18,I267),IF(H267=$FJ$6,INDEX($FJ$7:$FJ$56,I267),"none"))))</f>
        <v>none</v>
      </c>
      <c r="FZ267" s="34"/>
      <c r="GA267" s="35" t="str">
        <f>IF(J267=$FG$6,INDEX($FG$7:$FG$18,K267),IF(J267=$FH$6,INDEX($FH$7:$FH$12,K267),IF(J267=$FI$6,INDEX($FI$7:$FI$18,K267),IF(J267=$FJ$6,INDEX($FJ$7:$FJ$56,K267),"none"))))</f>
        <v>none</v>
      </c>
      <c r="GB267" s="34"/>
      <c r="GC267" s="35" t="str">
        <f>IF(L267=$FG$6,INDEX($FG$7:$FG$18,M267),IF(L267=$FH$6,INDEX($FH$7:$FH$12,M267),IF(L267=$FI$6,INDEX($FI$7:$FI$18,M267),IF(L267=$FJ$6,INDEX($FJ$7:$FJ$56,M267),"none"))))</f>
        <v>none</v>
      </c>
      <c r="GE267" s="1151" t="str">
        <f>IF($GF267="grey","grey","")</f>
        <v>grey</v>
      </c>
      <c r="GF267" s="1151" t="str">
        <f>IF($GG267="grey","grey","")</f>
        <v>grey</v>
      </c>
      <c r="GG267" s="1160" t="str">
        <f>IF(Q267="","grey",IF(COUNTIF(Q:Q,Q267)&gt;1,"red",IF(COUNTIF(_DK,Q267)&gt;0,"","red")))</f>
        <v>grey</v>
      </c>
      <c r="GH267" s="1151" t="str">
        <f>IF($GF267="grey","grey","")</f>
        <v>grey</v>
      </c>
      <c r="GI267" s="633" t="str">
        <f t="shared" ref="GI267:HR267" si="701">IF(GI262="grey","grey",IF($GG267="grey","grey",IF(S267="","yellow",IF(COUNTIF($CT$6:$CT$21,S267)&gt;0,"","red"))))</f>
        <v>grey</v>
      </c>
      <c r="GJ267" s="633" t="str">
        <f t="shared" si="701"/>
        <v>grey</v>
      </c>
      <c r="GK267" s="633" t="str">
        <f t="shared" si="701"/>
        <v>grey</v>
      </c>
      <c r="GL267" s="633" t="str">
        <f t="shared" si="701"/>
        <v>grey</v>
      </c>
      <c r="GM267" s="633" t="str">
        <f t="shared" si="701"/>
        <v>grey</v>
      </c>
      <c r="GN267" s="633" t="str">
        <f t="shared" si="701"/>
        <v>grey</v>
      </c>
      <c r="GO267" s="633" t="str">
        <f t="shared" si="701"/>
        <v>grey</v>
      </c>
      <c r="GP267" s="633" t="str">
        <f t="shared" si="701"/>
        <v>grey</v>
      </c>
      <c r="GQ267" s="633" t="str">
        <f t="shared" si="701"/>
        <v>grey</v>
      </c>
      <c r="GR267" s="633" t="str">
        <f t="shared" si="701"/>
        <v>grey</v>
      </c>
      <c r="GS267" s="633" t="str">
        <f t="shared" si="701"/>
        <v>grey</v>
      </c>
      <c r="GT267" s="633" t="str">
        <f t="shared" si="701"/>
        <v>grey</v>
      </c>
      <c r="GU267" s="633" t="str">
        <f t="shared" si="701"/>
        <v>grey</v>
      </c>
      <c r="GV267" s="633" t="str">
        <f t="shared" si="701"/>
        <v>grey</v>
      </c>
      <c r="GW267" s="633" t="str">
        <f t="shared" si="701"/>
        <v>grey</v>
      </c>
      <c r="GX267" s="633" t="str">
        <f t="shared" si="701"/>
        <v>grey</v>
      </c>
      <c r="GY267" s="633" t="str">
        <f t="shared" si="701"/>
        <v>grey</v>
      </c>
      <c r="GZ267" s="633" t="str">
        <f t="shared" si="701"/>
        <v>grey</v>
      </c>
      <c r="HA267" s="633" t="str">
        <f t="shared" si="701"/>
        <v>grey</v>
      </c>
      <c r="HB267" s="633" t="str">
        <f t="shared" si="701"/>
        <v>grey</v>
      </c>
      <c r="HC267" s="633" t="str">
        <f t="shared" si="701"/>
        <v>grey</v>
      </c>
      <c r="HD267" s="633" t="str">
        <f t="shared" si="701"/>
        <v>grey</v>
      </c>
      <c r="HE267" s="633" t="str">
        <f t="shared" si="701"/>
        <v>grey</v>
      </c>
      <c r="HF267" s="633" t="str">
        <f t="shared" si="701"/>
        <v>grey</v>
      </c>
      <c r="HG267" s="633" t="str">
        <f t="shared" si="701"/>
        <v>grey</v>
      </c>
      <c r="HH267" s="633" t="str">
        <f t="shared" si="701"/>
        <v>grey</v>
      </c>
      <c r="HI267" s="633" t="str">
        <f t="shared" si="701"/>
        <v>grey</v>
      </c>
      <c r="HJ267" s="633" t="str">
        <f t="shared" si="701"/>
        <v>grey</v>
      </c>
      <c r="HK267" s="633" t="str">
        <f t="shared" si="701"/>
        <v>grey</v>
      </c>
      <c r="HL267" s="633" t="str">
        <f t="shared" si="701"/>
        <v>grey</v>
      </c>
      <c r="HM267" s="633" t="str">
        <f t="shared" si="701"/>
        <v>grey</v>
      </c>
      <c r="HN267" s="633" t="str">
        <f t="shared" si="701"/>
        <v>grey</v>
      </c>
      <c r="HO267" s="633" t="str">
        <f t="shared" si="701"/>
        <v>grey</v>
      </c>
      <c r="HP267" s="633" t="str">
        <f t="shared" si="701"/>
        <v>grey</v>
      </c>
      <c r="HQ267" s="633" t="str">
        <f t="shared" si="701"/>
        <v>grey</v>
      </c>
      <c r="HR267" s="633" t="str">
        <f t="shared" si="701"/>
        <v>grey</v>
      </c>
      <c r="HS267" s="1162" t="str">
        <f t="shared" ref="HS267" si="702">IF($GG267="grey","grey",IF(BC267="","",IF(COUNTIF($CV$6:$CV$7,BC267)&gt;0,"","red")))</f>
        <v>grey</v>
      </c>
      <c r="HT267" s="1151" t="str">
        <f t="shared" ref="HT267:HU267" si="703">IF($GG267="grey","grey","")</f>
        <v>grey</v>
      </c>
      <c r="HU267" s="1160" t="str">
        <f t="shared" si="703"/>
        <v>grey</v>
      </c>
    </row>
    <row r="268" spans="1:229">
      <c r="B268" s="1175" t="str">
        <f>IFERROR(INDEX($DV:$DV,ROW()),"")&amp;""</f>
        <v/>
      </c>
      <c r="C268" s="1176"/>
      <c r="D268" s="1177" t="str">
        <f>IFERROR(INDEX($DX:$DX,ROW()),"")&amp;""</f>
        <v/>
      </c>
      <c r="E268" s="1176"/>
      <c r="F268" s="1175" t="str">
        <f>IFERROR(INDEX($DZ:$DZ,ROW()),"")&amp;""</f>
        <v/>
      </c>
      <c r="G268" s="1176"/>
      <c r="H268" s="1175" t="str">
        <f>IFERROR(INDEX($EB:$EB,ROW()),"")&amp;""</f>
        <v/>
      </c>
      <c r="I268" s="1176"/>
      <c r="J268" s="1175" t="str">
        <f>IFERROR(INDEX($ED:$ED,ROW()),"")&amp;""</f>
        <v/>
      </c>
      <c r="K268" s="1176"/>
      <c r="L268" s="1175" t="str">
        <f>IFERROR(INDEX($EF:$EF,ROW()),"")&amp;""</f>
        <v/>
      </c>
      <c r="M268" s="1176"/>
      <c r="N268" s="30"/>
      <c r="O268" s="1152"/>
      <c r="P268" s="1152"/>
      <c r="Q268" s="1161"/>
      <c r="R268" s="1152"/>
      <c r="S268" s="635" t="s">
        <v>643</v>
      </c>
      <c r="T268" s="635" t="s">
        <v>643</v>
      </c>
      <c r="U268" s="635" t="s">
        <v>643</v>
      </c>
      <c r="V268" s="635" t="s">
        <v>643</v>
      </c>
      <c r="W268" s="635" t="s">
        <v>643</v>
      </c>
      <c r="X268" s="635" t="s">
        <v>643</v>
      </c>
      <c r="Y268" s="635" t="s">
        <v>643</v>
      </c>
      <c r="Z268" s="635" t="s">
        <v>643</v>
      </c>
      <c r="AA268" s="635" t="s">
        <v>643</v>
      </c>
      <c r="AB268" s="635" t="s">
        <v>643</v>
      </c>
      <c r="AC268" s="635" t="s">
        <v>643</v>
      </c>
      <c r="AD268" s="635" t="s">
        <v>643</v>
      </c>
      <c r="AE268" s="635" t="s">
        <v>643</v>
      </c>
      <c r="AF268" s="635" t="s">
        <v>643</v>
      </c>
      <c r="AG268" s="635" t="s">
        <v>643</v>
      </c>
      <c r="AH268" s="635" t="s">
        <v>643</v>
      </c>
      <c r="AI268" s="635" t="s">
        <v>643</v>
      </c>
      <c r="AJ268" s="635" t="s">
        <v>643</v>
      </c>
      <c r="AK268" s="635" t="s">
        <v>643</v>
      </c>
      <c r="AL268" s="635" t="s">
        <v>643</v>
      </c>
      <c r="AM268" s="635" t="s">
        <v>643</v>
      </c>
      <c r="AN268" s="635" t="s">
        <v>643</v>
      </c>
      <c r="AO268" s="635" t="s">
        <v>643</v>
      </c>
      <c r="AP268" s="635" t="s">
        <v>643</v>
      </c>
      <c r="AQ268" s="635" t="s">
        <v>643</v>
      </c>
      <c r="AR268" s="635" t="s">
        <v>643</v>
      </c>
      <c r="AS268" s="635" t="s">
        <v>643</v>
      </c>
      <c r="AT268" s="635" t="s">
        <v>643</v>
      </c>
      <c r="AU268" s="635" t="s">
        <v>643</v>
      </c>
      <c r="AV268" s="635" t="s">
        <v>643</v>
      </c>
      <c r="AW268" s="635" t="s">
        <v>643</v>
      </c>
      <c r="AX268" s="635" t="s">
        <v>643</v>
      </c>
      <c r="AY268" s="635" t="s">
        <v>643</v>
      </c>
      <c r="AZ268" s="635" t="s">
        <v>643</v>
      </c>
      <c r="BA268" s="635" t="s">
        <v>643</v>
      </c>
      <c r="BB268" s="635" t="s">
        <v>643</v>
      </c>
      <c r="BC268" s="1179"/>
      <c r="BD268" s="1152"/>
      <c r="BE268" s="1181"/>
      <c r="BP268" s="50" t="e">
        <f>INDEX(番号!$CA$5:$CB$44,C267,2)</f>
        <v>#VALUE!</v>
      </c>
      <c r="BQ268" s="50" t="str">
        <f>IF(C267="","",IF(BP268="",INDEX(番号!$CA$44:$CB266,C267,2),BP268))</f>
        <v/>
      </c>
      <c r="BR268" s="50" t="e">
        <f>INDEX(番号!$CC$5:$CE$52,C267,3)</f>
        <v>#VALUE!</v>
      </c>
      <c r="BS268" s="50" t="str">
        <f>IF(C267="","",IF(BR268="0",INDEX(番号!$CC$5:$CE$52,C267,2),BR268))&amp;""</f>
        <v/>
      </c>
      <c r="BT268" s="50" t="e">
        <f>INDEX(番号!$CA$5:$CB$44,E267,2)</f>
        <v>#VALUE!</v>
      </c>
      <c r="BU268" s="50" t="str">
        <f>IF(E267="","",IF(BT268="",INDEX(番号!$CA$44:$CB266,E267,2),BT268))&amp;""</f>
        <v/>
      </c>
      <c r="BV268" s="50" t="e">
        <f>INDEX(番号!$CC$5:$CE$52,E267,3)</f>
        <v>#VALUE!</v>
      </c>
      <c r="BW268" s="50" t="str">
        <f>IF(E267="","",IF(BV268="0",INDEX(番号!$CC$5:$CE$52,E267,2),BV268))&amp;""</f>
        <v/>
      </c>
      <c r="BX268" s="50" t="e">
        <f>INDEX(番号!$CA$5:$CB$44,G267,2)</f>
        <v>#VALUE!</v>
      </c>
      <c r="BY268" s="50" t="str">
        <f>IF(G267="","",IF(BX268="",INDEX(番号!$CA$44:$CB266,G267,2),BX268))&amp;""</f>
        <v/>
      </c>
      <c r="BZ268" s="50" t="e">
        <f>INDEX(番号!$CC$5:$CE$52,G267,3)</f>
        <v>#VALUE!</v>
      </c>
      <c r="CA268" s="50" t="str">
        <f>IF(G267="","",IF(BZ268="0",INDEX(番号!$CC$5:$CE$52,G267,2),BZ268))&amp;""</f>
        <v/>
      </c>
      <c r="CB268" s="50" t="e">
        <f>INDEX(番号!$CA$5:$CB$44,I267,2)</f>
        <v>#VALUE!</v>
      </c>
      <c r="CC268" s="50" t="str">
        <f>IF(I267="","",IF(CB268="",INDEX(番号!$CA$44:$CB266,I267,2),CB268))&amp;""</f>
        <v/>
      </c>
      <c r="CD268" s="50" t="e">
        <f>INDEX(番号!$CC$5:$CE$52,I267,3)</f>
        <v>#VALUE!</v>
      </c>
      <c r="CE268" s="50" t="str">
        <f>IF(I267="","",IF(CD268="0",INDEX(番号!$CC$5:$CE$52,I267,2),CD268))&amp;""</f>
        <v/>
      </c>
      <c r="CF268" s="50" t="e">
        <f>INDEX(番号!$CA$5:$CB$44,K267,2)</f>
        <v>#VALUE!</v>
      </c>
      <c r="CG268" s="50" t="str">
        <f>IF(K267="","",IF(CF268="",INDEX(番号!$CA$5:$CB$44,K267,1),CF268))&amp;""</f>
        <v/>
      </c>
      <c r="CH268" s="50" t="e">
        <f>INDEX(番号!$CC$5:$CE$52,K267,3)</f>
        <v>#VALUE!</v>
      </c>
      <c r="CI268" s="50" t="str">
        <f>IF(K267="","",IF(CH268="0",INDEX(番号!$CC$5:$CE$52,K267,2),CH268))&amp;""</f>
        <v/>
      </c>
      <c r="CJ268" s="50" t="e">
        <f>INDEX(番号!$CA$5:$CB$44,M267,2)</f>
        <v>#VALUE!</v>
      </c>
      <c r="CK268" s="50" t="str">
        <f>IF(M267="","",IF(CJ268="",INDEX(番号!$CA$5:$CB$44,M267,1),CJ268))&amp;""</f>
        <v/>
      </c>
      <c r="CL268" s="50" t="e">
        <f>INDEX(番号!$CC$5:$CE$52,M267,3)</f>
        <v>#VALUE!</v>
      </c>
      <c r="CM268" s="50" t="str">
        <f>IF(M267="","",IF(CL268="0",INDEX(番号!$CC$5:$CE$52,M267,2),CL268))&amp;""</f>
        <v/>
      </c>
      <c r="DA268" s="1153" t="str">
        <f>IF(DA266="grey","grey","")</f>
        <v>grey</v>
      </c>
      <c r="DB268" s="1154"/>
      <c r="DC268" s="1153" t="str">
        <f>IF(DC266="grey","grey","")</f>
        <v>grey</v>
      </c>
      <c r="DD268" s="1154"/>
      <c r="DE268" s="1153" t="str">
        <f>IF(DE266="grey","grey","")</f>
        <v>grey</v>
      </c>
      <c r="DF268" s="1154"/>
      <c r="DG268" s="1153" t="str">
        <f>IF(DG266="grey","grey","")</f>
        <v>grey</v>
      </c>
      <c r="DH268" s="1154"/>
      <c r="DI268" s="1153" t="str">
        <f>IF(DI266="grey","grey","")</f>
        <v>grey</v>
      </c>
      <c r="DJ268" s="1154"/>
      <c r="DK268" s="1153" t="str">
        <f>IF(DK266="grey","grey","")</f>
        <v>grey</v>
      </c>
      <c r="DL268" s="1154"/>
      <c r="DM268" s="22" t="str">
        <f>IFERROR(INDEX(内線情報!$BL$5:$BL$41,MATCH(R268,内線情報!$AI$5:$AI$43,0),1),"")</f>
        <v/>
      </c>
      <c r="DS268" s="1141"/>
      <c r="DV268" s="1153" t="str">
        <f>IF(B267="DK",BQ268,IF(B267="NK",BS268,""))</f>
        <v/>
      </c>
      <c r="DW268" s="1154"/>
      <c r="DX268" s="1155" t="str">
        <f>IF(D267="DK",BU268,IF(D267="NK",BW268,""))</f>
        <v/>
      </c>
      <c r="DY268" s="1156"/>
      <c r="DZ268" s="1155" t="str">
        <f>IF(F267="DK",BY268,IF(F267="NK",CA268,""))</f>
        <v/>
      </c>
      <c r="EA268" s="1156"/>
      <c r="EB268" s="1155" t="str">
        <f>IF(H267="DK",CC268,IF(H267="NK",CE268,""))</f>
        <v/>
      </c>
      <c r="EC268" s="1156"/>
      <c r="ED268" s="1155" t="str">
        <f>IF(J267="DK",CG268,IF(J267="NK",CI268,""))</f>
        <v/>
      </c>
      <c r="EE268" s="1156"/>
      <c r="EF268" s="1155" t="str">
        <f>IF(L267="DK",CK268,IF(L267="NK",CM268,""))</f>
        <v/>
      </c>
      <c r="EG268" s="1156"/>
      <c r="ET268" s="1153"/>
      <c r="EU268" s="1154"/>
      <c r="EV268" s="1153"/>
      <c r="EW268" s="1154"/>
      <c r="EX268" s="1153"/>
      <c r="EY268" s="1154"/>
      <c r="EZ268" s="1153"/>
      <c r="FA268" s="1154"/>
      <c r="FB268" s="1153"/>
      <c r="FC268" s="1154"/>
      <c r="FD268" s="1153"/>
      <c r="FE268" s="1154"/>
      <c r="FF268" s="411"/>
      <c r="FG268" s="411"/>
      <c r="FH268" s="411"/>
      <c r="FI268" s="411"/>
      <c r="FJ268" s="411"/>
      <c r="FK268" s="411"/>
      <c r="FL268" s="411"/>
      <c r="FM268" s="411"/>
      <c r="FN268" s="411"/>
      <c r="FO268" s="411"/>
      <c r="FP268" s="411"/>
      <c r="FQ268" s="411"/>
      <c r="FR268" s="1153"/>
      <c r="FS268" s="1154"/>
      <c r="FT268" s="1153"/>
      <c r="FU268" s="1154"/>
      <c r="FV268" s="1153"/>
      <c r="FW268" s="1154"/>
      <c r="FX268" s="1153"/>
      <c r="FY268" s="1154"/>
      <c r="FZ268" s="1153"/>
      <c r="GA268" s="1154"/>
      <c r="GB268" s="1153"/>
      <c r="GC268" s="1154"/>
      <c r="GE268" s="1152"/>
      <c r="GF268" s="1152"/>
      <c r="GG268" s="1161"/>
      <c r="GH268" s="1152"/>
      <c r="GI268" s="633" t="str">
        <f t="shared" ref="GI268:HR268" si="704">IF(GI262="grey","grey",IF($GG267="grey","grey",IF(S268="","yellow",IF(COUNTIF($CW$6:$CW$7,S268)&gt;0,"","red"))))</f>
        <v>grey</v>
      </c>
      <c r="GJ268" s="633" t="str">
        <f t="shared" si="704"/>
        <v>grey</v>
      </c>
      <c r="GK268" s="633" t="str">
        <f t="shared" si="704"/>
        <v>grey</v>
      </c>
      <c r="GL268" s="633" t="str">
        <f t="shared" si="704"/>
        <v>grey</v>
      </c>
      <c r="GM268" s="633" t="str">
        <f t="shared" si="704"/>
        <v>grey</v>
      </c>
      <c r="GN268" s="633" t="str">
        <f t="shared" si="704"/>
        <v>grey</v>
      </c>
      <c r="GO268" s="633" t="str">
        <f t="shared" si="704"/>
        <v>grey</v>
      </c>
      <c r="GP268" s="633" t="str">
        <f t="shared" si="704"/>
        <v>grey</v>
      </c>
      <c r="GQ268" s="633" t="str">
        <f t="shared" si="704"/>
        <v>grey</v>
      </c>
      <c r="GR268" s="633" t="str">
        <f t="shared" si="704"/>
        <v>grey</v>
      </c>
      <c r="GS268" s="633" t="str">
        <f t="shared" si="704"/>
        <v>grey</v>
      </c>
      <c r="GT268" s="633" t="str">
        <f t="shared" si="704"/>
        <v>grey</v>
      </c>
      <c r="GU268" s="633" t="str">
        <f t="shared" si="704"/>
        <v>grey</v>
      </c>
      <c r="GV268" s="633" t="str">
        <f t="shared" si="704"/>
        <v>grey</v>
      </c>
      <c r="GW268" s="633" t="str">
        <f t="shared" si="704"/>
        <v>grey</v>
      </c>
      <c r="GX268" s="633" t="str">
        <f t="shared" si="704"/>
        <v>grey</v>
      </c>
      <c r="GY268" s="633" t="str">
        <f t="shared" si="704"/>
        <v>grey</v>
      </c>
      <c r="GZ268" s="633" t="str">
        <f t="shared" si="704"/>
        <v>grey</v>
      </c>
      <c r="HA268" s="633" t="str">
        <f t="shared" si="704"/>
        <v>grey</v>
      </c>
      <c r="HB268" s="633" t="str">
        <f t="shared" si="704"/>
        <v>grey</v>
      </c>
      <c r="HC268" s="633" t="str">
        <f t="shared" si="704"/>
        <v>grey</v>
      </c>
      <c r="HD268" s="633" t="str">
        <f t="shared" si="704"/>
        <v>grey</v>
      </c>
      <c r="HE268" s="633" t="str">
        <f t="shared" si="704"/>
        <v>grey</v>
      </c>
      <c r="HF268" s="633" t="str">
        <f t="shared" si="704"/>
        <v>grey</v>
      </c>
      <c r="HG268" s="633" t="str">
        <f t="shared" si="704"/>
        <v>grey</v>
      </c>
      <c r="HH268" s="633" t="str">
        <f t="shared" si="704"/>
        <v>grey</v>
      </c>
      <c r="HI268" s="633" t="str">
        <f t="shared" si="704"/>
        <v>grey</v>
      </c>
      <c r="HJ268" s="633" t="str">
        <f t="shared" si="704"/>
        <v>grey</v>
      </c>
      <c r="HK268" s="633" t="str">
        <f t="shared" si="704"/>
        <v>grey</v>
      </c>
      <c r="HL268" s="633" t="str">
        <f t="shared" si="704"/>
        <v>grey</v>
      </c>
      <c r="HM268" s="633" t="str">
        <f t="shared" si="704"/>
        <v>grey</v>
      </c>
      <c r="HN268" s="633" t="str">
        <f t="shared" si="704"/>
        <v>grey</v>
      </c>
      <c r="HO268" s="633" t="str">
        <f t="shared" si="704"/>
        <v>grey</v>
      </c>
      <c r="HP268" s="633" t="str">
        <f t="shared" si="704"/>
        <v>grey</v>
      </c>
      <c r="HQ268" s="633" t="str">
        <f t="shared" si="704"/>
        <v>grey</v>
      </c>
      <c r="HR268" s="633" t="str">
        <f t="shared" si="704"/>
        <v>grey</v>
      </c>
      <c r="HS268" s="1163"/>
      <c r="HT268" s="1152"/>
      <c r="HU268" s="1161"/>
    </row>
    <row r="269" spans="1:229">
      <c r="B269" s="1175" t="str">
        <f>IFERROR(INDEX($DV:$DV,ROW()),"")&amp;""</f>
        <v/>
      </c>
      <c r="C269" s="1176"/>
      <c r="D269" s="1177" t="str">
        <f>IFERROR(INDEX($DX:$DX,ROW()),"")&amp;""</f>
        <v/>
      </c>
      <c r="E269" s="1176"/>
      <c r="F269" s="1175" t="str">
        <f>IFERROR(INDEX($DZ:$DZ,ROW()),"")&amp;""</f>
        <v/>
      </c>
      <c r="G269" s="1176"/>
      <c r="H269" s="1175" t="str">
        <f>IFERROR(INDEX($EB:$EB,ROW()),"")&amp;""</f>
        <v/>
      </c>
      <c r="I269" s="1176"/>
      <c r="J269" s="1175" t="str">
        <f>IFERROR(INDEX($ED:$ED,ROW()),"")&amp;""</f>
        <v/>
      </c>
      <c r="K269" s="1176"/>
      <c r="L269" s="1175" t="str">
        <f>IFERROR(INDEX($EF:$EF,ROW()),"")&amp;""</f>
        <v/>
      </c>
      <c r="M269" s="1176"/>
      <c r="N269" s="30"/>
      <c r="O269" s="1151">
        <v>3</v>
      </c>
      <c r="P269" s="1151" t="str">
        <f>IFERROR(INDEX(内線情報!$C$5:$C$54,MATCH($Q269,内線情報!$B$5:$B$54,0)),"")&amp;""</f>
        <v/>
      </c>
      <c r="Q269" s="1160"/>
      <c r="R269" s="1151" t="str">
        <f>IFERROR(INDEX(内線情報!$D$5:$D$54,MATCH($Q269,内線情報!$B$5:$B$54,0)),"")&amp;""</f>
        <v/>
      </c>
      <c r="S269" s="634" t="s">
        <v>643</v>
      </c>
      <c r="T269" s="634" t="s">
        <v>643</v>
      </c>
      <c r="U269" s="634" t="s">
        <v>643</v>
      </c>
      <c r="V269" s="634" t="s">
        <v>643</v>
      </c>
      <c r="W269" s="634" t="s">
        <v>643</v>
      </c>
      <c r="X269" s="634" t="s">
        <v>643</v>
      </c>
      <c r="Y269" s="634" t="s">
        <v>643</v>
      </c>
      <c r="Z269" s="634" t="s">
        <v>643</v>
      </c>
      <c r="AA269" s="634" t="s">
        <v>643</v>
      </c>
      <c r="AB269" s="634" t="s">
        <v>643</v>
      </c>
      <c r="AC269" s="634" t="s">
        <v>643</v>
      </c>
      <c r="AD269" s="634" t="s">
        <v>643</v>
      </c>
      <c r="AE269" s="634" t="s">
        <v>643</v>
      </c>
      <c r="AF269" s="634" t="s">
        <v>643</v>
      </c>
      <c r="AG269" s="634" t="s">
        <v>643</v>
      </c>
      <c r="AH269" s="634" t="s">
        <v>643</v>
      </c>
      <c r="AI269" s="634" t="s">
        <v>643</v>
      </c>
      <c r="AJ269" s="634" t="s">
        <v>643</v>
      </c>
      <c r="AK269" s="634" t="s">
        <v>643</v>
      </c>
      <c r="AL269" s="634" t="s">
        <v>643</v>
      </c>
      <c r="AM269" s="634" t="s">
        <v>643</v>
      </c>
      <c r="AN269" s="634" t="s">
        <v>643</v>
      </c>
      <c r="AO269" s="634" t="s">
        <v>643</v>
      </c>
      <c r="AP269" s="634" t="s">
        <v>643</v>
      </c>
      <c r="AQ269" s="634" t="s">
        <v>643</v>
      </c>
      <c r="AR269" s="634" t="s">
        <v>643</v>
      </c>
      <c r="AS269" s="634" t="s">
        <v>643</v>
      </c>
      <c r="AT269" s="634" t="s">
        <v>643</v>
      </c>
      <c r="AU269" s="634" t="s">
        <v>643</v>
      </c>
      <c r="AV269" s="634" t="s">
        <v>643</v>
      </c>
      <c r="AW269" s="634" t="s">
        <v>643</v>
      </c>
      <c r="AX269" s="634" t="s">
        <v>643</v>
      </c>
      <c r="AY269" s="634" t="s">
        <v>643</v>
      </c>
      <c r="AZ269" s="634" t="s">
        <v>643</v>
      </c>
      <c r="BA269" s="634" t="s">
        <v>643</v>
      </c>
      <c r="BB269" s="634" t="s">
        <v>643</v>
      </c>
      <c r="BC269" s="1178" t="s">
        <v>643</v>
      </c>
      <c r="BD269" s="1151" t="str">
        <f>IFERROR(IF(Q269="","",IF(ISBLANK(INDEX(内線情報!$G$5:$G$54,Q269)),1,DS269)),"")&amp;""</f>
        <v/>
      </c>
      <c r="BE269" s="1180"/>
      <c r="BP269" s="50" t="s">
        <v>720</v>
      </c>
      <c r="BQ269" s="50" t="str">
        <f>IF(C267="","",INDEX(外線情報!$K$5:$K$16,C267,1))&amp;""</f>
        <v/>
      </c>
      <c r="BR269" s="50" t="s">
        <v>417</v>
      </c>
      <c r="BS269" s="50" t="str">
        <f>IF(C267="","",INDEX(NK･NKG!$CG$5:$CG$52,C267,1))&amp;""</f>
        <v/>
      </c>
      <c r="BT269" s="50" t="s">
        <v>720</v>
      </c>
      <c r="BU269" s="50" t="str">
        <f>IF(E267="","",INDEX(外線情報!$K$5:$K$16,E267,1))&amp;""</f>
        <v/>
      </c>
      <c r="BV269" s="50" t="s">
        <v>417</v>
      </c>
      <c r="BW269" s="50" t="str">
        <f>IF(E267="","",INDEX(NK･NKG!$CG$5:$CG$52,E267,1))&amp;""</f>
        <v/>
      </c>
      <c r="BX269" s="50" t="s">
        <v>720</v>
      </c>
      <c r="BY269" s="50" t="str">
        <f>IF(G267="","",INDEX(外線情報!$K$5:$K$16,G267,1))&amp;""</f>
        <v/>
      </c>
      <c r="BZ269" s="50" t="s">
        <v>417</v>
      </c>
      <c r="CA269" s="50" t="str">
        <f>IF(G267="","",INDEX(NK･NKG!$CG$5:$CG$52,G267,1))&amp;""</f>
        <v/>
      </c>
      <c r="CB269" s="50" t="s">
        <v>720</v>
      </c>
      <c r="CC269" s="50" t="str">
        <f>IF(I267="","",INDEX(外線情報!$K$5:$K$16,I267,1))&amp;""</f>
        <v/>
      </c>
      <c r="CD269" s="50" t="s">
        <v>417</v>
      </c>
      <c r="CE269" s="50" t="str">
        <f>IF(I267="","",INDEX(NK･NKG!$CG$5:$CG$52,I267,1))&amp;""</f>
        <v/>
      </c>
      <c r="CF269" s="50" t="s">
        <v>720</v>
      </c>
      <c r="CG269" s="50" t="str">
        <f>IF(K267="","",INDEX(外線情報!$K$5:$K$16,K267,1))&amp;""</f>
        <v/>
      </c>
      <c r="CH269" s="50" t="s">
        <v>417</v>
      </c>
      <c r="CI269" s="50" t="str">
        <f>IF(K267="","",INDEX(NK･NKG!$CG$5:$CG$52,K267,1))&amp;""</f>
        <v/>
      </c>
      <c r="CJ269" s="50" t="s">
        <v>720</v>
      </c>
      <c r="CK269" s="50" t="str">
        <f>IF(M267="","",INDEX(外線情報!$K$5:$K$16,M267,1))&amp;""</f>
        <v/>
      </c>
      <c r="CL269" s="50" t="s">
        <v>417</v>
      </c>
      <c r="CM269" s="50" t="str">
        <f>IF(M267="","",INDEX(NK･NKG!$CG$5:$CG$52,M267,1))&amp;""</f>
        <v/>
      </c>
      <c r="DA269" s="1153" t="str">
        <f t="shared" ref="DA269" si="705">IF(DA266="grey","grey","")</f>
        <v>grey</v>
      </c>
      <c r="DB269" s="1154"/>
      <c r="DC269" s="1153" t="str">
        <f t="shared" ref="DC269" si="706">IF(DC266="grey","grey","")</f>
        <v>grey</v>
      </c>
      <c r="DD269" s="1154"/>
      <c r="DE269" s="1153" t="str">
        <f t="shared" ref="DE269" si="707">IF(DE266="grey","grey","")</f>
        <v>grey</v>
      </c>
      <c r="DF269" s="1154"/>
      <c r="DG269" s="1153" t="str">
        <f t="shared" ref="DG269" si="708">IF(DG266="grey","grey","")</f>
        <v>grey</v>
      </c>
      <c r="DH269" s="1154"/>
      <c r="DI269" s="1153" t="str">
        <f t="shared" ref="DI269" si="709">IF(DI266="grey","grey","")</f>
        <v>grey</v>
      </c>
      <c r="DJ269" s="1154"/>
      <c r="DK269" s="1153" t="str">
        <f t="shared" ref="DK269" si="710">IF(DK266="grey","grey","")</f>
        <v>grey</v>
      </c>
      <c r="DL269" s="1154"/>
      <c r="DM269" s="22" t="str">
        <f>IFERROR(INDEX(内線情報!$BL$5:$BL$41,MATCH(R269,内線情報!$AI$5:$AI$43,0),1),"")</f>
        <v/>
      </c>
      <c r="DS269" s="1141" t="e">
        <f>INDEX(内線情報!$G$5:$G$54,MATCH(Q269,DK,0))</f>
        <v>#N/A</v>
      </c>
      <c r="DV269" s="1153" t="str">
        <f>IF(B267="IK",BQ269,IF(B267="NK",BS269,""))</f>
        <v/>
      </c>
      <c r="DW269" s="1154"/>
      <c r="DX269" s="1155" t="str">
        <f>IF(D267="IK",BU269,IF(D267="NK",BW269,""))</f>
        <v/>
      </c>
      <c r="DY269" s="1156"/>
      <c r="DZ269" s="1155" t="str">
        <f>IF(F267="IK",BY269,IF(F267="NK",CA269,""))</f>
        <v/>
      </c>
      <c r="EA269" s="1156"/>
      <c r="EB269" s="1155" t="str">
        <f>IF(H267="IK",CC269,IF(H267="NK",CE269,""))</f>
        <v/>
      </c>
      <c r="EC269" s="1156"/>
      <c r="ED269" s="1155" t="str">
        <f>IF(J267="IK",CG269,IF(J267="NK",CI269,""))</f>
        <v/>
      </c>
      <c r="EE269" s="1156"/>
      <c r="EF269" s="1155" t="str">
        <f>IF(L267="IK",CK269,IF(L267="NK",CM269,""))</f>
        <v/>
      </c>
      <c r="EG269" s="1156"/>
      <c r="ET269" s="1153"/>
      <c r="EU269" s="1154"/>
      <c r="EV269" s="1153"/>
      <c r="EW269" s="1154"/>
      <c r="EX269" s="1153"/>
      <c r="EY269" s="1154"/>
      <c r="EZ269" s="1153"/>
      <c r="FA269" s="1154"/>
      <c r="FB269" s="1153"/>
      <c r="FC269" s="1154"/>
      <c r="FD269" s="1153"/>
      <c r="FE269" s="1154"/>
      <c r="FF269" s="411"/>
      <c r="FG269" s="411"/>
      <c r="FH269" s="411"/>
      <c r="FI269" s="411"/>
      <c r="FJ269" s="411"/>
      <c r="FK269" s="411"/>
      <c r="FL269" s="411"/>
      <c r="FM269" s="411"/>
      <c r="FN269" s="411"/>
      <c r="FO269" s="411"/>
      <c r="FP269" s="411"/>
      <c r="FQ269" s="411"/>
      <c r="FR269" s="1153"/>
      <c r="FS269" s="1154"/>
      <c r="FT269" s="1153"/>
      <c r="FU269" s="1154"/>
      <c r="FV269" s="1153"/>
      <c r="FW269" s="1154"/>
      <c r="FX269" s="1153"/>
      <c r="FY269" s="1154"/>
      <c r="FZ269" s="1153"/>
      <c r="GA269" s="1154"/>
      <c r="GB269" s="1153"/>
      <c r="GC269" s="1154"/>
      <c r="GE269" s="1151" t="str">
        <f>IF($GF269="grey","grey","")</f>
        <v>grey</v>
      </c>
      <c r="GF269" s="1151" t="str">
        <f>IF($GG269="grey","grey","")</f>
        <v>grey</v>
      </c>
      <c r="GG269" s="1160" t="str">
        <f>IF(Q269="","grey",IF(COUNTIF(Q:Q,Q269)&gt;1,"red",IF(COUNTIF(_DK,Q269)&gt;0,"","red")))</f>
        <v>grey</v>
      </c>
      <c r="GH269" s="1151" t="str">
        <f>IF($GF269="grey","grey","")</f>
        <v>grey</v>
      </c>
      <c r="GI269" s="633" t="str">
        <f t="shared" ref="GI269:HR269" si="711">IF(GI262="grey","grey",IF($GG269="grey","grey",IF(S269="","yellow",IF(COUNTIF($CT$6:$CT$21,S269)&gt;0,"","red"))))</f>
        <v>grey</v>
      </c>
      <c r="GJ269" s="633" t="str">
        <f t="shared" si="711"/>
        <v>grey</v>
      </c>
      <c r="GK269" s="633" t="str">
        <f t="shared" si="711"/>
        <v>grey</v>
      </c>
      <c r="GL269" s="633" t="str">
        <f t="shared" si="711"/>
        <v>grey</v>
      </c>
      <c r="GM269" s="633" t="str">
        <f t="shared" si="711"/>
        <v>grey</v>
      </c>
      <c r="GN269" s="633" t="str">
        <f t="shared" si="711"/>
        <v>grey</v>
      </c>
      <c r="GO269" s="633" t="str">
        <f t="shared" si="711"/>
        <v>grey</v>
      </c>
      <c r="GP269" s="633" t="str">
        <f t="shared" si="711"/>
        <v>grey</v>
      </c>
      <c r="GQ269" s="633" t="str">
        <f t="shared" si="711"/>
        <v>grey</v>
      </c>
      <c r="GR269" s="633" t="str">
        <f t="shared" si="711"/>
        <v>grey</v>
      </c>
      <c r="GS269" s="633" t="str">
        <f t="shared" si="711"/>
        <v>grey</v>
      </c>
      <c r="GT269" s="633" t="str">
        <f t="shared" si="711"/>
        <v>grey</v>
      </c>
      <c r="GU269" s="633" t="str">
        <f t="shared" si="711"/>
        <v>grey</v>
      </c>
      <c r="GV269" s="633" t="str">
        <f t="shared" si="711"/>
        <v>grey</v>
      </c>
      <c r="GW269" s="633" t="str">
        <f t="shared" si="711"/>
        <v>grey</v>
      </c>
      <c r="GX269" s="633" t="str">
        <f t="shared" si="711"/>
        <v>grey</v>
      </c>
      <c r="GY269" s="633" t="str">
        <f t="shared" si="711"/>
        <v>grey</v>
      </c>
      <c r="GZ269" s="633" t="str">
        <f t="shared" si="711"/>
        <v>grey</v>
      </c>
      <c r="HA269" s="633" t="str">
        <f t="shared" si="711"/>
        <v>grey</v>
      </c>
      <c r="HB269" s="633" t="str">
        <f t="shared" si="711"/>
        <v>grey</v>
      </c>
      <c r="HC269" s="633" t="str">
        <f t="shared" si="711"/>
        <v>grey</v>
      </c>
      <c r="HD269" s="633" t="str">
        <f t="shared" si="711"/>
        <v>grey</v>
      </c>
      <c r="HE269" s="633" t="str">
        <f t="shared" si="711"/>
        <v>grey</v>
      </c>
      <c r="HF269" s="633" t="str">
        <f t="shared" si="711"/>
        <v>grey</v>
      </c>
      <c r="HG269" s="633" t="str">
        <f t="shared" si="711"/>
        <v>grey</v>
      </c>
      <c r="HH269" s="633" t="str">
        <f t="shared" si="711"/>
        <v>grey</v>
      </c>
      <c r="HI269" s="633" t="str">
        <f t="shared" si="711"/>
        <v>grey</v>
      </c>
      <c r="HJ269" s="633" t="str">
        <f t="shared" si="711"/>
        <v>grey</v>
      </c>
      <c r="HK269" s="633" t="str">
        <f t="shared" si="711"/>
        <v>grey</v>
      </c>
      <c r="HL269" s="633" t="str">
        <f t="shared" si="711"/>
        <v>grey</v>
      </c>
      <c r="HM269" s="633" t="str">
        <f t="shared" si="711"/>
        <v>grey</v>
      </c>
      <c r="HN269" s="633" t="str">
        <f t="shared" si="711"/>
        <v>grey</v>
      </c>
      <c r="HO269" s="633" t="str">
        <f t="shared" si="711"/>
        <v>grey</v>
      </c>
      <c r="HP269" s="633" t="str">
        <f t="shared" si="711"/>
        <v>grey</v>
      </c>
      <c r="HQ269" s="633" t="str">
        <f t="shared" si="711"/>
        <v>grey</v>
      </c>
      <c r="HR269" s="633" t="str">
        <f t="shared" si="711"/>
        <v>grey</v>
      </c>
      <c r="HS269" s="1162" t="str">
        <f t="shared" ref="HS269" si="712">IF($GG269="grey","grey",IF(BC269="","",IF(COUNTIF($CV$6:$CV$7,BC269)&gt;0,"","red")))</f>
        <v>grey</v>
      </c>
      <c r="HT269" s="1151" t="str">
        <f t="shared" ref="HT269:HU269" si="713">IF($GG269="grey","grey","")</f>
        <v>grey</v>
      </c>
      <c r="HU269" s="1160" t="str">
        <f t="shared" si="713"/>
        <v>grey</v>
      </c>
    </row>
    <row r="270" spans="1:229">
      <c r="B270" s="1184" t="s">
        <v>1318</v>
      </c>
      <c r="C270" s="1185"/>
      <c r="D270" s="1182" t="s">
        <v>1318</v>
      </c>
      <c r="E270" s="1183"/>
      <c r="F270" s="1184" t="s">
        <v>1337</v>
      </c>
      <c r="G270" s="1185"/>
      <c r="H270" s="1182" t="s">
        <v>1318</v>
      </c>
      <c r="I270" s="1183"/>
      <c r="J270" s="1184" t="s">
        <v>1318</v>
      </c>
      <c r="K270" s="1185"/>
      <c r="L270" s="1182" t="s">
        <v>1318</v>
      </c>
      <c r="M270" s="1183"/>
      <c r="N270" s="30"/>
      <c r="O270" s="1152"/>
      <c r="P270" s="1152"/>
      <c r="Q270" s="1161"/>
      <c r="R270" s="1152"/>
      <c r="S270" s="635" t="s">
        <v>643</v>
      </c>
      <c r="T270" s="635" t="s">
        <v>643</v>
      </c>
      <c r="U270" s="635" t="s">
        <v>643</v>
      </c>
      <c r="V270" s="635" t="s">
        <v>643</v>
      </c>
      <c r="W270" s="635" t="s">
        <v>643</v>
      </c>
      <c r="X270" s="635" t="s">
        <v>643</v>
      </c>
      <c r="Y270" s="635" t="s">
        <v>643</v>
      </c>
      <c r="Z270" s="635" t="s">
        <v>643</v>
      </c>
      <c r="AA270" s="635" t="s">
        <v>643</v>
      </c>
      <c r="AB270" s="635" t="s">
        <v>643</v>
      </c>
      <c r="AC270" s="635" t="s">
        <v>643</v>
      </c>
      <c r="AD270" s="635" t="s">
        <v>643</v>
      </c>
      <c r="AE270" s="635" t="s">
        <v>643</v>
      </c>
      <c r="AF270" s="635" t="s">
        <v>643</v>
      </c>
      <c r="AG270" s="635" t="s">
        <v>643</v>
      </c>
      <c r="AH270" s="635" t="s">
        <v>643</v>
      </c>
      <c r="AI270" s="635" t="s">
        <v>643</v>
      </c>
      <c r="AJ270" s="635" t="s">
        <v>643</v>
      </c>
      <c r="AK270" s="635" t="s">
        <v>643</v>
      </c>
      <c r="AL270" s="635" t="s">
        <v>643</v>
      </c>
      <c r="AM270" s="635" t="s">
        <v>643</v>
      </c>
      <c r="AN270" s="635" t="s">
        <v>643</v>
      </c>
      <c r="AO270" s="635" t="s">
        <v>643</v>
      </c>
      <c r="AP270" s="635" t="s">
        <v>643</v>
      </c>
      <c r="AQ270" s="635" t="s">
        <v>643</v>
      </c>
      <c r="AR270" s="635" t="s">
        <v>643</v>
      </c>
      <c r="AS270" s="635" t="s">
        <v>643</v>
      </c>
      <c r="AT270" s="635" t="s">
        <v>643</v>
      </c>
      <c r="AU270" s="635" t="s">
        <v>643</v>
      </c>
      <c r="AV270" s="635" t="s">
        <v>643</v>
      </c>
      <c r="AW270" s="635" t="s">
        <v>643</v>
      </c>
      <c r="AX270" s="635" t="s">
        <v>643</v>
      </c>
      <c r="AY270" s="635" t="s">
        <v>643</v>
      </c>
      <c r="AZ270" s="635" t="s">
        <v>643</v>
      </c>
      <c r="BA270" s="635" t="s">
        <v>643</v>
      </c>
      <c r="BB270" s="635" t="s">
        <v>643</v>
      </c>
      <c r="BC270" s="1179"/>
      <c r="BD270" s="1152"/>
      <c r="BE270" s="1181"/>
      <c r="BW270" s="50"/>
      <c r="CH270" s="50"/>
      <c r="CI270" s="50"/>
      <c r="DA270" s="1153" t="str">
        <f>IF(DA266="grey","grey",IF(AND(B267&lt;&gt;$BG$7,B267&lt;&gt;$BG$9,B267&lt;&gt;$BG$13,B267&lt;&gt;$BG$12),"grey",IF(B270="","yellow",IF(COUNTIF($CN$6:$CN$32,B270)&gt;0,"","red"))))</f>
        <v>grey</v>
      </c>
      <c r="DB270" s="1154"/>
      <c r="DC270" s="1153" t="str">
        <f>IF(DC266="grey","grey",IF(AND(D267&lt;&gt;$BG$7,D267&lt;&gt;$BG$9,D267&lt;&gt;$BG$13,D267&lt;&gt;$BG$12),"grey",IF(D270="","yellow",IF(COUNTIF($CN$6:$CN$32,D270)&gt;0,"","red"))))</f>
        <v>grey</v>
      </c>
      <c r="DD270" s="1154"/>
      <c r="DE270" s="1164" t="str">
        <f>IF(DE266="grey","grey",IF(AND(F267&lt;&gt;$BG$7,F267&lt;&gt;$BG$9,F267&lt;&gt;$BG$13,F267&lt;&gt;$BG$12),"grey",IF(F270="","yellow",IF(COUNTIF($CN$6:$CN$32,F270)&gt;0,"","red"))))</f>
        <v>grey</v>
      </c>
      <c r="DF270" s="1165"/>
      <c r="DG270" s="1164" t="str">
        <f>IF(DG266="grey","grey",IF(AND(H267&lt;&gt;$BG$7,H267&lt;&gt;$BG$9,H267&lt;&gt;$BG$13,H267&lt;&gt;$BG$12),"grey",IF(H270="","yellow",IF(COUNTIF($CN$6:$CN$32,H270)&gt;0,"","red"))))</f>
        <v>grey</v>
      </c>
      <c r="DH270" s="1165"/>
      <c r="DI270" s="1164" t="str">
        <f>IF(DI266="grey","grey",IF(AND(J267&lt;&gt;$BG$7,J267&lt;&gt;$BG$9,J267&lt;&gt;$BG$13,J267&lt;&gt;$BG$12),"grey",IF(J270="","yellow",IF(COUNTIF($CN$6:$CN$32,J270)&gt;0,"","red"))))</f>
        <v>grey</v>
      </c>
      <c r="DJ270" s="1165"/>
      <c r="DK270" s="1164" t="str">
        <f>IF(DK266="grey","grey",IF(AND(L267&lt;&gt;$BG$7,L267&lt;&gt;$BG$9,L267&lt;&gt;$BG$13,L267&lt;&gt;$BG$12),"grey",IF(L270="","yellow",IF(COUNTIF($CN$6:$CN$32,L270)&gt;0,"","red"))))</f>
        <v>grey</v>
      </c>
      <c r="DL270" s="1165"/>
      <c r="DM270" s="22" t="str">
        <f>IFERROR(INDEX(内線情報!$BL$5:$BL$41,MATCH(R270,内線情報!$AI$5:$AI$43,0),1),"")</f>
        <v/>
      </c>
      <c r="DS270" s="1141"/>
      <c r="DV270" s="1153"/>
      <c r="DW270" s="1154"/>
      <c r="DX270" s="1153"/>
      <c r="DY270" s="1154"/>
      <c r="DZ270" s="1153"/>
      <c r="EA270" s="1154"/>
      <c r="EB270" s="1153"/>
      <c r="EC270" s="1154"/>
      <c r="ED270" s="1153"/>
      <c r="EE270" s="1154"/>
      <c r="EF270" s="1153"/>
      <c r="EG270" s="1154"/>
      <c r="ET270" s="1153"/>
      <c r="EU270" s="1154"/>
      <c r="EV270" s="1153"/>
      <c r="EW270" s="1154"/>
      <c r="EX270" s="1153"/>
      <c r="EY270" s="1154"/>
      <c r="EZ270" s="1153"/>
      <c r="FA270" s="1154"/>
      <c r="FB270" s="1153"/>
      <c r="FC270" s="1154"/>
      <c r="FD270" s="1153"/>
      <c r="FE270" s="1154"/>
      <c r="FF270" s="411"/>
      <c r="FG270" s="411"/>
      <c r="FH270" s="411"/>
      <c r="FI270" s="411"/>
      <c r="FJ270" s="411"/>
      <c r="FK270" s="411"/>
      <c r="FL270" s="411"/>
      <c r="FM270" s="411"/>
      <c r="FN270" s="411"/>
      <c r="FO270" s="411"/>
      <c r="FP270" s="411"/>
      <c r="FQ270" s="411"/>
      <c r="FR270" s="1153"/>
      <c r="FS270" s="1154"/>
      <c r="FT270" s="1153"/>
      <c r="FU270" s="1154"/>
      <c r="FV270" s="1153"/>
      <c r="FW270" s="1154"/>
      <c r="FX270" s="1153"/>
      <c r="FY270" s="1154"/>
      <c r="FZ270" s="1153"/>
      <c r="GA270" s="1154"/>
      <c r="GB270" s="1153"/>
      <c r="GC270" s="1154"/>
      <c r="GE270" s="1152"/>
      <c r="GF270" s="1152"/>
      <c r="GG270" s="1161"/>
      <c r="GH270" s="1152"/>
      <c r="GI270" s="633" t="str">
        <f t="shared" ref="GI270:HR270" si="714">IF(GI262="grey","grey",IF($GG269="grey","grey",IF(S270="","yellow",IF(COUNTIF($CW$6:$CW$7,S270)&gt;0,"","red"))))</f>
        <v>grey</v>
      </c>
      <c r="GJ270" s="633" t="str">
        <f t="shared" si="714"/>
        <v>grey</v>
      </c>
      <c r="GK270" s="633" t="str">
        <f t="shared" si="714"/>
        <v>grey</v>
      </c>
      <c r="GL270" s="633" t="str">
        <f t="shared" si="714"/>
        <v>grey</v>
      </c>
      <c r="GM270" s="633" t="str">
        <f t="shared" si="714"/>
        <v>grey</v>
      </c>
      <c r="GN270" s="633" t="str">
        <f t="shared" si="714"/>
        <v>grey</v>
      </c>
      <c r="GO270" s="633" t="str">
        <f t="shared" si="714"/>
        <v>grey</v>
      </c>
      <c r="GP270" s="633" t="str">
        <f t="shared" si="714"/>
        <v>grey</v>
      </c>
      <c r="GQ270" s="633" t="str">
        <f t="shared" si="714"/>
        <v>grey</v>
      </c>
      <c r="GR270" s="633" t="str">
        <f t="shared" si="714"/>
        <v>grey</v>
      </c>
      <c r="GS270" s="633" t="str">
        <f t="shared" si="714"/>
        <v>grey</v>
      </c>
      <c r="GT270" s="633" t="str">
        <f t="shared" si="714"/>
        <v>grey</v>
      </c>
      <c r="GU270" s="633" t="str">
        <f t="shared" si="714"/>
        <v>grey</v>
      </c>
      <c r="GV270" s="633" t="str">
        <f t="shared" si="714"/>
        <v>grey</v>
      </c>
      <c r="GW270" s="633" t="str">
        <f t="shared" si="714"/>
        <v>grey</v>
      </c>
      <c r="GX270" s="633" t="str">
        <f t="shared" si="714"/>
        <v>grey</v>
      </c>
      <c r="GY270" s="633" t="str">
        <f t="shared" si="714"/>
        <v>grey</v>
      </c>
      <c r="GZ270" s="633" t="str">
        <f t="shared" si="714"/>
        <v>grey</v>
      </c>
      <c r="HA270" s="633" t="str">
        <f t="shared" si="714"/>
        <v>grey</v>
      </c>
      <c r="HB270" s="633" t="str">
        <f t="shared" si="714"/>
        <v>grey</v>
      </c>
      <c r="HC270" s="633" t="str">
        <f t="shared" si="714"/>
        <v>grey</v>
      </c>
      <c r="HD270" s="633" t="str">
        <f t="shared" si="714"/>
        <v>grey</v>
      </c>
      <c r="HE270" s="633" t="str">
        <f t="shared" si="714"/>
        <v>grey</v>
      </c>
      <c r="HF270" s="633" t="str">
        <f t="shared" si="714"/>
        <v>grey</v>
      </c>
      <c r="HG270" s="633" t="str">
        <f t="shared" si="714"/>
        <v>grey</v>
      </c>
      <c r="HH270" s="633" t="str">
        <f t="shared" si="714"/>
        <v>grey</v>
      </c>
      <c r="HI270" s="633" t="str">
        <f t="shared" si="714"/>
        <v>grey</v>
      </c>
      <c r="HJ270" s="633" t="str">
        <f t="shared" si="714"/>
        <v>grey</v>
      </c>
      <c r="HK270" s="633" t="str">
        <f t="shared" si="714"/>
        <v>grey</v>
      </c>
      <c r="HL270" s="633" t="str">
        <f t="shared" si="714"/>
        <v>grey</v>
      </c>
      <c r="HM270" s="633" t="str">
        <f t="shared" si="714"/>
        <v>grey</v>
      </c>
      <c r="HN270" s="633" t="str">
        <f t="shared" si="714"/>
        <v>grey</v>
      </c>
      <c r="HO270" s="633" t="str">
        <f t="shared" si="714"/>
        <v>grey</v>
      </c>
      <c r="HP270" s="633" t="str">
        <f t="shared" si="714"/>
        <v>grey</v>
      </c>
      <c r="HQ270" s="633" t="str">
        <f t="shared" si="714"/>
        <v>grey</v>
      </c>
      <c r="HR270" s="633" t="str">
        <f t="shared" si="714"/>
        <v>grey</v>
      </c>
      <c r="HS270" s="1163"/>
      <c r="HT270" s="1152"/>
      <c r="HU270" s="1161"/>
    </row>
    <row r="271" spans="1:229">
      <c r="B271" s="1186" t="s">
        <v>297</v>
      </c>
      <c r="C271" s="1187"/>
      <c r="D271" s="1186" t="s">
        <v>298</v>
      </c>
      <c r="E271" s="1187"/>
      <c r="F271" s="1186" t="s">
        <v>299</v>
      </c>
      <c r="G271" s="1187"/>
      <c r="H271" s="1186" t="s">
        <v>300</v>
      </c>
      <c r="I271" s="1187"/>
      <c r="J271" s="1186" t="s">
        <v>301</v>
      </c>
      <c r="K271" s="1187"/>
      <c r="L271" s="1186" t="s">
        <v>302</v>
      </c>
      <c r="M271" s="1187"/>
      <c r="N271" s="30"/>
      <c r="O271" s="1151">
        <v>4</v>
      </c>
      <c r="P271" s="1151" t="str">
        <f>IFERROR(INDEX(内線情報!$C$5:$C$54,MATCH($Q271,内線情報!$B$5:$B$54,0)),"")&amp;""</f>
        <v/>
      </c>
      <c r="Q271" s="1160"/>
      <c r="R271" s="1151" t="str">
        <f>IFERROR(INDEX(内線情報!$D$5:$D$54,MATCH($Q271,内線情報!$B$5:$B$54,0)),"")&amp;""</f>
        <v/>
      </c>
      <c r="S271" s="634" t="s">
        <v>643</v>
      </c>
      <c r="T271" s="634" t="s">
        <v>643</v>
      </c>
      <c r="U271" s="634" t="s">
        <v>643</v>
      </c>
      <c r="V271" s="634" t="s">
        <v>643</v>
      </c>
      <c r="W271" s="634" t="s">
        <v>643</v>
      </c>
      <c r="X271" s="634" t="s">
        <v>643</v>
      </c>
      <c r="Y271" s="634" t="s">
        <v>643</v>
      </c>
      <c r="Z271" s="634" t="s">
        <v>643</v>
      </c>
      <c r="AA271" s="634" t="s">
        <v>643</v>
      </c>
      <c r="AB271" s="634" t="s">
        <v>643</v>
      </c>
      <c r="AC271" s="634" t="s">
        <v>643</v>
      </c>
      <c r="AD271" s="634" t="s">
        <v>643</v>
      </c>
      <c r="AE271" s="634" t="s">
        <v>643</v>
      </c>
      <c r="AF271" s="634" t="s">
        <v>643</v>
      </c>
      <c r="AG271" s="634" t="s">
        <v>643</v>
      </c>
      <c r="AH271" s="634" t="s">
        <v>643</v>
      </c>
      <c r="AI271" s="634" t="s">
        <v>643</v>
      </c>
      <c r="AJ271" s="634" t="s">
        <v>643</v>
      </c>
      <c r="AK271" s="634" t="s">
        <v>643</v>
      </c>
      <c r="AL271" s="634" t="s">
        <v>643</v>
      </c>
      <c r="AM271" s="634" t="s">
        <v>643</v>
      </c>
      <c r="AN271" s="634" t="s">
        <v>643</v>
      </c>
      <c r="AO271" s="634" t="s">
        <v>643</v>
      </c>
      <c r="AP271" s="634" t="s">
        <v>643</v>
      </c>
      <c r="AQ271" s="634" t="s">
        <v>643</v>
      </c>
      <c r="AR271" s="634" t="s">
        <v>643</v>
      </c>
      <c r="AS271" s="634" t="s">
        <v>643</v>
      </c>
      <c r="AT271" s="634" t="s">
        <v>643</v>
      </c>
      <c r="AU271" s="634" t="s">
        <v>643</v>
      </c>
      <c r="AV271" s="634" t="s">
        <v>643</v>
      </c>
      <c r="AW271" s="634" t="s">
        <v>643</v>
      </c>
      <c r="AX271" s="634" t="s">
        <v>643</v>
      </c>
      <c r="AY271" s="634" t="s">
        <v>643</v>
      </c>
      <c r="AZ271" s="634" t="s">
        <v>643</v>
      </c>
      <c r="BA271" s="634" t="s">
        <v>643</v>
      </c>
      <c r="BB271" s="634" t="s">
        <v>643</v>
      </c>
      <c r="BC271" s="1178" t="s">
        <v>643</v>
      </c>
      <c r="BD271" s="1151" t="str">
        <f>IFERROR(IF(Q271="","",IF(ISBLANK(INDEX(内線情報!$G$5:$G$54,Q271)),1,DS271)),"")&amp;""</f>
        <v/>
      </c>
      <c r="BE271" s="1180"/>
      <c r="BQ271" s="52"/>
      <c r="BS271" s="52"/>
      <c r="BU271" s="52"/>
      <c r="BV271" s="50"/>
      <c r="BW271" s="52"/>
      <c r="BY271" s="52"/>
      <c r="CA271" s="52"/>
      <c r="CC271" s="52"/>
      <c r="CE271" s="52"/>
      <c r="CG271" s="52"/>
      <c r="CH271" s="50"/>
      <c r="CI271" s="52"/>
      <c r="CK271" s="52"/>
      <c r="CM271" s="52"/>
      <c r="DA271" s="1166" t="str">
        <f>IFERROR(IF(COUNT(Q265:Q290)&gt;0,IF($DN264&lt;18,"grey",B271),"grey"),B271)</f>
        <v>grey</v>
      </c>
      <c r="DB271" s="1167"/>
      <c r="DC271" s="1166" t="str">
        <f>IFERROR(IF(COUNT(Q265:Q290)&gt;0,IF($DN264&lt;18,"grey",D271),"grey"),D271)</f>
        <v>grey</v>
      </c>
      <c r="DD271" s="1167"/>
      <c r="DE271" s="1166" t="str">
        <f>IFERROR(IF(COUNT(Q265:Q290)&gt;0,IF($DN264&lt;18,"grey",F271),"grey"),F271)</f>
        <v>grey</v>
      </c>
      <c r="DF271" s="1167"/>
      <c r="DG271" s="1166" t="str">
        <f>IFERROR(IF(COUNT(Q265:Q290)&gt;0,IF($DN264&lt;18,"grey",H271),"grey"),H271)</f>
        <v>grey</v>
      </c>
      <c r="DH271" s="1167"/>
      <c r="DI271" s="1166" t="str">
        <f>IFERROR(IF(COUNT(Q265:Q290)&gt;0,IF($DN264&lt;18,"grey",J271),"grey"),J271)</f>
        <v>grey</v>
      </c>
      <c r="DJ271" s="1167"/>
      <c r="DK271" s="1166" t="str">
        <f>IFERROR(IF(COUNT(Q265:Q290)&gt;0,IF($DN264&lt;18,"grey",L271),"grey"),L271)</f>
        <v>grey</v>
      </c>
      <c r="DL271" s="1167"/>
      <c r="DM271" s="22" t="str">
        <f>IFERROR(INDEX(内線情報!$BL$5:$BL$41,MATCH(R271,内線情報!$AI$5:$AI$43,0),1),"")</f>
        <v/>
      </c>
      <c r="DS271" s="1141" t="e">
        <f>INDEX(内線情報!$G$5:$G$54,MATCH(Q271,DK,0))</f>
        <v>#N/A</v>
      </c>
      <c r="DV271" s="1166"/>
      <c r="DW271" s="1167"/>
      <c r="DX271" s="1166"/>
      <c r="DY271" s="1167"/>
      <c r="DZ271" s="1166"/>
      <c r="EA271" s="1167"/>
      <c r="EB271" s="1166"/>
      <c r="EC271" s="1167"/>
      <c r="ED271" s="1166"/>
      <c r="EE271" s="1167"/>
      <c r="EF271" s="1166"/>
      <c r="EG271" s="1167"/>
      <c r="ET271" s="1166"/>
      <c r="EU271" s="1167"/>
      <c r="EV271" s="1166"/>
      <c r="EW271" s="1167"/>
      <c r="EX271" s="1166"/>
      <c r="EY271" s="1167"/>
      <c r="EZ271" s="1166"/>
      <c r="FA271" s="1167"/>
      <c r="FB271" s="1166"/>
      <c r="FC271" s="1167"/>
      <c r="FD271" s="1166"/>
      <c r="FE271" s="1167"/>
      <c r="FF271" s="420"/>
      <c r="FG271" s="420"/>
      <c r="FH271" s="420"/>
      <c r="FI271" s="420"/>
      <c r="FJ271" s="420"/>
      <c r="FK271" s="420"/>
      <c r="FL271" s="420"/>
      <c r="FM271" s="420"/>
      <c r="FN271" s="420"/>
      <c r="FO271" s="420"/>
      <c r="FP271" s="420"/>
      <c r="FQ271" s="420"/>
      <c r="FR271" s="1166"/>
      <c r="FS271" s="1167"/>
      <c r="FT271" s="1166"/>
      <c r="FU271" s="1167"/>
      <c r="FV271" s="1166"/>
      <c r="FW271" s="1167"/>
      <c r="FX271" s="1166"/>
      <c r="FY271" s="1167"/>
      <c r="FZ271" s="1166"/>
      <c r="GA271" s="1167"/>
      <c r="GB271" s="1166"/>
      <c r="GC271" s="1167"/>
      <c r="GE271" s="1151" t="str">
        <f>IF($GF271="grey","grey","")</f>
        <v>grey</v>
      </c>
      <c r="GF271" s="1151" t="str">
        <f>IF($GG271="grey","grey","")</f>
        <v>grey</v>
      </c>
      <c r="GG271" s="1160" t="str">
        <f>IF(Q271="","grey",IF(COUNTIF(Q:Q,Q271)&gt;1,"red",IF(COUNTIF(_DK,Q271)&gt;0,"","red")))</f>
        <v>grey</v>
      </c>
      <c r="GH271" s="1151" t="str">
        <f>IF($GF271="grey","grey","")</f>
        <v>grey</v>
      </c>
      <c r="GI271" s="633" t="str">
        <f t="shared" ref="GI271:HR271" si="715">IF(GI262="grey","grey",IF($GG271="grey","grey",IF(S271="","yellow",IF(COUNTIF($CT$6:$CT$21,S271)&gt;0,"","red"))))</f>
        <v>grey</v>
      </c>
      <c r="GJ271" s="633" t="str">
        <f t="shared" si="715"/>
        <v>grey</v>
      </c>
      <c r="GK271" s="633" t="str">
        <f t="shared" si="715"/>
        <v>grey</v>
      </c>
      <c r="GL271" s="633" t="str">
        <f t="shared" si="715"/>
        <v>grey</v>
      </c>
      <c r="GM271" s="633" t="str">
        <f t="shared" si="715"/>
        <v>grey</v>
      </c>
      <c r="GN271" s="633" t="str">
        <f t="shared" si="715"/>
        <v>grey</v>
      </c>
      <c r="GO271" s="633" t="str">
        <f t="shared" si="715"/>
        <v>grey</v>
      </c>
      <c r="GP271" s="633" t="str">
        <f t="shared" si="715"/>
        <v>grey</v>
      </c>
      <c r="GQ271" s="633" t="str">
        <f t="shared" si="715"/>
        <v>grey</v>
      </c>
      <c r="GR271" s="633" t="str">
        <f t="shared" si="715"/>
        <v>grey</v>
      </c>
      <c r="GS271" s="633" t="str">
        <f t="shared" si="715"/>
        <v>grey</v>
      </c>
      <c r="GT271" s="633" t="str">
        <f t="shared" si="715"/>
        <v>grey</v>
      </c>
      <c r="GU271" s="633" t="str">
        <f t="shared" si="715"/>
        <v>grey</v>
      </c>
      <c r="GV271" s="633" t="str">
        <f t="shared" si="715"/>
        <v>grey</v>
      </c>
      <c r="GW271" s="633" t="str">
        <f t="shared" si="715"/>
        <v>grey</v>
      </c>
      <c r="GX271" s="633" t="str">
        <f t="shared" si="715"/>
        <v>grey</v>
      </c>
      <c r="GY271" s="633" t="str">
        <f t="shared" si="715"/>
        <v>grey</v>
      </c>
      <c r="GZ271" s="633" t="str">
        <f t="shared" si="715"/>
        <v>grey</v>
      </c>
      <c r="HA271" s="633" t="str">
        <f t="shared" si="715"/>
        <v>grey</v>
      </c>
      <c r="HB271" s="633" t="str">
        <f t="shared" si="715"/>
        <v>grey</v>
      </c>
      <c r="HC271" s="633" t="str">
        <f t="shared" si="715"/>
        <v>grey</v>
      </c>
      <c r="HD271" s="633" t="str">
        <f t="shared" si="715"/>
        <v>grey</v>
      </c>
      <c r="HE271" s="633" t="str">
        <f t="shared" si="715"/>
        <v>grey</v>
      </c>
      <c r="HF271" s="633" t="str">
        <f t="shared" si="715"/>
        <v>grey</v>
      </c>
      <c r="HG271" s="633" t="str">
        <f t="shared" si="715"/>
        <v>grey</v>
      </c>
      <c r="HH271" s="633" t="str">
        <f t="shared" si="715"/>
        <v>grey</v>
      </c>
      <c r="HI271" s="633" t="str">
        <f t="shared" si="715"/>
        <v>grey</v>
      </c>
      <c r="HJ271" s="633" t="str">
        <f t="shared" si="715"/>
        <v>grey</v>
      </c>
      <c r="HK271" s="633" t="str">
        <f t="shared" si="715"/>
        <v>grey</v>
      </c>
      <c r="HL271" s="633" t="str">
        <f t="shared" si="715"/>
        <v>grey</v>
      </c>
      <c r="HM271" s="633" t="str">
        <f t="shared" si="715"/>
        <v>grey</v>
      </c>
      <c r="HN271" s="633" t="str">
        <f t="shared" si="715"/>
        <v>grey</v>
      </c>
      <c r="HO271" s="633" t="str">
        <f t="shared" si="715"/>
        <v>grey</v>
      </c>
      <c r="HP271" s="633" t="str">
        <f t="shared" si="715"/>
        <v>grey</v>
      </c>
      <c r="HQ271" s="633" t="str">
        <f t="shared" si="715"/>
        <v>grey</v>
      </c>
      <c r="HR271" s="633" t="str">
        <f t="shared" si="715"/>
        <v>grey</v>
      </c>
      <c r="HS271" s="1162" t="str">
        <f t="shared" ref="HS271" si="716">IF($GG271="grey","grey",IF(BC271="","",IF(COUNTIF($CV$6:$CV$7,BC271)&gt;0,"","red")))</f>
        <v>grey</v>
      </c>
      <c r="HT271" s="1151" t="str">
        <f t="shared" ref="HT271:HU271" si="717">IF($GG271="grey","grey","")</f>
        <v>grey</v>
      </c>
      <c r="HU271" s="1160" t="str">
        <f t="shared" si="717"/>
        <v>grey</v>
      </c>
    </row>
    <row r="272" spans="1:229">
      <c r="B272" s="34" t="s">
        <v>57</v>
      </c>
      <c r="C272" s="35"/>
      <c r="D272" s="34" t="s">
        <v>57</v>
      </c>
      <c r="E272" s="35"/>
      <c r="F272" s="34" t="s">
        <v>57</v>
      </c>
      <c r="G272" s="35"/>
      <c r="H272" s="34" t="s">
        <v>57</v>
      </c>
      <c r="I272" s="35"/>
      <c r="J272" s="34" t="s">
        <v>57</v>
      </c>
      <c r="K272" s="35"/>
      <c r="L272" s="34" t="s">
        <v>57</v>
      </c>
      <c r="M272" s="35"/>
      <c r="N272" s="30"/>
      <c r="O272" s="1152"/>
      <c r="P272" s="1152"/>
      <c r="Q272" s="1161"/>
      <c r="R272" s="1152"/>
      <c r="S272" s="635" t="s">
        <v>643</v>
      </c>
      <c r="T272" s="635" t="s">
        <v>643</v>
      </c>
      <c r="U272" s="635" t="s">
        <v>643</v>
      </c>
      <c r="V272" s="635" t="s">
        <v>643</v>
      </c>
      <c r="W272" s="635" t="s">
        <v>643</v>
      </c>
      <c r="X272" s="635" t="s">
        <v>643</v>
      </c>
      <c r="Y272" s="635" t="s">
        <v>643</v>
      </c>
      <c r="Z272" s="635" t="s">
        <v>643</v>
      </c>
      <c r="AA272" s="635" t="s">
        <v>643</v>
      </c>
      <c r="AB272" s="635" t="s">
        <v>643</v>
      </c>
      <c r="AC272" s="635" t="s">
        <v>643</v>
      </c>
      <c r="AD272" s="635" t="s">
        <v>643</v>
      </c>
      <c r="AE272" s="635" t="s">
        <v>643</v>
      </c>
      <c r="AF272" s="635" t="s">
        <v>643</v>
      </c>
      <c r="AG272" s="635" t="s">
        <v>643</v>
      </c>
      <c r="AH272" s="635" t="s">
        <v>643</v>
      </c>
      <c r="AI272" s="635" t="s">
        <v>643</v>
      </c>
      <c r="AJ272" s="635" t="s">
        <v>643</v>
      </c>
      <c r="AK272" s="635" t="s">
        <v>643</v>
      </c>
      <c r="AL272" s="635" t="s">
        <v>643</v>
      </c>
      <c r="AM272" s="635" t="s">
        <v>643</v>
      </c>
      <c r="AN272" s="635" t="s">
        <v>643</v>
      </c>
      <c r="AO272" s="635" t="s">
        <v>643</v>
      </c>
      <c r="AP272" s="635" t="s">
        <v>643</v>
      </c>
      <c r="AQ272" s="635" t="s">
        <v>643</v>
      </c>
      <c r="AR272" s="635" t="s">
        <v>643</v>
      </c>
      <c r="AS272" s="635" t="s">
        <v>643</v>
      </c>
      <c r="AT272" s="635" t="s">
        <v>643</v>
      </c>
      <c r="AU272" s="635" t="s">
        <v>643</v>
      </c>
      <c r="AV272" s="635" t="s">
        <v>643</v>
      </c>
      <c r="AW272" s="635" t="s">
        <v>643</v>
      </c>
      <c r="AX272" s="635" t="s">
        <v>643</v>
      </c>
      <c r="AY272" s="635" t="s">
        <v>643</v>
      </c>
      <c r="AZ272" s="635" t="s">
        <v>643</v>
      </c>
      <c r="BA272" s="635" t="s">
        <v>643</v>
      </c>
      <c r="BB272" s="635" t="s">
        <v>643</v>
      </c>
      <c r="BC272" s="1179"/>
      <c r="BD272" s="1152"/>
      <c r="BE272" s="1181"/>
      <c r="BU272" s="50"/>
      <c r="BV272" s="50"/>
      <c r="BW272" s="50"/>
      <c r="CG272" s="50"/>
      <c r="CH272" s="50"/>
      <c r="CI272" s="50"/>
      <c r="DA272" s="34" t="str">
        <f>IF(DA271="grey","grey",IF(B272="","yellow",IF(COUNTIF($BG$6:$BG$39,B272)&gt;0,"","red")))</f>
        <v>grey</v>
      </c>
      <c r="DB272" s="35" t="str">
        <f ca="1">IF(DA271="grey","grey",IFERROR(IF(COUNTIF(INDIRECT(B272),SUBSTITUTE(C272,"*","~")),EU272,"red"),IF(AND(C272&lt;&gt;$BG$7,C272&lt;&gt;$BG$8,C272&lt;&gt;$BG$9,C272&lt;&gt;$BG$10,C272&lt;&gt;$BG$11,C272&lt;&gt;$BG$12,C272&lt;&gt;$BG$13),"grey",EU272)))</f>
        <v>grey</v>
      </c>
      <c r="DC272" s="34" t="str">
        <f>IF(DC271="grey","grey",IF(D272="","yellow",IF(COUNTIF($BG$6:$BG$39,D272)&gt;0,"","red")))</f>
        <v>grey</v>
      </c>
      <c r="DD272" s="35" t="str">
        <f ca="1">IF(DC271="grey","grey",IFERROR(IF(COUNTIF(INDIRECT(D272),SUBSTITUTE(E272,"*","~")),EW272,"red"),IF(AND(E272&lt;&gt;$BG$7,E272&lt;&gt;$BG$8,E272&lt;&gt;$BG$9,E272&lt;&gt;$BG$10,E272&lt;&gt;$BG$11,E272&lt;&gt;$BG$12,E272&lt;&gt;$BG$13),"grey",EW272)))</f>
        <v>grey</v>
      </c>
      <c r="DE272" s="34" t="str">
        <f>IF(DE271="grey","grey",IF(F272="","yellow",IF(COUNTIF($BG$6:$BG$39,F272)&gt;0,"","red")))</f>
        <v>grey</v>
      </c>
      <c r="DF272" s="35" t="str">
        <f ca="1">IF(DE271="grey","grey",IFERROR(IF(COUNTIF(INDIRECT(F272),SUBSTITUTE(G272,"*","~")),EY272,"red"),IF(AND(G272&lt;&gt;$BG$7,G272&lt;&gt;$BG$8,G272&lt;&gt;$BG$9,G272&lt;&gt;$BG$10,G272&lt;&gt;$BG$11,G272&lt;&gt;$BG$12,G272&lt;&gt;$BG$13),"grey",EY272)))</f>
        <v>grey</v>
      </c>
      <c r="DG272" s="34" t="str">
        <f>IF(DG271="grey","grey",IF(H272="","yellow",IF(COUNTIF($BG$6:$BG$39,H272)&gt;0,"","red")))</f>
        <v>grey</v>
      </c>
      <c r="DH272" s="35" t="str">
        <f ca="1">IF(DG271="grey","grey",IFERROR(IF(COUNTIF(INDIRECT(H272),SUBSTITUTE(I272,"*","~")),FA272,"red"),IF(AND(I272&lt;&gt;$BG$7,I272&lt;&gt;$BG$8,I272&lt;&gt;$BG$9,I272&lt;&gt;$BG$10,I272&lt;&gt;$BG$11,I272&lt;&gt;$BG$12,I272&lt;&gt;$BG$13),"grey",FA272)))</f>
        <v>grey</v>
      </c>
      <c r="DI272" s="34" t="str">
        <f>IF(DI271="grey","grey",IF(J272="","yellow",IF(COUNTIF($BG$6:$BG$39,J272)&gt;0,"","red")))</f>
        <v>grey</v>
      </c>
      <c r="DJ272" s="35" t="str">
        <f ca="1">IF(DI271="grey","grey",IFERROR(IF(COUNTIF(INDIRECT(J272),SUBSTITUTE(K272,"*","~")),FC272,"red"),IF(AND(K272&lt;&gt;$BG$7,K272&lt;&gt;$BG$8,K272&lt;&gt;$BG$9,K272&lt;&gt;$BG$10,K272&lt;&gt;$BG$11,K272&lt;&gt;$BG$12,K272&lt;&gt;$BG$13),"grey",FC272)))</f>
        <v>grey</v>
      </c>
      <c r="DK272" s="34" t="str">
        <f>IF(DK271="grey","grey",IF(L272="","yellow",IF(COUNTIF($BG$6:$BG$39,L272)&gt;0,"","red")))</f>
        <v>grey</v>
      </c>
      <c r="DL272" s="35" t="str">
        <f ca="1">IF(DK271="grey","grey",IFERROR(IF(COUNTIF(INDIRECT(L272),SUBSTITUTE(M272,"*","~")),FE272,"red"),IF(AND(M272&lt;&gt;$BG$7,M272&lt;&gt;$BG$8,M272&lt;&gt;$BG$9,M272&lt;&gt;$BG$10,M272&lt;&gt;$BG$11,M272&lt;&gt;$BG$12,M272&lt;&gt;$BG$13),"grey",FE272)))</f>
        <v>grey</v>
      </c>
      <c r="DM272" s="22" t="str">
        <f>IFERROR(INDEX(内線情報!$BL$5:$BL$41,MATCH(R272,内線情報!$AI$5:$AI$43,0),1),"")</f>
        <v/>
      </c>
      <c r="DS272" s="1141"/>
      <c r="DV272" s="34" t="str">
        <f>CONCATENATE(B272,C272)</f>
        <v>未使用</v>
      </c>
      <c r="DW272" s="35"/>
      <c r="DX272" s="34" t="str">
        <f>CONCATENATE(D272,E272)</f>
        <v>未使用</v>
      </c>
      <c r="DY272" s="35"/>
      <c r="DZ272" s="34" t="str">
        <f>CONCATENATE(F272,G272)</f>
        <v>未使用</v>
      </c>
      <c r="EA272" s="35"/>
      <c r="EB272" s="34" t="str">
        <f>CONCATENATE(H272,I272)</f>
        <v>未使用</v>
      </c>
      <c r="EC272" s="35"/>
      <c r="ED272" s="34" t="str">
        <f>CONCATENATE(J272,K272)</f>
        <v>未使用</v>
      </c>
      <c r="EE272" s="35"/>
      <c r="EF272" s="34" t="str">
        <f>CONCATENATE(L272,M272)</f>
        <v>未使用</v>
      </c>
      <c r="EG272" s="35"/>
      <c r="EH272" s="22">
        <f>COUNTIF($DV$6:$EG$34,DV272)</f>
        <v>18</v>
      </c>
      <c r="EJ272" s="22">
        <f>COUNTIF($DV$6:$EG$34,DX272)</f>
        <v>18</v>
      </c>
      <c r="EL272" s="22">
        <f>COUNTIF($DV$6:$EG$34,DZ272)</f>
        <v>18</v>
      </c>
      <c r="EN272" s="22">
        <f>COUNTIF($DV$6:$EG$34,EB272)</f>
        <v>18</v>
      </c>
      <c r="EP272" s="22">
        <f>COUNTIF($DV$6:$EG$34,ED272)</f>
        <v>18</v>
      </c>
      <c r="ER272" s="22">
        <f>COUNTIF($DV$6:$EG$34,EF272)</f>
        <v>18</v>
      </c>
      <c r="ET272" s="34" t="str">
        <f>IF(DV272="未使用","",IF(EH272&lt;2,"","red"))</f>
        <v/>
      </c>
      <c r="EU272" s="35" t="str">
        <f>IF(B272="ボックスキー","",IF(C272="","red",FS272))</f>
        <v>red</v>
      </c>
      <c r="EV272" s="34" t="str">
        <f>IF(DX272="未使用","",IF(EJ272&lt;2,"","red"))</f>
        <v/>
      </c>
      <c r="EW272" s="35" t="str">
        <f>IF(D272="ボックスキー","",IF(E272="","red",FU272))</f>
        <v>red</v>
      </c>
      <c r="EX272" s="34" t="str">
        <f>IF(DZ272="未使用","",IF(EL272&lt;2,"","red"))</f>
        <v/>
      </c>
      <c r="EY272" s="35" t="str">
        <f>IF(F272="ボックスキー","",IF(G272="","red",FW272))</f>
        <v>red</v>
      </c>
      <c r="EZ272" s="34" t="str">
        <f>IF(EB272="未使用","",IF(EN272&lt;2,"","red"))</f>
        <v/>
      </c>
      <c r="FA272" s="35" t="str">
        <f>IF(H272="ボックスキー","",IF(I272="","red",FY272))</f>
        <v>red</v>
      </c>
      <c r="FB272" s="34" t="str">
        <f>IF(ED272="未使用","",IF(EP272&lt;2,"","red"))</f>
        <v/>
      </c>
      <c r="FC272" s="35" t="str">
        <f>IF(J272="ボックスキー","",IF(K272="","red",GA272))</f>
        <v>red</v>
      </c>
      <c r="FD272" s="34" t="str">
        <f>IF(EF272="未使用","",IF(ER272&lt;2,"","red"))</f>
        <v/>
      </c>
      <c r="FE272" s="35" t="str">
        <f>IF(L272="ボックスキー","",IF(M272="","red",GC272))</f>
        <v>red</v>
      </c>
      <c r="FF272" s="419"/>
      <c r="FG272" s="419"/>
      <c r="FH272" s="419"/>
      <c r="FI272" s="419"/>
      <c r="FJ272" s="419"/>
      <c r="FK272" s="419"/>
      <c r="FL272" s="419"/>
      <c r="FM272" s="419"/>
      <c r="FN272" s="419"/>
      <c r="FO272" s="419"/>
      <c r="FP272" s="419"/>
      <c r="FQ272" s="419"/>
      <c r="FR272" s="34"/>
      <c r="FS272" s="35" t="str">
        <f>IF(B272=$FG$6,INDEX($FG$7:$FG$18,C272),IF(B272=$FH$6,INDEX($FH$7:$FH$12,C272),IF(B272=$FI$6,INDEX($FI$7:$FI$18,C272),IF(B272=$FJ$6,INDEX($FJ$7:$FJ$56,C272),"none"))))</f>
        <v>none</v>
      </c>
      <c r="FT272" s="34"/>
      <c r="FU272" s="35" t="str">
        <f>IF(D272=$FG$6,INDEX($FG$7:$FG$18,E272),IF(D272=$FH$6,INDEX($FH$7:$FH$12,E272),IF(D272=$FI$6,INDEX($FI$7:$FI$18,E272),IF(D272=$FJ$6,INDEX($FJ$7:$FJ$56,E272),"none"))))</f>
        <v>none</v>
      </c>
      <c r="FV272" s="34"/>
      <c r="FW272" s="35" t="str">
        <f>IF(F272=$FG$6,INDEX($FG$7:$FG$18,G272),IF(F272=$FH$6,INDEX($FH$7:$FH$12,G272),IF(F272=$FI$6,INDEX($FI$7:$FI$18,G272),IF(F272=$FJ$6,INDEX($FJ$7:$FJ$56,G272),"none"))))</f>
        <v>none</v>
      </c>
      <c r="FX272" s="34"/>
      <c r="FY272" s="35" t="str">
        <f>IF(H272=$FG$6,INDEX($FG$7:$FG$18,I272),IF(H272=$FH$6,INDEX($FH$7:$FH$12,I272),IF(H272=$FI$6,INDEX($FI$7:$FI$18,I272),IF(H272=$FJ$6,INDEX($FJ$7:$FJ$56,I272),"none"))))</f>
        <v>none</v>
      </c>
      <c r="FZ272" s="34"/>
      <c r="GA272" s="35" t="str">
        <f>IF(J272=$FG$6,INDEX($FG$7:$FG$18,K272),IF(J272=$FH$6,INDEX($FH$7:$FH$12,K272),IF(J272=$FI$6,INDEX($FI$7:$FI$18,K272),IF(J272=$FJ$6,INDEX($FJ$7:$FJ$56,K272),"none"))))</f>
        <v>none</v>
      </c>
      <c r="GB272" s="34"/>
      <c r="GC272" s="35" t="str">
        <f>IF(L272=$FG$6,INDEX($FG$7:$FG$18,M272),IF(L272=$FH$6,INDEX($FH$7:$FH$12,M272),IF(L272=$FI$6,INDEX($FI$7:$FI$18,M272),IF(L272=$FJ$6,INDEX($FJ$7:$FJ$56,M272),"none"))))</f>
        <v>none</v>
      </c>
      <c r="GE272" s="1152"/>
      <c r="GF272" s="1152"/>
      <c r="GG272" s="1161"/>
      <c r="GH272" s="1152"/>
      <c r="GI272" s="633" t="str">
        <f t="shared" ref="GI272:HR272" si="718">IF(GI262="grey","grey",IF($GG271="grey","grey",IF(S272="","yellow",IF(COUNTIF($CW$6:$CW$7,S272)&gt;0,"","red"))))</f>
        <v>grey</v>
      </c>
      <c r="GJ272" s="633" t="str">
        <f t="shared" si="718"/>
        <v>grey</v>
      </c>
      <c r="GK272" s="633" t="str">
        <f t="shared" si="718"/>
        <v>grey</v>
      </c>
      <c r="GL272" s="633" t="str">
        <f t="shared" si="718"/>
        <v>grey</v>
      </c>
      <c r="GM272" s="633" t="str">
        <f t="shared" si="718"/>
        <v>grey</v>
      </c>
      <c r="GN272" s="633" t="str">
        <f t="shared" si="718"/>
        <v>grey</v>
      </c>
      <c r="GO272" s="633" t="str">
        <f t="shared" si="718"/>
        <v>grey</v>
      </c>
      <c r="GP272" s="633" t="str">
        <f t="shared" si="718"/>
        <v>grey</v>
      </c>
      <c r="GQ272" s="633" t="str">
        <f t="shared" si="718"/>
        <v>grey</v>
      </c>
      <c r="GR272" s="633" t="str">
        <f t="shared" si="718"/>
        <v>grey</v>
      </c>
      <c r="GS272" s="633" t="str">
        <f t="shared" si="718"/>
        <v>grey</v>
      </c>
      <c r="GT272" s="633" t="str">
        <f t="shared" si="718"/>
        <v>grey</v>
      </c>
      <c r="GU272" s="633" t="str">
        <f t="shared" si="718"/>
        <v>grey</v>
      </c>
      <c r="GV272" s="633" t="str">
        <f t="shared" si="718"/>
        <v>grey</v>
      </c>
      <c r="GW272" s="633" t="str">
        <f t="shared" si="718"/>
        <v>grey</v>
      </c>
      <c r="GX272" s="633" t="str">
        <f t="shared" si="718"/>
        <v>grey</v>
      </c>
      <c r="GY272" s="633" t="str">
        <f t="shared" si="718"/>
        <v>grey</v>
      </c>
      <c r="GZ272" s="633" t="str">
        <f t="shared" si="718"/>
        <v>grey</v>
      </c>
      <c r="HA272" s="633" t="str">
        <f t="shared" si="718"/>
        <v>grey</v>
      </c>
      <c r="HB272" s="633" t="str">
        <f t="shared" si="718"/>
        <v>grey</v>
      </c>
      <c r="HC272" s="633" t="str">
        <f t="shared" si="718"/>
        <v>grey</v>
      </c>
      <c r="HD272" s="633" t="str">
        <f t="shared" si="718"/>
        <v>grey</v>
      </c>
      <c r="HE272" s="633" t="str">
        <f t="shared" si="718"/>
        <v>grey</v>
      </c>
      <c r="HF272" s="633" t="str">
        <f t="shared" si="718"/>
        <v>grey</v>
      </c>
      <c r="HG272" s="633" t="str">
        <f t="shared" si="718"/>
        <v>grey</v>
      </c>
      <c r="HH272" s="633" t="str">
        <f t="shared" si="718"/>
        <v>grey</v>
      </c>
      <c r="HI272" s="633" t="str">
        <f t="shared" si="718"/>
        <v>grey</v>
      </c>
      <c r="HJ272" s="633" t="str">
        <f t="shared" si="718"/>
        <v>grey</v>
      </c>
      <c r="HK272" s="633" t="str">
        <f t="shared" si="718"/>
        <v>grey</v>
      </c>
      <c r="HL272" s="633" t="str">
        <f t="shared" si="718"/>
        <v>grey</v>
      </c>
      <c r="HM272" s="633" t="str">
        <f t="shared" si="718"/>
        <v>grey</v>
      </c>
      <c r="HN272" s="633" t="str">
        <f t="shared" si="718"/>
        <v>grey</v>
      </c>
      <c r="HO272" s="633" t="str">
        <f t="shared" si="718"/>
        <v>grey</v>
      </c>
      <c r="HP272" s="633" t="str">
        <f t="shared" si="718"/>
        <v>grey</v>
      </c>
      <c r="HQ272" s="633" t="str">
        <f t="shared" si="718"/>
        <v>grey</v>
      </c>
      <c r="HR272" s="633" t="str">
        <f t="shared" si="718"/>
        <v>grey</v>
      </c>
      <c r="HS272" s="1163"/>
      <c r="HT272" s="1152"/>
      <c r="HU272" s="1161"/>
    </row>
    <row r="273" spans="2:229">
      <c r="B273" s="1175" t="str">
        <f>IFERROR(INDEX($DV:$DV,ROW()),"")&amp;""</f>
        <v/>
      </c>
      <c r="C273" s="1176"/>
      <c r="D273" s="1177" t="str">
        <f>IFERROR(INDEX($DX:$DX,ROW()),"")&amp;""</f>
        <v/>
      </c>
      <c r="E273" s="1176"/>
      <c r="F273" s="1175" t="str">
        <f>IFERROR(INDEX($DZ:$DZ,ROW()),"")&amp;""</f>
        <v/>
      </c>
      <c r="G273" s="1176"/>
      <c r="H273" s="1175" t="str">
        <f>IFERROR(INDEX($EB:$EB,ROW()),"")&amp;""</f>
        <v/>
      </c>
      <c r="I273" s="1176"/>
      <c r="J273" s="1175" t="str">
        <f>IFERROR(INDEX($ED:$ED,ROW()),"")&amp;""</f>
        <v/>
      </c>
      <c r="K273" s="1176"/>
      <c r="L273" s="1175" t="str">
        <f>IFERROR(INDEX($EF:$EF,ROW()),"")&amp;""</f>
        <v/>
      </c>
      <c r="M273" s="1176"/>
      <c r="N273" s="30"/>
      <c r="O273" s="1151">
        <v>5</v>
      </c>
      <c r="P273" s="1151" t="str">
        <f>IFERROR(INDEX(内線情報!$C$5:$C$54,MATCH($Q273,内線情報!$B$5:$B$54,0)),"")&amp;""</f>
        <v/>
      </c>
      <c r="Q273" s="1160"/>
      <c r="R273" s="1151" t="str">
        <f>IFERROR(INDEX(内線情報!$D$5:$D$54,MATCH($Q273,内線情報!$B$5:$B$54,0)),"")&amp;""</f>
        <v/>
      </c>
      <c r="S273" s="634" t="s">
        <v>643</v>
      </c>
      <c r="T273" s="634" t="s">
        <v>643</v>
      </c>
      <c r="U273" s="634" t="s">
        <v>643</v>
      </c>
      <c r="V273" s="634" t="s">
        <v>643</v>
      </c>
      <c r="W273" s="634" t="s">
        <v>643</v>
      </c>
      <c r="X273" s="634" t="s">
        <v>643</v>
      </c>
      <c r="Y273" s="634" t="s">
        <v>643</v>
      </c>
      <c r="Z273" s="634" t="s">
        <v>643</v>
      </c>
      <c r="AA273" s="634" t="s">
        <v>643</v>
      </c>
      <c r="AB273" s="634" t="s">
        <v>643</v>
      </c>
      <c r="AC273" s="634" t="s">
        <v>643</v>
      </c>
      <c r="AD273" s="634" t="s">
        <v>643</v>
      </c>
      <c r="AE273" s="634" t="s">
        <v>643</v>
      </c>
      <c r="AF273" s="634" t="s">
        <v>643</v>
      </c>
      <c r="AG273" s="634" t="s">
        <v>643</v>
      </c>
      <c r="AH273" s="634" t="s">
        <v>643</v>
      </c>
      <c r="AI273" s="634" t="s">
        <v>643</v>
      </c>
      <c r="AJ273" s="634" t="s">
        <v>643</v>
      </c>
      <c r="AK273" s="634" t="s">
        <v>643</v>
      </c>
      <c r="AL273" s="634" t="s">
        <v>643</v>
      </c>
      <c r="AM273" s="634" t="s">
        <v>643</v>
      </c>
      <c r="AN273" s="634" t="s">
        <v>643</v>
      </c>
      <c r="AO273" s="634" t="s">
        <v>643</v>
      </c>
      <c r="AP273" s="634" t="s">
        <v>643</v>
      </c>
      <c r="AQ273" s="634" t="s">
        <v>643</v>
      </c>
      <c r="AR273" s="634" t="s">
        <v>643</v>
      </c>
      <c r="AS273" s="634" t="s">
        <v>643</v>
      </c>
      <c r="AT273" s="634" t="s">
        <v>643</v>
      </c>
      <c r="AU273" s="634" t="s">
        <v>643</v>
      </c>
      <c r="AV273" s="634" t="s">
        <v>643</v>
      </c>
      <c r="AW273" s="634" t="s">
        <v>643</v>
      </c>
      <c r="AX273" s="634" t="s">
        <v>643</v>
      </c>
      <c r="AY273" s="634" t="s">
        <v>643</v>
      </c>
      <c r="AZ273" s="634" t="s">
        <v>643</v>
      </c>
      <c r="BA273" s="634" t="s">
        <v>643</v>
      </c>
      <c r="BB273" s="634" t="s">
        <v>643</v>
      </c>
      <c r="BC273" s="1178" t="s">
        <v>643</v>
      </c>
      <c r="BD273" s="1151" t="str">
        <f>IFERROR(IF(Q273="","",IF(ISBLANK(INDEX(内線情報!$G$5:$G$54,Q273)),1,DS273)),"")&amp;""</f>
        <v/>
      </c>
      <c r="BE273" s="1180"/>
      <c r="BP273" s="50" t="e">
        <f>INDEX(番号!$CA$5:$CB$44,C272,2)</f>
        <v>#VALUE!</v>
      </c>
      <c r="BQ273" s="50" t="str">
        <f>IF(C272="","",IF(BP273="",INDEX(番号!$CA$44:$CB271,C272,2),BP273))</f>
        <v/>
      </c>
      <c r="BR273" s="50" t="e">
        <f>INDEX(番号!$CC$5:$CE$52,C272,3)</f>
        <v>#VALUE!</v>
      </c>
      <c r="BS273" s="50" t="str">
        <f>IF(C272="","",IF(BR273="0",INDEX(番号!$CC$5:$CE$52,C272,2),BR273))&amp;""</f>
        <v/>
      </c>
      <c r="BT273" s="50" t="e">
        <f>INDEX(番号!$CA$5:$CB$44,E272,2)</f>
        <v>#VALUE!</v>
      </c>
      <c r="BU273" s="50" t="str">
        <f>IF(E272="","",IF(BT273="",INDEX(番号!$CA$44:$CB271,E272,2),BT273))&amp;""</f>
        <v/>
      </c>
      <c r="BV273" s="50" t="e">
        <f>INDEX(番号!$CC$5:$CE$52,E272,3)</f>
        <v>#VALUE!</v>
      </c>
      <c r="BW273" s="50" t="str">
        <f>IF(E272="","",IF(BV273="0",INDEX(番号!$CC$5:$CE$52,E272,2),BV273))&amp;""</f>
        <v/>
      </c>
      <c r="BX273" s="50" t="e">
        <f>INDEX(番号!$CA$5:$CB$44,G272,2)</f>
        <v>#VALUE!</v>
      </c>
      <c r="BY273" s="50" t="str">
        <f>IF(G272="","",IF(BX273="",INDEX(番号!$CA$44:$CB271,G272,2),BX273))&amp;""</f>
        <v/>
      </c>
      <c r="BZ273" s="50" t="e">
        <f>INDEX(番号!$CC$5:$CE$52,G272,3)</f>
        <v>#VALUE!</v>
      </c>
      <c r="CA273" s="50" t="str">
        <f>IF(G272="","",IF(BZ273="0",INDEX(番号!$CC$5:$CE$52,G272,2),BZ273))&amp;""</f>
        <v/>
      </c>
      <c r="CB273" s="50" t="e">
        <f>INDEX(番号!$CA$5:$CB$44,I272,2)</f>
        <v>#VALUE!</v>
      </c>
      <c r="CC273" s="50" t="str">
        <f>IF(I272="","",IF(CB273="",INDEX(番号!$CA$44:$CB271,I272,2),CB273))&amp;""</f>
        <v/>
      </c>
      <c r="CD273" s="50" t="e">
        <f>INDEX(番号!$CC$5:$CE$52,I272,3)</f>
        <v>#VALUE!</v>
      </c>
      <c r="CE273" s="50" t="str">
        <f>IF(I272="","",IF(CD273="0",INDEX(番号!$CC$5:$CE$52,I272,2),CD273))&amp;""</f>
        <v/>
      </c>
      <c r="CF273" s="50" t="e">
        <f>INDEX(番号!$CA$5:$CB$44,K272,2)</f>
        <v>#VALUE!</v>
      </c>
      <c r="CG273" s="50" t="str">
        <f>IF(K272="","",IF(CF273="",INDEX(番号!$CA$5:$CB$44,K272,1),CF273))&amp;""</f>
        <v/>
      </c>
      <c r="CH273" s="50" t="e">
        <f>INDEX(番号!$CC$5:$CE$52,K272,3)</f>
        <v>#VALUE!</v>
      </c>
      <c r="CI273" s="50" t="str">
        <f>IF(K272="","",IF(CH273="0",INDEX(番号!$CC$5:$CE$52,K272,2),CH273))&amp;""</f>
        <v/>
      </c>
      <c r="CJ273" s="50" t="e">
        <f>INDEX(番号!$CA$5:$CB$44,M272,2)</f>
        <v>#VALUE!</v>
      </c>
      <c r="CK273" s="50" t="str">
        <f>IF(M272="","",IF(CJ273="",INDEX(番号!$CA$5:$CB$44,M272,1),CJ273))&amp;""</f>
        <v/>
      </c>
      <c r="CL273" s="50" t="e">
        <f>INDEX(番号!$CC$5:$CE$52,M272,3)</f>
        <v>#VALUE!</v>
      </c>
      <c r="CM273" s="50" t="str">
        <f>IF(M272="","",IF(CL273="0",INDEX(番号!$CC$5:$CE$52,M272,2),CL273))&amp;""</f>
        <v/>
      </c>
      <c r="DA273" s="1153" t="str">
        <f>IF(DA271="grey","grey","")</f>
        <v>grey</v>
      </c>
      <c r="DB273" s="1154"/>
      <c r="DC273" s="1153" t="str">
        <f>IF(DC271="grey","grey","")</f>
        <v>grey</v>
      </c>
      <c r="DD273" s="1154"/>
      <c r="DE273" s="1153" t="str">
        <f>IF(DE271="grey","grey","")</f>
        <v>grey</v>
      </c>
      <c r="DF273" s="1154"/>
      <c r="DG273" s="1153" t="str">
        <f>IF(DG271="grey","grey","")</f>
        <v>grey</v>
      </c>
      <c r="DH273" s="1154"/>
      <c r="DI273" s="1153" t="str">
        <f>IF(DI271="grey","grey","")</f>
        <v>grey</v>
      </c>
      <c r="DJ273" s="1154"/>
      <c r="DK273" s="1153" t="str">
        <f>IF(DK271="grey","grey","")</f>
        <v>grey</v>
      </c>
      <c r="DL273" s="1154"/>
      <c r="DM273" s="22" t="str">
        <f>IFERROR(INDEX(内線情報!$BL$5:$BL$41,MATCH(R273,内線情報!$AI$5:$AI$43,0),1),"")</f>
        <v/>
      </c>
      <c r="DS273" s="1141" t="e">
        <f>INDEX(内線情報!$G$5:$G$54,MATCH(Q273,DK,0))</f>
        <v>#N/A</v>
      </c>
      <c r="DV273" s="1153" t="str">
        <f>IF(B272="DK",BQ273,IF(B272="NK",BS273,""))</f>
        <v/>
      </c>
      <c r="DW273" s="1154"/>
      <c r="DX273" s="1155" t="str">
        <f>IF(D272="DK",BU273,IF(D272="NK",BW273,""))</f>
        <v/>
      </c>
      <c r="DY273" s="1156"/>
      <c r="DZ273" s="1155" t="str">
        <f>IF(F272="DK",BY273,IF(F272="NK",CA273,""))</f>
        <v/>
      </c>
      <c r="EA273" s="1156"/>
      <c r="EB273" s="1155" t="str">
        <f>IF(H272="DK",CC273,IF(H272="NK",CE273,""))</f>
        <v/>
      </c>
      <c r="EC273" s="1156"/>
      <c r="ED273" s="1155" t="str">
        <f>IF(J272="DK",CG273,IF(J272="NK",CI273,""))</f>
        <v/>
      </c>
      <c r="EE273" s="1156"/>
      <c r="EF273" s="1155" t="str">
        <f>IF(L272="DK",CK273,IF(L272="NK",CM273,""))</f>
        <v/>
      </c>
      <c r="EG273" s="1156"/>
      <c r="ET273" s="1153"/>
      <c r="EU273" s="1154"/>
      <c r="EV273" s="1153"/>
      <c r="EW273" s="1154"/>
      <c r="EX273" s="1153"/>
      <c r="EY273" s="1154"/>
      <c r="EZ273" s="1153"/>
      <c r="FA273" s="1154"/>
      <c r="FB273" s="1153"/>
      <c r="FC273" s="1154"/>
      <c r="FD273" s="1153"/>
      <c r="FE273" s="1154"/>
      <c r="FF273" s="411"/>
      <c r="FG273" s="411"/>
      <c r="FH273" s="411"/>
      <c r="FI273" s="411"/>
      <c r="FJ273" s="411"/>
      <c r="FK273" s="411"/>
      <c r="FL273" s="411"/>
      <c r="FM273" s="411"/>
      <c r="FN273" s="411"/>
      <c r="FO273" s="411"/>
      <c r="FP273" s="411"/>
      <c r="FQ273" s="411"/>
      <c r="FR273" s="1153"/>
      <c r="FS273" s="1154"/>
      <c r="FT273" s="1153"/>
      <c r="FU273" s="1154"/>
      <c r="FV273" s="1153"/>
      <c r="FW273" s="1154"/>
      <c r="FX273" s="1153"/>
      <c r="FY273" s="1154"/>
      <c r="FZ273" s="1153"/>
      <c r="GA273" s="1154"/>
      <c r="GB273" s="1153"/>
      <c r="GC273" s="1154"/>
      <c r="GE273" s="1151" t="str">
        <f>IF($GF273="grey","grey","")</f>
        <v>grey</v>
      </c>
      <c r="GF273" s="1151" t="str">
        <f>IF($GG273="grey","grey","")</f>
        <v>grey</v>
      </c>
      <c r="GG273" s="1160" t="str">
        <f>IF(Q273="","grey",IF(COUNTIF(Q:Q,Q273)&gt;1,"red",IF(COUNTIF(_DK,Q273)&gt;0,"","red")))</f>
        <v>grey</v>
      </c>
      <c r="GH273" s="1151" t="str">
        <f>IF($GF273="grey","grey","")</f>
        <v>grey</v>
      </c>
      <c r="GI273" s="633" t="str">
        <f t="shared" ref="GI273:HR273" si="719">IF(GI262="grey","grey",IF($GG273="grey","grey",IF(S273="","yellow",IF(COUNTIF($CT$6:$CT$21,S273)&gt;0,"","red"))))</f>
        <v>grey</v>
      </c>
      <c r="GJ273" s="633" t="str">
        <f t="shared" si="719"/>
        <v>grey</v>
      </c>
      <c r="GK273" s="633" t="str">
        <f t="shared" si="719"/>
        <v>grey</v>
      </c>
      <c r="GL273" s="633" t="str">
        <f t="shared" si="719"/>
        <v>grey</v>
      </c>
      <c r="GM273" s="633" t="str">
        <f t="shared" si="719"/>
        <v>grey</v>
      </c>
      <c r="GN273" s="633" t="str">
        <f t="shared" si="719"/>
        <v>grey</v>
      </c>
      <c r="GO273" s="633" t="str">
        <f t="shared" si="719"/>
        <v>grey</v>
      </c>
      <c r="GP273" s="633" t="str">
        <f t="shared" si="719"/>
        <v>grey</v>
      </c>
      <c r="GQ273" s="633" t="str">
        <f t="shared" si="719"/>
        <v>grey</v>
      </c>
      <c r="GR273" s="633" t="str">
        <f t="shared" si="719"/>
        <v>grey</v>
      </c>
      <c r="GS273" s="633" t="str">
        <f t="shared" si="719"/>
        <v>grey</v>
      </c>
      <c r="GT273" s="633" t="str">
        <f t="shared" si="719"/>
        <v>grey</v>
      </c>
      <c r="GU273" s="633" t="str">
        <f t="shared" si="719"/>
        <v>grey</v>
      </c>
      <c r="GV273" s="633" t="str">
        <f t="shared" si="719"/>
        <v>grey</v>
      </c>
      <c r="GW273" s="633" t="str">
        <f t="shared" si="719"/>
        <v>grey</v>
      </c>
      <c r="GX273" s="633" t="str">
        <f t="shared" si="719"/>
        <v>grey</v>
      </c>
      <c r="GY273" s="633" t="str">
        <f t="shared" si="719"/>
        <v>grey</v>
      </c>
      <c r="GZ273" s="633" t="str">
        <f t="shared" si="719"/>
        <v>grey</v>
      </c>
      <c r="HA273" s="633" t="str">
        <f t="shared" si="719"/>
        <v>grey</v>
      </c>
      <c r="HB273" s="633" t="str">
        <f t="shared" si="719"/>
        <v>grey</v>
      </c>
      <c r="HC273" s="633" t="str">
        <f t="shared" si="719"/>
        <v>grey</v>
      </c>
      <c r="HD273" s="633" t="str">
        <f t="shared" si="719"/>
        <v>grey</v>
      </c>
      <c r="HE273" s="633" t="str">
        <f t="shared" si="719"/>
        <v>grey</v>
      </c>
      <c r="HF273" s="633" t="str">
        <f t="shared" si="719"/>
        <v>grey</v>
      </c>
      <c r="HG273" s="633" t="str">
        <f t="shared" si="719"/>
        <v>grey</v>
      </c>
      <c r="HH273" s="633" t="str">
        <f t="shared" si="719"/>
        <v>grey</v>
      </c>
      <c r="HI273" s="633" t="str">
        <f t="shared" si="719"/>
        <v>grey</v>
      </c>
      <c r="HJ273" s="633" t="str">
        <f t="shared" si="719"/>
        <v>grey</v>
      </c>
      <c r="HK273" s="633" t="str">
        <f t="shared" si="719"/>
        <v>grey</v>
      </c>
      <c r="HL273" s="633" t="str">
        <f t="shared" si="719"/>
        <v>grey</v>
      </c>
      <c r="HM273" s="633" t="str">
        <f t="shared" si="719"/>
        <v>grey</v>
      </c>
      <c r="HN273" s="633" t="str">
        <f t="shared" si="719"/>
        <v>grey</v>
      </c>
      <c r="HO273" s="633" t="str">
        <f t="shared" si="719"/>
        <v>grey</v>
      </c>
      <c r="HP273" s="633" t="str">
        <f t="shared" si="719"/>
        <v>grey</v>
      </c>
      <c r="HQ273" s="633" t="str">
        <f t="shared" si="719"/>
        <v>grey</v>
      </c>
      <c r="HR273" s="633" t="str">
        <f t="shared" si="719"/>
        <v>grey</v>
      </c>
      <c r="HS273" s="1162" t="str">
        <f t="shared" ref="HS273" si="720">IF($GG273="grey","grey",IF(BC273="","",IF(COUNTIF($CV$6:$CV$7,BC273)&gt;0,"","red")))</f>
        <v>grey</v>
      </c>
      <c r="HT273" s="1151" t="str">
        <f t="shared" ref="HT273:HU273" si="721">IF($GG273="grey","grey","")</f>
        <v>grey</v>
      </c>
      <c r="HU273" s="1160" t="str">
        <f t="shared" si="721"/>
        <v>grey</v>
      </c>
    </row>
    <row r="274" spans="2:229">
      <c r="B274" s="1175" t="str">
        <f>IFERROR(INDEX($DV:$DV,ROW()),"")&amp;""</f>
        <v/>
      </c>
      <c r="C274" s="1176"/>
      <c r="D274" s="1177" t="str">
        <f>IFERROR(INDEX($DX:$DX,ROW()),"")&amp;""</f>
        <v/>
      </c>
      <c r="E274" s="1176"/>
      <c r="F274" s="1175" t="str">
        <f>IFERROR(INDEX($DZ:$DZ,ROW()),"")&amp;""</f>
        <v/>
      </c>
      <c r="G274" s="1176"/>
      <c r="H274" s="1175" t="str">
        <f>IFERROR(INDEX($EB:$EB,ROW()),"")&amp;""</f>
        <v/>
      </c>
      <c r="I274" s="1176"/>
      <c r="J274" s="1175" t="str">
        <f>IFERROR(INDEX($ED:$ED,ROW()),"")&amp;""</f>
        <v/>
      </c>
      <c r="K274" s="1176"/>
      <c r="L274" s="1175" t="str">
        <f>IFERROR(INDEX($EF:$EF,ROW()),"")&amp;""</f>
        <v/>
      </c>
      <c r="M274" s="1176"/>
      <c r="O274" s="1152"/>
      <c r="P274" s="1152"/>
      <c r="Q274" s="1161"/>
      <c r="R274" s="1152"/>
      <c r="S274" s="635" t="s">
        <v>643</v>
      </c>
      <c r="T274" s="635" t="s">
        <v>643</v>
      </c>
      <c r="U274" s="635" t="s">
        <v>643</v>
      </c>
      <c r="V274" s="635" t="s">
        <v>643</v>
      </c>
      <c r="W274" s="635" t="s">
        <v>643</v>
      </c>
      <c r="X274" s="635" t="s">
        <v>643</v>
      </c>
      <c r="Y274" s="635" t="s">
        <v>643</v>
      </c>
      <c r="Z274" s="635" t="s">
        <v>643</v>
      </c>
      <c r="AA274" s="635" t="s">
        <v>643</v>
      </c>
      <c r="AB274" s="635" t="s">
        <v>643</v>
      </c>
      <c r="AC274" s="635" t="s">
        <v>643</v>
      </c>
      <c r="AD274" s="635" t="s">
        <v>643</v>
      </c>
      <c r="AE274" s="635" t="s">
        <v>643</v>
      </c>
      <c r="AF274" s="635" t="s">
        <v>643</v>
      </c>
      <c r="AG274" s="635" t="s">
        <v>643</v>
      </c>
      <c r="AH274" s="635" t="s">
        <v>643</v>
      </c>
      <c r="AI274" s="635" t="s">
        <v>643</v>
      </c>
      <c r="AJ274" s="635" t="s">
        <v>643</v>
      </c>
      <c r="AK274" s="635" t="s">
        <v>643</v>
      </c>
      <c r="AL274" s="635" t="s">
        <v>643</v>
      </c>
      <c r="AM274" s="635" t="s">
        <v>643</v>
      </c>
      <c r="AN274" s="635" t="s">
        <v>643</v>
      </c>
      <c r="AO274" s="635" t="s">
        <v>643</v>
      </c>
      <c r="AP274" s="635" t="s">
        <v>643</v>
      </c>
      <c r="AQ274" s="635" t="s">
        <v>643</v>
      </c>
      <c r="AR274" s="635" t="s">
        <v>643</v>
      </c>
      <c r="AS274" s="635" t="s">
        <v>643</v>
      </c>
      <c r="AT274" s="635" t="s">
        <v>643</v>
      </c>
      <c r="AU274" s="635" t="s">
        <v>643</v>
      </c>
      <c r="AV274" s="635" t="s">
        <v>643</v>
      </c>
      <c r="AW274" s="635" t="s">
        <v>643</v>
      </c>
      <c r="AX274" s="635" t="s">
        <v>643</v>
      </c>
      <c r="AY274" s="635" t="s">
        <v>643</v>
      </c>
      <c r="AZ274" s="635" t="s">
        <v>643</v>
      </c>
      <c r="BA274" s="635" t="s">
        <v>643</v>
      </c>
      <c r="BB274" s="635" t="s">
        <v>643</v>
      </c>
      <c r="BC274" s="1179"/>
      <c r="BD274" s="1152"/>
      <c r="BE274" s="1181"/>
      <c r="BP274" s="50" t="s">
        <v>720</v>
      </c>
      <c r="BQ274" s="50" t="str">
        <f>IF(C272="","",INDEX(外線情報!$K$5:$K$16,C272,1))&amp;""</f>
        <v/>
      </c>
      <c r="BR274" s="50" t="s">
        <v>417</v>
      </c>
      <c r="BS274" s="50" t="str">
        <f>IF(C272="","",INDEX(NK･NKG!$CG$5:$CG$52,C272,1))&amp;""</f>
        <v/>
      </c>
      <c r="BT274" s="50" t="s">
        <v>720</v>
      </c>
      <c r="BU274" s="50" t="str">
        <f>IF(E272="","",INDEX(外線情報!$K$5:$K$16,E272,1))&amp;""</f>
        <v/>
      </c>
      <c r="BV274" s="50" t="s">
        <v>417</v>
      </c>
      <c r="BW274" s="50" t="str">
        <f>IF(E272="","",INDEX(NK･NKG!$CG$5:$CG$52,E272,1))&amp;""</f>
        <v/>
      </c>
      <c r="BX274" s="50" t="s">
        <v>720</v>
      </c>
      <c r="BY274" s="50" t="str">
        <f>IF(G272="","",INDEX(外線情報!$K$5:$K$16,G272,1))&amp;""</f>
        <v/>
      </c>
      <c r="BZ274" s="50" t="s">
        <v>417</v>
      </c>
      <c r="CA274" s="50" t="str">
        <f>IF(G272="","",INDEX(NK･NKG!$CG$5:$CG$52,G272,1))&amp;""</f>
        <v/>
      </c>
      <c r="CB274" s="50" t="s">
        <v>720</v>
      </c>
      <c r="CC274" s="50" t="str">
        <f>IF(I272="","",INDEX(外線情報!$K$5:$K$16,I272,1))&amp;""</f>
        <v/>
      </c>
      <c r="CD274" s="50" t="s">
        <v>417</v>
      </c>
      <c r="CE274" s="50" t="str">
        <f>IF(I272="","",INDEX(NK･NKG!$CG$5:$CG$52,I272,1))&amp;""</f>
        <v/>
      </c>
      <c r="CF274" s="50" t="s">
        <v>720</v>
      </c>
      <c r="CG274" s="50" t="str">
        <f>IF(K272="","",INDEX(外線情報!$K$5:$K$16,K272,1))&amp;""</f>
        <v/>
      </c>
      <c r="CH274" s="50" t="s">
        <v>417</v>
      </c>
      <c r="CI274" s="50" t="str">
        <f>IF(K272="","",INDEX(NK･NKG!$CG$5:$CG$52,K272,1))&amp;""</f>
        <v/>
      </c>
      <c r="CJ274" s="50" t="s">
        <v>720</v>
      </c>
      <c r="CK274" s="50" t="str">
        <f>IF(M272="","",INDEX(外線情報!$K$5:$K$16,M272,1))&amp;""</f>
        <v/>
      </c>
      <c r="CL274" s="50" t="s">
        <v>417</v>
      </c>
      <c r="CM274" s="50" t="str">
        <f>IF(M272="","",INDEX(NK･NKG!$CG$5:$CG$52,M272,1))&amp;""</f>
        <v/>
      </c>
      <c r="DA274" s="1153" t="str">
        <f t="shared" ref="DA274" si="722">IF(DA271="grey","grey","")</f>
        <v>grey</v>
      </c>
      <c r="DB274" s="1154"/>
      <c r="DC274" s="1153" t="str">
        <f t="shared" ref="DC274" si="723">IF(DC271="grey","grey","")</f>
        <v>grey</v>
      </c>
      <c r="DD274" s="1154"/>
      <c r="DE274" s="1153" t="str">
        <f t="shared" ref="DE274" si="724">IF(DE271="grey","grey","")</f>
        <v>grey</v>
      </c>
      <c r="DF274" s="1154"/>
      <c r="DG274" s="1153" t="str">
        <f t="shared" ref="DG274" si="725">IF(DG271="grey","grey","")</f>
        <v>grey</v>
      </c>
      <c r="DH274" s="1154"/>
      <c r="DI274" s="1153" t="str">
        <f t="shared" ref="DI274" si="726">IF(DI271="grey","grey","")</f>
        <v>grey</v>
      </c>
      <c r="DJ274" s="1154"/>
      <c r="DK274" s="1153" t="str">
        <f t="shared" ref="DK274" si="727">IF(DK271="grey","grey","")</f>
        <v>grey</v>
      </c>
      <c r="DL274" s="1154"/>
      <c r="DM274" s="22" t="str">
        <f>IFERROR(INDEX(内線情報!$BL$5:$BL$41,MATCH(R274,内線情報!$AI$5:$AI$43,0),1),"")</f>
        <v/>
      </c>
      <c r="DS274" s="1141"/>
      <c r="DV274" s="1153" t="str">
        <f>IF(B272="IK",BQ274,IF(B272="NK",BS274,""))</f>
        <v/>
      </c>
      <c r="DW274" s="1154"/>
      <c r="DX274" s="1155" t="str">
        <f>IF(D272="IK",BU274,IF(D272="NK",BW274,""))</f>
        <v/>
      </c>
      <c r="DY274" s="1156"/>
      <c r="DZ274" s="1155" t="str">
        <f>IF(F272="IK",BY274,IF(F272="NK",CA274,""))</f>
        <v/>
      </c>
      <c r="EA274" s="1156"/>
      <c r="EB274" s="1155" t="str">
        <f>IF(H272="IK",CC274,IF(H272="NK",CE274,""))</f>
        <v/>
      </c>
      <c r="EC274" s="1156"/>
      <c r="ED274" s="1155" t="str">
        <f>IF(J272="IK",CG274,IF(J272="NK",CI274,""))</f>
        <v/>
      </c>
      <c r="EE274" s="1156"/>
      <c r="EF274" s="1155" t="str">
        <f>IF(L272="IK",CK274,IF(L272="NK",CM274,""))</f>
        <v/>
      </c>
      <c r="EG274" s="1156"/>
      <c r="ET274" s="1153"/>
      <c r="EU274" s="1154"/>
      <c r="EV274" s="1153"/>
      <c r="EW274" s="1154"/>
      <c r="EX274" s="1153"/>
      <c r="EY274" s="1154"/>
      <c r="EZ274" s="1153"/>
      <c r="FA274" s="1154"/>
      <c r="FB274" s="1153"/>
      <c r="FC274" s="1154"/>
      <c r="FD274" s="1153"/>
      <c r="FE274" s="1154"/>
      <c r="FF274" s="411"/>
      <c r="FG274" s="411"/>
      <c r="FH274" s="411"/>
      <c r="FI274" s="411"/>
      <c r="FJ274" s="411"/>
      <c r="FK274" s="411"/>
      <c r="FL274" s="411"/>
      <c r="FM274" s="411"/>
      <c r="FN274" s="411"/>
      <c r="FO274" s="411"/>
      <c r="FP274" s="411"/>
      <c r="FQ274" s="411"/>
      <c r="FR274" s="1153"/>
      <c r="FS274" s="1154"/>
      <c r="FT274" s="1153"/>
      <c r="FU274" s="1154"/>
      <c r="FV274" s="1153"/>
      <c r="FW274" s="1154"/>
      <c r="FX274" s="1153"/>
      <c r="FY274" s="1154"/>
      <c r="FZ274" s="1153"/>
      <c r="GA274" s="1154"/>
      <c r="GB274" s="1153"/>
      <c r="GC274" s="1154"/>
      <c r="GE274" s="1152"/>
      <c r="GF274" s="1152"/>
      <c r="GG274" s="1161"/>
      <c r="GH274" s="1152"/>
      <c r="GI274" s="633" t="str">
        <f t="shared" ref="GI274:HR274" si="728">IF(GI262="grey","grey",IF($GG273="grey","grey",IF(S274="","yellow",IF(COUNTIF($CW$6:$CW$7,S274)&gt;0,"","red"))))</f>
        <v>grey</v>
      </c>
      <c r="GJ274" s="633" t="str">
        <f t="shared" si="728"/>
        <v>grey</v>
      </c>
      <c r="GK274" s="633" t="str">
        <f t="shared" si="728"/>
        <v>grey</v>
      </c>
      <c r="GL274" s="633" t="str">
        <f t="shared" si="728"/>
        <v>grey</v>
      </c>
      <c r="GM274" s="633" t="str">
        <f t="shared" si="728"/>
        <v>grey</v>
      </c>
      <c r="GN274" s="633" t="str">
        <f t="shared" si="728"/>
        <v>grey</v>
      </c>
      <c r="GO274" s="633" t="str">
        <f t="shared" si="728"/>
        <v>grey</v>
      </c>
      <c r="GP274" s="633" t="str">
        <f t="shared" si="728"/>
        <v>grey</v>
      </c>
      <c r="GQ274" s="633" t="str">
        <f t="shared" si="728"/>
        <v>grey</v>
      </c>
      <c r="GR274" s="633" t="str">
        <f t="shared" si="728"/>
        <v>grey</v>
      </c>
      <c r="GS274" s="633" t="str">
        <f t="shared" si="728"/>
        <v>grey</v>
      </c>
      <c r="GT274" s="633" t="str">
        <f t="shared" si="728"/>
        <v>grey</v>
      </c>
      <c r="GU274" s="633" t="str">
        <f t="shared" si="728"/>
        <v>grey</v>
      </c>
      <c r="GV274" s="633" t="str">
        <f t="shared" si="728"/>
        <v>grey</v>
      </c>
      <c r="GW274" s="633" t="str">
        <f t="shared" si="728"/>
        <v>grey</v>
      </c>
      <c r="GX274" s="633" t="str">
        <f t="shared" si="728"/>
        <v>grey</v>
      </c>
      <c r="GY274" s="633" t="str">
        <f t="shared" si="728"/>
        <v>grey</v>
      </c>
      <c r="GZ274" s="633" t="str">
        <f t="shared" si="728"/>
        <v>grey</v>
      </c>
      <c r="HA274" s="633" t="str">
        <f t="shared" si="728"/>
        <v>grey</v>
      </c>
      <c r="HB274" s="633" t="str">
        <f t="shared" si="728"/>
        <v>grey</v>
      </c>
      <c r="HC274" s="633" t="str">
        <f t="shared" si="728"/>
        <v>grey</v>
      </c>
      <c r="HD274" s="633" t="str">
        <f t="shared" si="728"/>
        <v>grey</v>
      </c>
      <c r="HE274" s="633" t="str">
        <f t="shared" si="728"/>
        <v>grey</v>
      </c>
      <c r="HF274" s="633" t="str">
        <f t="shared" si="728"/>
        <v>grey</v>
      </c>
      <c r="HG274" s="633" t="str">
        <f t="shared" si="728"/>
        <v>grey</v>
      </c>
      <c r="HH274" s="633" t="str">
        <f t="shared" si="728"/>
        <v>grey</v>
      </c>
      <c r="HI274" s="633" t="str">
        <f t="shared" si="728"/>
        <v>grey</v>
      </c>
      <c r="HJ274" s="633" t="str">
        <f t="shared" si="728"/>
        <v>grey</v>
      </c>
      <c r="HK274" s="633" t="str">
        <f t="shared" si="728"/>
        <v>grey</v>
      </c>
      <c r="HL274" s="633" t="str">
        <f t="shared" si="728"/>
        <v>grey</v>
      </c>
      <c r="HM274" s="633" t="str">
        <f t="shared" si="728"/>
        <v>grey</v>
      </c>
      <c r="HN274" s="633" t="str">
        <f t="shared" si="728"/>
        <v>grey</v>
      </c>
      <c r="HO274" s="633" t="str">
        <f t="shared" si="728"/>
        <v>grey</v>
      </c>
      <c r="HP274" s="633" t="str">
        <f t="shared" si="728"/>
        <v>grey</v>
      </c>
      <c r="HQ274" s="633" t="str">
        <f t="shared" si="728"/>
        <v>grey</v>
      </c>
      <c r="HR274" s="633" t="str">
        <f t="shared" si="728"/>
        <v>grey</v>
      </c>
      <c r="HS274" s="1163"/>
      <c r="HT274" s="1152"/>
      <c r="HU274" s="1161"/>
    </row>
    <row r="275" spans="2:229">
      <c r="B275" s="1184" t="s">
        <v>1323</v>
      </c>
      <c r="C275" s="1185"/>
      <c r="D275" s="1182" t="s">
        <v>1318</v>
      </c>
      <c r="E275" s="1183"/>
      <c r="F275" s="1184" t="s">
        <v>1318</v>
      </c>
      <c r="G275" s="1185"/>
      <c r="H275" s="1182" t="s">
        <v>1338</v>
      </c>
      <c r="I275" s="1183"/>
      <c r="J275" s="1184" t="s">
        <v>1318</v>
      </c>
      <c r="K275" s="1185"/>
      <c r="L275" s="1182" t="s">
        <v>1318</v>
      </c>
      <c r="M275" s="1183"/>
      <c r="O275" s="1151">
        <v>6</v>
      </c>
      <c r="P275" s="1151" t="str">
        <f>IFERROR(INDEX(内線情報!$C$5:$C$54,MATCH($Q275,内線情報!$B$5:$B$54,0)),"")&amp;""</f>
        <v/>
      </c>
      <c r="Q275" s="1160"/>
      <c r="R275" s="1151" t="str">
        <f>IFERROR(INDEX(内線情報!$D$5:$D$54,MATCH($Q275,内線情報!$B$5:$B$54,0)),"")&amp;""</f>
        <v/>
      </c>
      <c r="S275" s="634" t="s">
        <v>643</v>
      </c>
      <c r="T275" s="634" t="s">
        <v>643</v>
      </c>
      <c r="U275" s="634" t="s">
        <v>643</v>
      </c>
      <c r="V275" s="634" t="s">
        <v>643</v>
      </c>
      <c r="W275" s="634" t="s">
        <v>643</v>
      </c>
      <c r="X275" s="634" t="s">
        <v>643</v>
      </c>
      <c r="Y275" s="634" t="s">
        <v>643</v>
      </c>
      <c r="Z275" s="634" t="s">
        <v>643</v>
      </c>
      <c r="AA275" s="634" t="s">
        <v>643</v>
      </c>
      <c r="AB275" s="634" t="s">
        <v>643</v>
      </c>
      <c r="AC275" s="634" t="s">
        <v>643</v>
      </c>
      <c r="AD275" s="634" t="s">
        <v>643</v>
      </c>
      <c r="AE275" s="634" t="s">
        <v>643</v>
      </c>
      <c r="AF275" s="634" t="s">
        <v>643</v>
      </c>
      <c r="AG275" s="634" t="s">
        <v>643</v>
      </c>
      <c r="AH275" s="634" t="s">
        <v>643</v>
      </c>
      <c r="AI275" s="634" t="s">
        <v>643</v>
      </c>
      <c r="AJ275" s="634" t="s">
        <v>643</v>
      </c>
      <c r="AK275" s="634" t="s">
        <v>643</v>
      </c>
      <c r="AL275" s="634" t="s">
        <v>643</v>
      </c>
      <c r="AM275" s="634" t="s">
        <v>643</v>
      </c>
      <c r="AN275" s="634" t="s">
        <v>643</v>
      </c>
      <c r="AO275" s="634" t="s">
        <v>643</v>
      </c>
      <c r="AP275" s="634" t="s">
        <v>643</v>
      </c>
      <c r="AQ275" s="634" t="s">
        <v>643</v>
      </c>
      <c r="AR275" s="634" t="s">
        <v>643</v>
      </c>
      <c r="AS275" s="634" t="s">
        <v>643</v>
      </c>
      <c r="AT275" s="634" t="s">
        <v>643</v>
      </c>
      <c r="AU275" s="634" t="s">
        <v>643</v>
      </c>
      <c r="AV275" s="634" t="s">
        <v>643</v>
      </c>
      <c r="AW275" s="634" t="s">
        <v>643</v>
      </c>
      <c r="AX275" s="634" t="s">
        <v>643</v>
      </c>
      <c r="AY275" s="634" t="s">
        <v>643</v>
      </c>
      <c r="AZ275" s="634" t="s">
        <v>643</v>
      </c>
      <c r="BA275" s="634" t="s">
        <v>643</v>
      </c>
      <c r="BB275" s="634" t="s">
        <v>643</v>
      </c>
      <c r="BC275" s="1178" t="s">
        <v>643</v>
      </c>
      <c r="BD275" s="1151" t="str">
        <f>IFERROR(IF(Q275="","",IF(ISBLANK(INDEX(内線情報!$G$5:$G$54,Q275)),1,DS275)),"")&amp;""</f>
        <v/>
      </c>
      <c r="BE275" s="1180"/>
      <c r="BW275" s="50"/>
      <c r="CH275" s="50"/>
      <c r="CI275" s="50"/>
      <c r="DA275" s="1153" t="str">
        <f>IF(DA271="grey","grey",IF(AND(B272&lt;&gt;$BG$7,B272&lt;&gt;$BG$9,B272&lt;&gt;$BG$13,B272&lt;&gt;$BG$12),"grey",IF(B275="","yellow",IF(COUNTIF($CN$6:$CN$32,B275)&gt;0,"","red"))))</f>
        <v>grey</v>
      </c>
      <c r="DB275" s="1154"/>
      <c r="DC275" s="1153" t="str">
        <f>IF(DC271="grey","grey",IF(AND(D272&lt;&gt;$BG$7,D272&lt;&gt;$BG$9,D272&lt;&gt;$BG$13,D272&lt;&gt;$BG$12),"grey",IF(D275="","yellow",IF(COUNTIF($CN$6:$CN$32,D275)&gt;0,"","red"))))</f>
        <v>grey</v>
      </c>
      <c r="DD275" s="1154"/>
      <c r="DE275" s="1164" t="str">
        <f>IF(DE271="grey","grey",IF(AND(F272&lt;&gt;$BG$7,F272&lt;&gt;$BG$9,F272&lt;&gt;$BG$13,F272&lt;&gt;$BG$12),"grey",IF(F275="","yellow",IF(COUNTIF($CN$6:$CN$32,F275)&gt;0,"","red"))))</f>
        <v>grey</v>
      </c>
      <c r="DF275" s="1165"/>
      <c r="DG275" s="1164" t="str">
        <f>IF(DG271="grey","grey",IF(AND(H272&lt;&gt;$BG$7,H272&lt;&gt;$BG$9,H272&lt;&gt;$BG$13,H272&lt;&gt;$BG$12),"grey",IF(H275="","yellow",IF(COUNTIF($CN$6:$CN$32,H275)&gt;0,"","red"))))</f>
        <v>grey</v>
      </c>
      <c r="DH275" s="1165"/>
      <c r="DI275" s="1164" t="str">
        <f>IF(DI271="grey","grey",IF(AND(J272&lt;&gt;$BG$7,J272&lt;&gt;$BG$9,J272&lt;&gt;$BG$13,J272&lt;&gt;$BG$12),"grey",IF(J275="","yellow",IF(COUNTIF($CN$6:$CN$32,J275)&gt;0,"","red"))))</f>
        <v>grey</v>
      </c>
      <c r="DJ275" s="1165"/>
      <c r="DK275" s="1164" t="str">
        <f>IF(DK271="grey","grey",IF(AND(L272&lt;&gt;$BG$7,L272&lt;&gt;$BG$9,L272&lt;&gt;$BG$13,L272&lt;&gt;$BG$12),"grey",IF(L275="","yellow",IF(COUNTIF($CN$6:$CN$32,L275)&gt;0,"","red"))))</f>
        <v>grey</v>
      </c>
      <c r="DL275" s="1165"/>
      <c r="DM275" s="22" t="str">
        <f>IFERROR(INDEX(内線情報!$BL$5:$BL$41,MATCH(R275,内線情報!$AI$5:$AI$43,0),1),"")</f>
        <v/>
      </c>
      <c r="DS275" s="1141" t="e">
        <f>INDEX(内線情報!$G$5:$G$54,MATCH(Q275,DK,0))</f>
        <v>#N/A</v>
      </c>
      <c r="DV275" s="1153"/>
      <c r="DW275" s="1154"/>
      <c r="DX275" s="1153"/>
      <c r="DY275" s="1154"/>
      <c r="DZ275" s="1153"/>
      <c r="EA275" s="1154"/>
      <c r="EB275" s="1153"/>
      <c r="EC275" s="1154"/>
      <c r="ED275" s="1153"/>
      <c r="EE275" s="1154"/>
      <c r="EF275" s="1153"/>
      <c r="EG275" s="1154"/>
      <c r="ET275" s="1153"/>
      <c r="EU275" s="1154"/>
      <c r="EV275" s="1153"/>
      <c r="EW275" s="1154"/>
      <c r="EX275" s="1153"/>
      <c r="EY275" s="1154"/>
      <c r="EZ275" s="1153"/>
      <c r="FA275" s="1154"/>
      <c r="FB275" s="1153"/>
      <c r="FC275" s="1154"/>
      <c r="FD275" s="1153"/>
      <c r="FE275" s="1154"/>
      <c r="FF275" s="411"/>
      <c r="FG275" s="411"/>
      <c r="FH275" s="411"/>
      <c r="FI275" s="411"/>
      <c r="FJ275" s="411"/>
      <c r="FK275" s="411"/>
      <c r="FL275" s="411"/>
      <c r="FM275" s="411"/>
      <c r="FN275" s="411"/>
      <c r="FO275" s="411"/>
      <c r="FP275" s="411"/>
      <c r="FQ275" s="411"/>
      <c r="FR275" s="1153"/>
      <c r="FS275" s="1154"/>
      <c r="FT275" s="1153"/>
      <c r="FU275" s="1154"/>
      <c r="FV275" s="1153"/>
      <c r="FW275" s="1154"/>
      <c r="FX275" s="1153"/>
      <c r="FY275" s="1154"/>
      <c r="FZ275" s="1153"/>
      <c r="GA275" s="1154"/>
      <c r="GB275" s="1153"/>
      <c r="GC275" s="1154"/>
      <c r="GE275" s="1151" t="str">
        <f>IF($GF275="grey","grey","")</f>
        <v>grey</v>
      </c>
      <c r="GF275" s="1151" t="str">
        <f>IF($GG275="grey","grey","")</f>
        <v>grey</v>
      </c>
      <c r="GG275" s="1160" t="str">
        <f>IF(Q275="","grey",IF(COUNTIF(Q:Q,Q275)&gt;1,"red",IF(COUNTIF(_DK,Q275)&gt;0,"","red")))</f>
        <v>grey</v>
      </c>
      <c r="GH275" s="1151" t="str">
        <f>IF($GF275="grey","grey","")</f>
        <v>grey</v>
      </c>
      <c r="GI275" s="633" t="str">
        <f t="shared" ref="GI275:HR275" si="729">IF(GI262="grey","grey",IF($GG275="grey","grey",IF(S275="","yellow",IF(COUNTIF($CT$6:$CT$21,S275)&gt;0,"","red"))))</f>
        <v>grey</v>
      </c>
      <c r="GJ275" s="633" t="str">
        <f t="shared" si="729"/>
        <v>grey</v>
      </c>
      <c r="GK275" s="633" t="str">
        <f t="shared" si="729"/>
        <v>grey</v>
      </c>
      <c r="GL275" s="633" t="str">
        <f t="shared" si="729"/>
        <v>grey</v>
      </c>
      <c r="GM275" s="633" t="str">
        <f t="shared" si="729"/>
        <v>grey</v>
      </c>
      <c r="GN275" s="633" t="str">
        <f t="shared" si="729"/>
        <v>grey</v>
      </c>
      <c r="GO275" s="633" t="str">
        <f t="shared" si="729"/>
        <v>grey</v>
      </c>
      <c r="GP275" s="633" t="str">
        <f t="shared" si="729"/>
        <v>grey</v>
      </c>
      <c r="GQ275" s="633" t="str">
        <f t="shared" si="729"/>
        <v>grey</v>
      </c>
      <c r="GR275" s="633" t="str">
        <f t="shared" si="729"/>
        <v>grey</v>
      </c>
      <c r="GS275" s="633" t="str">
        <f t="shared" si="729"/>
        <v>grey</v>
      </c>
      <c r="GT275" s="633" t="str">
        <f t="shared" si="729"/>
        <v>grey</v>
      </c>
      <c r="GU275" s="633" t="str">
        <f t="shared" si="729"/>
        <v>grey</v>
      </c>
      <c r="GV275" s="633" t="str">
        <f t="shared" si="729"/>
        <v>grey</v>
      </c>
      <c r="GW275" s="633" t="str">
        <f t="shared" si="729"/>
        <v>grey</v>
      </c>
      <c r="GX275" s="633" t="str">
        <f t="shared" si="729"/>
        <v>grey</v>
      </c>
      <c r="GY275" s="633" t="str">
        <f t="shared" si="729"/>
        <v>grey</v>
      </c>
      <c r="GZ275" s="633" t="str">
        <f t="shared" si="729"/>
        <v>grey</v>
      </c>
      <c r="HA275" s="633" t="str">
        <f t="shared" si="729"/>
        <v>grey</v>
      </c>
      <c r="HB275" s="633" t="str">
        <f t="shared" si="729"/>
        <v>grey</v>
      </c>
      <c r="HC275" s="633" t="str">
        <f t="shared" si="729"/>
        <v>grey</v>
      </c>
      <c r="HD275" s="633" t="str">
        <f t="shared" si="729"/>
        <v>grey</v>
      </c>
      <c r="HE275" s="633" t="str">
        <f t="shared" si="729"/>
        <v>grey</v>
      </c>
      <c r="HF275" s="633" t="str">
        <f t="shared" si="729"/>
        <v>grey</v>
      </c>
      <c r="HG275" s="633" t="str">
        <f t="shared" si="729"/>
        <v>grey</v>
      </c>
      <c r="HH275" s="633" t="str">
        <f t="shared" si="729"/>
        <v>grey</v>
      </c>
      <c r="HI275" s="633" t="str">
        <f t="shared" si="729"/>
        <v>grey</v>
      </c>
      <c r="HJ275" s="633" t="str">
        <f t="shared" si="729"/>
        <v>grey</v>
      </c>
      <c r="HK275" s="633" t="str">
        <f t="shared" si="729"/>
        <v>grey</v>
      </c>
      <c r="HL275" s="633" t="str">
        <f t="shared" si="729"/>
        <v>grey</v>
      </c>
      <c r="HM275" s="633" t="str">
        <f t="shared" si="729"/>
        <v>grey</v>
      </c>
      <c r="HN275" s="633" t="str">
        <f t="shared" si="729"/>
        <v>grey</v>
      </c>
      <c r="HO275" s="633" t="str">
        <f t="shared" si="729"/>
        <v>grey</v>
      </c>
      <c r="HP275" s="633" t="str">
        <f t="shared" si="729"/>
        <v>grey</v>
      </c>
      <c r="HQ275" s="633" t="str">
        <f t="shared" si="729"/>
        <v>grey</v>
      </c>
      <c r="HR275" s="633" t="str">
        <f t="shared" si="729"/>
        <v>grey</v>
      </c>
      <c r="HS275" s="1162" t="str">
        <f t="shared" ref="HS275" si="730">IF($GG275="grey","grey",IF(BC275="","",IF(COUNTIF($CV$6:$CV$7,BC275)&gt;0,"","red")))</f>
        <v>grey</v>
      </c>
      <c r="HT275" s="1151" t="str">
        <f t="shared" ref="HT275:HU275" si="731">IF($GG275="grey","grey","")</f>
        <v>grey</v>
      </c>
      <c r="HU275" s="1160" t="str">
        <f t="shared" si="731"/>
        <v>grey</v>
      </c>
    </row>
    <row r="276" spans="2:229">
      <c r="B276" s="1186" t="s">
        <v>303</v>
      </c>
      <c r="C276" s="1187"/>
      <c r="D276" s="1186" t="s">
        <v>304</v>
      </c>
      <c r="E276" s="1187"/>
      <c r="F276" s="1186" t="s">
        <v>305</v>
      </c>
      <c r="G276" s="1187"/>
      <c r="H276" s="1186" t="s">
        <v>306</v>
      </c>
      <c r="I276" s="1187"/>
      <c r="J276" s="1186" t="s">
        <v>307</v>
      </c>
      <c r="K276" s="1187"/>
      <c r="L276" s="1186" t="s">
        <v>308</v>
      </c>
      <c r="M276" s="1187"/>
      <c r="O276" s="1152"/>
      <c r="P276" s="1152"/>
      <c r="Q276" s="1161"/>
      <c r="R276" s="1152"/>
      <c r="S276" s="635" t="s">
        <v>643</v>
      </c>
      <c r="T276" s="635" t="s">
        <v>643</v>
      </c>
      <c r="U276" s="635" t="s">
        <v>643</v>
      </c>
      <c r="V276" s="635" t="s">
        <v>643</v>
      </c>
      <c r="W276" s="635" t="s">
        <v>643</v>
      </c>
      <c r="X276" s="635" t="s">
        <v>643</v>
      </c>
      <c r="Y276" s="635" t="s">
        <v>643</v>
      </c>
      <c r="Z276" s="635" t="s">
        <v>643</v>
      </c>
      <c r="AA276" s="635" t="s">
        <v>643</v>
      </c>
      <c r="AB276" s="635" t="s">
        <v>643</v>
      </c>
      <c r="AC276" s="635" t="s">
        <v>643</v>
      </c>
      <c r="AD276" s="635" t="s">
        <v>643</v>
      </c>
      <c r="AE276" s="635" t="s">
        <v>643</v>
      </c>
      <c r="AF276" s="635" t="s">
        <v>643</v>
      </c>
      <c r="AG276" s="635" t="s">
        <v>643</v>
      </c>
      <c r="AH276" s="635" t="s">
        <v>643</v>
      </c>
      <c r="AI276" s="635" t="s">
        <v>643</v>
      </c>
      <c r="AJ276" s="635" t="s">
        <v>643</v>
      </c>
      <c r="AK276" s="635" t="s">
        <v>643</v>
      </c>
      <c r="AL276" s="635" t="s">
        <v>643</v>
      </c>
      <c r="AM276" s="635" t="s">
        <v>643</v>
      </c>
      <c r="AN276" s="635" t="s">
        <v>643</v>
      </c>
      <c r="AO276" s="635" t="s">
        <v>643</v>
      </c>
      <c r="AP276" s="635" t="s">
        <v>643</v>
      </c>
      <c r="AQ276" s="635" t="s">
        <v>643</v>
      </c>
      <c r="AR276" s="635" t="s">
        <v>643</v>
      </c>
      <c r="AS276" s="635" t="s">
        <v>643</v>
      </c>
      <c r="AT276" s="635" t="s">
        <v>643</v>
      </c>
      <c r="AU276" s="635" t="s">
        <v>643</v>
      </c>
      <c r="AV276" s="635" t="s">
        <v>643</v>
      </c>
      <c r="AW276" s="635" t="s">
        <v>643</v>
      </c>
      <c r="AX276" s="635" t="s">
        <v>643</v>
      </c>
      <c r="AY276" s="635" t="s">
        <v>643</v>
      </c>
      <c r="AZ276" s="635" t="s">
        <v>643</v>
      </c>
      <c r="BA276" s="635" t="s">
        <v>643</v>
      </c>
      <c r="BB276" s="635" t="s">
        <v>643</v>
      </c>
      <c r="BC276" s="1179"/>
      <c r="BD276" s="1152"/>
      <c r="BE276" s="1181"/>
      <c r="BQ276" s="52"/>
      <c r="BS276" s="52"/>
      <c r="BU276" s="52"/>
      <c r="BV276" s="50"/>
      <c r="BW276" s="52"/>
      <c r="BY276" s="52"/>
      <c r="CA276" s="52"/>
      <c r="CC276" s="52"/>
      <c r="CE276" s="52"/>
      <c r="CG276" s="52"/>
      <c r="CH276" s="50"/>
      <c r="CI276" s="52"/>
      <c r="CK276" s="52"/>
      <c r="CM276" s="52"/>
      <c r="DA276" s="1166" t="str">
        <f>IFERROR(IF(COUNT(Q265:Q290)&gt;0,IF($DN264&lt;24,"grey",B276),"grey"),B276)</f>
        <v>grey</v>
      </c>
      <c r="DB276" s="1167"/>
      <c r="DC276" s="1166" t="str">
        <f>IFERROR(IF(COUNT(Q265:Q290)&gt;0,IF($DN264&lt;24,"grey",D276),"grey"),D276)</f>
        <v>grey</v>
      </c>
      <c r="DD276" s="1167"/>
      <c r="DE276" s="1166" t="str">
        <f>IFERROR(IF(COUNT(Q265:Q290)&gt;0,IF($DN264&lt;24,"grey",F276),"grey"),F276)</f>
        <v>grey</v>
      </c>
      <c r="DF276" s="1167"/>
      <c r="DG276" s="1166" t="str">
        <f>IFERROR(IF(COUNT(Q265:Q290)&gt;0,IF($DN264&lt;24,"grey",H276),"grey"),H276)</f>
        <v>grey</v>
      </c>
      <c r="DH276" s="1167"/>
      <c r="DI276" s="1166" t="str">
        <f>IFERROR(IF(COUNT(Q265:Q290)&gt;0,IF($DN264&lt;24,"grey",J276),"grey"),J276)</f>
        <v>grey</v>
      </c>
      <c r="DJ276" s="1167"/>
      <c r="DK276" s="1166" t="str">
        <f>IFERROR(IF(COUNT(Q265:Q290)&gt;0,IF($DN264&lt;24,"grey",L276),"grey"),L276)</f>
        <v>grey</v>
      </c>
      <c r="DL276" s="1167"/>
      <c r="DM276" s="22" t="str">
        <f>IFERROR(INDEX(内線情報!$BL$5:$BL$41,MATCH(R276,内線情報!$AI$5:$AI$43,0),1),"")</f>
        <v/>
      </c>
      <c r="DS276" s="1141"/>
      <c r="DV276" s="1166"/>
      <c r="DW276" s="1167"/>
      <c r="DX276" s="1166"/>
      <c r="DY276" s="1167"/>
      <c r="DZ276" s="1166"/>
      <c r="EA276" s="1167"/>
      <c r="EB276" s="1166"/>
      <c r="EC276" s="1167"/>
      <c r="ED276" s="1166"/>
      <c r="EE276" s="1167"/>
      <c r="EF276" s="1166"/>
      <c r="EG276" s="1167"/>
      <c r="ET276" s="1166"/>
      <c r="EU276" s="1167"/>
      <c r="EV276" s="1166"/>
      <c r="EW276" s="1167"/>
      <c r="EX276" s="1166"/>
      <c r="EY276" s="1167"/>
      <c r="EZ276" s="1166"/>
      <c r="FA276" s="1167"/>
      <c r="FB276" s="1166"/>
      <c r="FC276" s="1167"/>
      <c r="FD276" s="1166"/>
      <c r="FE276" s="1167"/>
      <c r="FF276" s="420"/>
      <c r="FG276" s="420"/>
      <c r="FH276" s="420"/>
      <c r="FI276" s="420"/>
      <c r="FJ276" s="420"/>
      <c r="FK276" s="420"/>
      <c r="FL276" s="420"/>
      <c r="FM276" s="420"/>
      <c r="FN276" s="420"/>
      <c r="FO276" s="420"/>
      <c r="FP276" s="420"/>
      <c r="FQ276" s="420"/>
      <c r="FR276" s="1166"/>
      <c r="FS276" s="1167"/>
      <c r="FT276" s="1166"/>
      <c r="FU276" s="1167"/>
      <c r="FV276" s="1166"/>
      <c r="FW276" s="1167"/>
      <c r="FX276" s="1166"/>
      <c r="FY276" s="1167"/>
      <c r="FZ276" s="1166"/>
      <c r="GA276" s="1167"/>
      <c r="GB276" s="1166"/>
      <c r="GC276" s="1167"/>
      <c r="GE276" s="1152"/>
      <c r="GF276" s="1152"/>
      <c r="GG276" s="1161"/>
      <c r="GH276" s="1152"/>
      <c r="GI276" s="633" t="str">
        <f t="shared" ref="GI276:HR276" si="732">IF(GI262="grey","grey",IF($GG275="grey","grey",IF(S276="","yellow",IF(COUNTIF($CW$6:$CW$7,S276)&gt;0,"","red"))))</f>
        <v>grey</v>
      </c>
      <c r="GJ276" s="633" t="str">
        <f t="shared" si="732"/>
        <v>grey</v>
      </c>
      <c r="GK276" s="633" t="str">
        <f t="shared" si="732"/>
        <v>grey</v>
      </c>
      <c r="GL276" s="633" t="str">
        <f t="shared" si="732"/>
        <v>grey</v>
      </c>
      <c r="GM276" s="633" t="str">
        <f t="shared" si="732"/>
        <v>grey</v>
      </c>
      <c r="GN276" s="633" t="str">
        <f t="shared" si="732"/>
        <v>grey</v>
      </c>
      <c r="GO276" s="633" t="str">
        <f t="shared" si="732"/>
        <v>grey</v>
      </c>
      <c r="GP276" s="633" t="str">
        <f t="shared" si="732"/>
        <v>grey</v>
      </c>
      <c r="GQ276" s="633" t="str">
        <f t="shared" si="732"/>
        <v>grey</v>
      </c>
      <c r="GR276" s="633" t="str">
        <f t="shared" si="732"/>
        <v>grey</v>
      </c>
      <c r="GS276" s="633" t="str">
        <f t="shared" si="732"/>
        <v>grey</v>
      </c>
      <c r="GT276" s="633" t="str">
        <f t="shared" si="732"/>
        <v>grey</v>
      </c>
      <c r="GU276" s="633" t="str">
        <f t="shared" si="732"/>
        <v>grey</v>
      </c>
      <c r="GV276" s="633" t="str">
        <f t="shared" si="732"/>
        <v>grey</v>
      </c>
      <c r="GW276" s="633" t="str">
        <f t="shared" si="732"/>
        <v>grey</v>
      </c>
      <c r="GX276" s="633" t="str">
        <f t="shared" si="732"/>
        <v>grey</v>
      </c>
      <c r="GY276" s="633" t="str">
        <f t="shared" si="732"/>
        <v>grey</v>
      </c>
      <c r="GZ276" s="633" t="str">
        <f t="shared" si="732"/>
        <v>grey</v>
      </c>
      <c r="HA276" s="633" t="str">
        <f t="shared" si="732"/>
        <v>grey</v>
      </c>
      <c r="HB276" s="633" t="str">
        <f t="shared" si="732"/>
        <v>grey</v>
      </c>
      <c r="HC276" s="633" t="str">
        <f t="shared" si="732"/>
        <v>grey</v>
      </c>
      <c r="HD276" s="633" t="str">
        <f t="shared" si="732"/>
        <v>grey</v>
      </c>
      <c r="HE276" s="633" t="str">
        <f t="shared" si="732"/>
        <v>grey</v>
      </c>
      <c r="HF276" s="633" t="str">
        <f t="shared" si="732"/>
        <v>grey</v>
      </c>
      <c r="HG276" s="633" t="str">
        <f t="shared" si="732"/>
        <v>grey</v>
      </c>
      <c r="HH276" s="633" t="str">
        <f t="shared" si="732"/>
        <v>grey</v>
      </c>
      <c r="HI276" s="633" t="str">
        <f t="shared" si="732"/>
        <v>grey</v>
      </c>
      <c r="HJ276" s="633" t="str">
        <f t="shared" si="732"/>
        <v>grey</v>
      </c>
      <c r="HK276" s="633" t="str">
        <f t="shared" si="732"/>
        <v>grey</v>
      </c>
      <c r="HL276" s="633" t="str">
        <f t="shared" si="732"/>
        <v>grey</v>
      </c>
      <c r="HM276" s="633" t="str">
        <f t="shared" si="732"/>
        <v>grey</v>
      </c>
      <c r="HN276" s="633" t="str">
        <f t="shared" si="732"/>
        <v>grey</v>
      </c>
      <c r="HO276" s="633" t="str">
        <f t="shared" si="732"/>
        <v>grey</v>
      </c>
      <c r="HP276" s="633" t="str">
        <f t="shared" si="732"/>
        <v>grey</v>
      </c>
      <c r="HQ276" s="633" t="str">
        <f t="shared" si="732"/>
        <v>grey</v>
      </c>
      <c r="HR276" s="633" t="str">
        <f t="shared" si="732"/>
        <v>grey</v>
      </c>
      <c r="HS276" s="1163"/>
      <c r="HT276" s="1152"/>
      <c r="HU276" s="1161"/>
    </row>
    <row r="277" spans="2:229">
      <c r="B277" s="34" t="s">
        <v>57</v>
      </c>
      <c r="C277" s="35"/>
      <c r="D277" s="34" t="s">
        <v>57</v>
      </c>
      <c r="E277" s="35"/>
      <c r="F277" s="34" t="s">
        <v>57</v>
      </c>
      <c r="G277" s="35"/>
      <c r="H277" s="34" t="s">
        <v>57</v>
      </c>
      <c r="I277" s="35"/>
      <c r="J277" s="34" t="s">
        <v>57</v>
      </c>
      <c r="K277" s="35"/>
      <c r="L277" s="34" t="s">
        <v>57</v>
      </c>
      <c r="M277" s="35"/>
      <c r="O277" s="1151">
        <v>7</v>
      </c>
      <c r="P277" s="1151" t="str">
        <f>IFERROR(INDEX(内線情報!$C$5:$C$54,MATCH($Q277,内線情報!$B$5:$B$54,0)),"")&amp;""</f>
        <v/>
      </c>
      <c r="Q277" s="1160"/>
      <c r="R277" s="1151" t="str">
        <f>IFERROR(INDEX(内線情報!$D$5:$D$54,MATCH($Q277,内線情報!$B$5:$B$54,0)),"")&amp;""</f>
        <v/>
      </c>
      <c r="S277" s="634" t="s">
        <v>643</v>
      </c>
      <c r="T277" s="634" t="s">
        <v>643</v>
      </c>
      <c r="U277" s="634" t="s">
        <v>643</v>
      </c>
      <c r="V277" s="634" t="s">
        <v>643</v>
      </c>
      <c r="W277" s="634" t="s">
        <v>643</v>
      </c>
      <c r="X277" s="634" t="s">
        <v>643</v>
      </c>
      <c r="Y277" s="634" t="s">
        <v>643</v>
      </c>
      <c r="Z277" s="634" t="s">
        <v>643</v>
      </c>
      <c r="AA277" s="634" t="s">
        <v>643</v>
      </c>
      <c r="AB277" s="634" t="s">
        <v>643</v>
      </c>
      <c r="AC277" s="634" t="s">
        <v>643</v>
      </c>
      <c r="AD277" s="634" t="s">
        <v>643</v>
      </c>
      <c r="AE277" s="634" t="s">
        <v>643</v>
      </c>
      <c r="AF277" s="634" t="s">
        <v>643</v>
      </c>
      <c r="AG277" s="634" t="s">
        <v>643</v>
      </c>
      <c r="AH277" s="634" t="s">
        <v>643</v>
      </c>
      <c r="AI277" s="634" t="s">
        <v>643</v>
      </c>
      <c r="AJ277" s="634" t="s">
        <v>643</v>
      </c>
      <c r="AK277" s="634" t="s">
        <v>643</v>
      </c>
      <c r="AL277" s="634" t="s">
        <v>643</v>
      </c>
      <c r="AM277" s="634" t="s">
        <v>643</v>
      </c>
      <c r="AN277" s="634" t="s">
        <v>643</v>
      </c>
      <c r="AO277" s="634" t="s">
        <v>643</v>
      </c>
      <c r="AP277" s="634" t="s">
        <v>643</v>
      </c>
      <c r="AQ277" s="634" t="s">
        <v>643</v>
      </c>
      <c r="AR277" s="634" t="s">
        <v>643</v>
      </c>
      <c r="AS277" s="634" t="s">
        <v>643</v>
      </c>
      <c r="AT277" s="634" t="s">
        <v>643</v>
      </c>
      <c r="AU277" s="634" t="s">
        <v>643</v>
      </c>
      <c r="AV277" s="634" t="s">
        <v>643</v>
      </c>
      <c r="AW277" s="634" t="s">
        <v>643</v>
      </c>
      <c r="AX277" s="634" t="s">
        <v>643</v>
      </c>
      <c r="AY277" s="634" t="s">
        <v>643</v>
      </c>
      <c r="AZ277" s="634" t="s">
        <v>643</v>
      </c>
      <c r="BA277" s="634" t="s">
        <v>643</v>
      </c>
      <c r="BB277" s="634" t="s">
        <v>643</v>
      </c>
      <c r="BC277" s="1178" t="s">
        <v>643</v>
      </c>
      <c r="BD277" s="1151" t="str">
        <f>IFERROR(IF(Q277="","",IF(ISBLANK(INDEX(内線情報!$G$5:$G$54,Q277)),1,DS277)),"")&amp;""</f>
        <v/>
      </c>
      <c r="BE277" s="1180"/>
      <c r="BU277" s="50"/>
      <c r="BV277" s="50"/>
      <c r="BW277" s="50"/>
      <c r="CG277" s="50"/>
      <c r="CH277" s="50"/>
      <c r="CI277" s="50"/>
      <c r="DA277" s="34" t="str">
        <f>IF(DA276="grey","grey",IF(B277="","yellow",IF(COUNTIF($BG$6:$BG$39,B277)&gt;0,"","red")))</f>
        <v>grey</v>
      </c>
      <c r="DB277" s="35" t="str">
        <f ca="1">IF(DA276="grey","grey",IFERROR(IF(COUNTIF(INDIRECT(B277),SUBSTITUTE(C277,"*","~")),EU277,"red"),IF(AND(C277&lt;&gt;$BG$7,C277&lt;&gt;$BG$8,C277&lt;&gt;$BG$9,C277&lt;&gt;$BG$10,C277&lt;&gt;$BG$11,C277&lt;&gt;$BG$12,C277&lt;&gt;$BG$13),"grey",EU277)))</f>
        <v>grey</v>
      </c>
      <c r="DC277" s="34" t="str">
        <f>IF(DC276="grey","grey",IF(D277="","yellow",IF(COUNTIF($BG$6:$BG$39,D277)&gt;0,"","red")))</f>
        <v>grey</v>
      </c>
      <c r="DD277" s="35" t="str">
        <f ca="1">IF(DC276="grey","grey",IFERROR(IF(COUNTIF(INDIRECT(D277),SUBSTITUTE(E277,"*","~")),EW277,"red"),IF(AND(E277&lt;&gt;$BG$7,E277&lt;&gt;$BG$8,E277&lt;&gt;$BG$9,E277&lt;&gt;$BG$10,E277&lt;&gt;$BG$11,E277&lt;&gt;$BG$12,E277&lt;&gt;$BG$13),"grey",EW277)))</f>
        <v>grey</v>
      </c>
      <c r="DE277" s="34" t="str">
        <f>IF(DE276="grey","grey",IF(F277="","yellow",IF(COUNTIF($BG$6:$BG$39,F277)&gt;0,"","red")))</f>
        <v>grey</v>
      </c>
      <c r="DF277" s="35" t="str">
        <f ca="1">IF(DE276="grey","grey",IFERROR(IF(COUNTIF(INDIRECT(F277),SUBSTITUTE(G277,"*","~")),EY277,"red"),IF(AND(G277&lt;&gt;$BG$7,G277&lt;&gt;$BG$8,G277&lt;&gt;$BG$9,G277&lt;&gt;$BG$10,G277&lt;&gt;$BG$11,G277&lt;&gt;$BG$12,G277&lt;&gt;$BG$13),"grey",EY277)))</f>
        <v>grey</v>
      </c>
      <c r="DG277" s="34" t="str">
        <f>IF(DG276="grey","grey",IF(H277="","yellow",IF(COUNTIF($BG$6:$BG$39,H277)&gt;0,"","red")))</f>
        <v>grey</v>
      </c>
      <c r="DH277" s="35" t="str">
        <f ca="1">IF(DG276="grey","grey",IFERROR(IF(COUNTIF(INDIRECT(H277),SUBSTITUTE(I277,"*","~")),FA277,"red"),IF(AND(I277&lt;&gt;$BG$7,I277&lt;&gt;$BG$8,I277&lt;&gt;$BG$9,I277&lt;&gt;$BG$10,I277&lt;&gt;$BG$11,I277&lt;&gt;$BG$12,I277&lt;&gt;$BG$13),"grey",FA277)))</f>
        <v>grey</v>
      </c>
      <c r="DI277" s="34" t="str">
        <f>IF(DI276="grey","grey",IF(J277="","yellow",IF(COUNTIF($BG$6:$BG$39,J277)&gt;0,"","red")))</f>
        <v>grey</v>
      </c>
      <c r="DJ277" s="35" t="str">
        <f ca="1">IF(DI276="grey","grey",IFERROR(IF(COUNTIF(INDIRECT(J277),SUBSTITUTE(K277,"*","~")),FC277,"red"),IF(AND(K277&lt;&gt;$BG$7,K277&lt;&gt;$BG$8,K277&lt;&gt;$BG$9,K277&lt;&gt;$BG$10,K277&lt;&gt;$BG$11,K277&lt;&gt;$BG$12,K277&lt;&gt;$BG$13),"grey",FC277)))</f>
        <v>grey</v>
      </c>
      <c r="DK277" s="34" t="str">
        <f>IF(DK276="grey","grey",IF(L277="","yellow",IF(COUNTIF($BG$6:$BG$39,L277)&gt;0,"","red")))</f>
        <v>grey</v>
      </c>
      <c r="DL277" s="35" t="str">
        <f ca="1">IF(DK276="grey","grey",IFERROR(IF(COUNTIF(INDIRECT(L277),SUBSTITUTE(M277,"*","~")),FE277,"red"),IF(AND(M277&lt;&gt;$BG$7,M277&lt;&gt;$BG$8,M277&lt;&gt;$BG$9,M277&lt;&gt;$BG$10,M277&lt;&gt;$BG$11,M277&lt;&gt;$BG$12,M277&lt;&gt;$BG$13),"grey",FE277)))</f>
        <v>grey</v>
      </c>
      <c r="DM277" s="22" t="str">
        <f>IFERROR(INDEX(内線情報!$BL$5:$BL$41,MATCH(R277,内線情報!$AI$5:$AI$43,0),1),"")</f>
        <v/>
      </c>
      <c r="DS277" s="1141" t="e">
        <f>INDEX(内線情報!$G$5:$G$54,MATCH(Q277,DK,0))</f>
        <v>#N/A</v>
      </c>
      <c r="DV277" s="34" t="str">
        <f>CONCATENATE(B277,C277)</f>
        <v>未使用</v>
      </c>
      <c r="DW277" s="35"/>
      <c r="DX277" s="34" t="str">
        <f>CONCATENATE(D277,E277)</f>
        <v>未使用</v>
      </c>
      <c r="DY277" s="35"/>
      <c r="DZ277" s="34" t="str">
        <f>CONCATENATE(F277,G277)</f>
        <v>未使用</v>
      </c>
      <c r="EA277" s="35"/>
      <c r="EB277" s="34" t="str">
        <f>CONCATENATE(H277,I277)</f>
        <v>未使用</v>
      </c>
      <c r="EC277" s="35"/>
      <c r="ED277" s="34" t="str">
        <f>CONCATENATE(J277,K277)</f>
        <v>未使用</v>
      </c>
      <c r="EE277" s="35"/>
      <c r="EF277" s="34" t="str">
        <f>CONCATENATE(L277,M277)</f>
        <v>未使用</v>
      </c>
      <c r="EG277" s="35"/>
      <c r="EH277" s="22">
        <f>COUNTIF($DV$6:$EG$34,DV277)</f>
        <v>18</v>
      </c>
      <c r="EJ277" s="22">
        <f>COUNTIF($DV$6:$EG$34,DX277)</f>
        <v>18</v>
      </c>
      <c r="EL277" s="22">
        <f>COUNTIF($DV$6:$EG$34,DZ277)</f>
        <v>18</v>
      </c>
      <c r="EN277" s="22">
        <f>COUNTIF($DV$6:$EG$34,EB277)</f>
        <v>18</v>
      </c>
      <c r="EP277" s="22">
        <f>COUNTIF($DV$6:$EG$34,ED277)</f>
        <v>18</v>
      </c>
      <c r="ER277" s="22">
        <f>COUNTIF($DV$6:$EG$34,EF277)</f>
        <v>18</v>
      </c>
      <c r="ET277" s="34" t="str">
        <f>IF(DV277="未使用","",IF(EH277&lt;2,"","red"))</f>
        <v/>
      </c>
      <c r="EU277" s="35" t="str">
        <f>IF(B277="ボックスキー","",IF(C277="","red",FS277))</f>
        <v>red</v>
      </c>
      <c r="EV277" s="34" t="str">
        <f>IF(DX277="未使用","",IF(EJ277&lt;2,"","red"))</f>
        <v/>
      </c>
      <c r="EW277" s="35" t="str">
        <f>IF(D277="ボックスキー","",IF(E277="","red",FU277))</f>
        <v>red</v>
      </c>
      <c r="EX277" s="34" t="str">
        <f>IF(DZ277="未使用","",IF(EL277&lt;2,"","red"))</f>
        <v/>
      </c>
      <c r="EY277" s="35" t="str">
        <f>IF(F277="ボックスキー","",IF(G277="","red",FW277))</f>
        <v>red</v>
      </c>
      <c r="EZ277" s="34" t="str">
        <f>IF(EB277="未使用","",IF(EN277&lt;2,"","red"))</f>
        <v/>
      </c>
      <c r="FA277" s="35" t="str">
        <f>IF(H277="ボックスキー","",IF(I277="","red",FY277))</f>
        <v>red</v>
      </c>
      <c r="FB277" s="34" t="str">
        <f>IF(ED277="未使用","",IF(EP277&lt;2,"","red"))</f>
        <v/>
      </c>
      <c r="FC277" s="35" t="str">
        <f>IF(J277="ボックスキー","",IF(K277="","red",GA277))</f>
        <v>red</v>
      </c>
      <c r="FD277" s="34" t="str">
        <f>IF(EF277="未使用","",IF(ER277&lt;2,"","red"))</f>
        <v/>
      </c>
      <c r="FE277" s="35" t="str">
        <f>IF(L277="ボックスキー","",IF(M277="","red",GC277))</f>
        <v>red</v>
      </c>
      <c r="FF277" s="419"/>
      <c r="FG277" s="419"/>
      <c r="FH277" s="419"/>
      <c r="FI277" s="419"/>
      <c r="FJ277" s="419"/>
      <c r="FK277" s="419"/>
      <c r="FL277" s="419"/>
      <c r="FM277" s="419"/>
      <c r="FN277" s="419"/>
      <c r="FO277" s="419"/>
      <c r="FP277" s="419"/>
      <c r="FQ277" s="419"/>
      <c r="FR277" s="34"/>
      <c r="FS277" s="35" t="str">
        <f>IF(B277=$FG$6,INDEX($FG$7:$FG$18,C277),IF(B277=$FH$6,INDEX($FH$7:$FH$12,C277),IF(B277=$FI$6,INDEX($FI$7:$FI$18,C277),IF(B277=$FJ$6,INDEX($FJ$7:$FJ$56,C277),"none"))))</f>
        <v>none</v>
      </c>
      <c r="FT277" s="34"/>
      <c r="FU277" s="35" t="str">
        <f>IF(D277=$FG$6,INDEX($FG$7:$FG$18,E277),IF(D277=$FH$6,INDEX($FH$7:$FH$12,E277),IF(D277=$FI$6,INDEX($FI$7:$FI$18,E277),IF(D277=$FJ$6,INDEX($FJ$7:$FJ$56,E277),"none"))))</f>
        <v>none</v>
      </c>
      <c r="FV277" s="34"/>
      <c r="FW277" s="35" t="str">
        <f>IF(F277=$FG$6,INDEX($FG$7:$FG$18,G277),IF(F277=$FH$6,INDEX($FH$7:$FH$12,G277),IF(F277=$FI$6,INDEX($FI$7:$FI$18,G277),IF(F277=$FJ$6,INDEX($FJ$7:$FJ$56,G277),"none"))))</f>
        <v>none</v>
      </c>
      <c r="FX277" s="34"/>
      <c r="FY277" s="35" t="str">
        <f>IF(H277=$FG$6,INDEX($FG$7:$FG$18,I277),IF(H277=$FH$6,INDEX($FH$7:$FH$12,I277),IF(H277=$FI$6,INDEX($FI$7:$FI$18,I277),IF(H277=$FJ$6,INDEX($FJ$7:$FJ$56,I277),"none"))))</f>
        <v>none</v>
      </c>
      <c r="FZ277" s="34"/>
      <c r="GA277" s="35" t="str">
        <f>IF(J277=$FG$6,INDEX($FG$7:$FG$18,K277),IF(J277=$FH$6,INDEX($FH$7:$FH$12,K277),IF(J277=$FI$6,INDEX($FI$7:$FI$18,K277),IF(J277=$FJ$6,INDEX($FJ$7:$FJ$56,K277),"none"))))</f>
        <v>none</v>
      </c>
      <c r="GB277" s="34"/>
      <c r="GC277" s="35" t="str">
        <f>IF(L277=$FG$6,INDEX($FG$7:$FG$18,M277),IF(L277=$FH$6,INDEX($FH$7:$FH$12,M277),IF(L277=$FI$6,INDEX($FI$7:$FI$18,M277),IF(L277=$FJ$6,INDEX($FJ$7:$FJ$56,M277),"none"))))</f>
        <v>none</v>
      </c>
      <c r="GE277" s="1151" t="str">
        <f>IF($GF277="grey","grey","")</f>
        <v>grey</v>
      </c>
      <c r="GF277" s="1151" t="str">
        <f>IF($GG277="grey","grey","")</f>
        <v>grey</v>
      </c>
      <c r="GG277" s="1160" t="str">
        <f>IF(Q277="","grey",IF(COUNTIF(Q:Q,Q277)&gt;1,"red",IF(COUNTIF(_DK,Q277)&gt;0,"","red")))</f>
        <v>grey</v>
      </c>
      <c r="GH277" s="1151" t="str">
        <f>IF($GF277="grey","grey","")</f>
        <v>grey</v>
      </c>
      <c r="GI277" s="633" t="str">
        <f t="shared" ref="GI277:HR277" si="733">IF(GI262="grey","grey",IF($GG277="grey","grey",IF(S277="","yellow",IF(COUNTIF($CT$6:$CT$21,S277)&gt;0,"","red"))))</f>
        <v>grey</v>
      </c>
      <c r="GJ277" s="633" t="str">
        <f t="shared" si="733"/>
        <v>grey</v>
      </c>
      <c r="GK277" s="633" t="str">
        <f t="shared" si="733"/>
        <v>grey</v>
      </c>
      <c r="GL277" s="633" t="str">
        <f t="shared" si="733"/>
        <v>grey</v>
      </c>
      <c r="GM277" s="633" t="str">
        <f t="shared" si="733"/>
        <v>grey</v>
      </c>
      <c r="GN277" s="633" t="str">
        <f t="shared" si="733"/>
        <v>grey</v>
      </c>
      <c r="GO277" s="633" t="str">
        <f t="shared" si="733"/>
        <v>grey</v>
      </c>
      <c r="GP277" s="633" t="str">
        <f t="shared" si="733"/>
        <v>grey</v>
      </c>
      <c r="GQ277" s="633" t="str">
        <f t="shared" si="733"/>
        <v>grey</v>
      </c>
      <c r="GR277" s="633" t="str">
        <f t="shared" si="733"/>
        <v>grey</v>
      </c>
      <c r="GS277" s="633" t="str">
        <f t="shared" si="733"/>
        <v>grey</v>
      </c>
      <c r="GT277" s="633" t="str">
        <f t="shared" si="733"/>
        <v>grey</v>
      </c>
      <c r="GU277" s="633" t="str">
        <f t="shared" si="733"/>
        <v>grey</v>
      </c>
      <c r="GV277" s="633" t="str">
        <f t="shared" si="733"/>
        <v>grey</v>
      </c>
      <c r="GW277" s="633" t="str">
        <f t="shared" si="733"/>
        <v>grey</v>
      </c>
      <c r="GX277" s="633" t="str">
        <f t="shared" si="733"/>
        <v>grey</v>
      </c>
      <c r="GY277" s="633" t="str">
        <f t="shared" si="733"/>
        <v>grey</v>
      </c>
      <c r="GZ277" s="633" t="str">
        <f t="shared" si="733"/>
        <v>grey</v>
      </c>
      <c r="HA277" s="633" t="str">
        <f t="shared" si="733"/>
        <v>grey</v>
      </c>
      <c r="HB277" s="633" t="str">
        <f t="shared" si="733"/>
        <v>grey</v>
      </c>
      <c r="HC277" s="633" t="str">
        <f t="shared" si="733"/>
        <v>grey</v>
      </c>
      <c r="HD277" s="633" t="str">
        <f t="shared" si="733"/>
        <v>grey</v>
      </c>
      <c r="HE277" s="633" t="str">
        <f t="shared" si="733"/>
        <v>grey</v>
      </c>
      <c r="HF277" s="633" t="str">
        <f t="shared" si="733"/>
        <v>grey</v>
      </c>
      <c r="HG277" s="633" t="str">
        <f t="shared" si="733"/>
        <v>grey</v>
      </c>
      <c r="HH277" s="633" t="str">
        <f t="shared" si="733"/>
        <v>grey</v>
      </c>
      <c r="HI277" s="633" t="str">
        <f t="shared" si="733"/>
        <v>grey</v>
      </c>
      <c r="HJ277" s="633" t="str">
        <f t="shared" si="733"/>
        <v>grey</v>
      </c>
      <c r="HK277" s="633" t="str">
        <f t="shared" si="733"/>
        <v>grey</v>
      </c>
      <c r="HL277" s="633" t="str">
        <f t="shared" si="733"/>
        <v>grey</v>
      </c>
      <c r="HM277" s="633" t="str">
        <f t="shared" si="733"/>
        <v>grey</v>
      </c>
      <c r="HN277" s="633" t="str">
        <f t="shared" si="733"/>
        <v>grey</v>
      </c>
      <c r="HO277" s="633" t="str">
        <f t="shared" si="733"/>
        <v>grey</v>
      </c>
      <c r="HP277" s="633" t="str">
        <f t="shared" si="733"/>
        <v>grey</v>
      </c>
      <c r="HQ277" s="633" t="str">
        <f t="shared" si="733"/>
        <v>grey</v>
      </c>
      <c r="HR277" s="633" t="str">
        <f t="shared" si="733"/>
        <v>grey</v>
      </c>
      <c r="HS277" s="1162" t="str">
        <f t="shared" ref="HS277" si="734">IF($GG277="grey","grey",IF(BC277="","",IF(COUNTIF($CV$6:$CV$7,BC277)&gt;0,"","red")))</f>
        <v>grey</v>
      </c>
      <c r="HT277" s="1151" t="str">
        <f t="shared" ref="HT277:HU277" si="735">IF($GG277="grey","grey","")</f>
        <v>grey</v>
      </c>
      <c r="HU277" s="1160" t="str">
        <f t="shared" si="735"/>
        <v>grey</v>
      </c>
    </row>
    <row r="278" spans="2:229">
      <c r="B278" s="1175" t="str">
        <f>IFERROR(INDEX($DV:$DV,ROW()),"")&amp;""</f>
        <v/>
      </c>
      <c r="C278" s="1176"/>
      <c r="D278" s="1177" t="str">
        <f>IFERROR(INDEX($DX:$DX,ROW()),"")&amp;""</f>
        <v/>
      </c>
      <c r="E278" s="1176"/>
      <c r="F278" s="1175" t="str">
        <f>IFERROR(INDEX($DZ:$DZ,ROW()),"")&amp;""</f>
        <v/>
      </c>
      <c r="G278" s="1176"/>
      <c r="H278" s="1175" t="str">
        <f>IFERROR(INDEX($EB:$EB,ROW()),"")&amp;""</f>
        <v/>
      </c>
      <c r="I278" s="1176"/>
      <c r="J278" s="1175" t="str">
        <f>IFERROR(INDEX($ED:$ED,ROW()),"")&amp;""</f>
        <v/>
      </c>
      <c r="K278" s="1176"/>
      <c r="L278" s="1175" t="str">
        <f>IFERROR(INDEX($EF:$EF,ROW()),"")&amp;""</f>
        <v/>
      </c>
      <c r="M278" s="1176"/>
      <c r="O278" s="1152"/>
      <c r="P278" s="1152"/>
      <c r="Q278" s="1161"/>
      <c r="R278" s="1152"/>
      <c r="S278" s="635" t="s">
        <v>643</v>
      </c>
      <c r="T278" s="635" t="s">
        <v>643</v>
      </c>
      <c r="U278" s="635" t="s">
        <v>643</v>
      </c>
      <c r="V278" s="635" t="s">
        <v>643</v>
      </c>
      <c r="W278" s="635" t="s">
        <v>643</v>
      </c>
      <c r="X278" s="635" t="s">
        <v>643</v>
      </c>
      <c r="Y278" s="635" t="s">
        <v>643</v>
      </c>
      <c r="Z278" s="635" t="s">
        <v>643</v>
      </c>
      <c r="AA278" s="635" t="s">
        <v>643</v>
      </c>
      <c r="AB278" s="635" t="s">
        <v>643</v>
      </c>
      <c r="AC278" s="635" t="s">
        <v>643</v>
      </c>
      <c r="AD278" s="635" t="s">
        <v>643</v>
      </c>
      <c r="AE278" s="635" t="s">
        <v>643</v>
      </c>
      <c r="AF278" s="635" t="s">
        <v>643</v>
      </c>
      <c r="AG278" s="635" t="s">
        <v>643</v>
      </c>
      <c r="AH278" s="635" t="s">
        <v>643</v>
      </c>
      <c r="AI278" s="635" t="s">
        <v>643</v>
      </c>
      <c r="AJ278" s="635" t="s">
        <v>643</v>
      </c>
      <c r="AK278" s="635" t="s">
        <v>643</v>
      </c>
      <c r="AL278" s="635" t="s">
        <v>643</v>
      </c>
      <c r="AM278" s="635" t="s">
        <v>643</v>
      </c>
      <c r="AN278" s="635" t="s">
        <v>643</v>
      </c>
      <c r="AO278" s="635" t="s">
        <v>643</v>
      </c>
      <c r="AP278" s="635" t="s">
        <v>643</v>
      </c>
      <c r="AQ278" s="635" t="s">
        <v>643</v>
      </c>
      <c r="AR278" s="635" t="s">
        <v>643</v>
      </c>
      <c r="AS278" s="635" t="s">
        <v>643</v>
      </c>
      <c r="AT278" s="635" t="s">
        <v>643</v>
      </c>
      <c r="AU278" s="635" t="s">
        <v>643</v>
      </c>
      <c r="AV278" s="635" t="s">
        <v>643</v>
      </c>
      <c r="AW278" s="635" t="s">
        <v>643</v>
      </c>
      <c r="AX278" s="635" t="s">
        <v>643</v>
      </c>
      <c r="AY278" s="635" t="s">
        <v>643</v>
      </c>
      <c r="AZ278" s="635" t="s">
        <v>643</v>
      </c>
      <c r="BA278" s="635" t="s">
        <v>643</v>
      </c>
      <c r="BB278" s="635" t="s">
        <v>643</v>
      </c>
      <c r="BC278" s="1179"/>
      <c r="BD278" s="1152"/>
      <c r="BE278" s="1181"/>
      <c r="BP278" s="50" t="e">
        <f>INDEX(番号!$CA$5:$CB$44,C277,2)</f>
        <v>#VALUE!</v>
      </c>
      <c r="BQ278" s="50" t="str">
        <f>IF(C277="","",IF(BP278="",INDEX(番号!$CA$44:$CB276,C277,2),BP278))</f>
        <v/>
      </c>
      <c r="BR278" s="50" t="e">
        <f>INDEX(番号!$CC$5:$CE$52,C277,3)</f>
        <v>#VALUE!</v>
      </c>
      <c r="BS278" s="50" t="str">
        <f>IF(C277="","",IF(BR278="0",INDEX(番号!$CC$5:$CE$52,C277,2),BR278))&amp;""</f>
        <v/>
      </c>
      <c r="BT278" s="50" t="e">
        <f>INDEX(番号!$CA$5:$CB$44,E277,2)</f>
        <v>#VALUE!</v>
      </c>
      <c r="BU278" s="50" t="str">
        <f>IF(E277="","",IF(BT278="",INDEX(番号!$CA$44:$CB276,E277,2),BT278))&amp;""</f>
        <v/>
      </c>
      <c r="BV278" s="50" t="e">
        <f>INDEX(番号!$CC$5:$CE$52,E277,3)</f>
        <v>#VALUE!</v>
      </c>
      <c r="BW278" s="50" t="str">
        <f>IF(E277="","",IF(BV278="0",INDEX(番号!$CC$5:$CE$52,E277,2),BV278))&amp;""</f>
        <v/>
      </c>
      <c r="BX278" s="50" t="e">
        <f>INDEX(番号!$CA$5:$CB$44,G277,2)</f>
        <v>#VALUE!</v>
      </c>
      <c r="BY278" s="50" t="str">
        <f>IF(G277="","",IF(BX278="",INDEX(番号!$CA$44:$CB276,G277,2),BX278))&amp;""</f>
        <v/>
      </c>
      <c r="BZ278" s="50" t="e">
        <f>INDEX(番号!$CC$5:$CE$52,G277,3)</f>
        <v>#VALUE!</v>
      </c>
      <c r="CA278" s="50" t="str">
        <f>IF(G277="","",IF(BZ278="0",INDEX(番号!$CC$5:$CE$52,G277,2),BZ278))&amp;""</f>
        <v/>
      </c>
      <c r="CB278" s="50" t="e">
        <f>INDEX(番号!$CA$5:$CB$44,I277,2)</f>
        <v>#VALUE!</v>
      </c>
      <c r="CC278" s="50" t="str">
        <f>IF(I277="","",IF(CB278="",INDEX(番号!$CA$44:$CB276,I277,2),CB278))&amp;""</f>
        <v/>
      </c>
      <c r="CD278" s="50" t="e">
        <f>INDEX(番号!$CC$5:$CE$52,I277,3)</f>
        <v>#VALUE!</v>
      </c>
      <c r="CE278" s="50" t="str">
        <f>IF(I277="","",IF(CD278="0",INDEX(番号!$CC$5:$CE$52,I277,2),CD278))&amp;""</f>
        <v/>
      </c>
      <c r="CF278" s="50" t="e">
        <f>INDEX(番号!$CA$5:$CB$44,K277,2)</f>
        <v>#VALUE!</v>
      </c>
      <c r="CG278" s="50" t="str">
        <f>IF(K277="","",IF(CF278="",INDEX(番号!$CA$5:$CB$44,K277,1),CF278))&amp;""</f>
        <v/>
      </c>
      <c r="CH278" s="50" t="e">
        <f>INDEX(番号!$CC$5:$CE$52,K277,3)</f>
        <v>#VALUE!</v>
      </c>
      <c r="CI278" s="50" t="str">
        <f>IF(K277="","",IF(CH278="0",INDEX(番号!$CC$5:$CE$52,K277,2),CH278))&amp;""</f>
        <v/>
      </c>
      <c r="CJ278" s="50" t="e">
        <f>INDEX(番号!$CA$5:$CB$44,M277,2)</f>
        <v>#VALUE!</v>
      </c>
      <c r="CK278" s="50" t="str">
        <f>IF(M277="","",IF(CJ278="",INDEX(番号!$CA$5:$CB$44,M277,1),CJ278))&amp;""</f>
        <v/>
      </c>
      <c r="CL278" s="50" t="e">
        <f>INDEX(番号!$CC$5:$CE$52,M277,3)</f>
        <v>#VALUE!</v>
      </c>
      <c r="CM278" s="50" t="str">
        <f>IF(M277="","",IF(CL278="0",INDEX(番号!$CC$5:$CE$52,M277,2),CL278))&amp;""</f>
        <v/>
      </c>
      <c r="DA278" s="1153" t="str">
        <f>IF(DA276="grey","grey","")</f>
        <v>grey</v>
      </c>
      <c r="DB278" s="1154"/>
      <c r="DC278" s="1153" t="str">
        <f>IF(DC276="grey","grey","")</f>
        <v>grey</v>
      </c>
      <c r="DD278" s="1154"/>
      <c r="DE278" s="1153" t="str">
        <f>IF(DE276="grey","grey","")</f>
        <v>grey</v>
      </c>
      <c r="DF278" s="1154"/>
      <c r="DG278" s="1153" t="str">
        <f>IF(DG276="grey","grey","")</f>
        <v>grey</v>
      </c>
      <c r="DH278" s="1154"/>
      <c r="DI278" s="1153" t="str">
        <f>IF(DI276="grey","grey","")</f>
        <v>grey</v>
      </c>
      <c r="DJ278" s="1154"/>
      <c r="DK278" s="1153" t="str">
        <f>IF(DK276="grey","grey","")</f>
        <v>grey</v>
      </c>
      <c r="DL278" s="1154"/>
      <c r="DM278" s="22" t="str">
        <f>IFERROR(INDEX(内線情報!$BL$5:$BL$41,MATCH(R278,内線情報!$AI$5:$AI$43,0),1),"")</f>
        <v/>
      </c>
      <c r="DS278" s="1141"/>
      <c r="DV278" s="1153" t="str">
        <f>IF(B277="DK",BQ278,IF(B277="NK",BS278,""))</f>
        <v/>
      </c>
      <c r="DW278" s="1154"/>
      <c r="DX278" s="1155" t="str">
        <f>IF(D277="DK",BU278,IF(D277="NK",BW278,""))</f>
        <v/>
      </c>
      <c r="DY278" s="1156"/>
      <c r="DZ278" s="1155" t="str">
        <f>IF(F277="DK",BY278,IF(F277="NK",CA278,""))</f>
        <v/>
      </c>
      <c r="EA278" s="1156"/>
      <c r="EB278" s="1155" t="str">
        <f>IF(H277="DK",CC278,IF(H277="NK",CE278,""))</f>
        <v/>
      </c>
      <c r="EC278" s="1156"/>
      <c r="ED278" s="1155" t="str">
        <f>IF(J277="DK",CG278,IF(J277="NK",CI278,""))</f>
        <v/>
      </c>
      <c r="EE278" s="1156"/>
      <c r="EF278" s="1155" t="str">
        <f>IF(L277="DK",CK278,IF(L277="NK",CM278,""))</f>
        <v/>
      </c>
      <c r="EG278" s="1156"/>
      <c r="ET278" s="1153"/>
      <c r="EU278" s="1154"/>
      <c r="EV278" s="1153"/>
      <c r="EW278" s="1154"/>
      <c r="EX278" s="1153"/>
      <c r="EY278" s="1154"/>
      <c r="EZ278" s="1153"/>
      <c r="FA278" s="1154"/>
      <c r="FB278" s="1153"/>
      <c r="FC278" s="1154"/>
      <c r="FD278" s="1153"/>
      <c r="FE278" s="1154"/>
      <c r="FF278" s="411"/>
      <c r="FG278" s="411"/>
      <c r="FH278" s="411"/>
      <c r="FI278" s="411"/>
      <c r="FJ278" s="411"/>
      <c r="FK278" s="411"/>
      <c r="FL278" s="411"/>
      <c r="FM278" s="411"/>
      <c r="FN278" s="411"/>
      <c r="FO278" s="411"/>
      <c r="FP278" s="411"/>
      <c r="FQ278" s="411"/>
      <c r="FR278" s="1153"/>
      <c r="FS278" s="1154"/>
      <c r="FT278" s="1153"/>
      <c r="FU278" s="1154"/>
      <c r="FV278" s="1153"/>
      <c r="FW278" s="1154"/>
      <c r="FX278" s="1153"/>
      <c r="FY278" s="1154"/>
      <c r="FZ278" s="1153"/>
      <c r="GA278" s="1154"/>
      <c r="GB278" s="1153"/>
      <c r="GC278" s="1154"/>
      <c r="GE278" s="1152"/>
      <c r="GF278" s="1152"/>
      <c r="GG278" s="1161"/>
      <c r="GH278" s="1152"/>
      <c r="GI278" s="633" t="str">
        <f t="shared" ref="GI278:HR278" si="736">IF(GI262="grey","grey",IF($GG277="grey","grey",IF(S278="","yellow",IF(COUNTIF($CW$6:$CW$7,S278)&gt;0,"","red"))))</f>
        <v>grey</v>
      </c>
      <c r="GJ278" s="633" t="str">
        <f t="shared" si="736"/>
        <v>grey</v>
      </c>
      <c r="GK278" s="633" t="str">
        <f t="shared" si="736"/>
        <v>grey</v>
      </c>
      <c r="GL278" s="633" t="str">
        <f t="shared" si="736"/>
        <v>grey</v>
      </c>
      <c r="GM278" s="633" t="str">
        <f t="shared" si="736"/>
        <v>grey</v>
      </c>
      <c r="GN278" s="633" t="str">
        <f t="shared" si="736"/>
        <v>grey</v>
      </c>
      <c r="GO278" s="633" t="str">
        <f t="shared" si="736"/>
        <v>grey</v>
      </c>
      <c r="GP278" s="633" t="str">
        <f t="shared" si="736"/>
        <v>grey</v>
      </c>
      <c r="GQ278" s="633" t="str">
        <f t="shared" si="736"/>
        <v>grey</v>
      </c>
      <c r="GR278" s="633" t="str">
        <f t="shared" si="736"/>
        <v>grey</v>
      </c>
      <c r="GS278" s="633" t="str">
        <f t="shared" si="736"/>
        <v>grey</v>
      </c>
      <c r="GT278" s="633" t="str">
        <f t="shared" si="736"/>
        <v>grey</v>
      </c>
      <c r="GU278" s="633" t="str">
        <f t="shared" si="736"/>
        <v>grey</v>
      </c>
      <c r="GV278" s="633" t="str">
        <f t="shared" si="736"/>
        <v>grey</v>
      </c>
      <c r="GW278" s="633" t="str">
        <f t="shared" si="736"/>
        <v>grey</v>
      </c>
      <c r="GX278" s="633" t="str">
        <f t="shared" si="736"/>
        <v>grey</v>
      </c>
      <c r="GY278" s="633" t="str">
        <f t="shared" si="736"/>
        <v>grey</v>
      </c>
      <c r="GZ278" s="633" t="str">
        <f t="shared" si="736"/>
        <v>grey</v>
      </c>
      <c r="HA278" s="633" t="str">
        <f t="shared" si="736"/>
        <v>grey</v>
      </c>
      <c r="HB278" s="633" t="str">
        <f t="shared" si="736"/>
        <v>grey</v>
      </c>
      <c r="HC278" s="633" t="str">
        <f t="shared" si="736"/>
        <v>grey</v>
      </c>
      <c r="HD278" s="633" t="str">
        <f t="shared" si="736"/>
        <v>grey</v>
      </c>
      <c r="HE278" s="633" t="str">
        <f t="shared" si="736"/>
        <v>grey</v>
      </c>
      <c r="HF278" s="633" t="str">
        <f t="shared" si="736"/>
        <v>grey</v>
      </c>
      <c r="HG278" s="633" t="str">
        <f t="shared" si="736"/>
        <v>grey</v>
      </c>
      <c r="HH278" s="633" t="str">
        <f t="shared" si="736"/>
        <v>grey</v>
      </c>
      <c r="HI278" s="633" t="str">
        <f t="shared" si="736"/>
        <v>grey</v>
      </c>
      <c r="HJ278" s="633" t="str">
        <f t="shared" si="736"/>
        <v>grey</v>
      </c>
      <c r="HK278" s="633" t="str">
        <f t="shared" si="736"/>
        <v>grey</v>
      </c>
      <c r="HL278" s="633" t="str">
        <f t="shared" si="736"/>
        <v>grey</v>
      </c>
      <c r="HM278" s="633" t="str">
        <f t="shared" si="736"/>
        <v>grey</v>
      </c>
      <c r="HN278" s="633" t="str">
        <f t="shared" si="736"/>
        <v>grey</v>
      </c>
      <c r="HO278" s="633" t="str">
        <f t="shared" si="736"/>
        <v>grey</v>
      </c>
      <c r="HP278" s="633" t="str">
        <f t="shared" si="736"/>
        <v>grey</v>
      </c>
      <c r="HQ278" s="633" t="str">
        <f t="shared" si="736"/>
        <v>grey</v>
      </c>
      <c r="HR278" s="633" t="str">
        <f t="shared" si="736"/>
        <v>grey</v>
      </c>
      <c r="HS278" s="1163"/>
      <c r="HT278" s="1152"/>
      <c r="HU278" s="1161"/>
    </row>
    <row r="279" spans="2:229">
      <c r="B279" s="1175" t="str">
        <f>IFERROR(INDEX($DV:$DV,ROW()),"")&amp;""</f>
        <v/>
      </c>
      <c r="C279" s="1176"/>
      <c r="D279" s="1177" t="str">
        <f>IFERROR(INDEX($DX:$DX,ROW()),"")&amp;""</f>
        <v/>
      </c>
      <c r="E279" s="1176"/>
      <c r="F279" s="1175" t="str">
        <f>IFERROR(INDEX($DZ:$DZ,ROW()),"")&amp;""</f>
        <v/>
      </c>
      <c r="G279" s="1176"/>
      <c r="H279" s="1175" t="str">
        <f>IFERROR(INDEX($EB:$EB,ROW()),"")&amp;""</f>
        <v/>
      </c>
      <c r="I279" s="1176"/>
      <c r="J279" s="1175" t="str">
        <f>IFERROR(INDEX($ED:$ED,ROW()),"")&amp;""</f>
        <v/>
      </c>
      <c r="K279" s="1176"/>
      <c r="L279" s="1175" t="str">
        <f>IFERROR(INDEX($EF:$EF,ROW()),"")&amp;""</f>
        <v/>
      </c>
      <c r="M279" s="1176"/>
      <c r="O279" s="1151">
        <v>8</v>
      </c>
      <c r="P279" s="1151" t="str">
        <f>IFERROR(INDEX(内線情報!$C$5:$C$54,MATCH($Q279,内線情報!$B$5:$B$54,0)),"")&amp;""</f>
        <v/>
      </c>
      <c r="Q279" s="1160"/>
      <c r="R279" s="1151" t="str">
        <f>IFERROR(INDEX(内線情報!$D$5:$D$54,MATCH($Q279,内線情報!$B$5:$B$54,0)),"")&amp;""</f>
        <v/>
      </c>
      <c r="S279" s="634" t="s">
        <v>643</v>
      </c>
      <c r="T279" s="634" t="s">
        <v>643</v>
      </c>
      <c r="U279" s="634" t="s">
        <v>643</v>
      </c>
      <c r="V279" s="634" t="s">
        <v>643</v>
      </c>
      <c r="W279" s="634" t="s">
        <v>643</v>
      </c>
      <c r="X279" s="634" t="s">
        <v>643</v>
      </c>
      <c r="Y279" s="634" t="s">
        <v>643</v>
      </c>
      <c r="Z279" s="634" t="s">
        <v>643</v>
      </c>
      <c r="AA279" s="634" t="s">
        <v>643</v>
      </c>
      <c r="AB279" s="634" t="s">
        <v>643</v>
      </c>
      <c r="AC279" s="634" t="s">
        <v>643</v>
      </c>
      <c r="AD279" s="634" t="s">
        <v>643</v>
      </c>
      <c r="AE279" s="634" t="s">
        <v>643</v>
      </c>
      <c r="AF279" s="634" t="s">
        <v>643</v>
      </c>
      <c r="AG279" s="634" t="s">
        <v>643</v>
      </c>
      <c r="AH279" s="634" t="s">
        <v>643</v>
      </c>
      <c r="AI279" s="634" t="s">
        <v>643</v>
      </c>
      <c r="AJ279" s="634" t="s">
        <v>643</v>
      </c>
      <c r="AK279" s="634" t="s">
        <v>643</v>
      </c>
      <c r="AL279" s="634" t="s">
        <v>643</v>
      </c>
      <c r="AM279" s="634" t="s">
        <v>643</v>
      </c>
      <c r="AN279" s="634" t="s">
        <v>643</v>
      </c>
      <c r="AO279" s="634" t="s">
        <v>643</v>
      </c>
      <c r="AP279" s="634" t="s">
        <v>643</v>
      </c>
      <c r="AQ279" s="634" t="s">
        <v>643</v>
      </c>
      <c r="AR279" s="634" t="s">
        <v>643</v>
      </c>
      <c r="AS279" s="634" t="s">
        <v>643</v>
      </c>
      <c r="AT279" s="634" t="s">
        <v>643</v>
      </c>
      <c r="AU279" s="634" t="s">
        <v>643</v>
      </c>
      <c r="AV279" s="634" t="s">
        <v>643</v>
      </c>
      <c r="AW279" s="634" t="s">
        <v>643</v>
      </c>
      <c r="AX279" s="634" t="s">
        <v>643</v>
      </c>
      <c r="AY279" s="634" t="s">
        <v>643</v>
      </c>
      <c r="AZ279" s="634" t="s">
        <v>643</v>
      </c>
      <c r="BA279" s="634" t="s">
        <v>643</v>
      </c>
      <c r="BB279" s="634" t="s">
        <v>643</v>
      </c>
      <c r="BC279" s="1178" t="s">
        <v>643</v>
      </c>
      <c r="BD279" s="1151" t="str">
        <f>IFERROR(IF(Q279="","",IF(ISBLANK(INDEX(内線情報!$G$5:$G$54,Q279)),1,DS279)),"")&amp;""</f>
        <v/>
      </c>
      <c r="BE279" s="1180"/>
      <c r="BP279" s="50" t="s">
        <v>720</v>
      </c>
      <c r="BQ279" s="50" t="str">
        <f>IF(C277="","",INDEX(外線情報!$K$5:$K$16,C277,1))&amp;""</f>
        <v/>
      </c>
      <c r="BR279" s="50" t="s">
        <v>417</v>
      </c>
      <c r="BS279" s="50" t="str">
        <f>IF(C277="","",INDEX(NK･NKG!$CG$5:$CG$52,C277,1))&amp;""</f>
        <v/>
      </c>
      <c r="BT279" s="50" t="s">
        <v>720</v>
      </c>
      <c r="BU279" s="50" t="str">
        <f>IF(E277="","",INDEX(外線情報!$K$5:$K$16,E277,1))&amp;""</f>
        <v/>
      </c>
      <c r="BV279" s="50" t="s">
        <v>417</v>
      </c>
      <c r="BW279" s="50" t="str">
        <f>IF(E277="","",INDEX(NK･NKG!$CG$5:$CG$52,E277,1))&amp;""</f>
        <v/>
      </c>
      <c r="BX279" s="50" t="s">
        <v>720</v>
      </c>
      <c r="BY279" s="50" t="str">
        <f>IF(G277="","",INDEX(外線情報!$K$5:$K$16,G277,1))&amp;""</f>
        <v/>
      </c>
      <c r="BZ279" s="50" t="s">
        <v>417</v>
      </c>
      <c r="CA279" s="50" t="str">
        <f>IF(G277="","",INDEX(NK･NKG!$CG$5:$CG$52,G277,1))&amp;""</f>
        <v/>
      </c>
      <c r="CB279" s="50" t="s">
        <v>720</v>
      </c>
      <c r="CC279" s="50" t="str">
        <f>IF(I277="","",INDEX(外線情報!$K$5:$K$16,I277,1))&amp;""</f>
        <v/>
      </c>
      <c r="CD279" s="50" t="s">
        <v>417</v>
      </c>
      <c r="CE279" s="50" t="str">
        <f>IF(I277="","",INDEX(NK･NKG!$CG$5:$CG$52,I277,1))&amp;""</f>
        <v/>
      </c>
      <c r="CF279" s="50" t="s">
        <v>720</v>
      </c>
      <c r="CG279" s="50" t="str">
        <f>IF(K277="","",INDEX(外線情報!$K$5:$K$16,K277,1))&amp;""</f>
        <v/>
      </c>
      <c r="CH279" s="50" t="s">
        <v>417</v>
      </c>
      <c r="CI279" s="50" t="str">
        <f>IF(K277="","",INDEX(NK･NKG!$CG$5:$CG$52,K277,1))&amp;""</f>
        <v/>
      </c>
      <c r="CJ279" s="50" t="s">
        <v>720</v>
      </c>
      <c r="CK279" s="50" t="str">
        <f>IF(M277="","",INDEX(外線情報!$K$5:$K$16,M277,1))&amp;""</f>
        <v/>
      </c>
      <c r="CL279" s="50" t="s">
        <v>417</v>
      </c>
      <c r="CM279" s="50" t="str">
        <f>IF(M277="","",INDEX(NK･NKG!$CG$5:$CG$52,M277,1))&amp;""</f>
        <v/>
      </c>
      <c r="DA279" s="1153" t="str">
        <f t="shared" ref="DA279" si="737">IF(DA276="grey","grey","")</f>
        <v>grey</v>
      </c>
      <c r="DB279" s="1154"/>
      <c r="DC279" s="1153" t="str">
        <f t="shared" ref="DC279" si="738">IF(DC276="grey","grey","")</f>
        <v>grey</v>
      </c>
      <c r="DD279" s="1154"/>
      <c r="DE279" s="1153" t="str">
        <f t="shared" ref="DE279" si="739">IF(DE276="grey","grey","")</f>
        <v>grey</v>
      </c>
      <c r="DF279" s="1154"/>
      <c r="DG279" s="1153" t="str">
        <f t="shared" ref="DG279" si="740">IF(DG276="grey","grey","")</f>
        <v>grey</v>
      </c>
      <c r="DH279" s="1154"/>
      <c r="DI279" s="1153" t="str">
        <f t="shared" ref="DI279" si="741">IF(DI276="grey","grey","")</f>
        <v>grey</v>
      </c>
      <c r="DJ279" s="1154"/>
      <c r="DK279" s="1153" t="str">
        <f t="shared" ref="DK279" si="742">IF(DK276="grey","grey","")</f>
        <v>grey</v>
      </c>
      <c r="DL279" s="1154"/>
      <c r="DM279" s="22" t="str">
        <f>IFERROR(INDEX(内線情報!$BL$5:$BL$41,MATCH(R279,内線情報!$AI$5:$AI$43,0),1),"")</f>
        <v/>
      </c>
      <c r="DS279" s="1141" t="e">
        <f>INDEX(内線情報!$G$5:$G$54,MATCH(Q279,DK,0))</f>
        <v>#N/A</v>
      </c>
      <c r="DV279" s="1153" t="str">
        <f>IF(B277="IK",BQ279,IF(B277="NK",BS279,""))</f>
        <v/>
      </c>
      <c r="DW279" s="1154"/>
      <c r="DX279" s="1155" t="str">
        <f>IF(D277="IK",BU279,IF(D277="NK",BW279,""))</f>
        <v/>
      </c>
      <c r="DY279" s="1156"/>
      <c r="DZ279" s="1155" t="str">
        <f>IF(F277="IK",BY279,IF(F277="NK",CA279,""))</f>
        <v/>
      </c>
      <c r="EA279" s="1156"/>
      <c r="EB279" s="1155" t="str">
        <f>IF(H277="IK",CC279,IF(H277="NK",CE279,""))</f>
        <v/>
      </c>
      <c r="EC279" s="1156"/>
      <c r="ED279" s="1155" t="str">
        <f>IF(J277="IK",CG279,IF(J277="NK",CI279,""))</f>
        <v/>
      </c>
      <c r="EE279" s="1156"/>
      <c r="EF279" s="1155" t="str">
        <f>IF(L277="IK",CK279,IF(L277="NK",CM279,""))</f>
        <v/>
      </c>
      <c r="EG279" s="1156"/>
      <c r="ET279" s="1153"/>
      <c r="EU279" s="1154"/>
      <c r="EV279" s="1153"/>
      <c r="EW279" s="1154"/>
      <c r="EX279" s="1153"/>
      <c r="EY279" s="1154"/>
      <c r="EZ279" s="1153"/>
      <c r="FA279" s="1154"/>
      <c r="FB279" s="1153"/>
      <c r="FC279" s="1154"/>
      <c r="FD279" s="1153"/>
      <c r="FE279" s="1154"/>
      <c r="FF279" s="411"/>
      <c r="FG279" s="411"/>
      <c r="FH279" s="411"/>
      <c r="FI279" s="411"/>
      <c r="FJ279" s="411"/>
      <c r="FK279" s="411"/>
      <c r="FL279" s="411"/>
      <c r="FM279" s="411"/>
      <c r="FN279" s="411"/>
      <c r="FO279" s="411"/>
      <c r="FP279" s="411"/>
      <c r="FQ279" s="411"/>
      <c r="FR279" s="1153"/>
      <c r="FS279" s="1154"/>
      <c r="FT279" s="1153"/>
      <c r="FU279" s="1154"/>
      <c r="FV279" s="1153"/>
      <c r="FW279" s="1154"/>
      <c r="FX279" s="1153"/>
      <c r="FY279" s="1154"/>
      <c r="FZ279" s="1153"/>
      <c r="GA279" s="1154"/>
      <c r="GB279" s="1153"/>
      <c r="GC279" s="1154"/>
      <c r="GE279" s="1151" t="str">
        <f>IF($GF279="grey","grey","")</f>
        <v>grey</v>
      </c>
      <c r="GF279" s="1151" t="str">
        <f>IF($GG279="grey","grey","")</f>
        <v>grey</v>
      </c>
      <c r="GG279" s="1160" t="str">
        <f>IF(Q279="","grey",IF(COUNTIF(Q:Q,Q279)&gt;1,"red",IF(COUNTIF(_DK,Q279)&gt;0,"","red")))</f>
        <v>grey</v>
      </c>
      <c r="GH279" s="1151" t="str">
        <f>IF($GF279="grey","grey","")</f>
        <v>grey</v>
      </c>
      <c r="GI279" s="633" t="str">
        <f t="shared" ref="GI279:HR279" si="743">IF(GI262="grey","grey",IF($GG279="grey","grey",IF(S279="","yellow",IF(COUNTIF($CT$6:$CT$21,S279)&gt;0,"","red"))))</f>
        <v>grey</v>
      </c>
      <c r="GJ279" s="633" t="str">
        <f t="shared" si="743"/>
        <v>grey</v>
      </c>
      <c r="GK279" s="633" t="str">
        <f t="shared" si="743"/>
        <v>grey</v>
      </c>
      <c r="GL279" s="633" t="str">
        <f t="shared" si="743"/>
        <v>grey</v>
      </c>
      <c r="GM279" s="633" t="str">
        <f t="shared" si="743"/>
        <v>grey</v>
      </c>
      <c r="GN279" s="633" t="str">
        <f t="shared" si="743"/>
        <v>grey</v>
      </c>
      <c r="GO279" s="633" t="str">
        <f t="shared" si="743"/>
        <v>grey</v>
      </c>
      <c r="GP279" s="633" t="str">
        <f t="shared" si="743"/>
        <v>grey</v>
      </c>
      <c r="GQ279" s="633" t="str">
        <f t="shared" si="743"/>
        <v>grey</v>
      </c>
      <c r="GR279" s="633" t="str">
        <f t="shared" si="743"/>
        <v>grey</v>
      </c>
      <c r="GS279" s="633" t="str">
        <f t="shared" si="743"/>
        <v>grey</v>
      </c>
      <c r="GT279" s="633" t="str">
        <f t="shared" si="743"/>
        <v>grey</v>
      </c>
      <c r="GU279" s="633" t="str">
        <f t="shared" si="743"/>
        <v>grey</v>
      </c>
      <c r="GV279" s="633" t="str">
        <f t="shared" si="743"/>
        <v>grey</v>
      </c>
      <c r="GW279" s="633" t="str">
        <f t="shared" si="743"/>
        <v>grey</v>
      </c>
      <c r="GX279" s="633" t="str">
        <f t="shared" si="743"/>
        <v>grey</v>
      </c>
      <c r="GY279" s="633" t="str">
        <f t="shared" si="743"/>
        <v>grey</v>
      </c>
      <c r="GZ279" s="633" t="str">
        <f t="shared" si="743"/>
        <v>grey</v>
      </c>
      <c r="HA279" s="633" t="str">
        <f t="shared" si="743"/>
        <v>grey</v>
      </c>
      <c r="HB279" s="633" t="str">
        <f t="shared" si="743"/>
        <v>grey</v>
      </c>
      <c r="HC279" s="633" t="str">
        <f t="shared" si="743"/>
        <v>grey</v>
      </c>
      <c r="HD279" s="633" t="str">
        <f t="shared" si="743"/>
        <v>grey</v>
      </c>
      <c r="HE279" s="633" t="str">
        <f t="shared" si="743"/>
        <v>grey</v>
      </c>
      <c r="HF279" s="633" t="str">
        <f t="shared" si="743"/>
        <v>grey</v>
      </c>
      <c r="HG279" s="633" t="str">
        <f t="shared" si="743"/>
        <v>grey</v>
      </c>
      <c r="HH279" s="633" t="str">
        <f t="shared" si="743"/>
        <v>grey</v>
      </c>
      <c r="HI279" s="633" t="str">
        <f t="shared" si="743"/>
        <v>grey</v>
      </c>
      <c r="HJ279" s="633" t="str">
        <f t="shared" si="743"/>
        <v>grey</v>
      </c>
      <c r="HK279" s="633" t="str">
        <f t="shared" si="743"/>
        <v>grey</v>
      </c>
      <c r="HL279" s="633" t="str">
        <f t="shared" si="743"/>
        <v>grey</v>
      </c>
      <c r="HM279" s="633" t="str">
        <f t="shared" si="743"/>
        <v>grey</v>
      </c>
      <c r="HN279" s="633" t="str">
        <f t="shared" si="743"/>
        <v>grey</v>
      </c>
      <c r="HO279" s="633" t="str">
        <f t="shared" si="743"/>
        <v>grey</v>
      </c>
      <c r="HP279" s="633" t="str">
        <f t="shared" si="743"/>
        <v>grey</v>
      </c>
      <c r="HQ279" s="633" t="str">
        <f t="shared" si="743"/>
        <v>grey</v>
      </c>
      <c r="HR279" s="633" t="str">
        <f t="shared" si="743"/>
        <v>grey</v>
      </c>
      <c r="HS279" s="1162" t="str">
        <f t="shared" ref="HS279" si="744">IF($GG279="grey","grey",IF(BC279="","",IF(COUNTIF($CV$6:$CV$7,BC279)&gt;0,"","red")))</f>
        <v>grey</v>
      </c>
      <c r="HT279" s="1151" t="str">
        <f t="shared" ref="HT279:HU279" si="745">IF($GG279="grey","grey","")</f>
        <v>grey</v>
      </c>
      <c r="HU279" s="1160" t="str">
        <f t="shared" si="745"/>
        <v>grey</v>
      </c>
    </row>
    <row r="280" spans="2:229">
      <c r="B280" s="1184" t="s">
        <v>1318</v>
      </c>
      <c r="C280" s="1185"/>
      <c r="D280" s="1182" t="s">
        <v>1325</v>
      </c>
      <c r="E280" s="1183"/>
      <c r="F280" s="1184" t="s">
        <v>1318</v>
      </c>
      <c r="G280" s="1185"/>
      <c r="H280" s="1182" t="s">
        <v>1318</v>
      </c>
      <c r="I280" s="1183"/>
      <c r="J280" s="1184" t="s">
        <v>1318</v>
      </c>
      <c r="K280" s="1185"/>
      <c r="L280" s="1182" t="s">
        <v>1318</v>
      </c>
      <c r="M280" s="1183"/>
      <c r="O280" s="1152"/>
      <c r="P280" s="1152"/>
      <c r="Q280" s="1161"/>
      <c r="R280" s="1152"/>
      <c r="S280" s="635" t="s">
        <v>643</v>
      </c>
      <c r="T280" s="635" t="s">
        <v>643</v>
      </c>
      <c r="U280" s="635" t="s">
        <v>643</v>
      </c>
      <c r="V280" s="635" t="s">
        <v>643</v>
      </c>
      <c r="W280" s="635" t="s">
        <v>643</v>
      </c>
      <c r="X280" s="635" t="s">
        <v>643</v>
      </c>
      <c r="Y280" s="635" t="s">
        <v>643</v>
      </c>
      <c r="Z280" s="635" t="s">
        <v>643</v>
      </c>
      <c r="AA280" s="635" t="s">
        <v>643</v>
      </c>
      <c r="AB280" s="635" t="s">
        <v>643</v>
      </c>
      <c r="AC280" s="635" t="s">
        <v>643</v>
      </c>
      <c r="AD280" s="635" t="s">
        <v>643</v>
      </c>
      <c r="AE280" s="635" t="s">
        <v>643</v>
      </c>
      <c r="AF280" s="635" t="s">
        <v>643</v>
      </c>
      <c r="AG280" s="635" t="s">
        <v>643</v>
      </c>
      <c r="AH280" s="635" t="s">
        <v>643</v>
      </c>
      <c r="AI280" s="635" t="s">
        <v>643</v>
      </c>
      <c r="AJ280" s="635" t="s">
        <v>643</v>
      </c>
      <c r="AK280" s="635" t="s">
        <v>643</v>
      </c>
      <c r="AL280" s="635" t="s">
        <v>643</v>
      </c>
      <c r="AM280" s="635" t="s">
        <v>643</v>
      </c>
      <c r="AN280" s="635" t="s">
        <v>643</v>
      </c>
      <c r="AO280" s="635" t="s">
        <v>643</v>
      </c>
      <c r="AP280" s="635" t="s">
        <v>643</v>
      </c>
      <c r="AQ280" s="635" t="s">
        <v>643</v>
      </c>
      <c r="AR280" s="635" t="s">
        <v>643</v>
      </c>
      <c r="AS280" s="635" t="s">
        <v>643</v>
      </c>
      <c r="AT280" s="635" t="s">
        <v>643</v>
      </c>
      <c r="AU280" s="635" t="s">
        <v>643</v>
      </c>
      <c r="AV280" s="635" t="s">
        <v>643</v>
      </c>
      <c r="AW280" s="635" t="s">
        <v>643</v>
      </c>
      <c r="AX280" s="635" t="s">
        <v>643</v>
      </c>
      <c r="AY280" s="635" t="s">
        <v>643</v>
      </c>
      <c r="AZ280" s="635" t="s">
        <v>643</v>
      </c>
      <c r="BA280" s="635" t="s">
        <v>643</v>
      </c>
      <c r="BB280" s="635" t="s">
        <v>643</v>
      </c>
      <c r="BC280" s="1179"/>
      <c r="BD280" s="1152"/>
      <c r="BE280" s="1181"/>
      <c r="BW280" s="50"/>
      <c r="CH280" s="50"/>
      <c r="CI280" s="50"/>
      <c r="DA280" s="1153" t="str">
        <f>IF(DA276="grey","grey",IF(AND(B277&lt;&gt;$BG$7,B277&lt;&gt;$BG$9,B277&lt;&gt;$BG$13,B277&lt;&gt;$BG$12),"grey",IF(B280="","yellow",IF(COUNTIF($CN$6:$CN$32,B280)&gt;0,"","red"))))</f>
        <v>grey</v>
      </c>
      <c r="DB280" s="1154"/>
      <c r="DC280" s="1153" t="str">
        <f>IF(DC276="grey","grey",IF(AND(D277&lt;&gt;$BG$7,D277&lt;&gt;$BG$9,D277&lt;&gt;$BG$13,D277&lt;&gt;$BG$12),"grey",IF(D280="","yellow",IF(COUNTIF($CN$6:$CN$32,D280)&gt;0,"","red"))))</f>
        <v>grey</v>
      </c>
      <c r="DD280" s="1154"/>
      <c r="DE280" s="1164" t="str">
        <f>IF(DE276="grey","grey",IF(AND(F277&lt;&gt;$BG$7,F277&lt;&gt;$BG$9,F277&lt;&gt;$BG$13,F277&lt;&gt;$BG$12),"grey",IF(F280="","yellow",IF(COUNTIF($CN$6:$CN$32,F280)&gt;0,"","red"))))</f>
        <v>grey</v>
      </c>
      <c r="DF280" s="1165"/>
      <c r="DG280" s="1164" t="str">
        <f>IF(DG276="grey","grey",IF(AND(H277&lt;&gt;$BG$7,H277&lt;&gt;$BG$9,H277&lt;&gt;$BG$13,H277&lt;&gt;$BG$12),"grey",IF(H280="","yellow",IF(COUNTIF($CN$6:$CN$32,H280)&gt;0,"","red"))))</f>
        <v>grey</v>
      </c>
      <c r="DH280" s="1165"/>
      <c r="DI280" s="1164" t="str">
        <f>IF(DI276="grey","grey",IF(AND(J277&lt;&gt;$BG$7,J277&lt;&gt;$BG$9,J277&lt;&gt;$BG$13,J277&lt;&gt;$BG$12),"grey",IF(J280="","yellow",IF(COUNTIF($CN$6:$CN$32,J280)&gt;0,"","red"))))</f>
        <v>grey</v>
      </c>
      <c r="DJ280" s="1165"/>
      <c r="DK280" s="1164" t="str">
        <f>IF(DK276="grey","grey",IF(AND(L277&lt;&gt;$BG$7,L277&lt;&gt;$BG$9,L277&lt;&gt;$BG$13,L277&lt;&gt;$BG$12),"grey",IF(L280="","yellow",IF(COUNTIF($CN$6:$CN$32,L280)&gt;0,"","red"))))</f>
        <v>grey</v>
      </c>
      <c r="DL280" s="1165"/>
      <c r="DM280" s="22" t="str">
        <f>IFERROR(INDEX(内線情報!$BL$5:$BL$41,MATCH(R280,内線情報!$AI$5:$AI$43,0),1),"")</f>
        <v/>
      </c>
      <c r="DS280" s="1141"/>
      <c r="DV280" s="1153"/>
      <c r="DW280" s="1154"/>
      <c r="DX280" s="1153"/>
      <c r="DY280" s="1154"/>
      <c r="DZ280" s="1153"/>
      <c r="EA280" s="1154"/>
      <c r="EB280" s="1153"/>
      <c r="EC280" s="1154"/>
      <c r="ED280" s="1153"/>
      <c r="EE280" s="1154"/>
      <c r="EF280" s="1153"/>
      <c r="EG280" s="1154"/>
      <c r="ET280" s="1153"/>
      <c r="EU280" s="1154"/>
      <c r="EV280" s="1153"/>
      <c r="EW280" s="1154"/>
      <c r="EX280" s="1153"/>
      <c r="EY280" s="1154"/>
      <c r="EZ280" s="1153"/>
      <c r="FA280" s="1154"/>
      <c r="FB280" s="1153"/>
      <c r="FC280" s="1154"/>
      <c r="FD280" s="1153"/>
      <c r="FE280" s="1154"/>
      <c r="FF280" s="411"/>
      <c r="FG280" s="411"/>
      <c r="FH280" s="411"/>
      <c r="FI280" s="411"/>
      <c r="FJ280" s="411"/>
      <c r="FK280" s="411"/>
      <c r="FL280" s="411"/>
      <c r="FM280" s="411"/>
      <c r="FN280" s="411"/>
      <c r="FO280" s="411"/>
      <c r="FP280" s="411"/>
      <c r="FQ280" s="411"/>
      <c r="FR280" s="1153"/>
      <c r="FS280" s="1154"/>
      <c r="FT280" s="1153"/>
      <c r="FU280" s="1154"/>
      <c r="FV280" s="1153"/>
      <c r="FW280" s="1154"/>
      <c r="FX280" s="1153"/>
      <c r="FY280" s="1154"/>
      <c r="FZ280" s="1153"/>
      <c r="GA280" s="1154"/>
      <c r="GB280" s="1153"/>
      <c r="GC280" s="1154"/>
      <c r="GE280" s="1152"/>
      <c r="GF280" s="1152"/>
      <c r="GG280" s="1161"/>
      <c r="GH280" s="1152"/>
      <c r="GI280" s="633" t="str">
        <f t="shared" ref="GI280:HR280" si="746">IF(GI262="grey","grey",IF($GG279="grey","grey",IF(S280="","yellow",IF(COUNTIF($CW$6:$CW$7,S280)&gt;0,"","red"))))</f>
        <v>grey</v>
      </c>
      <c r="GJ280" s="633" t="str">
        <f t="shared" si="746"/>
        <v>grey</v>
      </c>
      <c r="GK280" s="633" t="str">
        <f t="shared" si="746"/>
        <v>grey</v>
      </c>
      <c r="GL280" s="633" t="str">
        <f t="shared" si="746"/>
        <v>grey</v>
      </c>
      <c r="GM280" s="633" t="str">
        <f t="shared" si="746"/>
        <v>grey</v>
      </c>
      <c r="GN280" s="633" t="str">
        <f t="shared" si="746"/>
        <v>grey</v>
      </c>
      <c r="GO280" s="633" t="str">
        <f t="shared" si="746"/>
        <v>grey</v>
      </c>
      <c r="GP280" s="633" t="str">
        <f t="shared" si="746"/>
        <v>grey</v>
      </c>
      <c r="GQ280" s="633" t="str">
        <f t="shared" si="746"/>
        <v>grey</v>
      </c>
      <c r="GR280" s="633" t="str">
        <f t="shared" si="746"/>
        <v>grey</v>
      </c>
      <c r="GS280" s="633" t="str">
        <f t="shared" si="746"/>
        <v>grey</v>
      </c>
      <c r="GT280" s="633" t="str">
        <f t="shared" si="746"/>
        <v>grey</v>
      </c>
      <c r="GU280" s="633" t="str">
        <f t="shared" si="746"/>
        <v>grey</v>
      </c>
      <c r="GV280" s="633" t="str">
        <f t="shared" si="746"/>
        <v>grey</v>
      </c>
      <c r="GW280" s="633" t="str">
        <f t="shared" si="746"/>
        <v>grey</v>
      </c>
      <c r="GX280" s="633" t="str">
        <f t="shared" si="746"/>
        <v>grey</v>
      </c>
      <c r="GY280" s="633" t="str">
        <f t="shared" si="746"/>
        <v>grey</v>
      </c>
      <c r="GZ280" s="633" t="str">
        <f t="shared" si="746"/>
        <v>grey</v>
      </c>
      <c r="HA280" s="633" t="str">
        <f t="shared" si="746"/>
        <v>grey</v>
      </c>
      <c r="HB280" s="633" t="str">
        <f t="shared" si="746"/>
        <v>grey</v>
      </c>
      <c r="HC280" s="633" t="str">
        <f t="shared" si="746"/>
        <v>grey</v>
      </c>
      <c r="HD280" s="633" t="str">
        <f t="shared" si="746"/>
        <v>grey</v>
      </c>
      <c r="HE280" s="633" t="str">
        <f t="shared" si="746"/>
        <v>grey</v>
      </c>
      <c r="HF280" s="633" t="str">
        <f t="shared" si="746"/>
        <v>grey</v>
      </c>
      <c r="HG280" s="633" t="str">
        <f t="shared" si="746"/>
        <v>grey</v>
      </c>
      <c r="HH280" s="633" t="str">
        <f t="shared" si="746"/>
        <v>grey</v>
      </c>
      <c r="HI280" s="633" t="str">
        <f t="shared" si="746"/>
        <v>grey</v>
      </c>
      <c r="HJ280" s="633" t="str">
        <f t="shared" si="746"/>
        <v>grey</v>
      </c>
      <c r="HK280" s="633" t="str">
        <f t="shared" si="746"/>
        <v>grey</v>
      </c>
      <c r="HL280" s="633" t="str">
        <f t="shared" si="746"/>
        <v>grey</v>
      </c>
      <c r="HM280" s="633" t="str">
        <f t="shared" si="746"/>
        <v>grey</v>
      </c>
      <c r="HN280" s="633" t="str">
        <f t="shared" si="746"/>
        <v>grey</v>
      </c>
      <c r="HO280" s="633" t="str">
        <f t="shared" si="746"/>
        <v>grey</v>
      </c>
      <c r="HP280" s="633" t="str">
        <f t="shared" si="746"/>
        <v>grey</v>
      </c>
      <c r="HQ280" s="633" t="str">
        <f t="shared" si="746"/>
        <v>grey</v>
      </c>
      <c r="HR280" s="633" t="str">
        <f t="shared" si="746"/>
        <v>grey</v>
      </c>
      <c r="HS280" s="1163"/>
      <c r="HT280" s="1152"/>
      <c r="HU280" s="1161"/>
    </row>
    <row r="281" spans="2:229">
      <c r="B281" s="1186" t="s">
        <v>309</v>
      </c>
      <c r="C281" s="1187"/>
      <c r="D281" s="1186" t="s">
        <v>310</v>
      </c>
      <c r="E281" s="1187"/>
      <c r="F281" s="1186" t="s">
        <v>311</v>
      </c>
      <c r="G281" s="1187"/>
      <c r="H281" s="1186" t="s">
        <v>312</v>
      </c>
      <c r="I281" s="1187"/>
      <c r="J281" s="1186" t="s">
        <v>313</v>
      </c>
      <c r="K281" s="1187"/>
      <c r="L281" s="1186" t="s">
        <v>314</v>
      </c>
      <c r="M281" s="1187"/>
      <c r="O281" s="1151">
        <v>9</v>
      </c>
      <c r="P281" s="1151" t="str">
        <f>IFERROR(INDEX(内線情報!$C$5:$C$54,MATCH($Q281,内線情報!$B$5:$B$54,0)),"")&amp;""</f>
        <v/>
      </c>
      <c r="Q281" s="1160"/>
      <c r="R281" s="1151" t="str">
        <f>IFERROR(INDEX(内線情報!$D$5:$D$54,MATCH($Q281,内線情報!$B$5:$B$54,0)),"")&amp;""</f>
        <v/>
      </c>
      <c r="S281" s="634" t="s">
        <v>643</v>
      </c>
      <c r="T281" s="634" t="s">
        <v>643</v>
      </c>
      <c r="U281" s="634" t="s">
        <v>643</v>
      </c>
      <c r="V281" s="634" t="s">
        <v>643</v>
      </c>
      <c r="W281" s="634" t="s">
        <v>643</v>
      </c>
      <c r="X281" s="634" t="s">
        <v>643</v>
      </c>
      <c r="Y281" s="634" t="s">
        <v>643</v>
      </c>
      <c r="Z281" s="634" t="s">
        <v>643</v>
      </c>
      <c r="AA281" s="634" t="s">
        <v>643</v>
      </c>
      <c r="AB281" s="634" t="s">
        <v>643</v>
      </c>
      <c r="AC281" s="634" t="s">
        <v>643</v>
      </c>
      <c r="AD281" s="634" t="s">
        <v>643</v>
      </c>
      <c r="AE281" s="634" t="s">
        <v>643</v>
      </c>
      <c r="AF281" s="634" t="s">
        <v>643</v>
      </c>
      <c r="AG281" s="634" t="s">
        <v>643</v>
      </c>
      <c r="AH281" s="634" t="s">
        <v>643</v>
      </c>
      <c r="AI281" s="634" t="s">
        <v>643</v>
      </c>
      <c r="AJ281" s="634" t="s">
        <v>643</v>
      </c>
      <c r="AK281" s="634" t="s">
        <v>643</v>
      </c>
      <c r="AL281" s="634" t="s">
        <v>643</v>
      </c>
      <c r="AM281" s="634" t="s">
        <v>643</v>
      </c>
      <c r="AN281" s="634" t="s">
        <v>643</v>
      </c>
      <c r="AO281" s="634" t="s">
        <v>643</v>
      </c>
      <c r="AP281" s="634" t="s">
        <v>643</v>
      </c>
      <c r="AQ281" s="634" t="s">
        <v>643</v>
      </c>
      <c r="AR281" s="634" t="s">
        <v>643</v>
      </c>
      <c r="AS281" s="634" t="s">
        <v>643</v>
      </c>
      <c r="AT281" s="634" t="s">
        <v>643</v>
      </c>
      <c r="AU281" s="634" t="s">
        <v>643</v>
      </c>
      <c r="AV281" s="634" t="s">
        <v>643</v>
      </c>
      <c r="AW281" s="634" t="s">
        <v>643</v>
      </c>
      <c r="AX281" s="634" t="s">
        <v>643</v>
      </c>
      <c r="AY281" s="634" t="s">
        <v>643</v>
      </c>
      <c r="AZ281" s="634" t="s">
        <v>643</v>
      </c>
      <c r="BA281" s="634" t="s">
        <v>643</v>
      </c>
      <c r="BB281" s="634" t="s">
        <v>643</v>
      </c>
      <c r="BC281" s="1178" t="s">
        <v>643</v>
      </c>
      <c r="BD281" s="1151" t="str">
        <f>IFERROR(IF(Q281="","",IF(ISBLANK(INDEX(内線情報!$G$5:$G$54,Q281)),1,DS281)),"")&amp;""</f>
        <v/>
      </c>
      <c r="BE281" s="1180"/>
      <c r="BQ281" s="52"/>
      <c r="BS281" s="52"/>
      <c r="BU281" s="52"/>
      <c r="BV281" s="50"/>
      <c r="BW281" s="52"/>
      <c r="BY281" s="52"/>
      <c r="CA281" s="52"/>
      <c r="CC281" s="52"/>
      <c r="CE281" s="52"/>
      <c r="CG281" s="52"/>
      <c r="CH281" s="50"/>
      <c r="CI281" s="52"/>
      <c r="CK281" s="52"/>
      <c r="CM281" s="52"/>
      <c r="DA281" s="1166" t="str">
        <f>IFERROR(IF(COUNT(Q265:Q290)&gt;0,IF($DN264&lt;36,"grey",B281),"grey"),B281)</f>
        <v>grey</v>
      </c>
      <c r="DB281" s="1167"/>
      <c r="DC281" s="1166" t="str">
        <f>IFERROR(IF(COUNT(Q265:Q290)&gt;0,IF($DN264&lt;36,"grey",D281),"grey"),D281)</f>
        <v>grey</v>
      </c>
      <c r="DD281" s="1167"/>
      <c r="DE281" s="1166" t="str">
        <f>IFERROR(IF(COUNT(Q265:Q290)&gt;0,IF($DN264&lt;36,"grey",F281),"grey"),F281)</f>
        <v>grey</v>
      </c>
      <c r="DF281" s="1167"/>
      <c r="DG281" s="1166" t="str">
        <f>IFERROR(IF(COUNT(Q265:Q290)&gt;0,IF($DN264&lt;36,"grey",H281),"grey"),H281)</f>
        <v>grey</v>
      </c>
      <c r="DH281" s="1167"/>
      <c r="DI281" s="1166" t="str">
        <f>IFERROR(IF(COUNT(Q265:Q290)&gt;0,IF($DN264&lt;36,"grey",J281),"grey"),J281)</f>
        <v>grey</v>
      </c>
      <c r="DJ281" s="1167"/>
      <c r="DK281" s="1166" t="str">
        <f>IFERROR(IF(COUNT(Q265:Q290)&gt;0,IF($DN264&lt;36,"grey",L281),"grey"),L281)</f>
        <v>grey</v>
      </c>
      <c r="DL281" s="1167"/>
      <c r="DM281" s="22" t="str">
        <f>IFERROR(INDEX(内線情報!$BL$5:$BL$41,MATCH(R281,内線情報!$AI$5:$AI$43,0),1),"")</f>
        <v/>
      </c>
      <c r="DS281" s="1141" t="e">
        <f>INDEX(内線情報!$G$5:$G$54,MATCH(Q281,DK,0))</f>
        <v>#N/A</v>
      </c>
      <c r="DV281" s="1166"/>
      <c r="DW281" s="1167"/>
      <c r="DX281" s="1166"/>
      <c r="DY281" s="1167"/>
      <c r="DZ281" s="1166"/>
      <c r="EA281" s="1167"/>
      <c r="EB281" s="1166"/>
      <c r="EC281" s="1167"/>
      <c r="ED281" s="1166"/>
      <c r="EE281" s="1167"/>
      <c r="EF281" s="1166"/>
      <c r="EG281" s="1167"/>
      <c r="ET281" s="1166"/>
      <c r="EU281" s="1167"/>
      <c r="EV281" s="1166"/>
      <c r="EW281" s="1167"/>
      <c r="EX281" s="1166"/>
      <c r="EY281" s="1167"/>
      <c r="EZ281" s="1166"/>
      <c r="FA281" s="1167"/>
      <c r="FB281" s="1166"/>
      <c r="FC281" s="1167"/>
      <c r="FD281" s="1166"/>
      <c r="FE281" s="1167"/>
      <c r="FF281" s="420"/>
      <c r="FG281" s="420"/>
      <c r="FH281" s="420"/>
      <c r="FI281" s="420"/>
      <c r="FJ281" s="420"/>
      <c r="FK281" s="420"/>
      <c r="FL281" s="420"/>
      <c r="FM281" s="420"/>
      <c r="FN281" s="420"/>
      <c r="FO281" s="420"/>
      <c r="FP281" s="420"/>
      <c r="FQ281" s="420"/>
      <c r="FR281" s="1166"/>
      <c r="FS281" s="1167"/>
      <c r="FT281" s="1166"/>
      <c r="FU281" s="1167"/>
      <c r="FV281" s="1166"/>
      <c r="FW281" s="1167"/>
      <c r="FX281" s="1166"/>
      <c r="FY281" s="1167"/>
      <c r="FZ281" s="1166"/>
      <c r="GA281" s="1167"/>
      <c r="GB281" s="1166"/>
      <c r="GC281" s="1167"/>
      <c r="GE281" s="1151" t="str">
        <f>IF($GF281="grey","grey","")</f>
        <v>grey</v>
      </c>
      <c r="GF281" s="1151" t="str">
        <f>IF($GG281="grey","grey","")</f>
        <v>grey</v>
      </c>
      <c r="GG281" s="1160" t="str">
        <f>IF(Q281="","grey",IF(COUNTIF(Q:Q,Q281)&gt;1,"red",IF(COUNTIF(_DK,Q281)&gt;0,"","red")))</f>
        <v>grey</v>
      </c>
      <c r="GH281" s="1151" t="str">
        <f>IF($GF281="grey","grey","")</f>
        <v>grey</v>
      </c>
      <c r="GI281" s="633" t="str">
        <f t="shared" ref="GI281:HR281" si="747">IF(GI262="grey","grey",IF($GG281="grey","grey",IF(S281="","yellow",IF(COUNTIF($CT$6:$CT$21,S281)&gt;0,"","red"))))</f>
        <v>grey</v>
      </c>
      <c r="GJ281" s="633" t="str">
        <f t="shared" si="747"/>
        <v>grey</v>
      </c>
      <c r="GK281" s="633" t="str">
        <f t="shared" si="747"/>
        <v>grey</v>
      </c>
      <c r="GL281" s="633" t="str">
        <f t="shared" si="747"/>
        <v>grey</v>
      </c>
      <c r="GM281" s="633" t="str">
        <f t="shared" si="747"/>
        <v>grey</v>
      </c>
      <c r="GN281" s="633" t="str">
        <f t="shared" si="747"/>
        <v>grey</v>
      </c>
      <c r="GO281" s="633" t="str">
        <f t="shared" si="747"/>
        <v>grey</v>
      </c>
      <c r="GP281" s="633" t="str">
        <f t="shared" si="747"/>
        <v>grey</v>
      </c>
      <c r="GQ281" s="633" t="str">
        <f t="shared" si="747"/>
        <v>grey</v>
      </c>
      <c r="GR281" s="633" t="str">
        <f t="shared" si="747"/>
        <v>grey</v>
      </c>
      <c r="GS281" s="633" t="str">
        <f t="shared" si="747"/>
        <v>grey</v>
      </c>
      <c r="GT281" s="633" t="str">
        <f t="shared" si="747"/>
        <v>grey</v>
      </c>
      <c r="GU281" s="633" t="str">
        <f t="shared" si="747"/>
        <v>grey</v>
      </c>
      <c r="GV281" s="633" t="str">
        <f t="shared" si="747"/>
        <v>grey</v>
      </c>
      <c r="GW281" s="633" t="str">
        <f t="shared" si="747"/>
        <v>grey</v>
      </c>
      <c r="GX281" s="633" t="str">
        <f t="shared" si="747"/>
        <v>grey</v>
      </c>
      <c r="GY281" s="633" t="str">
        <f t="shared" si="747"/>
        <v>grey</v>
      </c>
      <c r="GZ281" s="633" t="str">
        <f t="shared" si="747"/>
        <v>grey</v>
      </c>
      <c r="HA281" s="633" t="str">
        <f t="shared" si="747"/>
        <v>grey</v>
      </c>
      <c r="HB281" s="633" t="str">
        <f t="shared" si="747"/>
        <v>grey</v>
      </c>
      <c r="HC281" s="633" t="str">
        <f t="shared" si="747"/>
        <v>grey</v>
      </c>
      <c r="HD281" s="633" t="str">
        <f t="shared" si="747"/>
        <v>grey</v>
      </c>
      <c r="HE281" s="633" t="str">
        <f t="shared" si="747"/>
        <v>grey</v>
      </c>
      <c r="HF281" s="633" t="str">
        <f t="shared" si="747"/>
        <v>grey</v>
      </c>
      <c r="HG281" s="633" t="str">
        <f t="shared" si="747"/>
        <v>grey</v>
      </c>
      <c r="HH281" s="633" t="str">
        <f t="shared" si="747"/>
        <v>grey</v>
      </c>
      <c r="HI281" s="633" t="str">
        <f t="shared" si="747"/>
        <v>grey</v>
      </c>
      <c r="HJ281" s="633" t="str">
        <f t="shared" si="747"/>
        <v>grey</v>
      </c>
      <c r="HK281" s="633" t="str">
        <f t="shared" si="747"/>
        <v>grey</v>
      </c>
      <c r="HL281" s="633" t="str">
        <f t="shared" si="747"/>
        <v>grey</v>
      </c>
      <c r="HM281" s="633" t="str">
        <f t="shared" si="747"/>
        <v>grey</v>
      </c>
      <c r="HN281" s="633" t="str">
        <f t="shared" si="747"/>
        <v>grey</v>
      </c>
      <c r="HO281" s="633" t="str">
        <f t="shared" si="747"/>
        <v>grey</v>
      </c>
      <c r="HP281" s="633" t="str">
        <f t="shared" si="747"/>
        <v>grey</v>
      </c>
      <c r="HQ281" s="633" t="str">
        <f t="shared" si="747"/>
        <v>grey</v>
      </c>
      <c r="HR281" s="633" t="str">
        <f t="shared" si="747"/>
        <v>grey</v>
      </c>
      <c r="HS281" s="1162" t="str">
        <f t="shared" ref="HS281" si="748">IF($GG281="grey","grey",IF(BC281="","",IF(COUNTIF($CV$6:$CV$7,BC281)&gt;0,"","red")))</f>
        <v>grey</v>
      </c>
      <c r="HT281" s="1151" t="str">
        <f t="shared" ref="HT281:HU281" si="749">IF($GG281="grey","grey","")</f>
        <v>grey</v>
      </c>
      <c r="HU281" s="1160" t="str">
        <f t="shared" si="749"/>
        <v>grey</v>
      </c>
    </row>
    <row r="282" spans="2:229">
      <c r="B282" s="34" t="s">
        <v>57</v>
      </c>
      <c r="C282" s="35"/>
      <c r="D282" s="34" t="s">
        <v>57</v>
      </c>
      <c r="E282" s="35"/>
      <c r="F282" s="34" t="s">
        <v>57</v>
      </c>
      <c r="G282" s="35"/>
      <c r="H282" s="34" t="s">
        <v>57</v>
      </c>
      <c r="I282" s="35"/>
      <c r="J282" s="34" t="s">
        <v>57</v>
      </c>
      <c r="K282" s="35"/>
      <c r="L282" s="34" t="s">
        <v>57</v>
      </c>
      <c r="M282" s="35"/>
      <c r="O282" s="1152"/>
      <c r="P282" s="1152"/>
      <c r="Q282" s="1161"/>
      <c r="R282" s="1152"/>
      <c r="S282" s="635" t="s">
        <v>643</v>
      </c>
      <c r="T282" s="635" t="s">
        <v>643</v>
      </c>
      <c r="U282" s="635" t="s">
        <v>643</v>
      </c>
      <c r="V282" s="635" t="s">
        <v>643</v>
      </c>
      <c r="W282" s="635" t="s">
        <v>643</v>
      </c>
      <c r="X282" s="635" t="s">
        <v>643</v>
      </c>
      <c r="Y282" s="635" t="s">
        <v>643</v>
      </c>
      <c r="Z282" s="635" t="s">
        <v>643</v>
      </c>
      <c r="AA282" s="635" t="s">
        <v>643</v>
      </c>
      <c r="AB282" s="635" t="s">
        <v>643</v>
      </c>
      <c r="AC282" s="635" t="s">
        <v>643</v>
      </c>
      <c r="AD282" s="635" t="s">
        <v>643</v>
      </c>
      <c r="AE282" s="635" t="s">
        <v>643</v>
      </c>
      <c r="AF282" s="635" t="s">
        <v>643</v>
      </c>
      <c r="AG282" s="635" t="s">
        <v>643</v>
      </c>
      <c r="AH282" s="635" t="s">
        <v>643</v>
      </c>
      <c r="AI282" s="635" t="s">
        <v>643</v>
      </c>
      <c r="AJ282" s="635" t="s">
        <v>643</v>
      </c>
      <c r="AK282" s="635" t="s">
        <v>643</v>
      </c>
      <c r="AL282" s="635" t="s">
        <v>643</v>
      </c>
      <c r="AM282" s="635" t="s">
        <v>643</v>
      </c>
      <c r="AN282" s="635" t="s">
        <v>643</v>
      </c>
      <c r="AO282" s="635" t="s">
        <v>643</v>
      </c>
      <c r="AP282" s="635" t="s">
        <v>643</v>
      </c>
      <c r="AQ282" s="635" t="s">
        <v>643</v>
      </c>
      <c r="AR282" s="635" t="s">
        <v>643</v>
      </c>
      <c r="AS282" s="635" t="s">
        <v>643</v>
      </c>
      <c r="AT282" s="635" t="s">
        <v>643</v>
      </c>
      <c r="AU282" s="635" t="s">
        <v>643</v>
      </c>
      <c r="AV282" s="635" t="s">
        <v>643</v>
      </c>
      <c r="AW282" s="635" t="s">
        <v>643</v>
      </c>
      <c r="AX282" s="635" t="s">
        <v>643</v>
      </c>
      <c r="AY282" s="635" t="s">
        <v>643</v>
      </c>
      <c r="AZ282" s="635" t="s">
        <v>643</v>
      </c>
      <c r="BA282" s="635" t="s">
        <v>643</v>
      </c>
      <c r="BB282" s="635" t="s">
        <v>643</v>
      </c>
      <c r="BC282" s="1179"/>
      <c r="BD282" s="1152"/>
      <c r="BE282" s="1181"/>
      <c r="BU282" s="50"/>
      <c r="BV282" s="50"/>
      <c r="BW282" s="50"/>
      <c r="CG282" s="50"/>
      <c r="CH282" s="50"/>
      <c r="CI282" s="50"/>
      <c r="DA282" s="34" t="str">
        <f>IF(DA281="grey","grey",IF(B282="","yellow",IF(COUNTIF($BG$6:$BG$39,B282)&gt;0,"","red")))</f>
        <v>grey</v>
      </c>
      <c r="DB282" s="35" t="str">
        <f ca="1">IF(DA281="grey","grey",IFERROR(IF(COUNTIF(INDIRECT(B282),SUBSTITUTE(C282,"*","~")),EU282,"red"),IF(AND(C282&lt;&gt;$BG$7,C282&lt;&gt;$BG$8,C282&lt;&gt;$BG$9,C282&lt;&gt;$BG$10,C282&lt;&gt;$BG$11,C282&lt;&gt;$BG$12,C282&lt;&gt;$BG$13),"grey",EU282)))</f>
        <v>grey</v>
      </c>
      <c r="DC282" s="34" t="str">
        <f>IF(DC281="grey","grey",IF(D282="","yellow",IF(COUNTIF($BG$6:$BG$39,D282)&gt;0,"","red")))</f>
        <v>grey</v>
      </c>
      <c r="DD282" s="35" t="str">
        <f ca="1">IF(DC281="grey","grey",IFERROR(IF(COUNTIF(INDIRECT(D282),SUBSTITUTE(E282,"*","~")),EW282,"red"),IF(AND(E282&lt;&gt;$BG$7,E282&lt;&gt;$BG$8,E282&lt;&gt;$BG$9,E282&lt;&gt;$BG$10,E282&lt;&gt;$BG$11,E282&lt;&gt;$BG$12,E282&lt;&gt;$BG$13),"grey",EW282)))</f>
        <v>grey</v>
      </c>
      <c r="DE282" s="34" t="str">
        <f>IF(DE281="grey","grey",IF(F282="","yellow",IF(COUNTIF($BG$6:$BG$39,F282)&gt;0,"","red")))</f>
        <v>grey</v>
      </c>
      <c r="DF282" s="35" t="str">
        <f ca="1">IF(DE281="grey","grey",IFERROR(IF(COUNTIF(INDIRECT(F282),SUBSTITUTE(G282,"*","~")),EY282,"red"),IF(AND(G282&lt;&gt;$BG$7,G282&lt;&gt;$BG$8,G282&lt;&gt;$BG$9,G282&lt;&gt;$BG$10,G282&lt;&gt;$BG$11,G282&lt;&gt;$BG$12,G282&lt;&gt;$BG$13),"grey",EY282)))</f>
        <v>grey</v>
      </c>
      <c r="DG282" s="34" t="str">
        <f>IF(DG281="grey","grey",IF(H282="","yellow",IF(COUNTIF($BG$6:$BG$39,H282)&gt;0,"","red")))</f>
        <v>grey</v>
      </c>
      <c r="DH282" s="35" t="str">
        <f ca="1">IF(DG281="grey","grey",IFERROR(IF(COUNTIF(INDIRECT(H282),SUBSTITUTE(I282,"*","~")),FA282,"red"),IF(AND(I282&lt;&gt;$BG$7,I282&lt;&gt;$BG$8,I282&lt;&gt;$BG$9,I282&lt;&gt;$BG$10,I282&lt;&gt;$BG$11,I282&lt;&gt;$BG$12,I282&lt;&gt;$BG$13),"grey",FA282)))</f>
        <v>grey</v>
      </c>
      <c r="DI282" s="34" t="str">
        <f>IF(DI281="grey","grey",IF(J282="","yellow",IF(COUNTIF($BG$6:$BG$39,J282)&gt;0,"","red")))</f>
        <v>grey</v>
      </c>
      <c r="DJ282" s="35" t="str">
        <f ca="1">IF(DI281="grey","grey",IFERROR(IF(COUNTIF(INDIRECT(J282),SUBSTITUTE(K282,"*","~")),FC282,"red"),IF(AND(K282&lt;&gt;$BG$7,K282&lt;&gt;$BG$8,K282&lt;&gt;$BG$9,K282&lt;&gt;$BG$10,K282&lt;&gt;$BG$11,K282&lt;&gt;$BG$12,K282&lt;&gt;$BG$13),"grey",FC282)))</f>
        <v>grey</v>
      </c>
      <c r="DK282" s="34" t="str">
        <f>IF(DK281="grey","grey",IF(L282="","yellow",IF(COUNTIF($BG$6:$BG$39,L282)&gt;0,"","red")))</f>
        <v>grey</v>
      </c>
      <c r="DL282" s="35" t="str">
        <f ca="1">IF(DK281="grey","grey",IFERROR(IF(COUNTIF(INDIRECT(L282),SUBSTITUTE(M282,"*","~")),FE282,"red"),IF(AND(M282&lt;&gt;$BG$7,M282&lt;&gt;$BG$8,M282&lt;&gt;$BG$9,M282&lt;&gt;$BG$10,M282&lt;&gt;$BG$11,M282&lt;&gt;$BG$12,M282&lt;&gt;$BG$13),"grey",FE282)))</f>
        <v>grey</v>
      </c>
      <c r="DM282" s="22" t="str">
        <f>IFERROR(INDEX(内線情報!$BL$5:$BL$41,MATCH(R282,内線情報!$AI$5:$AI$43,0),1),"")</f>
        <v/>
      </c>
      <c r="DS282" s="1141"/>
      <c r="DV282" s="34" t="str">
        <f>CONCATENATE(B282,C282)</f>
        <v>未使用</v>
      </c>
      <c r="DW282" s="35"/>
      <c r="DX282" s="34" t="str">
        <f>CONCATENATE(D282,E282)</f>
        <v>未使用</v>
      </c>
      <c r="DY282" s="35"/>
      <c r="DZ282" s="34" t="str">
        <f>CONCATENATE(F282,G282)</f>
        <v>未使用</v>
      </c>
      <c r="EA282" s="35"/>
      <c r="EB282" s="34" t="str">
        <f>CONCATENATE(H282,I282)</f>
        <v>未使用</v>
      </c>
      <c r="EC282" s="35"/>
      <c r="ED282" s="34" t="str">
        <f>CONCATENATE(J282,K282)</f>
        <v>未使用</v>
      </c>
      <c r="EE282" s="35"/>
      <c r="EF282" s="34" t="str">
        <f>CONCATENATE(L282,M282)</f>
        <v>未使用</v>
      </c>
      <c r="EG282" s="35"/>
      <c r="EH282" s="22">
        <f>COUNTIF($DV$6:$EG$34,DV282)</f>
        <v>18</v>
      </c>
      <c r="EJ282" s="22">
        <f>COUNTIF($DV$6:$EG$34,DX282)</f>
        <v>18</v>
      </c>
      <c r="EL282" s="22">
        <f>COUNTIF($DV$6:$EG$34,DZ282)</f>
        <v>18</v>
      </c>
      <c r="EN282" s="22">
        <f>COUNTIF($DV$6:$EG$34,EB282)</f>
        <v>18</v>
      </c>
      <c r="EP282" s="22">
        <f>COUNTIF($DV$6:$EG$34,ED282)</f>
        <v>18</v>
      </c>
      <c r="ER282" s="22">
        <f>COUNTIF($DV$6:$EG$34,EF282)</f>
        <v>18</v>
      </c>
      <c r="ET282" s="34" t="str">
        <f>IF(DV282="未使用","",IF(EH282&lt;2,"","red"))</f>
        <v/>
      </c>
      <c r="EU282" s="35" t="str">
        <f>IF(B282="ボックスキー","",IF(C282="","red",FS282))</f>
        <v>red</v>
      </c>
      <c r="EV282" s="34" t="str">
        <f>IF(DX282="未使用","",IF(EJ282&lt;2,"","red"))</f>
        <v/>
      </c>
      <c r="EW282" s="35" t="str">
        <f>IF(D282="ボックスキー","",IF(E282="","red",FU282))</f>
        <v>red</v>
      </c>
      <c r="EX282" s="34" t="str">
        <f>IF(DZ282="未使用","",IF(EL282&lt;2,"","red"))</f>
        <v/>
      </c>
      <c r="EY282" s="35" t="str">
        <f>IF(F282="ボックスキー","",IF(G282="","red",FW282))</f>
        <v>red</v>
      </c>
      <c r="EZ282" s="34" t="str">
        <f>IF(EB282="未使用","",IF(EN282&lt;2,"","red"))</f>
        <v/>
      </c>
      <c r="FA282" s="35" t="str">
        <f>IF(H282="ボックスキー","",IF(I282="","red",FY282))</f>
        <v>red</v>
      </c>
      <c r="FB282" s="34" t="str">
        <f>IF(ED282="未使用","",IF(EP282&lt;2,"","red"))</f>
        <v/>
      </c>
      <c r="FC282" s="35" t="str">
        <f>IF(J282="ボックスキー","",IF(K282="","red",GA282))</f>
        <v>red</v>
      </c>
      <c r="FD282" s="34" t="str">
        <f>IF(EF282="未使用","",IF(ER282&lt;2,"","red"))</f>
        <v/>
      </c>
      <c r="FE282" s="35" t="str">
        <f>IF(L282="ボックスキー","",IF(M282="","red",GC282))</f>
        <v>red</v>
      </c>
      <c r="FF282" s="419"/>
      <c r="FG282" s="419"/>
      <c r="FH282" s="419"/>
      <c r="FI282" s="419"/>
      <c r="FJ282" s="419"/>
      <c r="FK282" s="419"/>
      <c r="FL282" s="419"/>
      <c r="FM282" s="419"/>
      <c r="FN282" s="419"/>
      <c r="FO282" s="419"/>
      <c r="FP282" s="419"/>
      <c r="FQ282" s="419"/>
      <c r="FR282" s="34"/>
      <c r="FS282" s="35" t="str">
        <f>IF(B282=$FG$6,INDEX($FG$7:$FG$18,C282),IF(B282=$FH$6,INDEX($FH$7:$FH$12,C282),IF(B282=$FI$6,INDEX($FI$7:$FI$18,C282),IF(B282=$FJ$6,INDEX($FJ$7:$FJ$56,C282),"none"))))</f>
        <v>none</v>
      </c>
      <c r="FT282" s="34"/>
      <c r="FU282" s="35" t="str">
        <f>IF(D282=$FG$6,INDEX($FG$7:$FG$18,E282),IF(D282=$FH$6,INDEX($FH$7:$FH$12,E282),IF(D282=$FI$6,INDEX($FI$7:$FI$18,E282),IF(D282=$FJ$6,INDEX($FJ$7:$FJ$56,E282),"none"))))</f>
        <v>none</v>
      </c>
      <c r="FV282" s="34"/>
      <c r="FW282" s="35" t="str">
        <f>IF(F282=$FG$6,INDEX($FG$7:$FG$18,G282),IF(F282=$FH$6,INDEX($FH$7:$FH$12,G282),IF(F282=$FI$6,INDEX($FI$7:$FI$18,G282),IF(F282=$FJ$6,INDEX($FJ$7:$FJ$56,G282),"none"))))</f>
        <v>none</v>
      </c>
      <c r="FX282" s="34"/>
      <c r="FY282" s="35" t="str">
        <f>IF(H282=$FG$6,INDEX($FG$7:$FG$18,I282),IF(H282=$FH$6,INDEX($FH$7:$FH$12,I282),IF(H282=$FI$6,INDEX($FI$7:$FI$18,I282),IF(H282=$FJ$6,INDEX($FJ$7:$FJ$56,I282),"none"))))</f>
        <v>none</v>
      </c>
      <c r="FZ282" s="34"/>
      <c r="GA282" s="35" t="str">
        <f>IF(J282=$FG$6,INDEX($FG$7:$FG$18,K282),IF(J282=$FH$6,INDEX($FH$7:$FH$12,K282),IF(J282=$FI$6,INDEX($FI$7:$FI$18,K282),IF(J282=$FJ$6,INDEX($FJ$7:$FJ$56,K282),"none"))))</f>
        <v>none</v>
      </c>
      <c r="GB282" s="34"/>
      <c r="GC282" s="35" t="str">
        <f>IF(L282=$FG$6,INDEX($FG$7:$FG$18,M282),IF(L282=$FH$6,INDEX($FH$7:$FH$12,M282),IF(L282=$FI$6,INDEX($FI$7:$FI$18,M282),IF(L282=$FJ$6,INDEX($FJ$7:$FJ$56,M282),"none"))))</f>
        <v>none</v>
      </c>
      <c r="GE282" s="1152"/>
      <c r="GF282" s="1152"/>
      <c r="GG282" s="1161"/>
      <c r="GH282" s="1152"/>
      <c r="GI282" s="633" t="str">
        <f t="shared" ref="GI282:HR282" si="750">IF(GI262="grey","grey",IF($GG281="grey","grey",IF(S282="","yellow",IF(COUNTIF($CW$6:$CW$7,S282)&gt;0,"","red"))))</f>
        <v>grey</v>
      </c>
      <c r="GJ282" s="633" t="str">
        <f t="shared" si="750"/>
        <v>grey</v>
      </c>
      <c r="GK282" s="633" t="str">
        <f t="shared" si="750"/>
        <v>grey</v>
      </c>
      <c r="GL282" s="633" t="str">
        <f t="shared" si="750"/>
        <v>grey</v>
      </c>
      <c r="GM282" s="633" t="str">
        <f t="shared" si="750"/>
        <v>grey</v>
      </c>
      <c r="GN282" s="633" t="str">
        <f t="shared" si="750"/>
        <v>grey</v>
      </c>
      <c r="GO282" s="633" t="str">
        <f t="shared" si="750"/>
        <v>grey</v>
      </c>
      <c r="GP282" s="633" t="str">
        <f t="shared" si="750"/>
        <v>grey</v>
      </c>
      <c r="GQ282" s="633" t="str">
        <f t="shared" si="750"/>
        <v>grey</v>
      </c>
      <c r="GR282" s="633" t="str">
        <f t="shared" si="750"/>
        <v>grey</v>
      </c>
      <c r="GS282" s="633" t="str">
        <f t="shared" si="750"/>
        <v>grey</v>
      </c>
      <c r="GT282" s="633" t="str">
        <f t="shared" si="750"/>
        <v>grey</v>
      </c>
      <c r="GU282" s="633" t="str">
        <f t="shared" si="750"/>
        <v>grey</v>
      </c>
      <c r="GV282" s="633" t="str">
        <f t="shared" si="750"/>
        <v>grey</v>
      </c>
      <c r="GW282" s="633" t="str">
        <f t="shared" si="750"/>
        <v>grey</v>
      </c>
      <c r="GX282" s="633" t="str">
        <f t="shared" si="750"/>
        <v>grey</v>
      </c>
      <c r="GY282" s="633" t="str">
        <f t="shared" si="750"/>
        <v>grey</v>
      </c>
      <c r="GZ282" s="633" t="str">
        <f t="shared" si="750"/>
        <v>grey</v>
      </c>
      <c r="HA282" s="633" t="str">
        <f t="shared" si="750"/>
        <v>grey</v>
      </c>
      <c r="HB282" s="633" t="str">
        <f t="shared" si="750"/>
        <v>grey</v>
      </c>
      <c r="HC282" s="633" t="str">
        <f t="shared" si="750"/>
        <v>grey</v>
      </c>
      <c r="HD282" s="633" t="str">
        <f t="shared" si="750"/>
        <v>grey</v>
      </c>
      <c r="HE282" s="633" t="str">
        <f t="shared" si="750"/>
        <v>grey</v>
      </c>
      <c r="HF282" s="633" t="str">
        <f t="shared" si="750"/>
        <v>grey</v>
      </c>
      <c r="HG282" s="633" t="str">
        <f t="shared" si="750"/>
        <v>grey</v>
      </c>
      <c r="HH282" s="633" t="str">
        <f t="shared" si="750"/>
        <v>grey</v>
      </c>
      <c r="HI282" s="633" t="str">
        <f t="shared" si="750"/>
        <v>grey</v>
      </c>
      <c r="HJ282" s="633" t="str">
        <f t="shared" si="750"/>
        <v>grey</v>
      </c>
      <c r="HK282" s="633" t="str">
        <f t="shared" si="750"/>
        <v>grey</v>
      </c>
      <c r="HL282" s="633" t="str">
        <f t="shared" si="750"/>
        <v>grey</v>
      </c>
      <c r="HM282" s="633" t="str">
        <f t="shared" si="750"/>
        <v>grey</v>
      </c>
      <c r="HN282" s="633" t="str">
        <f t="shared" si="750"/>
        <v>grey</v>
      </c>
      <c r="HO282" s="633" t="str">
        <f t="shared" si="750"/>
        <v>grey</v>
      </c>
      <c r="HP282" s="633" t="str">
        <f t="shared" si="750"/>
        <v>grey</v>
      </c>
      <c r="HQ282" s="633" t="str">
        <f t="shared" si="750"/>
        <v>grey</v>
      </c>
      <c r="HR282" s="633" t="str">
        <f t="shared" si="750"/>
        <v>grey</v>
      </c>
      <c r="HS282" s="1163"/>
      <c r="HT282" s="1152"/>
      <c r="HU282" s="1161"/>
    </row>
    <row r="283" spans="2:229">
      <c r="B283" s="1175" t="str">
        <f>IFERROR(INDEX($DV:$DV,ROW()),"")&amp;""</f>
        <v/>
      </c>
      <c r="C283" s="1176"/>
      <c r="D283" s="1177" t="str">
        <f>IFERROR(INDEX($DX:$DX,ROW()),"")&amp;""</f>
        <v/>
      </c>
      <c r="E283" s="1176"/>
      <c r="F283" s="1175" t="str">
        <f>IFERROR(INDEX($DZ:$DZ,ROW()),"")&amp;""</f>
        <v/>
      </c>
      <c r="G283" s="1176"/>
      <c r="H283" s="1175" t="str">
        <f>IFERROR(INDEX($EB:$EB,ROW()),"")&amp;""</f>
        <v/>
      </c>
      <c r="I283" s="1176"/>
      <c r="J283" s="1175" t="str">
        <f>IFERROR(INDEX($ED:$ED,ROW()),"")&amp;""</f>
        <v/>
      </c>
      <c r="K283" s="1176"/>
      <c r="L283" s="1175" t="str">
        <f>IFERROR(INDEX($EF:$EF,ROW()),"")&amp;""</f>
        <v/>
      </c>
      <c r="M283" s="1176"/>
      <c r="O283" s="1151">
        <v>10</v>
      </c>
      <c r="P283" s="1151" t="str">
        <f>IFERROR(INDEX(内線情報!$C$5:$C$54,MATCH($Q283,内線情報!$B$5:$B$54,0)),"")&amp;""</f>
        <v/>
      </c>
      <c r="Q283" s="1160"/>
      <c r="R283" s="1151" t="str">
        <f>IFERROR(INDEX(内線情報!$D$5:$D$54,MATCH($Q283,内線情報!$B$5:$B$54,0)),"")&amp;""</f>
        <v/>
      </c>
      <c r="S283" s="634" t="s">
        <v>643</v>
      </c>
      <c r="T283" s="634" t="s">
        <v>643</v>
      </c>
      <c r="U283" s="634" t="s">
        <v>643</v>
      </c>
      <c r="V283" s="634" t="s">
        <v>643</v>
      </c>
      <c r="W283" s="634" t="s">
        <v>643</v>
      </c>
      <c r="X283" s="634" t="s">
        <v>643</v>
      </c>
      <c r="Y283" s="634" t="s">
        <v>643</v>
      </c>
      <c r="Z283" s="634" t="s">
        <v>643</v>
      </c>
      <c r="AA283" s="634" t="s">
        <v>643</v>
      </c>
      <c r="AB283" s="634" t="s">
        <v>643</v>
      </c>
      <c r="AC283" s="634" t="s">
        <v>643</v>
      </c>
      <c r="AD283" s="634" t="s">
        <v>643</v>
      </c>
      <c r="AE283" s="634" t="s">
        <v>643</v>
      </c>
      <c r="AF283" s="634" t="s">
        <v>643</v>
      </c>
      <c r="AG283" s="634" t="s">
        <v>643</v>
      </c>
      <c r="AH283" s="634" t="s">
        <v>643</v>
      </c>
      <c r="AI283" s="634" t="s">
        <v>643</v>
      </c>
      <c r="AJ283" s="634" t="s">
        <v>643</v>
      </c>
      <c r="AK283" s="634" t="s">
        <v>643</v>
      </c>
      <c r="AL283" s="634" t="s">
        <v>643</v>
      </c>
      <c r="AM283" s="634" t="s">
        <v>643</v>
      </c>
      <c r="AN283" s="634" t="s">
        <v>643</v>
      </c>
      <c r="AO283" s="634" t="s">
        <v>643</v>
      </c>
      <c r="AP283" s="634" t="s">
        <v>643</v>
      </c>
      <c r="AQ283" s="634" t="s">
        <v>643</v>
      </c>
      <c r="AR283" s="634" t="s">
        <v>643</v>
      </c>
      <c r="AS283" s="634" t="s">
        <v>643</v>
      </c>
      <c r="AT283" s="634" t="s">
        <v>643</v>
      </c>
      <c r="AU283" s="634" t="s">
        <v>643</v>
      </c>
      <c r="AV283" s="634" t="s">
        <v>643</v>
      </c>
      <c r="AW283" s="634" t="s">
        <v>643</v>
      </c>
      <c r="AX283" s="634" t="s">
        <v>643</v>
      </c>
      <c r="AY283" s="634" t="s">
        <v>643</v>
      </c>
      <c r="AZ283" s="634" t="s">
        <v>643</v>
      </c>
      <c r="BA283" s="634" t="s">
        <v>643</v>
      </c>
      <c r="BB283" s="634" t="s">
        <v>643</v>
      </c>
      <c r="BC283" s="1178" t="s">
        <v>643</v>
      </c>
      <c r="BD283" s="1151" t="str">
        <f>IFERROR(IF(Q283="","",IF(ISBLANK(INDEX(内線情報!$G$5:$G$54,Q283)),1,DS283)),"")&amp;""</f>
        <v/>
      </c>
      <c r="BE283" s="1180"/>
      <c r="BP283" s="50" t="e">
        <f>INDEX(番号!$CA$5:$CB$44,C282,2)</f>
        <v>#VALUE!</v>
      </c>
      <c r="BQ283" s="50" t="str">
        <f>IF(C282="","",IF(BP283="",INDEX(番号!$CA$44:$CB281,C282,2),BP283))</f>
        <v/>
      </c>
      <c r="BR283" s="50" t="e">
        <f>INDEX(番号!$CC$5:$CE$52,C282,3)</f>
        <v>#VALUE!</v>
      </c>
      <c r="BS283" s="50" t="str">
        <f>IF(C282="","",IF(BR283="0",INDEX(番号!$CC$5:$CE$52,C282,2),BR283))&amp;""</f>
        <v/>
      </c>
      <c r="BT283" s="50" t="e">
        <f>INDEX(番号!$CA$5:$CB$44,E282,2)</f>
        <v>#VALUE!</v>
      </c>
      <c r="BU283" s="50" t="str">
        <f>IF(E282="","",IF(BT283="",INDEX(番号!$CA$44:$CB281,E282,2),BT283))&amp;""</f>
        <v/>
      </c>
      <c r="BV283" s="50" t="e">
        <f>INDEX(番号!$CC$5:$CE$52,E282,3)</f>
        <v>#VALUE!</v>
      </c>
      <c r="BW283" s="50" t="str">
        <f>IF(E282="","",IF(BV283="0",INDEX(番号!$CC$5:$CE$52,E282,2),BV283))&amp;""</f>
        <v/>
      </c>
      <c r="BX283" s="50" t="e">
        <f>INDEX(番号!$CA$5:$CB$44,G282,2)</f>
        <v>#VALUE!</v>
      </c>
      <c r="BY283" s="50" t="str">
        <f>IF(G282="","",IF(BX283="",INDEX(番号!$CA$44:$CB281,G282,2),BX283))&amp;""</f>
        <v/>
      </c>
      <c r="BZ283" s="50" t="e">
        <f>INDEX(番号!$CC$5:$CE$52,G282,3)</f>
        <v>#VALUE!</v>
      </c>
      <c r="CA283" s="50" t="str">
        <f>IF(G282="","",IF(BZ283="0",INDEX(番号!$CC$5:$CE$52,G282,2),BZ283))&amp;""</f>
        <v/>
      </c>
      <c r="CB283" s="50" t="e">
        <f>INDEX(番号!$CA$5:$CB$44,I282,2)</f>
        <v>#VALUE!</v>
      </c>
      <c r="CC283" s="50" t="str">
        <f>IF(I282="","",IF(CB283="",INDEX(番号!$CA$44:$CB281,I282,2),CB283))&amp;""</f>
        <v/>
      </c>
      <c r="CD283" s="50" t="e">
        <f>INDEX(番号!$CC$5:$CE$52,I282,3)</f>
        <v>#VALUE!</v>
      </c>
      <c r="CE283" s="50" t="str">
        <f>IF(I282="","",IF(CD283="0",INDEX(番号!$CC$5:$CE$52,I282,2),CD283))&amp;""</f>
        <v/>
      </c>
      <c r="CF283" s="50" t="e">
        <f>INDEX(番号!$CA$5:$CB$44,K282,2)</f>
        <v>#VALUE!</v>
      </c>
      <c r="CG283" s="50" t="str">
        <f>IF(K282="","",IF(CF283="",INDEX(番号!$CA$5:$CB$44,K282,1),CF283))&amp;""</f>
        <v/>
      </c>
      <c r="CH283" s="50" t="e">
        <f>INDEX(番号!$CC$5:$CE$52,K282,3)</f>
        <v>#VALUE!</v>
      </c>
      <c r="CI283" s="50" t="str">
        <f>IF(K282="","",IF(CH283="0",INDEX(番号!$CC$5:$CE$52,K282,2),CH283))&amp;""</f>
        <v/>
      </c>
      <c r="CJ283" s="50" t="e">
        <f>INDEX(番号!$CA$5:$CB$44,M282,2)</f>
        <v>#VALUE!</v>
      </c>
      <c r="CK283" s="50" t="str">
        <f>IF(M282="","",IF(CJ283="",INDEX(番号!$CA$5:$CB$44,M282,1),CJ283))&amp;""</f>
        <v/>
      </c>
      <c r="CL283" s="50" t="e">
        <f>INDEX(番号!$CC$5:$CE$52,M282,3)</f>
        <v>#VALUE!</v>
      </c>
      <c r="CM283" s="50" t="str">
        <f>IF(M282="","",IF(CL283="0",INDEX(番号!$CC$5:$CE$52,M282,2),CL283))&amp;""</f>
        <v/>
      </c>
      <c r="DA283" s="1153" t="str">
        <f>IF(DA281="grey","grey","")</f>
        <v>grey</v>
      </c>
      <c r="DB283" s="1154"/>
      <c r="DC283" s="1153" t="str">
        <f>IF(DC281="grey","grey","")</f>
        <v>grey</v>
      </c>
      <c r="DD283" s="1154"/>
      <c r="DE283" s="1153" t="str">
        <f>IF(DE281="grey","grey","")</f>
        <v>grey</v>
      </c>
      <c r="DF283" s="1154"/>
      <c r="DG283" s="1153" t="str">
        <f>IF(DG281="grey","grey","")</f>
        <v>grey</v>
      </c>
      <c r="DH283" s="1154"/>
      <c r="DI283" s="1153" t="str">
        <f>IF(DI281="grey","grey","")</f>
        <v>grey</v>
      </c>
      <c r="DJ283" s="1154"/>
      <c r="DK283" s="1153" t="str">
        <f>IF(DK281="grey","grey","")</f>
        <v>grey</v>
      </c>
      <c r="DL283" s="1154"/>
      <c r="DM283" s="22" t="str">
        <f>IFERROR(INDEX(内線情報!$BL$5:$BL$41,MATCH(R283,内線情報!$AI$5:$AI$43,0),1),"")</f>
        <v/>
      </c>
      <c r="DS283" s="1141" t="e">
        <f>INDEX(内線情報!$G$5:$G$54,MATCH(Q283,DK,0))</f>
        <v>#N/A</v>
      </c>
      <c r="DV283" s="1153" t="str">
        <f>IF(B282="DK",BQ283,IF(B282="NK",BS283,""))</f>
        <v/>
      </c>
      <c r="DW283" s="1154"/>
      <c r="DX283" s="1155" t="str">
        <f>IF(D282="DK",BU283,IF(D282="NK",BW283,""))</f>
        <v/>
      </c>
      <c r="DY283" s="1156"/>
      <c r="DZ283" s="1155" t="str">
        <f>IF(F282="DK",BY283,IF(F282="NK",CA283,""))</f>
        <v/>
      </c>
      <c r="EA283" s="1156"/>
      <c r="EB283" s="1155" t="str">
        <f>IF(H282="DK",CC283,IF(H282="NK",CE283,""))</f>
        <v/>
      </c>
      <c r="EC283" s="1156"/>
      <c r="ED283" s="1155" t="str">
        <f>IF(J282="DK",CG283,IF(J282="NK",CI283,""))</f>
        <v/>
      </c>
      <c r="EE283" s="1156"/>
      <c r="EF283" s="1155" t="str">
        <f>IF(L282="DK",CK283,IF(L282="NK",CM283,""))</f>
        <v/>
      </c>
      <c r="EG283" s="1156"/>
      <c r="ET283" s="1153"/>
      <c r="EU283" s="1154"/>
      <c r="EV283" s="1153"/>
      <c r="EW283" s="1154"/>
      <c r="EX283" s="1153"/>
      <c r="EY283" s="1154"/>
      <c r="EZ283" s="1153"/>
      <c r="FA283" s="1154"/>
      <c r="FB283" s="1153"/>
      <c r="FC283" s="1154"/>
      <c r="FD283" s="1153"/>
      <c r="FE283" s="1154"/>
      <c r="FF283" s="411"/>
      <c r="FG283" s="411"/>
      <c r="FH283" s="411"/>
      <c r="FI283" s="411"/>
      <c r="FJ283" s="411"/>
      <c r="FK283" s="411"/>
      <c r="FL283" s="411"/>
      <c r="FM283" s="411"/>
      <c r="FN283" s="411"/>
      <c r="FO283" s="411"/>
      <c r="FP283" s="411"/>
      <c r="FQ283" s="411"/>
      <c r="FR283" s="1153"/>
      <c r="FS283" s="1154"/>
      <c r="FT283" s="1153"/>
      <c r="FU283" s="1154"/>
      <c r="FV283" s="1153"/>
      <c r="FW283" s="1154"/>
      <c r="FX283" s="1153"/>
      <c r="FY283" s="1154"/>
      <c r="FZ283" s="1153"/>
      <c r="GA283" s="1154"/>
      <c r="GB283" s="1153"/>
      <c r="GC283" s="1154"/>
      <c r="GE283" s="1151" t="str">
        <f>IF($GF283="grey","grey","")</f>
        <v>grey</v>
      </c>
      <c r="GF283" s="1151" t="str">
        <f>IF($GG283="grey","grey","")</f>
        <v>grey</v>
      </c>
      <c r="GG283" s="1160" t="str">
        <f>IF(Q283="","grey",IF(COUNTIF(Q:Q,Q283)&gt;1,"red",IF(COUNTIF(_DK,Q283)&gt;0,"","red")))</f>
        <v>grey</v>
      </c>
      <c r="GH283" s="1151" t="str">
        <f>IF($GF283="grey","grey","")</f>
        <v>grey</v>
      </c>
      <c r="GI283" s="633" t="str">
        <f t="shared" ref="GI283:HR283" si="751">IF(GI262="grey","grey",IF($GG283="grey","grey",IF(S283="","yellow",IF(COUNTIF($CT$6:$CT$21,S283)&gt;0,"","red"))))</f>
        <v>grey</v>
      </c>
      <c r="GJ283" s="633" t="str">
        <f t="shared" si="751"/>
        <v>grey</v>
      </c>
      <c r="GK283" s="633" t="str">
        <f t="shared" si="751"/>
        <v>grey</v>
      </c>
      <c r="GL283" s="633" t="str">
        <f t="shared" si="751"/>
        <v>grey</v>
      </c>
      <c r="GM283" s="633" t="str">
        <f t="shared" si="751"/>
        <v>grey</v>
      </c>
      <c r="GN283" s="633" t="str">
        <f t="shared" si="751"/>
        <v>grey</v>
      </c>
      <c r="GO283" s="633" t="str">
        <f t="shared" si="751"/>
        <v>grey</v>
      </c>
      <c r="GP283" s="633" t="str">
        <f t="shared" si="751"/>
        <v>grey</v>
      </c>
      <c r="GQ283" s="633" t="str">
        <f t="shared" si="751"/>
        <v>grey</v>
      </c>
      <c r="GR283" s="633" t="str">
        <f t="shared" si="751"/>
        <v>grey</v>
      </c>
      <c r="GS283" s="633" t="str">
        <f t="shared" si="751"/>
        <v>grey</v>
      </c>
      <c r="GT283" s="633" t="str">
        <f t="shared" si="751"/>
        <v>grey</v>
      </c>
      <c r="GU283" s="633" t="str">
        <f t="shared" si="751"/>
        <v>grey</v>
      </c>
      <c r="GV283" s="633" t="str">
        <f t="shared" si="751"/>
        <v>grey</v>
      </c>
      <c r="GW283" s="633" t="str">
        <f t="shared" si="751"/>
        <v>grey</v>
      </c>
      <c r="GX283" s="633" t="str">
        <f t="shared" si="751"/>
        <v>grey</v>
      </c>
      <c r="GY283" s="633" t="str">
        <f t="shared" si="751"/>
        <v>grey</v>
      </c>
      <c r="GZ283" s="633" t="str">
        <f t="shared" si="751"/>
        <v>grey</v>
      </c>
      <c r="HA283" s="633" t="str">
        <f t="shared" si="751"/>
        <v>grey</v>
      </c>
      <c r="HB283" s="633" t="str">
        <f t="shared" si="751"/>
        <v>grey</v>
      </c>
      <c r="HC283" s="633" t="str">
        <f t="shared" si="751"/>
        <v>grey</v>
      </c>
      <c r="HD283" s="633" t="str">
        <f t="shared" si="751"/>
        <v>grey</v>
      </c>
      <c r="HE283" s="633" t="str">
        <f t="shared" si="751"/>
        <v>grey</v>
      </c>
      <c r="HF283" s="633" t="str">
        <f t="shared" si="751"/>
        <v>grey</v>
      </c>
      <c r="HG283" s="633" t="str">
        <f t="shared" si="751"/>
        <v>grey</v>
      </c>
      <c r="HH283" s="633" t="str">
        <f t="shared" si="751"/>
        <v>grey</v>
      </c>
      <c r="HI283" s="633" t="str">
        <f t="shared" si="751"/>
        <v>grey</v>
      </c>
      <c r="HJ283" s="633" t="str">
        <f t="shared" si="751"/>
        <v>grey</v>
      </c>
      <c r="HK283" s="633" t="str">
        <f t="shared" si="751"/>
        <v>grey</v>
      </c>
      <c r="HL283" s="633" t="str">
        <f t="shared" si="751"/>
        <v>grey</v>
      </c>
      <c r="HM283" s="633" t="str">
        <f t="shared" si="751"/>
        <v>grey</v>
      </c>
      <c r="HN283" s="633" t="str">
        <f t="shared" si="751"/>
        <v>grey</v>
      </c>
      <c r="HO283" s="633" t="str">
        <f t="shared" si="751"/>
        <v>grey</v>
      </c>
      <c r="HP283" s="633" t="str">
        <f t="shared" si="751"/>
        <v>grey</v>
      </c>
      <c r="HQ283" s="633" t="str">
        <f t="shared" si="751"/>
        <v>grey</v>
      </c>
      <c r="HR283" s="633" t="str">
        <f t="shared" si="751"/>
        <v>grey</v>
      </c>
      <c r="HS283" s="1162" t="str">
        <f t="shared" ref="HS283" si="752">IF($GG283="grey","grey",IF(BC283="","",IF(COUNTIF($CV$6:$CV$7,BC283)&gt;0,"","red")))</f>
        <v>grey</v>
      </c>
      <c r="HT283" s="1151" t="str">
        <f t="shared" ref="HT283:HU283" si="753">IF($GG283="grey","grey","")</f>
        <v>grey</v>
      </c>
      <c r="HU283" s="1160" t="str">
        <f t="shared" si="753"/>
        <v>grey</v>
      </c>
    </row>
    <row r="284" spans="2:229">
      <c r="B284" s="1175" t="str">
        <f>IFERROR(INDEX($DV:$DV,ROW()),"")&amp;""</f>
        <v/>
      </c>
      <c r="C284" s="1176"/>
      <c r="D284" s="1177" t="str">
        <f>IFERROR(INDEX($DX:$DX,ROW()),"")&amp;""</f>
        <v/>
      </c>
      <c r="E284" s="1176"/>
      <c r="F284" s="1175" t="str">
        <f>IFERROR(INDEX($DZ:$DZ,ROW()),"")&amp;""</f>
        <v/>
      </c>
      <c r="G284" s="1176"/>
      <c r="H284" s="1175" t="str">
        <f>IFERROR(INDEX($EB:$EB,ROW()),"")&amp;""</f>
        <v/>
      </c>
      <c r="I284" s="1176"/>
      <c r="J284" s="1175" t="str">
        <f>IFERROR(INDEX($ED:$ED,ROW()),"")&amp;""</f>
        <v/>
      </c>
      <c r="K284" s="1176"/>
      <c r="L284" s="1175" t="str">
        <f>IFERROR(INDEX($EF:$EF,ROW()),"")&amp;""</f>
        <v/>
      </c>
      <c r="M284" s="1176"/>
      <c r="O284" s="1152"/>
      <c r="P284" s="1152"/>
      <c r="Q284" s="1161"/>
      <c r="R284" s="1152"/>
      <c r="S284" s="635" t="s">
        <v>643</v>
      </c>
      <c r="T284" s="635" t="s">
        <v>643</v>
      </c>
      <c r="U284" s="635" t="s">
        <v>643</v>
      </c>
      <c r="V284" s="635" t="s">
        <v>643</v>
      </c>
      <c r="W284" s="635" t="s">
        <v>643</v>
      </c>
      <c r="X284" s="635" t="s">
        <v>643</v>
      </c>
      <c r="Y284" s="635" t="s">
        <v>643</v>
      </c>
      <c r="Z284" s="635" t="s">
        <v>643</v>
      </c>
      <c r="AA284" s="635" t="s">
        <v>643</v>
      </c>
      <c r="AB284" s="635" t="s">
        <v>643</v>
      </c>
      <c r="AC284" s="635" t="s">
        <v>643</v>
      </c>
      <c r="AD284" s="635" t="s">
        <v>643</v>
      </c>
      <c r="AE284" s="635" t="s">
        <v>643</v>
      </c>
      <c r="AF284" s="635" t="s">
        <v>643</v>
      </c>
      <c r="AG284" s="635" t="s">
        <v>643</v>
      </c>
      <c r="AH284" s="635" t="s">
        <v>643</v>
      </c>
      <c r="AI284" s="635" t="s">
        <v>643</v>
      </c>
      <c r="AJ284" s="635" t="s">
        <v>643</v>
      </c>
      <c r="AK284" s="635" t="s">
        <v>643</v>
      </c>
      <c r="AL284" s="635" t="s">
        <v>643</v>
      </c>
      <c r="AM284" s="635" t="s">
        <v>643</v>
      </c>
      <c r="AN284" s="635" t="s">
        <v>643</v>
      </c>
      <c r="AO284" s="635" t="s">
        <v>643</v>
      </c>
      <c r="AP284" s="635" t="s">
        <v>643</v>
      </c>
      <c r="AQ284" s="635" t="s">
        <v>643</v>
      </c>
      <c r="AR284" s="635" t="s">
        <v>643</v>
      </c>
      <c r="AS284" s="635" t="s">
        <v>643</v>
      </c>
      <c r="AT284" s="635" t="s">
        <v>643</v>
      </c>
      <c r="AU284" s="635" t="s">
        <v>643</v>
      </c>
      <c r="AV284" s="635" t="s">
        <v>643</v>
      </c>
      <c r="AW284" s="635" t="s">
        <v>643</v>
      </c>
      <c r="AX284" s="635" t="s">
        <v>643</v>
      </c>
      <c r="AY284" s="635" t="s">
        <v>643</v>
      </c>
      <c r="AZ284" s="635" t="s">
        <v>643</v>
      </c>
      <c r="BA284" s="635" t="s">
        <v>643</v>
      </c>
      <c r="BB284" s="635" t="s">
        <v>643</v>
      </c>
      <c r="BC284" s="1179"/>
      <c r="BD284" s="1152"/>
      <c r="BE284" s="1181"/>
      <c r="BP284" s="50" t="s">
        <v>720</v>
      </c>
      <c r="BQ284" s="50" t="str">
        <f>IF(C282="","",INDEX(外線情報!$K$5:$K$16,C282,1))&amp;""</f>
        <v/>
      </c>
      <c r="BR284" s="50" t="s">
        <v>417</v>
      </c>
      <c r="BS284" s="50" t="str">
        <f>IF(C282="","",INDEX(NK･NKG!$CG$5:$CG$52,C282,1))&amp;""</f>
        <v/>
      </c>
      <c r="BT284" s="50" t="s">
        <v>720</v>
      </c>
      <c r="BU284" s="50" t="str">
        <f>IF(E282="","",INDEX(外線情報!$K$5:$K$16,E282,1))&amp;""</f>
        <v/>
      </c>
      <c r="BV284" s="50" t="s">
        <v>417</v>
      </c>
      <c r="BW284" s="50" t="str">
        <f>IF(E282="","",INDEX(NK･NKG!$CG$5:$CG$52,E282,1))&amp;""</f>
        <v/>
      </c>
      <c r="BX284" s="50" t="s">
        <v>720</v>
      </c>
      <c r="BY284" s="50" t="str">
        <f>IF(G282="","",INDEX(外線情報!$K$5:$K$16,G282,1))&amp;""</f>
        <v/>
      </c>
      <c r="BZ284" s="50" t="s">
        <v>417</v>
      </c>
      <c r="CA284" s="50" t="str">
        <f>IF(G282="","",INDEX(NK･NKG!$CG$5:$CG$52,G282,1))&amp;""</f>
        <v/>
      </c>
      <c r="CB284" s="50" t="s">
        <v>720</v>
      </c>
      <c r="CC284" s="50" t="str">
        <f>IF(I282="","",INDEX(外線情報!$K$5:$K$16,I282,1))&amp;""</f>
        <v/>
      </c>
      <c r="CD284" s="50" t="s">
        <v>417</v>
      </c>
      <c r="CE284" s="50" t="str">
        <f>IF(I282="","",INDEX(NK･NKG!$CG$5:$CG$52,I282,1))&amp;""</f>
        <v/>
      </c>
      <c r="CF284" s="50" t="s">
        <v>720</v>
      </c>
      <c r="CG284" s="50" t="str">
        <f>IF(K282="","",INDEX(外線情報!$K$5:$K$16,K282,1))&amp;""</f>
        <v/>
      </c>
      <c r="CH284" s="50" t="s">
        <v>417</v>
      </c>
      <c r="CI284" s="50" t="str">
        <f>IF(K282="","",INDEX(NK･NKG!$CG$5:$CG$52,K282,1))&amp;""</f>
        <v/>
      </c>
      <c r="CJ284" s="50" t="s">
        <v>720</v>
      </c>
      <c r="CK284" s="50" t="str">
        <f>IF(M282="","",INDEX(外線情報!$K$5:$K$16,M282,1))&amp;""</f>
        <v/>
      </c>
      <c r="CL284" s="50" t="s">
        <v>417</v>
      </c>
      <c r="CM284" s="50" t="str">
        <f>IF(M282="","",INDEX(NK･NKG!$CG$5:$CG$52,M282,1))&amp;""</f>
        <v/>
      </c>
      <c r="DA284" s="1153" t="str">
        <f t="shared" ref="DA284" si="754">IF(DA281="grey","grey","")</f>
        <v>grey</v>
      </c>
      <c r="DB284" s="1154"/>
      <c r="DC284" s="1153" t="str">
        <f t="shared" ref="DC284" si="755">IF(DC281="grey","grey","")</f>
        <v>grey</v>
      </c>
      <c r="DD284" s="1154"/>
      <c r="DE284" s="1153" t="str">
        <f t="shared" ref="DE284" si="756">IF(DE281="grey","grey","")</f>
        <v>grey</v>
      </c>
      <c r="DF284" s="1154"/>
      <c r="DG284" s="1153" t="str">
        <f t="shared" ref="DG284" si="757">IF(DG281="grey","grey","")</f>
        <v>grey</v>
      </c>
      <c r="DH284" s="1154"/>
      <c r="DI284" s="1153" t="str">
        <f t="shared" ref="DI284" si="758">IF(DI281="grey","grey","")</f>
        <v>grey</v>
      </c>
      <c r="DJ284" s="1154"/>
      <c r="DK284" s="1153" t="str">
        <f t="shared" ref="DK284" si="759">IF(DK281="grey","grey","")</f>
        <v>grey</v>
      </c>
      <c r="DL284" s="1154"/>
      <c r="DM284" s="22" t="str">
        <f>IFERROR(INDEX(内線情報!$BL$5:$BL$41,MATCH(R284,内線情報!$AI$5:$AI$43,0),1),"")</f>
        <v/>
      </c>
      <c r="DS284" s="1141"/>
      <c r="DV284" s="1153" t="str">
        <f>IF(B282="IK",BQ284,IF(B282="NK",BS284,""))</f>
        <v/>
      </c>
      <c r="DW284" s="1154"/>
      <c r="DX284" s="1155" t="str">
        <f>IF(D282="IK",BU284,IF(D282="NK",BW284,""))</f>
        <v/>
      </c>
      <c r="DY284" s="1156"/>
      <c r="DZ284" s="1155" t="str">
        <f>IF(F282="IK",BY284,IF(F282="NK",CA284,""))</f>
        <v/>
      </c>
      <c r="EA284" s="1156"/>
      <c r="EB284" s="1155" t="str">
        <f>IF(H282="IK",CC284,IF(H282="NK",CE284,""))</f>
        <v/>
      </c>
      <c r="EC284" s="1156"/>
      <c r="ED284" s="1155" t="str">
        <f>IF(J282="IK",CG284,IF(J282="NK",CI284,""))</f>
        <v/>
      </c>
      <c r="EE284" s="1156"/>
      <c r="EF284" s="1155" t="str">
        <f>IF(L282="IK",CK284,IF(L282="NK",CM284,""))</f>
        <v/>
      </c>
      <c r="EG284" s="1156"/>
      <c r="ET284" s="1153"/>
      <c r="EU284" s="1154"/>
      <c r="EV284" s="1153"/>
      <c r="EW284" s="1154"/>
      <c r="EX284" s="1153"/>
      <c r="EY284" s="1154"/>
      <c r="EZ284" s="1153"/>
      <c r="FA284" s="1154"/>
      <c r="FB284" s="1153"/>
      <c r="FC284" s="1154"/>
      <c r="FD284" s="1153"/>
      <c r="FE284" s="1154"/>
      <c r="FF284" s="411"/>
      <c r="FG284" s="411"/>
      <c r="FH284" s="411"/>
      <c r="FI284" s="411"/>
      <c r="FJ284" s="411"/>
      <c r="FK284" s="411"/>
      <c r="FL284" s="411"/>
      <c r="FM284" s="411"/>
      <c r="FN284" s="411"/>
      <c r="FO284" s="411"/>
      <c r="FP284" s="411"/>
      <c r="FQ284" s="411"/>
      <c r="FR284" s="1153"/>
      <c r="FS284" s="1154"/>
      <c r="FT284" s="1153"/>
      <c r="FU284" s="1154"/>
      <c r="FV284" s="1153"/>
      <c r="FW284" s="1154"/>
      <c r="FX284" s="1153"/>
      <c r="FY284" s="1154"/>
      <c r="FZ284" s="1153"/>
      <c r="GA284" s="1154"/>
      <c r="GB284" s="1153"/>
      <c r="GC284" s="1154"/>
      <c r="GE284" s="1152"/>
      <c r="GF284" s="1152"/>
      <c r="GG284" s="1161"/>
      <c r="GH284" s="1152"/>
      <c r="GI284" s="633" t="str">
        <f t="shared" ref="GI284:HR284" si="760">IF(GI262="grey","grey",IF($GG283="grey","grey",IF(S284="","yellow",IF(COUNTIF($CW$6:$CW$7,S284)&gt;0,"","red"))))</f>
        <v>grey</v>
      </c>
      <c r="GJ284" s="633" t="str">
        <f t="shared" si="760"/>
        <v>grey</v>
      </c>
      <c r="GK284" s="633" t="str">
        <f t="shared" si="760"/>
        <v>grey</v>
      </c>
      <c r="GL284" s="633" t="str">
        <f t="shared" si="760"/>
        <v>grey</v>
      </c>
      <c r="GM284" s="633" t="str">
        <f t="shared" si="760"/>
        <v>grey</v>
      </c>
      <c r="GN284" s="633" t="str">
        <f t="shared" si="760"/>
        <v>grey</v>
      </c>
      <c r="GO284" s="633" t="str">
        <f t="shared" si="760"/>
        <v>grey</v>
      </c>
      <c r="GP284" s="633" t="str">
        <f t="shared" si="760"/>
        <v>grey</v>
      </c>
      <c r="GQ284" s="633" t="str">
        <f t="shared" si="760"/>
        <v>grey</v>
      </c>
      <c r="GR284" s="633" t="str">
        <f t="shared" si="760"/>
        <v>grey</v>
      </c>
      <c r="GS284" s="633" t="str">
        <f t="shared" si="760"/>
        <v>grey</v>
      </c>
      <c r="GT284" s="633" t="str">
        <f t="shared" si="760"/>
        <v>grey</v>
      </c>
      <c r="GU284" s="633" t="str">
        <f t="shared" si="760"/>
        <v>grey</v>
      </c>
      <c r="GV284" s="633" t="str">
        <f t="shared" si="760"/>
        <v>grey</v>
      </c>
      <c r="GW284" s="633" t="str">
        <f t="shared" si="760"/>
        <v>grey</v>
      </c>
      <c r="GX284" s="633" t="str">
        <f t="shared" si="760"/>
        <v>grey</v>
      </c>
      <c r="GY284" s="633" t="str">
        <f t="shared" si="760"/>
        <v>grey</v>
      </c>
      <c r="GZ284" s="633" t="str">
        <f t="shared" si="760"/>
        <v>grey</v>
      </c>
      <c r="HA284" s="633" t="str">
        <f t="shared" si="760"/>
        <v>grey</v>
      </c>
      <c r="HB284" s="633" t="str">
        <f t="shared" si="760"/>
        <v>grey</v>
      </c>
      <c r="HC284" s="633" t="str">
        <f t="shared" si="760"/>
        <v>grey</v>
      </c>
      <c r="HD284" s="633" t="str">
        <f t="shared" si="760"/>
        <v>grey</v>
      </c>
      <c r="HE284" s="633" t="str">
        <f t="shared" si="760"/>
        <v>grey</v>
      </c>
      <c r="HF284" s="633" t="str">
        <f t="shared" si="760"/>
        <v>grey</v>
      </c>
      <c r="HG284" s="633" t="str">
        <f t="shared" si="760"/>
        <v>grey</v>
      </c>
      <c r="HH284" s="633" t="str">
        <f t="shared" si="760"/>
        <v>grey</v>
      </c>
      <c r="HI284" s="633" t="str">
        <f t="shared" si="760"/>
        <v>grey</v>
      </c>
      <c r="HJ284" s="633" t="str">
        <f t="shared" si="760"/>
        <v>grey</v>
      </c>
      <c r="HK284" s="633" t="str">
        <f t="shared" si="760"/>
        <v>grey</v>
      </c>
      <c r="HL284" s="633" t="str">
        <f t="shared" si="760"/>
        <v>grey</v>
      </c>
      <c r="HM284" s="633" t="str">
        <f t="shared" si="760"/>
        <v>grey</v>
      </c>
      <c r="HN284" s="633" t="str">
        <f t="shared" si="760"/>
        <v>grey</v>
      </c>
      <c r="HO284" s="633" t="str">
        <f t="shared" si="760"/>
        <v>grey</v>
      </c>
      <c r="HP284" s="633" t="str">
        <f t="shared" si="760"/>
        <v>grey</v>
      </c>
      <c r="HQ284" s="633" t="str">
        <f t="shared" si="760"/>
        <v>grey</v>
      </c>
      <c r="HR284" s="633" t="str">
        <f t="shared" si="760"/>
        <v>grey</v>
      </c>
      <c r="HS284" s="1163"/>
      <c r="HT284" s="1152"/>
      <c r="HU284" s="1161"/>
    </row>
    <row r="285" spans="2:229">
      <c r="B285" s="1184" t="s">
        <v>1318</v>
      </c>
      <c r="C285" s="1185"/>
      <c r="D285" s="1182" t="s">
        <v>1318</v>
      </c>
      <c r="E285" s="1183"/>
      <c r="F285" s="1184" t="s">
        <v>1318</v>
      </c>
      <c r="G285" s="1185"/>
      <c r="H285" s="1182" t="s">
        <v>1318</v>
      </c>
      <c r="I285" s="1183"/>
      <c r="J285" s="1184" t="s">
        <v>1318</v>
      </c>
      <c r="K285" s="1185"/>
      <c r="L285" s="1182" t="s">
        <v>1318</v>
      </c>
      <c r="M285" s="1183"/>
      <c r="O285" s="1151">
        <v>11</v>
      </c>
      <c r="P285" s="1151" t="str">
        <f>IFERROR(INDEX(内線情報!$C$5:$C$54,MATCH($Q285,内線情報!$B$5:$B$54,0)),"")&amp;""</f>
        <v/>
      </c>
      <c r="Q285" s="1160"/>
      <c r="R285" s="1151" t="str">
        <f>IFERROR(INDEX(内線情報!$D$5:$D$54,MATCH($Q285,内線情報!$B$5:$B$54,0)),"")&amp;""</f>
        <v/>
      </c>
      <c r="S285" s="634" t="s">
        <v>643</v>
      </c>
      <c r="T285" s="634" t="s">
        <v>643</v>
      </c>
      <c r="U285" s="634" t="s">
        <v>643</v>
      </c>
      <c r="V285" s="634" t="s">
        <v>643</v>
      </c>
      <c r="W285" s="634" t="s">
        <v>643</v>
      </c>
      <c r="X285" s="634" t="s">
        <v>643</v>
      </c>
      <c r="Y285" s="634" t="s">
        <v>643</v>
      </c>
      <c r="Z285" s="634" t="s">
        <v>643</v>
      </c>
      <c r="AA285" s="634" t="s">
        <v>643</v>
      </c>
      <c r="AB285" s="634" t="s">
        <v>643</v>
      </c>
      <c r="AC285" s="634" t="s">
        <v>643</v>
      </c>
      <c r="AD285" s="634" t="s">
        <v>643</v>
      </c>
      <c r="AE285" s="634" t="s">
        <v>643</v>
      </c>
      <c r="AF285" s="634" t="s">
        <v>643</v>
      </c>
      <c r="AG285" s="634" t="s">
        <v>643</v>
      </c>
      <c r="AH285" s="634" t="s">
        <v>643</v>
      </c>
      <c r="AI285" s="634" t="s">
        <v>643</v>
      </c>
      <c r="AJ285" s="634" t="s">
        <v>643</v>
      </c>
      <c r="AK285" s="634" t="s">
        <v>643</v>
      </c>
      <c r="AL285" s="634" t="s">
        <v>643</v>
      </c>
      <c r="AM285" s="634" t="s">
        <v>643</v>
      </c>
      <c r="AN285" s="634" t="s">
        <v>643</v>
      </c>
      <c r="AO285" s="634" t="s">
        <v>643</v>
      </c>
      <c r="AP285" s="634" t="s">
        <v>643</v>
      </c>
      <c r="AQ285" s="634" t="s">
        <v>643</v>
      </c>
      <c r="AR285" s="634" t="s">
        <v>643</v>
      </c>
      <c r="AS285" s="634" t="s">
        <v>643</v>
      </c>
      <c r="AT285" s="634" t="s">
        <v>643</v>
      </c>
      <c r="AU285" s="634" t="s">
        <v>643</v>
      </c>
      <c r="AV285" s="634" t="s">
        <v>643</v>
      </c>
      <c r="AW285" s="634" t="s">
        <v>643</v>
      </c>
      <c r="AX285" s="634" t="s">
        <v>643</v>
      </c>
      <c r="AY285" s="634" t="s">
        <v>643</v>
      </c>
      <c r="AZ285" s="634" t="s">
        <v>643</v>
      </c>
      <c r="BA285" s="634" t="s">
        <v>643</v>
      </c>
      <c r="BB285" s="634" t="s">
        <v>643</v>
      </c>
      <c r="BC285" s="1178" t="s">
        <v>643</v>
      </c>
      <c r="BD285" s="1151" t="str">
        <f>IFERROR(IF(Q285="","",IF(ISBLANK(INDEX(内線情報!$G$5:$G$54,Q285)),1,DS285)),"")&amp;""</f>
        <v/>
      </c>
      <c r="BE285" s="1180"/>
      <c r="BW285" s="50"/>
      <c r="CH285" s="50"/>
      <c r="CI285" s="50"/>
      <c r="DA285" s="1153" t="str">
        <f>IF(DA281="grey","grey",IF(AND(B282&lt;&gt;$BG$7,B282&lt;&gt;$BG$9,B282&lt;&gt;$BG$13,B282&lt;&gt;$BG$12),"grey",IF(B285="","yellow",IF(COUNTIF($CN$6:$CN$32,B285)&gt;0,"","red"))))</f>
        <v>grey</v>
      </c>
      <c r="DB285" s="1154"/>
      <c r="DC285" s="1153" t="str">
        <f>IF(DC281="grey","grey",IF(AND(D282&lt;&gt;$BG$7,D282&lt;&gt;$BG$9,D282&lt;&gt;$BG$13,D282&lt;&gt;$BG$12),"grey",IF(D285="","yellow",IF(COUNTIF($CN$6:$CN$32,D285)&gt;0,"","red"))))</f>
        <v>grey</v>
      </c>
      <c r="DD285" s="1154"/>
      <c r="DE285" s="1164" t="str">
        <f>IF(DE281="grey","grey",IF(AND(F282&lt;&gt;$BG$7,F282&lt;&gt;$BG$9,F282&lt;&gt;$BG$13,F282&lt;&gt;$BG$12),"grey",IF(F285="","yellow",IF(COUNTIF($CN$6:$CN$32,F285)&gt;0,"","red"))))</f>
        <v>grey</v>
      </c>
      <c r="DF285" s="1165"/>
      <c r="DG285" s="1164" t="str">
        <f>IF(DG281="grey","grey",IF(AND(H282&lt;&gt;$BG$7,H282&lt;&gt;$BG$9,H282&lt;&gt;$BG$13,H282&lt;&gt;$BG$12),"grey",IF(H285="","yellow",IF(COUNTIF($CN$6:$CN$32,H285)&gt;0,"","red"))))</f>
        <v>grey</v>
      </c>
      <c r="DH285" s="1165"/>
      <c r="DI285" s="1164" t="str">
        <f>IF(DI281="grey","grey",IF(AND(J282&lt;&gt;$BG$7,J282&lt;&gt;$BG$9,J282&lt;&gt;$BG$13,J282&lt;&gt;$BG$12),"grey",IF(J285="","yellow",IF(COUNTIF($CN$6:$CN$32,J285)&gt;0,"","red"))))</f>
        <v>grey</v>
      </c>
      <c r="DJ285" s="1165"/>
      <c r="DK285" s="1164" t="str">
        <f>IF(DK281="grey","grey",IF(AND(L282&lt;&gt;$BG$7,L282&lt;&gt;$BG$9,L282&lt;&gt;$BG$13,L282&lt;&gt;$BG$12),"grey",IF(L285="","yellow",IF(COUNTIF($CN$6:$CN$32,L285)&gt;0,"","red"))))</f>
        <v>grey</v>
      </c>
      <c r="DL285" s="1165"/>
      <c r="DM285" s="22" t="str">
        <f>IFERROR(INDEX(内線情報!$BL$5:$BL$41,MATCH(R285,内線情報!$AI$5:$AI$43,0),1),"")</f>
        <v/>
      </c>
      <c r="DS285" s="1141" t="e">
        <f>INDEX(内線情報!$G$5:$G$54,MATCH(Q285,DK,0))</f>
        <v>#N/A</v>
      </c>
      <c r="DV285" s="1153"/>
      <c r="DW285" s="1154"/>
      <c r="DX285" s="1153"/>
      <c r="DY285" s="1154"/>
      <c r="DZ285" s="1153"/>
      <c r="EA285" s="1154"/>
      <c r="EB285" s="1153"/>
      <c r="EC285" s="1154"/>
      <c r="ED285" s="1153"/>
      <c r="EE285" s="1154"/>
      <c r="EF285" s="1153"/>
      <c r="EG285" s="1154"/>
      <c r="ET285" s="1153"/>
      <c r="EU285" s="1154"/>
      <c r="EV285" s="1153"/>
      <c r="EW285" s="1154"/>
      <c r="EX285" s="1153"/>
      <c r="EY285" s="1154"/>
      <c r="EZ285" s="1153"/>
      <c r="FA285" s="1154"/>
      <c r="FB285" s="1153"/>
      <c r="FC285" s="1154"/>
      <c r="FD285" s="1153"/>
      <c r="FE285" s="1154"/>
      <c r="FF285" s="411"/>
      <c r="FG285" s="411"/>
      <c r="FH285" s="411"/>
      <c r="FI285" s="411"/>
      <c r="FJ285" s="411"/>
      <c r="FK285" s="411"/>
      <c r="FL285" s="411"/>
      <c r="FM285" s="411"/>
      <c r="FN285" s="411"/>
      <c r="FO285" s="411"/>
      <c r="FP285" s="411"/>
      <c r="FQ285" s="411"/>
      <c r="FR285" s="1153"/>
      <c r="FS285" s="1154"/>
      <c r="FT285" s="1153"/>
      <c r="FU285" s="1154"/>
      <c r="FV285" s="1153"/>
      <c r="FW285" s="1154"/>
      <c r="FX285" s="1153"/>
      <c r="FY285" s="1154"/>
      <c r="FZ285" s="1153"/>
      <c r="GA285" s="1154"/>
      <c r="GB285" s="1153"/>
      <c r="GC285" s="1154"/>
      <c r="GE285" s="1151" t="str">
        <f>IF($GF285="grey","grey","")</f>
        <v>grey</v>
      </c>
      <c r="GF285" s="1151" t="str">
        <f>IF($GG285="grey","grey","")</f>
        <v>grey</v>
      </c>
      <c r="GG285" s="1160" t="str">
        <f>IF(Q285="","grey",IF(COUNTIF(Q:Q,Q285)&gt;1,"red",IF(COUNTIF(_DK,Q285)&gt;0,"","red")))</f>
        <v>grey</v>
      </c>
      <c r="GH285" s="1151" t="str">
        <f>IF($GF285="grey","grey","")</f>
        <v>grey</v>
      </c>
      <c r="GI285" s="633" t="str">
        <f t="shared" ref="GI285:HR285" si="761">IF(GI262="grey","grey",IF($GG285="grey","grey",IF(S285="","yellow",IF(COUNTIF($CT$6:$CT$21,S285)&gt;0,"","red"))))</f>
        <v>grey</v>
      </c>
      <c r="GJ285" s="633" t="str">
        <f t="shared" si="761"/>
        <v>grey</v>
      </c>
      <c r="GK285" s="633" t="str">
        <f t="shared" si="761"/>
        <v>grey</v>
      </c>
      <c r="GL285" s="633" t="str">
        <f t="shared" si="761"/>
        <v>grey</v>
      </c>
      <c r="GM285" s="633" t="str">
        <f t="shared" si="761"/>
        <v>grey</v>
      </c>
      <c r="GN285" s="633" t="str">
        <f t="shared" si="761"/>
        <v>grey</v>
      </c>
      <c r="GO285" s="633" t="str">
        <f t="shared" si="761"/>
        <v>grey</v>
      </c>
      <c r="GP285" s="633" t="str">
        <f t="shared" si="761"/>
        <v>grey</v>
      </c>
      <c r="GQ285" s="633" t="str">
        <f t="shared" si="761"/>
        <v>grey</v>
      </c>
      <c r="GR285" s="633" t="str">
        <f t="shared" si="761"/>
        <v>grey</v>
      </c>
      <c r="GS285" s="633" t="str">
        <f t="shared" si="761"/>
        <v>grey</v>
      </c>
      <c r="GT285" s="633" t="str">
        <f t="shared" si="761"/>
        <v>grey</v>
      </c>
      <c r="GU285" s="633" t="str">
        <f t="shared" si="761"/>
        <v>grey</v>
      </c>
      <c r="GV285" s="633" t="str">
        <f t="shared" si="761"/>
        <v>grey</v>
      </c>
      <c r="GW285" s="633" t="str">
        <f t="shared" si="761"/>
        <v>grey</v>
      </c>
      <c r="GX285" s="633" t="str">
        <f t="shared" si="761"/>
        <v>grey</v>
      </c>
      <c r="GY285" s="633" t="str">
        <f t="shared" si="761"/>
        <v>grey</v>
      </c>
      <c r="GZ285" s="633" t="str">
        <f t="shared" si="761"/>
        <v>grey</v>
      </c>
      <c r="HA285" s="633" t="str">
        <f t="shared" si="761"/>
        <v>grey</v>
      </c>
      <c r="HB285" s="633" t="str">
        <f t="shared" si="761"/>
        <v>grey</v>
      </c>
      <c r="HC285" s="633" t="str">
        <f t="shared" si="761"/>
        <v>grey</v>
      </c>
      <c r="HD285" s="633" t="str">
        <f t="shared" si="761"/>
        <v>grey</v>
      </c>
      <c r="HE285" s="633" t="str">
        <f t="shared" si="761"/>
        <v>grey</v>
      </c>
      <c r="HF285" s="633" t="str">
        <f t="shared" si="761"/>
        <v>grey</v>
      </c>
      <c r="HG285" s="633" t="str">
        <f t="shared" si="761"/>
        <v>grey</v>
      </c>
      <c r="HH285" s="633" t="str">
        <f t="shared" si="761"/>
        <v>grey</v>
      </c>
      <c r="HI285" s="633" t="str">
        <f t="shared" si="761"/>
        <v>grey</v>
      </c>
      <c r="HJ285" s="633" t="str">
        <f t="shared" si="761"/>
        <v>grey</v>
      </c>
      <c r="HK285" s="633" t="str">
        <f t="shared" si="761"/>
        <v>grey</v>
      </c>
      <c r="HL285" s="633" t="str">
        <f t="shared" si="761"/>
        <v>grey</v>
      </c>
      <c r="HM285" s="633" t="str">
        <f t="shared" si="761"/>
        <v>grey</v>
      </c>
      <c r="HN285" s="633" t="str">
        <f t="shared" si="761"/>
        <v>grey</v>
      </c>
      <c r="HO285" s="633" t="str">
        <f t="shared" si="761"/>
        <v>grey</v>
      </c>
      <c r="HP285" s="633" t="str">
        <f t="shared" si="761"/>
        <v>grey</v>
      </c>
      <c r="HQ285" s="633" t="str">
        <f t="shared" si="761"/>
        <v>grey</v>
      </c>
      <c r="HR285" s="633" t="str">
        <f t="shared" si="761"/>
        <v>grey</v>
      </c>
      <c r="HS285" s="1162" t="str">
        <f t="shared" ref="HS285" si="762">IF($GG285="grey","grey",IF(BC285="","",IF(COUNTIF($CV$6:$CV$7,BC285)&gt;0,"","red")))</f>
        <v>grey</v>
      </c>
      <c r="HT285" s="1151" t="str">
        <f t="shared" ref="HT285:HU285" si="763">IF($GG285="grey","grey","")</f>
        <v>grey</v>
      </c>
      <c r="HU285" s="1160" t="str">
        <f t="shared" si="763"/>
        <v>grey</v>
      </c>
    </row>
    <row r="286" spans="2:229">
      <c r="B286" s="1186" t="s">
        <v>315</v>
      </c>
      <c r="C286" s="1187"/>
      <c r="D286" s="1186" t="s">
        <v>316</v>
      </c>
      <c r="E286" s="1187"/>
      <c r="F286" s="1186" t="s">
        <v>317</v>
      </c>
      <c r="G286" s="1187"/>
      <c r="H286" s="1186" t="s">
        <v>318</v>
      </c>
      <c r="I286" s="1187"/>
      <c r="J286" s="1186" t="s">
        <v>319</v>
      </c>
      <c r="K286" s="1187"/>
      <c r="L286" s="1186" t="s">
        <v>320</v>
      </c>
      <c r="M286" s="1187"/>
      <c r="O286" s="1152"/>
      <c r="P286" s="1152"/>
      <c r="Q286" s="1161"/>
      <c r="R286" s="1152"/>
      <c r="S286" s="635" t="s">
        <v>643</v>
      </c>
      <c r="T286" s="635" t="s">
        <v>643</v>
      </c>
      <c r="U286" s="635" t="s">
        <v>643</v>
      </c>
      <c r="V286" s="635" t="s">
        <v>643</v>
      </c>
      <c r="W286" s="635" t="s">
        <v>643</v>
      </c>
      <c r="X286" s="635" t="s">
        <v>643</v>
      </c>
      <c r="Y286" s="635" t="s">
        <v>643</v>
      </c>
      <c r="Z286" s="635" t="s">
        <v>643</v>
      </c>
      <c r="AA286" s="635" t="s">
        <v>643</v>
      </c>
      <c r="AB286" s="635" t="s">
        <v>643</v>
      </c>
      <c r="AC286" s="635" t="s">
        <v>643</v>
      </c>
      <c r="AD286" s="635" t="s">
        <v>643</v>
      </c>
      <c r="AE286" s="635" t="s">
        <v>643</v>
      </c>
      <c r="AF286" s="635" t="s">
        <v>643</v>
      </c>
      <c r="AG286" s="635" t="s">
        <v>643</v>
      </c>
      <c r="AH286" s="635" t="s">
        <v>643</v>
      </c>
      <c r="AI286" s="635" t="s">
        <v>643</v>
      </c>
      <c r="AJ286" s="635" t="s">
        <v>643</v>
      </c>
      <c r="AK286" s="635" t="s">
        <v>643</v>
      </c>
      <c r="AL286" s="635" t="s">
        <v>643</v>
      </c>
      <c r="AM286" s="635" t="s">
        <v>643</v>
      </c>
      <c r="AN286" s="635" t="s">
        <v>643</v>
      </c>
      <c r="AO286" s="635" t="s">
        <v>643</v>
      </c>
      <c r="AP286" s="635" t="s">
        <v>643</v>
      </c>
      <c r="AQ286" s="635" t="s">
        <v>643</v>
      </c>
      <c r="AR286" s="635" t="s">
        <v>643</v>
      </c>
      <c r="AS286" s="635" t="s">
        <v>643</v>
      </c>
      <c r="AT286" s="635" t="s">
        <v>643</v>
      </c>
      <c r="AU286" s="635" t="s">
        <v>643</v>
      </c>
      <c r="AV286" s="635" t="s">
        <v>643</v>
      </c>
      <c r="AW286" s="635" t="s">
        <v>643</v>
      </c>
      <c r="AX286" s="635" t="s">
        <v>643</v>
      </c>
      <c r="AY286" s="635" t="s">
        <v>643</v>
      </c>
      <c r="AZ286" s="635" t="s">
        <v>643</v>
      </c>
      <c r="BA286" s="635" t="s">
        <v>643</v>
      </c>
      <c r="BB286" s="635" t="s">
        <v>643</v>
      </c>
      <c r="BC286" s="1179"/>
      <c r="BD286" s="1152"/>
      <c r="BE286" s="1181"/>
      <c r="BQ286" s="52"/>
      <c r="BS286" s="52"/>
      <c r="BU286" s="52"/>
      <c r="BV286" s="50"/>
      <c r="BW286" s="52"/>
      <c r="BY286" s="52"/>
      <c r="CA286" s="52"/>
      <c r="CC286" s="52"/>
      <c r="CE286" s="52"/>
      <c r="CG286" s="52"/>
      <c r="CH286" s="50"/>
      <c r="CI286" s="52"/>
      <c r="CK286" s="52"/>
      <c r="CM286" s="52"/>
      <c r="DA286" s="1166" t="str">
        <f>IFERROR(IF(COUNT(Q265:Q290)&gt;0,IF($DN264&lt;36,"grey",B286),"grey"),B286)</f>
        <v>grey</v>
      </c>
      <c r="DB286" s="1167"/>
      <c r="DC286" s="1166" t="str">
        <f>IFERROR(IF(COUNT(Q265:Q290)&gt;0,IF($DN264&lt;36,"grey",D286),"grey"),D286)</f>
        <v>grey</v>
      </c>
      <c r="DD286" s="1167"/>
      <c r="DE286" s="1166" t="str">
        <f>IFERROR(IF(COUNT(Q265:Q290)&gt;0,IF($DN264&lt;36,"grey",F286),"grey"),F286)</f>
        <v>grey</v>
      </c>
      <c r="DF286" s="1167"/>
      <c r="DG286" s="1166" t="str">
        <f>IFERROR(IF(COUNT(Q265:Q290)&gt;0,IF($DN264&lt;36,"grey",H286),"grey"),H286)</f>
        <v>grey</v>
      </c>
      <c r="DH286" s="1167"/>
      <c r="DI286" s="1166" t="str">
        <f>IFERROR(IF(COUNT(Q265:Q290)&gt;0,IF($DN264&lt;36,"grey",J286),"grey"),J286)</f>
        <v>grey</v>
      </c>
      <c r="DJ286" s="1167"/>
      <c r="DK286" s="1166" t="str">
        <f>IFERROR(IF(COUNT(Q265:Q290)&gt;0,IF($DN264&lt;36,"grey",L286),"grey"),L286)</f>
        <v>grey</v>
      </c>
      <c r="DL286" s="1167"/>
      <c r="DM286" s="22" t="str">
        <f>IFERROR(INDEX(内線情報!$BL$5:$BL$41,MATCH(R286,内線情報!$AI$5:$AI$43,0),1),"")</f>
        <v/>
      </c>
      <c r="DS286" s="1141"/>
      <c r="DV286" s="1166"/>
      <c r="DW286" s="1167"/>
      <c r="DX286" s="1166"/>
      <c r="DY286" s="1167"/>
      <c r="DZ286" s="1166"/>
      <c r="EA286" s="1167"/>
      <c r="EB286" s="1166"/>
      <c r="EC286" s="1167"/>
      <c r="ED286" s="1166"/>
      <c r="EE286" s="1167"/>
      <c r="EF286" s="1166"/>
      <c r="EG286" s="1167"/>
      <c r="ET286" s="1166"/>
      <c r="EU286" s="1167"/>
      <c r="EV286" s="1166"/>
      <c r="EW286" s="1167"/>
      <c r="EX286" s="1166"/>
      <c r="EY286" s="1167"/>
      <c r="EZ286" s="1166"/>
      <c r="FA286" s="1167"/>
      <c r="FB286" s="1166"/>
      <c r="FC286" s="1167"/>
      <c r="FD286" s="1166"/>
      <c r="FE286" s="1167"/>
      <c r="FF286" s="420"/>
      <c r="FG286" s="420"/>
      <c r="FH286" s="420"/>
      <c r="FI286" s="420"/>
      <c r="FJ286" s="420"/>
      <c r="FK286" s="420"/>
      <c r="FL286" s="420"/>
      <c r="FM286" s="420"/>
      <c r="FN286" s="420"/>
      <c r="FO286" s="420"/>
      <c r="FP286" s="420"/>
      <c r="FQ286" s="420"/>
      <c r="FR286" s="1166"/>
      <c r="FS286" s="1167"/>
      <c r="FT286" s="1166"/>
      <c r="FU286" s="1167"/>
      <c r="FV286" s="1166"/>
      <c r="FW286" s="1167"/>
      <c r="FX286" s="1166"/>
      <c r="FY286" s="1167"/>
      <c r="FZ286" s="1166"/>
      <c r="GA286" s="1167"/>
      <c r="GB286" s="1166"/>
      <c r="GC286" s="1167"/>
      <c r="GE286" s="1152"/>
      <c r="GF286" s="1152"/>
      <c r="GG286" s="1161"/>
      <c r="GH286" s="1152"/>
      <c r="GI286" s="633" t="str">
        <f t="shared" ref="GI286:HR286" si="764">IF(GI262="grey","grey",IF($GG285="grey","grey",IF(S286="","yellow",IF(COUNTIF($CW$6:$CW$7,S286)&gt;0,"","red"))))</f>
        <v>grey</v>
      </c>
      <c r="GJ286" s="633" t="str">
        <f t="shared" si="764"/>
        <v>grey</v>
      </c>
      <c r="GK286" s="633" t="str">
        <f t="shared" si="764"/>
        <v>grey</v>
      </c>
      <c r="GL286" s="633" t="str">
        <f t="shared" si="764"/>
        <v>grey</v>
      </c>
      <c r="GM286" s="633" t="str">
        <f t="shared" si="764"/>
        <v>grey</v>
      </c>
      <c r="GN286" s="633" t="str">
        <f t="shared" si="764"/>
        <v>grey</v>
      </c>
      <c r="GO286" s="633" t="str">
        <f t="shared" si="764"/>
        <v>grey</v>
      </c>
      <c r="GP286" s="633" t="str">
        <f t="shared" si="764"/>
        <v>grey</v>
      </c>
      <c r="GQ286" s="633" t="str">
        <f t="shared" si="764"/>
        <v>grey</v>
      </c>
      <c r="GR286" s="633" t="str">
        <f t="shared" si="764"/>
        <v>grey</v>
      </c>
      <c r="GS286" s="633" t="str">
        <f t="shared" si="764"/>
        <v>grey</v>
      </c>
      <c r="GT286" s="633" t="str">
        <f t="shared" si="764"/>
        <v>grey</v>
      </c>
      <c r="GU286" s="633" t="str">
        <f t="shared" si="764"/>
        <v>grey</v>
      </c>
      <c r="GV286" s="633" t="str">
        <f t="shared" si="764"/>
        <v>grey</v>
      </c>
      <c r="GW286" s="633" t="str">
        <f t="shared" si="764"/>
        <v>grey</v>
      </c>
      <c r="GX286" s="633" t="str">
        <f t="shared" si="764"/>
        <v>grey</v>
      </c>
      <c r="GY286" s="633" t="str">
        <f t="shared" si="764"/>
        <v>grey</v>
      </c>
      <c r="GZ286" s="633" t="str">
        <f t="shared" si="764"/>
        <v>grey</v>
      </c>
      <c r="HA286" s="633" t="str">
        <f t="shared" si="764"/>
        <v>grey</v>
      </c>
      <c r="HB286" s="633" t="str">
        <f t="shared" si="764"/>
        <v>grey</v>
      </c>
      <c r="HC286" s="633" t="str">
        <f t="shared" si="764"/>
        <v>grey</v>
      </c>
      <c r="HD286" s="633" t="str">
        <f t="shared" si="764"/>
        <v>grey</v>
      </c>
      <c r="HE286" s="633" t="str">
        <f t="shared" si="764"/>
        <v>grey</v>
      </c>
      <c r="HF286" s="633" t="str">
        <f t="shared" si="764"/>
        <v>grey</v>
      </c>
      <c r="HG286" s="633" t="str">
        <f t="shared" si="764"/>
        <v>grey</v>
      </c>
      <c r="HH286" s="633" t="str">
        <f t="shared" si="764"/>
        <v>grey</v>
      </c>
      <c r="HI286" s="633" t="str">
        <f t="shared" si="764"/>
        <v>grey</v>
      </c>
      <c r="HJ286" s="633" t="str">
        <f t="shared" si="764"/>
        <v>grey</v>
      </c>
      <c r="HK286" s="633" t="str">
        <f t="shared" si="764"/>
        <v>grey</v>
      </c>
      <c r="HL286" s="633" t="str">
        <f t="shared" si="764"/>
        <v>grey</v>
      </c>
      <c r="HM286" s="633" t="str">
        <f t="shared" si="764"/>
        <v>grey</v>
      </c>
      <c r="HN286" s="633" t="str">
        <f t="shared" si="764"/>
        <v>grey</v>
      </c>
      <c r="HO286" s="633" t="str">
        <f t="shared" si="764"/>
        <v>grey</v>
      </c>
      <c r="HP286" s="633" t="str">
        <f t="shared" si="764"/>
        <v>grey</v>
      </c>
      <c r="HQ286" s="633" t="str">
        <f t="shared" si="764"/>
        <v>grey</v>
      </c>
      <c r="HR286" s="633" t="str">
        <f t="shared" si="764"/>
        <v>grey</v>
      </c>
      <c r="HS286" s="1163"/>
      <c r="HT286" s="1152"/>
      <c r="HU286" s="1161"/>
    </row>
    <row r="287" spans="2:229">
      <c r="B287" s="34" t="s">
        <v>57</v>
      </c>
      <c r="C287" s="35"/>
      <c r="D287" s="34" t="s">
        <v>57</v>
      </c>
      <c r="E287" s="35"/>
      <c r="F287" s="34" t="s">
        <v>57</v>
      </c>
      <c r="G287" s="35"/>
      <c r="H287" s="34" t="s">
        <v>57</v>
      </c>
      <c r="I287" s="35"/>
      <c r="J287" s="34" t="s">
        <v>57</v>
      </c>
      <c r="K287" s="35"/>
      <c r="L287" s="34" t="s">
        <v>57</v>
      </c>
      <c r="M287" s="35"/>
      <c r="O287" s="1151">
        <v>12</v>
      </c>
      <c r="P287" s="1151" t="str">
        <f>IFERROR(INDEX(内線情報!$C$5:$C$54,MATCH($Q287,内線情報!$B$5:$B$54,0)),"")&amp;""</f>
        <v/>
      </c>
      <c r="Q287" s="1160"/>
      <c r="R287" s="1151" t="str">
        <f>IFERROR(INDEX(内線情報!$D$5:$D$54,MATCH($Q287,内線情報!$B$5:$B$54,0)),"")&amp;""</f>
        <v/>
      </c>
      <c r="S287" s="634" t="s">
        <v>643</v>
      </c>
      <c r="T287" s="634" t="s">
        <v>643</v>
      </c>
      <c r="U287" s="634" t="s">
        <v>643</v>
      </c>
      <c r="V287" s="634" t="s">
        <v>643</v>
      </c>
      <c r="W287" s="634" t="s">
        <v>643</v>
      </c>
      <c r="X287" s="634" t="s">
        <v>643</v>
      </c>
      <c r="Y287" s="634" t="s">
        <v>643</v>
      </c>
      <c r="Z287" s="634" t="s">
        <v>643</v>
      </c>
      <c r="AA287" s="634" t="s">
        <v>643</v>
      </c>
      <c r="AB287" s="634" t="s">
        <v>643</v>
      </c>
      <c r="AC287" s="634" t="s">
        <v>643</v>
      </c>
      <c r="AD287" s="634" t="s">
        <v>643</v>
      </c>
      <c r="AE287" s="634" t="s">
        <v>643</v>
      </c>
      <c r="AF287" s="634" t="s">
        <v>643</v>
      </c>
      <c r="AG287" s="634" t="s">
        <v>643</v>
      </c>
      <c r="AH287" s="634" t="s">
        <v>643</v>
      </c>
      <c r="AI287" s="634" t="s">
        <v>643</v>
      </c>
      <c r="AJ287" s="634" t="s">
        <v>643</v>
      </c>
      <c r="AK287" s="634" t="s">
        <v>643</v>
      </c>
      <c r="AL287" s="634" t="s">
        <v>643</v>
      </c>
      <c r="AM287" s="634" t="s">
        <v>643</v>
      </c>
      <c r="AN287" s="634" t="s">
        <v>643</v>
      </c>
      <c r="AO287" s="634" t="s">
        <v>643</v>
      </c>
      <c r="AP287" s="634" t="s">
        <v>643</v>
      </c>
      <c r="AQ287" s="634" t="s">
        <v>643</v>
      </c>
      <c r="AR287" s="634" t="s">
        <v>643</v>
      </c>
      <c r="AS287" s="634" t="s">
        <v>643</v>
      </c>
      <c r="AT287" s="634" t="s">
        <v>643</v>
      </c>
      <c r="AU287" s="634" t="s">
        <v>643</v>
      </c>
      <c r="AV287" s="634" t="s">
        <v>643</v>
      </c>
      <c r="AW287" s="634" t="s">
        <v>643</v>
      </c>
      <c r="AX287" s="634" t="s">
        <v>643</v>
      </c>
      <c r="AY287" s="634" t="s">
        <v>643</v>
      </c>
      <c r="AZ287" s="634" t="s">
        <v>643</v>
      </c>
      <c r="BA287" s="634" t="s">
        <v>643</v>
      </c>
      <c r="BB287" s="634" t="s">
        <v>643</v>
      </c>
      <c r="BC287" s="1178" t="s">
        <v>643</v>
      </c>
      <c r="BD287" s="1151" t="str">
        <f>IFERROR(IF(Q287="","",IF(ISBLANK(INDEX(内線情報!$G$5:$G$54,Q287)),1,DS287)),"")&amp;""</f>
        <v/>
      </c>
      <c r="BE287" s="1180"/>
      <c r="BU287" s="50"/>
      <c r="BV287" s="50"/>
      <c r="BW287" s="50"/>
      <c r="CG287" s="50"/>
      <c r="CH287" s="50"/>
      <c r="CI287" s="50"/>
      <c r="DA287" s="34" t="str">
        <f>IF(DA286="grey","grey",IF(B287="","yellow",IF(COUNTIF($BG$6:$BG$39,B287)&gt;0,"","red")))</f>
        <v>grey</v>
      </c>
      <c r="DB287" s="35" t="str">
        <f ca="1">IF(DA286="grey","grey",IFERROR(IF(COUNTIF(INDIRECT(B287),SUBSTITUTE(C287,"*","~")),EU287,"red"),IF(AND(C287&lt;&gt;$BG$7,C287&lt;&gt;$BG$8,C287&lt;&gt;$BG$9,C287&lt;&gt;$BG$10,C287&lt;&gt;$BG$11,C287&lt;&gt;$BG$12,C287&lt;&gt;$BG$13),"grey",EU287)))</f>
        <v>grey</v>
      </c>
      <c r="DC287" s="34" t="str">
        <f>IF(DC286="grey","grey",IF(D287="","yellow",IF(COUNTIF($BG$6:$BG$39,D287)&gt;0,"","red")))</f>
        <v>grey</v>
      </c>
      <c r="DD287" s="35" t="str">
        <f ca="1">IF(DC286="grey","grey",IFERROR(IF(COUNTIF(INDIRECT(D287),SUBSTITUTE(E287,"*","~")),EW287,"red"),IF(AND(E287&lt;&gt;$BG$7,E287&lt;&gt;$BG$8,E287&lt;&gt;$BG$9,E287&lt;&gt;$BG$10,E287&lt;&gt;$BG$11,E287&lt;&gt;$BG$12,E287&lt;&gt;$BG$13),"grey",EW287)))</f>
        <v>grey</v>
      </c>
      <c r="DE287" s="34" t="str">
        <f>IF(DE286="grey","grey",IF(F287="","yellow",IF(COUNTIF($BG$6:$BG$39,F287)&gt;0,"","red")))</f>
        <v>grey</v>
      </c>
      <c r="DF287" s="35" t="str">
        <f ca="1">IF(DE286="grey","grey",IFERROR(IF(COUNTIF(INDIRECT(F287),SUBSTITUTE(G287,"*","~")),EY287,"red"),IF(AND(G287&lt;&gt;$BG$7,G287&lt;&gt;$BG$8,G287&lt;&gt;$BG$9,G287&lt;&gt;$BG$10,G287&lt;&gt;$BG$11,G287&lt;&gt;$BG$12,G287&lt;&gt;$BG$13),"grey",EY287)))</f>
        <v>grey</v>
      </c>
      <c r="DG287" s="34" t="str">
        <f>IF(DG286="grey","grey",IF(H287="","yellow",IF(COUNTIF($BG$6:$BG$39,H287)&gt;0,"","red")))</f>
        <v>grey</v>
      </c>
      <c r="DH287" s="35" t="str">
        <f ca="1">IF(DG286="grey","grey",IFERROR(IF(COUNTIF(INDIRECT(H287),SUBSTITUTE(I287,"*","~")),FA287,"red"),IF(AND(I287&lt;&gt;$BG$7,I287&lt;&gt;$BG$8,I287&lt;&gt;$BG$9,I287&lt;&gt;$BG$10,I287&lt;&gt;$BG$11,I287&lt;&gt;$BG$12,I287&lt;&gt;$BG$13),"grey",FA287)))</f>
        <v>grey</v>
      </c>
      <c r="DI287" s="34" t="str">
        <f>IF(DI286="grey","grey",IF(J287="","yellow",IF(COUNTIF($BG$6:$BG$39,J287)&gt;0,"","red")))</f>
        <v>grey</v>
      </c>
      <c r="DJ287" s="35" t="str">
        <f ca="1">IF(DI286="grey","grey",IFERROR(IF(COUNTIF(INDIRECT(J287),SUBSTITUTE(K287,"*","~")),FC287,"red"),IF(AND(K287&lt;&gt;$BG$7,K287&lt;&gt;$BG$8,K287&lt;&gt;$BG$9,K287&lt;&gt;$BG$10,K287&lt;&gt;$BG$11,K287&lt;&gt;$BG$12,K287&lt;&gt;$BG$13),"grey",FC287)))</f>
        <v>grey</v>
      </c>
      <c r="DK287" s="34" t="str">
        <f>IF(DK286="grey","grey",IF(L287="","yellow",IF(COUNTIF($BG$6:$BG$39,L287)&gt;0,"","red")))</f>
        <v>grey</v>
      </c>
      <c r="DL287" s="35" t="str">
        <f ca="1">IF(DK286="grey","grey",IFERROR(IF(COUNTIF(INDIRECT(L287),SUBSTITUTE(M287,"*","~")),FE287,"red"),IF(AND(M287&lt;&gt;$BG$7,M287&lt;&gt;$BG$8,M287&lt;&gt;$BG$9,M287&lt;&gt;$BG$10,M287&lt;&gt;$BG$11,M287&lt;&gt;$BG$12,M287&lt;&gt;$BG$13),"grey",FE287)))</f>
        <v>grey</v>
      </c>
      <c r="DM287" s="22" t="str">
        <f>IFERROR(INDEX(内線情報!$BL$5:$BL$41,MATCH(R287,内線情報!$AI$5:$AI$43,0),1),"")</f>
        <v/>
      </c>
      <c r="DS287" s="1141" t="e">
        <f>INDEX(内線情報!$G$5:$G$54,MATCH(Q287,DK,0))</f>
        <v>#N/A</v>
      </c>
      <c r="DV287" s="34" t="str">
        <f>CONCATENATE(B287,C287)</f>
        <v>未使用</v>
      </c>
      <c r="DW287" s="35"/>
      <c r="DX287" s="34" t="str">
        <f>CONCATENATE(D287,E287)</f>
        <v>未使用</v>
      </c>
      <c r="DY287" s="35"/>
      <c r="DZ287" s="34" t="str">
        <f>CONCATENATE(F287,G287)</f>
        <v>未使用</v>
      </c>
      <c r="EA287" s="35"/>
      <c r="EB287" s="34" t="str">
        <f>CONCATENATE(H287,I287)</f>
        <v>未使用</v>
      </c>
      <c r="EC287" s="35"/>
      <c r="ED287" s="34" t="str">
        <f>CONCATENATE(J287,K287)</f>
        <v>未使用</v>
      </c>
      <c r="EE287" s="35"/>
      <c r="EF287" s="34" t="str">
        <f>CONCATENATE(L287,M287)</f>
        <v>未使用</v>
      </c>
      <c r="EG287" s="35"/>
      <c r="EH287" s="22">
        <f>COUNTIF($DV$6:$EG$34,DV287)</f>
        <v>18</v>
      </c>
      <c r="EJ287" s="22">
        <f>COUNTIF($DV$6:$EG$34,DX287)</f>
        <v>18</v>
      </c>
      <c r="EL287" s="22">
        <f>COUNTIF($DV$6:$EG$34,DZ287)</f>
        <v>18</v>
      </c>
      <c r="EN287" s="22">
        <f>COUNTIF($DV$6:$EG$34,EB287)</f>
        <v>18</v>
      </c>
      <c r="EP287" s="22">
        <f>COUNTIF($DV$6:$EG$34,ED287)</f>
        <v>18</v>
      </c>
      <c r="ER287" s="22">
        <f>COUNTIF($DV$6:$EG$34,EF287)</f>
        <v>18</v>
      </c>
      <c r="ET287" s="34" t="str">
        <f>IF(DV287="未使用","",IF(EH287&lt;2,"","red"))</f>
        <v/>
      </c>
      <c r="EU287" s="35" t="str">
        <f>IF(B287="ボックスキー","",IF(C287="","red",FS287))</f>
        <v>red</v>
      </c>
      <c r="EV287" s="34" t="str">
        <f>IF(DX287="未使用","",IF(EJ287&lt;2,"","red"))</f>
        <v/>
      </c>
      <c r="EW287" s="35" t="str">
        <f>IF(D287="ボックスキー","",IF(E287="","red",FU287))</f>
        <v>red</v>
      </c>
      <c r="EX287" s="34" t="str">
        <f>IF(DZ287="未使用","",IF(EL287&lt;2,"","red"))</f>
        <v/>
      </c>
      <c r="EY287" s="35" t="str">
        <f>IF(F287="ボックスキー","",IF(G287="","red",FW287))</f>
        <v>red</v>
      </c>
      <c r="EZ287" s="34" t="str">
        <f>IF(EB287="未使用","",IF(EN287&lt;2,"","red"))</f>
        <v/>
      </c>
      <c r="FA287" s="35" t="str">
        <f>IF(H287="ボックスキー","",IF(I287="","red",FY287))</f>
        <v>red</v>
      </c>
      <c r="FB287" s="34" t="str">
        <f>IF(ED287="未使用","",IF(EP287&lt;2,"","red"))</f>
        <v/>
      </c>
      <c r="FC287" s="35" t="str">
        <f>IF(J287="ボックスキー","",IF(K287="","red",GA287))</f>
        <v>red</v>
      </c>
      <c r="FD287" s="34" t="str">
        <f>IF(EF287="未使用","",IF(ER287&lt;2,"","red"))</f>
        <v/>
      </c>
      <c r="FE287" s="35" t="str">
        <f>IF(L287="ボックスキー","",IF(M287="","red",GC287))</f>
        <v>red</v>
      </c>
      <c r="FF287" s="419"/>
      <c r="FG287" s="419"/>
      <c r="FH287" s="419"/>
      <c r="FI287" s="419"/>
      <c r="FJ287" s="419"/>
      <c r="FK287" s="419"/>
      <c r="FL287" s="419"/>
      <c r="FM287" s="419"/>
      <c r="FN287" s="419"/>
      <c r="FO287" s="419"/>
      <c r="FP287" s="419"/>
      <c r="FQ287" s="419"/>
      <c r="FR287" s="34"/>
      <c r="FS287" s="35" t="str">
        <f>IF(B287=$FG$6,INDEX($FG$7:$FG$18,C287),IF(B287=$FH$6,INDEX($FH$7:$FH$12,C287),IF(B287=$FI$6,INDEX($FI$7:$FI$18,C287),IF(B287=$FJ$6,INDEX($FJ$7:$FJ$56,C287),"none"))))</f>
        <v>none</v>
      </c>
      <c r="FT287" s="34"/>
      <c r="FU287" s="35" t="str">
        <f>IF(D287=$FG$6,INDEX($FG$7:$FG$18,E287),IF(D287=$FH$6,INDEX($FH$7:$FH$12,E287),IF(D287=$FI$6,INDEX($FI$7:$FI$18,E287),IF(D287=$FJ$6,INDEX($FJ$7:$FJ$56,E287),"none"))))</f>
        <v>none</v>
      </c>
      <c r="FV287" s="34"/>
      <c r="FW287" s="35" t="str">
        <f>IF(F287=$FG$6,INDEX($FG$7:$FG$18,G287),IF(F287=$FH$6,INDEX($FH$7:$FH$12,G287),IF(F287=$FI$6,INDEX($FI$7:$FI$18,G287),IF(F287=$FJ$6,INDEX($FJ$7:$FJ$56,G287),"none"))))</f>
        <v>none</v>
      </c>
      <c r="FX287" s="34"/>
      <c r="FY287" s="35" t="str">
        <f>IF(H287=$FG$6,INDEX($FG$7:$FG$18,I287),IF(H287=$FH$6,INDEX($FH$7:$FH$12,I287),IF(H287=$FI$6,INDEX($FI$7:$FI$18,I287),IF(H287=$FJ$6,INDEX($FJ$7:$FJ$56,I287),"none"))))</f>
        <v>none</v>
      </c>
      <c r="FZ287" s="34"/>
      <c r="GA287" s="35" t="str">
        <f>IF(J287=$FG$6,INDEX($FG$7:$FG$18,K287),IF(J287=$FH$6,INDEX($FH$7:$FH$12,K287),IF(J287=$FI$6,INDEX($FI$7:$FI$18,K287),IF(J287=$FJ$6,INDEX($FJ$7:$FJ$56,K287),"none"))))</f>
        <v>none</v>
      </c>
      <c r="GB287" s="34"/>
      <c r="GC287" s="35" t="str">
        <f>IF(L287=$FG$6,INDEX($FG$7:$FG$18,M287),IF(L287=$FH$6,INDEX($FH$7:$FH$12,M287),IF(L287=$FI$6,INDEX($FI$7:$FI$18,M287),IF(L287=$FJ$6,INDEX($FJ$7:$FJ$56,M287),"none"))))</f>
        <v>none</v>
      </c>
      <c r="GE287" s="1151" t="str">
        <f>IF($GF287="grey","grey","")</f>
        <v>grey</v>
      </c>
      <c r="GF287" s="1151" t="str">
        <f>IF($GG287="grey","grey","")</f>
        <v>grey</v>
      </c>
      <c r="GG287" s="1160" t="str">
        <f>IF(Q287="","grey",IF(COUNTIF(Q:Q,Q287)&gt;1,"red",IF(COUNTIF(_DK,Q287)&gt;0,"","red")))</f>
        <v>grey</v>
      </c>
      <c r="GH287" s="1151" t="str">
        <f>IF($GF287="grey","grey","")</f>
        <v>grey</v>
      </c>
      <c r="GI287" s="633" t="str">
        <f t="shared" ref="GI287:HR287" si="765">IF(GI262="grey","grey",IF($GG287="grey","grey",IF(S287="","yellow",IF(COUNTIF($CT$6:$CT$21,S287)&gt;0,"","red"))))</f>
        <v>grey</v>
      </c>
      <c r="GJ287" s="633" t="str">
        <f t="shared" si="765"/>
        <v>grey</v>
      </c>
      <c r="GK287" s="633" t="str">
        <f t="shared" si="765"/>
        <v>grey</v>
      </c>
      <c r="GL287" s="633" t="str">
        <f t="shared" si="765"/>
        <v>grey</v>
      </c>
      <c r="GM287" s="633" t="str">
        <f t="shared" si="765"/>
        <v>grey</v>
      </c>
      <c r="GN287" s="633" t="str">
        <f t="shared" si="765"/>
        <v>grey</v>
      </c>
      <c r="GO287" s="633" t="str">
        <f t="shared" si="765"/>
        <v>grey</v>
      </c>
      <c r="GP287" s="633" t="str">
        <f t="shared" si="765"/>
        <v>grey</v>
      </c>
      <c r="GQ287" s="633" t="str">
        <f t="shared" si="765"/>
        <v>grey</v>
      </c>
      <c r="GR287" s="633" t="str">
        <f t="shared" si="765"/>
        <v>grey</v>
      </c>
      <c r="GS287" s="633" t="str">
        <f t="shared" si="765"/>
        <v>grey</v>
      </c>
      <c r="GT287" s="633" t="str">
        <f t="shared" si="765"/>
        <v>grey</v>
      </c>
      <c r="GU287" s="633" t="str">
        <f t="shared" si="765"/>
        <v>grey</v>
      </c>
      <c r="GV287" s="633" t="str">
        <f t="shared" si="765"/>
        <v>grey</v>
      </c>
      <c r="GW287" s="633" t="str">
        <f t="shared" si="765"/>
        <v>grey</v>
      </c>
      <c r="GX287" s="633" t="str">
        <f t="shared" si="765"/>
        <v>grey</v>
      </c>
      <c r="GY287" s="633" t="str">
        <f t="shared" si="765"/>
        <v>grey</v>
      </c>
      <c r="GZ287" s="633" t="str">
        <f t="shared" si="765"/>
        <v>grey</v>
      </c>
      <c r="HA287" s="633" t="str">
        <f t="shared" si="765"/>
        <v>grey</v>
      </c>
      <c r="HB287" s="633" t="str">
        <f t="shared" si="765"/>
        <v>grey</v>
      </c>
      <c r="HC287" s="633" t="str">
        <f t="shared" si="765"/>
        <v>grey</v>
      </c>
      <c r="HD287" s="633" t="str">
        <f t="shared" si="765"/>
        <v>grey</v>
      </c>
      <c r="HE287" s="633" t="str">
        <f t="shared" si="765"/>
        <v>grey</v>
      </c>
      <c r="HF287" s="633" t="str">
        <f t="shared" si="765"/>
        <v>grey</v>
      </c>
      <c r="HG287" s="633" t="str">
        <f t="shared" si="765"/>
        <v>grey</v>
      </c>
      <c r="HH287" s="633" t="str">
        <f t="shared" si="765"/>
        <v>grey</v>
      </c>
      <c r="HI287" s="633" t="str">
        <f t="shared" si="765"/>
        <v>grey</v>
      </c>
      <c r="HJ287" s="633" t="str">
        <f t="shared" si="765"/>
        <v>grey</v>
      </c>
      <c r="HK287" s="633" t="str">
        <f t="shared" si="765"/>
        <v>grey</v>
      </c>
      <c r="HL287" s="633" t="str">
        <f t="shared" si="765"/>
        <v>grey</v>
      </c>
      <c r="HM287" s="633" t="str">
        <f t="shared" si="765"/>
        <v>grey</v>
      </c>
      <c r="HN287" s="633" t="str">
        <f t="shared" si="765"/>
        <v>grey</v>
      </c>
      <c r="HO287" s="633" t="str">
        <f t="shared" si="765"/>
        <v>grey</v>
      </c>
      <c r="HP287" s="633" t="str">
        <f t="shared" si="765"/>
        <v>grey</v>
      </c>
      <c r="HQ287" s="633" t="str">
        <f t="shared" si="765"/>
        <v>grey</v>
      </c>
      <c r="HR287" s="633" t="str">
        <f t="shared" si="765"/>
        <v>grey</v>
      </c>
      <c r="HS287" s="1162" t="str">
        <f t="shared" ref="HS287" si="766">IF($GG287="grey","grey",IF(BC287="","",IF(COUNTIF($CV$6:$CV$7,BC287)&gt;0,"","red")))</f>
        <v>grey</v>
      </c>
      <c r="HT287" s="1151" t="str">
        <f t="shared" ref="HT287:HU287" si="767">IF($GG287="grey","grey","")</f>
        <v>grey</v>
      </c>
      <c r="HU287" s="1160" t="str">
        <f t="shared" si="767"/>
        <v>grey</v>
      </c>
    </row>
    <row r="288" spans="2:229">
      <c r="B288" s="1175" t="str">
        <f>IFERROR(INDEX($DV:$DV,ROW()),"")&amp;""</f>
        <v/>
      </c>
      <c r="C288" s="1176"/>
      <c r="D288" s="1177" t="str">
        <f>IFERROR(INDEX($DX:$DX,ROW()),"")&amp;""</f>
        <v/>
      </c>
      <c r="E288" s="1176"/>
      <c r="F288" s="1175" t="str">
        <f>IFERROR(INDEX($DZ:$DZ,ROW()),"")&amp;""</f>
        <v/>
      </c>
      <c r="G288" s="1176"/>
      <c r="H288" s="1175" t="str">
        <f>IFERROR(INDEX($EB:$EB,ROW()),"")&amp;""</f>
        <v/>
      </c>
      <c r="I288" s="1176"/>
      <c r="J288" s="1175" t="str">
        <f>IFERROR(INDEX($ED:$ED,ROW()),"")&amp;""</f>
        <v/>
      </c>
      <c r="K288" s="1176"/>
      <c r="L288" s="1175" t="str">
        <f>IFERROR(INDEX($EF:$EF,ROW()),"")&amp;""</f>
        <v/>
      </c>
      <c r="M288" s="1176"/>
      <c r="O288" s="1152"/>
      <c r="P288" s="1152"/>
      <c r="Q288" s="1161"/>
      <c r="R288" s="1152"/>
      <c r="S288" s="635" t="s">
        <v>643</v>
      </c>
      <c r="T288" s="635" t="s">
        <v>643</v>
      </c>
      <c r="U288" s="635" t="s">
        <v>643</v>
      </c>
      <c r="V288" s="635" t="s">
        <v>643</v>
      </c>
      <c r="W288" s="635" t="s">
        <v>643</v>
      </c>
      <c r="X288" s="635" t="s">
        <v>643</v>
      </c>
      <c r="Y288" s="635" t="s">
        <v>643</v>
      </c>
      <c r="Z288" s="635" t="s">
        <v>643</v>
      </c>
      <c r="AA288" s="635" t="s">
        <v>643</v>
      </c>
      <c r="AB288" s="635" t="s">
        <v>643</v>
      </c>
      <c r="AC288" s="635" t="s">
        <v>643</v>
      </c>
      <c r="AD288" s="635" t="s">
        <v>643</v>
      </c>
      <c r="AE288" s="635" t="s">
        <v>643</v>
      </c>
      <c r="AF288" s="635" t="s">
        <v>643</v>
      </c>
      <c r="AG288" s="635" t="s">
        <v>643</v>
      </c>
      <c r="AH288" s="635" t="s">
        <v>643</v>
      </c>
      <c r="AI288" s="635" t="s">
        <v>643</v>
      </c>
      <c r="AJ288" s="635" t="s">
        <v>643</v>
      </c>
      <c r="AK288" s="635" t="s">
        <v>643</v>
      </c>
      <c r="AL288" s="635" t="s">
        <v>643</v>
      </c>
      <c r="AM288" s="635" t="s">
        <v>643</v>
      </c>
      <c r="AN288" s="635" t="s">
        <v>643</v>
      </c>
      <c r="AO288" s="635" t="s">
        <v>643</v>
      </c>
      <c r="AP288" s="635" t="s">
        <v>643</v>
      </c>
      <c r="AQ288" s="635" t="s">
        <v>643</v>
      </c>
      <c r="AR288" s="635" t="s">
        <v>643</v>
      </c>
      <c r="AS288" s="635" t="s">
        <v>643</v>
      </c>
      <c r="AT288" s="635" t="s">
        <v>643</v>
      </c>
      <c r="AU288" s="635" t="s">
        <v>643</v>
      </c>
      <c r="AV288" s="635" t="s">
        <v>643</v>
      </c>
      <c r="AW288" s="635" t="s">
        <v>643</v>
      </c>
      <c r="AX288" s="635" t="s">
        <v>643</v>
      </c>
      <c r="AY288" s="635" t="s">
        <v>643</v>
      </c>
      <c r="AZ288" s="635" t="s">
        <v>643</v>
      </c>
      <c r="BA288" s="635" t="s">
        <v>643</v>
      </c>
      <c r="BB288" s="635" t="s">
        <v>643</v>
      </c>
      <c r="BC288" s="1179"/>
      <c r="BD288" s="1152"/>
      <c r="BE288" s="1181"/>
      <c r="BP288" s="50" t="e">
        <f>INDEX(番号!$CA$5:$CB$44,C287,2)</f>
        <v>#VALUE!</v>
      </c>
      <c r="BQ288" s="50" t="str">
        <f>IF(C287="","",IF(BP288="",INDEX(番号!$CA$44:$CB286,C287,2),BP288))</f>
        <v/>
      </c>
      <c r="BR288" s="50" t="e">
        <f>INDEX(番号!$CC$5:$CE$52,C287,3)</f>
        <v>#VALUE!</v>
      </c>
      <c r="BS288" s="50" t="str">
        <f>IF(C287="","",IF(BR288="0",INDEX(番号!$CC$5:$CE$52,C287,2),BR288))&amp;""</f>
        <v/>
      </c>
      <c r="BT288" s="50" t="e">
        <f>INDEX(番号!$CA$5:$CB$44,E287,2)</f>
        <v>#VALUE!</v>
      </c>
      <c r="BU288" s="50" t="str">
        <f>IF(E287="","",IF(BT288="",INDEX(番号!$CA$44:$CB286,E287,2),BT288))&amp;""</f>
        <v/>
      </c>
      <c r="BV288" s="50" t="e">
        <f>INDEX(番号!$CC$5:$CE$52,E287,3)</f>
        <v>#VALUE!</v>
      </c>
      <c r="BW288" s="50" t="str">
        <f>IF(E287="","",IF(BV288="0",INDEX(番号!$CC$5:$CE$52,E287,2),BV288))&amp;""</f>
        <v/>
      </c>
      <c r="BX288" s="50" t="e">
        <f>INDEX(番号!$CA$5:$CB$44,G287,2)</f>
        <v>#VALUE!</v>
      </c>
      <c r="BY288" s="50" t="str">
        <f>IF(G287="","",IF(BX288="",INDEX(番号!$CA$44:$CB286,G287,2),BX288))&amp;""</f>
        <v/>
      </c>
      <c r="BZ288" s="50" t="e">
        <f>INDEX(番号!$CC$5:$CE$52,G287,3)</f>
        <v>#VALUE!</v>
      </c>
      <c r="CA288" s="50" t="str">
        <f>IF(G287="","",IF(BZ288="0",INDEX(番号!$CC$5:$CE$52,G287,2),BZ288))&amp;""</f>
        <v/>
      </c>
      <c r="CB288" s="50" t="e">
        <f>INDEX(番号!$CA$5:$CB$44,I287,2)</f>
        <v>#VALUE!</v>
      </c>
      <c r="CC288" s="50" t="str">
        <f>IF(I287="","",IF(CB288="",INDEX(番号!$CA$44:$CB286,I287,2),CB288))&amp;""</f>
        <v/>
      </c>
      <c r="CD288" s="50" t="e">
        <f>INDEX(番号!$CC$5:$CE$52,I287,3)</f>
        <v>#VALUE!</v>
      </c>
      <c r="CE288" s="50" t="str">
        <f>IF(I287="","",IF(CD288="0",INDEX(番号!$CC$5:$CE$52,I287,2),CD288))&amp;""</f>
        <v/>
      </c>
      <c r="CF288" s="50" t="e">
        <f>INDEX(番号!$CA$5:$CB$44,K287,2)</f>
        <v>#VALUE!</v>
      </c>
      <c r="CG288" s="50" t="str">
        <f>IF(K287="","",IF(CF288="",INDEX(番号!$CA$5:$CB$44,K287,1),CF288))&amp;""</f>
        <v/>
      </c>
      <c r="CH288" s="50" t="e">
        <f>INDEX(番号!$CC$5:$CE$52,K287,3)</f>
        <v>#VALUE!</v>
      </c>
      <c r="CI288" s="50" t="str">
        <f>IF(K287="","",IF(CH288="0",INDEX(番号!$CC$5:$CE$52,K287,2),CH288))&amp;""</f>
        <v/>
      </c>
      <c r="CJ288" s="50" t="e">
        <f>INDEX(番号!$CA$5:$CB$44,M287,2)</f>
        <v>#VALUE!</v>
      </c>
      <c r="CK288" s="50" t="str">
        <f>IF(M287="","",IF(CJ288="",INDEX(番号!$CA$5:$CB$44,M287,1),CJ288))&amp;""</f>
        <v/>
      </c>
      <c r="CL288" s="50" t="e">
        <f>INDEX(番号!$CC$5:$CE$52,M287,3)</f>
        <v>#VALUE!</v>
      </c>
      <c r="CM288" s="50" t="str">
        <f>IF(M287="","",IF(CL288="0",INDEX(番号!$CC$5:$CE$52,M287,2),CL288))&amp;""</f>
        <v/>
      </c>
      <c r="DA288" s="1153" t="str">
        <f>IF(DA286="grey","grey","")</f>
        <v>grey</v>
      </c>
      <c r="DB288" s="1154"/>
      <c r="DC288" s="1153" t="str">
        <f>IF(DC286="grey","grey","")</f>
        <v>grey</v>
      </c>
      <c r="DD288" s="1154"/>
      <c r="DE288" s="1153" t="str">
        <f>IF(DE286="grey","grey","")</f>
        <v>grey</v>
      </c>
      <c r="DF288" s="1154"/>
      <c r="DG288" s="1153" t="str">
        <f>IF(DG286="grey","grey","")</f>
        <v>grey</v>
      </c>
      <c r="DH288" s="1154"/>
      <c r="DI288" s="1153" t="str">
        <f>IF(DI286="grey","grey","")</f>
        <v>grey</v>
      </c>
      <c r="DJ288" s="1154"/>
      <c r="DK288" s="1153" t="str">
        <f>IF(DK286="grey","grey","")</f>
        <v>grey</v>
      </c>
      <c r="DL288" s="1154"/>
      <c r="DM288" s="22" t="str">
        <f>IFERROR(INDEX(内線情報!$BL$5:$BL$41,MATCH(R288,内線情報!$AI$5:$AI$43,0),1),"")</f>
        <v/>
      </c>
      <c r="DS288" s="1141"/>
      <c r="DV288" s="1153" t="str">
        <f>IF(B287="DK",BQ288,IF(B287="NK",BS288,""))</f>
        <v/>
      </c>
      <c r="DW288" s="1154"/>
      <c r="DX288" s="1155" t="str">
        <f>IF(D287="DK",BU288,IF(D287="NK",BW288,""))</f>
        <v/>
      </c>
      <c r="DY288" s="1156"/>
      <c r="DZ288" s="1155" t="str">
        <f>IF(F287="DK",BY288,IF(F287="NK",CA288,""))</f>
        <v/>
      </c>
      <c r="EA288" s="1156"/>
      <c r="EB288" s="1155" t="str">
        <f>IF(H287="DK",CC288,IF(H287="NK",CE288,""))</f>
        <v/>
      </c>
      <c r="EC288" s="1156"/>
      <c r="ED288" s="1155" t="str">
        <f>IF(J287="DK",CG288,IF(J287="NK",CI288,""))</f>
        <v/>
      </c>
      <c r="EE288" s="1156"/>
      <c r="EF288" s="1155" t="str">
        <f>IF(L287="DK",CK288,IF(L287="NK",CM288,""))</f>
        <v/>
      </c>
      <c r="EG288" s="1156"/>
      <c r="ET288" s="1153"/>
      <c r="EU288" s="1154"/>
      <c r="EV288" s="1153"/>
      <c r="EW288" s="1154"/>
      <c r="EX288" s="1153"/>
      <c r="EY288" s="1154"/>
      <c r="EZ288" s="1153"/>
      <c r="FA288" s="1154"/>
      <c r="FB288" s="1153"/>
      <c r="FC288" s="1154"/>
      <c r="FD288" s="1153"/>
      <c r="FE288" s="1154"/>
      <c r="FF288" s="411"/>
      <c r="FG288" s="411"/>
      <c r="FH288" s="411"/>
      <c r="FI288" s="411"/>
      <c r="FJ288" s="411"/>
      <c r="FK288" s="411"/>
      <c r="FL288" s="411"/>
      <c r="FM288" s="411"/>
      <c r="FN288" s="411"/>
      <c r="FO288" s="411"/>
      <c r="FP288" s="411"/>
      <c r="FQ288" s="411"/>
      <c r="FR288" s="1153"/>
      <c r="FS288" s="1154"/>
      <c r="FT288" s="1153"/>
      <c r="FU288" s="1154"/>
      <c r="FV288" s="1153"/>
      <c r="FW288" s="1154"/>
      <c r="FX288" s="1153"/>
      <c r="FY288" s="1154"/>
      <c r="FZ288" s="1153"/>
      <c r="GA288" s="1154"/>
      <c r="GB288" s="1153"/>
      <c r="GC288" s="1154"/>
      <c r="GE288" s="1152"/>
      <c r="GF288" s="1152"/>
      <c r="GG288" s="1161"/>
      <c r="GH288" s="1152"/>
      <c r="GI288" s="633" t="str">
        <f t="shared" ref="GI288:HR288" si="768">IF(GI262="grey","grey",IF($GG287="grey","grey",IF(S288="","yellow",IF(COUNTIF($CW$6:$CW$7,S288)&gt;0,"","red"))))</f>
        <v>grey</v>
      </c>
      <c r="GJ288" s="633" t="str">
        <f t="shared" si="768"/>
        <v>grey</v>
      </c>
      <c r="GK288" s="633" t="str">
        <f t="shared" si="768"/>
        <v>grey</v>
      </c>
      <c r="GL288" s="633" t="str">
        <f t="shared" si="768"/>
        <v>grey</v>
      </c>
      <c r="GM288" s="633" t="str">
        <f t="shared" si="768"/>
        <v>grey</v>
      </c>
      <c r="GN288" s="633" t="str">
        <f t="shared" si="768"/>
        <v>grey</v>
      </c>
      <c r="GO288" s="633" t="str">
        <f t="shared" si="768"/>
        <v>grey</v>
      </c>
      <c r="GP288" s="633" t="str">
        <f t="shared" si="768"/>
        <v>grey</v>
      </c>
      <c r="GQ288" s="633" t="str">
        <f t="shared" si="768"/>
        <v>grey</v>
      </c>
      <c r="GR288" s="633" t="str">
        <f t="shared" si="768"/>
        <v>grey</v>
      </c>
      <c r="GS288" s="633" t="str">
        <f t="shared" si="768"/>
        <v>grey</v>
      </c>
      <c r="GT288" s="633" t="str">
        <f t="shared" si="768"/>
        <v>grey</v>
      </c>
      <c r="GU288" s="633" t="str">
        <f t="shared" si="768"/>
        <v>grey</v>
      </c>
      <c r="GV288" s="633" t="str">
        <f t="shared" si="768"/>
        <v>grey</v>
      </c>
      <c r="GW288" s="633" t="str">
        <f t="shared" si="768"/>
        <v>grey</v>
      </c>
      <c r="GX288" s="633" t="str">
        <f t="shared" si="768"/>
        <v>grey</v>
      </c>
      <c r="GY288" s="633" t="str">
        <f t="shared" si="768"/>
        <v>grey</v>
      </c>
      <c r="GZ288" s="633" t="str">
        <f t="shared" si="768"/>
        <v>grey</v>
      </c>
      <c r="HA288" s="633" t="str">
        <f t="shared" si="768"/>
        <v>grey</v>
      </c>
      <c r="HB288" s="633" t="str">
        <f t="shared" si="768"/>
        <v>grey</v>
      </c>
      <c r="HC288" s="633" t="str">
        <f t="shared" si="768"/>
        <v>grey</v>
      </c>
      <c r="HD288" s="633" t="str">
        <f t="shared" si="768"/>
        <v>grey</v>
      </c>
      <c r="HE288" s="633" t="str">
        <f t="shared" si="768"/>
        <v>grey</v>
      </c>
      <c r="HF288" s="633" t="str">
        <f t="shared" si="768"/>
        <v>grey</v>
      </c>
      <c r="HG288" s="633" t="str">
        <f t="shared" si="768"/>
        <v>grey</v>
      </c>
      <c r="HH288" s="633" t="str">
        <f t="shared" si="768"/>
        <v>grey</v>
      </c>
      <c r="HI288" s="633" t="str">
        <f t="shared" si="768"/>
        <v>grey</v>
      </c>
      <c r="HJ288" s="633" t="str">
        <f t="shared" si="768"/>
        <v>grey</v>
      </c>
      <c r="HK288" s="633" t="str">
        <f t="shared" si="768"/>
        <v>grey</v>
      </c>
      <c r="HL288" s="633" t="str">
        <f t="shared" si="768"/>
        <v>grey</v>
      </c>
      <c r="HM288" s="633" t="str">
        <f t="shared" si="768"/>
        <v>grey</v>
      </c>
      <c r="HN288" s="633" t="str">
        <f t="shared" si="768"/>
        <v>grey</v>
      </c>
      <c r="HO288" s="633" t="str">
        <f t="shared" si="768"/>
        <v>grey</v>
      </c>
      <c r="HP288" s="633" t="str">
        <f t="shared" si="768"/>
        <v>grey</v>
      </c>
      <c r="HQ288" s="633" t="str">
        <f t="shared" si="768"/>
        <v>grey</v>
      </c>
      <c r="HR288" s="633" t="str">
        <f t="shared" si="768"/>
        <v>grey</v>
      </c>
      <c r="HS288" s="1163"/>
      <c r="HT288" s="1152"/>
      <c r="HU288" s="1161"/>
    </row>
    <row r="289" spans="1:239">
      <c r="B289" s="1175" t="str">
        <f>IFERROR(INDEX($DV:$DV,ROW()),"")&amp;""</f>
        <v/>
      </c>
      <c r="C289" s="1176"/>
      <c r="D289" s="1177" t="str">
        <f>IFERROR(INDEX($DX:$DX,ROW()),"")&amp;""</f>
        <v/>
      </c>
      <c r="E289" s="1176"/>
      <c r="F289" s="1175" t="str">
        <f>IFERROR(INDEX($DZ:$DZ,ROW()),"")&amp;""</f>
        <v/>
      </c>
      <c r="G289" s="1176"/>
      <c r="H289" s="1175" t="str">
        <f>IFERROR(INDEX($EB:$EB,ROW()),"")&amp;""</f>
        <v/>
      </c>
      <c r="I289" s="1176"/>
      <c r="J289" s="1175" t="str">
        <f>IFERROR(INDEX($ED:$ED,ROW()),"")&amp;""</f>
        <v/>
      </c>
      <c r="K289" s="1176"/>
      <c r="L289" s="1175" t="str">
        <f>IFERROR(INDEX($EF:$EF,ROW()),"")&amp;""</f>
        <v/>
      </c>
      <c r="M289" s="1176"/>
      <c r="O289" s="1151">
        <v>13</v>
      </c>
      <c r="P289" s="1151" t="str">
        <f>IFERROR(INDEX(内線情報!$C$5:$C$54,MATCH($Q289,内線情報!$B$5:$B$54,0)),"")&amp;""</f>
        <v/>
      </c>
      <c r="Q289" s="1160"/>
      <c r="R289" s="1151" t="str">
        <f>IFERROR(INDEX(内線情報!$D$5:$D$54,MATCH($Q289,内線情報!$B$5:$B$54,0)),"")&amp;""</f>
        <v/>
      </c>
      <c r="S289" s="634" t="s">
        <v>643</v>
      </c>
      <c r="T289" s="634" t="s">
        <v>643</v>
      </c>
      <c r="U289" s="634" t="s">
        <v>643</v>
      </c>
      <c r="V289" s="634" t="s">
        <v>643</v>
      </c>
      <c r="W289" s="634" t="s">
        <v>643</v>
      </c>
      <c r="X289" s="634" t="s">
        <v>643</v>
      </c>
      <c r="Y289" s="634" t="s">
        <v>643</v>
      </c>
      <c r="Z289" s="634" t="s">
        <v>643</v>
      </c>
      <c r="AA289" s="634" t="s">
        <v>643</v>
      </c>
      <c r="AB289" s="634" t="s">
        <v>643</v>
      </c>
      <c r="AC289" s="634" t="s">
        <v>643</v>
      </c>
      <c r="AD289" s="634" t="s">
        <v>643</v>
      </c>
      <c r="AE289" s="634" t="s">
        <v>643</v>
      </c>
      <c r="AF289" s="634" t="s">
        <v>643</v>
      </c>
      <c r="AG289" s="634" t="s">
        <v>643</v>
      </c>
      <c r="AH289" s="634" t="s">
        <v>643</v>
      </c>
      <c r="AI289" s="634" t="s">
        <v>643</v>
      </c>
      <c r="AJ289" s="634" t="s">
        <v>643</v>
      </c>
      <c r="AK289" s="634" t="s">
        <v>643</v>
      </c>
      <c r="AL289" s="634" t="s">
        <v>643</v>
      </c>
      <c r="AM289" s="634" t="s">
        <v>643</v>
      </c>
      <c r="AN289" s="634" t="s">
        <v>643</v>
      </c>
      <c r="AO289" s="634" t="s">
        <v>643</v>
      </c>
      <c r="AP289" s="634" t="s">
        <v>643</v>
      </c>
      <c r="AQ289" s="634" t="s">
        <v>643</v>
      </c>
      <c r="AR289" s="634" t="s">
        <v>643</v>
      </c>
      <c r="AS289" s="634" t="s">
        <v>643</v>
      </c>
      <c r="AT289" s="634" t="s">
        <v>643</v>
      </c>
      <c r="AU289" s="634" t="s">
        <v>643</v>
      </c>
      <c r="AV289" s="634" t="s">
        <v>643</v>
      </c>
      <c r="AW289" s="634" t="s">
        <v>643</v>
      </c>
      <c r="AX289" s="634" t="s">
        <v>643</v>
      </c>
      <c r="AY289" s="634" t="s">
        <v>643</v>
      </c>
      <c r="AZ289" s="634" t="s">
        <v>643</v>
      </c>
      <c r="BA289" s="634" t="s">
        <v>643</v>
      </c>
      <c r="BB289" s="634" t="s">
        <v>643</v>
      </c>
      <c r="BC289" s="1178" t="s">
        <v>643</v>
      </c>
      <c r="BD289" s="1151" t="str">
        <f>IFERROR(IF(Q289="","",IF(ISBLANK(INDEX(内線情報!$G$5:$G$54,Q289)),1,DS289)),"")&amp;""</f>
        <v/>
      </c>
      <c r="BE289" s="1180"/>
      <c r="BP289" s="50" t="s">
        <v>720</v>
      </c>
      <c r="BQ289" s="50" t="str">
        <f>IF(C287="","",INDEX(外線情報!$K$5:$K$16,C287,1))&amp;""</f>
        <v/>
      </c>
      <c r="BR289" s="50" t="s">
        <v>417</v>
      </c>
      <c r="BS289" s="50" t="str">
        <f>IF(C287="","",INDEX(NK･NKG!$CG$5:$CG$52,C287,1))&amp;""</f>
        <v/>
      </c>
      <c r="BT289" s="50" t="s">
        <v>720</v>
      </c>
      <c r="BU289" s="50" t="str">
        <f>IF(E287="","",INDEX(外線情報!$K$5:$K$16,E287,1))&amp;""</f>
        <v/>
      </c>
      <c r="BV289" s="50" t="s">
        <v>417</v>
      </c>
      <c r="BW289" s="50" t="str">
        <f>IF(E287="","",INDEX(NK･NKG!$CG$5:$CG$52,E287,1))&amp;""</f>
        <v/>
      </c>
      <c r="BX289" s="50" t="s">
        <v>720</v>
      </c>
      <c r="BY289" s="50" t="str">
        <f>IF(G287="","",INDEX(外線情報!$K$5:$K$16,G287,1))&amp;""</f>
        <v/>
      </c>
      <c r="BZ289" s="50" t="s">
        <v>417</v>
      </c>
      <c r="CA289" s="50" t="str">
        <f>IF(G287="","",INDEX(NK･NKG!$CG$5:$CG$52,G287,1))&amp;""</f>
        <v/>
      </c>
      <c r="CB289" s="50" t="s">
        <v>720</v>
      </c>
      <c r="CC289" s="50" t="str">
        <f>IF(I287="","",INDEX(外線情報!$K$5:$K$16,I287,1))&amp;""</f>
        <v/>
      </c>
      <c r="CD289" s="50" t="s">
        <v>417</v>
      </c>
      <c r="CE289" s="50" t="str">
        <f>IF(I287="","",INDEX(NK･NKG!$CG$5:$CG$52,I287,1))&amp;""</f>
        <v/>
      </c>
      <c r="CF289" s="50" t="s">
        <v>720</v>
      </c>
      <c r="CG289" s="50" t="str">
        <f>IF(K287="","",INDEX(外線情報!$K$5:$K$16,K287,1))&amp;""</f>
        <v/>
      </c>
      <c r="CH289" s="50" t="s">
        <v>417</v>
      </c>
      <c r="CI289" s="50" t="str">
        <f>IF(K287="","",INDEX(NK･NKG!$CG$5:$CG$52,K287,1))&amp;""</f>
        <v/>
      </c>
      <c r="CJ289" s="50" t="s">
        <v>720</v>
      </c>
      <c r="CK289" s="50" t="str">
        <f>IF(M287="","",INDEX(外線情報!$K$5:$K$16,M287,1))&amp;""</f>
        <v/>
      </c>
      <c r="CL289" s="50" t="s">
        <v>417</v>
      </c>
      <c r="CM289" s="50" t="str">
        <f>IF(M287="","",INDEX(NK･NKG!$CG$5:$CG$52,M287,1))&amp;""</f>
        <v/>
      </c>
      <c r="DA289" s="1153" t="str">
        <f t="shared" ref="DA289" si="769">IF(DA286="grey","grey","")</f>
        <v>grey</v>
      </c>
      <c r="DB289" s="1154"/>
      <c r="DC289" s="1153" t="str">
        <f t="shared" ref="DC289" si="770">IF(DC286="grey","grey","")</f>
        <v>grey</v>
      </c>
      <c r="DD289" s="1154"/>
      <c r="DE289" s="1153" t="str">
        <f t="shared" ref="DE289" si="771">IF(DE286="grey","grey","")</f>
        <v>grey</v>
      </c>
      <c r="DF289" s="1154"/>
      <c r="DG289" s="1153" t="str">
        <f t="shared" ref="DG289" si="772">IF(DG286="grey","grey","")</f>
        <v>grey</v>
      </c>
      <c r="DH289" s="1154"/>
      <c r="DI289" s="1153" t="str">
        <f t="shared" ref="DI289" si="773">IF(DI286="grey","grey","")</f>
        <v>grey</v>
      </c>
      <c r="DJ289" s="1154"/>
      <c r="DK289" s="1153" t="str">
        <f t="shared" ref="DK289" si="774">IF(DK286="grey","grey","")</f>
        <v>grey</v>
      </c>
      <c r="DL289" s="1154"/>
      <c r="DM289" s="22" t="str">
        <f>IFERROR(INDEX(内線情報!$BL$5:$BL$41,MATCH(R289,内線情報!$AI$5:$AI$43,0),1),"")</f>
        <v/>
      </c>
      <c r="DS289" s="1141" t="e">
        <f>INDEX(内線情報!$G$5:$G$54,MATCH(Q289,DK,0))</f>
        <v>#N/A</v>
      </c>
      <c r="DV289" s="1153" t="str">
        <f>IF(B287="IK",BQ289,IF(B287="NK",BS289,""))</f>
        <v/>
      </c>
      <c r="DW289" s="1154"/>
      <c r="DX289" s="1155" t="str">
        <f>IF(D287="IK",BU289,IF(D287="NK",BW289,""))</f>
        <v/>
      </c>
      <c r="DY289" s="1156"/>
      <c r="DZ289" s="1155" t="str">
        <f>IF(F287="IK",BY289,IF(F287="NK",CA289,""))</f>
        <v/>
      </c>
      <c r="EA289" s="1156"/>
      <c r="EB289" s="1155" t="str">
        <f>IF(H287="IK",CC289,IF(H287="NK",CE289,""))</f>
        <v/>
      </c>
      <c r="EC289" s="1156"/>
      <c r="ED289" s="1155" t="str">
        <f>IF(J287="IK",CG289,IF(J287="NK",CI289,""))</f>
        <v/>
      </c>
      <c r="EE289" s="1156"/>
      <c r="EF289" s="1155" t="str">
        <f>IF(L287="IK",CK289,IF(L287="NK",CM289,""))</f>
        <v/>
      </c>
      <c r="EG289" s="1156"/>
      <c r="ET289" s="1153"/>
      <c r="EU289" s="1154"/>
      <c r="EV289" s="1153"/>
      <c r="EW289" s="1154"/>
      <c r="EX289" s="1153"/>
      <c r="EY289" s="1154"/>
      <c r="EZ289" s="1153"/>
      <c r="FA289" s="1154"/>
      <c r="FB289" s="1153"/>
      <c r="FC289" s="1154"/>
      <c r="FD289" s="1153"/>
      <c r="FE289" s="1154"/>
      <c r="FF289" s="411"/>
      <c r="FG289" s="411"/>
      <c r="FH289" s="411"/>
      <c r="FI289" s="411"/>
      <c r="FJ289" s="411"/>
      <c r="FK289" s="411"/>
      <c r="FL289" s="411"/>
      <c r="FM289" s="411"/>
      <c r="FN289" s="411"/>
      <c r="FO289" s="411"/>
      <c r="FP289" s="411"/>
      <c r="FQ289" s="411"/>
      <c r="FR289" s="1153"/>
      <c r="FS289" s="1154"/>
      <c r="FT289" s="1153"/>
      <c r="FU289" s="1154"/>
      <c r="FV289" s="1153"/>
      <c r="FW289" s="1154"/>
      <c r="FX289" s="1153"/>
      <c r="FY289" s="1154"/>
      <c r="FZ289" s="1153"/>
      <c r="GA289" s="1154"/>
      <c r="GB289" s="1153"/>
      <c r="GC289" s="1154"/>
      <c r="GE289" s="1151" t="str">
        <f>IF($GF289="grey","grey","")</f>
        <v>grey</v>
      </c>
      <c r="GF289" s="1151" t="str">
        <f>IF($GG289="grey","grey","")</f>
        <v>grey</v>
      </c>
      <c r="GG289" s="1160" t="str">
        <f>IF(Q289="","grey",IF(COUNTIF(Q:Q,Q289)&gt;1,"red",IF(COUNTIF(_DK,Q289)&gt;0,"","red")))</f>
        <v>grey</v>
      </c>
      <c r="GH289" s="1151" t="str">
        <f>IF($GF289="grey","grey","")</f>
        <v>grey</v>
      </c>
      <c r="GI289" s="633" t="str">
        <f t="shared" ref="GI289:HR289" si="775">IF(GI262="grey","grey",IF($GG289="grey","grey",IF(S289="","yellow",IF(COUNTIF($CT$6:$CT$21,S289)&gt;0,"","red"))))</f>
        <v>grey</v>
      </c>
      <c r="GJ289" s="633" t="str">
        <f t="shared" si="775"/>
        <v>grey</v>
      </c>
      <c r="GK289" s="633" t="str">
        <f t="shared" si="775"/>
        <v>grey</v>
      </c>
      <c r="GL289" s="633" t="str">
        <f t="shared" si="775"/>
        <v>grey</v>
      </c>
      <c r="GM289" s="633" t="str">
        <f t="shared" si="775"/>
        <v>grey</v>
      </c>
      <c r="GN289" s="633" t="str">
        <f t="shared" si="775"/>
        <v>grey</v>
      </c>
      <c r="GO289" s="633" t="str">
        <f t="shared" si="775"/>
        <v>grey</v>
      </c>
      <c r="GP289" s="633" t="str">
        <f t="shared" si="775"/>
        <v>grey</v>
      </c>
      <c r="GQ289" s="633" t="str">
        <f t="shared" si="775"/>
        <v>grey</v>
      </c>
      <c r="GR289" s="633" t="str">
        <f t="shared" si="775"/>
        <v>grey</v>
      </c>
      <c r="GS289" s="633" t="str">
        <f t="shared" si="775"/>
        <v>grey</v>
      </c>
      <c r="GT289" s="633" t="str">
        <f t="shared" si="775"/>
        <v>grey</v>
      </c>
      <c r="GU289" s="633" t="str">
        <f t="shared" si="775"/>
        <v>grey</v>
      </c>
      <c r="GV289" s="633" t="str">
        <f t="shared" si="775"/>
        <v>grey</v>
      </c>
      <c r="GW289" s="633" t="str">
        <f t="shared" si="775"/>
        <v>grey</v>
      </c>
      <c r="GX289" s="633" t="str">
        <f t="shared" si="775"/>
        <v>grey</v>
      </c>
      <c r="GY289" s="633" t="str">
        <f t="shared" si="775"/>
        <v>grey</v>
      </c>
      <c r="GZ289" s="633" t="str">
        <f t="shared" si="775"/>
        <v>grey</v>
      </c>
      <c r="HA289" s="633" t="str">
        <f t="shared" si="775"/>
        <v>grey</v>
      </c>
      <c r="HB289" s="633" t="str">
        <f t="shared" si="775"/>
        <v>grey</v>
      </c>
      <c r="HC289" s="633" t="str">
        <f t="shared" si="775"/>
        <v>grey</v>
      </c>
      <c r="HD289" s="633" t="str">
        <f t="shared" si="775"/>
        <v>grey</v>
      </c>
      <c r="HE289" s="633" t="str">
        <f t="shared" si="775"/>
        <v>grey</v>
      </c>
      <c r="HF289" s="633" t="str">
        <f t="shared" si="775"/>
        <v>grey</v>
      </c>
      <c r="HG289" s="633" t="str">
        <f t="shared" si="775"/>
        <v>grey</v>
      </c>
      <c r="HH289" s="633" t="str">
        <f t="shared" si="775"/>
        <v>grey</v>
      </c>
      <c r="HI289" s="633" t="str">
        <f t="shared" si="775"/>
        <v>grey</v>
      </c>
      <c r="HJ289" s="633" t="str">
        <f t="shared" si="775"/>
        <v>grey</v>
      </c>
      <c r="HK289" s="633" t="str">
        <f t="shared" si="775"/>
        <v>grey</v>
      </c>
      <c r="HL289" s="633" t="str">
        <f t="shared" si="775"/>
        <v>grey</v>
      </c>
      <c r="HM289" s="633" t="str">
        <f t="shared" si="775"/>
        <v>grey</v>
      </c>
      <c r="HN289" s="633" t="str">
        <f t="shared" si="775"/>
        <v>grey</v>
      </c>
      <c r="HO289" s="633" t="str">
        <f t="shared" si="775"/>
        <v>grey</v>
      </c>
      <c r="HP289" s="633" t="str">
        <f t="shared" si="775"/>
        <v>grey</v>
      </c>
      <c r="HQ289" s="633" t="str">
        <f t="shared" si="775"/>
        <v>grey</v>
      </c>
      <c r="HR289" s="633" t="str">
        <f t="shared" si="775"/>
        <v>grey</v>
      </c>
      <c r="HS289" s="1162" t="str">
        <f t="shared" ref="HS289" si="776">IF($GG289="grey","grey",IF(BC289="","",IF(COUNTIF($CV$6:$CV$7,BC289)&gt;0,"","red")))</f>
        <v>grey</v>
      </c>
      <c r="HT289" s="1151" t="str">
        <f t="shared" ref="HT289:HU289" si="777">IF($GG289="grey","grey","")</f>
        <v>grey</v>
      </c>
      <c r="HU289" s="1160" t="str">
        <f t="shared" si="777"/>
        <v>grey</v>
      </c>
    </row>
    <row r="290" spans="1:239">
      <c r="B290" s="1182" t="s">
        <v>1318</v>
      </c>
      <c r="C290" s="1183"/>
      <c r="D290" s="1182" t="s">
        <v>1318</v>
      </c>
      <c r="E290" s="1183"/>
      <c r="F290" s="1182" t="s">
        <v>1323</v>
      </c>
      <c r="G290" s="1183"/>
      <c r="H290" s="1182" t="s">
        <v>1318</v>
      </c>
      <c r="I290" s="1183"/>
      <c r="J290" s="1182" t="s">
        <v>1318</v>
      </c>
      <c r="K290" s="1183"/>
      <c r="L290" s="1182" t="s">
        <v>1318</v>
      </c>
      <c r="M290" s="1183"/>
      <c r="O290" s="1152"/>
      <c r="P290" s="1152"/>
      <c r="Q290" s="1161"/>
      <c r="R290" s="1152"/>
      <c r="S290" s="635" t="s">
        <v>643</v>
      </c>
      <c r="T290" s="635" t="s">
        <v>643</v>
      </c>
      <c r="U290" s="635" t="s">
        <v>643</v>
      </c>
      <c r="V290" s="635" t="s">
        <v>643</v>
      </c>
      <c r="W290" s="635" t="s">
        <v>643</v>
      </c>
      <c r="X290" s="635" t="s">
        <v>643</v>
      </c>
      <c r="Y290" s="635" t="s">
        <v>643</v>
      </c>
      <c r="Z290" s="635" t="s">
        <v>643</v>
      </c>
      <c r="AA290" s="635" t="s">
        <v>643</v>
      </c>
      <c r="AB290" s="635" t="s">
        <v>643</v>
      </c>
      <c r="AC290" s="635" t="s">
        <v>643</v>
      </c>
      <c r="AD290" s="635" t="s">
        <v>643</v>
      </c>
      <c r="AE290" s="635" t="s">
        <v>643</v>
      </c>
      <c r="AF290" s="635" t="s">
        <v>643</v>
      </c>
      <c r="AG290" s="635" t="s">
        <v>643</v>
      </c>
      <c r="AH290" s="635" t="s">
        <v>643</v>
      </c>
      <c r="AI290" s="635" t="s">
        <v>643</v>
      </c>
      <c r="AJ290" s="635" t="s">
        <v>643</v>
      </c>
      <c r="AK290" s="635" t="s">
        <v>643</v>
      </c>
      <c r="AL290" s="635" t="s">
        <v>643</v>
      </c>
      <c r="AM290" s="635" t="s">
        <v>643</v>
      </c>
      <c r="AN290" s="635" t="s">
        <v>643</v>
      </c>
      <c r="AO290" s="635" t="s">
        <v>643</v>
      </c>
      <c r="AP290" s="635" t="s">
        <v>643</v>
      </c>
      <c r="AQ290" s="635" t="s">
        <v>643</v>
      </c>
      <c r="AR290" s="635" t="s">
        <v>643</v>
      </c>
      <c r="AS290" s="635" t="s">
        <v>643</v>
      </c>
      <c r="AT290" s="635" t="s">
        <v>643</v>
      </c>
      <c r="AU290" s="635" t="s">
        <v>643</v>
      </c>
      <c r="AV290" s="635" t="s">
        <v>643</v>
      </c>
      <c r="AW290" s="635" t="s">
        <v>643</v>
      </c>
      <c r="AX290" s="635" t="s">
        <v>643</v>
      </c>
      <c r="AY290" s="635" t="s">
        <v>643</v>
      </c>
      <c r="AZ290" s="635" t="s">
        <v>643</v>
      </c>
      <c r="BA290" s="635" t="s">
        <v>643</v>
      </c>
      <c r="BB290" s="635" t="s">
        <v>643</v>
      </c>
      <c r="BC290" s="1179"/>
      <c r="BD290" s="1152"/>
      <c r="BE290" s="1181"/>
      <c r="DA290" s="1164" t="str">
        <f>IF(DA286="grey","grey",IF(AND(B287&lt;&gt;$BG$7,B287&lt;&gt;$BG$9,B287&lt;&gt;$BG$13,B287&lt;&gt;$BG$12),"grey",IF(B290="","yellow",IF(COUNTIF($CN$6:$CN$32,B290)&gt;0,"","red"))))</f>
        <v>grey</v>
      </c>
      <c r="DB290" s="1165"/>
      <c r="DC290" s="1164" t="str">
        <f>IF(DC286="grey","grey",IF(AND(D287&lt;&gt;$BG$7,D287&lt;&gt;$BG$9,D287&lt;&gt;$BG$13,D287&lt;&gt;$BG$12),"grey",IF(D290="","yellow",IF(COUNTIF($CN$6:$CN$32,D290)&gt;0,"","red"))))</f>
        <v>grey</v>
      </c>
      <c r="DD290" s="1165"/>
      <c r="DE290" s="1164" t="str">
        <f>IF(DE286="grey","grey",IF(AND(F287&lt;&gt;$BG$7,F287&lt;&gt;$BG$9,F287&lt;&gt;$BG$13,F287&lt;&gt;$BG$12),"grey",IF(F290="","yellow",IF(COUNTIF($CN$6:$CN$32,F290)&gt;0,"","red"))))</f>
        <v>grey</v>
      </c>
      <c r="DF290" s="1165"/>
      <c r="DG290" s="1164" t="str">
        <f>IF(DG286="grey","grey",IF(AND(H287&lt;&gt;$BG$7,H287&lt;&gt;$BG$9,H287&lt;&gt;$BG$13,H287&lt;&gt;$BG$12),"grey",IF(H290="","yellow",IF(COUNTIF($CN$6:$CN$32,H290)&gt;0,"","red"))))</f>
        <v>grey</v>
      </c>
      <c r="DH290" s="1165"/>
      <c r="DI290" s="1164" t="str">
        <f>IF(DI286="grey","grey",IF(AND(J287&lt;&gt;$BG$7,J287&lt;&gt;$BG$9,J287&lt;&gt;$BG$13,J287&lt;&gt;$BG$12),"grey",IF(J290="","yellow",IF(COUNTIF($CN$6:$CN$32,J290)&gt;0,"","red"))))</f>
        <v>grey</v>
      </c>
      <c r="DJ290" s="1165"/>
      <c r="DK290" s="1164" t="str">
        <f>IF(DK286="grey","grey",IF(AND(L287&lt;&gt;$BG$7,L287&lt;&gt;$BG$9,L287&lt;&gt;$BG$13,L287&lt;&gt;$BG$12),"grey",IF(L290="","yellow",IF(COUNTIF($CN$6:$CN$32,L290)&gt;0,"","red"))))</f>
        <v>grey</v>
      </c>
      <c r="DL290" s="1165"/>
      <c r="DM290" s="22" t="str">
        <f>IFERROR(INDEX(内線情報!$BL$5:$BL$41,MATCH(R290,内線情報!$AI$5:$AI$43,0),1),"")</f>
        <v/>
      </c>
      <c r="DR290" s="22">
        <f>MAX(DR$2:DR289)</f>
        <v>1</v>
      </c>
      <c r="DS290" s="1141"/>
      <c r="DV290" s="1153"/>
      <c r="DW290" s="1154"/>
      <c r="DX290" s="1153"/>
      <c r="DY290" s="1154"/>
      <c r="DZ290" s="1153"/>
      <c r="EA290" s="1154"/>
      <c r="EB290" s="1153"/>
      <c r="EC290" s="1154"/>
      <c r="ED290" s="1153"/>
      <c r="EE290" s="1154"/>
      <c r="EF290" s="1153"/>
      <c r="EG290" s="1154"/>
      <c r="ET290" s="1153"/>
      <c r="EU290" s="1154"/>
      <c r="EV290" s="1153"/>
      <c r="EW290" s="1154"/>
      <c r="EX290" s="1153"/>
      <c r="EY290" s="1154"/>
      <c r="EZ290" s="1153"/>
      <c r="FA290" s="1154"/>
      <c r="FB290" s="1153"/>
      <c r="FC290" s="1154"/>
      <c r="FD290" s="1153"/>
      <c r="FE290" s="1154"/>
      <c r="FF290" s="411"/>
      <c r="FG290" s="411"/>
      <c r="FH290" s="411"/>
      <c r="FI290" s="411"/>
      <c r="FJ290" s="411"/>
      <c r="FK290" s="411"/>
      <c r="FL290" s="411"/>
      <c r="FM290" s="411"/>
      <c r="FN290" s="411"/>
      <c r="FO290" s="411"/>
      <c r="FP290" s="411"/>
      <c r="FQ290" s="411"/>
      <c r="FR290" s="1153"/>
      <c r="FS290" s="1154"/>
      <c r="FT290" s="1153"/>
      <c r="FU290" s="1154"/>
      <c r="FV290" s="1153"/>
      <c r="FW290" s="1154"/>
      <c r="FX290" s="1153"/>
      <c r="FY290" s="1154"/>
      <c r="FZ290" s="1153"/>
      <c r="GA290" s="1154"/>
      <c r="GB290" s="1153"/>
      <c r="GC290" s="1154"/>
      <c r="GE290" s="1152"/>
      <c r="GF290" s="1152"/>
      <c r="GG290" s="1161"/>
      <c r="GH290" s="1152"/>
      <c r="GI290" s="633" t="str">
        <f t="shared" ref="GI290:HR290" si="778">IF(GI262="grey","grey",IF($GG289="grey","grey",IF(S290="","yellow",IF(COUNTIF($CW$6:$CW$7,S290)&gt;0,"","red"))))</f>
        <v>grey</v>
      </c>
      <c r="GJ290" s="633" t="str">
        <f t="shared" si="778"/>
        <v>grey</v>
      </c>
      <c r="GK290" s="633" t="str">
        <f t="shared" si="778"/>
        <v>grey</v>
      </c>
      <c r="GL290" s="633" t="str">
        <f t="shared" si="778"/>
        <v>grey</v>
      </c>
      <c r="GM290" s="633" t="str">
        <f t="shared" si="778"/>
        <v>grey</v>
      </c>
      <c r="GN290" s="633" t="str">
        <f t="shared" si="778"/>
        <v>grey</v>
      </c>
      <c r="GO290" s="633" t="str">
        <f t="shared" si="778"/>
        <v>grey</v>
      </c>
      <c r="GP290" s="633" t="str">
        <f t="shared" si="778"/>
        <v>grey</v>
      </c>
      <c r="GQ290" s="633" t="str">
        <f t="shared" si="778"/>
        <v>grey</v>
      </c>
      <c r="GR290" s="633" t="str">
        <f t="shared" si="778"/>
        <v>grey</v>
      </c>
      <c r="GS290" s="633" t="str">
        <f t="shared" si="778"/>
        <v>grey</v>
      </c>
      <c r="GT290" s="633" t="str">
        <f t="shared" si="778"/>
        <v>grey</v>
      </c>
      <c r="GU290" s="633" t="str">
        <f t="shared" si="778"/>
        <v>grey</v>
      </c>
      <c r="GV290" s="633" t="str">
        <f t="shared" si="778"/>
        <v>grey</v>
      </c>
      <c r="GW290" s="633" t="str">
        <f t="shared" si="778"/>
        <v>grey</v>
      </c>
      <c r="GX290" s="633" t="str">
        <f t="shared" si="778"/>
        <v>grey</v>
      </c>
      <c r="GY290" s="633" t="str">
        <f t="shared" si="778"/>
        <v>grey</v>
      </c>
      <c r="GZ290" s="633" t="str">
        <f t="shared" si="778"/>
        <v>grey</v>
      </c>
      <c r="HA290" s="633" t="str">
        <f t="shared" si="778"/>
        <v>grey</v>
      </c>
      <c r="HB290" s="633" t="str">
        <f t="shared" si="778"/>
        <v>grey</v>
      </c>
      <c r="HC290" s="633" t="str">
        <f t="shared" si="778"/>
        <v>grey</v>
      </c>
      <c r="HD290" s="633" t="str">
        <f t="shared" si="778"/>
        <v>grey</v>
      </c>
      <c r="HE290" s="633" t="str">
        <f t="shared" si="778"/>
        <v>grey</v>
      </c>
      <c r="HF290" s="633" t="str">
        <f t="shared" si="778"/>
        <v>grey</v>
      </c>
      <c r="HG290" s="633" t="str">
        <f t="shared" si="778"/>
        <v>grey</v>
      </c>
      <c r="HH290" s="633" t="str">
        <f t="shared" si="778"/>
        <v>grey</v>
      </c>
      <c r="HI290" s="633" t="str">
        <f t="shared" si="778"/>
        <v>grey</v>
      </c>
      <c r="HJ290" s="633" t="str">
        <f t="shared" si="778"/>
        <v>grey</v>
      </c>
      <c r="HK290" s="633" t="str">
        <f t="shared" si="778"/>
        <v>grey</v>
      </c>
      <c r="HL290" s="633" t="str">
        <f t="shared" si="778"/>
        <v>grey</v>
      </c>
      <c r="HM290" s="633" t="str">
        <f t="shared" si="778"/>
        <v>grey</v>
      </c>
      <c r="HN290" s="633" t="str">
        <f t="shared" si="778"/>
        <v>grey</v>
      </c>
      <c r="HO290" s="633" t="str">
        <f t="shared" si="778"/>
        <v>grey</v>
      </c>
      <c r="HP290" s="633" t="str">
        <f t="shared" si="778"/>
        <v>grey</v>
      </c>
      <c r="HQ290" s="633" t="str">
        <f t="shared" si="778"/>
        <v>grey</v>
      </c>
      <c r="HR290" s="633" t="str">
        <f t="shared" si="778"/>
        <v>grey</v>
      </c>
      <c r="HS290" s="1163"/>
      <c r="HT290" s="1152"/>
      <c r="HU290" s="1161"/>
    </row>
    <row r="291" spans="1:239">
      <c r="J291" s="39"/>
      <c r="K291" s="39"/>
      <c r="L291" s="39"/>
      <c r="M291" s="39"/>
      <c r="DI291" s="39"/>
      <c r="DJ291" s="39"/>
      <c r="DK291" s="39"/>
      <c r="DL291" s="39"/>
    </row>
    <row r="292" spans="1:239">
      <c r="A292" s="27"/>
      <c r="B292" s="28" t="s">
        <v>17</v>
      </c>
      <c r="C292" s="18"/>
      <c r="D292" s="18"/>
      <c r="E292" s="18"/>
      <c r="F292" s="18"/>
      <c r="G292" s="18"/>
      <c r="H292" s="18"/>
      <c r="I292" s="18"/>
      <c r="J292" s="26"/>
      <c r="K292" s="26"/>
      <c r="L292" s="26"/>
      <c r="M292" s="26"/>
      <c r="N292" s="22"/>
      <c r="O292" s="23"/>
      <c r="P292" s="22"/>
      <c r="Q292" s="23"/>
      <c r="R292" s="29"/>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3"/>
      <c r="DA292" s="28" t="s">
        <v>17</v>
      </c>
      <c r="DB292" s="18"/>
      <c r="DC292" s="18"/>
      <c r="DD292" s="18"/>
      <c r="DE292" s="18"/>
      <c r="DF292" s="18"/>
      <c r="DG292" s="18"/>
      <c r="DH292" s="18"/>
      <c r="DI292" s="26"/>
      <c r="DJ292" s="26"/>
      <c r="DK292" s="26"/>
      <c r="DL292" s="26"/>
    </row>
    <row r="293" spans="1:239">
      <c r="B293" s="1186" t="s">
        <v>276</v>
      </c>
      <c r="C293" s="1187"/>
      <c r="D293" s="1186" t="s">
        <v>277</v>
      </c>
      <c r="E293" s="1187"/>
      <c r="F293" s="1186" t="s">
        <v>278</v>
      </c>
      <c r="G293" s="1187"/>
      <c r="H293" s="1186" t="s">
        <v>279</v>
      </c>
      <c r="I293" s="1187"/>
      <c r="J293" s="1186" t="s">
        <v>280</v>
      </c>
      <c r="K293" s="1187"/>
      <c r="L293" s="1186" t="s">
        <v>281</v>
      </c>
      <c r="M293" s="1187"/>
      <c r="O293" s="32" t="s">
        <v>282</v>
      </c>
      <c r="P293" s="33" t="s">
        <v>283</v>
      </c>
      <c r="S293" s="1148" t="s">
        <v>284</v>
      </c>
      <c r="T293" s="1149"/>
      <c r="U293" s="1149"/>
      <c r="V293" s="1149"/>
      <c r="W293" s="1149"/>
      <c r="X293" s="1149"/>
      <c r="Y293" s="1149"/>
      <c r="Z293" s="1149"/>
      <c r="AA293" s="1149"/>
      <c r="AB293" s="1149"/>
      <c r="AC293" s="1149"/>
      <c r="AD293" s="1149"/>
      <c r="AE293" s="1149"/>
      <c r="AF293" s="1149"/>
      <c r="AG293" s="1149"/>
      <c r="AH293" s="1149"/>
      <c r="AI293" s="1149"/>
      <c r="AJ293" s="1149"/>
      <c r="AK293" s="1149"/>
      <c r="AL293" s="1149"/>
      <c r="AM293" s="1149"/>
      <c r="AN293" s="1149"/>
      <c r="AO293" s="1149"/>
      <c r="AP293" s="1149"/>
      <c r="AQ293" s="1149"/>
      <c r="AR293" s="1149"/>
      <c r="AS293" s="1149"/>
      <c r="AT293" s="1149"/>
      <c r="AU293" s="1149"/>
      <c r="AV293" s="1149"/>
      <c r="AW293" s="1149"/>
      <c r="AX293" s="1149"/>
      <c r="AY293" s="1149"/>
      <c r="AZ293" s="1149"/>
      <c r="BA293" s="1149"/>
      <c r="BB293" s="1150"/>
      <c r="DA293" s="1166" t="str">
        <f>IFERROR(IF(COUNT(Q297:Q322)&gt;0,IF($DN296&lt;8,"grey",B293),"grey"),B293)</f>
        <v>grey</v>
      </c>
      <c r="DB293" s="1167"/>
      <c r="DC293" s="1166" t="str">
        <f>IFERROR(IF(COUNT(Q297:Q322)&gt;0,IF($DN296&lt;8,"grey",D293),"grey"),D293)</f>
        <v>grey</v>
      </c>
      <c r="DD293" s="1167"/>
      <c r="DE293" s="1166" t="str">
        <f>IFERROR(IF(COUNT(Q297:Q322)&gt;0,IF($DN296&lt;8,"grey",F293),"grey"),F293)</f>
        <v>grey</v>
      </c>
      <c r="DF293" s="1167"/>
      <c r="DG293" s="1166" t="str">
        <f>IFERROR(IF(COUNT(Q297:Q322)&gt;0,IF($DN296&lt;8,"grey",H293),"grey"),H293)</f>
        <v>grey</v>
      </c>
      <c r="DH293" s="1167"/>
      <c r="DI293" s="1166" t="str">
        <f>IFERROR(IF(COUNT(Q297:Q322)&gt;0,IF($DN296&lt;8,"grey",J293),"grey"),J293)</f>
        <v>grey</v>
      </c>
      <c r="DJ293" s="1167"/>
      <c r="DK293" s="1166" t="str">
        <f>IFERROR(IF(COUNT(Q297:Q322)&gt;0,IF($DN296&lt;8,"grey",L293),"grey"),L293)</f>
        <v>grey</v>
      </c>
      <c r="DL293" s="1167"/>
      <c r="DV293" s="1172" t="s">
        <v>1288</v>
      </c>
      <c r="DW293" s="1173"/>
      <c r="DX293" s="1173"/>
      <c r="DY293" s="1173"/>
      <c r="DZ293" s="1173"/>
      <c r="EA293" s="1173"/>
      <c r="EB293" s="1173"/>
      <c r="EC293" s="1173"/>
      <c r="ED293" s="1173"/>
      <c r="EE293" s="1173"/>
      <c r="EF293" s="1173"/>
      <c r="EG293" s="1173"/>
      <c r="EH293" s="1173"/>
      <c r="EI293" s="1173"/>
      <c r="EJ293" s="1173"/>
      <c r="EK293" s="1173"/>
      <c r="EL293" s="1173"/>
      <c r="EM293" s="1173"/>
      <c r="EN293" s="1173"/>
      <c r="EO293" s="1173"/>
      <c r="EP293" s="1173"/>
      <c r="EQ293" s="1173"/>
      <c r="ER293" s="1173"/>
      <c r="ES293" s="1173"/>
      <c r="ET293" s="1173"/>
      <c r="EU293" s="1173"/>
      <c r="EV293" s="1173"/>
      <c r="EW293" s="1173"/>
      <c r="EX293" s="1173"/>
      <c r="EY293" s="1173"/>
      <c r="EZ293" s="1173"/>
      <c r="FA293" s="1173"/>
      <c r="FB293" s="1173"/>
      <c r="FC293" s="1173"/>
      <c r="FD293" s="1173"/>
      <c r="FE293" s="1173"/>
      <c r="FF293" s="417"/>
      <c r="FG293" s="417"/>
      <c r="FH293" s="417"/>
      <c r="FI293" s="417"/>
      <c r="FJ293" s="417"/>
      <c r="FK293" s="417"/>
      <c r="FL293" s="417"/>
      <c r="FM293" s="417"/>
      <c r="FN293" s="417"/>
      <c r="FO293" s="417"/>
      <c r="FP293" s="417"/>
      <c r="FQ293" s="417"/>
      <c r="FR293" s="417"/>
      <c r="FS293" s="417"/>
      <c r="FT293" s="417"/>
      <c r="FU293" s="417"/>
      <c r="FV293" s="417"/>
      <c r="FW293" s="417"/>
      <c r="FX293" s="417"/>
      <c r="FY293" s="417"/>
      <c r="FZ293" s="417"/>
      <c r="GA293" s="417"/>
      <c r="GB293" s="417"/>
      <c r="GC293" s="417"/>
      <c r="GE293" s="32"/>
      <c r="GF293" s="33"/>
      <c r="GI293" s="1148" t="s">
        <v>1290</v>
      </c>
      <c r="GJ293" s="1149"/>
      <c r="GK293" s="1149"/>
      <c r="GL293" s="1149"/>
      <c r="GM293" s="1149"/>
      <c r="GN293" s="1149"/>
      <c r="GO293" s="1149"/>
      <c r="GP293" s="1149"/>
      <c r="GQ293" s="1149"/>
      <c r="GR293" s="1149"/>
      <c r="GS293" s="1149"/>
      <c r="GT293" s="1149"/>
      <c r="GU293" s="1149"/>
      <c r="GV293" s="1149"/>
      <c r="GW293" s="1149"/>
      <c r="GX293" s="1149"/>
      <c r="GY293" s="1149"/>
      <c r="GZ293" s="1149"/>
      <c r="HA293" s="1149"/>
      <c r="HB293" s="1149"/>
      <c r="HC293" s="1149"/>
      <c r="HD293" s="1149"/>
      <c r="HE293" s="1149"/>
      <c r="HF293" s="1149"/>
      <c r="HG293" s="1149"/>
      <c r="HH293" s="1149"/>
      <c r="HI293" s="1149"/>
      <c r="HJ293" s="1149"/>
      <c r="HK293" s="1149"/>
      <c r="HL293" s="1149"/>
      <c r="HM293" s="1149"/>
      <c r="HN293" s="1149"/>
      <c r="HO293" s="1149"/>
      <c r="HP293" s="1149"/>
      <c r="HQ293" s="1149"/>
      <c r="HR293" s="1150"/>
    </row>
    <row r="294" spans="1:239">
      <c r="B294" s="34" t="s">
        <v>57</v>
      </c>
      <c r="C294" s="35"/>
      <c r="D294" s="34" t="s">
        <v>331</v>
      </c>
      <c r="E294" s="35"/>
      <c r="F294" s="34" t="s">
        <v>57</v>
      </c>
      <c r="G294" s="35"/>
      <c r="H294" s="34" t="s">
        <v>57</v>
      </c>
      <c r="I294" s="35"/>
      <c r="J294" s="34" t="s">
        <v>57</v>
      </c>
      <c r="K294" s="35"/>
      <c r="L294" s="34" t="s">
        <v>57</v>
      </c>
      <c r="M294" s="35"/>
      <c r="O294" s="36" t="str">
        <f>IF(SUM(Q296:Q322)&gt;0,DR294,"")</f>
        <v/>
      </c>
      <c r="P294" s="37">
        <f>COUNT(Q296:Q322)</f>
        <v>0</v>
      </c>
      <c r="S294" s="38">
        <v>1</v>
      </c>
      <c r="T294" s="38">
        <v>2</v>
      </c>
      <c r="U294" s="38">
        <v>3</v>
      </c>
      <c r="V294" s="38">
        <v>4</v>
      </c>
      <c r="W294" s="38">
        <v>5</v>
      </c>
      <c r="X294" s="38">
        <v>6</v>
      </c>
      <c r="Y294" s="38">
        <v>7</v>
      </c>
      <c r="Z294" s="38">
        <v>8</v>
      </c>
      <c r="AA294" s="38">
        <v>9</v>
      </c>
      <c r="AB294" s="38">
        <v>10</v>
      </c>
      <c r="AC294" s="38">
        <v>11</v>
      </c>
      <c r="AD294" s="38">
        <v>12</v>
      </c>
      <c r="AE294" s="38">
        <v>13</v>
      </c>
      <c r="AF294" s="38">
        <v>14</v>
      </c>
      <c r="AG294" s="38">
        <v>15</v>
      </c>
      <c r="AH294" s="38">
        <v>16</v>
      </c>
      <c r="AI294" s="38">
        <v>17</v>
      </c>
      <c r="AJ294" s="38">
        <v>18</v>
      </c>
      <c r="AK294" s="38">
        <v>19</v>
      </c>
      <c r="AL294" s="38">
        <v>20</v>
      </c>
      <c r="AM294" s="38">
        <v>21</v>
      </c>
      <c r="AN294" s="38">
        <v>22</v>
      </c>
      <c r="AO294" s="38">
        <v>23</v>
      </c>
      <c r="AP294" s="38">
        <v>24</v>
      </c>
      <c r="AQ294" s="38">
        <v>25</v>
      </c>
      <c r="AR294" s="38">
        <v>26</v>
      </c>
      <c r="AS294" s="38">
        <v>27</v>
      </c>
      <c r="AT294" s="38">
        <v>28</v>
      </c>
      <c r="AU294" s="38">
        <v>29</v>
      </c>
      <c r="AV294" s="38">
        <v>30</v>
      </c>
      <c r="AW294" s="38">
        <v>31</v>
      </c>
      <c r="AX294" s="38">
        <v>32</v>
      </c>
      <c r="AY294" s="38">
        <v>33</v>
      </c>
      <c r="AZ294" s="38">
        <v>34</v>
      </c>
      <c r="BA294" s="38">
        <v>35</v>
      </c>
      <c r="BB294" s="38">
        <v>36</v>
      </c>
      <c r="BP294" s="50" t="s">
        <v>589</v>
      </c>
      <c r="BQ294" s="52"/>
      <c r="BR294" s="50" t="s">
        <v>417</v>
      </c>
      <c r="BS294" s="52"/>
      <c r="BT294" s="50" t="s">
        <v>589</v>
      </c>
      <c r="BU294" s="52"/>
      <c r="BV294" s="50" t="s">
        <v>417</v>
      </c>
      <c r="BW294" s="52"/>
      <c r="BX294" s="50" t="s">
        <v>589</v>
      </c>
      <c r="BY294" s="52"/>
      <c r="BZ294" s="50" t="s">
        <v>417</v>
      </c>
      <c r="CA294" s="52"/>
      <c r="CB294" s="50" t="s">
        <v>589</v>
      </c>
      <c r="CC294" s="52"/>
      <c r="CD294" s="50" t="s">
        <v>417</v>
      </c>
      <c r="CE294" s="52"/>
      <c r="CF294" s="50" t="s">
        <v>589</v>
      </c>
      <c r="CG294" s="52"/>
      <c r="CH294" s="50" t="s">
        <v>417</v>
      </c>
      <c r="CI294" s="52"/>
      <c r="CJ294" s="50" t="s">
        <v>589</v>
      </c>
      <c r="CK294" s="52"/>
      <c r="CL294" s="50" t="s">
        <v>417</v>
      </c>
      <c r="CM294" s="52"/>
      <c r="DA294" s="34" t="str">
        <f>IF(DA293="grey","grey",IF(B294="","yellow",IF(COUNTIF($BG$6:$BG$39,B294)&gt;0,"","red")))</f>
        <v>grey</v>
      </c>
      <c r="DB294" s="35" t="str">
        <f ca="1">IF(DA293="grey","grey",IFERROR(IF(COUNTIF(INDIRECT(B294),SUBSTITUTE(C294,"*","~")),EU294,"red"),IF(AND(C294&lt;&gt;$BG$7,C294&lt;&gt;$BG$8,C294&lt;&gt;$BG$9,C294&lt;&gt;$BG$10,C294&lt;&gt;$BG$11,C294&lt;&gt;$BG$12,C294&lt;&gt;$BG$13),"grey",EU294)))</f>
        <v>grey</v>
      </c>
      <c r="DC294" s="34" t="str">
        <f>IF(DC293="grey","grey",IF(D294="","yellow",IF(COUNTIF($BG$6:$BG$39,D294)&gt;0,"","red")))</f>
        <v>grey</v>
      </c>
      <c r="DD294" s="35" t="str">
        <f ca="1">IF(DC293="grey","grey",IFERROR(IF(COUNTIF(INDIRECT(D294),SUBSTITUTE(E294,"*","~")),EW294,"red"),IF(AND(E294&lt;&gt;$BG$7,E294&lt;&gt;$BG$8,E294&lt;&gt;$BG$9,E294&lt;&gt;$BG$10,E294&lt;&gt;$BG$11,E294&lt;&gt;$BG$12,E294&lt;&gt;$BG$13),"grey",EW294)))</f>
        <v>grey</v>
      </c>
      <c r="DE294" s="34" t="str">
        <f>IF(DE293="grey","grey",IF(F294="","yellow",IF(COUNTIF($BG$6:$BG$39,F294)&gt;0,"","red")))</f>
        <v>grey</v>
      </c>
      <c r="DF294" s="35" t="str">
        <f ca="1">IF(DE293="grey","grey",IFERROR(IF(COUNTIF(INDIRECT(F294),SUBSTITUTE(G294,"*","~")),EY294,"red"),IF(AND(G294&lt;&gt;$BG$7,G294&lt;&gt;$BG$8,G294&lt;&gt;$BG$9,G294&lt;&gt;$BG$10,G294&lt;&gt;$BG$11,G294&lt;&gt;$BG$12,G294&lt;&gt;$BG$13),"grey",EY294)))</f>
        <v>grey</v>
      </c>
      <c r="DG294" s="34" t="str">
        <f>IF(DG293="grey","grey",IF(H294="","yellow",IF(COUNTIF($BG$6:$BG$39,H294)&gt;0,"","red")))</f>
        <v>grey</v>
      </c>
      <c r="DH294" s="35" t="str">
        <f ca="1">IF(DG293="grey","grey",IFERROR(IF(COUNTIF(INDIRECT(H294),SUBSTITUTE(I294,"*","~")),FA294,"red"),IF(AND(I294&lt;&gt;$BG$7,I294&lt;&gt;$BG$8,I294&lt;&gt;$BG$9,I294&lt;&gt;$BG$10,I294&lt;&gt;$BG$11,I294&lt;&gt;$BG$12,I294&lt;&gt;$BG$13),"grey",FA294)))</f>
        <v>grey</v>
      </c>
      <c r="DI294" s="34" t="str">
        <f>IF(DI293="grey","grey",IF(J294="","yellow",IF(COUNTIF($BG$6:$BG$39,J294)&gt;0,"","red")))</f>
        <v>grey</v>
      </c>
      <c r="DJ294" s="35" t="str">
        <f ca="1">IF(DI293="grey","grey",IFERROR(IF(COUNTIF(INDIRECT(J294),SUBSTITUTE(K294,"*","~")),FC294,"red"),IF(AND(K294&lt;&gt;$BG$7,K294&lt;&gt;$BG$8,K294&lt;&gt;$BG$9,K294&lt;&gt;$BG$10,K294&lt;&gt;$BG$11,K294&lt;&gt;$BG$12,K294&lt;&gt;$BG$13),"grey",FC294)))</f>
        <v>grey</v>
      </c>
      <c r="DK294" s="34" t="str">
        <f>IF(DK293="grey","grey",IF(L294="","yellow",IF(COUNTIF($BG$6:$BG$39,L294)&gt;0,"","red")))</f>
        <v>grey</v>
      </c>
      <c r="DL294" s="35" t="str">
        <f ca="1">IF(DK293="grey","grey",IFERROR(IF(COUNTIF(INDIRECT(L294),SUBSTITUTE(M294,"*","~")),FE294,"red"),IF(AND(M294&lt;&gt;$BG$7,M294&lt;&gt;$BG$8,M294&lt;&gt;$BG$9,M294&lt;&gt;$BG$10,M294&lt;&gt;$BG$11,M294&lt;&gt;$BG$12,M294&lt;&gt;$BG$13),"grey",FE294)))</f>
        <v>grey</v>
      </c>
      <c r="DR294" s="22" t="str">
        <f>IF(P294&gt;0,DR290+1,"")</f>
        <v/>
      </c>
      <c r="DS294" s="396"/>
      <c r="DV294" s="34" t="str">
        <f>CONCATENATE(B294,C294)</f>
        <v>未使用</v>
      </c>
      <c r="DW294" s="35"/>
      <c r="DX294" s="34" t="str">
        <f>CONCATENATE(D294,E294)</f>
        <v>未使用</v>
      </c>
      <c r="DY294" s="35"/>
      <c r="DZ294" s="34" t="str">
        <f>CONCATENATE(F294,G294)</f>
        <v>未使用</v>
      </c>
      <c r="EA294" s="35"/>
      <c r="EB294" s="34" t="str">
        <f>CONCATENATE(H294,I294)</f>
        <v>未使用</v>
      </c>
      <c r="EC294" s="35"/>
      <c r="ED294" s="34" t="str">
        <f>CONCATENATE(J294,K294)</f>
        <v>未使用</v>
      </c>
      <c r="EE294" s="35"/>
      <c r="EF294" s="34" t="str">
        <f>CONCATENATE(L294,M294)</f>
        <v>未使用</v>
      </c>
      <c r="EG294" s="35"/>
      <c r="EH294" s="22">
        <f>COUNTIF($DV$6:$EG$34,DV294)</f>
        <v>18</v>
      </c>
      <c r="EJ294" s="22">
        <f>COUNTIF($DV$6:$EG$34,DX294)</f>
        <v>18</v>
      </c>
      <c r="EL294" s="22">
        <f>COUNTIF($DV$6:$EG$34,DZ294)</f>
        <v>18</v>
      </c>
      <c r="EN294" s="22">
        <f>COUNTIF($DV$6:$EG$34,EB294)</f>
        <v>18</v>
      </c>
      <c r="EP294" s="22">
        <f>COUNTIF($DV$6:$EG$34,ED294)</f>
        <v>18</v>
      </c>
      <c r="ER294" s="22">
        <f>COUNTIF($DV$6:$EG$34,EF294)</f>
        <v>18</v>
      </c>
      <c r="ET294" s="34" t="str">
        <f>IF(DV294="未使用","",IF(EH294&lt;2,"","red"))</f>
        <v/>
      </c>
      <c r="EU294" s="35" t="str">
        <f>IF(B294="ボックスキー","",IF(C294="","red",FS294))</f>
        <v>red</v>
      </c>
      <c r="EV294" s="34" t="str">
        <f>IF(DX294="未使用","",IF(EJ294&lt;2,"","red"))</f>
        <v/>
      </c>
      <c r="EW294" s="35" t="str">
        <f>IF(D294="ボックスキー","",IF(E294="","red",FU294))</f>
        <v>red</v>
      </c>
      <c r="EX294" s="34" t="str">
        <f>IF(DZ294="未使用","",IF(EL294&lt;2,"","red"))</f>
        <v/>
      </c>
      <c r="EY294" s="35" t="str">
        <f>IF(F294="ボックスキー","",IF(G294="","red",FW294))</f>
        <v>red</v>
      </c>
      <c r="EZ294" s="34" t="str">
        <f>IF(EB294="未使用","",IF(EN294&lt;2,"","red"))</f>
        <v/>
      </c>
      <c r="FA294" s="35" t="str">
        <f>IF(H294="ボックスキー","",IF(I294="","red",FY294))</f>
        <v>red</v>
      </c>
      <c r="FB294" s="34" t="str">
        <f>IF(ED294="未使用","",IF(EP294&lt;2,"","red"))</f>
        <v/>
      </c>
      <c r="FC294" s="35" t="str">
        <f>IF(J294="ボックスキー","",IF(K294="","red",GA294))</f>
        <v>red</v>
      </c>
      <c r="FD294" s="34" t="str">
        <f>IF(EF294="未使用","",IF(ER294&lt;2,"","red"))</f>
        <v/>
      </c>
      <c r="FE294" s="35" t="str">
        <f>IF(L294="ボックスキー","",IF(M294="","red",GC294))</f>
        <v>red</v>
      </c>
      <c r="FF294" s="419"/>
      <c r="FG294" s="419"/>
      <c r="FH294" s="419"/>
      <c r="FI294" s="419"/>
      <c r="FJ294" s="419"/>
      <c r="FK294" s="419"/>
      <c r="FL294" s="419"/>
      <c r="FM294" s="419"/>
      <c r="FN294" s="419"/>
      <c r="FO294" s="419"/>
      <c r="FP294" s="419"/>
      <c r="FQ294" s="419"/>
      <c r="FR294" s="34"/>
      <c r="FS294" s="35" t="str">
        <f>IF(B294=$FG$6,INDEX($FG$7:$FG$18,C294),IF(B294=$FH$6,INDEX($FH$7:$FH$12,C294),IF(B294=$FI$6,INDEX($FI$7:$FI$18,C294),IF(B294=$FJ$6,INDEX($FJ$7:$FJ$56,C294),"none"))))</f>
        <v>none</v>
      </c>
      <c r="FT294" s="34"/>
      <c r="FU294" s="35" t="str">
        <f>IF(D294=$FG$6,INDEX($FG$7:$FG$18,E294),IF(D294=$FH$6,INDEX($FH$7:$FH$12,E294),IF(D294=$FI$6,INDEX($FI$7:$FI$18,E294),IF(D294=$FJ$6,INDEX($FJ$7:$FJ$56,E294),"none"))))</f>
        <v>none</v>
      </c>
      <c r="FV294" s="34"/>
      <c r="FW294" s="35" t="str">
        <f>IF(F294=$FG$6,INDEX($FG$7:$FG$18,G294),IF(F294=$FH$6,INDEX($FH$7:$FH$12,G294),IF(F294=$FI$6,INDEX($FI$7:$FI$18,G294),IF(F294=$FJ$6,INDEX($FJ$7:$FJ$56,G294),"none"))))</f>
        <v>none</v>
      </c>
      <c r="FX294" s="34"/>
      <c r="FY294" s="35" t="str">
        <f>IF(H294=$FG$6,INDEX($FG$7:$FG$18,I294),IF(H294=$FH$6,INDEX($FH$7:$FH$12,I294),IF(H294=$FI$6,INDEX($FI$7:$FI$18,I294),IF(H294=$FJ$6,INDEX($FJ$7:$FJ$56,I294),"none"))))</f>
        <v>none</v>
      </c>
      <c r="FZ294" s="34"/>
      <c r="GA294" s="35" t="str">
        <f>IF(J294=$FG$6,INDEX($FG$7:$FG$18,K294),IF(J294=$FH$6,INDEX($FH$7:$FH$12,K294),IF(J294=$FI$6,INDEX($FI$7:$FI$18,K294),IF(J294=$FJ$6,INDEX($FJ$7:$FJ$56,K294),"none"))))</f>
        <v>none</v>
      </c>
      <c r="GB294" s="34"/>
      <c r="GC294" s="35" t="str">
        <f>IF(L294=$FG$6,INDEX($FG$7:$FG$18,M294),IF(L294=$FH$6,INDEX($FH$7:$FH$12,M294),IF(L294=$FI$6,INDEX($FI$7:$FI$18,M294),IF(L294=$FJ$6,INDEX($FJ$7:$FJ$56,M294),"none"))))</f>
        <v>none</v>
      </c>
      <c r="GE294" s="36" t="str">
        <f>IF(COUNTIF($GG297:$GG322,"grey")=13,"grey","")</f>
        <v>grey</v>
      </c>
      <c r="GF294" s="36" t="str">
        <f>IF(COUNTIF($GG297:$GG322,"grey")=13,"grey","")</f>
        <v>grey</v>
      </c>
      <c r="GI294" s="686" t="str">
        <f>IFERROR(IF(COUNT($Q297:$Q322)&gt;0,IF($DN296&lt;8,"grey",B293),"grey"),B293)</f>
        <v>grey</v>
      </c>
      <c r="GJ294" s="686" t="str">
        <f>IFERROR(IF(COUNT($Q297:$Q322)&gt;0,IF($DN296&lt;8,"grey",D293),"grey"),D293)</f>
        <v>grey</v>
      </c>
      <c r="GK294" s="686" t="str">
        <f>IFERROR(IF(COUNT($Q297:$Q322)&gt;0,IF($DN296&lt;8,"grey",F293),"grey"),F293)</f>
        <v>grey</v>
      </c>
      <c r="GL294" s="686" t="str">
        <f>IFERROR(IF(COUNT($Q297:$Q322)&gt;0,IF($DN296&lt;8,"grey",H293),"grey"),H293)</f>
        <v>grey</v>
      </c>
      <c r="GM294" s="686" t="str">
        <f>IFERROR(IF(COUNT($Q297:$Q322)&gt;0,IF($DN296&lt;8,"grey",J293),"grey"),J293)</f>
        <v>grey</v>
      </c>
      <c r="GN294" s="686" t="str">
        <f>IFERROR(IF(COUNT($Q297:$Q322)&gt;0,IF($DN296&lt;8,"grey",L293),"grey"),L293)</f>
        <v>grey</v>
      </c>
      <c r="GO294" s="686" t="str">
        <f>IFERROR(IF(COUNT($Q297:$Q322)&gt;0,IF($DN296&lt;8,"grey",B298),"grey"),B298)</f>
        <v>grey</v>
      </c>
      <c r="GP294" s="686" t="str">
        <f>IFERROR(IF(COUNT($Q297:$Q322)&gt;0,IF($DN296&lt;8,"grey",D298),"grey"),D298)</f>
        <v>grey</v>
      </c>
      <c r="GQ294" s="686" t="str">
        <f>IFERROR(IF(COUNT($Q297:$Q322)&gt;0,IF($DN296&lt;18,"grey",F298),"grey"),F298)</f>
        <v>grey</v>
      </c>
      <c r="GR294" s="686" t="str">
        <f>IFERROR(IF(COUNT($Q297:$Q322)&gt;0,IF($DN296&lt;18,"grey",H298),"grey"),H298)</f>
        <v>grey</v>
      </c>
      <c r="GS294" s="686" t="str">
        <f>IFERROR(IF(COUNT($Q297:$Q322)&gt;0,IF($DN296&lt;18,"grey",J298),"grey"),J298)</f>
        <v>grey</v>
      </c>
      <c r="GT294" s="686" t="str">
        <f>IFERROR(IF(COUNT($Q297:$Q322)&gt;0,IF($DN296&lt;18,"grey",L298),"grey"),L298)</f>
        <v>grey</v>
      </c>
      <c r="GU294" s="686" t="str">
        <f>IFERROR(IF(COUNT($Q297:$Q322)&gt;0,IF($DN296&lt;18,"grey",B303),"grey"),B303)</f>
        <v>grey</v>
      </c>
      <c r="GV294" s="686" t="str">
        <f>IFERROR(IF(COUNT($Q297:$Q322)&gt;0,IF($DN296&lt;18,"grey",D303),"grey"),D303)</f>
        <v>grey</v>
      </c>
      <c r="GW294" s="686" t="str">
        <f>IFERROR(IF(COUNT($Q297:$Q322)&gt;0,IF($DN296&lt;18,"grey",F303),"grey"),F303)</f>
        <v>grey</v>
      </c>
      <c r="GX294" s="686" t="str">
        <f>IFERROR(IF(COUNT($Q297:$Q322)&gt;0,IF($DN296&lt;18,"grey",H303),"grey"),H303)</f>
        <v>grey</v>
      </c>
      <c r="GY294" s="686" t="str">
        <f>IFERROR(IF(COUNT($Q297:$Q322)&gt;0,IF($DN296&lt;18,"grey",J303),"grey"),J303)</f>
        <v>grey</v>
      </c>
      <c r="GZ294" s="686" t="str">
        <f>IFERROR(IF(COUNT($Q297:$Q322)&gt;0,IF($DN296&lt;18,"grey",L303),"grey"),L303)</f>
        <v>grey</v>
      </c>
      <c r="HA294" s="686" t="str">
        <f>IFERROR(IF(COUNT($Q297:$Q322)&gt;0,IF($DN296&lt;24,"grey",B308),"grey"),B308)</f>
        <v>grey</v>
      </c>
      <c r="HB294" s="686" t="str">
        <f>IFERROR(IF(COUNT($Q297:$Q322)&gt;0,IF($DN296&lt;24,"grey",D308),"grey"),D308)</f>
        <v>grey</v>
      </c>
      <c r="HC294" s="686" t="str">
        <f>IFERROR(IF(COUNT($Q297:$Q322)&gt;0,IF($DN296&lt;24,"grey",F308),"grey"),F308)</f>
        <v>grey</v>
      </c>
      <c r="HD294" s="686" t="str">
        <f>IFERROR(IF(COUNT($Q297:$Q322)&gt;0,IF($DN296&lt;24,"grey",H308),"grey"),H308)</f>
        <v>grey</v>
      </c>
      <c r="HE294" s="686" t="str">
        <f>IFERROR(IF(COUNT($Q297:$Q322)&gt;0,IF($DN296&lt;24,"grey",J308),"grey"),J308)</f>
        <v>grey</v>
      </c>
      <c r="HF294" s="686" t="str">
        <f>IFERROR(IF(COUNT($Q297:$Q322)&gt;0,IF($DN296&lt;24,"grey",L308),"grey"),L308)</f>
        <v>grey</v>
      </c>
      <c r="HG294" s="686" t="str">
        <f>IFERROR(IF(COUNT($Q297:$Q322)&gt;0,IF($DN296&lt;36,"grey",B313),"grey"),B313)</f>
        <v>grey</v>
      </c>
      <c r="HH294" s="686" t="str">
        <f>IFERROR(IF(COUNT($Q297:$Q322)&gt;0,IF($DN296&lt;36,"grey",D313),"grey"),D313)</f>
        <v>grey</v>
      </c>
      <c r="HI294" s="686" t="str">
        <f>IFERROR(IF(COUNT($Q297:$Q322)&gt;0,IF($DN296&lt;36,"grey",F313),"grey"),F313)</f>
        <v>grey</v>
      </c>
      <c r="HJ294" s="686" t="str">
        <f>IFERROR(IF(COUNT($Q297:$Q322)&gt;0,IF($DN296&lt;36,"grey",H313),"grey"),H313)</f>
        <v>grey</v>
      </c>
      <c r="HK294" s="686" t="str">
        <f>IFERROR(IF(COUNT($Q297:$Q322)&gt;0,IF($DN296&lt;36,"grey",J313),"grey"),J313)</f>
        <v>grey</v>
      </c>
      <c r="HL294" s="686" t="str">
        <f>IFERROR(IF(COUNT($Q297:$Q322)&gt;0,IF($DN296&lt;36,"grey",L313),"grey"),L313)</f>
        <v>grey</v>
      </c>
      <c r="HM294" s="686" t="str">
        <f>IFERROR(IF(COUNT($Q297:$Q322)&gt;0,IF($DN296&lt;36,"grey",B318),"grey"),B318)</f>
        <v>grey</v>
      </c>
      <c r="HN294" s="686" t="str">
        <f>IFERROR(IF(COUNT($Q297:$Q322)&gt;0,IF($DN296&lt;36,"grey",D318),"grey"),D318)</f>
        <v>grey</v>
      </c>
      <c r="HO294" s="686" t="str">
        <f>IFERROR(IF(COUNT($Q297:$Q322)&gt;0,IF($DN296&lt;36,"grey",F318),"grey"),F318)</f>
        <v>grey</v>
      </c>
      <c r="HP294" s="686" t="str">
        <f>IFERROR(IF(COUNT($Q297:$Q322)&gt;0,IF($DN296&lt;36,"grey",H318),"grey"),H318)</f>
        <v>grey</v>
      </c>
      <c r="HQ294" s="686" t="str">
        <f>IFERROR(IF(COUNT($Q297:$Q322)&gt;0,IF($DN296&lt;36,"grey",J318),"grey"),J318)</f>
        <v>grey</v>
      </c>
      <c r="HR294" s="686" t="str">
        <f>IFERROR(IF(COUNT($Q297:$Q322)&gt;0,IF($DN296&lt;36,"grey",L318),"grey"),L318)</f>
        <v>grey</v>
      </c>
    </row>
    <row r="295" spans="1:239">
      <c r="B295" s="1175" t="str">
        <f>IFERROR(INDEX($DV:$DV,ROW()),"")&amp;""</f>
        <v/>
      </c>
      <c r="C295" s="1176"/>
      <c r="D295" s="1177" t="str">
        <f>IFERROR(INDEX($DX:$DX,ROW()),"")&amp;""</f>
        <v/>
      </c>
      <c r="E295" s="1176"/>
      <c r="F295" s="1175" t="str">
        <f>IFERROR(INDEX($DZ:$DZ,ROW()),"")&amp;""</f>
        <v/>
      </c>
      <c r="G295" s="1176"/>
      <c r="H295" s="1175" t="str">
        <f>IFERROR(INDEX($EB:$EB,ROW()),"")&amp;""</f>
        <v/>
      </c>
      <c r="I295" s="1176"/>
      <c r="J295" s="1175" t="str">
        <f>IFERROR(INDEX($ED:$ED,ROW()),"")&amp;""</f>
        <v/>
      </c>
      <c r="K295" s="1176"/>
      <c r="L295" s="1175" t="str">
        <f>IFERROR(INDEX($EF:$EF,ROW()),"")&amp;""</f>
        <v/>
      </c>
      <c r="M295" s="1176"/>
      <c r="O295" s="1170" t="s">
        <v>285</v>
      </c>
      <c r="P295" s="1170" t="s">
        <v>286</v>
      </c>
      <c r="Q295" s="1168" t="s">
        <v>287</v>
      </c>
      <c r="R295" s="1170" t="s">
        <v>288</v>
      </c>
      <c r="S295" s="1157" t="s">
        <v>1373</v>
      </c>
      <c r="T295" s="1158"/>
      <c r="U295" s="1158"/>
      <c r="V295" s="1158"/>
      <c r="W295" s="1158"/>
      <c r="X295" s="1158"/>
      <c r="Y295" s="1158"/>
      <c r="Z295" s="1158"/>
      <c r="AA295" s="1158"/>
      <c r="AB295" s="1158"/>
      <c r="AC295" s="1158"/>
      <c r="AD295" s="1158"/>
      <c r="AE295" s="1158"/>
      <c r="AF295" s="1158"/>
      <c r="AG295" s="1158"/>
      <c r="AH295" s="1158"/>
      <c r="AI295" s="1158"/>
      <c r="AJ295" s="1158"/>
      <c r="AK295" s="1158"/>
      <c r="AL295" s="1158"/>
      <c r="AM295" s="1158"/>
      <c r="AN295" s="1158"/>
      <c r="AO295" s="1158"/>
      <c r="AP295" s="1158"/>
      <c r="AQ295" s="1158"/>
      <c r="AR295" s="1158"/>
      <c r="AS295" s="1158"/>
      <c r="AT295" s="1158"/>
      <c r="AU295" s="1158"/>
      <c r="AV295" s="1158"/>
      <c r="AW295" s="1158"/>
      <c r="AX295" s="1158"/>
      <c r="AY295" s="1158"/>
      <c r="AZ295" s="1158"/>
      <c r="BA295" s="1158"/>
      <c r="BB295" s="1159"/>
      <c r="BC295" s="1188" t="s">
        <v>1371</v>
      </c>
      <c r="BD295" s="1170" t="s">
        <v>584</v>
      </c>
      <c r="BE295" s="1168" t="s">
        <v>290</v>
      </c>
      <c r="BP295" s="50" t="e">
        <f>INDEX(番号!$CA$5:$CB$44,C294,2)</f>
        <v>#VALUE!</v>
      </c>
      <c r="BQ295" s="50" t="str">
        <f>IF(C294="","",IF(BP295="",INDEX(番号!$CA$44:$CB293,C294,2),BP295))</f>
        <v/>
      </c>
      <c r="BR295" s="50" t="e">
        <f>INDEX(番号!$CC$5:$CE$52,C294,3)</f>
        <v>#VALUE!</v>
      </c>
      <c r="BS295" s="50" t="str">
        <f>IF(C294="","",IF(BR295="0",INDEX(番号!$CC$5:$CE$52,C294,2),BR295))&amp;""</f>
        <v/>
      </c>
      <c r="BT295" s="50" t="e">
        <f>INDEX(番号!$CA$5:$CB$44,E294,2)</f>
        <v>#VALUE!</v>
      </c>
      <c r="BU295" s="50" t="str">
        <f>IF(E294="","",IF(BT295="",INDEX(番号!$CA$44:$CB293,E294,2),BT295))&amp;""</f>
        <v/>
      </c>
      <c r="BV295" s="50" t="e">
        <f>INDEX(番号!$CC$5:$CE$52,E294,3)</f>
        <v>#VALUE!</v>
      </c>
      <c r="BW295" s="50" t="str">
        <f>IF(E294="","",IF(BV295="0",INDEX(番号!$CC$5:$CE$52,E294,2),BV295))&amp;""</f>
        <v/>
      </c>
      <c r="BX295" s="50" t="e">
        <f>INDEX(番号!$CA$5:$CB$44,G294,2)</f>
        <v>#VALUE!</v>
      </c>
      <c r="BY295" s="50" t="str">
        <f>IF(G294="","",IF(BX295="",INDEX(番号!$CA$44:$CB293,G294,2),BX295))&amp;""</f>
        <v/>
      </c>
      <c r="BZ295" s="50" t="e">
        <f>INDEX(番号!$CC$5:$CE$52,G294,3)</f>
        <v>#VALUE!</v>
      </c>
      <c r="CA295" s="50" t="str">
        <f>IF(G294="","",IF(BZ295="0",INDEX(番号!$CC$5:$CE$52,G294,2),BZ295))&amp;""</f>
        <v/>
      </c>
      <c r="CB295" s="50" t="e">
        <f>INDEX(番号!$CA$5:$CB$44,I294,2)</f>
        <v>#VALUE!</v>
      </c>
      <c r="CC295" s="50" t="str">
        <f>IF(I294="","",IF(CB295="",INDEX(番号!$CA$44:$CB293,I294,2),CB295))&amp;""</f>
        <v/>
      </c>
      <c r="CD295" s="50" t="e">
        <f>INDEX(番号!$CC$5:$CE$52,I294,3)</f>
        <v>#VALUE!</v>
      </c>
      <c r="CE295" s="50" t="str">
        <f>IF(I294="","",IF(CD295="0",INDEX(番号!$CC$5:$CE$52,I294,2),CD295))&amp;""</f>
        <v/>
      </c>
      <c r="CF295" s="50" t="e">
        <f>INDEX(番号!$CA$5:$CB$44,K294,2)</f>
        <v>#VALUE!</v>
      </c>
      <c r="CG295" s="50" t="str">
        <f>IF(K294="","",IF(CF295="",INDEX(番号!$CA$5:$CB$44,K294,1),CF295))&amp;""</f>
        <v/>
      </c>
      <c r="CH295" s="50" t="e">
        <f>INDEX(番号!$CC$5:$CE$52,K294,3)</f>
        <v>#VALUE!</v>
      </c>
      <c r="CI295" s="50" t="str">
        <f>IF(K294="","",IF(CH295="0",INDEX(番号!$CC$5:$CE$52,K294,2),CH295))&amp;""</f>
        <v/>
      </c>
      <c r="CJ295" s="50" t="e">
        <f>INDEX(番号!$CA$5:$CB$44,M294,2)</f>
        <v>#VALUE!</v>
      </c>
      <c r="CK295" s="50" t="str">
        <f>IF(M294="","",IF(CJ295="",INDEX(番号!$CA$5:$CB$44,M294,1),CJ295))&amp;""</f>
        <v/>
      </c>
      <c r="CL295" s="50" t="e">
        <f>INDEX(番号!$CC$5:$CE$52,M294,3)</f>
        <v>#VALUE!</v>
      </c>
      <c r="CM295" s="50" t="str">
        <f>IF(M294="","",IF(CL295="0",INDEX(番号!$CC$5:$CE$52,M294,2),CL295))&amp;""</f>
        <v/>
      </c>
      <c r="DA295" s="1153" t="str">
        <f>IF(DA293="grey","grey","")</f>
        <v>grey</v>
      </c>
      <c r="DB295" s="1154"/>
      <c r="DC295" s="1153" t="str">
        <f>IF(DC293="grey","grey","")</f>
        <v>grey</v>
      </c>
      <c r="DD295" s="1154"/>
      <c r="DE295" s="1153" t="str">
        <f>IF(DE293="grey","grey","")</f>
        <v>grey</v>
      </c>
      <c r="DF295" s="1154"/>
      <c r="DG295" s="1153" t="str">
        <f>IF(DG293="grey","grey","")</f>
        <v>grey</v>
      </c>
      <c r="DH295" s="1154"/>
      <c r="DI295" s="1153" t="str">
        <f>IF(DI293="grey","grey","")</f>
        <v>grey</v>
      </c>
      <c r="DJ295" s="1154"/>
      <c r="DK295" s="1153" t="str">
        <f>IF(DK293="grey","grey","")</f>
        <v>grey</v>
      </c>
      <c r="DL295" s="1154"/>
      <c r="DS295" s="396"/>
      <c r="DV295" s="1153" t="str">
        <f>IF(B294="DK",BQ295,IF(B294="NK",BS295,""))</f>
        <v/>
      </c>
      <c r="DW295" s="1154"/>
      <c r="DX295" s="1155" t="str">
        <f>IF(D294="DK",BU295,IF(D294="NK",BW295,""))</f>
        <v/>
      </c>
      <c r="DY295" s="1156"/>
      <c r="DZ295" s="1155" t="str">
        <f>IF(F294="DK",BY295,IF(F294="NK",CA295,""))</f>
        <v/>
      </c>
      <c r="EA295" s="1156"/>
      <c r="EB295" s="1155" t="str">
        <f>IF(H294="DK",CC295,IF(H294="NK",CE295,""))</f>
        <v/>
      </c>
      <c r="EC295" s="1156"/>
      <c r="ED295" s="1155" t="str">
        <f>IF(J294="DK",CG295,IF(J294="NK",CI295,""))</f>
        <v/>
      </c>
      <c r="EE295" s="1156"/>
      <c r="EF295" s="1155" t="str">
        <f>IF(L294="DK",CK295,IF(L294="NK",CM295,""))</f>
        <v/>
      </c>
      <c r="EG295" s="1156"/>
      <c r="ET295" s="1153"/>
      <c r="EU295" s="1154"/>
      <c r="EV295" s="1153"/>
      <c r="EW295" s="1154"/>
      <c r="EX295" s="1153"/>
      <c r="EY295" s="1154"/>
      <c r="EZ295" s="1153"/>
      <c r="FA295" s="1154"/>
      <c r="FB295" s="1153"/>
      <c r="FC295" s="1154"/>
      <c r="FD295" s="1153"/>
      <c r="FE295" s="1154"/>
      <c r="FF295" s="411"/>
      <c r="FG295" s="411"/>
      <c r="FH295" s="411"/>
      <c r="FI295" s="411"/>
      <c r="FJ295" s="411"/>
      <c r="FK295" s="411"/>
      <c r="FL295" s="411"/>
      <c r="FM295" s="411"/>
      <c r="FN295" s="411"/>
      <c r="FO295" s="411"/>
      <c r="FP295" s="411"/>
      <c r="FQ295" s="411"/>
      <c r="FR295" s="1153"/>
      <c r="FS295" s="1154"/>
      <c r="FT295" s="1153"/>
      <c r="FU295" s="1154"/>
      <c r="FV295" s="1153"/>
      <c r="FW295" s="1154"/>
      <c r="FX295" s="1153"/>
      <c r="FY295" s="1154"/>
      <c r="FZ295" s="1153"/>
      <c r="GA295" s="1154"/>
      <c r="GB295" s="1153"/>
      <c r="GC295" s="1154"/>
      <c r="GE295" s="1170" t="s">
        <v>285</v>
      </c>
      <c r="GF295" s="1170" t="s">
        <v>286</v>
      </c>
      <c r="GG295" s="1168" t="s">
        <v>287</v>
      </c>
      <c r="GH295" s="1170" t="s">
        <v>288</v>
      </c>
      <c r="GI295" s="1145"/>
      <c r="GJ295" s="1146"/>
      <c r="GK295" s="1146"/>
      <c r="GL295" s="1146"/>
      <c r="GM295" s="1146"/>
      <c r="GN295" s="1146"/>
      <c r="GO295" s="1146"/>
      <c r="GP295" s="1146"/>
      <c r="GQ295" s="1146"/>
      <c r="GR295" s="1146"/>
      <c r="GS295" s="1146"/>
      <c r="GT295" s="1146"/>
      <c r="GU295" s="1146"/>
      <c r="GV295" s="1146"/>
      <c r="GW295" s="1146"/>
      <c r="GX295" s="1146"/>
      <c r="GY295" s="1146"/>
      <c r="GZ295" s="1146"/>
      <c r="HA295" s="1146"/>
      <c r="HB295" s="1146"/>
      <c r="HC295" s="1146"/>
      <c r="HD295" s="1146"/>
      <c r="HE295" s="1146"/>
      <c r="HF295" s="1146"/>
      <c r="HG295" s="1146"/>
      <c r="HH295" s="1146"/>
      <c r="HI295" s="1146"/>
      <c r="HJ295" s="1146"/>
      <c r="HK295" s="1146"/>
      <c r="HL295" s="1146"/>
      <c r="HM295" s="1146"/>
      <c r="HN295" s="1146"/>
      <c r="HO295" s="1146"/>
      <c r="HP295" s="1146"/>
      <c r="HQ295" s="1146"/>
      <c r="HR295" s="1147"/>
      <c r="HS295" s="1168"/>
      <c r="HT295" s="1170"/>
      <c r="HU295" s="1168"/>
      <c r="IE295" s="22" t="s">
        <v>1374</v>
      </c>
    </row>
    <row r="296" spans="1:239">
      <c r="B296" s="1175" t="str">
        <f>IFERROR(INDEX($DV:$DV,ROW()),"")&amp;""</f>
        <v/>
      </c>
      <c r="C296" s="1176"/>
      <c r="D296" s="1177" t="str">
        <f>IFERROR(INDEX($DX:$DX,ROW()),"")&amp;""</f>
        <v/>
      </c>
      <c r="E296" s="1176"/>
      <c r="F296" s="1175" t="str">
        <f>IFERROR(INDEX($DZ:$DZ,ROW()),"")&amp;""</f>
        <v/>
      </c>
      <c r="G296" s="1176"/>
      <c r="H296" s="1175" t="str">
        <f>IFERROR(INDEX($EB:$EB,ROW()),"")&amp;""</f>
        <v/>
      </c>
      <c r="I296" s="1176"/>
      <c r="J296" s="1175" t="str">
        <f>IFERROR(INDEX($ED:$ED,ROW()),"")&amp;""</f>
        <v/>
      </c>
      <c r="K296" s="1176"/>
      <c r="L296" s="1175" t="str">
        <f>IFERROR(INDEX($EF:$EF,ROW()),"")&amp;""</f>
        <v/>
      </c>
      <c r="M296" s="1176"/>
      <c r="O296" s="1171"/>
      <c r="P296" s="1171"/>
      <c r="Q296" s="1169"/>
      <c r="R296" s="1171"/>
      <c r="S296" s="1189" t="s">
        <v>1375</v>
      </c>
      <c r="T296" s="1190"/>
      <c r="U296" s="1190"/>
      <c r="V296" s="1190"/>
      <c r="W296" s="1190"/>
      <c r="X296" s="1190"/>
      <c r="Y296" s="1190"/>
      <c r="Z296" s="1190"/>
      <c r="AA296" s="1190"/>
      <c r="AB296" s="1190"/>
      <c r="AC296" s="1190"/>
      <c r="AD296" s="1190"/>
      <c r="AE296" s="1190"/>
      <c r="AF296" s="1190"/>
      <c r="AG296" s="1190"/>
      <c r="AH296" s="1190"/>
      <c r="AI296" s="1190"/>
      <c r="AJ296" s="1190"/>
      <c r="AK296" s="1190"/>
      <c r="AL296" s="1190"/>
      <c r="AM296" s="1190"/>
      <c r="AN296" s="1190"/>
      <c r="AO296" s="1190"/>
      <c r="AP296" s="1190"/>
      <c r="AQ296" s="1190"/>
      <c r="AR296" s="1190"/>
      <c r="AS296" s="1190"/>
      <c r="AT296" s="1190"/>
      <c r="AU296" s="1190"/>
      <c r="AV296" s="1190"/>
      <c r="AW296" s="1190"/>
      <c r="AX296" s="1190"/>
      <c r="AY296" s="1190"/>
      <c r="AZ296" s="1190"/>
      <c r="BA296" s="1190"/>
      <c r="BB296" s="1191"/>
      <c r="BC296" s="1169"/>
      <c r="BD296" s="1171"/>
      <c r="BE296" s="1169"/>
      <c r="BP296" s="50" t="s">
        <v>720</v>
      </c>
      <c r="BQ296" s="50" t="str">
        <f>IF(C294="","",INDEX(外線情報!$K$5:$K$16,C294,1))&amp;""</f>
        <v/>
      </c>
      <c r="BR296" s="50" t="s">
        <v>417</v>
      </c>
      <c r="BS296" s="50" t="str">
        <f>IF(C294="","",INDEX(NK･NKG!$CG$5:$CG$52,C294,1))&amp;""</f>
        <v/>
      </c>
      <c r="BT296" s="50" t="s">
        <v>720</v>
      </c>
      <c r="BU296" s="50" t="str">
        <f>IF(E294="","",INDEX(外線情報!$K$5:$K$16,E294,1))&amp;""</f>
        <v/>
      </c>
      <c r="BV296" s="50" t="s">
        <v>417</v>
      </c>
      <c r="BW296" s="50" t="str">
        <f>IF(E294="","",INDEX(NK･NKG!$CG$5:$CG$52,E294,1))&amp;""</f>
        <v/>
      </c>
      <c r="BX296" s="50" t="s">
        <v>720</v>
      </c>
      <c r="BY296" s="50" t="str">
        <f>IF(G294="","",INDEX(外線情報!$K$5:$K$16,G294,1))&amp;""</f>
        <v/>
      </c>
      <c r="BZ296" s="50" t="s">
        <v>417</v>
      </c>
      <c r="CA296" s="50" t="str">
        <f>IF(G294="","",INDEX(NK･NKG!$CG$5:$CG$52,G294,1))&amp;""</f>
        <v/>
      </c>
      <c r="CB296" s="50" t="s">
        <v>720</v>
      </c>
      <c r="CC296" s="50" t="str">
        <f>IF(I294="","",INDEX(外線情報!$K$5:$K$16,I294,1))&amp;""</f>
        <v/>
      </c>
      <c r="CD296" s="50" t="s">
        <v>417</v>
      </c>
      <c r="CE296" s="50" t="str">
        <f>IF(I294="","",INDEX(NK･NKG!$CG$5:$CG$52,I294,1))&amp;""</f>
        <v/>
      </c>
      <c r="CF296" s="50" t="s">
        <v>720</v>
      </c>
      <c r="CG296" s="50" t="str">
        <f>IF(K294="","",INDEX(外線情報!$K$5:$K$16,K294,1))&amp;""</f>
        <v/>
      </c>
      <c r="CH296" s="50" t="s">
        <v>417</v>
      </c>
      <c r="CI296" s="50" t="str">
        <f>IF(K294="","",INDEX(NK･NKG!$CG$5:$CG$52,K294,1))&amp;""</f>
        <v/>
      </c>
      <c r="CJ296" s="50" t="s">
        <v>720</v>
      </c>
      <c r="CK296" s="50" t="str">
        <f>IF(M294="","",INDEX(外線情報!$K$5:$K$16,M294,1))&amp;""</f>
        <v/>
      </c>
      <c r="CL296" s="50" t="s">
        <v>417</v>
      </c>
      <c r="CM296" s="50" t="str">
        <f>IF(M294="","",INDEX(NK･NKG!$CG$5:$CG$52,M294,1))&amp;""</f>
        <v/>
      </c>
      <c r="DA296" s="1153" t="str">
        <f t="shared" ref="DA296" si="779">IF(DA293="grey","grey","")</f>
        <v>grey</v>
      </c>
      <c r="DB296" s="1154"/>
      <c r="DC296" s="1153" t="str">
        <f t="shared" ref="DC296" si="780">IF(DC293="grey","grey","")</f>
        <v>grey</v>
      </c>
      <c r="DD296" s="1154"/>
      <c r="DE296" s="1153" t="str">
        <f t="shared" ref="DE296" si="781">IF(DE293="grey","grey","")</f>
        <v>grey</v>
      </c>
      <c r="DF296" s="1154"/>
      <c r="DG296" s="1153" t="str">
        <f t="shared" ref="DG296" si="782">IF(DG293="grey","grey","")</f>
        <v>grey</v>
      </c>
      <c r="DH296" s="1154"/>
      <c r="DI296" s="1153" t="str">
        <f t="shared" ref="DI296" si="783">IF(DI293="grey","grey","")</f>
        <v>grey</v>
      </c>
      <c r="DJ296" s="1154"/>
      <c r="DK296" s="1153" t="str">
        <f t="shared" ref="DK296" si="784">IF(DK293="grey","grey","")</f>
        <v>grey</v>
      </c>
      <c r="DL296" s="1154"/>
      <c r="DM296" s="22" t="str">
        <f>IFERROR(INDEX(内線情報!$BL$5:$BL$41,MATCH(R296,内線情報!$AI$5:$AI$43,0),1),"")</f>
        <v/>
      </c>
      <c r="DN296" s="22">
        <f>IF(MAX($DM296:$DM322)&gt;0,MAX($DM296:$DM322),36)</f>
        <v>36</v>
      </c>
      <c r="DV296" s="1153" t="str">
        <f>IF(B294="IK",BQ296,IF(B294="NK",BS296,""))</f>
        <v/>
      </c>
      <c r="DW296" s="1154"/>
      <c r="DX296" s="1155" t="str">
        <f>IF(D294="IK",BU296,IF(D294="NK",BW296,""))</f>
        <v/>
      </c>
      <c r="DY296" s="1156"/>
      <c r="DZ296" s="1155" t="str">
        <f>IF(F294="IK",BY296,IF(F294="NK",CA296,""))</f>
        <v/>
      </c>
      <c r="EA296" s="1156"/>
      <c r="EB296" s="1155" t="str">
        <f>IF(H294="IK",CC296,IF(H294="NK",CE296,""))</f>
        <v/>
      </c>
      <c r="EC296" s="1156"/>
      <c r="ED296" s="1155" t="str">
        <f>IF(J294="IK",CG296,IF(J294="NK",CI296,""))</f>
        <v/>
      </c>
      <c r="EE296" s="1156"/>
      <c r="EF296" s="1155" t="str">
        <f>IF(L294="IK",CK296,IF(L294="NK",CM296,""))</f>
        <v/>
      </c>
      <c r="EG296" s="1156"/>
      <c r="ET296" s="1153"/>
      <c r="EU296" s="1154"/>
      <c r="EV296" s="1153"/>
      <c r="EW296" s="1154"/>
      <c r="EX296" s="1153"/>
      <c r="EY296" s="1154"/>
      <c r="EZ296" s="1153"/>
      <c r="FA296" s="1154"/>
      <c r="FB296" s="1153"/>
      <c r="FC296" s="1154"/>
      <c r="FD296" s="1153"/>
      <c r="FE296" s="1154"/>
      <c r="FF296" s="411"/>
      <c r="FG296" s="411"/>
      <c r="FH296" s="411"/>
      <c r="FI296" s="411"/>
      <c r="FJ296" s="411"/>
      <c r="FK296" s="411"/>
      <c r="FL296" s="411"/>
      <c r="FM296" s="411"/>
      <c r="FN296" s="411"/>
      <c r="FO296" s="411"/>
      <c r="FP296" s="411"/>
      <c r="FQ296" s="411"/>
      <c r="FR296" s="1153"/>
      <c r="FS296" s="1154"/>
      <c r="FT296" s="1153"/>
      <c r="FU296" s="1154"/>
      <c r="FV296" s="1153"/>
      <c r="FW296" s="1154"/>
      <c r="FX296" s="1153"/>
      <c r="FY296" s="1154"/>
      <c r="FZ296" s="1153"/>
      <c r="GA296" s="1154"/>
      <c r="GB296" s="1153"/>
      <c r="GC296" s="1154"/>
      <c r="GE296" s="1171"/>
      <c r="GF296" s="1171"/>
      <c r="GG296" s="1169"/>
      <c r="GH296" s="1171"/>
      <c r="GI296" s="1142"/>
      <c r="GJ296" s="1143"/>
      <c r="GK296" s="1143"/>
      <c r="GL296" s="1143"/>
      <c r="GM296" s="1143"/>
      <c r="GN296" s="1143"/>
      <c r="GO296" s="1143"/>
      <c r="GP296" s="1143"/>
      <c r="GQ296" s="1143"/>
      <c r="GR296" s="1143"/>
      <c r="GS296" s="1143"/>
      <c r="GT296" s="1143"/>
      <c r="GU296" s="1143"/>
      <c r="GV296" s="1143"/>
      <c r="GW296" s="1143"/>
      <c r="GX296" s="1143"/>
      <c r="GY296" s="1143"/>
      <c r="GZ296" s="1143"/>
      <c r="HA296" s="1143"/>
      <c r="HB296" s="1143"/>
      <c r="HC296" s="1143"/>
      <c r="HD296" s="1143"/>
      <c r="HE296" s="1143"/>
      <c r="HF296" s="1143"/>
      <c r="HG296" s="1143"/>
      <c r="HH296" s="1143"/>
      <c r="HI296" s="1143"/>
      <c r="HJ296" s="1143"/>
      <c r="HK296" s="1143"/>
      <c r="HL296" s="1143"/>
      <c r="HM296" s="1143"/>
      <c r="HN296" s="1143"/>
      <c r="HO296" s="1143"/>
      <c r="HP296" s="1143"/>
      <c r="HQ296" s="1143"/>
      <c r="HR296" s="1144"/>
      <c r="HS296" s="1169"/>
      <c r="HT296" s="1171"/>
      <c r="HU296" s="1169"/>
    </row>
    <row r="297" spans="1:239">
      <c r="B297" s="1184" t="s">
        <v>1318</v>
      </c>
      <c r="C297" s="1185"/>
      <c r="D297" s="1182" t="s">
        <v>1329</v>
      </c>
      <c r="E297" s="1183"/>
      <c r="F297" s="1184" t="s">
        <v>1338</v>
      </c>
      <c r="G297" s="1185"/>
      <c r="H297" s="1182" t="s">
        <v>1318</v>
      </c>
      <c r="I297" s="1183"/>
      <c r="J297" s="1184" t="s">
        <v>1318</v>
      </c>
      <c r="K297" s="1185"/>
      <c r="L297" s="1182" t="s">
        <v>1318</v>
      </c>
      <c r="M297" s="1183"/>
      <c r="N297" s="30"/>
      <c r="O297" s="1151">
        <v>1</v>
      </c>
      <c r="P297" s="1151" t="str">
        <f>IFERROR(INDEX(内線情報!$C$5:$C$54,MATCH($Q297,内線情報!$B$5:$B$54,0)),"")&amp;""</f>
        <v/>
      </c>
      <c r="Q297" s="1160"/>
      <c r="R297" s="1151" t="str">
        <f>IFERROR(INDEX(内線情報!$D$5:$D$54,MATCH($Q297,内線情報!$B$5:$B$54,0)),"")&amp;""</f>
        <v/>
      </c>
      <c r="S297" s="634" t="s">
        <v>643</v>
      </c>
      <c r="T297" s="634" t="s">
        <v>643</v>
      </c>
      <c r="U297" s="634" t="s">
        <v>643</v>
      </c>
      <c r="V297" s="634" t="s">
        <v>643</v>
      </c>
      <c r="W297" s="634" t="s">
        <v>643</v>
      </c>
      <c r="X297" s="634" t="s">
        <v>643</v>
      </c>
      <c r="Y297" s="634" t="s">
        <v>643</v>
      </c>
      <c r="Z297" s="634" t="s">
        <v>643</v>
      </c>
      <c r="AA297" s="634" t="s">
        <v>643</v>
      </c>
      <c r="AB297" s="634" t="s">
        <v>643</v>
      </c>
      <c r="AC297" s="634" t="s">
        <v>643</v>
      </c>
      <c r="AD297" s="634" t="s">
        <v>643</v>
      </c>
      <c r="AE297" s="634" t="s">
        <v>643</v>
      </c>
      <c r="AF297" s="634" t="s">
        <v>643</v>
      </c>
      <c r="AG297" s="634" t="s">
        <v>643</v>
      </c>
      <c r="AH297" s="634" t="s">
        <v>643</v>
      </c>
      <c r="AI297" s="634" t="s">
        <v>643</v>
      </c>
      <c r="AJ297" s="634" t="s">
        <v>643</v>
      </c>
      <c r="AK297" s="634" t="s">
        <v>643</v>
      </c>
      <c r="AL297" s="634" t="s">
        <v>643</v>
      </c>
      <c r="AM297" s="634" t="s">
        <v>643</v>
      </c>
      <c r="AN297" s="634" t="s">
        <v>643</v>
      </c>
      <c r="AO297" s="634" t="s">
        <v>643</v>
      </c>
      <c r="AP297" s="634" t="s">
        <v>643</v>
      </c>
      <c r="AQ297" s="634" t="s">
        <v>643</v>
      </c>
      <c r="AR297" s="634" t="s">
        <v>643</v>
      </c>
      <c r="AS297" s="634" t="s">
        <v>643</v>
      </c>
      <c r="AT297" s="634" t="s">
        <v>643</v>
      </c>
      <c r="AU297" s="634" t="s">
        <v>643</v>
      </c>
      <c r="AV297" s="634" t="s">
        <v>643</v>
      </c>
      <c r="AW297" s="634" t="s">
        <v>643</v>
      </c>
      <c r="AX297" s="634" t="s">
        <v>643</v>
      </c>
      <c r="AY297" s="634" t="s">
        <v>643</v>
      </c>
      <c r="AZ297" s="634" t="s">
        <v>643</v>
      </c>
      <c r="BA297" s="634" t="s">
        <v>643</v>
      </c>
      <c r="BB297" s="634" t="s">
        <v>643</v>
      </c>
      <c r="BC297" s="1178" t="s">
        <v>643</v>
      </c>
      <c r="BD297" s="1151" t="str">
        <f>IFERROR(IF(Q297="","",IF(ISBLANK(INDEX(内線情報!$G$5:$G$54,Q297)),1,DS297)),"")&amp;""</f>
        <v/>
      </c>
      <c r="BE297" s="1180"/>
      <c r="BW297" s="50"/>
      <c r="CH297" s="50"/>
      <c r="CI297" s="50"/>
      <c r="DA297" s="1153" t="str">
        <f>IF(DA293="grey","grey",IF(AND(B294&lt;&gt;$BG$7,B294&lt;&gt;$BG$9,B294&lt;&gt;$BG$13,B294&lt;&gt;$BG$12),"grey",IF(B297="","yellow",IF(COUNTIF($CN$6:$CN$32,B297)&gt;0,"","red"))))</f>
        <v>grey</v>
      </c>
      <c r="DB297" s="1154"/>
      <c r="DC297" s="1153" t="str">
        <f>IF(DC293="grey","grey",IF(AND(D294&lt;&gt;$BG$7,D294&lt;&gt;$BG$9,D294&lt;&gt;$BG$13,D294&lt;&gt;$BG$12),"grey",IF(D297="","yellow",IF(COUNTIF($CN$6:$CN$32,D297)&gt;0,"","red"))))</f>
        <v>grey</v>
      </c>
      <c r="DD297" s="1154"/>
      <c r="DE297" s="1153" t="str">
        <f>IF(DE293="grey","grey",IF(AND(F294&lt;&gt;$BG$7,F294&lt;&gt;$BG$9,F294&lt;&gt;$BG$13,F294&lt;&gt;$BG$12),"grey",IF(F297="","yellow",IF(COUNTIF($CN$6:$CN$32,F297)&gt;0,"","red"))))</f>
        <v>grey</v>
      </c>
      <c r="DF297" s="1154"/>
      <c r="DG297" s="1153" t="str">
        <f>IF(DG293="grey","grey",IF(AND(H294&lt;&gt;$BG$7,H294&lt;&gt;$BG$9,H294&lt;&gt;$BG$13,H294&lt;&gt;$BG$12),"grey",IF(H297="","yellow",IF(COUNTIF($CN$6:$CN$32,H297)&gt;0,"","red"))))</f>
        <v>grey</v>
      </c>
      <c r="DH297" s="1154"/>
      <c r="DI297" s="1153" t="str">
        <f>IF(DI293="grey","grey",IF(AND(J294&lt;&gt;$BG$7,J294&lt;&gt;$BG$9,J294&lt;&gt;$BG$13,J294&lt;&gt;$BG$12),"grey",IF(J297="","yellow",IF(COUNTIF($CN$6:$CN$32,J297)&gt;0,"","red"))))</f>
        <v>grey</v>
      </c>
      <c r="DJ297" s="1154"/>
      <c r="DK297" s="1153" t="str">
        <f>IF(DK293="grey","grey",IF(AND(L294&lt;&gt;$BG$7,L294&lt;&gt;$BG$9,L294&lt;&gt;$BG$13,L294&lt;&gt;$BG$12),"grey",IF(L297="","yellow",IF(COUNTIF($CN$6:$CN$32,L297)&gt;0,"","red"))))</f>
        <v>grey</v>
      </c>
      <c r="DL297" s="1154"/>
      <c r="DM297" s="22" t="str">
        <f>IFERROR(INDEX(内線情報!$BL$5:$BL$41,MATCH(R297,内線情報!$AI$5:$AI$43,0),1),"")</f>
        <v/>
      </c>
      <c r="DS297" s="1141" t="e">
        <f>INDEX(内線情報!$G$5:$G$54,MATCH(Q297,DK,0))</f>
        <v>#N/A</v>
      </c>
      <c r="DV297" s="1153"/>
      <c r="DW297" s="1154"/>
      <c r="DX297" s="1153"/>
      <c r="DY297" s="1154"/>
      <c r="DZ297" s="1153"/>
      <c r="EA297" s="1154"/>
      <c r="EB297" s="1153"/>
      <c r="EC297" s="1154"/>
      <c r="ED297" s="1153"/>
      <c r="EE297" s="1154"/>
      <c r="EF297" s="1153"/>
      <c r="EG297" s="1154"/>
      <c r="ET297" s="1153"/>
      <c r="EU297" s="1154"/>
      <c r="EV297" s="1153"/>
      <c r="EW297" s="1154"/>
      <c r="EX297" s="1153"/>
      <c r="EY297" s="1154"/>
      <c r="EZ297" s="1153"/>
      <c r="FA297" s="1154"/>
      <c r="FB297" s="1153"/>
      <c r="FC297" s="1154"/>
      <c r="FD297" s="1153"/>
      <c r="FE297" s="1154"/>
      <c r="FF297" s="411"/>
      <c r="FG297" s="411"/>
      <c r="FH297" s="411"/>
      <c r="FI297" s="411"/>
      <c r="FJ297" s="411"/>
      <c r="FK297" s="411"/>
      <c r="FL297" s="411"/>
      <c r="FM297" s="411"/>
      <c r="FN297" s="411"/>
      <c r="FO297" s="411"/>
      <c r="FP297" s="411"/>
      <c r="FQ297" s="411"/>
      <c r="FR297" s="1153"/>
      <c r="FS297" s="1154"/>
      <c r="FT297" s="1153"/>
      <c r="FU297" s="1154"/>
      <c r="FV297" s="1153"/>
      <c r="FW297" s="1154"/>
      <c r="FX297" s="1153"/>
      <c r="FY297" s="1154"/>
      <c r="FZ297" s="1153"/>
      <c r="GA297" s="1154"/>
      <c r="GB297" s="1153"/>
      <c r="GC297" s="1154"/>
      <c r="GE297" s="1151" t="str">
        <f>IF($GF297="grey","grey","")</f>
        <v>grey</v>
      </c>
      <c r="GF297" s="1151" t="str">
        <f>IF($GG297="grey","grey","")</f>
        <v>grey</v>
      </c>
      <c r="GG297" s="1160" t="str">
        <f>IF(Q297="","grey",IF(COUNTIF(Q:Q,Q297)&gt;1,"red",IF(COUNTIF(_DK,Q297)&gt;0,"","red")))</f>
        <v>grey</v>
      </c>
      <c r="GH297" s="1151" t="str">
        <f>IF($GF297="grey","grey","")</f>
        <v>grey</v>
      </c>
      <c r="GI297" s="633" t="str">
        <f t="shared" ref="GI297:HR297" si="785">IF(GI294="grey","grey",IF($GG297="grey","grey",IF(S297="","yellow",IF(COUNTIF($CT$6:$CT$21,S297)&gt;0,"","red"))))</f>
        <v>grey</v>
      </c>
      <c r="GJ297" s="633" t="str">
        <f t="shared" si="785"/>
        <v>grey</v>
      </c>
      <c r="GK297" s="633" t="str">
        <f t="shared" si="785"/>
        <v>grey</v>
      </c>
      <c r="GL297" s="633" t="str">
        <f t="shared" si="785"/>
        <v>grey</v>
      </c>
      <c r="GM297" s="633" t="str">
        <f t="shared" si="785"/>
        <v>grey</v>
      </c>
      <c r="GN297" s="633" t="str">
        <f t="shared" si="785"/>
        <v>grey</v>
      </c>
      <c r="GO297" s="633" t="str">
        <f t="shared" si="785"/>
        <v>grey</v>
      </c>
      <c r="GP297" s="633" t="str">
        <f t="shared" si="785"/>
        <v>grey</v>
      </c>
      <c r="GQ297" s="633" t="str">
        <f t="shared" si="785"/>
        <v>grey</v>
      </c>
      <c r="GR297" s="633" t="str">
        <f t="shared" si="785"/>
        <v>grey</v>
      </c>
      <c r="GS297" s="633" t="str">
        <f t="shared" si="785"/>
        <v>grey</v>
      </c>
      <c r="GT297" s="633" t="str">
        <f t="shared" si="785"/>
        <v>grey</v>
      </c>
      <c r="GU297" s="633" t="str">
        <f t="shared" si="785"/>
        <v>grey</v>
      </c>
      <c r="GV297" s="633" t="str">
        <f t="shared" si="785"/>
        <v>grey</v>
      </c>
      <c r="GW297" s="633" t="str">
        <f t="shared" si="785"/>
        <v>grey</v>
      </c>
      <c r="GX297" s="633" t="str">
        <f t="shared" si="785"/>
        <v>grey</v>
      </c>
      <c r="GY297" s="633" t="str">
        <f t="shared" si="785"/>
        <v>grey</v>
      </c>
      <c r="GZ297" s="633" t="str">
        <f t="shared" si="785"/>
        <v>grey</v>
      </c>
      <c r="HA297" s="633" t="str">
        <f t="shared" si="785"/>
        <v>grey</v>
      </c>
      <c r="HB297" s="633" t="str">
        <f t="shared" si="785"/>
        <v>grey</v>
      </c>
      <c r="HC297" s="633" t="str">
        <f t="shared" si="785"/>
        <v>grey</v>
      </c>
      <c r="HD297" s="633" t="str">
        <f t="shared" si="785"/>
        <v>grey</v>
      </c>
      <c r="HE297" s="633" t="str">
        <f t="shared" si="785"/>
        <v>grey</v>
      </c>
      <c r="HF297" s="633" t="str">
        <f t="shared" si="785"/>
        <v>grey</v>
      </c>
      <c r="HG297" s="633" t="str">
        <f t="shared" si="785"/>
        <v>grey</v>
      </c>
      <c r="HH297" s="633" t="str">
        <f t="shared" si="785"/>
        <v>grey</v>
      </c>
      <c r="HI297" s="633" t="str">
        <f t="shared" si="785"/>
        <v>grey</v>
      </c>
      <c r="HJ297" s="633" t="str">
        <f t="shared" si="785"/>
        <v>grey</v>
      </c>
      <c r="HK297" s="633" t="str">
        <f t="shared" si="785"/>
        <v>grey</v>
      </c>
      <c r="HL297" s="633" t="str">
        <f t="shared" si="785"/>
        <v>grey</v>
      </c>
      <c r="HM297" s="633" t="str">
        <f t="shared" si="785"/>
        <v>grey</v>
      </c>
      <c r="HN297" s="633" t="str">
        <f t="shared" si="785"/>
        <v>grey</v>
      </c>
      <c r="HO297" s="633" t="str">
        <f t="shared" si="785"/>
        <v>grey</v>
      </c>
      <c r="HP297" s="633" t="str">
        <f t="shared" si="785"/>
        <v>grey</v>
      </c>
      <c r="HQ297" s="633" t="str">
        <f t="shared" si="785"/>
        <v>grey</v>
      </c>
      <c r="HR297" s="633" t="str">
        <f t="shared" si="785"/>
        <v>grey</v>
      </c>
      <c r="HS297" s="1162" t="str">
        <f>IF($GG297="grey","grey",IF(BC297="","",IF(COUNTIF($CV$6:$CV$7,BC297)&gt;0,"","red")))</f>
        <v>grey</v>
      </c>
      <c r="HT297" s="1151" t="str">
        <f>IF($GG297="grey","grey","")</f>
        <v>grey</v>
      </c>
      <c r="HU297" s="1160" t="str">
        <f>IF($GG297="grey","grey","")</f>
        <v>grey</v>
      </c>
    </row>
    <row r="298" spans="1:239">
      <c r="B298" s="1186" t="s">
        <v>291</v>
      </c>
      <c r="C298" s="1187"/>
      <c r="D298" s="1186" t="s">
        <v>292</v>
      </c>
      <c r="E298" s="1187"/>
      <c r="F298" s="1186" t="s">
        <v>293</v>
      </c>
      <c r="G298" s="1187"/>
      <c r="H298" s="1186" t="s">
        <v>294</v>
      </c>
      <c r="I298" s="1187"/>
      <c r="J298" s="1186" t="s">
        <v>295</v>
      </c>
      <c r="K298" s="1187"/>
      <c r="L298" s="1186" t="s">
        <v>296</v>
      </c>
      <c r="M298" s="1187"/>
      <c r="N298" s="30"/>
      <c r="O298" s="1152"/>
      <c r="P298" s="1152"/>
      <c r="Q298" s="1161"/>
      <c r="R298" s="1152"/>
      <c r="S298" s="635" t="s">
        <v>643</v>
      </c>
      <c r="T298" s="635" t="s">
        <v>643</v>
      </c>
      <c r="U298" s="635" t="s">
        <v>643</v>
      </c>
      <c r="V298" s="635" t="s">
        <v>643</v>
      </c>
      <c r="W298" s="635" t="s">
        <v>643</v>
      </c>
      <c r="X298" s="635" t="s">
        <v>643</v>
      </c>
      <c r="Y298" s="635" t="s">
        <v>643</v>
      </c>
      <c r="Z298" s="635" t="s">
        <v>643</v>
      </c>
      <c r="AA298" s="635" t="s">
        <v>643</v>
      </c>
      <c r="AB298" s="635" t="s">
        <v>643</v>
      </c>
      <c r="AC298" s="635" t="s">
        <v>643</v>
      </c>
      <c r="AD298" s="635" t="s">
        <v>643</v>
      </c>
      <c r="AE298" s="635" t="s">
        <v>643</v>
      </c>
      <c r="AF298" s="635" t="s">
        <v>643</v>
      </c>
      <c r="AG298" s="635" t="s">
        <v>643</v>
      </c>
      <c r="AH298" s="635" t="s">
        <v>643</v>
      </c>
      <c r="AI298" s="635" t="s">
        <v>643</v>
      </c>
      <c r="AJ298" s="635" t="s">
        <v>643</v>
      </c>
      <c r="AK298" s="635" t="s">
        <v>643</v>
      </c>
      <c r="AL298" s="635" t="s">
        <v>643</v>
      </c>
      <c r="AM298" s="635" t="s">
        <v>643</v>
      </c>
      <c r="AN298" s="635" t="s">
        <v>643</v>
      </c>
      <c r="AO298" s="635" t="s">
        <v>643</v>
      </c>
      <c r="AP298" s="635" t="s">
        <v>643</v>
      </c>
      <c r="AQ298" s="635" t="s">
        <v>643</v>
      </c>
      <c r="AR298" s="635" t="s">
        <v>643</v>
      </c>
      <c r="AS298" s="635" t="s">
        <v>643</v>
      </c>
      <c r="AT298" s="635" t="s">
        <v>643</v>
      </c>
      <c r="AU298" s="635" t="s">
        <v>643</v>
      </c>
      <c r="AV298" s="635" t="s">
        <v>643</v>
      </c>
      <c r="AW298" s="635" t="s">
        <v>643</v>
      </c>
      <c r="AX298" s="635" t="s">
        <v>643</v>
      </c>
      <c r="AY298" s="635" t="s">
        <v>643</v>
      </c>
      <c r="AZ298" s="635" t="s">
        <v>643</v>
      </c>
      <c r="BA298" s="635" t="s">
        <v>643</v>
      </c>
      <c r="BB298" s="635" t="s">
        <v>643</v>
      </c>
      <c r="BC298" s="1179"/>
      <c r="BD298" s="1152"/>
      <c r="BE298" s="1181"/>
      <c r="BQ298" s="52"/>
      <c r="BS298" s="52"/>
      <c r="BU298" s="52"/>
      <c r="BV298" s="50"/>
      <c r="BW298" s="52"/>
      <c r="BY298" s="52"/>
      <c r="CA298" s="52"/>
      <c r="CC298" s="52"/>
      <c r="CE298" s="52"/>
      <c r="CG298" s="52"/>
      <c r="CH298" s="50"/>
      <c r="CI298" s="52"/>
      <c r="CK298" s="52"/>
      <c r="CM298" s="52"/>
      <c r="DA298" s="1166" t="str">
        <f>IFERROR(IF(COUNT(Q297:Q322)&gt;0,IF($DN296&lt;8,"grey",B298),"grey"),B298)</f>
        <v>grey</v>
      </c>
      <c r="DB298" s="1167"/>
      <c r="DC298" s="1166" t="str">
        <f>IFERROR(IF(COUNT(Q297:Q322)&gt;0,IF($DN296&lt;8,"grey",D298),"grey"),D298)</f>
        <v>grey</v>
      </c>
      <c r="DD298" s="1167"/>
      <c r="DE298" s="1166" t="str">
        <f>IFERROR(IF(COUNT(Q297:Q322)&gt;0,IF($DN296&lt;18,"grey",F298),"grey"),F298)</f>
        <v>grey</v>
      </c>
      <c r="DF298" s="1167"/>
      <c r="DG298" s="1166" t="str">
        <f>IFERROR(IF(COUNT(Q297:Q322)&gt;0,IF($DN296&lt;18,"grey",H298),"grey"),H298)</f>
        <v>grey</v>
      </c>
      <c r="DH298" s="1167"/>
      <c r="DI298" s="1166" t="str">
        <f>IFERROR(IF(COUNT(Q297:Q322)&gt;0,IF($DN296&lt;18,"grey",J298),"grey"),J298)</f>
        <v>grey</v>
      </c>
      <c r="DJ298" s="1167"/>
      <c r="DK298" s="1166" t="str">
        <f>IFERROR(IF(COUNT(Q297:Q322)&gt;0,IF($DN296&lt;18,"grey",L298),"grey"),L298)</f>
        <v>grey</v>
      </c>
      <c r="DL298" s="1167"/>
      <c r="DM298" s="22" t="str">
        <f>IFERROR(INDEX(内線情報!$BL$5:$BL$41,MATCH(R298,内線情報!$AI$5:$AI$43,0),1),"")</f>
        <v/>
      </c>
      <c r="DS298" s="1141"/>
      <c r="DV298" s="1166"/>
      <c r="DW298" s="1167"/>
      <c r="DX298" s="1166"/>
      <c r="DY298" s="1167"/>
      <c r="DZ298" s="1166"/>
      <c r="EA298" s="1167"/>
      <c r="EB298" s="1166"/>
      <c r="EC298" s="1167"/>
      <c r="ED298" s="1166"/>
      <c r="EE298" s="1167"/>
      <c r="EF298" s="1166"/>
      <c r="EG298" s="1167"/>
      <c r="ET298" s="1166"/>
      <c r="EU298" s="1167"/>
      <c r="EV298" s="1166"/>
      <c r="EW298" s="1167"/>
      <c r="EX298" s="1166"/>
      <c r="EY298" s="1167"/>
      <c r="EZ298" s="1166"/>
      <c r="FA298" s="1167"/>
      <c r="FB298" s="1166"/>
      <c r="FC298" s="1167"/>
      <c r="FD298" s="1166"/>
      <c r="FE298" s="1167"/>
      <c r="FF298" s="420"/>
      <c r="FG298" s="420"/>
      <c r="FH298" s="420"/>
      <c r="FI298" s="420"/>
      <c r="FJ298" s="420"/>
      <c r="FK298" s="420"/>
      <c r="FL298" s="420"/>
      <c r="FM298" s="420"/>
      <c r="FN298" s="420"/>
      <c r="FO298" s="420"/>
      <c r="FP298" s="420"/>
      <c r="FQ298" s="420"/>
      <c r="FR298" s="1166"/>
      <c r="FS298" s="1167"/>
      <c r="FT298" s="1166"/>
      <c r="FU298" s="1167"/>
      <c r="FV298" s="1166"/>
      <c r="FW298" s="1167"/>
      <c r="FX298" s="1166"/>
      <c r="FY298" s="1167"/>
      <c r="FZ298" s="1166"/>
      <c r="GA298" s="1167"/>
      <c r="GB298" s="1166"/>
      <c r="GC298" s="1167"/>
      <c r="GE298" s="1152"/>
      <c r="GF298" s="1152"/>
      <c r="GG298" s="1161"/>
      <c r="GH298" s="1152"/>
      <c r="GI298" s="633" t="str">
        <f t="shared" ref="GI298:HR298" si="786">IF(GI294="grey","grey",IF($GG297="grey","grey",IF(S298="","yellow",IF(COUNTIF($CW$6:$CW$7,S298)&gt;0,"","red"))))</f>
        <v>grey</v>
      </c>
      <c r="GJ298" s="633" t="str">
        <f t="shared" si="786"/>
        <v>grey</v>
      </c>
      <c r="GK298" s="633" t="str">
        <f t="shared" si="786"/>
        <v>grey</v>
      </c>
      <c r="GL298" s="633" t="str">
        <f t="shared" si="786"/>
        <v>grey</v>
      </c>
      <c r="GM298" s="633" t="str">
        <f t="shared" si="786"/>
        <v>grey</v>
      </c>
      <c r="GN298" s="633" t="str">
        <f t="shared" si="786"/>
        <v>grey</v>
      </c>
      <c r="GO298" s="633" t="str">
        <f t="shared" si="786"/>
        <v>grey</v>
      </c>
      <c r="GP298" s="633" t="str">
        <f t="shared" si="786"/>
        <v>grey</v>
      </c>
      <c r="GQ298" s="633" t="str">
        <f t="shared" si="786"/>
        <v>grey</v>
      </c>
      <c r="GR298" s="633" t="str">
        <f t="shared" si="786"/>
        <v>grey</v>
      </c>
      <c r="GS298" s="633" t="str">
        <f t="shared" si="786"/>
        <v>grey</v>
      </c>
      <c r="GT298" s="633" t="str">
        <f t="shared" si="786"/>
        <v>grey</v>
      </c>
      <c r="GU298" s="633" t="str">
        <f t="shared" si="786"/>
        <v>grey</v>
      </c>
      <c r="GV298" s="633" t="str">
        <f t="shared" si="786"/>
        <v>grey</v>
      </c>
      <c r="GW298" s="633" t="str">
        <f t="shared" si="786"/>
        <v>grey</v>
      </c>
      <c r="GX298" s="633" t="str">
        <f t="shared" si="786"/>
        <v>grey</v>
      </c>
      <c r="GY298" s="633" t="str">
        <f t="shared" si="786"/>
        <v>grey</v>
      </c>
      <c r="GZ298" s="633" t="str">
        <f t="shared" si="786"/>
        <v>grey</v>
      </c>
      <c r="HA298" s="633" t="str">
        <f t="shared" si="786"/>
        <v>grey</v>
      </c>
      <c r="HB298" s="633" t="str">
        <f t="shared" si="786"/>
        <v>grey</v>
      </c>
      <c r="HC298" s="633" t="str">
        <f t="shared" si="786"/>
        <v>grey</v>
      </c>
      <c r="HD298" s="633" t="str">
        <f t="shared" si="786"/>
        <v>grey</v>
      </c>
      <c r="HE298" s="633" t="str">
        <f t="shared" si="786"/>
        <v>grey</v>
      </c>
      <c r="HF298" s="633" t="str">
        <f t="shared" si="786"/>
        <v>grey</v>
      </c>
      <c r="HG298" s="633" t="str">
        <f t="shared" si="786"/>
        <v>grey</v>
      </c>
      <c r="HH298" s="633" t="str">
        <f t="shared" si="786"/>
        <v>grey</v>
      </c>
      <c r="HI298" s="633" t="str">
        <f t="shared" si="786"/>
        <v>grey</v>
      </c>
      <c r="HJ298" s="633" t="str">
        <f t="shared" si="786"/>
        <v>grey</v>
      </c>
      <c r="HK298" s="633" t="str">
        <f t="shared" si="786"/>
        <v>grey</v>
      </c>
      <c r="HL298" s="633" t="str">
        <f t="shared" si="786"/>
        <v>grey</v>
      </c>
      <c r="HM298" s="633" t="str">
        <f t="shared" si="786"/>
        <v>grey</v>
      </c>
      <c r="HN298" s="633" t="str">
        <f t="shared" si="786"/>
        <v>grey</v>
      </c>
      <c r="HO298" s="633" t="str">
        <f t="shared" si="786"/>
        <v>grey</v>
      </c>
      <c r="HP298" s="633" t="str">
        <f t="shared" si="786"/>
        <v>grey</v>
      </c>
      <c r="HQ298" s="633" t="str">
        <f t="shared" si="786"/>
        <v>grey</v>
      </c>
      <c r="HR298" s="633" t="str">
        <f t="shared" si="786"/>
        <v>grey</v>
      </c>
      <c r="HS298" s="1163"/>
      <c r="HT298" s="1152"/>
      <c r="HU298" s="1161"/>
    </row>
    <row r="299" spans="1:239">
      <c r="B299" s="34" t="s">
        <v>57</v>
      </c>
      <c r="C299" s="35"/>
      <c r="D299" s="34" t="s">
        <v>57</v>
      </c>
      <c r="E299" s="35"/>
      <c r="F299" s="34" t="s">
        <v>57</v>
      </c>
      <c r="G299" s="35"/>
      <c r="H299" s="34" t="s">
        <v>57</v>
      </c>
      <c r="I299" s="35"/>
      <c r="J299" s="34" t="s">
        <v>57</v>
      </c>
      <c r="K299" s="35"/>
      <c r="L299" s="34" t="s">
        <v>57</v>
      </c>
      <c r="M299" s="35"/>
      <c r="N299" s="30"/>
      <c r="O299" s="1151">
        <v>2</v>
      </c>
      <c r="P299" s="1151" t="str">
        <f>IFERROR(INDEX(内線情報!$C$5:$C$54,MATCH($Q299,内線情報!$B$5:$B$54,0)),"")&amp;""</f>
        <v/>
      </c>
      <c r="Q299" s="1160"/>
      <c r="R299" s="1151" t="str">
        <f>IFERROR(INDEX(内線情報!$D$5:$D$54,MATCH($Q299,内線情報!$B$5:$B$54,0)),"")&amp;""</f>
        <v/>
      </c>
      <c r="S299" s="634" t="s">
        <v>643</v>
      </c>
      <c r="T299" s="634" t="s">
        <v>643</v>
      </c>
      <c r="U299" s="634" t="s">
        <v>643</v>
      </c>
      <c r="V299" s="634" t="s">
        <v>643</v>
      </c>
      <c r="W299" s="634" t="s">
        <v>643</v>
      </c>
      <c r="X299" s="634" t="s">
        <v>643</v>
      </c>
      <c r="Y299" s="634" t="s">
        <v>643</v>
      </c>
      <c r="Z299" s="634" t="s">
        <v>643</v>
      </c>
      <c r="AA299" s="634" t="s">
        <v>643</v>
      </c>
      <c r="AB299" s="634" t="s">
        <v>643</v>
      </c>
      <c r="AC299" s="634" t="s">
        <v>643</v>
      </c>
      <c r="AD299" s="634" t="s">
        <v>643</v>
      </c>
      <c r="AE299" s="634" t="s">
        <v>643</v>
      </c>
      <c r="AF299" s="634" t="s">
        <v>643</v>
      </c>
      <c r="AG299" s="634" t="s">
        <v>643</v>
      </c>
      <c r="AH299" s="634" t="s">
        <v>643</v>
      </c>
      <c r="AI299" s="634" t="s">
        <v>643</v>
      </c>
      <c r="AJ299" s="634" t="s">
        <v>643</v>
      </c>
      <c r="AK299" s="634" t="s">
        <v>643</v>
      </c>
      <c r="AL299" s="634" t="s">
        <v>643</v>
      </c>
      <c r="AM299" s="634" t="s">
        <v>643</v>
      </c>
      <c r="AN299" s="634" t="s">
        <v>643</v>
      </c>
      <c r="AO299" s="634" t="s">
        <v>643</v>
      </c>
      <c r="AP299" s="634" t="s">
        <v>643</v>
      </c>
      <c r="AQ299" s="634" t="s">
        <v>643</v>
      </c>
      <c r="AR299" s="634" t="s">
        <v>643</v>
      </c>
      <c r="AS299" s="634" t="s">
        <v>643</v>
      </c>
      <c r="AT299" s="634" t="s">
        <v>643</v>
      </c>
      <c r="AU299" s="634" t="s">
        <v>643</v>
      </c>
      <c r="AV299" s="634" t="s">
        <v>643</v>
      </c>
      <c r="AW299" s="634" t="s">
        <v>643</v>
      </c>
      <c r="AX299" s="634" t="s">
        <v>643</v>
      </c>
      <c r="AY299" s="634" t="s">
        <v>643</v>
      </c>
      <c r="AZ299" s="634" t="s">
        <v>643</v>
      </c>
      <c r="BA299" s="634" t="s">
        <v>643</v>
      </c>
      <c r="BB299" s="634" t="s">
        <v>643</v>
      </c>
      <c r="BC299" s="1178" t="s">
        <v>643</v>
      </c>
      <c r="BD299" s="1151" t="str">
        <f>IFERROR(IF(Q299="","",IF(ISBLANK(INDEX(内線情報!$G$5:$G$54,Q299)),1,DS299)),"")&amp;""</f>
        <v/>
      </c>
      <c r="BE299" s="1180"/>
      <c r="BU299" s="50"/>
      <c r="BV299" s="50"/>
      <c r="BW299" s="50"/>
      <c r="CG299" s="50"/>
      <c r="CH299" s="50"/>
      <c r="CI299" s="50"/>
      <c r="DA299" s="34" t="str">
        <f>IF(DA298="grey","grey",IF(B299="","yellow",IF(COUNTIF($BG$6:$BG$39,B299)&gt;0,"","red")))</f>
        <v>grey</v>
      </c>
      <c r="DB299" s="35" t="str">
        <f ca="1">IF(DA298="grey","grey",IFERROR(IF(COUNTIF(INDIRECT(B299),SUBSTITUTE(C299,"*","~")),EU299,"red"),IF(AND(C299&lt;&gt;$BG$7,C299&lt;&gt;$BG$8,C299&lt;&gt;$BG$9,C299&lt;&gt;$BG$10,C299&lt;&gt;$BG$11,C299&lt;&gt;$BG$12,C299&lt;&gt;$BG$13),"grey",EU299)))</f>
        <v>grey</v>
      </c>
      <c r="DC299" s="34" t="str">
        <f>IF(DC298="grey","grey",IF(D299="","yellow",IF(COUNTIF($BG$6:$BG$39,D299)&gt;0,"","red")))</f>
        <v>grey</v>
      </c>
      <c r="DD299" s="35" t="str">
        <f ca="1">IF(DC298="grey","grey",IFERROR(IF(COUNTIF(INDIRECT(D299),SUBSTITUTE(E299,"*","~")),EW299,"red"),IF(AND(E299&lt;&gt;$BG$7,E299&lt;&gt;$BG$8,E299&lt;&gt;$BG$9,E299&lt;&gt;$BG$10,E299&lt;&gt;$BG$11,E299&lt;&gt;$BG$12,E299&lt;&gt;$BG$13),"grey",EW299)))</f>
        <v>grey</v>
      </c>
      <c r="DE299" s="34" t="str">
        <f>IF(DE298="grey","grey",IF(F299="","yellow",IF(COUNTIF($BG$6:$BG$39,F299)&gt;0,"","red")))</f>
        <v>grey</v>
      </c>
      <c r="DF299" s="35" t="str">
        <f ca="1">IF(DE298="grey","grey",IFERROR(IF(COUNTIF(INDIRECT(F299),SUBSTITUTE(G299,"*","~")),EY299,"red"),IF(AND(G299&lt;&gt;$BG$7,G299&lt;&gt;$BG$8,G299&lt;&gt;$BG$9,G299&lt;&gt;$BG$10,G299&lt;&gt;$BG$11,G299&lt;&gt;$BG$12,G299&lt;&gt;$BG$13),"grey",EY299)))</f>
        <v>grey</v>
      </c>
      <c r="DG299" s="34" t="str">
        <f>IF(DG298="grey","grey",IF(H299="","yellow",IF(COUNTIF($BG$6:$BG$39,H299)&gt;0,"","red")))</f>
        <v>grey</v>
      </c>
      <c r="DH299" s="35" t="str">
        <f ca="1">IF(DG298="grey","grey",IFERROR(IF(COUNTIF(INDIRECT(H299),SUBSTITUTE(I299,"*","~")),FA299,"red"),IF(AND(I299&lt;&gt;$BG$7,I299&lt;&gt;$BG$8,I299&lt;&gt;$BG$9,I299&lt;&gt;$BG$10,I299&lt;&gt;$BG$11,I299&lt;&gt;$BG$12,I299&lt;&gt;$BG$13),"grey",FA299)))</f>
        <v>grey</v>
      </c>
      <c r="DI299" s="34" t="str">
        <f>IF(DI298="grey","grey",IF(J299="","yellow",IF(COUNTIF($BG$6:$BG$39,J299)&gt;0,"","red")))</f>
        <v>grey</v>
      </c>
      <c r="DJ299" s="35" t="str">
        <f ca="1">IF(DI298="grey","grey",IFERROR(IF(COUNTIF(INDIRECT(J299),SUBSTITUTE(K299,"*","~")),FC299,"red"),IF(AND(K299&lt;&gt;$BG$7,K299&lt;&gt;$BG$8,K299&lt;&gt;$BG$9,K299&lt;&gt;$BG$10,K299&lt;&gt;$BG$11,K299&lt;&gt;$BG$12,K299&lt;&gt;$BG$13),"grey",FC299)))</f>
        <v>grey</v>
      </c>
      <c r="DK299" s="34" t="str">
        <f>IF(DK298="grey","grey",IF(L299="","yellow",IF(COUNTIF($BG$6:$BG$39,L299)&gt;0,"","red")))</f>
        <v>grey</v>
      </c>
      <c r="DL299" s="35" t="str">
        <f ca="1">IF(DK298="grey","grey",IFERROR(IF(COUNTIF(INDIRECT(L299),SUBSTITUTE(M299,"*","~")),FE299,"red"),IF(AND(M299&lt;&gt;$BG$7,M299&lt;&gt;$BG$8,M299&lt;&gt;$BG$9,M299&lt;&gt;$BG$10,M299&lt;&gt;$BG$11,M299&lt;&gt;$BG$12,M299&lt;&gt;$BG$13),"grey",FE299)))</f>
        <v>grey</v>
      </c>
      <c r="DM299" s="22" t="str">
        <f>IFERROR(INDEX(内線情報!$BL$5:$BL$41,MATCH(R299,内線情報!$AI$5:$AI$43,0),1),"")</f>
        <v/>
      </c>
      <c r="DS299" s="1141" t="e">
        <f>INDEX(内線情報!$G$5:$G$54,MATCH(Q299,DK,0))</f>
        <v>#N/A</v>
      </c>
      <c r="DV299" s="34" t="str">
        <f>CONCATENATE(B299,C299)</f>
        <v>未使用</v>
      </c>
      <c r="DW299" s="35"/>
      <c r="DX299" s="34" t="str">
        <f>CONCATENATE(D299,E299)</f>
        <v>未使用</v>
      </c>
      <c r="DY299" s="35"/>
      <c r="DZ299" s="34" t="str">
        <f>CONCATENATE(F299,G299)</f>
        <v>未使用</v>
      </c>
      <c r="EA299" s="35"/>
      <c r="EB299" s="34" t="str">
        <f>CONCATENATE(H299,I299)</f>
        <v>未使用</v>
      </c>
      <c r="EC299" s="35"/>
      <c r="ED299" s="34" t="str">
        <f>CONCATENATE(J299,K299)</f>
        <v>未使用</v>
      </c>
      <c r="EE299" s="35"/>
      <c r="EF299" s="34" t="str">
        <f>CONCATENATE(L299,M299)</f>
        <v>未使用</v>
      </c>
      <c r="EG299" s="35"/>
      <c r="EH299" s="22">
        <f>COUNTIF($DV$6:$EG$34,DV299)</f>
        <v>18</v>
      </c>
      <c r="EJ299" s="22">
        <f>COUNTIF($DV$6:$EG$34,DX299)</f>
        <v>18</v>
      </c>
      <c r="EL299" s="22">
        <f>COUNTIF($DV$6:$EG$34,DZ299)</f>
        <v>18</v>
      </c>
      <c r="EN299" s="22">
        <f>COUNTIF($DV$6:$EG$34,EB299)</f>
        <v>18</v>
      </c>
      <c r="EP299" s="22">
        <f>COUNTIF($DV$6:$EG$34,ED299)</f>
        <v>18</v>
      </c>
      <c r="ER299" s="22">
        <f>COUNTIF($DV$6:$EG$34,EF299)</f>
        <v>18</v>
      </c>
      <c r="ET299" s="34" t="str">
        <f>IF(DV299="未使用","",IF(EH299&lt;2,"","red"))</f>
        <v/>
      </c>
      <c r="EU299" s="35" t="str">
        <f>IF(B299="ボックスキー","",IF(C299="","red",FS299))</f>
        <v>red</v>
      </c>
      <c r="EV299" s="34" t="str">
        <f>IF(DX299="未使用","",IF(EJ299&lt;2,"","red"))</f>
        <v/>
      </c>
      <c r="EW299" s="35" t="str">
        <f>IF(D299="ボックスキー","",IF(E299="","red",FU299))</f>
        <v>red</v>
      </c>
      <c r="EX299" s="34" t="str">
        <f>IF(DZ299="未使用","",IF(EL299&lt;2,"","red"))</f>
        <v/>
      </c>
      <c r="EY299" s="35" t="str">
        <f>IF(F299="ボックスキー","",IF(G299="","red",FW299))</f>
        <v>red</v>
      </c>
      <c r="EZ299" s="34" t="str">
        <f>IF(EB299="未使用","",IF(EN299&lt;2,"","red"))</f>
        <v/>
      </c>
      <c r="FA299" s="35" t="str">
        <f>IF(H299="ボックスキー","",IF(I299="","red",FY299))</f>
        <v>red</v>
      </c>
      <c r="FB299" s="34" t="str">
        <f>IF(ED299="未使用","",IF(EP299&lt;2,"","red"))</f>
        <v/>
      </c>
      <c r="FC299" s="35" t="str">
        <f>IF(J299="ボックスキー","",IF(K299="","red",GA299))</f>
        <v>red</v>
      </c>
      <c r="FD299" s="34" t="str">
        <f>IF(EF299="未使用","",IF(ER299&lt;2,"","red"))</f>
        <v/>
      </c>
      <c r="FE299" s="35" t="str">
        <f>IF(L299="ボックスキー","",IF(M299="","red",GC299))</f>
        <v>red</v>
      </c>
      <c r="FF299" s="419"/>
      <c r="FG299" s="419"/>
      <c r="FH299" s="419"/>
      <c r="FI299" s="419"/>
      <c r="FJ299" s="419"/>
      <c r="FK299" s="419"/>
      <c r="FL299" s="419"/>
      <c r="FM299" s="419"/>
      <c r="FN299" s="419"/>
      <c r="FO299" s="419"/>
      <c r="FP299" s="419"/>
      <c r="FQ299" s="419"/>
      <c r="FR299" s="34"/>
      <c r="FS299" s="35" t="str">
        <f>IF(B299=$FG$6,INDEX($FG$7:$FG$18,C299),IF(B299=$FH$6,INDEX($FH$7:$FH$12,C299),IF(B299=$FI$6,INDEX($FI$7:$FI$18,C299),IF(B299=$FJ$6,INDEX($FJ$7:$FJ$56,C299),"none"))))</f>
        <v>none</v>
      </c>
      <c r="FT299" s="34"/>
      <c r="FU299" s="35" t="str">
        <f>IF(D299=$FG$6,INDEX($FG$7:$FG$18,E299),IF(D299=$FH$6,INDEX($FH$7:$FH$12,E299),IF(D299=$FI$6,INDEX($FI$7:$FI$18,E299),IF(D299=$FJ$6,INDEX($FJ$7:$FJ$56,E299),"none"))))</f>
        <v>none</v>
      </c>
      <c r="FV299" s="34"/>
      <c r="FW299" s="35" t="str">
        <f>IF(F299=$FG$6,INDEX($FG$7:$FG$18,G299),IF(F299=$FH$6,INDEX($FH$7:$FH$12,G299),IF(F299=$FI$6,INDEX($FI$7:$FI$18,G299),IF(F299=$FJ$6,INDEX($FJ$7:$FJ$56,G299),"none"))))</f>
        <v>none</v>
      </c>
      <c r="FX299" s="34"/>
      <c r="FY299" s="35" t="str">
        <f>IF(H299=$FG$6,INDEX($FG$7:$FG$18,I299),IF(H299=$FH$6,INDEX($FH$7:$FH$12,I299),IF(H299=$FI$6,INDEX($FI$7:$FI$18,I299),IF(H299=$FJ$6,INDEX($FJ$7:$FJ$56,I299),"none"))))</f>
        <v>none</v>
      </c>
      <c r="FZ299" s="34"/>
      <c r="GA299" s="35" t="str">
        <f>IF(J299=$FG$6,INDEX($FG$7:$FG$18,K299),IF(J299=$FH$6,INDEX($FH$7:$FH$12,K299),IF(J299=$FI$6,INDEX($FI$7:$FI$18,K299),IF(J299=$FJ$6,INDEX($FJ$7:$FJ$56,K299),"none"))))</f>
        <v>none</v>
      </c>
      <c r="GB299" s="34"/>
      <c r="GC299" s="35" t="str">
        <f>IF(L299=$FG$6,INDEX($FG$7:$FG$18,M299),IF(L299=$FH$6,INDEX($FH$7:$FH$12,M299),IF(L299=$FI$6,INDEX($FI$7:$FI$18,M299),IF(L299=$FJ$6,INDEX($FJ$7:$FJ$56,M299),"none"))))</f>
        <v>none</v>
      </c>
      <c r="GE299" s="1151" t="str">
        <f>IF($GF299="grey","grey","")</f>
        <v>grey</v>
      </c>
      <c r="GF299" s="1151" t="str">
        <f>IF($GG299="grey","grey","")</f>
        <v>grey</v>
      </c>
      <c r="GG299" s="1160" t="str">
        <f>IF(Q299="","grey",IF(COUNTIF(Q:Q,Q299)&gt;1,"red",IF(COUNTIF(_DK,Q299)&gt;0,"","red")))</f>
        <v>grey</v>
      </c>
      <c r="GH299" s="1151" t="str">
        <f>IF($GF299="grey","grey","")</f>
        <v>grey</v>
      </c>
      <c r="GI299" s="633" t="str">
        <f t="shared" ref="GI299:HR299" si="787">IF(GI294="grey","grey",IF($GG299="grey","grey",IF(S299="","yellow",IF(COUNTIF($CT$6:$CT$21,S299)&gt;0,"","red"))))</f>
        <v>grey</v>
      </c>
      <c r="GJ299" s="633" t="str">
        <f t="shared" si="787"/>
        <v>grey</v>
      </c>
      <c r="GK299" s="633" t="str">
        <f t="shared" si="787"/>
        <v>grey</v>
      </c>
      <c r="GL299" s="633" t="str">
        <f t="shared" si="787"/>
        <v>grey</v>
      </c>
      <c r="GM299" s="633" t="str">
        <f t="shared" si="787"/>
        <v>grey</v>
      </c>
      <c r="GN299" s="633" t="str">
        <f t="shared" si="787"/>
        <v>grey</v>
      </c>
      <c r="GO299" s="633" t="str">
        <f t="shared" si="787"/>
        <v>grey</v>
      </c>
      <c r="GP299" s="633" t="str">
        <f t="shared" si="787"/>
        <v>grey</v>
      </c>
      <c r="GQ299" s="633" t="str">
        <f t="shared" si="787"/>
        <v>grey</v>
      </c>
      <c r="GR299" s="633" t="str">
        <f t="shared" si="787"/>
        <v>grey</v>
      </c>
      <c r="GS299" s="633" t="str">
        <f t="shared" si="787"/>
        <v>grey</v>
      </c>
      <c r="GT299" s="633" t="str">
        <f t="shared" si="787"/>
        <v>grey</v>
      </c>
      <c r="GU299" s="633" t="str">
        <f t="shared" si="787"/>
        <v>grey</v>
      </c>
      <c r="GV299" s="633" t="str">
        <f t="shared" si="787"/>
        <v>grey</v>
      </c>
      <c r="GW299" s="633" t="str">
        <f t="shared" si="787"/>
        <v>grey</v>
      </c>
      <c r="GX299" s="633" t="str">
        <f t="shared" si="787"/>
        <v>grey</v>
      </c>
      <c r="GY299" s="633" t="str">
        <f t="shared" si="787"/>
        <v>grey</v>
      </c>
      <c r="GZ299" s="633" t="str">
        <f t="shared" si="787"/>
        <v>grey</v>
      </c>
      <c r="HA299" s="633" t="str">
        <f t="shared" si="787"/>
        <v>grey</v>
      </c>
      <c r="HB299" s="633" t="str">
        <f t="shared" si="787"/>
        <v>grey</v>
      </c>
      <c r="HC299" s="633" t="str">
        <f t="shared" si="787"/>
        <v>grey</v>
      </c>
      <c r="HD299" s="633" t="str">
        <f t="shared" si="787"/>
        <v>grey</v>
      </c>
      <c r="HE299" s="633" t="str">
        <f t="shared" si="787"/>
        <v>grey</v>
      </c>
      <c r="HF299" s="633" t="str">
        <f t="shared" si="787"/>
        <v>grey</v>
      </c>
      <c r="HG299" s="633" t="str">
        <f t="shared" si="787"/>
        <v>grey</v>
      </c>
      <c r="HH299" s="633" t="str">
        <f t="shared" si="787"/>
        <v>grey</v>
      </c>
      <c r="HI299" s="633" t="str">
        <f t="shared" si="787"/>
        <v>grey</v>
      </c>
      <c r="HJ299" s="633" t="str">
        <f t="shared" si="787"/>
        <v>grey</v>
      </c>
      <c r="HK299" s="633" t="str">
        <f t="shared" si="787"/>
        <v>grey</v>
      </c>
      <c r="HL299" s="633" t="str">
        <f t="shared" si="787"/>
        <v>grey</v>
      </c>
      <c r="HM299" s="633" t="str">
        <f t="shared" si="787"/>
        <v>grey</v>
      </c>
      <c r="HN299" s="633" t="str">
        <f t="shared" si="787"/>
        <v>grey</v>
      </c>
      <c r="HO299" s="633" t="str">
        <f t="shared" si="787"/>
        <v>grey</v>
      </c>
      <c r="HP299" s="633" t="str">
        <f t="shared" si="787"/>
        <v>grey</v>
      </c>
      <c r="HQ299" s="633" t="str">
        <f t="shared" si="787"/>
        <v>grey</v>
      </c>
      <c r="HR299" s="633" t="str">
        <f t="shared" si="787"/>
        <v>grey</v>
      </c>
      <c r="HS299" s="1162" t="str">
        <f t="shared" ref="HS299" si="788">IF($GG299="grey","grey",IF(BC299="","",IF(COUNTIF($CV$6:$CV$7,BC299)&gt;0,"","red")))</f>
        <v>grey</v>
      </c>
      <c r="HT299" s="1151" t="str">
        <f t="shared" ref="HT299:HU299" si="789">IF($GG299="grey","grey","")</f>
        <v>grey</v>
      </c>
      <c r="HU299" s="1160" t="str">
        <f t="shared" si="789"/>
        <v>grey</v>
      </c>
    </row>
    <row r="300" spans="1:239">
      <c r="B300" s="1175" t="str">
        <f>IFERROR(INDEX($DV:$DV,ROW()),"")&amp;""</f>
        <v/>
      </c>
      <c r="C300" s="1176"/>
      <c r="D300" s="1177" t="str">
        <f>IFERROR(INDEX($DX:$DX,ROW()),"")&amp;""</f>
        <v/>
      </c>
      <c r="E300" s="1176"/>
      <c r="F300" s="1175" t="str">
        <f>IFERROR(INDEX($DZ:$DZ,ROW()),"")&amp;""</f>
        <v/>
      </c>
      <c r="G300" s="1176"/>
      <c r="H300" s="1175" t="str">
        <f>IFERROR(INDEX($EB:$EB,ROW()),"")&amp;""</f>
        <v/>
      </c>
      <c r="I300" s="1176"/>
      <c r="J300" s="1175" t="str">
        <f>IFERROR(INDEX($ED:$ED,ROW()),"")&amp;""</f>
        <v/>
      </c>
      <c r="K300" s="1176"/>
      <c r="L300" s="1175" t="str">
        <f>IFERROR(INDEX($EF:$EF,ROW()),"")&amp;""</f>
        <v/>
      </c>
      <c r="M300" s="1176"/>
      <c r="N300" s="30"/>
      <c r="O300" s="1152"/>
      <c r="P300" s="1152"/>
      <c r="Q300" s="1161"/>
      <c r="R300" s="1152"/>
      <c r="S300" s="635" t="s">
        <v>643</v>
      </c>
      <c r="T300" s="635" t="s">
        <v>643</v>
      </c>
      <c r="U300" s="635" t="s">
        <v>643</v>
      </c>
      <c r="V300" s="635" t="s">
        <v>643</v>
      </c>
      <c r="W300" s="635" t="s">
        <v>643</v>
      </c>
      <c r="X300" s="635" t="s">
        <v>643</v>
      </c>
      <c r="Y300" s="635" t="s">
        <v>643</v>
      </c>
      <c r="Z300" s="635" t="s">
        <v>643</v>
      </c>
      <c r="AA300" s="635" t="s">
        <v>643</v>
      </c>
      <c r="AB300" s="635" t="s">
        <v>643</v>
      </c>
      <c r="AC300" s="635" t="s">
        <v>643</v>
      </c>
      <c r="AD300" s="635" t="s">
        <v>643</v>
      </c>
      <c r="AE300" s="635" t="s">
        <v>643</v>
      </c>
      <c r="AF300" s="635" t="s">
        <v>643</v>
      </c>
      <c r="AG300" s="635" t="s">
        <v>643</v>
      </c>
      <c r="AH300" s="635" t="s">
        <v>643</v>
      </c>
      <c r="AI300" s="635" t="s">
        <v>643</v>
      </c>
      <c r="AJ300" s="635" t="s">
        <v>643</v>
      </c>
      <c r="AK300" s="635" t="s">
        <v>643</v>
      </c>
      <c r="AL300" s="635" t="s">
        <v>643</v>
      </c>
      <c r="AM300" s="635" t="s">
        <v>643</v>
      </c>
      <c r="AN300" s="635" t="s">
        <v>643</v>
      </c>
      <c r="AO300" s="635" t="s">
        <v>643</v>
      </c>
      <c r="AP300" s="635" t="s">
        <v>643</v>
      </c>
      <c r="AQ300" s="635" t="s">
        <v>643</v>
      </c>
      <c r="AR300" s="635" t="s">
        <v>643</v>
      </c>
      <c r="AS300" s="635" t="s">
        <v>643</v>
      </c>
      <c r="AT300" s="635" t="s">
        <v>643</v>
      </c>
      <c r="AU300" s="635" t="s">
        <v>643</v>
      </c>
      <c r="AV300" s="635" t="s">
        <v>643</v>
      </c>
      <c r="AW300" s="635" t="s">
        <v>643</v>
      </c>
      <c r="AX300" s="635" t="s">
        <v>643</v>
      </c>
      <c r="AY300" s="635" t="s">
        <v>643</v>
      </c>
      <c r="AZ300" s="635" t="s">
        <v>643</v>
      </c>
      <c r="BA300" s="635" t="s">
        <v>643</v>
      </c>
      <c r="BB300" s="635" t="s">
        <v>643</v>
      </c>
      <c r="BC300" s="1179"/>
      <c r="BD300" s="1152"/>
      <c r="BE300" s="1181"/>
      <c r="BP300" s="50" t="e">
        <f>INDEX(番号!$CA$5:$CB$44,C299,2)</f>
        <v>#VALUE!</v>
      </c>
      <c r="BQ300" s="50" t="str">
        <f>IF(C299="","",IF(BP300="",INDEX(番号!$CA$44:$CB298,C299,2),BP300))</f>
        <v/>
      </c>
      <c r="BR300" s="50" t="e">
        <f>INDEX(番号!$CC$5:$CE$52,C299,3)</f>
        <v>#VALUE!</v>
      </c>
      <c r="BS300" s="50" t="str">
        <f>IF(C299="","",IF(BR300="0",INDEX(番号!$CC$5:$CE$52,C299,2),BR300))&amp;""</f>
        <v/>
      </c>
      <c r="BT300" s="50" t="e">
        <f>INDEX(番号!$CA$5:$CB$44,E299,2)</f>
        <v>#VALUE!</v>
      </c>
      <c r="BU300" s="50" t="str">
        <f>IF(E299="","",IF(BT300="",INDEX(番号!$CA$44:$CB298,E299,2),BT300))&amp;""</f>
        <v/>
      </c>
      <c r="BV300" s="50" t="e">
        <f>INDEX(番号!$CC$5:$CE$52,E299,3)</f>
        <v>#VALUE!</v>
      </c>
      <c r="BW300" s="50" t="str">
        <f>IF(E299="","",IF(BV300="0",INDEX(番号!$CC$5:$CE$52,E299,2),BV300))&amp;""</f>
        <v/>
      </c>
      <c r="BX300" s="50" t="e">
        <f>INDEX(番号!$CA$5:$CB$44,G299,2)</f>
        <v>#VALUE!</v>
      </c>
      <c r="BY300" s="50" t="str">
        <f>IF(G299="","",IF(BX300="",INDEX(番号!$CA$44:$CB298,G299,2),BX300))&amp;""</f>
        <v/>
      </c>
      <c r="BZ300" s="50" t="e">
        <f>INDEX(番号!$CC$5:$CE$52,G299,3)</f>
        <v>#VALUE!</v>
      </c>
      <c r="CA300" s="50" t="str">
        <f>IF(G299="","",IF(BZ300="0",INDEX(番号!$CC$5:$CE$52,G299,2),BZ300))&amp;""</f>
        <v/>
      </c>
      <c r="CB300" s="50" t="e">
        <f>INDEX(番号!$CA$5:$CB$44,I299,2)</f>
        <v>#VALUE!</v>
      </c>
      <c r="CC300" s="50" t="str">
        <f>IF(I299="","",IF(CB300="",INDEX(番号!$CA$44:$CB298,I299,2),CB300))&amp;""</f>
        <v/>
      </c>
      <c r="CD300" s="50" t="e">
        <f>INDEX(番号!$CC$5:$CE$52,I299,3)</f>
        <v>#VALUE!</v>
      </c>
      <c r="CE300" s="50" t="str">
        <f>IF(I299="","",IF(CD300="0",INDEX(番号!$CC$5:$CE$52,I299,2),CD300))&amp;""</f>
        <v/>
      </c>
      <c r="CF300" s="50" t="e">
        <f>INDEX(番号!$CA$5:$CB$44,K299,2)</f>
        <v>#VALUE!</v>
      </c>
      <c r="CG300" s="50" t="str">
        <f>IF(K299="","",IF(CF300="",INDEX(番号!$CA$5:$CB$44,K299,1),CF300))&amp;""</f>
        <v/>
      </c>
      <c r="CH300" s="50" t="e">
        <f>INDEX(番号!$CC$5:$CE$52,K299,3)</f>
        <v>#VALUE!</v>
      </c>
      <c r="CI300" s="50" t="str">
        <f>IF(K299="","",IF(CH300="0",INDEX(番号!$CC$5:$CE$52,K299,2),CH300))&amp;""</f>
        <v/>
      </c>
      <c r="CJ300" s="50" t="e">
        <f>INDEX(番号!$CA$5:$CB$44,M299,2)</f>
        <v>#VALUE!</v>
      </c>
      <c r="CK300" s="50" t="str">
        <f>IF(M299="","",IF(CJ300="",INDEX(番号!$CA$5:$CB$44,M299,1),CJ300))&amp;""</f>
        <v/>
      </c>
      <c r="CL300" s="50" t="e">
        <f>INDEX(番号!$CC$5:$CE$52,M299,3)</f>
        <v>#VALUE!</v>
      </c>
      <c r="CM300" s="50" t="str">
        <f>IF(M299="","",IF(CL300="0",INDEX(番号!$CC$5:$CE$52,M299,2),CL300))&amp;""</f>
        <v/>
      </c>
      <c r="DA300" s="1153" t="str">
        <f>IF(DA298="grey","grey","")</f>
        <v>grey</v>
      </c>
      <c r="DB300" s="1154"/>
      <c r="DC300" s="1153" t="str">
        <f>IF(DC298="grey","grey","")</f>
        <v>grey</v>
      </c>
      <c r="DD300" s="1154"/>
      <c r="DE300" s="1153" t="str">
        <f>IF(DE298="grey","grey","")</f>
        <v>grey</v>
      </c>
      <c r="DF300" s="1154"/>
      <c r="DG300" s="1153" t="str">
        <f>IF(DG298="grey","grey","")</f>
        <v>grey</v>
      </c>
      <c r="DH300" s="1154"/>
      <c r="DI300" s="1153" t="str">
        <f>IF(DI298="grey","grey","")</f>
        <v>grey</v>
      </c>
      <c r="DJ300" s="1154"/>
      <c r="DK300" s="1153" t="str">
        <f>IF(DK298="grey","grey","")</f>
        <v>grey</v>
      </c>
      <c r="DL300" s="1154"/>
      <c r="DM300" s="22" t="str">
        <f>IFERROR(INDEX(内線情報!$BL$5:$BL$41,MATCH(R300,内線情報!$AI$5:$AI$43,0),1),"")</f>
        <v/>
      </c>
      <c r="DS300" s="1141"/>
      <c r="DV300" s="1153" t="str">
        <f>IF(B299="DK",BQ300,IF(B299="NK",BS300,""))</f>
        <v/>
      </c>
      <c r="DW300" s="1154"/>
      <c r="DX300" s="1155" t="str">
        <f>IF(D299="DK",BU300,IF(D299="NK",BW300,""))</f>
        <v/>
      </c>
      <c r="DY300" s="1156"/>
      <c r="DZ300" s="1155" t="str">
        <f>IF(F299="DK",BY300,IF(F299="NK",CA300,""))</f>
        <v/>
      </c>
      <c r="EA300" s="1156"/>
      <c r="EB300" s="1155" t="str">
        <f>IF(H299="DK",CC300,IF(H299="NK",CE300,""))</f>
        <v/>
      </c>
      <c r="EC300" s="1156"/>
      <c r="ED300" s="1155" t="str">
        <f>IF(J299="DK",CG300,IF(J299="NK",CI300,""))</f>
        <v/>
      </c>
      <c r="EE300" s="1156"/>
      <c r="EF300" s="1155" t="str">
        <f>IF(L299="DK",CK300,IF(L299="NK",CM300,""))</f>
        <v/>
      </c>
      <c r="EG300" s="1156"/>
      <c r="ET300" s="1153"/>
      <c r="EU300" s="1154"/>
      <c r="EV300" s="1153"/>
      <c r="EW300" s="1154"/>
      <c r="EX300" s="1153"/>
      <c r="EY300" s="1154"/>
      <c r="EZ300" s="1153"/>
      <c r="FA300" s="1154"/>
      <c r="FB300" s="1153"/>
      <c r="FC300" s="1154"/>
      <c r="FD300" s="1153"/>
      <c r="FE300" s="1154"/>
      <c r="FF300" s="411"/>
      <c r="FG300" s="411"/>
      <c r="FH300" s="411"/>
      <c r="FI300" s="411"/>
      <c r="FJ300" s="411"/>
      <c r="FK300" s="411"/>
      <c r="FL300" s="411"/>
      <c r="FM300" s="411"/>
      <c r="FN300" s="411"/>
      <c r="FO300" s="411"/>
      <c r="FP300" s="411"/>
      <c r="FQ300" s="411"/>
      <c r="FR300" s="1153"/>
      <c r="FS300" s="1154"/>
      <c r="FT300" s="1153"/>
      <c r="FU300" s="1154"/>
      <c r="FV300" s="1153"/>
      <c r="FW300" s="1154"/>
      <c r="FX300" s="1153"/>
      <c r="FY300" s="1154"/>
      <c r="FZ300" s="1153"/>
      <c r="GA300" s="1154"/>
      <c r="GB300" s="1153"/>
      <c r="GC300" s="1154"/>
      <c r="GE300" s="1152"/>
      <c r="GF300" s="1152"/>
      <c r="GG300" s="1161"/>
      <c r="GH300" s="1152"/>
      <c r="GI300" s="633" t="str">
        <f t="shared" ref="GI300:HR300" si="790">IF(GI294="grey","grey",IF($GG299="grey","grey",IF(S300="","yellow",IF(COUNTIF($CW$6:$CW$7,S300)&gt;0,"","red"))))</f>
        <v>grey</v>
      </c>
      <c r="GJ300" s="633" t="str">
        <f t="shared" si="790"/>
        <v>grey</v>
      </c>
      <c r="GK300" s="633" t="str">
        <f t="shared" si="790"/>
        <v>grey</v>
      </c>
      <c r="GL300" s="633" t="str">
        <f t="shared" si="790"/>
        <v>grey</v>
      </c>
      <c r="GM300" s="633" t="str">
        <f t="shared" si="790"/>
        <v>grey</v>
      </c>
      <c r="GN300" s="633" t="str">
        <f t="shared" si="790"/>
        <v>grey</v>
      </c>
      <c r="GO300" s="633" t="str">
        <f t="shared" si="790"/>
        <v>grey</v>
      </c>
      <c r="GP300" s="633" t="str">
        <f t="shared" si="790"/>
        <v>grey</v>
      </c>
      <c r="GQ300" s="633" t="str">
        <f t="shared" si="790"/>
        <v>grey</v>
      </c>
      <c r="GR300" s="633" t="str">
        <f t="shared" si="790"/>
        <v>grey</v>
      </c>
      <c r="GS300" s="633" t="str">
        <f t="shared" si="790"/>
        <v>grey</v>
      </c>
      <c r="GT300" s="633" t="str">
        <f t="shared" si="790"/>
        <v>grey</v>
      </c>
      <c r="GU300" s="633" t="str">
        <f t="shared" si="790"/>
        <v>grey</v>
      </c>
      <c r="GV300" s="633" t="str">
        <f t="shared" si="790"/>
        <v>grey</v>
      </c>
      <c r="GW300" s="633" t="str">
        <f t="shared" si="790"/>
        <v>grey</v>
      </c>
      <c r="GX300" s="633" t="str">
        <f t="shared" si="790"/>
        <v>grey</v>
      </c>
      <c r="GY300" s="633" t="str">
        <f t="shared" si="790"/>
        <v>grey</v>
      </c>
      <c r="GZ300" s="633" t="str">
        <f t="shared" si="790"/>
        <v>grey</v>
      </c>
      <c r="HA300" s="633" t="str">
        <f t="shared" si="790"/>
        <v>grey</v>
      </c>
      <c r="HB300" s="633" t="str">
        <f t="shared" si="790"/>
        <v>grey</v>
      </c>
      <c r="HC300" s="633" t="str">
        <f t="shared" si="790"/>
        <v>grey</v>
      </c>
      <c r="HD300" s="633" t="str">
        <f t="shared" si="790"/>
        <v>grey</v>
      </c>
      <c r="HE300" s="633" t="str">
        <f t="shared" si="790"/>
        <v>grey</v>
      </c>
      <c r="HF300" s="633" t="str">
        <f t="shared" si="790"/>
        <v>grey</v>
      </c>
      <c r="HG300" s="633" t="str">
        <f t="shared" si="790"/>
        <v>grey</v>
      </c>
      <c r="HH300" s="633" t="str">
        <f t="shared" si="790"/>
        <v>grey</v>
      </c>
      <c r="HI300" s="633" t="str">
        <f t="shared" si="790"/>
        <v>grey</v>
      </c>
      <c r="HJ300" s="633" t="str">
        <f t="shared" si="790"/>
        <v>grey</v>
      </c>
      <c r="HK300" s="633" t="str">
        <f t="shared" si="790"/>
        <v>grey</v>
      </c>
      <c r="HL300" s="633" t="str">
        <f t="shared" si="790"/>
        <v>grey</v>
      </c>
      <c r="HM300" s="633" t="str">
        <f t="shared" si="790"/>
        <v>grey</v>
      </c>
      <c r="HN300" s="633" t="str">
        <f t="shared" si="790"/>
        <v>grey</v>
      </c>
      <c r="HO300" s="633" t="str">
        <f t="shared" si="790"/>
        <v>grey</v>
      </c>
      <c r="HP300" s="633" t="str">
        <f t="shared" si="790"/>
        <v>grey</v>
      </c>
      <c r="HQ300" s="633" t="str">
        <f t="shared" si="790"/>
        <v>grey</v>
      </c>
      <c r="HR300" s="633" t="str">
        <f t="shared" si="790"/>
        <v>grey</v>
      </c>
      <c r="HS300" s="1163"/>
      <c r="HT300" s="1152"/>
      <c r="HU300" s="1161"/>
    </row>
    <row r="301" spans="1:239">
      <c r="B301" s="1175" t="str">
        <f>IFERROR(INDEX($DV:$DV,ROW()),"")&amp;""</f>
        <v/>
      </c>
      <c r="C301" s="1176"/>
      <c r="D301" s="1177" t="str">
        <f>IFERROR(INDEX($DX:$DX,ROW()),"")&amp;""</f>
        <v/>
      </c>
      <c r="E301" s="1176"/>
      <c r="F301" s="1175" t="str">
        <f>IFERROR(INDEX($DZ:$DZ,ROW()),"")&amp;""</f>
        <v/>
      </c>
      <c r="G301" s="1176"/>
      <c r="H301" s="1175" t="str">
        <f>IFERROR(INDEX($EB:$EB,ROW()),"")&amp;""</f>
        <v/>
      </c>
      <c r="I301" s="1176"/>
      <c r="J301" s="1175" t="str">
        <f>IFERROR(INDEX($ED:$ED,ROW()),"")&amp;""</f>
        <v/>
      </c>
      <c r="K301" s="1176"/>
      <c r="L301" s="1175" t="str">
        <f>IFERROR(INDEX($EF:$EF,ROW()),"")&amp;""</f>
        <v/>
      </c>
      <c r="M301" s="1176"/>
      <c r="N301" s="30"/>
      <c r="O301" s="1151">
        <v>3</v>
      </c>
      <c r="P301" s="1151" t="str">
        <f>IFERROR(INDEX(内線情報!$C$5:$C$54,MATCH($Q301,内線情報!$B$5:$B$54,0)),"")&amp;""</f>
        <v/>
      </c>
      <c r="Q301" s="1160"/>
      <c r="R301" s="1151" t="str">
        <f>IFERROR(INDEX(内線情報!$D$5:$D$54,MATCH($Q301,内線情報!$B$5:$B$54,0)),"")&amp;""</f>
        <v/>
      </c>
      <c r="S301" s="634" t="s">
        <v>643</v>
      </c>
      <c r="T301" s="634" t="s">
        <v>643</v>
      </c>
      <c r="U301" s="634" t="s">
        <v>643</v>
      </c>
      <c r="V301" s="634" t="s">
        <v>643</v>
      </c>
      <c r="W301" s="634" t="s">
        <v>643</v>
      </c>
      <c r="X301" s="634" t="s">
        <v>643</v>
      </c>
      <c r="Y301" s="634" t="s">
        <v>643</v>
      </c>
      <c r="Z301" s="634" t="s">
        <v>643</v>
      </c>
      <c r="AA301" s="634" t="s">
        <v>643</v>
      </c>
      <c r="AB301" s="634" t="s">
        <v>643</v>
      </c>
      <c r="AC301" s="634" t="s">
        <v>643</v>
      </c>
      <c r="AD301" s="634" t="s">
        <v>643</v>
      </c>
      <c r="AE301" s="634" t="s">
        <v>643</v>
      </c>
      <c r="AF301" s="634" t="s">
        <v>643</v>
      </c>
      <c r="AG301" s="634" t="s">
        <v>643</v>
      </c>
      <c r="AH301" s="634" t="s">
        <v>643</v>
      </c>
      <c r="AI301" s="634" t="s">
        <v>643</v>
      </c>
      <c r="AJ301" s="634" t="s">
        <v>643</v>
      </c>
      <c r="AK301" s="634" t="s">
        <v>643</v>
      </c>
      <c r="AL301" s="634" t="s">
        <v>643</v>
      </c>
      <c r="AM301" s="634" t="s">
        <v>643</v>
      </c>
      <c r="AN301" s="634" t="s">
        <v>643</v>
      </c>
      <c r="AO301" s="634" t="s">
        <v>643</v>
      </c>
      <c r="AP301" s="634" t="s">
        <v>643</v>
      </c>
      <c r="AQ301" s="634" t="s">
        <v>643</v>
      </c>
      <c r="AR301" s="634" t="s">
        <v>643</v>
      </c>
      <c r="AS301" s="634" t="s">
        <v>643</v>
      </c>
      <c r="AT301" s="634" t="s">
        <v>643</v>
      </c>
      <c r="AU301" s="634" t="s">
        <v>643</v>
      </c>
      <c r="AV301" s="634" t="s">
        <v>643</v>
      </c>
      <c r="AW301" s="634" t="s">
        <v>643</v>
      </c>
      <c r="AX301" s="634" t="s">
        <v>643</v>
      </c>
      <c r="AY301" s="634" t="s">
        <v>643</v>
      </c>
      <c r="AZ301" s="634" t="s">
        <v>643</v>
      </c>
      <c r="BA301" s="634" t="s">
        <v>643</v>
      </c>
      <c r="BB301" s="634" t="s">
        <v>643</v>
      </c>
      <c r="BC301" s="1178" t="s">
        <v>643</v>
      </c>
      <c r="BD301" s="1151" t="str">
        <f>IFERROR(IF(Q301="","",IF(ISBLANK(INDEX(内線情報!$G$5:$G$54,Q301)),1,DS301)),"")&amp;""</f>
        <v/>
      </c>
      <c r="BE301" s="1180"/>
      <c r="BP301" s="50" t="s">
        <v>720</v>
      </c>
      <c r="BQ301" s="50" t="str">
        <f>IF(C299="","",INDEX(外線情報!$K$5:$K$16,C299,1))&amp;""</f>
        <v/>
      </c>
      <c r="BR301" s="50" t="s">
        <v>417</v>
      </c>
      <c r="BS301" s="50" t="str">
        <f>IF(C299="","",INDEX(NK･NKG!$CG$5:$CG$52,C299,1))&amp;""</f>
        <v/>
      </c>
      <c r="BT301" s="50" t="s">
        <v>720</v>
      </c>
      <c r="BU301" s="50" t="str">
        <f>IF(E299="","",INDEX(外線情報!$K$5:$K$16,E299,1))&amp;""</f>
        <v/>
      </c>
      <c r="BV301" s="50" t="s">
        <v>417</v>
      </c>
      <c r="BW301" s="50" t="str">
        <f>IF(E299="","",INDEX(NK･NKG!$CG$5:$CG$52,E299,1))&amp;""</f>
        <v/>
      </c>
      <c r="BX301" s="50" t="s">
        <v>720</v>
      </c>
      <c r="BY301" s="50" t="str">
        <f>IF(G299="","",INDEX(外線情報!$K$5:$K$16,G299,1))&amp;""</f>
        <v/>
      </c>
      <c r="BZ301" s="50" t="s">
        <v>417</v>
      </c>
      <c r="CA301" s="50" t="str">
        <f>IF(G299="","",INDEX(NK･NKG!$CG$5:$CG$52,G299,1))&amp;""</f>
        <v/>
      </c>
      <c r="CB301" s="50" t="s">
        <v>720</v>
      </c>
      <c r="CC301" s="50" t="str">
        <f>IF(I299="","",INDEX(外線情報!$K$5:$K$16,I299,1))&amp;""</f>
        <v/>
      </c>
      <c r="CD301" s="50" t="s">
        <v>417</v>
      </c>
      <c r="CE301" s="50" t="str">
        <f>IF(I299="","",INDEX(NK･NKG!$CG$5:$CG$52,I299,1))&amp;""</f>
        <v/>
      </c>
      <c r="CF301" s="50" t="s">
        <v>720</v>
      </c>
      <c r="CG301" s="50" t="str">
        <f>IF(K299="","",INDEX(外線情報!$K$5:$K$16,K299,1))&amp;""</f>
        <v/>
      </c>
      <c r="CH301" s="50" t="s">
        <v>417</v>
      </c>
      <c r="CI301" s="50" t="str">
        <f>IF(K299="","",INDEX(NK･NKG!$CG$5:$CG$52,K299,1))&amp;""</f>
        <v/>
      </c>
      <c r="CJ301" s="50" t="s">
        <v>720</v>
      </c>
      <c r="CK301" s="50" t="str">
        <f>IF(M299="","",INDEX(外線情報!$K$5:$K$16,M299,1))&amp;""</f>
        <v/>
      </c>
      <c r="CL301" s="50" t="s">
        <v>417</v>
      </c>
      <c r="CM301" s="50" t="str">
        <f>IF(M299="","",INDEX(NK･NKG!$CG$5:$CG$52,M299,1))&amp;""</f>
        <v/>
      </c>
      <c r="DA301" s="1153" t="str">
        <f t="shared" ref="DA301" si="791">IF(DA298="grey","grey","")</f>
        <v>grey</v>
      </c>
      <c r="DB301" s="1154"/>
      <c r="DC301" s="1153" t="str">
        <f t="shared" ref="DC301" si="792">IF(DC298="grey","grey","")</f>
        <v>grey</v>
      </c>
      <c r="DD301" s="1154"/>
      <c r="DE301" s="1153" t="str">
        <f t="shared" ref="DE301" si="793">IF(DE298="grey","grey","")</f>
        <v>grey</v>
      </c>
      <c r="DF301" s="1154"/>
      <c r="DG301" s="1153" t="str">
        <f t="shared" ref="DG301" si="794">IF(DG298="grey","grey","")</f>
        <v>grey</v>
      </c>
      <c r="DH301" s="1154"/>
      <c r="DI301" s="1153" t="str">
        <f t="shared" ref="DI301" si="795">IF(DI298="grey","grey","")</f>
        <v>grey</v>
      </c>
      <c r="DJ301" s="1154"/>
      <c r="DK301" s="1153" t="str">
        <f t="shared" ref="DK301" si="796">IF(DK298="grey","grey","")</f>
        <v>grey</v>
      </c>
      <c r="DL301" s="1154"/>
      <c r="DM301" s="22" t="str">
        <f>IFERROR(INDEX(内線情報!$BL$5:$BL$41,MATCH(R301,内線情報!$AI$5:$AI$43,0),1),"")</f>
        <v/>
      </c>
      <c r="DS301" s="1141" t="e">
        <f>INDEX(内線情報!$G$5:$G$54,MATCH(Q301,DK,0))</f>
        <v>#N/A</v>
      </c>
      <c r="DV301" s="1153" t="str">
        <f>IF(B299="IK",BQ301,IF(B299="NK",BS301,""))</f>
        <v/>
      </c>
      <c r="DW301" s="1154"/>
      <c r="DX301" s="1155" t="str">
        <f>IF(D299="IK",BU301,IF(D299="NK",BW301,""))</f>
        <v/>
      </c>
      <c r="DY301" s="1156"/>
      <c r="DZ301" s="1155" t="str">
        <f>IF(F299="IK",BY301,IF(F299="NK",CA301,""))</f>
        <v/>
      </c>
      <c r="EA301" s="1156"/>
      <c r="EB301" s="1155" t="str">
        <f>IF(H299="IK",CC301,IF(H299="NK",CE301,""))</f>
        <v/>
      </c>
      <c r="EC301" s="1156"/>
      <c r="ED301" s="1155" t="str">
        <f>IF(J299="IK",CG301,IF(J299="NK",CI301,""))</f>
        <v/>
      </c>
      <c r="EE301" s="1156"/>
      <c r="EF301" s="1155" t="str">
        <f>IF(L299="IK",CK301,IF(L299="NK",CM301,""))</f>
        <v/>
      </c>
      <c r="EG301" s="1156"/>
      <c r="ET301" s="1153"/>
      <c r="EU301" s="1154"/>
      <c r="EV301" s="1153"/>
      <c r="EW301" s="1154"/>
      <c r="EX301" s="1153"/>
      <c r="EY301" s="1154"/>
      <c r="EZ301" s="1153"/>
      <c r="FA301" s="1154"/>
      <c r="FB301" s="1153"/>
      <c r="FC301" s="1154"/>
      <c r="FD301" s="1153"/>
      <c r="FE301" s="1154"/>
      <c r="FF301" s="411"/>
      <c r="FG301" s="411"/>
      <c r="FH301" s="411"/>
      <c r="FI301" s="411"/>
      <c r="FJ301" s="411"/>
      <c r="FK301" s="411"/>
      <c r="FL301" s="411"/>
      <c r="FM301" s="411"/>
      <c r="FN301" s="411"/>
      <c r="FO301" s="411"/>
      <c r="FP301" s="411"/>
      <c r="FQ301" s="411"/>
      <c r="FR301" s="1153"/>
      <c r="FS301" s="1154"/>
      <c r="FT301" s="1153"/>
      <c r="FU301" s="1154"/>
      <c r="FV301" s="1153"/>
      <c r="FW301" s="1154"/>
      <c r="FX301" s="1153"/>
      <c r="FY301" s="1154"/>
      <c r="FZ301" s="1153"/>
      <c r="GA301" s="1154"/>
      <c r="GB301" s="1153"/>
      <c r="GC301" s="1154"/>
      <c r="GE301" s="1151" t="str">
        <f>IF($GF301="grey","grey","")</f>
        <v>grey</v>
      </c>
      <c r="GF301" s="1151" t="str">
        <f>IF($GG301="grey","grey","")</f>
        <v>grey</v>
      </c>
      <c r="GG301" s="1160" t="str">
        <f>IF(Q301="","grey",IF(COUNTIF(Q:Q,Q301)&gt;1,"red",IF(COUNTIF(_DK,Q301)&gt;0,"","red")))</f>
        <v>grey</v>
      </c>
      <c r="GH301" s="1151" t="str">
        <f>IF($GF301="grey","grey","")</f>
        <v>grey</v>
      </c>
      <c r="GI301" s="633" t="str">
        <f t="shared" ref="GI301:HR301" si="797">IF(GI294="grey","grey",IF($GG301="grey","grey",IF(S301="","yellow",IF(COUNTIF($CT$6:$CT$21,S301)&gt;0,"","red"))))</f>
        <v>grey</v>
      </c>
      <c r="GJ301" s="633" t="str">
        <f t="shared" si="797"/>
        <v>grey</v>
      </c>
      <c r="GK301" s="633" t="str">
        <f t="shared" si="797"/>
        <v>grey</v>
      </c>
      <c r="GL301" s="633" t="str">
        <f t="shared" si="797"/>
        <v>grey</v>
      </c>
      <c r="GM301" s="633" t="str">
        <f t="shared" si="797"/>
        <v>grey</v>
      </c>
      <c r="GN301" s="633" t="str">
        <f t="shared" si="797"/>
        <v>grey</v>
      </c>
      <c r="GO301" s="633" t="str">
        <f t="shared" si="797"/>
        <v>grey</v>
      </c>
      <c r="GP301" s="633" t="str">
        <f t="shared" si="797"/>
        <v>grey</v>
      </c>
      <c r="GQ301" s="633" t="str">
        <f t="shared" si="797"/>
        <v>grey</v>
      </c>
      <c r="GR301" s="633" t="str">
        <f t="shared" si="797"/>
        <v>grey</v>
      </c>
      <c r="GS301" s="633" t="str">
        <f t="shared" si="797"/>
        <v>grey</v>
      </c>
      <c r="GT301" s="633" t="str">
        <f t="shared" si="797"/>
        <v>grey</v>
      </c>
      <c r="GU301" s="633" t="str">
        <f t="shared" si="797"/>
        <v>grey</v>
      </c>
      <c r="GV301" s="633" t="str">
        <f t="shared" si="797"/>
        <v>grey</v>
      </c>
      <c r="GW301" s="633" t="str">
        <f t="shared" si="797"/>
        <v>grey</v>
      </c>
      <c r="GX301" s="633" t="str">
        <f t="shared" si="797"/>
        <v>grey</v>
      </c>
      <c r="GY301" s="633" t="str">
        <f t="shared" si="797"/>
        <v>grey</v>
      </c>
      <c r="GZ301" s="633" t="str">
        <f t="shared" si="797"/>
        <v>grey</v>
      </c>
      <c r="HA301" s="633" t="str">
        <f t="shared" si="797"/>
        <v>grey</v>
      </c>
      <c r="HB301" s="633" t="str">
        <f t="shared" si="797"/>
        <v>grey</v>
      </c>
      <c r="HC301" s="633" t="str">
        <f t="shared" si="797"/>
        <v>grey</v>
      </c>
      <c r="HD301" s="633" t="str">
        <f t="shared" si="797"/>
        <v>grey</v>
      </c>
      <c r="HE301" s="633" t="str">
        <f t="shared" si="797"/>
        <v>grey</v>
      </c>
      <c r="HF301" s="633" t="str">
        <f t="shared" si="797"/>
        <v>grey</v>
      </c>
      <c r="HG301" s="633" t="str">
        <f t="shared" si="797"/>
        <v>grey</v>
      </c>
      <c r="HH301" s="633" t="str">
        <f t="shared" si="797"/>
        <v>grey</v>
      </c>
      <c r="HI301" s="633" t="str">
        <f t="shared" si="797"/>
        <v>grey</v>
      </c>
      <c r="HJ301" s="633" t="str">
        <f t="shared" si="797"/>
        <v>grey</v>
      </c>
      <c r="HK301" s="633" t="str">
        <f t="shared" si="797"/>
        <v>grey</v>
      </c>
      <c r="HL301" s="633" t="str">
        <f t="shared" si="797"/>
        <v>grey</v>
      </c>
      <c r="HM301" s="633" t="str">
        <f t="shared" si="797"/>
        <v>grey</v>
      </c>
      <c r="HN301" s="633" t="str">
        <f t="shared" si="797"/>
        <v>grey</v>
      </c>
      <c r="HO301" s="633" t="str">
        <f t="shared" si="797"/>
        <v>grey</v>
      </c>
      <c r="HP301" s="633" t="str">
        <f t="shared" si="797"/>
        <v>grey</v>
      </c>
      <c r="HQ301" s="633" t="str">
        <f t="shared" si="797"/>
        <v>grey</v>
      </c>
      <c r="HR301" s="633" t="str">
        <f t="shared" si="797"/>
        <v>grey</v>
      </c>
      <c r="HS301" s="1162" t="str">
        <f t="shared" ref="HS301" si="798">IF($GG301="grey","grey",IF(BC301="","",IF(COUNTIF($CV$6:$CV$7,BC301)&gt;0,"","red")))</f>
        <v>grey</v>
      </c>
      <c r="HT301" s="1151" t="str">
        <f t="shared" ref="HT301:HU301" si="799">IF($GG301="grey","grey","")</f>
        <v>grey</v>
      </c>
      <c r="HU301" s="1160" t="str">
        <f t="shared" si="799"/>
        <v>grey</v>
      </c>
    </row>
    <row r="302" spans="1:239">
      <c r="B302" s="1184" t="s">
        <v>1318</v>
      </c>
      <c r="C302" s="1185"/>
      <c r="D302" s="1182" t="s">
        <v>1318</v>
      </c>
      <c r="E302" s="1183"/>
      <c r="F302" s="1184" t="s">
        <v>1318</v>
      </c>
      <c r="G302" s="1185"/>
      <c r="H302" s="1182" t="s">
        <v>1318</v>
      </c>
      <c r="I302" s="1183"/>
      <c r="J302" s="1184" t="s">
        <v>1322</v>
      </c>
      <c r="K302" s="1185"/>
      <c r="L302" s="1182" t="s">
        <v>1318</v>
      </c>
      <c r="M302" s="1183"/>
      <c r="N302" s="30"/>
      <c r="O302" s="1152"/>
      <c r="P302" s="1152"/>
      <c r="Q302" s="1161"/>
      <c r="R302" s="1152"/>
      <c r="S302" s="635" t="s">
        <v>643</v>
      </c>
      <c r="T302" s="635" t="s">
        <v>643</v>
      </c>
      <c r="U302" s="635" t="s">
        <v>643</v>
      </c>
      <c r="V302" s="635" t="s">
        <v>643</v>
      </c>
      <c r="W302" s="635" t="s">
        <v>643</v>
      </c>
      <c r="X302" s="635" t="s">
        <v>643</v>
      </c>
      <c r="Y302" s="635" t="s">
        <v>643</v>
      </c>
      <c r="Z302" s="635" t="s">
        <v>643</v>
      </c>
      <c r="AA302" s="635" t="s">
        <v>643</v>
      </c>
      <c r="AB302" s="635" t="s">
        <v>643</v>
      </c>
      <c r="AC302" s="635" t="s">
        <v>643</v>
      </c>
      <c r="AD302" s="635" t="s">
        <v>643</v>
      </c>
      <c r="AE302" s="635" t="s">
        <v>643</v>
      </c>
      <c r="AF302" s="635" t="s">
        <v>643</v>
      </c>
      <c r="AG302" s="635" t="s">
        <v>643</v>
      </c>
      <c r="AH302" s="635" t="s">
        <v>643</v>
      </c>
      <c r="AI302" s="635" t="s">
        <v>643</v>
      </c>
      <c r="AJ302" s="635" t="s">
        <v>643</v>
      </c>
      <c r="AK302" s="635" t="s">
        <v>643</v>
      </c>
      <c r="AL302" s="635" t="s">
        <v>643</v>
      </c>
      <c r="AM302" s="635" t="s">
        <v>643</v>
      </c>
      <c r="AN302" s="635" t="s">
        <v>643</v>
      </c>
      <c r="AO302" s="635" t="s">
        <v>643</v>
      </c>
      <c r="AP302" s="635" t="s">
        <v>643</v>
      </c>
      <c r="AQ302" s="635" t="s">
        <v>643</v>
      </c>
      <c r="AR302" s="635" t="s">
        <v>643</v>
      </c>
      <c r="AS302" s="635" t="s">
        <v>643</v>
      </c>
      <c r="AT302" s="635" t="s">
        <v>643</v>
      </c>
      <c r="AU302" s="635" t="s">
        <v>643</v>
      </c>
      <c r="AV302" s="635" t="s">
        <v>643</v>
      </c>
      <c r="AW302" s="635" t="s">
        <v>643</v>
      </c>
      <c r="AX302" s="635" t="s">
        <v>643</v>
      </c>
      <c r="AY302" s="635" t="s">
        <v>643</v>
      </c>
      <c r="AZ302" s="635" t="s">
        <v>643</v>
      </c>
      <c r="BA302" s="635" t="s">
        <v>643</v>
      </c>
      <c r="BB302" s="635" t="s">
        <v>643</v>
      </c>
      <c r="BC302" s="1179"/>
      <c r="BD302" s="1152"/>
      <c r="BE302" s="1181"/>
      <c r="BW302" s="50"/>
      <c r="CH302" s="50"/>
      <c r="CI302" s="50"/>
      <c r="DA302" s="1153" t="str">
        <f>IF(DA298="grey","grey",IF(AND(B299&lt;&gt;$BG$7,B299&lt;&gt;$BG$9,B299&lt;&gt;$BG$13,B299&lt;&gt;$BG$12),"grey",IF(B302="","yellow",IF(COUNTIF($CN$6:$CN$32,B302)&gt;0,"","red"))))</f>
        <v>grey</v>
      </c>
      <c r="DB302" s="1154"/>
      <c r="DC302" s="1153" t="str">
        <f>IF(DC298="grey","grey",IF(AND(D299&lt;&gt;$BG$7,D299&lt;&gt;$BG$9,D299&lt;&gt;$BG$13,D299&lt;&gt;$BG$12),"grey",IF(D302="","yellow",IF(COUNTIF($CN$6:$CN$32,D302)&gt;0,"","red"))))</f>
        <v>grey</v>
      </c>
      <c r="DD302" s="1154"/>
      <c r="DE302" s="1164" t="str">
        <f>IF(DE298="grey","grey",IF(AND(F299&lt;&gt;$BG$7,F299&lt;&gt;$BG$9,F299&lt;&gt;$BG$13,F299&lt;&gt;$BG$12),"grey",IF(F302="","yellow",IF(COUNTIF($CN$6:$CN$32,F302)&gt;0,"","red"))))</f>
        <v>grey</v>
      </c>
      <c r="DF302" s="1165"/>
      <c r="DG302" s="1164" t="str">
        <f>IF(DG298="grey","grey",IF(AND(H299&lt;&gt;$BG$7,H299&lt;&gt;$BG$9,H299&lt;&gt;$BG$13,H299&lt;&gt;$BG$12),"grey",IF(H302="","yellow",IF(COUNTIF($CN$6:$CN$32,H302)&gt;0,"","red"))))</f>
        <v>grey</v>
      </c>
      <c r="DH302" s="1165"/>
      <c r="DI302" s="1164" t="str">
        <f>IF(DI298="grey","grey",IF(AND(J299&lt;&gt;$BG$7,J299&lt;&gt;$BG$9,J299&lt;&gt;$BG$13,J299&lt;&gt;$BG$12),"grey",IF(J302="","yellow",IF(COUNTIF($CN$6:$CN$32,J302)&gt;0,"","red"))))</f>
        <v>grey</v>
      </c>
      <c r="DJ302" s="1165"/>
      <c r="DK302" s="1164" t="str">
        <f>IF(DK298="grey","grey",IF(AND(L299&lt;&gt;$BG$7,L299&lt;&gt;$BG$9,L299&lt;&gt;$BG$13,L299&lt;&gt;$BG$12),"grey",IF(L302="","yellow",IF(COUNTIF($CN$6:$CN$32,L302)&gt;0,"","red"))))</f>
        <v>grey</v>
      </c>
      <c r="DL302" s="1165"/>
      <c r="DM302" s="22" t="str">
        <f>IFERROR(INDEX(内線情報!$BL$5:$BL$41,MATCH(R302,内線情報!$AI$5:$AI$43,0),1),"")</f>
        <v/>
      </c>
      <c r="DS302" s="1141"/>
      <c r="DV302" s="1153"/>
      <c r="DW302" s="1154"/>
      <c r="DX302" s="1153"/>
      <c r="DY302" s="1154"/>
      <c r="DZ302" s="1153"/>
      <c r="EA302" s="1154"/>
      <c r="EB302" s="1153"/>
      <c r="EC302" s="1154"/>
      <c r="ED302" s="1153"/>
      <c r="EE302" s="1154"/>
      <c r="EF302" s="1153"/>
      <c r="EG302" s="1154"/>
      <c r="ET302" s="1153"/>
      <c r="EU302" s="1154"/>
      <c r="EV302" s="1153"/>
      <c r="EW302" s="1154"/>
      <c r="EX302" s="1153"/>
      <c r="EY302" s="1154"/>
      <c r="EZ302" s="1153"/>
      <c r="FA302" s="1154"/>
      <c r="FB302" s="1153"/>
      <c r="FC302" s="1154"/>
      <c r="FD302" s="1153"/>
      <c r="FE302" s="1154"/>
      <c r="FF302" s="411"/>
      <c r="FG302" s="411"/>
      <c r="FH302" s="411"/>
      <c r="FI302" s="411"/>
      <c r="FJ302" s="411"/>
      <c r="FK302" s="411"/>
      <c r="FL302" s="411"/>
      <c r="FM302" s="411"/>
      <c r="FN302" s="411"/>
      <c r="FO302" s="411"/>
      <c r="FP302" s="411"/>
      <c r="FQ302" s="411"/>
      <c r="FR302" s="1153"/>
      <c r="FS302" s="1154"/>
      <c r="FT302" s="1153"/>
      <c r="FU302" s="1154"/>
      <c r="FV302" s="1153"/>
      <c r="FW302" s="1154"/>
      <c r="FX302" s="1153"/>
      <c r="FY302" s="1154"/>
      <c r="FZ302" s="1153"/>
      <c r="GA302" s="1154"/>
      <c r="GB302" s="1153"/>
      <c r="GC302" s="1154"/>
      <c r="GE302" s="1152"/>
      <c r="GF302" s="1152"/>
      <c r="GG302" s="1161"/>
      <c r="GH302" s="1152"/>
      <c r="GI302" s="633" t="str">
        <f t="shared" ref="GI302:HR302" si="800">IF(GI294="grey","grey",IF($GG301="grey","grey",IF(S302="","yellow",IF(COUNTIF($CW$6:$CW$7,S302)&gt;0,"","red"))))</f>
        <v>grey</v>
      </c>
      <c r="GJ302" s="633" t="str">
        <f t="shared" si="800"/>
        <v>grey</v>
      </c>
      <c r="GK302" s="633" t="str">
        <f t="shared" si="800"/>
        <v>grey</v>
      </c>
      <c r="GL302" s="633" t="str">
        <f t="shared" si="800"/>
        <v>grey</v>
      </c>
      <c r="GM302" s="633" t="str">
        <f t="shared" si="800"/>
        <v>grey</v>
      </c>
      <c r="GN302" s="633" t="str">
        <f t="shared" si="800"/>
        <v>grey</v>
      </c>
      <c r="GO302" s="633" t="str">
        <f t="shared" si="800"/>
        <v>grey</v>
      </c>
      <c r="GP302" s="633" t="str">
        <f t="shared" si="800"/>
        <v>grey</v>
      </c>
      <c r="GQ302" s="633" t="str">
        <f t="shared" si="800"/>
        <v>grey</v>
      </c>
      <c r="GR302" s="633" t="str">
        <f t="shared" si="800"/>
        <v>grey</v>
      </c>
      <c r="GS302" s="633" t="str">
        <f t="shared" si="800"/>
        <v>grey</v>
      </c>
      <c r="GT302" s="633" t="str">
        <f t="shared" si="800"/>
        <v>grey</v>
      </c>
      <c r="GU302" s="633" t="str">
        <f t="shared" si="800"/>
        <v>grey</v>
      </c>
      <c r="GV302" s="633" t="str">
        <f t="shared" si="800"/>
        <v>grey</v>
      </c>
      <c r="GW302" s="633" t="str">
        <f t="shared" si="800"/>
        <v>grey</v>
      </c>
      <c r="GX302" s="633" t="str">
        <f t="shared" si="800"/>
        <v>grey</v>
      </c>
      <c r="GY302" s="633" t="str">
        <f t="shared" si="800"/>
        <v>grey</v>
      </c>
      <c r="GZ302" s="633" t="str">
        <f t="shared" si="800"/>
        <v>grey</v>
      </c>
      <c r="HA302" s="633" t="str">
        <f t="shared" si="800"/>
        <v>grey</v>
      </c>
      <c r="HB302" s="633" t="str">
        <f t="shared" si="800"/>
        <v>grey</v>
      </c>
      <c r="HC302" s="633" t="str">
        <f t="shared" si="800"/>
        <v>grey</v>
      </c>
      <c r="HD302" s="633" t="str">
        <f t="shared" si="800"/>
        <v>grey</v>
      </c>
      <c r="HE302" s="633" t="str">
        <f t="shared" si="800"/>
        <v>grey</v>
      </c>
      <c r="HF302" s="633" t="str">
        <f t="shared" si="800"/>
        <v>grey</v>
      </c>
      <c r="HG302" s="633" t="str">
        <f t="shared" si="800"/>
        <v>grey</v>
      </c>
      <c r="HH302" s="633" t="str">
        <f t="shared" si="800"/>
        <v>grey</v>
      </c>
      <c r="HI302" s="633" t="str">
        <f t="shared" si="800"/>
        <v>grey</v>
      </c>
      <c r="HJ302" s="633" t="str">
        <f t="shared" si="800"/>
        <v>grey</v>
      </c>
      <c r="HK302" s="633" t="str">
        <f t="shared" si="800"/>
        <v>grey</v>
      </c>
      <c r="HL302" s="633" t="str">
        <f t="shared" si="800"/>
        <v>grey</v>
      </c>
      <c r="HM302" s="633" t="str">
        <f t="shared" si="800"/>
        <v>grey</v>
      </c>
      <c r="HN302" s="633" t="str">
        <f t="shared" si="800"/>
        <v>grey</v>
      </c>
      <c r="HO302" s="633" t="str">
        <f t="shared" si="800"/>
        <v>grey</v>
      </c>
      <c r="HP302" s="633" t="str">
        <f t="shared" si="800"/>
        <v>grey</v>
      </c>
      <c r="HQ302" s="633" t="str">
        <f t="shared" si="800"/>
        <v>grey</v>
      </c>
      <c r="HR302" s="633" t="str">
        <f t="shared" si="800"/>
        <v>grey</v>
      </c>
      <c r="HS302" s="1163"/>
      <c r="HT302" s="1152"/>
      <c r="HU302" s="1161"/>
    </row>
    <row r="303" spans="1:239">
      <c r="B303" s="1186" t="s">
        <v>297</v>
      </c>
      <c r="C303" s="1187"/>
      <c r="D303" s="1186" t="s">
        <v>298</v>
      </c>
      <c r="E303" s="1187"/>
      <c r="F303" s="1186" t="s">
        <v>299</v>
      </c>
      <c r="G303" s="1187"/>
      <c r="H303" s="1186" t="s">
        <v>300</v>
      </c>
      <c r="I303" s="1187"/>
      <c r="J303" s="1186" t="s">
        <v>301</v>
      </c>
      <c r="K303" s="1187"/>
      <c r="L303" s="1186" t="s">
        <v>302</v>
      </c>
      <c r="M303" s="1187"/>
      <c r="N303" s="30"/>
      <c r="O303" s="1151">
        <v>4</v>
      </c>
      <c r="P303" s="1151" t="str">
        <f>IFERROR(INDEX(内線情報!$C$5:$C$54,MATCH($Q303,内線情報!$B$5:$B$54,0)),"")&amp;""</f>
        <v/>
      </c>
      <c r="Q303" s="1160"/>
      <c r="R303" s="1151" t="str">
        <f>IFERROR(INDEX(内線情報!$D$5:$D$54,MATCH($Q303,内線情報!$B$5:$B$54,0)),"")&amp;""</f>
        <v/>
      </c>
      <c r="S303" s="634" t="s">
        <v>643</v>
      </c>
      <c r="T303" s="634" t="s">
        <v>643</v>
      </c>
      <c r="U303" s="634" t="s">
        <v>643</v>
      </c>
      <c r="V303" s="634" t="s">
        <v>643</v>
      </c>
      <c r="W303" s="634" t="s">
        <v>643</v>
      </c>
      <c r="X303" s="634" t="s">
        <v>643</v>
      </c>
      <c r="Y303" s="634" t="s">
        <v>643</v>
      </c>
      <c r="Z303" s="634" t="s">
        <v>643</v>
      </c>
      <c r="AA303" s="634" t="s">
        <v>643</v>
      </c>
      <c r="AB303" s="634" t="s">
        <v>643</v>
      </c>
      <c r="AC303" s="634" t="s">
        <v>643</v>
      </c>
      <c r="AD303" s="634" t="s">
        <v>643</v>
      </c>
      <c r="AE303" s="634" t="s">
        <v>643</v>
      </c>
      <c r="AF303" s="634" t="s">
        <v>643</v>
      </c>
      <c r="AG303" s="634" t="s">
        <v>643</v>
      </c>
      <c r="AH303" s="634" t="s">
        <v>643</v>
      </c>
      <c r="AI303" s="634" t="s">
        <v>643</v>
      </c>
      <c r="AJ303" s="634" t="s">
        <v>643</v>
      </c>
      <c r="AK303" s="634" t="s">
        <v>643</v>
      </c>
      <c r="AL303" s="634" t="s">
        <v>643</v>
      </c>
      <c r="AM303" s="634" t="s">
        <v>643</v>
      </c>
      <c r="AN303" s="634" t="s">
        <v>643</v>
      </c>
      <c r="AO303" s="634" t="s">
        <v>643</v>
      </c>
      <c r="AP303" s="634" t="s">
        <v>643</v>
      </c>
      <c r="AQ303" s="634" t="s">
        <v>643</v>
      </c>
      <c r="AR303" s="634" t="s">
        <v>643</v>
      </c>
      <c r="AS303" s="634" t="s">
        <v>643</v>
      </c>
      <c r="AT303" s="634" t="s">
        <v>643</v>
      </c>
      <c r="AU303" s="634" t="s">
        <v>643</v>
      </c>
      <c r="AV303" s="634" t="s">
        <v>643</v>
      </c>
      <c r="AW303" s="634" t="s">
        <v>643</v>
      </c>
      <c r="AX303" s="634" t="s">
        <v>643</v>
      </c>
      <c r="AY303" s="634" t="s">
        <v>643</v>
      </c>
      <c r="AZ303" s="634" t="s">
        <v>643</v>
      </c>
      <c r="BA303" s="634" t="s">
        <v>643</v>
      </c>
      <c r="BB303" s="634" t="s">
        <v>643</v>
      </c>
      <c r="BC303" s="1178" t="s">
        <v>643</v>
      </c>
      <c r="BD303" s="1151" t="str">
        <f>IFERROR(IF(Q303="","",IF(ISBLANK(INDEX(内線情報!$G$5:$G$54,Q303)),1,DS303)),"")&amp;""</f>
        <v/>
      </c>
      <c r="BE303" s="1180"/>
      <c r="BQ303" s="52"/>
      <c r="BS303" s="52"/>
      <c r="BU303" s="52"/>
      <c r="BV303" s="50"/>
      <c r="BW303" s="52"/>
      <c r="BY303" s="52"/>
      <c r="CA303" s="52"/>
      <c r="CC303" s="52"/>
      <c r="CE303" s="52"/>
      <c r="CG303" s="52"/>
      <c r="CH303" s="50"/>
      <c r="CI303" s="52"/>
      <c r="CK303" s="52"/>
      <c r="CM303" s="52"/>
      <c r="DA303" s="1166" t="str">
        <f>IFERROR(IF(COUNT(Q297:Q322)&gt;0,IF($DN296&lt;18,"grey",B303),"grey"),B303)</f>
        <v>grey</v>
      </c>
      <c r="DB303" s="1167"/>
      <c r="DC303" s="1166" t="str">
        <f>IFERROR(IF(COUNT(Q297:Q322)&gt;0,IF($DN296&lt;18,"grey",D303),"grey"),D303)</f>
        <v>grey</v>
      </c>
      <c r="DD303" s="1167"/>
      <c r="DE303" s="1166" t="str">
        <f>IFERROR(IF(COUNT(Q297:Q322)&gt;0,IF($DN296&lt;18,"grey",F303),"grey"),F303)</f>
        <v>grey</v>
      </c>
      <c r="DF303" s="1167"/>
      <c r="DG303" s="1166" t="str">
        <f>IFERROR(IF(COUNT(Q297:Q322)&gt;0,IF($DN296&lt;18,"grey",H303),"grey"),H303)</f>
        <v>grey</v>
      </c>
      <c r="DH303" s="1167"/>
      <c r="DI303" s="1166" t="str">
        <f>IFERROR(IF(COUNT(Q297:Q322)&gt;0,IF($DN296&lt;18,"grey",J303),"grey"),J303)</f>
        <v>grey</v>
      </c>
      <c r="DJ303" s="1167"/>
      <c r="DK303" s="1166" t="str">
        <f>IFERROR(IF(COUNT(Q297:Q322)&gt;0,IF($DN296&lt;18,"grey",L303),"grey"),L303)</f>
        <v>grey</v>
      </c>
      <c r="DL303" s="1167"/>
      <c r="DM303" s="22" t="str">
        <f>IFERROR(INDEX(内線情報!$BL$5:$BL$41,MATCH(R303,内線情報!$AI$5:$AI$43,0),1),"")</f>
        <v/>
      </c>
      <c r="DS303" s="1141" t="e">
        <f>INDEX(内線情報!$G$5:$G$54,MATCH(Q303,DK,0))</f>
        <v>#N/A</v>
      </c>
      <c r="DV303" s="1166"/>
      <c r="DW303" s="1167"/>
      <c r="DX303" s="1166"/>
      <c r="DY303" s="1167"/>
      <c r="DZ303" s="1166"/>
      <c r="EA303" s="1167"/>
      <c r="EB303" s="1166"/>
      <c r="EC303" s="1167"/>
      <c r="ED303" s="1166"/>
      <c r="EE303" s="1167"/>
      <c r="EF303" s="1166"/>
      <c r="EG303" s="1167"/>
      <c r="ET303" s="1166"/>
      <c r="EU303" s="1167"/>
      <c r="EV303" s="1166"/>
      <c r="EW303" s="1167"/>
      <c r="EX303" s="1166"/>
      <c r="EY303" s="1167"/>
      <c r="EZ303" s="1166"/>
      <c r="FA303" s="1167"/>
      <c r="FB303" s="1166"/>
      <c r="FC303" s="1167"/>
      <c r="FD303" s="1166"/>
      <c r="FE303" s="1167"/>
      <c r="FF303" s="420"/>
      <c r="FG303" s="420"/>
      <c r="FH303" s="420"/>
      <c r="FI303" s="420"/>
      <c r="FJ303" s="420"/>
      <c r="FK303" s="420"/>
      <c r="FL303" s="420"/>
      <c r="FM303" s="420"/>
      <c r="FN303" s="420"/>
      <c r="FO303" s="420"/>
      <c r="FP303" s="420"/>
      <c r="FQ303" s="420"/>
      <c r="FR303" s="1166"/>
      <c r="FS303" s="1167"/>
      <c r="FT303" s="1166"/>
      <c r="FU303" s="1167"/>
      <c r="FV303" s="1166"/>
      <c r="FW303" s="1167"/>
      <c r="FX303" s="1166"/>
      <c r="FY303" s="1167"/>
      <c r="FZ303" s="1166"/>
      <c r="GA303" s="1167"/>
      <c r="GB303" s="1166"/>
      <c r="GC303" s="1167"/>
      <c r="GE303" s="1151" t="str">
        <f>IF($GF303="grey","grey","")</f>
        <v>grey</v>
      </c>
      <c r="GF303" s="1151" t="str">
        <f>IF($GG303="grey","grey","")</f>
        <v>grey</v>
      </c>
      <c r="GG303" s="1160" t="str">
        <f>IF(Q303="","grey",IF(COUNTIF(Q:Q,Q303)&gt;1,"red",IF(COUNTIF(_DK,Q303)&gt;0,"","red")))</f>
        <v>grey</v>
      </c>
      <c r="GH303" s="1151" t="str">
        <f>IF($GF303="grey","grey","")</f>
        <v>grey</v>
      </c>
      <c r="GI303" s="633" t="str">
        <f t="shared" ref="GI303:HR303" si="801">IF(GI294="grey","grey",IF($GG303="grey","grey",IF(S303="","yellow",IF(COUNTIF($CT$6:$CT$21,S303)&gt;0,"","red"))))</f>
        <v>grey</v>
      </c>
      <c r="GJ303" s="633" t="str">
        <f t="shared" si="801"/>
        <v>grey</v>
      </c>
      <c r="GK303" s="633" t="str">
        <f t="shared" si="801"/>
        <v>grey</v>
      </c>
      <c r="GL303" s="633" t="str">
        <f t="shared" si="801"/>
        <v>grey</v>
      </c>
      <c r="GM303" s="633" t="str">
        <f t="shared" si="801"/>
        <v>grey</v>
      </c>
      <c r="GN303" s="633" t="str">
        <f t="shared" si="801"/>
        <v>grey</v>
      </c>
      <c r="GO303" s="633" t="str">
        <f t="shared" si="801"/>
        <v>grey</v>
      </c>
      <c r="GP303" s="633" t="str">
        <f t="shared" si="801"/>
        <v>grey</v>
      </c>
      <c r="GQ303" s="633" t="str">
        <f t="shared" si="801"/>
        <v>grey</v>
      </c>
      <c r="GR303" s="633" t="str">
        <f t="shared" si="801"/>
        <v>grey</v>
      </c>
      <c r="GS303" s="633" t="str">
        <f t="shared" si="801"/>
        <v>grey</v>
      </c>
      <c r="GT303" s="633" t="str">
        <f t="shared" si="801"/>
        <v>grey</v>
      </c>
      <c r="GU303" s="633" t="str">
        <f t="shared" si="801"/>
        <v>grey</v>
      </c>
      <c r="GV303" s="633" t="str">
        <f t="shared" si="801"/>
        <v>grey</v>
      </c>
      <c r="GW303" s="633" t="str">
        <f t="shared" si="801"/>
        <v>grey</v>
      </c>
      <c r="GX303" s="633" t="str">
        <f t="shared" si="801"/>
        <v>grey</v>
      </c>
      <c r="GY303" s="633" t="str">
        <f t="shared" si="801"/>
        <v>grey</v>
      </c>
      <c r="GZ303" s="633" t="str">
        <f t="shared" si="801"/>
        <v>grey</v>
      </c>
      <c r="HA303" s="633" t="str">
        <f t="shared" si="801"/>
        <v>grey</v>
      </c>
      <c r="HB303" s="633" t="str">
        <f t="shared" si="801"/>
        <v>grey</v>
      </c>
      <c r="HC303" s="633" t="str">
        <f t="shared" si="801"/>
        <v>grey</v>
      </c>
      <c r="HD303" s="633" t="str">
        <f t="shared" si="801"/>
        <v>grey</v>
      </c>
      <c r="HE303" s="633" t="str">
        <f t="shared" si="801"/>
        <v>grey</v>
      </c>
      <c r="HF303" s="633" t="str">
        <f t="shared" si="801"/>
        <v>grey</v>
      </c>
      <c r="HG303" s="633" t="str">
        <f t="shared" si="801"/>
        <v>grey</v>
      </c>
      <c r="HH303" s="633" t="str">
        <f t="shared" si="801"/>
        <v>grey</v>
      </c>
      <c r="HI303" s="633" t="str">
        <f t="shared" si="801"/>
        <v>grey</v>
      </c>
      <c r="HJ303" s="633" t="str">
        <f t="shared" si="801"/>
        <v>grey</v>
      </c>
      <c r="HK303" s="633" t="str">
        <f t="shared" si="801"/>
        <v>grey</v>
      </c>
      <c r="HL303" s="633" t="str">
        <f t="shared" si="801"/>
        <v>grey</v>
      </c>
      <c r="HM303" s="633" t="str">
        <f t="shared" si="801"/>
        <v>grey</v>
      </c>
      <c r="HN303" s="633" t="str">
        <f t="shared" si="801"/>
        <v>grey</v>
      </c>
      <c r="HO303" s="633" t="str">
        <f t="shared" si="801"/>
        <v>grey</v>
      </c>
      <c r="HP303" s="633" t="str">
        <f t="shared" si="801"/>
        <v>grey</v>
      </c>
      <c r="HQ303" s="633" t="str">
        <f t="shared" si="801"/>
        <v>grey</v>
      </c>
      <c r="HR303" s="633" t="str">
        <f t="shared" si="801"/>
        <v>grey</v>
      </c>
      <c r="HS303" s="1162" t="str">
        <f t="shared" ref="HS303" si="802">IF($GG303="grey","grey",IF(BC303="","",IF(COUNTIF($CV$6:$CV$7,BC303)&gt;0,"","red")))</f>
        <v>grey</v>
      </c>
      <c r="HT303" s="1151" t="str">
        <f t="shared" ref="HT303:HU303" si="803">IF($GG303="grey","grey","")</f>
        <v>grey</v>
      </c>
      <c r="HU303" s="1160" t="str">
        <f t="shared" si="803"/>
        <v>grey</v>
      </c>
    </row>
    <row r="304" spans="1:239">
      <c r="B304" s="34" t="s">
        <v>57</v>
      </c>
      <c r="C304" s="35"/>
      <c r="D304" s="34" t="s">
        <v>57</v>
      </c>
      <c r="E304" s="35"/>
      <c r="F304" s="34" t="s">
        <v>57</v>
      </c>
      <c r="G304" s="35"/>
      <c r="H304" s="34" t="s">
        <v>57</v>
      </c>
      <c r="I304" s="35"/>
      <c r="J304" s="34" t="s">
        <v>57</v>
      </c>
      <c r="K304" s="35"/>
      <c r="L304" s="34" t="s">
        <v>57</v>
      </c>
      <c r="M304" s="35"/>
      <c r="N304" s="30"/>
      <c r="O304" s="1152"/>
      <c r="P304" s="1152"/>
      <c r="Q304" s="1161"/>
      <c r="R304" s="1152"/>
      <c r="S304" s="635" t="s">
        <v>643</v>
      </c>
      <c r="T304" s="635" t="s">
        <v>643</v>
      </c>
      <c r="U304" s="635" t="s">
        <v>643</v>
      </c>
      <c r="V304" s="635" t="s">
        <v>643</v>
      </c>
      <c r="W304" s="635" t="s">
        <v>643</v>
      </c>
      <c r="X304" s="635" t="s">
        <v>643</v>
      </c>
      <c r="Y304" s="635" t="s">
        <v>643</v>
      </c>
      <c r="Z304" s="635" t="s">
        <v>643</v>
      </c>
      <c r="AA304" s="635" t="s">
        <v>643</v>
      </c>
      <c r="AB304" s="635" t="s">
        <v>643</v>
      </c>
      <c r="AC304" s="635" t="s">
        <v>643</v>
      </c>
      <c r="AD304" s="635" t="s">
        <v>643</v>
      </c>
      <c r="AE304" s="635" t="s">
        <v>643</v>
      </c>
      <c r="AF304" s="635" t="s">
        <v>643</v>
      </c>
      <c r="AG304" s="635" t="s">
        <v>643</v>
      </c>
      <c r="AH304" s="635" t="s">
        <v>643</v>
      </c>
      <c r="AI304" s="635" t="s">
        <v>643</v>
      </c>
      <c r="AJ304" s="635" t="s">
        <v>643</v>
      </c>
      <c r="AK304" s="635" t="s">
        <v>643</v>
      </c>
      <c r="AL304" s="635" t="s">
        <v>643</v>
      </c>
      <c r="AM304" s="635" t="s">
        <v>643</v>
      </c>
      <c r="AN304" s="635" t="s">
        <v>643</v>
      </c>
      <c r="AO304" s="635" t="s">
        <v>643</v>
      </c>
      <c r="AP304" s="635" t="s">
        <v>643</v>
      </c>
      <c r="AQ304" s="635" t="s">
        <v>643</v>
      </c>
      <c r="AR304" s="635" t="s">
        <v>643</v>
      </c>
      <c r="AS304" s="635" t="s">
        <v>643</v>
      </c>
      <c r="AT304" s="635" t="s">
        <v>643</v>
      </c>
      <c r="AU304" s="635" t="s">
        <v>643</v>
      </c>
      <c r="AV304" s="635" t="s">
        <v>643</v>
      </c>
      <c r="AW304" s="635" t="s">
        <v>643</v>
      </c>
      <c r="AX304" s="635" t="s">
        <v>643</v>
      </c>
      <c r="AY304" s="635" t="s">
        <v>643</v>
      </c>
      <c r="AZ304" s="635" t="s">
        <v>643</v>
      </c>
      <c r="BA304" s="635" t="s">
        <v>643</v>
      </c>
      <c r="BB304" s="635" t="s">
        <v>643</v>
      </c>
      <c r="BC304" s="1179"/>
      <c r="BD304" s="1152"/>
      <c r="BE304" s="1181"/>
      <c r="BU304" s="50"/>
      <c r="BV304" s="50"/>
      <c r="BW304" s="50"/>
      <c r="CG304" s="50"/>
      <c r="CH304" s="50"/>
      <c r="CI304" s="50"/>
      <c r="DA304" s="34" t="str">
        <f>IF(DA303="grey","grey",IF(B304="","yellow",IF(COUNTIF($BG$6:$BG$39,B304)&gt;0,"","red")))</f>
        <v>grey</v>
      </c>
      <c r="DB304" s="35" t="str">
        <f ca="1">IF(DA303="grey","grey",IFERROR(IF(COUNTIF(INDIRECT(B304),SUBSTITUTE(C304,"*","~")),EU304,"red"),IF(AND(C304&lt;&gt;$BG$7,C304&lt;&gt;$BG$8,C304&lt;&gt;$BG$9,C304&lt;&gt;$BG$10,C304&lt;&gt;$BG$11,C304&lt;&gt;$BG$12,C304&lt;&gt;$BG$13),"grey",EU304)))</f>
        <v>grey</v>
      </c>
      <c r="DC304" s="34" t="str">
        <f>IF(DC303="grey","grey",IF(D304="","yellow",IF(COUNTIF($BG$6:$BG$39,D304)&gt;0,"","red")))</f>
        <v>grey</v>
      </c>
      <c r="DD304" s="35" t="str">
        <f ca="1">IF(DC303="grey","grey",IFERROR(IF(COUNTIF(INDIRECT(D304),SUBSTITUTE(E304,"*","~")),EW304,"red"),IF(AND(E304&lt;&gt;$BG$7,E304&lt;&gt;$BG$8,E304&lt;&gt;$BG$9,E304&lt;&gt;$BG$10,E304&lt;&gt;$BG$11,E304&lt;&gt;$BG$12,E304&lt;&gt;$BG$13),"grey",EW304)))</f>
        <v>grey</v>
      </c>
      <c r="DE304" s="34" t="str">
        <f>IF(DE303="grey","grey",IF(F304="","yellow",IF(COUNTIF($BG$6:$BG$39,F304)&gt;0,"","red")))</f>
        <v>grey</v>
      </c>
      <c r="DF304" s="35" t="str">
        <f ca="1">IF(DE303="grey","grey",IFERROR(IF(COUNTIF(INDIRECT(F304),SUBSTITUTE(G304,"*","~")),EY304,"red"),IF(AND(G304&lt;&gt;$BG$7,G304&lt;&gt;$BG$8,G304&lt;&gt;$BG$9,G304&lt;&gt;$BG$10,G304&lt;&gt;$BG$11,G304&lt;&gt;$BG$12,G304&lt;&gt;$BG$13),"grey",EY304)))</f>
        <v>grey</v>
      </c>
      <c r="DG304" s="34" t="str">
        <f>IF(DG303="grey","grey",IF(H304="","yellow",IF(COUNTIF($BG$6:$BG$39,H304)&gt;0,"","red")))</f>
        <v>grey</v>
      </c>
      <c r="DH304" s="35" t="str">
        <f ca="1">IF(DG303="grey","grey",IFERROR(IF(COUNTIF(INDIRECT(H304),SUBSTITUTE(I304,"*","~")),FA304,"red"),IF(AND(I304&lt;&gt;$BG$7,I304&lt;&gt;$BG$8,I304&lt;&gt;$BG$9,I304&lt;&gt;$BG$10,I304&lt;&gt;$BG$11,I304&lt;&gt;$BG$12,I304&lt;&gt;$BG$13),"grey",FA304)))</f>
        <v>grey</v>
      </c>
      <c r="DI304" s="34" t="str">
        <f>IF(DI303="grey","grey",IF(J304="","yellow",IF(COUNTIF($BG$6:$BG$39,J304)&gt;0,"","red")))</f>
        <v>grey</v>
      </c>
      <c r="DJ304" s="35" t="str">
        <f ca="1">IF(DI303="grey","grey",IFERROR(IF(COUNTIF(INDIRECT(J304),SUBSTITUTE(K304,"*","~")),FC304,"red"),IF(AND(K304&lt;&gt;$BG$7,K304&lt;&gt;$BG$8,K304&lt;&gt;$BG$9,K304&lt;&gt;$BG$10,K304&lt;&gt;$BG$11,K304&lt;&gt;$BG$12,K304&lt;&gt;$BG$13),"grey",FC304)))</f>
        <v>grey</v>
      </c>
      <c r="DK304" s="34" t="str">
        <f>IF(DK303="grey","grey",IF(L304="","yellow",IF(COUNTIF($BG$6:$BG$39,L304)&gt;0,"","red")))</f>
        <v>grey</v>
      </c>
      <c r="DL304" s="35" t="str">
        <f ca="1">IF(DK303="grey","grey",IFERROR(IF(COUNTIF(INDIRECT(L304),SUBSTITUTE(M304,"*","~")),FE304,"red"),IF(AND(M304&lt;&gt;$BG$7,M304&lt;&gt;$BG$8,M304&lt;&gt;$BG$9,M304&lt;&gt;$BG$10,M304&lt;&gt;$BG$11,M304&lt;&gt;$BG$12,M304&lt;&gt;$BG$13),"grey",FE304)))</f>
        <v>grey</v>
      </c>
      <c r="DM304" s="22" t="str">
        <f>IFERROR(INDEX(内線情報!$BL$5:$BL$41,MATCH(R304,内線情報!$AI$5:$AI$43,0),1),"")</f>
        <v/>
      </c>
      <c r="DS304" s="1141"/>
      <c r="DV304" s="34" t="str">
        <f>CONCATENATE(B304,C304)</f>
        <v>未使用</v>
      </c>
      <c r="DW304" s="35"/>
      <c r="DX304" s="34" t="str">
        <f>CONCATENATE(D304,E304)</f>
        <v>未使用</v>
      </c>
      <c r="DY304" s="35"/>
      <c r="DZ304" s="34" t="str">
        <f>CONCATENATE(F304,G304)</f>
        <v>未使用</v>
      </c>
      <c r="EA304" s="35"/>
      <c r="EB304" s="34" t="str">
        <f>CONCATENATE(H304,I304)</f>
        <v>未使用</v>
      </c>
      <c r="EC304" s="35"/>
      <c r="ED304" s="34" t="str">
        <f>CONCATENATE(J304,K304)</f>
        <v>未使用</v>
      </c>
      <c r="EE304" s="35"/>
      <c r="EF304" s="34" t="str">
        <f>CONCATENATE(L304,M304)</f>
        <v>未使用</v>
      </c>
      <c r="EG304" s="35"/>
      <c r="EH304" s="22">
        <f>COUNTIF($DV$6:$EG$34,DV304)</f>
        <v>18</v>
      </c>
      <c r="EJ304" s="22">
        <f>COUNTIF($DV$6:$EG$34,DX304)</f>
        <v>18</v>
      </c>
      <c r="EL304" s="22">
        <f>COUNTIF($DV$6:$EG$34,DZ304)</f>
        <v>18</v>
      </c>
      <c r="EN304" s="22">
        <f>COUNTIF($DV$6:$EG$34,EB304)</f>
        <v>18</v>
      </c>
      <c r="EP304" s="22">
        <f>COUNTIF($DV$6:$EG$34,ED304)</f>
        <v>18</v>
      </c>
      <c r="ER304" s="22">
        <f>COUNTIF($DV$6:$EG$34,EF304)</f>
        <v>18</v>
      </c>
      <c r="ET304" s="34" t="str">
        <f>IF(DV304="未使用","",IF(EH304&lt;2,"","red"))</f>
        <v/>
      </c>
      <c r="EU304" s="35" t="str">
        <f>IF(B304="ボックスキー","",IF(C304="","red",FS304))</f>
        <v>red</v>
      </c>
      <c r="EV304" s="34" t="str">
        <f>IF(DX304="未使用","",IF(EJ304&lt;2,"","red"))</f>
        <v/>
      </c>
      <c r="EW304" s="35" t="str">
        <f>IF(D304="ボックスキー","",IF(E304="","red",FU304))</f>
        <v>red</v>
      </c>
      <c r="EX304" s="34" t="str">
        <f>IF(DZ304="未使用","",IF(EL304&lt;2,"","red"))</f>
        <v/>
      </c>
      <c r="EY304" s="35" t="str">
        <f>IF(F304="ボックスキー","",IF(G304="","red",FW304))</f>
        <v>red</v>
      </c>
      <c r="EZ304" s="34" t="str">
        <f>IF(EB304="未使用","",IF(EN304&lt;2,"","red"))</f>
        <v/>
      </c>
      <c r="FA304" s="35" t="str">
        <f>IF(H304="ボックスキー","",IF(I304="","red",FY304))</f>
        <v>red</v>
      </c>
      <c r="FB304" s="34" t="str">
        <f>IF(ED304="未使用","",IF(EP304&lt;2,"","red"))</f>
        <v/>
      </c>
      <c r="FC304" s="35" t="str">
        <f>IF(J304="ボックスキー","",IF(K304="","red",GA304))</f>
        <v>red</v>
      </c>
      <c r="FD304" s="34" t="str">
        <f>IF(EF304="未使用","",IF(ER304&lt;2,"","red"))</f>
        <v/>
      </c>
      <c r="FE304" s="35" t="str">
        <f>IF(L304="ボックスキー","",IF(M304="","red",GC304))</f>
        <v>red</v>
      </c>
      <c r="FF304" s="419"/>
      <c r="FG304" s="419"/>
      <c r="FH304" s="419"/>
      <c r="FI304" s="419"/>
      <c r="FJ304" s="419"/>
      <c r="FK304" s="419"/>
      <c r="FL304" s="419"/>
      <c r="FM304" s="419"/>
      <c r="FN304" s="419"/>
      <c r="FO304" s="419"/>
      <c r="FP304" s="419"/>
      <c r="FQ304" s="419"/>
      <c r="FR304" s="34"/>
      <c r="FS304" s="35" t="str">
        <f>IF(B304=$FG$6,INDEX($FG$7:$FG$18,C304),IF(B304=$FH$6,INDEX($FH$7:$FH$12,C304),IF(B304=$FI$6,INDEX($FI$7:$FI$18,C304),IF(B304=$FJ$6,INDEX($FJ$7:$FJ$56,C304),"none"))))</f>
        <v>none</v>
      </c>
      <c r="FT304" s="34"/>
      <c r="FU304" s="35" t="str">
        <f>IF(D304=$FG$6,INDEX($FG$7:$FG$18,E304),IF(D304=$FH$6,INDEX($FH$7:$FH$12,E304),IF(D304=$FI$6,INDEX($FI$7:$FI$18,E304),IF(D304=$FJ$6,INDEX($FJ$7:$FJ$56,E304),"none"))))</f>
        <v>none</v>
      </c>
      <c r="FV304" s="34"/>
      <c r="FW304" s="35" t="str">
        <f>IF(F304=$FG$6,INDEX($FG$7:$FG$18,G304),IF(F304=$FH$6,INDEX($FH$7:$FH$12,G304),IF(F304=$FI$6,INDEX($FI$7:$FI$18,G304),IF(F304=$FJ$6,INDEX($FJ$7:$FJ$56,G304),"none"))))</f>
        <v>none</v>
      </c>
      <c r="FX304" s="34"/>
      <c r="FY304" s="35" t="str">
        <f>IF(H304=$FG$6,INDEX($FG$7:$FG$18,I304),IF(H304=$FH$6,INDEX($FH$7:$FH$12,I304),IF(H304=$FI$6,INDEX($FI$7:$FI$18,I304),IF(H304=$FJ$6,INDEX($FJ$7:$FJ$56,I304),"none"))))</f>
        <v>none</v>
      </c>
      <c r="FZ304" s="34"/>
      <c r="GA304" s="35" t="str">
        <f>IF(J304=$FG$6,INDEX($FG$7:$FG$18,K304),IF(J304=$FH$6,INDEX($FH$7:$FH$12,K304),IF(J304=$FI$6,INDEX($FI$7:$FI$18,K304),IF(J304=$FJ$6,INDEX($FJ$7:$FJ$56,K304),"none"))))</f>
        <v>none</v>
      </c>
      <c r="GB304" s="34"/>
      <c r="GC304" s="35" t="str">
        <f>IF(L304=$FG$6,INDEX($FG$7:$FG$18,M304),IF(L304=$FH$6,INDEX($FH$7:$FH$12,M304),IF(L304=$FI$6,INDEX($FI$7:$FI$18,M304),IF(L304=$FJ$6,INDEX($FJ$7:$FJ$56,M304),"none"))))</f>
        <v>none</v>
      </c>
      <c r="GE304" s="1152"/>
      <c r="GF304" s="1152"/>
      <c r="GG304" s="1161"/>
      <c r="GH304" s="1152"/>
      <c r="GI304" s="633" t="str">
        <f t="shared" ref="GI304:HR304" si="804">IF(GI294="grey","grey",IF($GG303="grey","grey",IF(S304="","yellow",IF(COUNTIF($CW$6:$CW$7,S304)&gt;0,"","red"))))</f>
        <v>grey</v>
      </c>
      <c r="GJ304" s="633" t="str">
        <f t="shared" si="804"/>
        <v>grey</v>
      </c>
      <c r="GK304" s="633" t="str">
        <f t="shared" si="804"/>
        <v>grey</v>
      </c>
      <c r="GL304" s="633" t="str">
        <f t="shared" si="804"/>
        <v>grey</v>
      </c>
      <c r="GM304" s="633" t="str">
        <f t="shared" si="804"/>
        <v>grey</v>
      </c>
      <c r="GN304" s="633" t="str">
        <f t="shared" si="804"/>
        <v>grey</v>
      </c>
      <c r="GO304" s="633" t="str">
        <f t="shared" si="804"/>
        <v>grey</v>
      </c>
      <c r="GP304" s="633" t="str">
        <f t="shared" si="804"/>
        <v>grey</v>
      </c>
      <c r="GQ304" s="633" t="str">
        <f t="shared" si="804"/>
        <v>grey</v>
      </c>
      <c r="GR304" s="633" t="str">
        <f t="shared" si="804"/>
        <v>grey</v>
      </c>
      <c r="GS304" s="633" t="str">
        <f t="shared" si="804"/>
        <v>grey</v>
      </c>
      <c r="GT304" s="633" t="str">
        <f t="shared" si="804"/>
        <v>grey</v>
      </c>
      <c r="GU304" s="633" t="str">
        <f t="shared" si="804"/>
        <v>grey</v>
      </c>
      <c r="GV304" s="633" t="str">
        <f t="shared" si="804"/>
        <v>grey</v>
      </c>
      <c r="GW304" s="633" t="str">
        <f t="shared" si="804"/>
        <v>grey</v>
      </c>
      <c r="GX304" s="633" t="str">
        <f t="shared" si="804"/>
        <v>grey</v>
      </c>
      <c r="GY304" s="633" t="str">
        <f t="shared" si="804"/>
        <v>grey</v>
      </c>
      <c r="GZ304" s="633" t="str">
        <f t="shared" si="804"/>
        <v>grey</v>
      </c>
      <c r="HA304" s="633" t="str">
        <f t="shared" si="804"/>
        <v>grey</v>
      </c>
      <c r="HB304" s="633" t="str">
        <f t="shared" si="804"/>
        <v>grey</v>
      </c>
      <c r="HC304" s="633" t="str">
        <f t="shared" si="804"/>
        <v>grey</v>
      </c>
      <c r="HD304" s="633" t="str">
        <f t="shared" si="804"/>
        <v>grey</v>
      </c>
      <c r="HE304" s="633" t="str">
        <f t="shared" si="804"/>
        <v>grey</v>
      </c>
      <c r="HF304" s="633" t="str">
        <f t="shared" si="804"/>
        <v>grey</v>
      </c>
      <c r="HG304" s="633" t="str">
        <f t="shared" si="804"/>
        <v>grey</v>
      </c>
      <c r="HH304" s="633" t="str">
        <f t="shared" si="804"/>
        <v>grey</v>
      </c>
      <c r="HI304" s="633" t="str">
        <f t="shared" si="804"/>
        <v>grey</v>
      </c>
      <c r="HJ304" s="633" t="str">
        <f t="shared" si="804"/>
        <v>grey</v>
      </c>
      <c r="HK304" s="633" t="str">
        <f t="shared" si="804"/>
        <v>grey</v>
      </c>
      <c r="HL304" s="633" t="str">
        <f t="shared" si="804"/>
        <v>grey</v>
      </c>
      <c r="HM304" s="633" t="str">
        <f t="shared" si="804"/>
        <v>grey</v>
      </c>
      <c r="HN304" s="633" t="str">
        <f t="shared" si="804"/>
        <v>grey</v>
      </c>
      <c r="HO304" s="633" t="str">
        <f t="shared" si="804"/>
        <v>grey</v>
      </c>
      <c r="HP304" s="633" t="str">
        <f t="shared" si="804"/>
        <v>grey</v>
      </c>
      <c r="HQ304" s="633" t="str">
        <f t="shared" si="804"/>
        <v>grey</v>
      </c>
      <c r="HR304" s="633" t="str">
        <f t="shared" si="804"/>
        <v>grey</v>
      </c>
      <c r="HS304" s="1163"/>
      <c r="HT304" s="1152"/>
      <c r="HU304" s="1161"/>
    </row>
    <row r="305" spans="2:229">
      <c r="B305" s="1175" t="str">
        <f>IFERROR(INDEX($DV:$DV,ROW()),"")&amp;""</f>
        <v/>
      </c>
      <c r="C305" s="1176"/>
      <c r="D305" s="1177" t="str">
        <f>IFERROR(INDEX($DX:$DX,ROW()),"")&amp;""</f>
        <v/>
      </c>
      <c r="E305" s="1176"/>
      <c r="F305" s="1175" t="str">
        <f>IFERROR(INDEX($DZ:$DZ,ROW()),"")&amp;""</f>
        <v/>
      </c>
      <c r="G305" s="1176"/>
      <c r="H305" s="1175" t="str">
        <f>IFERROR(INDEX($EB:$EB,ROW()),"")&amp;""</f>
        <v/>
      </c>
      <c r="I305" s="1176"/>
      <c r="J305" s="1175" t="str">
        <f>IFERROR(INDEX($ED:$ED,ROW()),"")&amp;""</f>
        <v/>
      </c>
      <c r="K305" s="1176"/>
      <c r="L305" s="1175" t="str">
        <f>IFERROR(INDEX($EF:$EF,ROW()),"")&amp;""</f>
        <v/>
      </c>
      <c r="M305" s="1176"/>
      <c r="N305" s="30"/>
      <c r="O305" s="1151">
        <v>5</v>
      </c>
      <c r="P305" s="1151" t="str">
        <f>IFERROR(INDEX(内線情報!$C$5:$C$54,MATCH($Q305,内線情報!$B$5:$B$54,0)),"")&amp;""</f>
        <v/>
      </c>
      <c r="Q305" s="1160"/>
      <c r="R305" s="1151" t="str">
        <f>IFERROR(INDEX(内線情報!$D$5:$D$54,MATCH($Q305,内線情報!$B$5:$B$54,0)),"")&amp;""</f>
        <v/>
      </c>
      <c r="S305" s="634" t="s">
        <v>643</v>
      </c>
      <c r="T305" s="634" t="s">
        <v>643</v>
      </c>
      <c r="U305" s="634" t="s">
        <v>643</v>
      </c>
      <c r="V305" s="634" t="s">
        <v>643</v>
      </c>
      <c r="W305" s="634" t="s">
        <v>643</v>
      </c>
      <c r="X305" s="634" t="s">
        <v>643</v>
      </c>
      <c r="Y305" s="634" t="s">
        <v>643</v>
      </c>
      <c r="Z305" s="634" t="s">
        <v>643</v>
      </c>
      <c r="AA305" s="634" t="s">
        <v>643</v>
      </c>
      <c r="AB305" s="634" t="s">
        <v>643</v>
      </c>
      <c r="AC305" s="634" t="s">
        <v>643</v>
      </c>
      <c r="AD305" s="634" t="s">
        <v>643</v>
      </c>
      <c r="AE305" s="634" t="s">
        <v>643</v>
      </c>
      <c r="AF305" s="634" t="s">
        <v>643</v>
      </c>
      <c r="AG305" s="634" t="s">
        <v>643</v>
      </c>
      <c r="AH305" s="634" t="s">
        <v>643</v>
      </c>
      <c r="AI305" s="634" t="s">
        <v>643</v>
      </c>
      <c r="AJ305" s="634" t="s">
        <v>643</v>
      </c>
      <c r="AK305" s="634" t="s">
        <v>643</v>
      </c>
      <c r="AL305" s="634" t="s">
        <v>643</v>
      </c>
      <c r="AM305" s="634" t="s">
        <v>643</v>
      </c>
      <c r="AN305" s="634" t="s">
        <v>643</v>
      </c>
      <c r="AO305" s="634" t="s">
        <v>643</v>
      </c>
      <c r="AP305" s="634" t="s">
        <v>643</v>
      </c>
      <c r="AQ305" s="634" t="s">
        <v>643</v>
      </c>
      <c r="AR305" s="634" t="s">
        <v>643</v>
      </c>
      <c r="AS305" s="634" t="s">
        <v>643</v>
      </c>
      <c r="AT305" s="634" t="s">
        <v>643</v>
      </c>
      <c r="AU305" s="634" t="s">
        <v>643</v>
      </c>
      <c r="AV305" s="634" t="s">
        <v>643</v>
      </c>
      <c r="AW305" s="634" t="s">
        <v>643</v>
      </c>
      <c r="AX305" s="634" t="s">
        <v>643</v>
      </c>
      <c r="AY305" s="634" t="s">
        <v>643</v>
      </c>
      <c r="AZ305" s="634" t="s">
        <v>643</v>
      </c>
      <c r="BA305" s="634" t="s">
        <v>643</v>
      </c>
      <c r="BB305" s="634" t="s">
        <v>643</v>
      </c>
      <c r="BC305" s="1178" t="s">
        <v>643</v>
      </c>
      <c r="BD305" s="1151" t="str">
        <f>IFERROR(IF(Q305="","",IF(ISBLANK(INDEX(内線情報!$G$5:$G$54,Q305)),1,DS305)),"")&amp;""</f>
        <v/>
      </c>
      <c r="BE305" s="1180"/>
      <c r="BP305" s="50" t="e">
        <f>INDEX(番号!$CA$5:$CB$44,C304,2)</f>
        <v>#VALUE!</v>
      </c>
      <c r="BQ305" s="50" t="str">
        <f>IF(C304="","",IF(BP305="",INDEX(番号!$CA$44:$CB303,C304,2),BP305))</f>
        <v/>
      </c>
      <c r="BR305" s="50" t="e">
        <f>INDEX(番号!$CC$5:$CE$52,C304,3)</f>
        <v>#VALUE!</v>
      </c>
      <c r="BS305" s="50" t="str">
        <f>IF(C304="","",IF(BR305="0",INDEX(番号!$CC$5:$CE$52,C304,2),BR305))&amp;""</f>
        <v/>
      </c>
      <c r="BT305" s="50" t="e">
        <f>INDEX(番号!$CA$5:$CB$44,E304,2)</f>
        <v>#VALUE!</v>
      </c>
      <c r="BU305" s="50" t="str">
        <f>IF(E304="","",IF(BT305="",INDEX(番号!$CA$44:$CB303,E304,2),BT305))&amp;""</f>
        <v/>
      </c>
      <c r="BV305" s="50" t="e">
        <f>INDEX(番号!$CC$5:$CE$52,E304,3)</f>
        <v>#VALUE!</v>
      </c>
      <c r="BW305" s="50" t="str">
        <f>IF(E304="","",IF(BV305="0",INDEX(番号!$CC$5:$CE$52,E304,2),BV305))&amp;""</f>
        <v/>
      </c>
      <c r="BX305" s="50" t="e">
        <f>INDEX(番号!$CA$5:$CB$44,G304,2)</f>
        <v>#VALUE!</v>
      </c>
      <c r="BY305" s="50" t="str">
        <f>IF(G304="","",IF(BX305="",INDEX(番号!$CA$44:$CB303,G304,2),BX305))&amp;""</f>
        <v/>
      </c>
      <c r="BZ305" s="50" t="e">
        <f>INDEX(番号!$CC$5:$CE$52,G304,3)</f>
        <v>#VALUE!</v>
      </c>
      <c r="CA305" s="50" t="str">
        <f>IF(G304="","",IF(BZ305="0",INDEX(番号!$CC$5:$CE$52,G304,2),BZ305))&amp;""</f>
        <v/>
      </c>
      <c r="CB305" s="50" t="e">
        <f>INDEX(番号!$CA$5:$CB$44,I304,2)</f>
        <v>#VALUE!</v>
      </c>
      <c r="CC305" s="50" t="str">
        <f>IF(I304="","",IF(CB305="",INDEX(番号!$CA$44:$CB303,I304,2),CB305))&amp;""</f>
        <v/>
      </c>
      <c r="CD305" s="50" t="e">
        <f>INDEX(番号!$CC$5:$CE$52,I304,3)</f>
        <v>#VALUE!</v>
      </c>
      <c r="CE305" s="50" t="str">
        <f>IF(I304="","",IF(CD305="0",INDEX(番号!$CC$5:$CE$52,I304,2),CD305))&amp;""</f>
        <v/>
      </c>
      <c r="CF305" s="50" t="e">
        <f>INDEX(番号!$CA$5:$CB$44,K304,2)</f>
        <v>#VALUE!</v>
      </c>
      <c r="CG305" s="50" t="str">
        <f>IF(K304="","",IF(CF305="",INDEX(番号!$CA$5:$CB$44,K304,1),CF305))&amp;""</f>
        <v/>
      </c>
      <c r="CH305" s="50" t="e">
        <f>INDEX(番号!$CC$5:$CE$52,K304,3)</f>
        <v>#VALUE!</v>
      </c>
      <c r="CI305" s="50" t="str">
        <f>IF(K304="","",IF(CH305="0",INDEX(番号!$CC$5:$CE$52,K304,2),CH305))&amp;""</f>
        <v/>
      </c>
      <c r="CJ305" s="50" t="e">
        <f>INDEX(番号!$CA$5:$CB$44,M304,2)</f>
        <v>#VALUE!</v>
      </c>
      <c r="CK305" s="50" t="str">
        <f>IF(M304="","",IF(CJ305="",INDEX(番号!$CA$5:$CB$44,M304,1),CJ305))&amp;""</f>
        <v/>
      </c>
      <c r="CL305" s="50" t="e">
        <f>INDEX(番号!$CC$5:$CE$52,M304,3)</f>
        <v>#VALUE!</v>
      </c>
      <c r="CM305" s="50" t="str">
        <f>IF(M304="","",IF(CL305="0",INDEX(番号!$CC$5:$CE$52,M304,2),CL305))&amp;""</f>
        <v/>
      </c>
      <c r="DA305" s="1153" t="str">
        <f>IF(DA303="grey","grey","")</f>
        <v>grey</v>
      </c>
      <c r="DB305" s="1154"/>
      <c r="DC305" s="1153" t="str">
        <f>IF(DC303="grey","grey","")</f>
        <v>grey</v>
      </c>
      <c r="DD305" s="1154"/>
      <c r="DE305" s="1153" t="str">
        <f>IF(DE303="grey","grey","")</f>
        <v>grey</v>
      </c>
      <c r="DF305" s="1154"/>
      <c r="DG305" s="1153" t="str">
        <f>IF(DG303="grey","grey","")</f>
        <v>grey</v>
      </c>
      <c r="DH305" s="1154"/>
      <c r="DI305" s="1153" t="str">
        <f>IF(DI303="grey","grey","")</f>
        <v>grey</v>
      </c>
      <c r="DJ305" s="1154"/>
      <c r="DK305" s="1153" t="str">
        <f>IF(DK303="grey","grey","")</f>
        <v>grey</v>
      </c>
      <c r="DL305" s="1154"/>
      <c r="DM305" s="22" t="str">
        <f>IFERROR(INDEX(内線情報!$BL$5:$BL$41,MATCH(R305,内線情報!$AI$5:$AI$43,0),1),"")</f>
        <v/>
      </c>
      <c r="DS305" s="1141" t="e">
        <f>INDEX(内線情報!$G$5:$G$54,MATCH(Q305,DK,0))</f>
        <v>#N/A</v>
      </c>
      <c r="DV305" s="1153" t="str">
        <f>IF(B304="DK",BQ305,IF(B304="NK",BS305,""))</f>
        <v/>
      </c>
      <c r="DW305" s="1154"/>
      <c r="DX305" s="1155" t="str">
        <f>IF(D304="DK",BU305,IF(D304="NK",BW305,""))</f>
        <v/>
      </c>
      <c r="DY305" s="1156"/>
      <c r="DZ305" s="1155" t="str">
        <f>IF(F304="DK",BY305,IF(F304="NK",CA305,""))</f>
        <v/>
      </c>
      <c r="EA305" s="1156"/>
      <c r="EB305" s="1155" t="str">
        <f>IF(H304="DK",CC305,IF(H304="NK",CE305,""))</f>
        <v/>
      </c>
      <c r="EC305" s="1156"/>
      <c r="ED305" s="1155" t="str">
        <f>IF(J304="DK",CG305,IF(J304="NK",CI305,""))</f>
        <v/>
      </c>
      <c r="EE305" s="1156"/>
      <c r="EF305" s="1155" t="str">
        <f>IF(L304="DK",CK305,IF(L304="NK",CM305,""))</f>
        <v/>
      </c>
      <c r="EG305" s="1156"/>
      <c r="ET305" s="1153"/>
      <c r="EU305" s="1154"/>
      <c r="EV305" s="1153"/>
      <c r="EW305" s="1154"/>
      <c r="EX305" s="1153"/>
      <c r="EY305" s="1154"/>
      <c r="EZ305" s="1153"/>
      <c r="FA305" s="1154"/>
      <c r="FB305" s="1153"/>
      <c r="FC305" s="1154"/>
      <c r="FD305" s="1153"/>
      <c r="FE305" s="1154"/>
      <c r="FF305" s="411"/>
      <c r="FG305" s="411"/>
      <c r="FH305" s="411"/>
      <c r="FI305" s="411"/>
      <c r="FJ305" s="411"/>
      <c r="FK305" s="411"/>
      <c r="FL305" s="411"/>
      <c r="FM305" s="411"/>
      <c r="FN305" s="411"/>
      <c r="FO305" s="411"/>
      <c r="FP305" s="411"/>
      <c r="FQ305" s="411"/>
      <c r="FR305" s="1153"/>
      <c r="FS305" s="1154"/>
      <c r="FT305" s="1153"/>
      <c r="FU305" s="1154"/>
      <c r="FV305" s="1153"/>
      <c r="FW305" s="1154"/>
      <c r="FX305" s="1153"/>
      <c r="FY305" s="1154"/>
      <c r="FZ305" s="1153"/>
      <c r="GA305" s="1154"/>
      <c r="GB305" s="1153"/>
      <c r="GC305" s="1154"/>
      <c r="GE305" s="1151" t="str">
        <f>IF($GF305="grey","grey","")</f>
        <v>grey</v>
      </c>
      <c r="GF305" s="1151" t="str">
        <f>IF($GG305="grey","grey","")</f>
        <v>grey</v>
      </c>
      <c r="GG305" s="1160" t="str">
        <f>IF(Q305="","grey",IF(COUNTIF(Q:Q,Q305)&gt;1,"red",IF(COUNTIF(_DK,Q305)&gt;0,"","red")))</f>
        <v>grey</v>
      </c>
      <c r="GH305" s="1151" t="str">
        <f>IF($GF305="grey","grey","")</f>
        <v>grey</v>
      </c>
      <c r="GI305" s="633" t="str">
        <f t="shared" ref="GI305:HR305" si="805">IF(GI294="grey","grey",IF($GG305="grey","grey",IF(S305="","yellow",IF(COUNTIF($CT$6:$CT$21,S305)&gt;0,"","red"))))</f>
        <v>grey</v>
      </c>
      <c r="GJ305" s="633" t="str">
        <f t="shared" si="805"/>
        <v>grey</v>
      </c>
      <c r="GK305" s="633" t="str">
        <f t="shared" si="805"/>
        <v>grey</v>
      </c>
      <c r="GL305" s="633" t="str">
        <f t="shared" si="805"/>
        <v>grey</v>
      </c>
      <c r="GM305" s="633" t="str">
        <f t="shared" si="805"/>
        <v>grey</v>
      </c>
      <c r="GN305" s="633" t="str">
        <f t="shared" si="805"/>
        <v>grey</v>
      </c>
      <c r="GO305" s="633" t="str">
        <f t="shared" si="805"/>
        <v>grey</v>
      </c>
      <c r="GP305" s="633" t="str">
        <f t="shared" si="805"/>
        <v>grey</v>
      </c>
      <c r="GQ305" s="633" t="str">
        <f t="shared" si="805"/>
        <v>grey</v>
      </c>
      <c r="GR305" s="633" t="str">
        <f t="shared" si="805"/>
        <v>grey</v>
      </c>
      <c r="GS305" s="633" t="str">
        <f t="shared" si="805"/>
        <v>grey</v>
      </c>
      <c r="GT305" s="633" t="str">
        <f t="shared" si="805"/>
        <v>grey</v>
      </c>
      <c r="GU305" s="633" t="str">
        <f t="shared" si="805"/>
        <v>grey</v>
      </c>
      <c r="GV305" s="633" t="str">
        <f t="shared" si="805"/>
        <v>grey</v>
      </c>
      <c r="GW305" s="633" t="str">
        <f t="shared" si="805"/>
        <v>grey</v>
      </c>
      <c r="GX305" s="633" t="str">
        <f t="shared" si="805"/>
        <v>grey</v>
      </c>
      <c r="GY305" s="633" t="str">
        <f t="shared" si="805"/>
        <v>grey</v>
      </c>
      <c r="GZ305" s="633" t="str">
        <f t="shared" si="805"/>
        <v>grey</v>
      </c>
      <c r="HA305" s="633" t="str">
        <f t="shared" si="805"/>
        <v>grey</v>
      </c>
      <c r="HB305" s="633" t="str">
        <f t="shared" si="805"/>
        <v>grey</v>
      </c>
      <c r="HC305" s="633" t="str">
        <f t="shared" si="805"/>
        <v>grey</v>
      </c>
      <c r="HD305" s="633" t="str">
        <f t="shared" si="805"/>
        <v>grey</v>
      </c>
      <c r="HE305" s="633" t="str">
        <f t="shared" si="805"/>
        <v>grey</v>
      </c>
      <c r="HF305" s="633" t="str">
        <f t="shared" si="805"/>
        <v>grey</v>
      </c>
      <c r="HG305" s="633" t="str">
        <f t="shared" si="805"/>
        <v>grey</v>
      </c>
      <c r="HH305" s="633" t="str">
        <f t="shared" si="805"/>
        <v>grey</v>
      </c>
      <c r="HI305" s="633" t="str">
        <f t="shared" si="805"/>
        <v>grey</v>
      </c>
      <c r="HJ305" s="633" t="str">
        <f t="shared" si="805"/>
        <v>grey</v>
      </c>
      <c r="HK305" s="633" t="str">
        <f t="shared" si="805"/>
        <v>grey</v>
      </c>
      <c r="HL305" s="633" t="str">
        <f t="shared" si="805"/>
        <v>grey</v>
      </c>
      <c r="HM305" s="633" t="str">
        <f t="shared" si="805"/>
        <v>grey</v>
      </c>
      <c r="HN305" s="633" t="str">
        <f t="shared" si="805"/>
        <v>grey</v>
      </c>
      <c r="HO305" s="633" t="str">
        <f t="shared" si="805"/>
        <v>grey</v>
      </c>
      <c r="HP305" s="633" t="str">
        <f t="shared" si="805"/>
        <v>grey</v>
      </c>
      <c r="HQ305" s="633" t="str">
        <f t="shared" si="805"/>
        <v>grey</v>
      </c>
      <c r="HR305" s="633" t="str">
        <f t="shared" si="805"/>
        <v>grey</v>
      </c>
      <c r="HS305" s="1162" t="str">
        <f t="shared" ref="HS305" si="806">IF($GG305="grey","grey",IF(BC305="","",IF(COUNTIF($CV$6:$CV$7,BC305)&gt;0,"","red")))</f>
        <v>grey</v>
      </c>
      <c r="HT305" s="1151" t="str">
        <f t="shared" ref="HT305:HU305" si="807">IF($GG305="grey","grey","")</f>
        <v>grey</v>
      </c>
      <c r="HU305" s="1160" t="str">
        <f t="shared" si="807"/>
        <v>grey</v>
      </c>
    </row>
    <row r="306" spans="2:229">
      <c r="B306" s="1175" t="str">
        <f>IFERROR(INDEX($DV:$DV,ROW()),"")&amp;""</f>
        <v/>
      </c>
      <c r="C306" s="1176"/>
      <c r="D306" s="1177" t="str">
        <f>IFERROR(INDEX($DX:$DX,ROW()),"")&amp;""</f>
        <v/>
      </c>
      <c r="E306" s="1176"/>
      <c r="F306" s="1175" t="str">
        <f>IFERROR(INDEX($DZ:$DZ,ROW()),"")&amp;""</f>
        <v/>
      </c>
      <c r="G306" s="1176"/>
      <c r="H306" s="1175" t="str">
        <f>IFERROR(INDEX($EB:$EB,ROW()),"")&amp;""</f>
        <v/>
      </c>
      <c r="I306" s="1176"/>
      <c r="J306" s="1175" t="str">
        <f>IFERROR(INDEX($ED:$ED,ROW()),"")&amp;""</f>
        <v/>
      </c>
      <c r="K306" s="1176"/>
      <c r="L306" s="1175" t="str">
        <f>IFERROR(INDEX($EF:$EF,ROW()),"")&amp;""</f>
        <v/>
      </c>
      <c r="M306" s="1176"/>
      <c r="O306" s="1152"/>
      <c r="P306" s="1152"/>
      <c r="Q306" s="1161"/>
      <c r="R306" s="1152"/>
      <c r="S306" s="635" t="s">
        <v>643</v>
      </c>
      <c r="T306" s="635" t="s">
        <v>643</v>
      </c>
      <c r="U306" s="635" t="s">
        <v>643</v>
      </c>
      <c r="V306" s="635" t="s">
        <v>643</v>
      </c>
      <c r="W306" s="635" t="s">
        <v>643</v>
      </c>
      <c r="X306" s="635" t="s">
        <v>643</v>
      </c>
      <c r="Y306" s="635" t="s">
        <v>643</v>
      </c>
      <c r="Z306" s="635" t="s">
        <v>643</v>
      </c>
      <c r="AA306" s="635" t="s">
        <v>643</v>
      </c>
      <c r="AB306" s="635" t="s">
        <v>643</v>
      </c>
      <c r="AC306" s="635" t="s">
        <v>643</v>
      </c>
      <c r="AD306" s="635" t="s">
        <v>643</v>
      </c>
      <c r="AE306" s="635" t="s">
        <v>643</v>
      </c>
      <c r="AF306" s="635" t="s">
        <v>643</v>
      </c>
      <c r="AG306" s="635" t="s">
        <v>643</v>
      </c>
      <c r="AH306" s="635" t="s">
        <v>643</v>
      </c>
      <c r="AI306" s="635" t="s">
        <v>643</v>
      </c>
      <c r="AJ306" s="635" t="s">
        <v>643</v>
      </c>
      <c r="AK306" s="635" t="s">
        <v>643</v>
      </c>
      <c r="AL306" s="635" t="s">
        <v>643</v>
      </c>
      <c r="AM306" s="635" t="s">
        <v>643</v>
      </c>
      <c r="AN306" s="635" t="s">
        <v>643</v>
      </c>
      <c r="AO306" s="635" t="s">
        <v>643</v>
      </c>
      <c r="AP306" s="635" t="s">
        <v>643</v>
      </c>
      <c r="AQ306" s="635" t="s">
        <v>643</v>
      </c>
      <c r="AR306" s="635" t="s">
        <v>643</v>
      </c>
      <c r="AS306" s="635" t="s">
        <v>643</v>
      </c>
      <c r="AT306" s="635" t="s">
        <v>643</v>
      </c>
      <c r="AU306" s="635" t="s">
        <v>643</v>
      </c>
      <c r="AV306" s="635" t="s">
        <v>643</v>
      </c>
      <c r="AW306" s="635" t="s">
        <v>643</v>
      </c>
      <c r="AX306" s="635" t="s">
        <v>643</v>
      </c>
      <c r="AY306" s="635" t="s">
        <v>643</v>
      </c>
      <c r="AZ306" s="635" t="s">
        <v>643</v>
      </c>
      <c r="BA306" s="635" t="s">
        <v>643</v>
      </c>
      <c r="BB306" s="635" t="s">
        <v>643</v>
      </c>
      <c r="BC306" s="1179"/>
      <c r="BD306" s="1152"/>
      <c r="BE306" s="1181"/>
      <c r="BP306" s="50" t="s">
        <v>720</v>
      </c>
      <c r="BQ306" s="50" t="str">
        <f>IF(C304="","",INDEX(外線情報!$K$5:$K$16,C304,1))&amp;""</f>
        <v/>
      </c>
      <c r="BR306" s="50" t="s">
        <v>417</v>
      </c>
      <c r="BS306" s="50" t="str">
        <f>IF(C304="","",INDEX(NK･NKG!$CG$5:$CG$52,C304,1))&amp;""</f>
        <v/>
      </c>
      <c r="BT306" s="50" t="s">
        <v>720</v>
      </c>
      <c r="BU306" s="50" t="str">
        <f>IF(E304="","",INDEX(外線情報!$K$5:$K$16,E304,1))&amp;""</f>
        <v/>
      </c>
      <c r="BV306" s="50" t="s">
        <v>417</v>
      </c>
      <c r="BW306" s="50" t="str">
        <f>IF(E304="","",INDEX(NK･NKG!$CG$5:$CG$52,E304,1))&amp;""</f>
        <v/>
      </c>
      <c r="BX306" s="50" t="s">
        <v>720</v>
      </c>
      <c r="BY306" s="50" t="str">
        <f>IF(G304="","",INDEX(外線情報!$K$5:$K$16,G304,1))&amp;""</f>
        <v/>
      </c>
      <c r="BZ306" s="50" t="s">
        <v>417</v>
      </c>
      <c r="CA306" s="50" t="str">
        <f>IF(G304="","",INDEX(NK･NKG!$CG$5:$CG$52,G304,1))&amp;""</f>
        <v/>
      </c>
      <c r="CB306" s="50" t="s">
        <v>720</v>
      </c>
      <c r="CC306" s="50" t="str">
        <f>IF(I304="","",INDEX(外線情報!$K$5:$K$16,I304,1))&amp;""</f>
        <v/>
      </c>
      <c r="CD306" s="50" t="s">
        <v>417</v>
      </c>
      <c r="CE306" s="50" t="str">
        <f>IF(I304="","",INDEX(NK･NKG!$CG$5:$CG$52,I304,1))&amp;""</f>
        <v/>
      </c>
      <c r="CF306" s="50" t="s">
        <v>720</v>
      </c>
      <c r="CG306" s="50" t="str">
        <f>IF(K304="","",INDEX(外線情報!$K$5:$K$16,K304,1))&amp;""</f>
        <v/>
      </c>
      <c r="CH306" s="50" t="s">
        <v>417</v>
      </c>
      <c r="CI306" s="50" t="str">
        <f>IF(K304="","",INDEX(NK･NKG!$CG$5:$CG$52,K304,1))&amp;""</f>
        <v/>
      </c>
      <c r="CJ306" s="50" t="s">
        <v>720</v>
      </c>
      <c r="CK306" s="50" t="str">
        <f>IF(M304="","",INDEX(外線情報!$K$5:$K$16,M304,1))&amp;""</f>
        <v/>
      </c>
      <c r="CL306" s="50" t="s">
        <v>417</v>
      </c>
      <c r="CM306" s="50" t="str">
        <f>IF(M304="","",INDEX(NK･NKG!$CG$5:$CG$52,M304,1))&amp;""</f>
        <v/>
      </c>
      <c r="DA306" s="1153" t="str">
        <f t="shared" ref="DA306" si="808">IF(DA303="grey","grey","")</f>
        <v>grey</v>
      </c>
      <c r="DB306" s="1154"/>
      <c r="DC306" s="1153" t="str">
        <f t="shared" ref="DC306" si="809">IF(DC303="grey","grey","")</f>
        <v>grey</v>
      </c>
      <c r="DD306" s="1154"/>
      <c r="DE306" s="1153" t="str">
        <f t="shared" ref="DE306" si="810">IF(DE303="grey","grey","")</f>
        <v>grey</v>
      </c>
      <c r="DF306" s="1154"/>
      <c r="DG306" s="1153" t="str">
        <f t="shared" ref="DG306" si="811">IF(DG303="grey","grey","")</f>
        <v>grey</v>
      </c>
      <c r="DH306" s="1154"/>
      <c r="DI306" s="1153" t="str">
        <f t="shared" ref="DI306" si="812">IF(DI303="grey","grey","")</f>
        <v>grey</v>
      </c>
      <c r="DJ306" s="1154"/>
      <c r="DK306" s="1153" t="str">
        <f t="shared" ref="DK306" si="813">IF(DK303="grey","grey","")</f>
        <v>grey</v>
      </c>
      <c r="DL306" s="1154"/>
      <c r="DM306" s="22" t="str">
        <f>IFERROR(INDEX(内線情報!$BL$5:$BL$41,MATCH(R306,内線情報!$AI$5:$AI$43,0),1),"")</f>
        <v/>
      </c>
      <c r="DS306" s="1141"/>
      <c r="DV306" s="1153" t="str">
        <f>IF(B304="IK",BQ306,IF(B304="NK",BS306,""))</f>
        <v/>
      </c>
      <c r="DW306" s="1154"/>
      <c r="DX306" s="1155" t="str">
        <f>IF(D304="IK",BU306,IF(D304="NK",BW306,""))</f>
        <v/>
      </c>
      <c r="DY306" s="1156"/>
      <c r="DZ306" s="1155" t="str">
        <f>IF(F304="IK",BY306,IF(F304="NK",CA306,""))</f>
        <v/>
      </c>
      <c r="EA306" s="1156"/>
      <c r="EB306" s="1155" t="str">
        <f>IF(H304="IK",CC306,IF(H304="NK",CE306,""))</f>
        <v/>
      </c>
      <c r="EC306" s="1156"/>
      <c r="ED306" s="1155" t="str">
        <f>IF(J304="IK",CG306,IF(J304="NK",CI306,""))</f>
        <v/>
      </c>
      <c r="EE306" s="1156"/>
      <c r="EF306" s="1155" t="str">
        <f>IF(L304="IK",CK306,IF(L304="NK",CM306,""))</f>
        <v/>
      </c>
      <c r="EG306" s="1156"/>
      <c r="ET306" s="1153"/>
      <c r="EU306" s="1154"/>
      <c r="EV306" s="1153"/>
      <c r="EW306" s="1154"/>
      <c r="EX306" s="1153"/>
      <c r="EY306" s="1154"/>
      <c r="EZ306" s="1153"/>
      <c r="FA306" s="1154"/>
      <c r="FB306" s="1153"/>
      <c r="FC306" s="1154"/>
      <c r="FD306" s="1153"/>
      <c r="FE306" s="1154"/>
      <c r="FF306" s="411"/>
      <c r="FG306" s="411"/>
      <c r="FH306" s="411"/>
      <c r="FI306" s="411"/>
      <c r="FJ306" s="411"/>
      <c r="FK306" s="411"/>
      <c r="FL306" s="411"/>
      <c r="FM306" s="411"/>
      <c r="FN306" s="411"/>
      <c r="FO306" s="411"/>
      <c r="FP306" s="411"/>
      <c r="FQ306" s="411"/>
      <c r="FR306" s="1153"/>
      <c r="FS306" s="1154"/>
      <c r="FT306" s="1153"/>
      <c r="FU306" s="1154"/>
      <c r="FV306" s="1153"/>
      <c r="FW306" s="1154"/>
      <c r="FX306" s="1153"/>
      <c r="FY306" s="1154"/>
      <c r="FZ306" s="1153"/>
      <c r="GA306" s="1154"/>
      <c r="GB306" s="1153"/>
      <c r="GC306" s="1154"/>
      <c r="GE306" s="1152"/>
      <c r="GF306" s="1152"/>
      <c r="GG306" s="1161"/>
      <c r="GH306" s="1152"/>
      <c r="GI306" s="633" t="str">
        <f t="shared" ref="GI306:HR306" si="814">IF(GI294="grey","grey",IF($GG305="grey","grey",IF(S306="","yellow",IF(COUNTIF($CW$6:$CW$7,S306)&gt;0,"","red"))))</f>
        <v>grey</v>
      </c>
      <c r="GJ306" s="633" t="str">
        <f t="shared" si="814"/>
        <v>grey</v>
      </c>
      <c r="GK306" s="633" t="str">
        <f t="shared" si="814"/>
        <v>grey</v>
      </c>
      <c r="GL306" s="633" t="str">
        <f t="shared" si="814"/>
        <v>grey</v>
      </c>
      <c r="GM306" s="633" t="str">
        <f t="shared" si="814"/>
        <v>grey</v>
      </c>
      <c r="GN306" s="633" t="str">
        <f t="shared" si="814"/>
        <v>grey</v>
      </c>
      <c r="GO306" s="633" t="str">
        <f t="shared" si="814"/>
        <v>grey</v>
      </c>
      <c r="GP306" s="633" t="str">
        <f t="shared" si="814"/>
        <v>grey</v>
      </c>
      <c r="GQ306" s="633" t="str">
        <f t="shared" si="814"/>
        <v>grey</v>
      </c>
      <c r="GR306" s="633" t="str">
        <f t="shared" si="814"/>
        <v>grey</v>
      </c>
      <c r="GS306" s="633" t="str">
        <f t="shared" si="814"/>
        <v>grey</v>
      </c>
      <c r="GT306" s="633" t="str">
        <f t="shared" si="814"/>
        <v>grey</v>
      </c>
      <c r="GU306" s="633" t="str">
        <f t="shared" si="814"/>
        <v>grey</v>
      </c>
      <c r="GV306" s="633" t="str">
        <f t="shared" si="814"/>
        <v>grey</v>
      </c>
      <c r="GW306" s="633" t="str">
        <f t="shared" si="814"/>
        <v>grey</v>
      </c>
      <c r="GX306" s="633" t="str">
        <f t="shared" si="814"/>
        <v>grey</v>
      </c>
      <c r="GY306" s="633" t="str">
        <f t="shared" si="814"/>
        <v>grey</v>
      </c>
      <c r="GZ306" s="633" t="str">
        <f t="shared" si="814"/>
        <v>grey</v>
      </c>
      <c r="HA306" s="633" t="str">
        <f t="shared" si="814"/>
        <v>grey</v>
      </c>
      <c r="HB306" s="633" t="str">
        <f t="shared" si="814"/>
        <v>grey</v>
      </c>
      <c r="HC306" s="633" t="str">
        <f t="shared" si="814"/>
        <v>grey</v>
      </c>
      <c r="HD306" s="633" t="str">
        <f t="shared" si="814"/>
        <v>grey</v>
      </c>
      <c r="HE306" s="633" t="str">
        <f t="shared" si="814"/>
        <v>grey</v>
      </c>
      <c r="HF306" s="633" t="str">
        <f t="shared" si="814"/>
        <v>grey</v>
      </c>
      <c r="HG306" s="633" t="str">
        <f t="shared" si="814"/>
        <v>grey</v>
      </c>
      <c r="HH306" s="633" t="str">
        <f t="shared" si="814"/>
        <v>grey</v>
      </c>
      <c r="HI306" s="633" t="str">
        <f t="shared" si="814"/>
        <v>grey</v>
      </c>
      <c r="HJ306" s="633" t="str">
        <f t="shared" si="814"/>
        <v>grey</v>
      </c>
      <c r="HK306" s="633" t="str">
        <f t="shared" si="814"/>
        <v>grey</v>
      </c>
      <c r="HL306" s="633" t="str">
        <f t="shared" si="814"/>
        <v>grey</v>
      </c>
      <c r="HM306" s="633" t="str">
        <f t="shared" si="814"/>
        <v>grey</v>
      </c>
      <c r="HN306" s="633" t="str">
        <f t="shared" si="814"/>
        <v>grey</v>
      </c>
      <c r="HO306" s="633" t="str">
        <f t="shared" si="814"/>
        <v>grey</v>
      </c>
      <c r="HP306" s="633" t="str">
        <f t="shared" si="814"/>
        <v>grey</v>
      </c>
      <c r="HQ306" s="633" t="str">
        <f t="shared" si="814"/>
        <v>grey</v>
      </c>
      <c r="HR306" s="633" t="str">
        <f t="shared" si="814"/>
        <v>grey</v>
      </c>
      <c r="HS306" s="1163"/>
      <c r="HT306" s="1152"/>
      <c r="HU306" s="1161"/>
    </row>
    <row r="307" spans="2:229">
      <c r="B307" s="1184" t="s">
        <v>1318</v>
      </c>
      <c r="C307" s="1185"/>
      <c r="D307" s="1182" t="s">
        <v>1318</v>
      </c>
      <c r="E307" s="1183"/>
      <c r="F307" s="1184" t="s">
        <v>1318</v>
      </c>
      <c r="G307" s="1185"/>
      <c r="H307" s="1182" t="s">
        <v>1318</v>
      </c>
      <c r="I307" s="1183"/>
      <c r="J307" s="1184" t="s">
        <v>1318</v>
      </c>
      <c r="K307" s="1185"/>
      <c r="L307" s="1182" t="s">
        <v>1318</v>
      </c>
      <c r="M307" s="1183"/>
      <c r="O307" s="1151">
        <v>6</v>
      </c>
      <c r="P307" s="1151" t="str">
        <f>IFERROR(INDEX(内線情報!$C$5:$C$54,MATCH($Q307,内線情報!$B$5:$B$54,0)),"")&amp;""</f>
        <v/>
      </c>
      <c r="Q307" s="1160"/>
      <c r="R307" s="1151" t="str">
        <f>IFERROR(INDEX(内線情報!$D$5:$D$54,MATCH($Q307,内線情報!$B$5:$B$54,0)),"")&amp;""</f>
        <v/>
      </c>
      <c r="S307" s="634" t="s">
        <v>643</v>
      </c>
      <c r="T307" s="634" t="s">
        <v>643</v>
      </c>
      <c r="U307" s="634" t="s">
        <v>643</v>
      </c>
      <c r="V307" s="634" t="s">
        <v>643</v>
      </c>
      <c r="W307" s="634" t="s">
        <v>643</v>
      </c>
      <c r="X307" s="634" t="s">
        <v>643</v>
      </c>
      <c r="Y307" s="634" t="s">
        <v>643</v>
      </c>
      <c r="Z307" s="634" t="s">
        <v>643</v>
      </c>
      <c r="AA307" s="634" t="s">
        <v>643</v>
      </c>
      <c r="AB307" s="634" t="s">
        <v>643</v>
      </c>
      <c r="AC307" s="634" t="s">
        <v>643</v>
      </c>
      <c r="AD307" s="634" t="s">
        <v>643</v>
      </c>
      <c r="AE307" s="634" t="s">
        <v>643</v>
      </c>
      <c r="AF307" s="634" t="s">
        <v>643</v>
      </c>
      <c r="AG307" s="634" t="s">
        <v>643</v>
      </c>
      <c r="AH307" s="634" t="s">
        <v>643</v>
      </c>
      <c r="AI307" s="634" t="s">
        <v>643</v>
      </c>
      <c r="AJ307" s="634" t="s">
        <v>643</v>
      </c>
      <c r="AK307" s="634" t="s">
        <v>643</v>
      </c>
      <c r="AL307" s="634" t="s">
        <v>643</v>
      </c>
      <c r="AM307" s="634" t="s">
        <v>643</v>
      </c>
      <c r="AN307" s="634" t="s">
        <v>643</v>
      </c>
      <c r="AO307" s="634" t="s">
        <v>643</v>
      </c>
      <c r="AP307" s="634" t="s">
        <v>643</v>
      </c>
      <c r="AQ307" s="634" t="s">
        <v>643</v>
      </c>
      <c r="AR307" s="634" t="s">
        <v>643</v>
      </c>
      <c r="AS307" s="634" t="s">
        <v>643</v>
      </c>
      <c r="AT307" s="634" t="s">
        <v>643</v>
      </c>
      <c r="AU307" s="634" t="s">
        <v>643</v>
      </c>
      <c r="AV307" s="634" t="s">
        <v>643</v>
      </c>
      <c r="AW307" s="634" t="s">
        <v>643</v>
      </c>
      <c r="AX307" s="634" t="s">
        <v>643</v>
      </c>
      <c r="AY307" s="634" t="s">
        <v>643</v>
      </c>
      <c r="AZ307" s="634" t="s">
        <v>643</v>
      </c>
      <c r="BA307" s="634" t="s">
        <v>643</v>
      </c>
      <c r="BB307" s="634" t="s">
        <v>643</v>
      </c>
      <c r="BC307" s="1178" t="s">
        <v>643</v>
      </c>
      <c r="BD307" s="1151" t="str">
        <f>IFERROR(IF(Q307="","",IF(ISBLANK(INDEX(内線情報!$G$5:$G$54,Q307)),1,DS307)),"")&amp;""</f>
        <v/>
      </c>
      <c r="BE307" s="1180"/>
      <c r="BW307" s="50"/>
      <c r="CH307" s="50"/>
      <c r="CI307" s="50"/>
      <c r="DA307" s="1153" t="str">
        <f>IF(DA303="grey","grey",IF(AND(B304&lt;&gt;$BG$7,B304&lt;&gt;$BG$9,B304&lt;&gt;$BG$13,B304&lt;&gt;$BG$12),"grey",IF(B307="","yellow",IF(COUNTIF($CN$6:$CN$32,B307)&gt;0,"","red"))))</f>
        <v>grey</v>
      </c>
      <c r="DB307" s="1154"/>
      <c r="DC307" s="1153" t="str">
        <f>IF(DC303="grey","grey",IF(AND(D304&lt;&gt;$BG$7,D304&lt;&gt;$BG$9,D304&lt;&gt;$BG$13,D304&lt;&gt;$BG$12),"grey",IF(D307="","yellow",IF(COUNTIF($CN$6:$CN$32,D307)&gt;0,"","red"))))</f>
        <v>grey</v>
      </c>
      <c r="DD307" s="1154"/>
      <c r="DE307" s="1164" t="str">
        <f>IF(DE303="grey","grey",IF(AND(F304&lt;&gt;$BG$7,F304&lt;&gt;$BG$9,F304&lt;&gt;$BG$13,F304&lt;&gt;$BG$12),"grey",IF(F307="","yellow",IF(COUNTIF($CN$6:$CN$32,F307)&gt;0,"","red"))))</f>
        <v>grey</v>
      </c>
      <c r="DF307" s="1165"/>
      <c r="DG307" s="1164" t="str">
        <f>IF(DG303="grey","grey",IF(AND(H304&lt;&gt;$BG$7,H304&lt;&gt;$BG$9,H304&lt;&gt;$BG$13,H304&lt;&gt;$BG$12),"grey",IF(H307="","yellow",IF(COUNTIF($CN$6:$CN$32,H307)&gt;0,"","red"))))</f>
        <v>grey</v>
      </c>
      <c r="DH307" s="1165"/>
      <c r="DI307" s="1164" t="str">
        <f>IF(DI303="grey","grey",IF(AND(J304&lt;&gt;$BG$7,J304&lt;&gt;$BG$9,J304&lt;&gt;$BG$13,J304&lt;&gt;$BG$12),"grey",IF(J307="","yellow",IF(COUNTIF($CN$6:$CN$32,J307)&gt;0,"","red"))))</f>
        <v>grey</v>
      </c>
      <c r="DJ307" s="1165"/>
      <c r="DK307" s="1164" t="str">
        <f>IF(DK303="grey","grey",IF(AND(L304&lt;&gt;$BG$7,L304&lt;&gt;$BG$9,L304&lt;&gt;$BG$13,L304&lt;&gt;$BG$12),"grey",IF(L307="","yellow",IF(COUNTIF($CN$6:$CN$32,L307)&gt;0,"","red"))))</f>
        <v>grey</v>
      </c>
      <c r="DL307" s="1165"/>
      <c r="DM307" s="22" t="str">
        <f>IFERROR(INDEX(内線情報!$BL$5:$BL$41,MATCH(R307,内線情報!$AI$5:$AI$43,0),1),"")</f>
        <v/>
      </c>
      <c r="DS307" s="1141" t="e">
        <f>INDEX(内線情報!$G$5:$G$54,MATCH(Q307,DK,0))</f>
        <v>#N/A</v>
      </c>
      <c r="DV307" s="1153"/>
      <c r="DW307" s="1154"/>
      <c r="DX307" s="1153"/>
      <c r="DY307" s="1154"/>
      <c r="DZ307" s="1153"/>
      <c r="EA307" s="1154"/>
      <c r="EB307" s="1153"/>
      <c r="EC307" s="1154"/>
      <c r="ED307" s="1153"/>
      <c r="EE307" s="1154"/>
      <c r="EF307" s="1153"/>
      <c r="EG307" s="1154"/>
      <c r="ET307" s="1153"/>
      <c r="EU307" s="1154"/>
      <c r="EV307" s="1153"/>
      <c r="EW307" s="1154"/>
      <c r="EX307" s="1153"/>
      <c r="EY307" s="1154"/>
      <c r="EZ307" s="1153"/>
      <c r="FA307" s="1154"/>
      <c r="FB307" s="1153"/>
      <c r="FC307" s="1154"/>
      <c r="FD307" s="1153"/>
      <c r="FE307" s="1154"/>
      <c r="FF307" s="411"/>
      <c r="FG307" s="411"/>
      <c r="FH307" s="411"/>
      <c r="FI307" s="411"/>
      <c r="FJ307" s="411"/>
      <c r="FK307" s="411"/>
      <c r="FL307" s="411"/>
      <c r="FM307" s="411"/>
      <c r="FN307" s="411"/>
      <c r="FO307" s="411"/>
      <c r="FP307" s="411"/>
      <c r="FQ307" s="411"/>
      <c r="FR307" s="1153"/>
      <c r="FS307" s="1154"/>
      <c r="FT307" s="1153"/>
      <c r="FU307" s="1154"/>
      <c r="FV307" s="1153"/>
      <c r="FW307" s="1154"/>
      <c r="FX307" s="1153"/>
      <c r="FY307" s="1154"/>
      <c r="FZ307" s="1153"/>
      <c r="GA307" s="1154"/>
      <c r="GB307" s="1153"/>
      <c r="GC307" s="1154"/>
      <c r="GE307" s="1151" t="str">
        <f>IF($GF307="grey","grey","")</f>
        <v>grey</v>
      </c>
      <c r="GF307" s="1151" t="str">
        <f>IF($GG307="grey","grey","")</f>
        <v>grey</v>
      </c>
      <c r="GG307" s="1160" t="str">
        <f>IF(Q307="","grey",IF(COUNTIF(Q:Q,Q307)&gt;1,"red",IF(COUNTIF(_DK,Q307)&gt;0,"","red")))</f>
        <v>grey</v>
      </c>
      <c r="GH307" s="1151" t="str">
        <f>IF($GF307="grey","grey","")</f>
        <v>grey</v>
      </c>
      <c r="GI307" s="633" t="str">
        <f t="shared" ref="GI307:HR307" si="815">IF(GI294="grey","grey",IF($GG307="grey","grey",IF(S307="","yellow",IF(COUNTIF($CT$6:$CT$21,S307)&gt;0,"","red"))))</f>
        <v>grey</v>
      </c>
      <c r="GJ307" s="633" t="str">
        <f t="shared" si="815"/>
        <v>grey</v>
      </c>
      <c r="GK307" s="633" t="str">
        <f t="shared" si="815"/>
        <v>grey</v>
      </c>
      <c r="GL307" s="633" t="str">
        <f t="shared" si="815"/>
        <v>grey</v>
      </c>
      <c r="GM307" s="633" t="str">
        <f t="shared" si="815"/>
        <v>grey</v>
      </c>
      <c r="GN307" s="633" t="str">
        <f t="shared" si="815"/>
        <v>grey</v>
      </c>
      <c r="GO307" s="633" t="str">
        <f t="shared" si="815"/>
        <v>grey</v>
      </c>
      <c r="GP307" s="633" t="str">
        <f t="shared" si="815"/>
        <v>grey</v>
      </c>
      <c r="GQ307" s="633" t="str">
        <f t="shared" si="815"/>
        <v>grey</v>
      </c>
      <c r="GR307" s="633" t="str">
        <f t="shared" si="815"/>
        <v>grey</v>
      </c>
      <c r="GS307" s="633" t="str">
        <f t="shared" si="815"/>
        <v>grey</v>
      </c>
      <c r="GT307" s="633" t="str">
        <f t="shared" si="815"/>
        <v>grey</v>
      </c>
      <c r="GU307" s="633" t="str">
        <f t="shared" si="815"/>
        <v>grey</v>
      </c>
      <c r="GV307" s="633" t="str">
        <f t="shared" si="815"/>
        <v>grey</v>
      </c>
      <c r="GW307" s="633" t="str">
        <f t="shared" si="815"/>
        <v>grey</v>
      </c>
      <c r="GX307" s="633" t="str">
        <f t="shared" si="815"/>
        <v>grey</v>
      </c>
      <c r="GY307" s="633" t="str">
        <f t="shared" si="815"/>
        <v>grey</v>
      </c>
      <c r="GZ307" s="633" t="str">
        <f t="shared" si="815"/>
        <v>grey</v>
      </c>
      <c r="HA307" s="633" t="str">
        <f t="shared" si="815"/>
        <v>grey</v>
      </c>
      <c r="HB307" s="633" t="str">
        <f t="shared" si="815"/>
        <v>grey</v>
      </c>
      <c r="HC307" s="633" t="str">
        <f t="shared" si="815"/>
        <v>grey</v>
      </c>
      <c r="HD307" s="633" t="str">
        <f t="shared" si="815"/>
        <v>grey</v>
      </c>
      <c r="HE307" s="633" t="str">
        <f t="shared" si="815"/>
        <v>grey</v>
      </c>
      <c r="HF307" s="633" t="str">
        <f t="shared" si="815"/>
        <v>grey</v>
      </c>
      <c r="HG307" s="633" t="str">
        <f t="shared" si="815"/>
        <v>grey</v>
      </c>
      <c r="HH307" s="633" t="str">
        <f t="shared" si="815"/>
        <v>grey</v>
      </c>
      <c r="HI307" s="633" t="str">
        <f t="shared" si="815"/>
        <v>grey</v>
      </c>
      <c r="HJ307" s="633" t="str">
        <f t="shared" si="815"/>
        <v>grey</v>
      </c>
      <c r="HK307" s="633" t="str">
        <f t="shared" si="815"/>
        <v>grey</v>
      </c>
      <c r="HL307" s="633" t="str">
        <f t="shared" si="815"/>
        <v>grey</v>
      </c>
      <c r="HM307" s="633" t="str">
        <f t="shared" si="815"/>
        <v>grey</v>
      </c>
      <c r="HN307" s="633" t="str">
        <f t="shared" si="815"/>
        <v>grey</v>
      </c>
      <c r="HO307" s="633" t="str">
        <f t="shared" si="815"/>
        <v>grey</v>
      </c>
      <c r="HP307" s="633" t="str">
        <f t="shared" si="815"/>
        <v>grey</v>
      </c>
      <c r="HQ307" s="633" t="str">
        <f t="shared" si="815"/>
        <v>grey</v>
      </c>
      <c r="HR307" s="633" t="str">
        <f t="shared" si="815"/>
        <v>grey</v>
      </c>
      <c r="HS307" s="1162" t="str">
        <f t="shared" ref="HS307" si="816">IF($GG307="grey","grey",IF(BC307="","",IF(COUNTIF($CV$6:$CV$7,BC307)&gt;0,"","red")))</f>
        <v>grey</v>
      </c>
      <c r="HT307" s="1151" t="str">
        <f t="shared" ref="HT307:HU307" si="817">IF($GG307="grey","grey","")</f>
        <v>grey</v>
      </c>
      <c r="HU307" s="1160" t="str">
        <f t="shared" si="817"/>
        <v>grey</v>
      </c>
    </row>
    <row r="308" spans="2:229">
      <c r="B308" s="1186" t="s">
        <v>303</v>
      </c>
      <c r="C308" s="1187"/>
      <c r="D308" s="1186" t="s">
        <v>304</v>
      </c>
      <c r="E308" s="1187"/>
      <c r="F308" s="1186" t="s">
        <v>305</v>
      </c>
      <c r="G308" s="1187"/>
      <c r="H308" s="1186" t="s">
        <v>306</v>
      </c>
      <c r="I308" s="1187"/>
      <c r="J308" s="1186" t="s">
        <v>307</v>
      </c>
      <c r="K308" s="1187"/>
      <c r="L308" s="1186" t="s">
        <v>308</v>
      </c>
      <c r="M308" s="1187"/>
      <c r="O308" s="1152"/>
      <c r="P308" s="1152"/>
      <c r="Q308" s="1161"/>
      <c r="R308" s="1152"/>
      <c r="S308" s="635" t="s">
        <v>643</v>
      </c>
      <c r="T308" s="635" t="s">
        <v>643</v>
      </c>
      <c r="U308" s="635" t="s">
        <v>643</v>
      </c>
      <c r="V308" s="635" t="s">
        <v>643</v>
      </c>
      <c r="W308" s="635" t="s">
        <v>643</v>
      </c>
      <c r="X308" s="635" t="s">
        <v>643</v>
      </c>
      <c r="Y308" s="635" t="s">
        <v>643</v>
      </c>
      <c r="Z308" s="635" t="s">
        <v>643</v>
      </c>
      <c r="AA308" s="635" t="s">
        <v>643</v>
      </c>
      <c r="AB308" s="635" t="s">
        <v>643</v>
      </c>
      <c r="AC308" s="635" t="s">
        <v>643</v>
      </c>
      <c r="AD308" s="635" t="s">
        <v>643</v>
      </c>
      <c r="AE308" s="635" t="s">
        <v>643</v>
      </c>
      <c r="AF308" s="635" t="s">
        <v>643</v>
      </c>
      <c r="AG308" s="635" t="s">
        <v>643</v>
      </c>
      <c r="AH308" s="635" t="s">
        <v>643</v>
      </c>
      <c r="AI308" s="635" t="s">
        <v>643</v>
      </c>
      <c r="AJ308" s="635" t="s">
        <v>643</v>
      </c>
      <c r="AK308" s="635" t="s">
        <v>643</v>
      </c>
      <c r="AL308" s="635" t="s">
        <v>643</v>
      </c>
      <c r="AM308" s="635" t="s">
        <v>643</v>
      </c>
      <c r="AN308" s="635" t="s">
        <v>643</v>
      </c>
      <c r="AO308" s="635" t="s">
        <v>643</v>
      </c>
      <c r="AP308" s="635" t="s">
        <v>643</v>
      </c>
      <c r="AQ308" s="635" t="s">
        <v>643</v>
      </c>
      <c r="AR308" s="635" t="s">
        <v>643</v>
      </c>
      <c r="AS308" s="635" t="s">
        <v>643</v>
      </c>
      <c r="AT308" s="635" t="s">
        <v>643</v>
      </c>
      <c r="AU308" s="635" t="s">
        <v>643</v>
      </c>
      <c r="AV308" s="635" t="s">
        <v>643</v>
      </c>
      <c r="AW308" s="635" t="s">
        <v>643</v>
      </c>
      <c r="AX308" s="635" t="s">
        <v>643</v>
      </c>
      <c r="AY308" s="635" t="s">
        <v>643</v>
      </c>
      <c r="AZ308" s="635" t="s">
        <v>643</v>
      </c>
      <c r="BA308" s="635" t="s">
        <v>643</v>
      </c>
      <c r="BB308" s="635" t="s">
        <v>643</v>
      </c>
      <c r="BC308" s="1179"/>
      <c r="BD308" s="1152"/>
      <c r="BE308" s="1181"/>
      <c r="BQ308" s="52"/>
      <c r="BS308" s="52"/>
      <c r="BU308" s="52"/>
      <c r="BV308" s="50"/>
      <c r="BW308" s="52"/>
      <c r="BY308" s="52"/>
      <c r="CA308" s="52"/>
      <c r="CC308" s="52"/>
      <c r="CE308" s="52"/>
      <c r="CG308" s="52"/>
      <c r="CH308" s="50"/>
      <c r="CI308" s="52"/>
      <c r="CK308" s="52"/>
      <c r="CM308" s="52"/>
      <c r="DA308" s="1166" t="str">
        <f>IFERROR(IF(COUNT(Q297:Q322)&gt;0,IF($DN296&lt;24,"grey",B308),"grey"),B308)</f>
        <v>grey</v>
      </c>
      <c r="DB308" s="1167"/>
      <c r="DC308" s="1166" t="str">
        <f>IFERROR(IF(COUNT(Q297:Q322)&gt;0,IF($DN296&lt;24,"grey",D308),"grey"),D308)</f>
        <v>grey</v>
      </c>
      <c r="DD308" s="1167"/>
      <c r="DE308" s="1166" t="str">
        <f>IFERROR(IF(COUNT(Q297:Q322)&gt;0,IF($DN296&lt;24,"grey",F308),"grey"),F308)</f>
        <v>grey</v>
      </c>
      <c r="DF308" s="1167"/>
      <c r="DG308" s="1166" t="str">
        <f>IFERROR(IF(COUNT(Q297:Q322)&gt;0,IF($DN296&lt;24,"grey",H308),"grey"),H308)</f>
        <v>grey</v>
      </c>
      <c r="DH308" s="1167"/>
      <c r="DI308" s="1166" t="str">
        <f>IFERROR(IF(COUNT(Q297:Q322)&gt;0,IF($DN296&lt;24,"grey",J308),"grey"),J308)</f>
        <v>grey</v>
      </c>
      <c r="DJ308" s="1167"/>
      <c r="DK308" s="1166" t="str">
        <f>IFERROR(IF(COUNT(Q297:Q322)&gt;0,IF($DN296&lt;24,"grey",L308),"grey"),L308)</f>
        <v>grey</v>
      </c>
      <c r="DL308" s="1167"/>
      <c r="DM308" s="22" t="str">
        <f>IFERROR(INDEX(内線情報!$BL$5:$BL$41,MATCH(R308,内線情報!$AI$5:$AI$43,0),1),"")</f>
        <v/>
      </c>
      <c r="DS308" s="1141"/>
      <c r="DV308" s="1166"/>
      <c r="DW308" s="1167"/>
      <c r="DX308" s="1166"/>
      <c r="DY308" s="1167"/>
      <c r="DZ308" s="1166"/>
      <c r="EA308" s="1167"/>
      <c r="EB308" s="1166"/>
      <c r="EC308" s="1167"/>
      <c r="ED308" s="1166"/>
      <c r="EE308" s="1167"/>
      <c r="EF308" s="1166"/>
      <c r="EG308" s="1167"/>
      <c r="ET308" s="1166"/>
      <c r="EU308" s="1167"/>
      <c r="EV308" s="1166"/>
      <c r="EW308" s="1167"/>
      <c r="EX308" s="1166"/>
      <c r="EY308" s="1167"/>
      <c r="EZ308" s="1166"/>
      <c r="FA308" s="1167"/>
      <c r="FB308" s="1166"/>
      <c r="FC308" s="1167"/>
      <c r="FD308" s="1166"/>
      <c r="FE308" s="1167"/>
      <c r="FF308" s="420"/>
      <c r="FG308" s="420"/>
      <c r="FH308" s="420"/>
      <c r="FI308" s="420"/>
      <c r="FJ308" s="420"/>
      <c r="FK308" s="420"/>
      <c r="FL308" s="420"/>
      <c r="FM308" s="420"/>
      <c r="FN308" s="420"/>
      <c r="FO308" s="420"/>
      <c r="FP308" s="420"/>
      <c r="FQ308" s="420"/>
      <c r="FR308" s="1166"/>
      <c r="FS308" s="1167"/>
      <c r="FT308" s="1166"/>
      <c r="FU308" s="1167"/>
      <c r="FV308" s="1166"/>
      <c r="FW308" s="1167"/>
      <c r="FX308" s="1166"/>
      <c r="FY308" s="1167"/>
      <c r="FZ308" s="1166"/>
      <c r="GA308" s="1167"/>
      <c r="GB308" s="1166"/>
      <c r="GC308" s="1167"/>
      <c r="GE308" s="1152"/>
      <c r="GF308" s="1152"/>
      <c r="GG308" s="1161"/>
      <c r="GH308" s="1152"/>
      <c r="GI308" s="633" t="str">
        <f t="shared" ref="GI308:HR308" si="818">IF(GI294="grey","grey",IF($GG307="grey","grey",IF(S308="","yellow",IF(COUNTIF($CW$6:$CW$7,S308)&gt;0,"","red"))))</f>
        <v>grey</v>
      </c>
      <c r="GJ308" s="633" t="str">
        <f t="shared" si="818"/>
        <v>grey</v>
      </c>
      <c r="GK308" s="633" t="str">
        <f t="shared" si="818"/>
        <v>grey</v>
      </c>
      <c r="GL308" s="633" t="str">
        <f t="shared" si="818"/>
        <v>grey</v>
      </c>
      <c r="GM308" s="633" t="str">
        <f t="shared" si="818"/>
        <v>grey</v>
      </c>
      <c r="GN308" s="633" t="str">
        <f t="shared" si="818"/>
        <v>grey</v>
      </c>
      <c r="GO308" s="633" t="str">
        <f t="shared" si="818"/>
        <v>grey</v>
      </c>
      <c r="GP308" s="633" t="str">
        <f t="shared" si="818"/>
        <v>grey</v>
      </c>
      <c r="GQ308" s="633" t="str">
        <f t="shared" si="818"/>
        <v>grey</v>
      </c>
      <c r="GR308" s="633" t="str">
        <f t="shared" si="818"/>
        <v>grey</v>
      </c>
      <c r="GS308" s="633" t="str">
        <f t="shared" si="818"/>
        <v>grey</v>
      </c>
      <c r="GT308" s="633" t="str">
        <f t="shared" si="818"/>
        <v>grey</v>
      </c>
      <c r="GU308" s="633" t="str">
        <f t="shared" si="818"/>
        <v>grey</v>
      </c>
      <c r="GV308" s="633" t="str">
        <f t="shared" si="818"/>
        <v>grey</v>
      </c>
      <c r="GW308" s="633" t="str">
        <f t="shared" si="818"/>
        <v>grey</v>
      </c>
      <c r="GX308" s="633" t="str">
        <f t="shared" si="818"/>
        <v>grey</v>
      </c>
      <c r="GY308" s="633" t="str">
        <f t="shared" si="818"/>
        <v>grey</v>
      </c>
      <c r="GZ308" s="633" t="str">
        <f t="shared" si="818"/>
        <v>grey</v>
      </c>
      <c r="HA308" s="633" t="str">
        <f t="shared" si="818"/>
        <v>grey</v>
      </c>
      <c r="HB308" s="633" t="str">
        <f t="shared" si="818"/>
        <v>grey</v>
      </c>
      <c r="HC308" s="633" t="str">
        <f t="shared" si="818"/>
        <v>grey</v>
      </c>
      <c r="HD308" s="633" t="str">
        <f t="shared" si="818"/>
        <v>grey</v>
      </c>
      <c r="HE308" s="633" t="str">
        <f t="shared" si="818"/>
        <v>grey</v>
      </c>
      <c r="HF308" s="633" t="str">
        <f t="shared" si="818"/>
        <v>grey</v>
      </c>
      <c r="HG308" s="633" t="str">
        <f t="shared" si="818"/>
        <v>grey</v>
      </c>
      <c r="HH308" s="633" t="str">
        <f t="shared" si="818"/>
        <v>grey</v>
      </c>
      <c r="HI308" s="633" t="str">
        <f t="shared" si="818"/>
        <v>grey</v>
      </c>
      <c r="HJ308" s="633" t="str">
        <f t="shared" si="818"/>
        <v>grey</v>
      </c>
      <c r="HK308" s="633" t="str">
        <f t="shared" si="818"/>
        <v>grey</v>
      </c>
      <c r="HL308" s="633" t="str">
        <f t="shared" si="818"/>
        <v>grey</v>
      </c>
      <c r="HM308" s="633" t="str">
        <f t="shared" si="818"/>
        <v>grey</v>
      </c>
      <c r="HN308" s="633" t="str">
        <f t="shared" si="818"/>
        <v>grey</v>
      </c>
      <c r="HO308" s="633" t="str">
        <f t="shared" si="818"/>
        <v>grey</v>
      </c>
      <c r="HP308" s="633" t="str">
        <f t="shared" si="818"/>
        <v>grey</v>
      </c>
      <c r="HQ308" s="633" t="str">
        <f t="shared" si="818"/>
        <v>grey</v>
      </c>
      <c r="HR308" s="633" t="str">
        <f t="shared" si="818"/>
        <v>grey</v>
      </c>
      <c r="HS308" s="1163"/>
      <c r="HT308" s="1152"/>
      <c r="HU308" s="1161"/>
    </row>
    <row r="309" spans="2:229">
      <c r="B309" s="34" t="s">
        <v>57</v>
      </c>
      <c r="C309" s="35"/>
      <c r="D309" s="34" t="s">
        <v>57</v>
      </c>
      <c r="E309" s="35"/>
      <c r="F309" s="34" t="s">
        <v>57</v>
      </c>
      <c r="G309" s="35"/>
      <c r="H309" s="34" t="s">
        <v>57</v>
      </c>
      <c r="I309" s="35"/>
      <c r="J309" s="34" t="s">
        <v>57</v>
      </c>
      <c r="K309" s="35"/>
      <c r="L309" s="34" t="s">
        <v>57</v>
      </c>
      <c r="M309" s="35"/>
      <c r="O309" s="1151">
        <v>7</v>
      </c>
      <c r="P309" s="1151" t="str">
        <f>IFERROR(INDEX(内線情報!$C$5:$C$54,MATCH($Q309,内線情報!$B$5:$B$54,0)),"")&amp;""</f>
        <v/>
      </c>
      <c r="Q309" s="1160"/>
      <c r="R309" s="1151" t="str">
        <f>IFERROR(INDEX(内線情報!$D$5:$D$54,MATCH($Q309,内線情報!$B$5:$B$54,0)),"")&amp;""</f>
        <v/>
      </c>
      <c r="S309" s="634" t="s">
        <v>643</v>
      </c>
      <c r="T309" s="634" t="s">
        <v>643</v>
      </c>
      <c r="U309" s="634" t="s">
        <v>643</v>
      </c>
      <c r="V309" s="634" t="s">
        <v>643</v>
      </c>
      <c r="W309" s="634" t="s">
        <v>643</v>
      </c>
      <c r="X309" s="634" t="s">
        <v>643</v>
      </c>
      <c r="Y309" s="634" t="s">
        <v>643</v>
      </c>
      <c r="Z309" s="634" t="s">
        <v>643</v>
      </c>
      <c r="AA309" s="634" t="s">
        <v>643</v>
      </c>
      <c r="AB309" s="634" t="s">
        <v>643</v>
      </c>
      <c r="AC309" s="634" t="s">
        <v>643</v>
      </c>
      <c r="AD309" s="634" t="s">
        <v>643</v>
      </c>
      <c r="AE309" s="634" t="s">
        <v>643</v>
      </c>
      <c r="AF309" s="634" t="s">
        <v>643</v>
      </c>
      <c r="AG309" s="634" t="s">
        <v>643</v>
      </c>
      <c r="AH309" s="634" t="s">
        <v>643</v>
      </c>
      <c r="AI309" s="634" t="s">
        <v>643</v>
      </c>
      <c r="AJ309" s="634" t="s">
        <v>643</v>
      </c>
      <c r="AK309" s="634" t="s">
        <v>643</v>
      </c>
      <c r="AL309" s="634" t="s">
        <v>643</v>
      </c>
      <c r="AM309" s="634" t="s">
        <v>643</v>
      </c>
      <c r="AN309" s="634" t="s">
        <v>643</v>
      </c>
      <c r="AO309" s="634" t="s">
        <v>643</v>
      </c>
      <c r="AP309" s="634" t="s">
        <v>643</v>
      </c>
      <c r="AQ309" s="634" t="s">
        <v>643</v>
      </c>
      <c r="AR309" s="634" t="s">
        <v>643</v>
      </c>
      <c r="AS309" s="634" t="s">
        <v>643</v>
      </c>
      <c r="AT309" s="634" t="s">
        <v>643</v>
      </c>
      <c r="AU309" s="634" t="s">
        <v>643</v>
      </c>
      <c r="AV309" s="634" t="s">
        <v>643</v>
      </c>
      <c r="AW309" s="634" t="s">
        <v>643</v>
      </c>
      <c r="AX309" s="634" t="s">
        <v>643</v>
      </c>
      <c r="AY309" s="634" t="s">
        <v>643</v>
      </c>
      <c r="AZ309" s="634" t="s">
        <v>643</v>
      </c>
      <c r="BA309" s="634" t="s">
        <v>643</v>
      </c>
      <c r="BB309" s="634" t="s">
        <v>643</v>
      </c>
      <c r="BC309" s="1178" t="s">
        <v>643</v>
      </c>
      <c r="BD309" s="1151" t="str">
        <f>IFERROR(IF(Q309="","",IF(ISBLANK(INDEX(内線情報!$G$5:$G$54,Q309)),1,DS309)),"")&amp;""</f>
        <v/>
      </c>
      <c r="BE309" s="1180"/>
      <c r="BU309" s="50"/>
      <c r="BV309" s="50"/>
      <c r="BW309" s="50"/>
      <c r="CG309" s="50"/>
      <c r="CH309" s="50"/>
      <c r="CI309" s="50"/>
      <c r="DA309" s="34" t="str">
        <f>IF(DA308="grey","grey",IF(B309="","yellow",IF(COUNTIF($BG$6:$BG$39,B309)&gt;0,"","red")))</f>
        <v>grey</v>
      </c>
      <c r="DB309" s="35" t="str">
        <f ca="1">IF(DA308="grey","grey",IFERROR(IF(COUNTIF(INDIRECT(B309),SUBSTITUTE(C309,"*","~")),EU309,"red"),IF(AND(C309&lt;&gt;$BG$7,C309&lt;&gt;$BG$8,C309&lt;&gt;$BG$9,C309&lt;&gt;$BG$10,C309&lt;&gt;$BG$11,C309&lt;&gt;$BG$12,C309&lt;&gt;$BG$13),"grey",EU309)))</f>
        <v>grey</v>
      </c>
      <c r="DC309" s="34" t="str">
        <f>IF(DC308="grey","grey",IF(D309="","yellow",IF(COUNTIF($BG$6:$BG$39,D309)&gt;0,"","red")))</f>
        <v>grey</v>
      </c>
      <c r="DD309" s="35" t="str">
        <f ca="1">IF(DC308="grey","grey",IFERROR(IF(COUNTIF(INDIRECT(D309),SUBSTITUTE(E309,"*","~")),EW309,"red"),IF(AND(E309&lt;&gt;$BG$7,E309&lt;&gt;$BG$8,E309&lt;&gt;$BG$9,E309&lt;&gt;$BG$10,E309&lt;&gt;$BG$11,E309&lt;&gt;$BG$12,E309&lt;&gt;$BG$13),"grey",EW309)))</f>
        <v>grey</v>
      </c>
      <c r="DE309" s="34" t="str">
        <f>IF(DE308="grey","grey",IF(F309="","yellow",IF(COUNTIF($BG$6:$BG$39,F309)&gt;0,"","red")))</f>
        <v>grey</v>
      </c>
      <c r="DF309" s="35" t="str">
        <f ca="1">IF(DE308="grey","grey",IFERROR(IF(COUNTIF(INDIRECT(F309),SUBSTITUTE(G309,"*","~")),EY309,"red"),IF(AND(G309&lt;&gt;$BG$7,G309&lt;&gt;$BG$8,G309&lt;&gt;$BG$9,G309&lt;&gt;$BG$10,G309&lt;&gt;$BG$11,G309&lt;&gt;$BG$12,G309&lt;&gt;$BG$13),"grey",EY309)))</f>
        <v>grey</v>
      </c>
      <c r="DG309" s="34" t="str">
        <f>IF(DG308="grey","grey",IF(H309="","yellow",IF(COUNTIF($BG$6:$BG$39,H309)&gt;0,"","red")))</f>
        <v>grey</v>
      </c>
      <c r="DH309" s="35" t="str">
        <f ca="1">IF(DG308="grey","grey",IFERROR(IF(COUNTIF(INDIRECT(H309),SUBSTITUTE(I309,"*","~")),FA309,"red"),IF(AND(I309&lt;&gt;$BG$7,I309&lt;&gt;$BG$8,I309&lt;&gt;$BG$9,I309&lt;&gt;$BG$10,I309&lt;&gt;$BG$11,I309&lt;&gt;$BG$12,I309&lt;&gt;$BG$13),"grey",FA309)))</f>
        <v>grey</v>
      </c>
      <c r="DI309" s="34" t="str">
        <f>IF(DI308="grey","grey",IF(J309="","yellow",IF(COUNTIF($BG$6:$BG$39,J309)&gt;0,"","red")))</f>
        <v>grey</v>
      </c>
      <c r="DJ309" s="35" t="str">
        <f ca="1">IF(DI308="grey","grey",IFERROR(IF(COUNTIF(INDIRECT(J309),SUBSTITUTE(K309,"*","~")),FC309,"red"),IF(AND(K309&lt;&gt;$BG$7,K309&lt;&gt;$BG$8,K309&lt;&gt;$BG$9,K309&lt;&gt;$BG$10,K309&lt;&gt;$BG$11,K309&lt;&gt;$BG$12,K309&lt;&gt;$BG$13),"grey",FC309)))</f>
        <v>grey</v>
      </c>
      <c r="DK309" s="34" t="str">
        <f>IF(DK308="grey","grey",IF(L309="","yellow",IF(COUNTIF($BG$6:$BG$39,L309)&gt;0,"","red")))</f>
        <v>grey</v>
      </c>
      <c r="DL309" s="35" t="str">
        <f ca="1">IF(DK308="grey","grey",IFERROR(IF(COUNTIF(INDIRECT(L309),SUBSTITUTE(M309,"*","~")),FE309,"red"),IF(AND(M309&lt;&gt;$BG$7,M309&lt;&gt;$BG$8,M309&lt;&gt;$BG$9,M309&lt;&gt;$BG$10,M309&lt;&gt;$BG$11,M309&lt;&gt;$BG$12,M309&lt;&gt;$BG$13),"grey",FE309)))</f>
        <v>grey</v>
      </c>
      <c r="DM309" s="22" t="str">
        <f>IFERROR(INDEX(内線情報!$BL$5:$BL$41,MATCH(R309,内線情報!$AI$5:$AI$43,0),1),"")</f>
        <v/>
      </c>
      <c r="DS309" s="1141" t="e">
        <f>INDEX(内線情報!$G$5:$G$54,MATCH(Q309,DK,0))</f>
        <v>#N/A</v>
      </c>
      <c r="DV309" s="34" t="str">
        <f>CONCATENATE(B309,C309)</f>
        <v>未使用</v>
      </c>
      <c r="DW309" s="35"/>
      <c r="DX309" s="34" t="str">
        <f>CONCATENATE(D309,E309)</f>
        <v>未使用</v>
      </c>
      <c r="DY309" s="35"/>
      <c r="DZ309" s="34" t="str">
        <f>CONCATENATE(F309,G309)</f>
        <v>未使用</v>
      </c>
      <c r="EA309" s="35"/>
      <c r="EB309" s="34" t="str">
        <f>CONCATENATE(H309,I309)</f>
        <v>未使用</v>
      </c>
      <c r="EC309" s="35"/>
      <c r="ED309" s="34" t="str">
        <f>CONCATENATE(J309,K309)</f>
        <v>未使用</v>
      </c>
      <c r="EE309" s="35"/>
      <c r="EF309" s="34" t="str">
        <f>CONCATENATE(L309,M309)</f>
        <v>未使用</v>
      </c>
      <c r="EG309" s="35"/>
      <c r="EH309" s="22">
        <f>COUNTIF($DV$6:$EG$34,DV309)</f>
        <v>18</v>
      </c>
      <c r="EJ309" s="22">
        <f>COUNTIF($DV$6:$EG$34,DX309)</f>
        <v>18</v>
      </c>
      <c r="EL309" s="22">
        <f>COUNTIF($DV$6:$EG$34,DZ309)</f>
        <v>18</v>
      </c>
      <c r="EN309" s="22">
        <f>COUNTIF($DV$6:$EG$34,EB309)</f>
        <v>18</v>
      </c>
      <c r="EP309" s="22">
        <f>COUNTIF($DV$6:$EG$34,ED309)</f>
        <v>18</v>
      </c>
      <c r="ER309" s="22">
        <f>COUNTIF($DV$6:$EG$34,EF309)</f>
        <v>18</v>
      </c>
      <c r="ET309" s="34" t="str">
        <f>IF(DV309="未使用","",IF(EH309&lt;2,"","red"))</f>
        <v/>
      </c>
      <c r="EU309" s="35" t="str">
        <f>IF(B309="ボックスキー","",IF(C309="","red",FS309))</f>
        <v>red</v>
      </c>
      <c r="EV309" s="34" t="str">
        <f>IF(DX309="未使用","",IF(EJ309&lt;2,"","red"))</f>
        <v/>
      </c>
      <c r="EW309" s="35" t="str">
        <f>IF(D309="ボックスキー","",IF(E309="","red",FU309))</f>
        <v>red</v>
      </c>
      <c r="EX309" s="34" t="str">
        <f>IF(DZ309="未使用","",IF(EL309&lt;2,"","red"))</f>
        <v/>
      </c>
      <c r="EY309" s="35" t="str">
        <f>IF(F309="ボックスキー","",IF(G309="","red",FW309))</f>
        <v>red</v>
      </c>
      <c r="EZ309" s="34" t="str">
        <f>IF(EB309="未使用","",IF(EN309&lt;2,"","red"))</f>
        <v/>
      </c>
      <c r="FA309" s="35" t="str">
        <f>IF(H309="ボックスキー","",IF(I309="","red",FY309))</f>
        <v>red</v>
      </c>
      <c r="FB309" s="34" t="str">
        <f>IF(ED309="未使用","",IF(EP309&lt;2,"","red"))</f>
        <v/>
      </c>
      <c r="FC309" s="35" t="str">
        <f>IF(J309="ボックスキー","",IF(K309="","red",GA309))</f>
        <v>red</v>
      </c>
      <c r="FD309" s="34" t="str">
        <f>IF(EF309="未使用","",IF(ER309&lt;2,"","red"))</f>
        <v/>
      </c>
      <c r="FE309" s="35" t="str">
        <f>IF(L309="ボックスキー","",IF(M309="","red",GC309))</f>
        <v>red</v>
      </c>
      <c r="FF309" s="419"/>
      <c r="FG309" s="419"/>
      <c r="FH309" s="419"/>
      <c r="FI309" s="419"/>
      <c r="FJ309" s="419"/>
      <c r="FK309" s="419"/>
      <c r="FL309" s="419"/>
      <c r="FM309" s="419"/>
      <c r="FN309" s="419"/>
      <c r="FO309" s="419"/>
      <c r="FP309" s="419"/>
      <c r="FQ309" s="419"/>
      <c r="FR309" s="34"/>
      <c r="FS309" s="35" t="str">
        <f>IF(B309=$FG$6,INDEX($FG$7:$FG$18,C309),IF(B309=$FH$6,INDEX($FH$7:$FH$12,C309),IF(B309=$FI$6,INDEX($FI$7:$FI$18,C309),IF(B309=$FJ$6,INDEX($FJ$7:$FJ$56,C309),"none"))))</f>
        <v>none</v>
      </c>
      <c r="FT309" s="34"/>
      <c r="FU309" s="35" t="str">
        <f>IF(D309=$FG$6,INDEX($FG$7:$FG$18,E309),IF(D309=$FH$6,INDEX($FH$7:$FH$12,E309),IF(D309=$FI$6,INDEX($FI$7:$FI$18,E309),IF(D309=$FJ$6,INDEX($FJ$7:$FJ$56,E309),"none"))))</f>
        <v>none</v>
      </c>
      <c r="FV309" s="34"/>
      <c r="FW309" s="35" t="str">
        <f>IF(F309=$FG$6,INDEX($FG$7:$FG$18,G309),IF(F309=$FH$6,INDEX($FH$7:$FH$12,G309),IF(F309=$FI$6,INDEX($FI$7:$FI$18,G309),IF(F309=$FJ$6,INDEX($FJ$7:$FJ$56,G309),"none"))))</f>
        <v>none</v>
      </c>
      <c r="FX309" s="34"/>
      <c r="FY309" s="35" t="str">
        <f>IF(H309=$FG$6,INDEX($FG$7:$FG$18,I309),IF(H309=$FH$6,INDEX($FH$7:$FH$12,I309),IF(H309=$FI$6,INDEX($FI$7:$FI$18,I309),IF(H309=$FJ$6,INDEX($FJ$7:$FJ$56,I309),"none"))))</f>
        <v>none</v>
      </c>
      <c r="FZ309" s="34"/>
      <c r="GA309" s="35" t="str">
        <f>IF(J309=$FG$6,INDEX($FG$7:$FG$18,K309),IF(J309=$FH$6,INDEX($FH$7:$FH$12,K309),IF(J309=$FI$6,INDEX($FI$7:$FI$18,K309),IF(J309=$FJ$6,INDEX($FJ$7:$FJ$56,K309),"none"))))</f>
        <v>none</v>
      </c>
      <c r="GB309" s="34"/>
      <c r="GC309" s="35" t="str">
        <f>IF(L309=$FG$6,INDEX($FG$7:$FG$18,M309),IF(L309=$FH$6,INDEX($FH$7:$FH$12,M309),IF(L309=$FI$6,INDEX($FI$7:$FI$18,M309),IF(L309=$FJ$6,INDEX($FJ$7:$FJ$56,M309),"none"))))</f>
        <v>none</v>
      </c>
      <c r="GE309" s="1151" t="str">
        <f>IF($GF309="grey","grey","")</f>
        <v>grey</v>
      </c>
      <c r="GF309" s="1151" t="str">
        <f>IF($GG309="grey","grey","")</f>
        <v>grey</v>
      </c>
      <c r="GG309" s="1160" t="str">
        <f>IF(Q309="","grey",IF(COUNTIF(Q:Q,Q309)&gt;1,"red",IF(COUNTIF(_DK,Q309)&gt;0,"","red")))</f>
        <v>grey</v>
      </c>
      <c r="GH309" s="1151" t="str">
        <f>IF($GF309="grey","grey","")</f>
        <v>grey</v>
      </c>
      <c r="GI309" s="633" t="str">
        <f t="shared" ref="GI309:HR309" si="819">IF(GI294="grey","grey",IF($GG309="grey","grey",IF(S309="","yellow",IF(COUNTIF($CT$6:$CT$21,S309)&gt;0,"","red"))))</f>
        <v>grey</v>
      </c>
      <c r="GJ309" s="633" t="str">
        <f t="shared" si="819"/>
        <v>grey</v>
      </c>
      <c r="GK309" s="633" t="str">
        <f t="shared" si="819"/>
        <v>grey</v>
      </c>
      <c r="GL309" s="633" t="str">
        <f t="shared" si="819"/>
        <v>grey</v>
      </c>
      <c r="GM309" s="633" t="str">
        <f t="shared" si="819"/>
        <v>grey</v>
      </c>
      <c r="GN309" s="633" t="str">
        <f t="shared" si="819"/>
        <v>grey</v>
      </c>
      <c r="GO309" s="633" t="str">
        <f t="shared" si="819"/>
        <v>grey</v>
      </c>
      <c r="GP309" s="633" t="str">
        <f t="shared" si="819"/>
        <v>grey</v>
      </c>
      <c r="GQ309" s="633" t="str">
        <f t="shared" si="819"/>
        <v>grey</v>
      </c>
      <c r="GR309" s="633" t="str">
        <f t="shared" si="819"/>
        <v>grey</v>
      </c>
      <c r="GS309" s="633" t="str">
        <f t="shared" si="819"/>
        <v>grey</v>
      </c>
      <c r="GT309" s="633" t="str">
        <f t="shared" si="819"/>
        <v>grey</v>
      </c>
      <c r="GU309" s="633" t="str">
        <f t="shared" si="819"/>
        <v>grey</v>
      </c>
      <c r="GV309" s="633" t="str">
        <f t="shared" si="819"/>
        <v>grey</v>
      </c>
      <c r="GW309" s="633" t="str">
        <f t="shared" si="819"/>
        <v>grey</v>
      </c>
      <c r="GX309" s="633" t="str">
        <f t="shared" si="819"/>
        <v>grey</v>
      </c>
      <c r="GY309" s="633" t="str">
        <f t="shared" si="819"/>
        <v>grey</v>
      </c>
      <c r="GZ309" s="633" t="str">
        <f t="shared" si="819"/>
        <v>grey</v>
      </c>
      <c r="HA309" s="633" t="str">
        <f t="shared" si="819"/>
        <v>grey</v>
      </c>
      <c r="HB309" s="633" t="str">
        <f t="shared" si="819"/>
        <v>grey</v>
      </c>
      <c r="HC309" s="633" t="str">
        <f t="shared" si="819"/>
        <v>grey</v>
      </c>
      <c r="HD309" s="633" t="str">
        <f t="shared" si="819"/>
        <v>grey</v>
      </c>
      <c r="HE309" s="633" t="str">
        <f t="shared" si="819"/>
        <v>grey</v>
      </c>
      <c r="HF309" s="633" t="str">
        <f t="shared" si="819"/>
        <v>grey</v>
      </c>
      <c r="HG309" s="633" t="str">
        <f t="shared" si="819"/>
        <v>grey</v>
      </c>
      <c r="HH309" s="633" t="str">
        <f t="shared" si="819"/>
        <v>grey</v>
      </c>
      <c r="HI309" s="633" t="str">
        <f t="shared" si="819"/>
        <v>grey</v>
      </c>
      <c r="HJ309" s="633" t="str">
        <f t="shared" si="819"/>
        <v>grey</v>
      </c>
      <c r="HK309" s="633" t="str">
        <f t="shared" si="819"/>
        <v>grey</v>
      </c>
      <c r="HL309" s="633" t="str">
        <f t="shared" si="819"/>
        <v>grey</v>
      </c>
      <c r="HM309" s="633" t="str">
        <f t="shared" si="819"/>
        <v>grey</v>
      </c>
      <c r="HN309" s="633" t="str">
        <f t="shared" si="819"/>
        <v>grey</v>
      </c>
      <c r="HO309" s="633" t="str">
        <f t="shared" si="819"/>
        <v>grey</v>
      </c>
      <c r="HP309" s="633" t="str">
        <f t="shared" si="819"/>
        <v>grey</v>
      </c>
      <c r="HQ309" s="633" t="str">
        <f t="shared" si="819"/>
        <v>grey</v>
      </c>
      <c r="HR309" s="633" t="str">
        <f t="shared" si="819"/>
        <v>grey</v>
      </c>
      <c r="HS309" s="1162" t="str">
        <f t="shared" ref="HS309" si="820">IF($GG309="grey","grey",IF(BC309="","",IF(COUNTIF($CV$6:$CV$7,BC309)&gt;0,"","red")))</f>
        <v>grey</v>
      </c>
      <c r="HT309" s="1151" t="str">
        <f t="shared" ref="HT309:HU309" si="821">IF($GG309="grey","grey","")</f>
        <v>grey</v>
      </c>
      <c r="HU309" s="1160" t="str">
        <f t="shared" si="821"/>
        <v>grey</v>
      </c>
    </row>
    <row r="310" spans="2:229">
      <c r="B310" s="1175" t="str">
        <f>IFERROR(INDEX($DV:$DV,ROW()),"")&amp;""</f>
        <v/>
      </c>
      <c r="C310" s="1176"/>
      <c r="D310" s="1177" t="str">
        <f>IFERROR(INDEX($DX:$DX,ROW()),"")&amp;""</f>
        <v/>
      </c>
      <c r="E310" s="1176"/>
      <c r="F310" s="1175" t="str">
        <f>IFERROR(INDEX($DZ:$DZ,ROW()),"")&amp;""</f>
        <v/>
      </c>
      <c r="G310" s="1176"/>
      <c r="H310" s="1175" t="str">
        <f>IFERROR(INDEX($EB:$EB,ROW()),"")&amp;""</f>
        <v/>
      </c>
      <c r="I310" s="1176"/>
      <c r="J310" s="1175" t="str">
        <f>IFERROR(INDEX($ED:$ED,ROW()),"")&amp;""</f>
        <v/>
      </c>
      <c r="K310" s="1176"/>
      <c r="L310" s="1175" t="str">
        <f>IFERROR(INDEX($EF:$EF,ROW()),"")&amp;""</f>
        <v/>
      </c>
      <c r="M310" s="1176"/>
      <c r="O310" s="1152"/>
      <c r="P310" s="1152"/>
      <c r="Q310" s="1161"/>
      <c r="R310" s="1152"/>
      <c r="S310" s="635" t="s">
        <v>643</v>
      </c>
      <c r="T310" s="635" t="s">
        <v>643</v>
      </c>
      <c r="U310" s="635" t="s">
        <v>643</v>
      </c>
      <c r="V310" s="635" t="s">
        <v>643</v>
      </c>
      <c r="W310" s="635" t="s">
        <v>643</v>
      </c>
      <c r="X310" s="635" t="s">
        <v>643</v>
      </c>
      <c r="Y310" s="635" t="s">
        <v>643</v>
      </c>
      <c r="Z310" s="635" t="s">
        <v>643</v>
      </c>
      <c r="AA310" s="635" t="s">
        <v>643</v>
      </c>
      <c r="AB310" s="635" t="s">
        <v>643</v>
      </c>
      <c r="AC310" s="635" t="s">
        <v>643</v>
      </c>
      <c r="AD310" s="635" t="s">
        <v>643</v>
      </c>
      <c r="AE310" s="635" t="s">
        <v>643</v>
      </c>
      <c r="AF310" s="635" t="s">
        <v>643</v>
      </c>
      <c r="AG310" s="635" t="s">
        <v>643</v>
      </c>
      <c r="AH310" s="635" t="s">
        <v>643</v>
      </c>
      <c r="AI310" s="635" t="s">
        <v>643</v>
      </c>
      <c r="AJ310" s="635" t="s">
        <v>643</v>
      </c>
      <c r="AK310" s="635" t="s">
        <v>643</v>
      </c>
      <c r="AL310" s="635" t="s">
        <v>643</v>
      </c>
      <c r="AM310" s="635" t="s">
        <v>643</v>
      </c>
      <c r="AN310" s="635" t="s">
        <v>643</v>
      </c>
      <c r="AO310" s="635" t="s">
        <v>643</v>
      </c>
      <c r="AP310" s="635" t="s">
        <v>643</v>
      </c>
      <c r="AQ310" s="635" t="s">
        <v>643</v>
      </c>
      <c r="AR310" s="635" t="s">
        <v>643</v>
      </c>
      <c r="AS310" s="635" t="s">
        <v>643</v>
      </c>
      <c r="AT310" s="635" t="s">
        <v>643</v>
      </c>
      <c r="AU310" s="635" t="s">
        <v>643</v>
      </c>
      <c r="AV310" s="635" t="s">
        <v>643</v>
      </c>
      <c r="AW310" s="635" t="s">
        <v>643</v>
      </c>
      <c r="AX310" s="635" t="s">
        <v>643</v>
      </c>
      <c r="AY310" s="635" t="s">
        <v>643</v>
      </c>
      <c r="AZ310" s="635" t="s">
        <v>643</v>
      </c>
      <c r="BA310" s="635" t="s">
        <v>643</v>
      </c>
      <c r="BB310" s="635" t="s">
        <v>643</v>
      </c>
      <c r="BC310" s="1179"/>
      <c r="BD310" s="1152"/>
      <c r="BE310" s="1181"/>
      <c r="BP310" s="50" t="e">
        <f>INDEX(番号!$CA$5:$CB$44,C309,2)</f>
        <v>#VALUE!</v>
      </c>
      <c r="BQ310" s="50" t="str">
        <f>IF(C309="","",IF(BP310="",INDEX(番号!$CA$44:$CB308,C309,2),BP310))</f>
        <v/>
      </c>
      <c r="BR310" s="50" t="e">
        <f>INDEX(番号!$CC$5:$CE$52,C309,3)</f>
        <v>#VALUE!</v>
      </c>
      <c r="BS310" s="50" t="str">
        <f>IF(C309="","",IF(BR310="0",INDEX(番号!$CC$5:$CE$52,C309,2),BR310))&amp;""</f>
        <v/>
      </c>
      <c r="BT310" s="50" t="e">
        <f>INDEX(番号!$CA$5:$CB$44,E309,2)</f>
        <v>#VALUE!</v>
      </c>
      <c r="BU310" s="50" t="str">
        <f>IF(E309="","",IF(BT310="",INDEX(番号!$CA$44:$CB308,E309,2),BT310))&amp;""</f>
        <v/>
      </c>
      <c r="BV310" s="50" t="e">
        <f>INDEX(番号!$CC$5:$CE$52,E309,3)</f>
        <v>#VALUE!</v>
      </c>
      <c r="BW310" s="50" t="str">
        <f>IF(E309="","",IF(BV310="0",INDEX(番号!$CC$5:$CE$52,E309,2),BV310))&amp;""</f>
        <v/>
      </c>
      <c r="BX310" s="50" t="e">
        <f>INDEX(番号!$CA$5:$CB$44,G309,2)</f>
        <v>#VALUE!</v>
      </c>
      <c r="BY310" s="50" t="str">
        <f>IF(G309="","",IF(BX310="",INDEX(番号!$CA$44:$CB308,G309,2),BX310))&amp;""</f>
        <v/>
      </c>
      <c r="BZ310" s="50" t="e">
        <f>INDEX(番号!$CC$5:$CE$52,G309,3)</f>
        <v>#VALUE!</v>
      </c>
      <c r="CA310" s="50" t="str">
        <f>IF(G309="","",IF(BZ310="0",INDEX(番号!$CC$5:$CE$52,G309,2),BZ310))&amp;""</f>
        <v/>
      </c>
      <c r="CB310" s="50" t="e">
        <f>INDEX(番号!$CA$5:$CB$44,I309,2)</f>
        <v>#VALUE!</v>
      </c>
      <c r="CC310" s="50" t="str">
        <f>IF(I309="","",IF(CB310="",INDEX(番号!$CA$44:$CB308,I309,2),CB310))&amp;""</f>
        <v/>
      </c>
      <c r="CD310" s="50" t="e">
        <f>INDEX(番号!$CC$5:$CE$52,I309,3)</f>
        <v>#VALUE!</v>
      </c>
      <c r="CE310" s="50" t="str">
        <f>IF(I309="","",IF(CD310="0",INDEX(番号!$CC$5:$CE$52,I309,2),CD310))&amp;""</f>
        <v/>
      </c>
      <c r="CF310" s="50" t="e">
        <f>INDEX(番号!$CA$5:$CB$44,K309,2)</f>
        <v>#VALUE!</v>
      </c>
      <c r="CG310" s="50" t="str">
        <f>IF(K309="","",IF(CF310="",INDEX(番号!$CA$5:$CB$44,K309,1),CF310))&amp;""</f>
        <v/>
      </c>
      <c r="CH310" s="50" t="e">
        <f>INDEX(番号!$CC$5:$CE$52,K309,3)</f>
        <v>#VALUE!</v>
      </c>
      <c r="CI310" s="50" t="str">
        <f>IF(K309="","",IF(CH310="0",INDEX(番号!$CC$5:$CE$52,K309,2),CH310))&amp;""</f>
        <v/>
      </c>
      <c r="CJ310" s="50" t="e">
        <f>INDEX(番号!$CA$5:$CB$44,M309,2)</f>
        <v>#VALUE!</v>
      </c>
      <c r="CK310" s="50" t="str">
        <f>IF(M309="","",IF(CJ310="",INDEX(番号!$CA$5:$CB$44,M309,1),CJ310))&amp;""</f>
        <v/>
      </c>
      <c r="CL310" s="50" t="e">
        <f>INDEX(番号!$CC$5:$CE$52,M309,3)</f>
        <v>#VALUE!</v>
      </c>
      <c r="CM310" s="50" t="str">
        <f>IF(M309="","",IF(CL310="0",INDEX(番号!$CC$5:$CE$52,M309,2),CL310))&amp;""</f>
        <v/>
      </c>
      <c r="DA310" s="1153" t="str">
        <f>IF(DA308="grey","grey","")</f>
        <v>grey</v>
      </c>
      <c r="DB310" s="1154"/>
      <c r="DC310" s="1153" t="str">
        <f>IF(DC308="grey","grey","")</f>
        <v>grey</v>
      </c>
      <c r="DD310" s="1154"/>
      <c r="DE310" s="1153" t="str">
        <f>IF(DE308="grey","grey","")</f>
        <v>grey</v>
      </c>
      <c r="DF310" s="1154"/>
      <c r="DG310" s="1153" t="str">
        <f>IF(DG308="grey","grey","")</f>
        <v>grey</v>
      </c>
      <c r="DH310" s="1154"/>
      <c r="DI310" s="1153" t="str">
        <f>IF(DI308="grey","grey","")</f>
        <v>grey</v>
      </c>
      <c r="DJ310" s="1154"/>
      <c r="DK310" s="1153" t="str">
        <f>IF(DK308="grey","grey","")</f>
        <v>grey</v>
      </c>
      <c r="DL310" s="1154"/>
      <c r="DM310" s="22" t="str">
        <f>IFERROR(INDEX(内線情報!$BL$5:$BL$41,MATCH(R310,内線情報!$AI$5:$AI$43,0),1),"")</f>
        <v/>
      </c>
      <c r="DS310" s="1141"/>
      <c r="DV310" s="1153" t="str">
        <f>IF(B309="DK",BQ310,IF(B309="NK",BS310,""))</f>
        <v/>
      </c>
      <c r="DW310" s="1154"/>
      <c r="DX310" s="1155" t="str">
        <f>IF(D309="DK",BU310,IF(D309="NK",BW310,""))</f>
        <v/>
      </c>
      <c r="DY310" s="1156"/>
      <c r="DZ310" s="1155" t="str">
        <f>IF(F309="DK",BY310,IF(F309="NK",CA310,""))</f>
        <v/>
      </c>
      <c r="EA310" s="1156"/>
      <c r="EB310" s="1155" t="str">
        <f>IF(H309="DK",CC310,IF(H309="NK",CE310,""))</f>
        <v/>
      </c>
      <c r="EC310" s="1156"/>
      <c r="ED310" s="1155" t="str">
        <f>IF(J309="DK",CG310,IF(J309="NK",CI310,""))</f>
        <v/>
      </c>
      <c r="EE310" s="1156"/>
      <c r="EF310" s="1155" t="str">
        <f>IF(L309="DK",CK310,IF(L309="NK",CM310,""))</f>
        <v/>
      </c>
      <c r="EG310" s="1156"/>
      <c r="ET310" s="1153"/>
      <c r="EU310" s="1154"/>
      <c r="EV310" s="1153"/>
      <c r="EW310" s="1154"/>
      <c r="EX310" s="1153"/>
      <c r="EY310" s="1154"/>
      <c r="EZ310" s="1153"/>
      <c r="FA310" s="1154"/>
      <c r="FB310" s="1153"/>
      <c r="FC310" s="1154"/>
      <c r="FD310" s="1153"/>
      <c r="FE310" s="1154"/>
      <c r="FF310" s="411"/>
      <c r="FG310" s="411"/>
      <c r="FH310" s="411"/>
      <c r="FI310" s="411"/>
      <c r="FJ310" s="411"/>
      <c r="FK310" s="411"/>
      <c r="FL310" s="411"/>
      <c r="FM310" s="411"/>
      <c r="FN310" s="411"/>
      <c r="FO310" s="411"/>
      <c r="FP310" s="411"/>
      <c r="FQ310" s="411"/>
      <c r="FR310" s="1153"/>
      <c r="FS310" s="1154"/>
      <c r="FT310" s="1153"/>
      <c r="FU310" s="1154"/>
      <c r="FV310" s="1153"/>
      <c r="FW310" s="1154"/>
      <c r="FX310" s="1153"/>
      <c r="FY310" s="1154"/>
      <c r="FZ310" s="1153"/>
      <c r="GA310" s="1154"/>
      <c r="GB310" s="1153"/>
      <c r="GC310" s="1154"/>
      <c r="GE310" s="1152"/>
      <c r="GF310" s="1152"/>
      <c r="GG310" s="1161"/>
      <c r="GH310" s="1152"/>
      <c r="GI310" s="633" t="str">
        <f t="shared" ref="GI310:HR310" si="822">IF(GI294="grey","grey",IF($GG309="grey","grey",IF(S310="","yellow",IF(COUNTIF($CW$6:$CW$7,S310)&gt;0,"","red"))))</f>
        <v>grey</v>
      </c>
      <c r="GJ310" s="633" t="str">
        <f t="shared" si="822"/>
        <v>grey</v>
      </c>
      <c r="GK310" s="633" t="str">
        <f t="shared" si="822"/>
        <v>grey</v>
      </c>
      <c r="GL310" s="633" t="str">
        <f t="shared" si="822"/>
        <v>grey</v>
      </c>
      <c r="GM310" s="633" t="str">
        <f t="shared" si="822"/>
        <v>grey</v>
      </c>
      <c r="GN310" s="633" t="str">
        <f t="shared" si="822"/>
        <v>grey</v>
      </c>
      <c r="GO310" s="633" t="str">
        <f t="shared" si="822"/>
        <v>grey</v>
      </c>
      <c r="GP310" s="633" t="str">
        <f t="shared" si="822"/>
        <v>grey</v>
      </c>
      <c r="GQ310" s="633" t="str">
        <f t="shared" si="822"/>
        <v>grey</v>
      </c>
      <c r="GR310" s="633" t="str">
        <f t="shared" si="822"/>
        <v>grey</v>
      </c>
      <c r="GS310" s="633" t="str">
        <f t="shared" si="822"/>
        <v>grey</v>
      </c>
      <c r="GT310" s="633" t="str">
        <f t="shared" si="822"/>
        <v>grey</v>
      </c>
      <c r="GU310" s="633" t="str">
        <f t="shared" si="822"/>
        <v>grey</v>
      </c>
      <c r="GV310" s="633" t="str">
        <f t="shared" si="822"/>
        <v>grey</v>
      </c>
      <c r="GW310" s="633" t="str">
        <f t="shared" si="822"/>
        <v>grey</v>
      </c>
      <c r="GX310" s="633" t="str">
        <f t="shared" si="822"/>
        <v>grey</v>
      </c>
      <c r="GY310" s="633" t="str">
        <f t="shared" si="822"/>
        <v>grey</v>
      </c>
      <c r="GZ310" s="633" t="str">
        <f t="shared" si="822"/>
        <v>grey</v>
      </c>
      <c r="HA310" s="633" t="str">
        <f t="shared" si="822"/>
        <v>grey</v>
      </c>
      <c r="HB310" s="633" t="str">
        <f t="shared" si="822"/>
        <v>grey</v>
      </c>
      <c r="HC310" s="633" t="str">
        <f t="shared" si="822"/>
        <v>grey</v>
      </c>
      <c r="HD310" s="633" t="str">
        <f t="shared" si="822"/>
        <v>grey</v>
      </c>
      <c r="HE310" s="633" t="str">
        <f t="shared" si="822"/>
        <v>grey</v>
      </c>
      <c r="HF310" s="633" t="str">
        <f t="shared" si="822"/>
        <v>grey</v>
      </c>
      <c r="HG310" s="633" t="str">
        <f t="shared" si="822"/>
        <v>grey</v>
      </c>
      <c r="HH310" s="633" t="str">
        <f t="shared" si="822"/>
        <v>grey</v>
      </c>
      <c r="HI310" s="633" t="str">
        <f t="shared" si="822"/>
        <v>grey</v>
      </c>
      <c r="HJ310" s="633" t="str">
        <f t="shared" si="822"/>
        <v>grey</v>
      </c>
      <c r="HK310" s="633" t="str">
        <f t="shared" si="822"/>
        <v>grey</v>
      </c>
      <c r="HL310" s="633" t="str">
        <f t="shared" si="822"/>
        <v>grey</v>
      </c>
      <c r="HM310" s="633" t="str">
        <f t="shared" si="822"/>
        <v>grey</v>
      </c>
      <c r="HN310" s="633" t="str">
        <f t="shared" si="822"/>
        <v>grey</v>
      </c>
      <c r="HO310" s="633" t="str">
        <f t="shared" si="822"/>
        <v>grey</v>
      </c>
      <c r="HP310" s="633" t="str">
        <f t="shared" si="822"/>
        <v>grey</v>
      </c>
      <c r="HQ310" s="633" t="str">
        <f t="shared" si="822"/>
        <v>grey</v>
      </c>
      <c r="HR310" s="633" t="str">
        <f t="shared" si="822"/>
        <v>grey</v>
      </c>
      <c r="HS310" s="1163"/>
      <c r="HT310" s="1152"/>
      <c r="HU310" s="1161"/>
    </row>
    <row r="311" spans="2:229">
      <c r="B311" s="1175" t="str">
        <f>IFERROR(INDEX($DV:$DV,ROW()),"")&amp;""</f>
        <v/>
      </c>
      <c r="C311" s="1176"/>
      <c r="D311" s="1177" t="str">
        <f>IFERROR(INDEX($DX:$DX,ROW()),"")&amp;""</f>
        <v/>
      </c>
      <c r="E311" s="1176"/>
      <c r="F311" s="1175" t="str">
        <f>IFERROR(INDEX($DZ:$DZ,ROW()),"")&amp;""</f>
        <v/>
      </c>
      <c r="G311" s="1176"/>
      <c r="H311" s="1175" t="str">
        <f>IFERROR(INDEX($EB:$EB,ROW()),"")&amp;""</f>
        <v/>
      </c>
      <c r="I311" s="1176"/>
      <c r="J311" s="1175" t="str">
        <f>IFERROR(INDEX($ED:$ED,ROW()),"")&amp;""</f>
        <v/>
      </c>
      <c r="K311" s="1176"/>
      <c r="L311" s="1175" t="str">
        <f>IFERROR(INDEX($EF:$EF,ROW()),"")&amp;""</f>
        <v/>
      </c>
      <c r="M311" s="1176"/>
      <c r="O311" s="1151">
        <v>8</v>
      </c>
      <c r="P311" s="1151" t="str">
        <f>IFERROR(INDEX(内線情報!$C$5:$C$54,MATCH($Q311,内線情報!$B$5:$B$54,0)),"")&amp;""</f>
        <v/>
      </c>
      <c r="Q311" s="1160"/>
      <c r="R311" s="1151" t="str">
        <f>IFERROR(INDEX(内線情報!$D$5:$D$54,MATCH($Q311,内線情報!$B$5:$B$54,0)),"")&amp;""</f>
        <v/>
      </c>
      <c r="S311" s="634" t="s">
        <v>643</v>
      </c>
      <c r="T311" s="634" t="s">
        <v>643</v>
      </c>
      <c r="U311" s="634" t="s">
        <v>643</v>
      </c>
      <c r="V311" s="634" t="s">
        <v>643</v>
      </c>
      <c r="W311" s="634" t="s">
        <v>643</v>
      </c>
      <c r="X311" s="634" t="s">
        <v>643</v>
      </c>
      <c r="Y311" s="634" t="s">
        <v>643</v>
      </c>
      <c r="Z311" s="634" t="s">
        <v>643</v>
      </c>
      <c r="AA311" s="634" t="s">
        <v>643</v>
      </c>
      <c r="AB311" s="634" t="s">
        <v>643</v>
      </c>
      <c r="AC311" s="634" t="s">
        <v>643</v>
      </c>
      <c r="AD311" s="634" t="s">
        <v>643</v>
      </c>
      <c r="AE311" s="634" t="s">
        <v>643</v>
      </c>
      <c r="AF311" s="634" t="s">
        <v>643</v>
      </c>
      <c r="AG311" s="634" t="s">
        <v>643</v>
      </c>
      <c r="AH311" s="634" t="s">
        <v>643</v>
      </c>
      <c r="AI311" s="634" t="s">
        <v>643</v>
      </c>
      <c r="AJ311" s="634" t="s">
        <v>643</v>
      </c>
      <c r="AK311" s="634" t="s">
        <v>643</v>
      </c>
      <c r="AL311" s="634" t="s">
        <v>643</v>
      </c>
      <c r="AM311" s="634" t="s">
        <v>643</v>
      </c>
      <c r="AN311" s="634" t="s">
        <v>643</v>
      </c>
      <c r="AO311" s="634" t="s">
        <v>643</v>
      </c>
      <c r="AP311" s="634" t="s">
        <v>643</v>
      </c>
      <c r="AQ311" s="634" t="s">
        <v>643</v>
      </c>
      <c r="AR311" s="634" t="s">
        <v>643</v>
      </c>
      <c r="AS311" s="634" t="s">
        <v>643</v>
      </c>
      <c r="AT311" s="634" t="s">
        <v>643</v>
      </c>
      <c r="AU311" s="634" t="s">
        <v>643</v>
      </c>
      <c r="AV311" s="634" t="s">
        <v>643</v>
      </c>
      <c r="AW311" s="634" t="s">
        <v>643</v>
      </c>
      <c r="AX311" s="634" t="s">
        <v>643</v>
      </c>
      <c r="AY311" s="634" t="s">
        <v>643</v>
      </c>
      <c r="AZ311" s="634" t="s">
        <v>643</v>
      </c>
      <c r="BA311" s="634" t="s">
        <v>643</v>
      </c>
      <c r="BB311" s="634" t="s">
        <v>643</v>
      </c>
      <c r="BC311" s="1178" t="s">
        <v>643</v>
      </c>
      <c r="BD311" s="1151" t="str">
        <f>IFERROR(IF(Q311="","",IF(ISBLANK(INDEX(内線情報!$G$5:$G$54,Q311)),1,DS311)),"")&amp;""</f>
        <v/>
      </c>
      <c r="BE311" s="1180"/>
      <c r="BP311" s="50" t="s">
        <v>720</v>
      </c>
      <c r="BQ311" s="50" t="str">
        <f>IF(C309="","",INDEX(外線情報!$K$5:$K$16,C309,1))&amp;""</f>
        <v/>
      </c>
      <c r="BR311" s="50" t="s">
        <v>417</v>
      </c>
      <c r="BS311" s="50" t="str">
        <f>IF(C309="","",INDEX(NK･NKG!$CG$5:$CG$52,C309,1))&amp;""</f>
        <v/>
      </c>
      <c r="BT311" s="50" t="s">
        <v>720</v>
      </c>
      <c r="BU311" s="50" t="str">
        <f>IF(E309="","",INDEX(外線情報!$K$5:$K$16,E309,1))&amp;""</f>
        <v/>
      </c>
      <c r="BV311" s="50" t="s">
        <v>417</v>
      </c>
      <c r="BW311" s="50" t="str">
        <f>IF(E309="","",INDEX(NK･NKG!$CG$5:$CG$52,E309,1))&amp;""</f>
        <v/>
      </c>
      <c r="BX311" s="50" t="s">
        <v>720</v>
      </c>
      <c r="BY311" s="50" t="str">
        <f>IF(G309="","",INDEX(外線情報!$K$5:$K$16,G309,1))&amp;""</f>
        <v/>
      </c>
      <c r="BZ311" s="50" t="s">
        <v>417</v>
      </c>
      <c r="CA311" s="50" t="str">
        <f>IF(G309="","",INDEX(NK･NKG!$CG$5:$CG$52,G309,1))&amp;""</f>
        <v/>
      </c>
      <c r="CB311" s="50" t="s">
        <v>720</v>
      </c>
      <c r="CC311" s="50" t="str">
        <f>IF(I309="","",INDEX(外線情報!$K$5:$K$16,I309,1))&amp;""</f>
        <v/>
      </c>
      <c r="CD311" s="50" t="s">
        <v>417</v>
      </c>
      <c r="CE311" s="50" t="str">
        <f>IF(I309="","",INDEX(NK･NKG!$CG$5:$CG$52,I309,1))&amp;""</f>
        <v/>
      </c>
      <c r="CF311" s="50" t="s">
        <v>720</v>
      </c>
      <c r="CG311" s="50" t="str">
        <f>IF(K309="","",INDEX(外線情報!$K$5:$K$16,K309,1))&amp;""</f>
        <v/>
      </c>
      <c r="CH311" s="50" t="s">
        <v>417</v>
      </c>
      <c r="CI311" s="50" t="str">
        <f>IF(K309="","",INDEX(NK･NKG!$CG$5:$CG$52,K309,1))&amp;""</f>
        <v/>
      </c>
      <c r="CJ311" s="50" t="s">
        <v>720</v>
      </c>
      <c r="CK311" s="50" t="str">
        <f>IF(M309="","",INDEX(外線情報!$K$5:$K$16,M309,1))&amp;""</f>
        <v/>
      </c>
      <c r="CL311" s="50" t="s">
        <v>417</v>
      </c>
      <c r="CM311" s="50" t="str">
        <f>IF(M309="","",INDEX(NK･NKG!$CG$5:$CG$52,M309,1))&amp;""</f>
        <v/>
      </c>
      <c r="DA311" s="1153" t="str">
        <f t="shared" ref="DA311" si="823">IF(DA308="grey","grey","")</f>
        <v>grey</v>
      </c>
      <c r="DB311" s="1154"/>
      <c r="DC311" s="1153" t="str">
        <f t="shared" ref="DC311" si="824">IF(DC308="grey","grey","")</f>
        <v>grey</v>
      </c>
      <c r="DD311" s="1154"/>
      <c r="DE311" s="1153" t="str">
        <f t="shared" ref="DE311" si="825">IF(DE308="grey","grey","")</f>
        <v>grey</v>
      </c>
      <c r="DF311" s="1154"/>
      <c r="DG311" s="1153" t="str">
        <f t="shared" ref="DG311" si="826">IF(DG308="grey","grey","")</f>
        <v>grey</v>
      </c>
      <c r="DH311" s="1154"/>
      <c r="DI311" s="1153" t="str">
        <f t="shared" ref="DI311" si="827">IF(DI308="grey","grey","")</f>
        <v>grey</v>
      </c>
      <c r="DJ311" s="1154"/>
      <c r="DK311" s="1153" t="str">
        <f t="shared" ref="DK311" si="828">IF(DK308="grey","grey","")</f>
        <v>grey</v>
      </c>
      <c r="DL311" s="1154"/>
      <c r="DM311" s="22" t="str">
        <f>IFERROR(INDEX(内線情報!$BL$5:$BL$41,MATCH(R311,内線情報!$AI$5:$AI$43,0),1),"")</f>
        <v/>
      </c>
      <c r="DS311" s="1141" t="e">
        <f>INDEX(内線情報!$G$5:$G$54,MATCH(Q311,DK,0))</f>
        <v>#N/A</v>
      </c>
      <c r="DV311" s="1153" t="str">
        <f>IF(B309="IK",BQ311,IF(B309="NK",BS311,""))</f>
        <v/>
      </c>
      <c r="DW311" s="1154"/>
      <c r="DX311" s="1155" t="str">
        <f>IF(D309="IK",BU311,IF(D309="NK",BW311,""))</f>
        <v/>
      </c>
      <c r="DY311" s="1156"/>
      <c r="DZ311" s="1155" t="str">
        <f>IF(F309="IK",BY311,IF(F309="NK",CA311,""))</f>
        <v/>
      </c>
      <c r="EA311" s="1156"/>
      <c r="EB311" s="1155" t="str">
        <f>IF(H309="IK",CC311,IF(H309="NK",CE311,""))</f>
        <v/>
      </c>
      <c r="EC311" s="1156"/>
      <c r="ED311" s="1155" t="str">
        <f>IF(J309="IK",CG311,IF(J309="NK",CI311,""))</f>
        <v/>
      </c>
      <c r="EE311" s="1156"/>
      <c r="EF311" s="1155" t="str">
        <f>IF(L309="IK",CK311,IF(L309="NK",CM311,""))</f>
        <v/>
      </c>
      <c r="EG311" s="1156"/>
      <c r="ET311" s="1153"/>
      <c r="EU311" s="1154"/>
      <c r="EV311" s="1153"/>
      <c r="EW311" s="1154"/>
      <c r="EX311" s="1153"/>
      <c r="EY311" s="1154"/>
      <c r="EZ311" s="1153"/>
      <c r="FA311" s="1154"/>
      <c r="FB311" s="1153"/>
      <c r="FC311" s="1154"/>
      <c r="FD311" s="1153"/>
      <c r="FE311" s="1154"/>
      <c r="FF311" s="411"/>
      <c r="FG311" s="411"/>
      <c r="FH311" s="411"/>
      <c r="FI311" s="411"/>
      <c r="FJ311" s="411"/>
      <c r="FK311" s="411"/>
      <c r="FL311" s="411"/>
      <c r="FM311" s="411"/>
      <c r="FN311" s="411"/>
      <c r="FO311" s="411"/>
      <c r="FP311" s="411"/>
      <c r="FQ311" s="411"/>
      <c r="FR311" s="1153"/>
      <c r="FS311" s="1154"/>
      <c r="FT311" s="1153"/>
      <c r="FU311" s="1154"/>
      <c r="FV311" s="1153"/>
      <c r="FW311" s="1154"/>
      <c r="FX311" s="1153"/>
      <c r="FY311" s="1154"/>
      <c r="FZ311" s="1153"/>
      <c r="GA311" s="1154"/>
      <c r="GB311" s="1153"/>
      <c r="GC311" s="1154"/>
      <c r="GE311" s="1151" t="str">
        <f>IF($GF311="grey","grey","")</f>
        <v>grey</v>
      </c>
      <c r="GF311" s="1151" t="str">
        <f>IF($GG311="grey","grey","")</f>
        <v>grey</v>
      </c>
      <c r="GG311" s="1160" t="str">
        <f>IF(Q311="","grey",IF(COUNTIF(Q:Q,Q311)&gt;1,"red",IF(COUNTIF(_DK,Q311)&gt;0,"","red")))</f>
        <v>grey</v>
      </c>
      <c r="GH311" s="1151" t="str">
        <f>IF($GF311="grey","grey","")</f>
        <v>grey</v>
      </c>
      <c r="GI311" s="633" t="str">
        <f t="shared" ref="GI311:HR311" si="829">IF(GI294="grey","grey",IF($GG311="grey","grey",IF(S311="","yellow",IF(COUNTIF($CT$6:$CT$21,S311)&gt;0,"","red"))))</f>
        <v>grey</v>
      </c>
      <c r="GJ311" s="633" t="str">
        <f t="shared" si="829"/>
        <v>grey</v>
      </c>
      <c r="GK311" s="633" t="str">
        <f t="shared" si="829"/>
        <v>grey</v>
      </c>
      <c r="GL311" s="633" t="str">
        <f t="shared" si="829"/>
        <v>grey</v>
      </c>
      <c r="GM311" s="633" t="str">
        <f t="shared" si="829"/>
        <v>grey</v>
      </c>
      <c r="GN311" s="633" t="str">
        <f t="shared" si="829"/>
        <v>grey</v>
      </c>
      <c r="GO311" s="633" t="str">
        <f t="shared" si="829"/>
        <v>grey</v>
      </c>
      <c r="GP311" s="633" t="str">
        <f t="shared" si="829"/>
        <v>grey</v>
      </c>
      <c r="GQ311" s="633" t="str">
        <f t="shared" si="829"/>
        <v>grey</v>
      </c>
      <c r="GR311" s="633" t="str">
        <f t="shared" si="829"/>
        <v>grey</v>
      </c>
      <c r="GS311" s="633" t="str">
        <f t="shared" si="829"/>
        <v>grey</v>
      </c>
      <c r="GT311" s="633" t="str">
        <f t="shared" si="829"/>
        <v>grey</v>
      </c>
      <c r="GU311" s="633" t="str">
        <f t="shared" si="829"/>
        <v>grey</v>
      </c>
      <c r="GV311" s="633" t="str">
        <f t="shared" si="829"/>
        <v>grey</v>
      </c>
      <c r="GW311" s="633" t="str">
        <f t="shared" si="829"/>
        <v>grey</v>
      </c>
      <c r="GX311" s="633" t="str">
        <f t="shared" si="829"/>
        <v>grey</v>
      </c>
      <c r="GY311" s="633" t="str">
        <f t="shared" si="829"/>
        <v>grey</v>
      </c>
      <c r="GZ311" s="633" t="str">
        <f t="shared" si="829"/>
        <v>grey</v>
      </c>
      <c r="HA311" s="633" t="str">
        <f t="shared" si="829"/>
        <v>grey</v>
      </c>
      <c r="HB311" s="633" t="str">
        <f t="shared" si="829"/>
        <v>grey</v>
      </c>
      <c r="HC311" s="633" t="str">
        <f t="shared" si="829"/>
        <v>grey</v>
      </c>
      <c r="HD311" s="633" t="str">
        <f t="shared" si="829"/>
        <v>grey</v>
      </c>
      <c r="HE311" s="633" t="str">
        <f t="shared" si="829"/>
        <v>grey</v>
      </c>
      <c r="HF311" s="633" t="str">
        <f t="shared" si="829"/>
        <v>grey</v>
      </c>
      <c r="HG311" s="633" t="str">
        <f t="shared" si="829"/>
        <v>grey</v>
      </c>
      <c r="HH311" s="633" t="str">
        <f t="shared" si="829"/>
        <v>grey</v>
      </c>
      <c r="HI311" s="633" t="str">
        <f t="shared" si="829"/>
        <v>grey</v>
      </c>
      <c r="HJ311" s="633" t="str">
        <f t="shared" si="829"/>
        <v>grey</v>
      </c>
      <c r="HK311" s="633" t="str">
        <f t="shared" si="829"/>
        <v>grey</v>
      </c>
      <c r="HL311" s="633" t="str">
        <f t="shared" si="829"/>
        <v>grey</v>
      </c>
      <c r="HM311" s="633" t="str">
        <f t="shared" si="829"/>
        <v>grey</v>
      </c>
      <c r="HN311" s="633" t="str">
        <f t="shared" si="829"/>
        <v>grey</v>
      </c>
      <c r="HO311" s="633" t="str">
        <f t="shared" si="829"/>
        <v>grey</v>
      </c>
      <c r="HP311" s="633" t="str">
        <f t="shared" si="829"/>
        <v>grey</v>
      </c>
      <c r="HQ311" s="633" t="str">
        <f t="shared" si="829"/>
        <v>grey</v>
      </c>
      <c r="HR311" s="633" t="str">
        <f t="shared" si="829"/>
        <v>grey</v>
      </c>
      <c r="HS311" s="1162" t="str">
        <f t="shared" ref="HS311" si="830">IF($GG311="grey","grey",IF(BC311="","",IF(COUNTIF($CV$6:$CV$7,BC311)&gt;0,"","red")))</f>
        <v>grey</v>
      </c>
      <c r="HT311" s="1151" t="str">
        <f t="shared" ref="HT311:HU311" si="831">IF($GG311="grey","grey","")</f>
        <v>grey</v>
      </c>
      <c r="HU311" s="1160" t="str">
        <f t="shared" si="831"/>
        <v>grey</v>
      </c>
    </row>
    <row r="312" spans="2:229">
      <c r="B312" s="1184" t="s">
        <v>1318</v>
      </c>
      <c r="C312" s="1185"/>
      <c r="D312" s="1182" t="s">
        <v>1318</v>
      </c>
      <c r="E312" s="1183"/>
      <c r="F312" s="1184" t="s">
        <v>1318</v>
      </c>
      <c r="G312" s="1185"/>
      <c r="H312" s="1182" t="s">
        <v>1318</v>
      </c>
      <c r="I312" s="1183"/>
      <c r="J312" s="1184" t="s">
        <v>1318</v>
      </c>
      <c r="K312" s="1185"/>
      <c r="L312" s="1182" t="s">
        <v>1318</v>
      </c>
      <c r="M312" s="1183"/>
      <c r="O312" s="1152"/>
      <c r="P312" s="1152"/>
      <c r="Q312" s="1161"/>
      <c r="R312" s="1152"/>
      <c r="S312" s="635" t="s">
        <v>643</v>
      </c>
      <c r="T312" s="635" t="s">
        <v>643</v>
      </c>
      <c r="U312" s="635" t="s">
        <v>643</v>
      </c>
      <c r="V312" s="635" t="s">
        <v>643</v>
      </c>
      <c r="W312" s="635" t="s">
        <v>643</v>
      </c>
      <c r="X312" s="635" t="s">
        <v>643</v>
      </c>
      <c r="Y312" s="635" t="s">
        <v>643</v>
      </c>
      <c r="Z312" s="635" t="s">
        <v>643</v>
      </c>
      <c r="AA312" s="635" t="s">
        <v>643</v>
      </c>
      <c r="AB312" s="635" t="s">
        <v>643</v>
      </c>
      <c r="AC312" s="635" t="s">
        <v>643</v>
      </c>
      <c r="AD312" s="635" t="s">
        <v>643</v>
      </c>
      <c r="AE312" s="635" t="s">
        <v>643</v>
      </c>
      <c r="AF312" s="635" t="s">
        <v>643</v>
      </c>
      <c r="AG312" s="635" t="s">
        <v>643</v>
      </c>
      <c r="AH312" s="635" t="s">
        <v>643</v>
      </c>
      <c r="AI312" s="635" t="s">
        <v>643</v>
      </c>
      <c r="AJ312" s="635" t="s">
        <v>643</v>
      </c>
      <c r="AK312" s="635" t="s">
        <v>643</v>
      </c>
      <c r="AL312" s="635" t="s">
        <v>643</v>
      </c>
      <c r="AM312" s="635" t="s">
        <v>643</v>
      </c>
      <c r="AN312" s="635" t="s">
        <v>643</v>
      </c>
      <c r="AO312" s="635" t="s">
        <v>643</v>
      </c>
      <c r="AP312" s="635" t="s">
        <v>643</v>
      </c>
      <c r="AQ312" s="635" t="s">
        <v>643</v>
      </c>
      <c r="AR312" s="635" t="s">
        <v>643</v>
      </c>
      <c r="AS312" s="635" t="s">
        <v>643</v>
      </c>
      <c r="AT312" s="635" t="s">
        <v>643</v>
      </c>
      <c r="AU312" s="635" t="s">
        <v>643</v>
      </c>
      <c r="AV312" s="635" t="s">
        <v>643</v>
      </c>
      <c r="AW312" s="635" t="s">
        <v>643</v>
      </c>
      <c r="AX312" s="635" t="s">
        <v>643</v>
      </c>
      <c r="AY312" s="635" t="s">
        <v>643</v>
      </c>
      <c r="AZ312" s="635" t="s">
        <v>643</v>
      </c>
      <c r="BA312" s="635" t="s">
        <v>643</v>
      </c>
      <c r="BB312" s="635" t="s">
        <v>643</v>
      </c>
      <c r="BC312" s="1179"/>
      <c r="BD312" s="1152"/>
      <c r="BE312" s="1181"/>
      <c r="BW312" s="50"/>
      <c r="CH312" s="50"/>
      <c r="CI312" s="50"/>
      <c r="DA312" s="1153" t="str">
        <f>IF(DA308="grey","grey",IF(AND(B309&lt;&gt;$BG$7,B309&lt;&gt;$BG$9,B309&lt;&gt;$BG$13,B309&lt;&gt;$BG$12),"grey",IF(B312="","yellow",IF(COUNTIF($CN$6:$CN$32,B312)&gt;0,"","red"))))</f>
        <v>grey</v>
      </c>
      <c r="DB312" s="1154"/>
      <c r="DC312" s="1153" t="str">
        <f>IF(DC308="grey","grey",IF(AND(D309&lt;&gt;$BG$7,D309&lt;&gt;$BG$9,D309&lt;&gt;$BG$13,D309&lt;&gt;$BG$12),"grey",IF(D312="","yellow",IF(COUNTIF($CN$6:$CN$32,D312)&gt;0,"","red"))))</f>
        <v>grey</v>
      </c>
      <c r="DD312" s="1154"/>
      <c r="DE312" s="1164" t="str">
        <f>IF(DE308="grey","grey",IF(AND(F309&lt;&gt;$BG$7,F309&lt;&gt;$BG$9,F309&lt;&gt;$BG$13,F309&lt;&gt;$BG$12),"grey",IF(F312="","yellow",IF(COUNTIF($CN$6:$CN$32,F312)&gt;0,"","red"))))</f>
        <v>grey</v>
      </c>
      <c r="DF312" s="1165"/>
      <c r="DG312" s="1164" t="str">
        <f>IF(DG308="grey","grey",IF(AND(H309&lt;&gt;$BG$7,H309&lt;&gt;$BG$9,H309&lt;&gt;$BG$13,H309&lt;&gt;$BG$12),"grey",IF(H312="","yellow",IF(COUNTIF($CN$6:$CN$32,H312)&gt;0,"","red"))))</f>
        <v>grey</v>
      </c>
      <c r="DH312" s="1165"/>
      <c r="DI312" s="1164" t="str">
        <f>IF(DI308="grey","grey",IF(AND(J309&lt;&gt;$BG$7,J309&lt;&gt;$BG$9,J309&lt;&gt;$BG$13,J309&lt;&gt;$BG$12),"grey",IF(J312="","yellow",IF(COUNTIF($CN$6:$CN$32,J312)&gt;0,"","red"))))</f>
        <v>grey</v>
      </c>
      <c r="DJ312" s="1165"/>
      <c r="DK312" s="1164" t="str">
        <f>IF(DK308="grey","grey",IF(AND(L309&lt;&gt;$BG$7,L309&lt;&gt;$BG$9,L309&lt;&gt;$BG$13,L309&lt;&gt;$BG$12),"grey",IF(L312="","yellow",IF(COUNTIF($CN$6:$CN$32,L312)&gt;0,"","red"))))</f>
        <v>grey</v>
      </c>
      <c r="DL312" s="1165"/>
      <c r="DM312" s="22" t="str">
        <f>IFERROR(INDEX(内線情報!$BL$5:$BL$41,MATCH(R312,内線情報!$AI$5:$AI$43,0),1),"")</f>
        <v/>
      </c>
      <c r="DS312" s="1141"/>
      <c r="DV312" s="1153"/>
      <c r="DW312" s="1154"/>
      <c r="DX312" s="1153"/>
      <c r="DY312" s="1154"/>
      <c r="DZ312" s="1153"/>
      <c r="EA312" s="1154"/>
      <c r="EB312" s="1153"/>
      <c r="EC312" s="1154"/>
      <c r="ED312" s="1153"/>
      <c r="EE312" s="1154"/>
      <c r="EF312" s="1153"/>
      <c r="EG312" s="1154"/>
      <c r="ET312" s="1153"/>
      <c r="EU312" s="1154"/>
      <c r="EV312" s="1153"/>
      <c r="EW312" s="1154"/>
      <c r="EX312" s="1153"/>
      <c r="EY312" s="1154"/>
      <c r="EZ312" s="1153"/>
      <c r="FA312" s="1154"/>
      <c r="FB312" s="1153"/>
      <c r="FC312" s="1154"/>
      <c r="FD312" s="1153"/>
      <c r="FE312" s="1154"/>
      <c r="FF312" s="411"/>
      <c r="FG312" s="411"/>
      <c r="FH312" s="411"/>
      <c r="FI312" s="411"/>
      <c r="FJ312" s="411"/>
      <c r="FK312" s="411"/>
      <c r="FL312" s="411"/>
      <c r="FM312" s="411"/>
      <c r="FN312" s="411"/>
      <c r="FO312" s="411"/>
      <c r="FP312" s="411"/>
      <c r="FQ312" s="411"/>
      <c r="FR312" s="1153"/>
      <c r="FS312" s="1154"/>
      <c r="FT312" s="1153"/>
      <c r="FU312" s="1154"/>
      <c r="FV312" s="1153"/>
      <c r="FW312" s="1154"/>
      <c r="FX312" s="1153"/>
      <c r="FY312" s="1154"/>
      <c r="FZ312" s="1153"/>
      <c r="GA312" s="1154"/>
      <c r="GB312" s="1153"/>
      <c r="GC312" s="1154"/>
      <c r="GE312" s="1152"/>
      <c r="GF312" s="1152"/>
      <c r="GG312" s="1161"/>
      <c r="GH312" s="1152"/>
      <c r="GI312" s="633" t="str">
        <f t="shared" ref="GI312:HR312" si="832">IF(GI294="grey","grey",IF($GG311="grey","grey",IF(S312="","yellow",IF(COUNTIF($CW$6:$CW$7,S312)&gt;0,"","red"))))</f>
        <v>grey</v>
      </c>
      <c r="GJ312" s="633" t="str">
        <f t="shared" si="832"/>
        <v>grey</v>
      </c>
      <c r="GK312" s="633" t="str">
        <f t="shared" si="832"/>
        <v>grey</v>
      </c>
      <c r="GL312" s="633" t="str">
        <f t="shared" si="832"/>
        <v>grey</v>
      </c>
      <c r="GM312" s="633" t="str">
        <f t="shared" si="832"/>
        <v>grey</v>
      </c>
      <c r="GN312" s="633" t="str">
        <f t="shared" si="832"/>
        <v>grey</v>
      </c>
      <c r="GO312" s="633" t="str">
        <f t="shared" si="832"/>
        <v>grey</v>
      </c>
      <c r="GP312" s="633" t="str">
        <f t="shared" si="832"/>
        <v>grey</v>
      </c>
      <c r="GQ312" s="633" t="str">
        <f t="shared" si="832"/>
        <v>grey</v>
      </c>
      <c r="GR312" s="633" t="str">
        <f t="shared" si="832"/>
        <v>grey</v>
      </c>
      <c r="GS312" s="633" t="str">
        <f t="shared" si="832"/>
        <v>grey</v>
      </c>
      <c r="GT312" s="633" t="str">
        <f t="shared" si="832"/>
        <v>grey</v>
      </c>
      <c r="GU312" s="633" t="str">
        <f t="shared" si="832"/>
        <v>grey</v>
      </c>
      <c r="GV312" s="633" t="str">
        <f t="shared" si="832"/>
        <v>grey</v>
      </c>
      <c r="GW312" s="633" t="str">
        <f t="shared" si="832"/>
        <v>grey</v>
      </c>
      <c r="GX312" s="633" t="str">
        <f t="shared" si="832"/>
        <v>grey</v>
      </c>
      <c r="GY312" s="633" t="str">
        <f t="shared" si="832"/>
        <v>grey</v>
      </c>
      <c r="GZ312" s="633" t="str">
        <f t="shared" si="832"/>
        <v>grey</v>
      </c>
      <c r="HA312" s="633" t="str">
        <f t="shared" si="832"/>
        <v>grey</v>
      </c>
      <c r="HB312" s="633" t="str">
        <f t="shared" si="832"/>
        <v>grey</v>
      </c>
      <c r="HC312" s="633" t="str">
        <f t="shared" si="832"/>
        <v>grey</v>
      </c>
      <c r="HD312" s="633" t="str">
        <f t="shared" si="832"/>
        <v>grey</v>
      </c>
      <c r="HE312" s="633" t="str">
        <f t="shared" si="832"/>
        <v>grey</v>
      </c>
      <c r="HF312" s="633" t="str">
        <f t="shared" si="832"/>
        <v>grey</v>
      </c>
      <c r="HG312" s="633" t="str">
        <f t="shared" si="832"/>
        <v>grey</v>
      </c>
      <c r="HH312" s="633" t="str">
        <f t="shared" si="832"/>
        <v>grey</v>
      </c>
      <c r="HI312" s="633" t="str">
        <f t="shared" si="832"/>
        <v>grey</v>
      </c>
      <c r="HJ312" s="633" t="str">
        <f t="shared" si="832"/>
        <v>grey</v>
      </c>
      <c r="HK312" s="633" t="str">
        <f t="shared" si="832"/>
        <v>grey</v>
      </c>
      <c r="HL312" s="633" t="str">
        <f t="shared" si="832"/>
        <v>grey</v>
      </c>
      <c r="HM312" s="633" t="str">
        <f t="shared" si="832"/>
        <v>grey</v>
      </c>
      <c r="HN312" s="633" t="str">
        <f t="shared" si="832"/>
        <v>grey</v>
      </c>
      <c r="HO312" s="633" t="str">
        <f t="shared" si="832"/>
        <v>grey</v>
      </c>
      <c r="HP312" s="633" t="str">
        <f t="shared" si="832"/>
        <v>grey</v>
      </c>
      <c r="HQ312" s="633" t="str">
        <f t="shared" si="832"/>
        <v>grey</v>
      </c>
      <c r="HR312" s="633" t="str">
        <f t="shared" si="832"/>
        <v>grey</v>
      </c>
      <c r="HS312" s="1163"/>
      <c r="HT312" s="1152"/>
      <c r="HU312" s="1161"/>
    </row>
    <row r="313" spans="2:229">
      <c r="B313" s="1186" t="s">
        <v>309</v>
      </c>
      <c r="C313" s="1187"/>
      <c r="D313" s="1186" t="s">
        <v>310</v>
      </c>
      <c r="E313" s="1187"/>
      <c r="F313" s="1186" t="s">
        <v>311</v>
      </c>
      <c r="G313" s="1187"/>
      <c r="H313" s="1186" t="s">
        <v>312</v>
      </c>
      <c r="I313" s="1187"/>
      <c r="J313" s="1186" t="s">
        <v>313</v>
      </c>
      <c r="K313" s="1187"/>
      <c r="L313" s="1186" t="s">
        <v>314</v>
      </c>
      <c r="M313" s="1187"/>
      <c r="O313" s="1151">
        <v>9</v>
      </c>
      <c r="P313" s="1151" t="str">
        <f>IFERROR(INDEX(内線情報!$C$5:$C$54,MATCH($Q313,内線情報!$B$5:$B$54,0)),"")&amp;""</f>
        <v/>
      </c>
      <c r="Q313" s="1160"/>
      <c r="R313" s="1151" t="str">
        <f>IFERROR(INDEX(内線情報!$D$5:$D$54,MATCH($Q313,内線情報!$B$5:$B$54,0)),"")&amp;""</f>
        <v/>
      </c>
      <c r="S313" s="634" t="s">
        <v>643</v>
      </c>
      <c r="T313" s="634" t="s">
        <v>643</v>
      </c>
      <c r="U313" s="634" t="s">
        <v>643</v>
      </c>
      <c r="V313" s="634" t="s">
        <v>643</v>
      </c>
      <c r="W313" s="634" t="s">
        <v>643</v>
      </c>
      <c r="X313" s="634" t="s">
        <v>643</v>
      </c>
      <c r="Y313" s="634" t="s">
        <v>643</v>
      </c>
      <c r="Z313" s="634" t="s">
        <v>643</v>
      </c>
      <c r="AA313" s="634" t="s">
        <v>643</v>
      </c>
      <c r="AB313" s="634" t="s">
        <v>643</v>
      </c>
      <c r="AC313" s="634" t="s">
        <v>643</v>
      </c>
      <c r="AD313" s="634" t="s">
        <v>643</v>
      </c>
      <c r="AE313" s="634" t="s">
        <v>643</v>
      </c>
      <c r="AF313" s="634" t="s">
        <v>643</v>
      </c>
      <c r="AG313" s="634" t="s">
        <v>643</v>
      </c>
      <c r="AH313" s="634" t="s">
        <v>643</v>
      </c>
      <c r="AI313" s="634" t="s">
        <v>643</v>
      </c>
      <c r="AJ313" s="634" t="s">
        <v>643</v>
      </c>
      <c r="AK313" s="634" t="s">
        <v>643</v>
      </c>
      <c r="AL313" s="634" t="s">
        <v>643</v>
      </c>
      <c r="AM313" s="634" t="s">
        <v>643</v>
      </c>
      <c r="AN313" s="634" t="s">
        <v>643</v>
      </c>
      <c r="AO313" s="634" t="s">
        <v>643</v>
      </c>
      <c r="AP313" s="634" t="s">
        <v>643</v>
      </c>
      <c r="AQ313" s="634" t="s">
        <v>643</v>
      </c>
      <c r="AR313" s="634" t="s">
        <v>643</v>
      </c>
      <c r="AS313" s="634" t="s">
        <v>643</v>
      </c>
      <c r="AT313" s="634" t="s">
        <v>643</v>
      </c>
      <c r="AU313" s="634" t="s">
        <v>643</v>
      </c>
      <c r="AV313" s="634" t="s">
        <v>643</v>
      </c>
      <c r="AW313" s="634" t="s">
        <v>643</v>
      </c>
      <c r="AX313" s="634" t="s">
        <v>643</v>
      </c>
      <c r="AY313" s="634" t="s">
        <v>643</v>
      </c>
      <c r="AZ313" s="634" t="s">
        <v>643</v>
      </c>
      <c r="BA313" s="634" t="s">
        <v>643</v>
      </c>
      <c r="BB313" s="634" t="s">
        <v>643</v>
      </c>
      <c r="BC313" s="1178" t="s">
        <v>643</v>
      </c>
      <c r="BD313" s="1151" t="str">
        <f>IFERROR(IF(Q313="","",IF(ISBLANK(INDEX(内線情報!$G$5:$G$54,Q313)),1,DS313)),"")&amp;""</f>
        <v/>
      </c>
      <c r="BE313" s="1180"/>
      <c r="BQ313" s="52"/>
      <c r="BS313" s="52"/>
      <c r="BU313" s="52"/>
      <c r="BV313" s="50"/>
      <c r="BW313" s="52"/>
      <c r="BY313" s="52"/>
      <c r="CA313" s="52"/>
      <c r="CC313" s="52"/>
      <c r="CE313" s="52"/>
      <c r="CG313" s="52"/>
      <c r="CH313" s="50"/>
      <c r="CI313" s="52"/>
      <c r="CK313" s="52"/>
      <c r="CM313" s="52"/>
      <c r="DA313" s="1166" t="str">
        <f>IFERROR(IF(COUNT(Q297:Q322)&gt;0,IF($DN296&lt;36,"grey",B313),"grey"),B313)</f>
        <v>grey</v>
      </c>
      <c r="DB313" s="1167"/>
      <c r="DC313" s="1166" t="str">
        <f>IFERROR(IF(COUNT(Q297:Q322)&gt;0,IF($DN296&lt;36,"grey",D313),"grey"),D313)</f>
        <v>grey</v>
      </c>
      <c r="DD313" s="1167"/>
      <c r="DE313" s="1166" t="str">
        <f>IFERROR(IF(COUNT(Q297:Q322)&gt;0,IF($DN296&lt;36,"grey",F313),"grey"),F313)</f>
        <v>grey</v>
      </c>
      <c r="DF313" s="1167"/>
      <c r="DG313" s="1166" t="str">
        <f>IFERROR(IF(COUNT(Q297:Q322)&gt;0,IF($DN296&lt;36,"grey",H313),"grey"),H313)</f>
        <v>grey</v>
      </c>
      <c r="DH313" s="1167"/>
      <c r="DI313" s="1166" t="str">
        <f>IFERROR(IF(COUNT(Q297:Q322)&gt;0,IF($DN296&lt;36,"grey",J313),"grey"),J313)</f>
        <v>grey</v>
      </c>
      <c r="DJ313" s="1167"/>
      <c r="DK313" s="1166" t="str">
        <f>IFERROR(IF(COUNT(Q297:Q322)&gt;0,IF($DN296&lt;36,"grey",L313),"grey"),L313)</f>
        <v>grey</v>
      </c>
      <c r="DL313" s="1167"/>
      <c r="DM313" s="22" t="str">
        <f>IFERROR(INDEX(内線情報!$BL$5:$BL$41,MATCH(R313,内線情報!$AI$5:$AI$43,0),1),"")</f>
        <v/>
      </c>
      <c r="DS313" s="1141" t="e">
        <f>INDEX(内線情報!$G$5:$G$54,MATCH(Q313,DK,0))</f>
        <v>#N/A</v>
      </c>
      <c r="DV313" s="1166"/>
      <c r="DW313" s="1167"/>
      <c r="DX313" s="1166"/>
      <c r="DY313" s="1167"/>
      <c r="DZ313" s="1166"/>
      <c r="EA313" s="1167"/>
      <c r="EB313" s="1166"/>
      <c r="EC313" s="1167"/>
      <c r="ED313" s="1166"/>
      <c r="EE313" s="1167"/>
      <c r="EF313" s="1166"/>
      <c r="EG313" s="1167"/>
      <c r="ET313" s="1166"/>
      <c r="EU313" s="1167"/>
      <c r="EV313" s="1166"/>
      <c r="EW313" s="1167"/>
      <c r="EX313" s="1166"/>
      <c r="EY313" s="1167"/>
      <c r="EZ313" s="1166"/>
      <c r="FA313" s="1167"/>
      <c r="FB313" s="1166"/>
      <c r="FC313" s="1167"/>
      <c r="FD313" s="1166"/>
      <c r="FE313" s="1167"/>
      <c r="FF313" s="420"/>
      <c r="FG313" s="420"/>
      <c r="FH313" s="420"/>
      <c r="FI313" s="420"/>
      <c r="FJ313" s="420"/>
      <c r="FK313" s="420"/>
      <c r="FL313" s="420"/>
      <c r="FM313" s="420"/>
      <c r="FN313" s="420"/>
      <c r="FO313" s="420"/>
      <c r="FP313" s="420"/>
      <c r="FQ313" s="420"/>
      <c r="FR313" s="1166"/>
      <c r="FS313" s="1167"/>
      <c r="FT313" s="1166"/>
      <c r="FU313" s="1167"/>
      <c r="FV313" s="1166"/>
      <c r="FW313" s="1167"/>
      <c r="FX313" s="1166"/>
      <c r="FY313" s="1167"/>
      <c r="FZ313" s="1166"/>
      <c r="GA313" s="1167"/>
      <c r="GB313" s="1166"/>
      <c r="GC313" s="1167"/>
      <c r="GE313" s="1151" t="str">
        <f>IF($GF313="grey","grey","")</f>
        <v>grey</v>
      </c>
      <c r="GF313" s="1151" t="str">
        <f>IF($GG313="grey","grey","")</f>
        <v>grey</v>
      </c>
      <c r="GG313" s="1160" t="str">
        <f>IF(Q313="","grey",IF(COUNTIF(Q:Q,Q313)&gt;1,"red",IF(COUNTIF(_DK,Q313)&gt;0,"","red")))</f>
        <v>grey</v>
      </c>
      <c r="GH313" s="1151" t="str">
        <f>IF($GF313="grey","grey","")</f>
        <v>grey</v>
      </c>
      <c r="GI313" s="633" t="str">
        <f t="shared" ref="GI313:HR313" si="833">IF(GI294="grey","grey",IF($GG313="grey","grey",IF(S313="","yellow",IF(COUNTIF($CT$6:$CT$21,S313)&gt;0,"","red"))))</f>
        <v>grey</v>
      </c>
      <c r="GJ313" s="633" t="str">
        <f t="shared" si="833"/>
        <v>grey</v>
      </c>
      <c r="GK313" s="633" t="str">
        <f t="shared" si="833"/>
        <v>grey</v>
      </c>
      <c r="GL313" s="633" t="str">
        <f t="shared" si="833"/>
        <v>grey</v>
      </c>
      <c r="GM313" s="633" t="str">
        <f t="shared" si="833"/>
        <v>grey</v>
      </c>
      <c r="GN313" s="633" t="str">
        <f t="shared" si="833"/>
        <v>grey</v>
      </c>
      <c r="GO313" s="633" t="str">
        <f t="shared" si="833"/>
        <v>grey</v>
      </c>
      <c r="GP313" s="633" t="str">
        <f t="shared" si="833"/>
        <v>grey</v>
      </c>
      <c r="GQ313" s="633" t="str">
        <f t="shared" si="833"/>
        <v>grey</v>
      </c>
      <c r="GR313" s="633" t="str">
        <f t="shared" si="833"/>
        <v>grey</v>
      </c>
      <c r="GS313" s="633" t="str">
        <f t="shared" si="833"/>
        <v>grey</v>
      </c>
      <c r="GT313" s="633" t="str">
        <f t="shared" si="833"/>
        <v>grey</v>
      </c>
      <c r="GU313" s="633" t="str">
        <f t="shared" si="833"/>
        <v>grey</v>
      </c>
      <c r="GV313" s="633" t="str">
        <f t="shared" si="833"/>
        <v>grey</v>
      </c>
      <c r="GW313" s="633" t="str">
        <f t="shared" si="833"/>
        <v>grey</v>
      </c>
      <c r="GX313" s="633" t="str">
        <f t="shared" si="833"/>
        <v>grey</v>
      </c>
      <c r="GY313" s="633" t="str">
        <f t="shared" si="833"/>
        <v>grey</v>
      </c>
      <c r="GZ313" s="633" t="str">
        <f t="shared" si="833"/>
        <v>grey</v>
      </c>
      <c r="HA313" s="633" t="str">
        <f t="shared" si="833"/>
        <v>grey</v>
      </c>
      <c r="HB313" s="633" t="str">
        <f t="shared" si="833"/>
        <v>grey</v>
      </c>
      <c r="HC313" s="633" t="str">
        <f t="shared" si="833"/>
        <v>grey</v>
      </c>
      <c r="HD313" s="633" t="str">
        <f t="shared" si="833"/>
        <v>grey</v>
      </c>
      <c r="HE313" s="633" t="str">
        <f t="shared" si="833"/>
        <v>grey</v>
      </c>
      <c r="HF313" s="633" t="str">
        <f t="shared" si="833"/>
        <v>grey</v>
      </c>
      <c r="HG313" s="633" t="str">
        <f t="shared" si="833"/>
        <v>grey</v>
      </c>
      <c r="HH313" s="633" t="str">
        <f t="shared" si="833"/>
        <v>grey</v>
      </c>
      <c r="HI313" s="633" t="str">
        <f t="shared" si="833"/>
        <v>grey</v>
      </c>
      <c r="HJ313" s="633" t="str">
        <f t="shared" si="833"/>
        <v>grey</v>
      </c>
      <c r="HK313" s="633" t="str">
        <f t="shared" si="833"/>
        <v>grey</v>
      </c>
      <c r="HL313" s="633" t="str">
        <f t="shared" si="833"/>
        <v>grey</v>
      </c>
      <c r="HM313" s="633" t="str">
        <f t="shared" si="833"/>
        <v>grey</v>
      </c>
      <c r="HN313" s="633" t="str">
        <f t="shared" si="833"/>
        <v>grey</v>
      </c>
      <c r="HO313" s="633" t="str">
        <f t="shared" si="833"/>
        <v>grey</v>
      </c>
      <c r="HP313" s="633" t="str">
        <f t="shared" si="833"/>
        <v>grey</v>
      </c>
      <c r="HQ313" s="633" t="str">
        <f t="shared" si="833"/>
        <v>grey</v>
      </c>
      <c r="HR313" s="633" t="str">
        <f t="shared" si="833"/>
        <v>grey</v>
      </c>
      <c r="HS313" s="1162" t="str">
        <f t="shared" ref="HS313" si="834">IF($GG313="grey","grey",IF(BC313="","",IF(COUNTIF($CV$6:$CV$7,BC313)&gt;0,"","red")))</f>
        <v>grey</v>
      </c>
      <c r="HT313" s="1151" t="str">
        <f t="shared" ref="HT313:HU313" si="835">IF($GG313="grey","grey","")</f>
        <v>grey</v>
      </c>
      <c r="HU313" s="1160" t="str">
        <f t="shared" si="835"/>
        <v>grey</v>
      </c>
    </row>
    <row r="314" spans="2:229">
      <c r="B314" s="34" t="s">
        <v>57</v>
      </c>
      <c r="C314" s="35"/>
      <c r="D314" s="34" t="s">
        <v>57</v>
      </c>
      <c r="E314" s="35"/>
      <c r="F314" s="34" t="s">
        <v>57</v>
      </c>
      <c r="G314" s="35"/>
      <c r="H314" s="34" t="s">
        <v>57</v>
      </c>
      <c r="I314" s="35"/>
      <c r="J314" s="34" t="s">
        <v>57</v>
      </c>
      <c r="K314" s="35"/>
      <c r="L314" s="34" t="s">
        <v>57</v>
      </c>
      <c r="M314" s="35"/>
      <c r="O314" s="1152"/>
      <c r="P314" s="1152"/>
      <c r="Q314" s="1161"/>
      <c r="R314" s="1152"/>
      <c r="S314" s="635" t="s">
        <v>643</v>
      </c>
      <c r="T314" s="635" t="s">
        <v>643</v>
      </c>
      <c r="U314" s="635" t="s">
        <v>643</v>
      </c>
      <c r="V314" s="635" t="s">
        <v>643</v>
      </c>
      <c r="W314" s="635" t="s">
        <v>643</v>
      </c>
      <c r="X314" s="635" t="s">
        <v>643</v>
      </c>
      <c r="Y314" s="635" t="s">
        <v>643</v>
      </c>
      <c r="Z314" s="635" t="s">
        <v>643</v>
      </c>
      <c r="AA314" s="635" t="s">
        <v>643</v>
      </c>
      <c r="AB314" s="635" t="s">
        <v>643</v>
      </c>
      <c r="AC314" s="635" t="s">
        <v>643</v>
      </c>
      <c r="AD314" s="635" t="s">
        <v>643</v>
      </c>
      <c r="AE314" s="635" t="s">
        <v>643</v>
      </c>
      <c r="AF314" s="635" t="s">
        <v>643</v>
      </c>
      <c r="AG314" s="635" t="s">
        <v>643</v>
      </c>
      <c r="AH314" s="635" t="s">
        <v>643</v>
      </c>
      <c r="AI314" s="635" t="s">
        <v>643</v>
      </c>
      <c r="AJ314" s="635" t="s">
        <v>643</v>
      </c>
      <c r="AK314" s="635" t="s">
        <v>643</v>
      </c>
      <c r="AL314" s="635" t="s">
        <v>643</v>
      </c>
      <c r="AM314" s="635" t="s">
        <v>643</v>
      </c>
      <c r="AN314" s="635" t="s">
        <v>643</v>
      </c>
      <c r="AO314" s="635" t="s">
        <v>643</v>
      </c>
      <c r="AP314" s="635" t="s">
        <v>643</v>
      </c>
      <c r="AQ314" s="635" t="s">
        <v>643</v>
      </c>
      <c r="AR314" s="635" t="s">
        <v>643</v>
      </c>
      <c r="AS314" s="635" t="s">
        <v>643</v>
      </c>
      <c r="AT314" s="635" t="s">
        <v>643</v>
      </c>
      <c r="AU314" s="635" t="s">
        <v>643</v>
      </c>
      <c r="AV314" s="635" t="s">
        <v>643</v>
      </c>
      <c r="AW314" s="635" t="s">
        <v>643</v>
      </c>
      <c r="AX314" s="635" t="s">
        <v>643</v>
      </c>
      <c r="AY314" s="635" t="s">
        <v>643</v>
      </c>
      <c r="AZ314" s="635" t="s">
        <v>643</v>
      </c>
      <c r="BA314" s="635" t="s">
        <v>643</v>
      </c>
      <c r="BB314" s="635" t="s">
        <v>643</v>
      </c>
      <c r="BC314" s="1179"/>
      <c r="BD314" s="1152"/>
      <c r="BE314" s="1181"/>
      <c r="BU314" s="50"/>
      <c r="BV314" s="50"/>
      <c r="BW314" s="50"/>
      <c r="CG314" s="50"/>
      <c r="CH314" s="50"/>
      <c r="CI314" s="50"/>
      <c r="DA314" s="34" t="str">
        <f>IF(DA313="grey","grey",IF(B314="","yellow",IF(COUNTIF($BG$6:$BG$39,B314)&gt;0,"","red")))</f>
        <v>grey</v>
      </c>
      <c r="DB314" s="35" t="str">
        <f ca="1">IF(DA313="grey","grey",IFERROR(IF(COUNTIF(INDIRECT(B314),SUBSTITUTE(C314,"*","~")),EU314,"red"),IF(AND(C314&lt;&gt;$BG$7,C314&lt;&gt;$BG$8,C314&lt;&gt;$BG$9,C314&lt;&gt;$BG$10,C314&lt;&gt;$BG$11,C314&lt;&gt;$BG$12,C314&lt;&gt;$BG$13),"grey",EU314)))</f>
        <v>grey</v>
      </c>
      <c r="DC314" s="34" t="str">
        <f>IF(DC313="grey","grey",IF(D314="","yellow",IF(COUNTIF($BG$6:$BG$39,D314)&gt;0,"","red")))</f>
        <v>grey</v>
      </c>
      <c r="DD314" s="35" t="str">
        <f ca="1">IF(DC313="grey","grey",IFERROR(IF(COUNTIF(INDIRECT(D314),SUBSTITUTE(E314,"*","~")),EW314,"red"),IF(AND(E314&lt;&gt;$BG$7,E314&lt;&gt;$BG$8,E314&lt;&gt;$BG$9,E314&lt;&gt;$BG$10,E314&lt;&gt;$BG$11,E314&lt;&gt;$BG$12,E314&lt;&gt;$BG$13),"grey",EW314)))</f>
        <v>grey</v>
      </c>
      <c r="DE314" s="34" t="str">
        <f>IF(DE313="grey","grey",IF(F314="","yellow",IF(COUNTIF($BG$6:$BG$39,F314)&gt;0,"","red")))</f>
        <v>grey</v>
      </c>
      <c r="DF314" s="35" t="str">
        <f ca="1">IF(DE313="grey","grey",IFERROR(IF(COUNTIF(INDIRECT(F314),SUBSTITUTE(G314,"*","~")),EY314,"red"),IF(AND(G314&lt;&gt;$BG$7,G314&lt;&gt;$BG$8,G314&lt;&gt;$BG$9,G314&lt;&gt;$BG$10,G314&lt;&gt;$BG$11,G314&lt;&gt;$BG$12,G314&lt;&gt;$BG$13),"grey",EY314)))</f>
        <v>grey</v>
      </c>
      <c r="DG314" s="34" t="str">
        <f>IF(DG313="grey","grey",IF(H314="","yellow",IF(COUNTIF($BG$6:$BG$39,H314)&gt;0,"","red")))</f>
        <v>grey</v>
      </c>
      <c r="DH314" s="35" t="str">
        <f ca="1">IF(DG313="grey","grey",IFERROR(IF(COUNTIF(INDIRECT(H314),SUBSTITUTE(I314,"*","~")),FA314,"red"),IF(AND(I314&lt;&gt;$BG$7,I314&lt;&gt;$BG$8,I314&lt;&gt;$BG$9,I314&lt;&gt;$BG$10,I314&lt;&gt;$BG$11,I314&lt;&gt;$BG$12,I314&lt;&gt;$BG$13),"grey",FA314)))</f>
        <v>grey</v>
      </c>
      <c r="DI314" s="34" t="str">
        <f>IF(DI313="grey","grey",IF(J314="","yellow",IF(COUNTIF($BG$6:$BG$39,J314)&gt;0,"","red")))</f>
        <v>grey</v>
      </c>
      <c r="DJ314" s="35" t="str">
        <f ca="1">IF(DI313="grey","grey",IFERROR(IF(COUNTIF(INDIRECT(J314),SUBSTITUTE(K314,"*","~")),FC314,"red"),IF(AND(K314&lt;&gt;$BG$7,K314&lt;&gt;$BG$8,K314&lt;&gt;$BG$9,K314&lt;&gt;$BG$10,K314&lt;&gt;$BG$11,K314&lt;&gt;$BG$12,K314&lt;&gt;$BG$13),"grey",FC314)))</f>
        <v>grey</v>
      </c>
      <c r="DK314" s="34" t="str">
        <f>IF(DK313="grey","grey",IF(L314="","yellow",IF(COUNTIF($BG$6:$BG$39,L314)&gt;0,"","red")))</f>
        <v>grey</v>
      </c>
      <c r="DL314" s="35" t="str">
        <f ca="1">IF(DK313="grey","grey",IFERROR(IF(COUNTIF(INDIRECT(L314),SUBSTITUTE(M314,"*","~")),FE314,"red"),IF(AND(M314&lt;&gt;$BG$7,M314&lt;&gt;$BG$8,M314&lt;&gt;$BG$9,M314&lt;&gt;$BG$10,M314&lt;&gt;$BG$11,M314&lt;&gt;$BG$12,M314&lt;&gt;$BG$13),"grey",FE314)))</f>
        <v>grey</v>
      </c>
      <c r="DM314" s="22" t="str">
        <f>IFERROR(INDEX(内線情報!$BL$5:$BL$41,MATCH(R314,内線情報!$AI$5:$AI$43,0),1),"")</f>
        <v/>
      </c>
      <c r="DS314" s="1141"/>
      <c r="DV314" s="34" t="str">
        <f>CONCATENATE(B314,C314)</f>
        <v>未使用</v>
      </c>
      <c r="DW314" s="35"/>
      <c r="DX314" s="34" t="str">
        <f>CONCATENATE(D314,E314)</f>
        <v>未使用</v>
      </c>
      <c r="DY314" s="35"/>
      <c r="DZ314" s="34" t="str">
        <f>CONCATENATE(F314,G314)</f>
        <v>未使用</v>
      </c>
      <c r="EA314" s="35"/>
      <c r="EB314" s="34" t="str">
        <f>CONCATENATE(H314,I314)</f>
        <v>未使用</v>
      </c>
      <c r="EC314" s="35"/>
      <c r="ED314" s="34" t="str">
        <f>CONCATENATE(J314,K314)</f>
        <v>未使用</v>
      </c>
      <c r="EE314" s="35"/>
      <c r="EF314" s="34" t="str">
        <f>CONCATENATE(L314,M314)</f>
        <v>未使用</v>
      </c>
      <c r="EG314" s="35"/>
      <c r="EH314" s="22">
        <f>COUNTIF($DV$6:$EG$34,DV314)</f>
        <v>18</v>
      </c>
      <c r="EJ314" s="22">
        <f>COUNTIF($DV$6:$EG$34,DX314)</f>
        <v>18</v>
      </c>
      <c r="EL314" s="22">
        <f>COUNTIF($DV$6:$EG$34,DZ314)</f>
        <v>18</v>
      </c>
      <c r="EN314" s="22">
        <f>COUNTIF($DV$6:$EG$34,EB314)</f>
        <v>18</v>
      </c>
      <c r="EP314" s="22">
        <f>COUNTIF($DV$6:$EG$34,ED314)</f>
        <v>18</v>
      </c>
      <c r="ER314" s="22">
        <f>COUNTIF($DV$6:$EG$34,EF314)</f>
        <v>18</v>
      </c>
      <c r="ET314" s="34" t="str">
        <f>IF(DV314="未使用","",IF(EH314&lt;2,"","red"))</f>
        <v/>
      </c>
      <c r="EU314" s="35" t="str">
        <f>IF(B314="ボックスキー","",IF(C314="","red",FS314))</f>
        <v>red</v>
      </c>
      <c r="EV314" s="34" t="str">
        <f>IF(DX314="未使用","",IF(EJ314&lt;2,"","red"))</f>
        <v/>
      </c>
      <c r="EW314" s="35" t="str">
        <f>IF(D314="ボックスキー","",IF(E314="","red",FU314))</f>
        <v>red</v>
      </c>
      <c r="EX314" s="34" t="str">
        <f>IF(DZ314="未使用","",IF(EL314&lt;2,"","red"))</f>
        <v/>
      </c>
      <c r="EY314" s="35" t="str">
        <f>IF(F314="ボックスキー","",IF(G314="","red",FW314))</f>
        <v>red</v>
      </c>
      <c r="EZ314" s="34" t="str">
        <f>IF(EB314="未使用","",IF(EN314&lt;2,"","red"))</f>
        <v/>
      </c>
      <c r="FA314" s="35" t="str">
        <f>IF(H314="ボックスキー","",IF(I314="","red",FY314))</f>
        <v>red</v>
      </c>
      <c r="FB314" s="34" t="str">
        <f>IF(ED314="未使用","",IF(EP314&lt;2,"","red"))</f>
        <v/>
      </c>
      <c r="FC314" s="35" t="str">
        <f>IF(J314="ボックスキー","",IF(K314="","red",GA314))</f>
        <v>red</v>
      </c>
      <c r="FD314" s="34" t="str">
        <f>IF(EF314="未使用","",IF(ER314&lt;2,"","red"))</f>
        <v/>
      </c>
      <c r="FE314" s="35" t="str">
        <f>IF(L314="ボックスキー","",IF(M314="","red",GC314))</f>
        <v>red</v>
      </c>
      <c r="FF314" s="419"/>
      <c r="FG314" s="419"/>
      <c r="FH314" s="419"/>
      <c r="FI314" s="419"/>
      <c r="FJ314" s="419"/>
      <c r="FK314" s="419"/>
      <c r="FL314" s="419"/>
      <c r="FM314" s="419"/>
      <c r="FN314" s="419"/>
      <c r="FO314" s="419"/>
      <c r="FP314" s="419"/>
      <c r="FQ314" s="419"/>
      <c r="FR314" s="34"/>
      <c r="FS314" s="35" t="str">
        <f>IF(B314=$FG$6,INDEX($FG$7:$FG$18,C314),IF(B314=$FH$6,INDEX($FH$7:$FH$12,C314),IF(B314=$FI$6,INDEX($FI$7:$FI$18,C314),IF(B314=$FJ$6,INDEX($FJ$7:$FJ$56,C314),"none"))))</f>
        <v>none</v>
      </c>
      <c r="FT314" s="34"/>
      <c r="FU314" s="35" t="str">
        <f>IF(D314=$FG$6,INDEX($FG$7:$FG$18,E314),IF(D314=$FH$6,INDEX($FH$7:$FH$12,E314),IF(D314=$FI$6,INDEX($FI$7:$FI$18,E314),IF(D314=$FJ$6,INDEX($FJ$7:$FJ$56,E314),"none"))))</f>
        <v>none</v>
      </c>
      <c r="FV314" s="34"/>
      <c r="FW314" s="35" t="str">
        <f>IF(F314=$FG$6,INDEX($FG$7:$FG$18,G314),IF(F314=$FH$6,INDEX($FH$7:$FH$12,G314),IF(F314=$FI$6,INDEX($FI$7:$FI$18,G314),IF(F314=$FJ$6,INDEX($FJ$7:$FJ$56,G314),"none"))))</f>
        <v>none</v>
      </c>
      <c r="FX314" s="34"/>
      <c r="FY314" s="35" t="str">
        <f>IF(H314=$FG$6,INDEX($FG$7:$FG$18,I314),IF(H314=$FH$6,INDEX($FH$7:$FH$12,I314),IF(H314=$FI$6,INDEX($FI$7:$FI$18,I314),IF(H314=$FJ$6,INDEX($FJ$7:$FJ$56,I314),"none"))))</f>
        <v>none</v>
      </c>
      <c r="FZ314" s="34"/>
      <c r="GA314" s="35" t="str">
        <f>IF(J314=$FG$6,INDEX($FG$7:$FG$18,K314),IF(J314=$FH$6,INDEX($FH$7:$FH$12,K314),IF(J314=$FI$6,INDEX($FI$7:$FI$18,K314),IF(J314=$FJ$6,INDEX($FJ$7:$FJ$56,K314),"none"))))</f>
        <v>none</v>
      </c>
      <c r="GB314" s="34"/>
      <c r="GC314" s="35" t="str">
        <f>IF(L314=$FG$6,INDEX($FG$7:$FG$18,M314),IF(L314=$FH$6,INDEX($FH$7:$FH$12,M314),IF(L314=$FI$6,INDEX($FI$7:$FI$18,M314),IF(L314=$FJ$6,INDEX($FJ$7:$FJ$56,M314),"none"))))</f>
        <v>none</v>
      </c>
      <c r="GE314" s="1152"/>
      <c r="GF314" s="1152"/>
      <c r="GG314" s="1161"/>
      <c r="GH314" s="1152"/>
      <c r="GI314" s="633" t="str">
        <f t="shared" ref="GI314:HR314" si="836">IF(GI294="grey","grey",IF($GG313="grey","grey",IF(S314="","yellow",IF(COUNTIF($CW$6:$CW$7,S314)&gt;0,"","red"))))</f>
        <v>grey</v>
      </c>
      <c r="GJ314" s="633" t="str">
        <f t="shared" si="836"/>
        <v>grey</v>
      </c>
      <c r="GK314" s="633" t="str">
        <f t="shared" si="836"/>
        <v>grey</v>
      </c>
      <c r="GL314" s="633" t="str">
        <f t="shared" si="836"/>
        <v>grey</v>
      </c>
      <c r="GM314" s="633" t="str">
        <f t="shared" si="836"/>
        <v>grey</v>
      </c>
      <c r="GN314" s="633" t="str">
        <f t="shared" si="836"/>
        <v>grey</v>
      </c>
      <c r="GO314" s="633" t="str">
        <f t="shared" si="836"/>
        <v>grey</v>
      </c>
      <c r="GP314" s="633" t="str">
        <f t="shared" si="836"/>
        <v>grey</v>
      </c>
      <c r="GQ314" s="633" t="str">
        <f t="shared" si="836"/>
        <v>grey</v>
      </c>
      <c r="GR314" s="633" t="str">
        <f t="shared" si="836"/>
        <v>grey</v>
      </c>
      <c r="GS314" s="633" t="str">
        <f t="shared" si="836"/>
        <v>grey</v>
      </c>
      <c r="GT314" s="633" t="str">
        <f t="shared" si="836"/>
        <v>grey</v>
      </c>
      <c r="GU314" s="633" t="str">
        <f t="shared" si="836"/>
        <v>grey</v>
      </c>
      <c r="GV314" s="633" t="str">
        <f t="shared" si="836"/>
        <v>grey</v>
      </c>
      <c r="GW314" s="633" t="str">
        <f t="shared" si="836"/>
        <v>grey</v>
      </c>
      <c r="GX314" s="633" t="str">
        <f t="shared" si="836"/>
        <v>grey</v>
      </c>
      <c r="GY314" s="633" t="str">
        <f t="shared" si="836"/>
        <v>grey</v>
      </c>
      <c r="GZ314" s="633" t="str">
        <f t="shared" si="836"/>
        <v>grey</v>
      </c>
      <c r="HA314" s="633" t="str">
        <f t="shared" si="836"/>
        <v>grey</v>
      </c>
      <c r="HB314" s="633" t="str">
        <f t="shared" si="836"/>
        <v>grey</v>
      </c>
      <c r="HC314" s="633" t="str">
        <f t="shared" si="836"/>
        <v>grey</v>
      </c>
      <c r="HD314" s="633" t="str">
        <f t="shared" si="836"/>
        <v>grey</v>
      </c>
      <c r="HE314" s="633" t="str">
        <f t="shared" si="836"/>
        <v>grey</v>
      </c>
      <c r="HF314" s="633" t="str">
        <f t="shared" si="836"/>
        <v>grey</v>
      </c>
      <c r="HG314" s="633" t="str">
        <f t="shared" si="836"/>
        <v>grey</v>
      </c>
      <c r="HH314" s="633" t="str">
        <f t="shared" si="836"/>
        <v>grey</v>
      </c>
      <c r="HI314" s="633" t="str">
        <f t="shared" si="836"/>
        <v>grey</v>
      </c>
      <c r="HJ314" s="633" t="str">
        <f t="shared" si="836"/>
        <v>grey</v>
      </c>
      <c r="HK314" s="633" t="str">
        <f t="shared" si="836"/>
        <v>grey</v>
      </c>
      <c r="HL314" s="633" t="str">
        <f t="shared" si="836"/>
        <v>grey</v>
      </c>
      <c r="HM314" s="633" t="str">
        <f t="shared" si="836"/>
        <v>grey</v>
      </c>
      <c r="HN314" s="633" t="str">
        <f t="shared" si="836"/>
        <v>grey</v>
      </c>
      <c r="HO314" s="633" t="str">
        <f t="shared" si="836"/>
        <v>grey</v>
      </c>
      <c r="HP314" s="633" t="str">
        <f t="shared" si="836"/>
        <v>grey</v>
      </c>
      <c r="HQ314" s="633" t="str">
        <f t="shared" si="836"/>
        <v>grey</v>
      </c>
      <c r="HR314" s="633" t="str">
        <f t="shared" si="836"/>
        <v>grey</v>
      </c>
      <c r="HS314" s="1163"/>
      <c r="HT314" s="1152"/>
      <c r="HU314" s="1161"/>
    </row>
    <row r="315" spans="2:229">
      <c r="B315" s="1175" t="str">
        <f>IFERROR(INDEX($DV:$DV,ROW()),"")&amp;""</f>
        <v/>
      </c>
      <c r="C315" s="1176"/>
      <c r="D315" s="1177" t="str">
        <f>IFERROR(INDEX($DX:$DX,ROW()),"")&amp;""</f>
        <v/>
      </c>
      <c r="E315" s="1176"/>
      <c r="F315" s="1175" t="str">
        <f>IFERROR(INDEX($DZ:$DZ,ROW()),"")&amp;""</f>
        <v/>
      </c>
      <c r="G315" s="1176"/>
      <c r="H315" s="1175" t="str">
        <f>IFERROR(INDEX($EB:$EB,ROW()),"")&amp;""</f>
        <v/>
      </c>
      <c r="I315" s="1176"/>
      <c r="J315" s="1175" t="str">
        <f>IFERROR(INDEX($ED:$ED,ROW()),"")&amp;""</f>
        <v/>
      </c>
      <c r="K315" s="1176"/>
      <c r="L315" s="1175" t="str">
        <f>IFERROR(INDEX($EF:$EF,ROW()),"")&amp;""</f>
        <v/>
      </c>
      <c r="M315" s="1176"/>
      <c r="O315" s="1151">
        <v>10</v>
      </c>
      <c r="P315" s="1151" t="str">
        <f>IFERROR(INDEX(内線情報!$C$5:$C$54,MATCH($Q315,内線情報!$B$5:$B$54,0)),"")&amp;""</f>
        <v/>
      </c>
      <c r="Q315" s="1160"/>
      <c r="R315" s="1151" t="str">
        <f>IFERROR(INDEX(内線情報!$D$5:$D$54,MATCH($Q315,内線情報!$B$5:$B$54,0)),"")&amp;""</f>
        <v/>
      </c>
      <c r="S315" s="634" t="s">
        <v>643</v>
      </c>
      <c r="T315" s="634" t="s">
        <v>643</v>
      </c>
      <c r="U315" s="634" t="s">
        <v>643</v>
      </c>
      <c r="V315" s="634" t="s">
        <v>643</v>
      </c>
      <c r="W315" s="634" t="s">
        <v>643</v>
      </c>
      <c r="X315" s="634" t="s">
        <v>643</v>
      </c>
      <c r="Y315" s="634" t="s">
        <v>643</v>
      </c>
      <c r="Z315" s="634" t="s">
        <v>643</v>
      </c>
      <c r="AA315" s="634" t="s">
        <v>643</v>
      </c>
      <c r="AB315" s="634" t="s">
        <v>643</v>
      </c>
      <c r="AC315" s="634" t="s">
        <v>643</v>
      </c>
      <c r="AD315" s="634" t="s">
        <v>643</v>
      </c>
      <c r="AE315" s="634" t="s">
        <v>643</v>
      </c>
      <c r="AF315" s="634" t="s">
        <v>643</v>
      </c>
      <c r="AG315" s="634" t="s">
        <v>643</v>
      </c>
      <c r="AH315" s="634" t="s">
        <v>643</v>
      </c>
      <c r="AI315" s="634" t="s">
        <v>643</v>
      </c>
      <c r="AJ315" s="634" t="s">
        <v>643</v>
      </c>
      <c r="AK315" s="634" t="s">
        <v>643</v>
      </c>
      <c r="AL315" s="634" t="s">
        <v>643</v>
      </c>
      <c r="AM315" s="634" t="s">
        <v>643</v>
      </c>
      <c r="AN315" s="634" t="s">
        <v>643</v>
      </c>
      <c r="AO315" s="634" t="s">
        <v>643</v>
      </c>
      <c r="AP315" s="634" t="s">
        <v>643</v>
      </c>
      <c r="AQ315" s="634" t="s">
        <v>643</v>
      </c>
      <c r="AR315" s="634" t="s">
        <v>643</v>
      </c>
      <c r="AS315" s="634" t="s">
        <v>643</v>
      </c>
      <c r="AT315" s="634" t="s">
        <v>643</v>
      </c>
      <c r="AU315" s="634" t="s">
        <v>643</v>
      </c>
      <c r="AV315" s="634" t="s">
        <v>643</v>
      </c>
      <c r="AW315" s="634" t="s">
        <v>643</v>
      </c>
      <c r="AX315" s="634" t="s">
        <v>643</v>
      </c>
      <c r="AY315" s="634" t="s">
        <v>643</v>
      </c>
      <c r="AZ315" s="634" t="s">
        <v>643</v>
      </c>
      <c r="BA315" s="634" t="s">
        <v>643</v>
      </c>
      <c r="BB315" s="634" t="s">
        <v>643</v>
      </c>
      <c r="BC315" s="1178" t="s">
        <v>643</v>
      </c>
      <c r="BD315" s="1151" t="str">
        <f>IFERROR(IF(Q315="","",IF(ISBLANK(INDEX(内線情報!$G$5:$G$54,Q315)),1,DS315)),"")&amp;""</f>
        <v/>
      </c>
      <c r="BE315" s="1180"/>
      <c r="BP315" s="50" t="e">
        <f>INDEX(番号!$CA$5:$CB$44,C314,2)</f>
        <v>#VALUE!</v>
      </c>
      <c r="BQ315" s="50" t="str">
        <f>IF(C314="","",IF(BP315="",INDEX(番号!$CA$44:$CB313,C314,2),BP315))</f>
        <v/>
      </c>
      <c r="BR315" s="50" t="e">
        <f>INDEX(番号!$CC$5:$CE$52,C314,3)</f>
        <v>#VALUE!</v>
      </c>
      <c r="BS315" s="50" t="str">
        <f>IF(C314="","",IF(BR315="0",INDEX(番号!$CC$5:$CE$52,C314,2),BR315))&amp;""</f>
        <v/>
      </c>
      <c r="BT315" s="50" t="e">
        <f>INDEX(番号!$CA$5:$CB$44,E314,2)</f>
        <v>#VALUE!</v>
      </c>
      <c r="BU315" s="50" t="str">
        <f>IF(E314="","",IF(BT315="",INDEX(番号!$CA$44:$CB313,E314,2),BT315))&amp;""</f>
        <v/>
      </c>
      <c r="BV315" s="50" t="e">
        <f>INDEX(番号!$CC$5:$CE$52,E314,3)</f>
        <v>#VALUE!</v>
      </c>
      <c r="BW315" s="50" t="str">
        <f>IF(E314="","",IF(BV315="0",INDEX(番号!$CC$5:$CE$52,E314,2),BV315))&amp;""</f>
        <v/>
      </c>
      <c r="BX315" s="50" t="e">
        <f>INDEX(番号!$CA$5:$CB$44,G314,2)</f>
        <v>#VALUE!</v>
      </c>
      <c r="BY315" s="50" t="str">
        <f>IF(G314="","",IF(BX315="",INDEX(番号!$CA$44:$CB313,G314,2),BX315))&amp;""</f>
        <v/>
      </c>
      <c r="BZ315" s="50" t="e">
        <f>INDEX(番号!$CC$5:$CE$52,G314,3)</f>
        <v>#VALUE!</v>
      </c>
      <c r="CA315" s="50" t="str">
        <f>IF(G314="","",IF(BZ315="0",INDEX(番号!$CC$5:$CE$52,G314,2),BZ315))&amp;""</f>
        <v/>
      </c>
      <c r="CB315" s="50" t="e">
        <f>INDEX(番号!$CA$5:$CB$44,I314,2)</f>
        <v>#VALUE!</v>
      </c>
      <c r="CC315" s="50" t="str">
        <f>IF(I314="","",IF(CB315="",INDEX(番号!$CA$44:$CB313,I314,2),CB315))&amp;""</f>
        <v/>
      </c>
      <c r="CD315" s="50" t="e">
        <f>INDEX(番号!$CC$5:$CE$52,I314,3)</f>
        <v>#VALUE!</v>
      </c>
      <c r="CE315" s="50" t="str">
        <f>IF(I314="","",IF(CD315="0",INDEX(番号!$CC$5:$CE$52,I314,2),CD315))&amp;""</f>
        <v/>
      </c>
      <c r="CF315" s="50" t="e">
        <f>INDEX(番号!$CA$5:$CB$44,K314,2)</f>
        <v>#VALUE!</v>
      </c>
      <c r="CG315" s="50" t="str">
        <f>IF(K314="","",IF(CF315="",INDEX(番号!$CA$5:$CB$44,K314,1),CF315))&amp;""</f>
        <v/>
      </c>
      <c r="CH315" s="50" t="e">
        <f>INDEX(番号!$CC$5:$CE$52,K314,3)</f>
        <v>#VALUE!</v>
      </c>
      <c r="CI315" s="50" t="str">
        <f>IF(K314="","",IF(CH315="0",INDEX(番号!$CC$5:$CE$52,K314,2),CH315))&amp;""</f>
        <v/>
      </c>
      <c r="CJ315" s="50" t="e">
        <f>INDEX(番号!$CA$5:$CB$44,M314,2)</f>
        <v>#VALUE!</v>
      </c>
      <c r="CK315" s="50" t="str">
        <f>IF(M314="","",IF(CJ315="",INDEX(番号!$CA$5:$CB$44,M314,1),CJ315))&amp;""</f>
        <v/>
      </c>
      <c r="CL315" s="50" t="e">
        <f>INDEX(番号!$CC$5:$CE$52,M314,3)</f>
        <v>#VALUE!</v>
      </c>
      <c r="CM315" s="50" t="str">
        <f>IF(M314="","",IF(CL315="0",INDEX(番号!$CC$5:$CE$52,M314,2),CL315))&amp;""</f>
        <v/>
      </c>
      <c r="DA315" s="1153" t="str">
        <f>IF(DA313="grey","grey","")</f>
        <v>grey</v>
      </c>
      <c r="DB315" s="1154"/>
      <c r="DC315" s="1153" t="str">
        <f>IF(DC313="grey","grey","")</f>
        <v>grey</v>
      </c>
      <c r="DD315" s="1154"/>
      <c r="DE315" s="1153" t="str">
        <f>IF(DE313="grey","grey","")</f>
        <v>grey</v>
      </c>
      <c r="DF315" s="1154"/>
      <c r="DG315" s="1153" t="str">
        <f>IF(DG313="grey","grey","")</f>
        <v>grey</v>
      </c>
      <c r="DH315" s="1154"/>
      <c r="DI315" s="1153" t="str">
        <f>IF(DI313="grey","grey","")</f>
        <v>grey</v>
      </c>
      <c r="DJ315" s="1154"/>
      <c r="DK315" s="1153" t="str">
        <f>IF(DK313="grey","grey","")</f>
        <v>grey</v>
      </c>
      <c r="DL315" s="1154"/>
      <c r="DM315" s="22" t="str">
        <f>IFERROR(INDEX(内線情報!$BL$5:$BL$41,MATCH(R315,内線情報!$AI$5:$AI$43,0),1),"")</f>
        <v/>
      </c>
      <c r="DS315" s="1141" t="e">
        <f>INDEX(内線情報!$G$5:$G$54,MATCH(Q315,DK,0))</f>
        <v>#N/A</v>
      </c>
      <c r="DV315" s="1153" t="str">
        <f>IF(B314="DK",BQ315,IF(B314="NK",BS315,""))</f>
        <v/>
      </c>
      <c r="DW315" s="1154"/>
      <c r="DX315" s="1155" t="str">
        <f>IF(D314="DK",BU315,IF(D314="NK",BW315,""))</f>
        <v/>
      </c>
      <c r="DY315" s="1156"/>
      <c r="DZ315" s="1155" t="str">
        <f>IF(F314="DK",BY315,IF(F314="NK",CA315,""))</f>
        <v/>
      </c>
      <c r="EA315" s="1156"/>
      <c r="EB315" s="1155" t="str">
        <f>IF(H314="DK",CC315,IF(H314="NK",CE315,""))</f>
        <v/>
      </c>
      <c r="EC315" s="1156"/>
      <c r="ED315" s="1155" t="str">
        <f>IF(J314="DK",CG315,IF(J314="NK",CI315,""))</f>
        <v/>
      </c>
      <c r="EE315" s="1156"/>
      <c r="EF315" s="1155" t="str">
        <f>IF(L314="DK",CK315,IF(L314="NK",CM315,""))</f>
        <v/>
      </c>
      <c r="EG315" s="1156"/>
      <c r="ET315" s="1153"/>
      <c r="EU315" s="1154"/>
      <c r="EV315" s="1153"/>
      <c r="EW315" s="1154"/>
      <c r="EX315" s="1153"/>
      <c r="EY315" s="1154"/>
      <c r="EZ315" s="1153"/>
      <c r="FA315" s="1154"/>
      <c r="FB315" s="1153"/>
      <c r="FC315" s="1154"/>
      <c r="FD315" s="1153"/>
      <c r="FE315" s="1154"/>
      <c r="FF315" s="411"/>
      <c r="FG315" s="411"/>
      <c r="FH315" s="411"/>
      <c r="FI315" s="411"/>
      <c r="FJ315" s="411"/>
      <c r="FK315" s="411"/>
      <c r="FL315" s="411"/>
      <c r="FM315" s="411"/>
      <c r="FN315" s="411"/>
      <c r="FO315" s="411"/>
      <c r="FP315" s="411"/>
      <c r="FQ315" s="411"/>
      <c r="FR315" s="1153"/>
      <c r="FS315" s="1154"/>
      <c r="FT315" s="1153"/>
      <c r="FU315" s="1154"/>
      <c r="FV315" s="1153"/>
      <c r="FW315" s="1154"/>
      <c r="FX315" s="1153"/>
      <c r="FY315" s="1154"/>
      <c r="FZ315" s="1153"/>
      <c r="GA315" s="1154"/>
      <c r="GB315" s="1153"/>
      <c r="GC315" s="1154"/>
      <c r="GE315" s="1151" t="str">
        <f>IF($GF315="grey","grey","")</f>
        <v>grey</v>
      </c>
      <c r="GF315" s="1151" t="str">
        <f>IF($GG315="grey","grey","")</f>
        <v>grey</v>
      </c>
      <c r="GG315" s="1160" t="str">
        <f>IF(Q315="","grey",IF(COUNTIF(Q:Q,Q315)&gt;1,"red",IF(COUNTIF(_DK,Q315)&gt;0,"","red")))</f>
        <v>grey</v>
      </c>
      <c r="GH315" s="1151" t="str">
        <f>IF($GF315="grey","grey","")</f>
        <v>grey</v>
      </c>
      <c r="GI315" s="633" t="str">
        <f t="shared" ref="GI315:HR315" si="837">IF(GI294="grey","grey",IF($GG315="grey","grey",IF(S315="","yellow",IF(COUNTIF($CT$6:$CT$21,S315)&gt;0,"","red"))))</f>
        <v>grey</v>
      </c>
      <c r="GJ315" s="633" t="str">
        <f t="shared" si="837"/>
        <v>grey</v>
      </c>
      <c r="GK315" s="633" t="str">
        <f t="shared" si="837"/>
        <v>grey</v>
      </c>
      <c r="GL315" s="633" t="str">
        <f t="shared" si="837"/>
        <v>grey</v>
      </c>
      <c r="GM315" s="633" t="str">
        <f t="shared" si="837"/>
        <v>grey</v>
      </c>
      <c r="GN315" s="633" t="str">
        <f t="shared" si="837"/>
        <v>grey</v>
      </c>
      <c r="GO315" s="633" t="str">
        <f t="shared" si="837"/>
        <v>grey</v>
      </c>
      <c r="GP315" s="633" t="str">
        <f t="shared" si="837"/>
        <v>grey</v>
      </c>
      <c r="GQ315" s="633" t="str">
        <f t="shared" si="837"/>
        <v>grey</v>
      </c>
      <c r="GR315" s="633" t="str">
        <f t="shared" si="837"/>
        <v>grey</v>
      </c>
      <c r="GS315" s="633" t="str">
        <f t="shared" si="837"/>
        <v>grey</v>
      </c>
      <c r="GT315" s="633" t="str">
        <f t="shared" si="837"/>
        <v>grey</v>
      </c>
      <c r="GU315" s="633" t="str">
        <f t="shared" si="837"/>
        <v>grey</v>
      </c>
      <c r="GV315" s="633" t="str">
        <f t="shared" si="837"/>
        <v>grey</v>
      </c>
      <c r="GW315" s="633" t="str">
        <f t="shared" si="837"/>
        <v>grey</v>
      </c>
      <c r="GX315" s="633" t="str">
        <f t="shared" si="837"/>
        <v>grey</v>
      </c>
      <c r="GY315" s="633" t="str">
        <f t="shared" si="837"/>
        <v>grey</v>
      </c>
      <c r="GZ315" s="633" t="str">
        <f t="shared" si="837"/>
        <v>grey</v>
      </c>
      <c r="HA315" s="633" t="str">
        <f t="shared" si="837"/>
        <v>grey</v>
      </c>
      <c r="HB315" s="633" t="str">
        <f t="shared" si="837"/>
        <v>grey</v>
      </c>
      <c r="HC315" s="633" t="str">
        <f t="shared" si="837"/>
        <v>grey</v>
      </c>
      <c r="HD315" s="633" t="str">
        <f t="shared" si="837"/>
        <v>grey</v>
      </c>
      <c r="HE315" s="633" t="str">
        <f t="shared" si="837"/>
        <v>grey</v>
      </c>
      <c r="HF315" s="633" t="str">
        <f t="shared" si="837"/>
        <v>grey</v>
      </c>
      <c r="HG315" s="633" t="str">
        <f t="shared" si="837"/>
        <v>grey</v>
      </c>
      <c r="HH315" s="633" t="str">
        <f t="shared" si="837"/>
        <v>grey</v>
      </c>
      <c r="HI315" s="633" t="str">
        <f t="shared" si="837"/>
        <v>grey</v>
      </c>
      <c r="HJ315" s="633" t="str">
        <f t="shared" si="837"/>
        <v>grey</v>
      </c>
      <c r="HK315" s="633" t="str">
        <f t="shared" si="837"/>
        <v>grey</v>
      </c>
      <c r="HL315" s="633" t="str">
        <f t="shared" si="837"/>
        <v>grey</v>
      </c>
      <c r="HM315" s="633" t="str">
        <f t="shared" si="837"/>
        <v>grey</v>
      </c>
      <c r="HN315" s="633" t="str">
        <f t="shared" si="837"/>
        <v>grey</v>
      </c>
      <c r="HO315" s="633" t="str">
        <f t="shared" si="837"/>
        <v>grey</v>
      </c>
      <c r="HP315" s="633" t="str">
        <f t="shared" si="837"/>
        <v>grey</v>
      </c>
      <c r="HQ315" s="633" t="str">
        <f t="shared" si="837"/>
        <v>grey</v>
      </c>
      <c r="HR315" s="633" t="str">
        <f t="shared" si="837"/>
        <v>grey</v>
      </c>
      <c r="HS315" s="1162" t="str">
        <f t="shared" ref="HS315" si="838">IF($GG315="grey","grey",IF(BC315="","",IF(COUNTIF($CV$6:$CV$7,BC315)&gt;0,"","red")))</f>
        <v>grey</v>
      </c>
      <c r="HT315" s="1151" t="str">
        <f t="shared" ref="HT315:HU315" si="839">IF($GG315="grey","grey","")</f>
        <v>grey</v>
      </c>
      <c r="HU315" s="1160" t="str">
        <f t="shared" si="839"/>
        <v>grey</v>
      </c>
    </row>
    <row r="316" spans="2:229">
      <c r="B316" s="1175" t="str">
        <f>IFERROR(INDEX($DV:$DV,ROW()),"")&amp;""</f>
        <v/>
      </c>
      <c r="C316" s="1176"/>
      <c r="D316" s="1177" t="str">
        <f>IFERROR(INDEX($DX:$DX,ROW()),"")&amp;""</f>
        <v/>
      </c>
      <c r="E316" s="1176"/>
      <c r="F316" s="1175" t="str">
        <f>IFERROR(INDEX($DZ:$DZ,ROW()),"")&amp;""</f>
        <v/>
      </c>
      <c r="G316" s="1176"/>
      <c r="H316" s="1175" t="str">
        <f>IFERROR(INDEX($EB:$EB,ROW()),"")&amp;""</f>
        <v/>
      </c>
      <c r="I316" s="1176"/>
      <c r="J316" s="1175" t="str">
        <f>IFERROR(INDEX($ED:$ED,ROW()),"")&amp;""</f>
        <v/>
      </c>
      <c r="K316" s="1176"/>
      <c r="L316" s="1175" t="str">
        <f>IFERROR(INDEX($EF:$EF,ROW()),"")&amp;""</f>
        <v/>
      </c>
      <c r="M316" s="1176"/>
      <c r="O316" s="1152"/>
      <c r="P316" s="1152"/>
      <c r="Q316" s="1161"/>
      <c r="R316" s="1152"/>
      <c r="S316" s="635" t="s">
        <v>643</v>
      </c>
      <c r="T316" s="635" t="s">
        <v>643</v>
      </c>
      <c r="U316" s="635" t="s">
        <v>643</v>
      </c>
      <c r="V316" s="635" t="s">
        <v>643</v>
      </c>
      <c r="W316" s="635" t="s">
        <v>643</v>
      </c>
      <c r="X316" s="635" t="s">
        <v>643</v>
      </c>
      <c r="Y316" s="635" t="s">
        <v>643</v>
      </c>
      <c r="Z316" s="635" t="s">
        <v>643</v>
      </c>
      <c r="AA316" s="635" t="s">
        <v>643</v>
      </c>
      <c r="AB316" s="635" t="s">
        <v>643</v>
      </c>
      <c r="AC316" s="635" t="s">
        <v>643</v>
      </c>
      <c r="AD316" s="635" t="s">
        <v>643</v>
      </c>
      <c r="AE316" s="635" t="s">
        <v>643</v>
      </c>
      <c r="AF316" s="635" t="s">
        <v>643</v>
      </c>
      <c r="AG316" s="635" t="s">
        <v>643</v>
      </c>
      <c r="AH316" s="635" t="s">
        <v>643</v>
      </c>
      <c r="AI316" s="635" t="s">
        <v>643</v>
      </c>
      <c r="AJ316" s="635" t="s">
        <v>643</v>
      </c>
      <c r="AK316" s="635" t="s">
        <v>643</v>
      </c>
      <c r="AL316" s="635" t="s">
        <v>643</v>
      </c>
      <c r="AM316" s="635" t="s">
        <v>643</v>
      </c>
      <c r="AN316" s="635" t="s">
        <v>643</v>
      </c>
      <c r="AO316" s="635" t="s">
        <v>643</v>
      </c>
      <c r="AP316" s="635" t="s">
        <v>643</v>
      </c>
      <c r="AQ316" s="635" t="s">
        <v>643</v>
      </c>
      <c r="AR316" s="635" t="s">
        <v>643</v>
      </c>
      <c r="AS316" s="635" t="s">
        <v>643</v>
      </c>
      <c r="AT316" s="635" t="s">
        <v>643</v>
      </c>
      <c r="AU316" s="635" t="s">
        <v>643</v>
      </c>
      <c r="AV316" s="635" t="s">
        <v>643</v>
      </c>
      <c r="AW316" s="635" t="s">
        <v>643</v>
      </c>
      <c r="AX316" s="635" t="s">
        <v>643</v>
      </c>
      <c r="AY316" s="635" t="s">
        <v>643</v>
      </c>
      <c r="AZ316" s="635" t="s">
        <v>643</v>
      </c>
      <c r="BA316" s="635" t="s">
        <v>643</v>
      </c>
      <c r="BB316" s="635" t="s">
        <v>643</v>
      </c>
      <c r="BC316" s="1179"/>
      <c r="BD316" s="1152"/>
      <c r="BE316" s="1181"/>
      <c r="BP316" s="50" t="s">
        <v>720</v>
      </c>
      <c r="BQ316" s="50" t="str">
        <f>IF(C314="","",INDEX(外線情報!$K$5:$K$16,C314,1))&amp;""</f>
        <v/>
      </c>
      <c r="BR316" s="50" t="s">
        <v>417</v>
      </c>
      <c r="BS316" s="50" t="str">
        <f>IF(C314="","",INDEX(NK･NKG!$CG$5:$CG$52,C314,1))&amp;""</f>
        <v/>
      </c>
      <c r="BT316" s="50" t="s">
        <v>720</v>
      </c>
      <c r="BU316" s="50" t="str">
        <f>IF(E314="","",INDEX(外線情報!$K$5:$K$16,E314,1))&amp;""</f>
        <v/>
      </c>
      <c r="BV316" s="50" t="s">
        <v>417</v>
      </c>
      <c r="BW316" s="50" t="str">
        <f>IF(E314="","",INDEX(NK･NKG!$CG$5:$CG$52,E314,1))&amp;""</f>
        <v/>
      </c>
      <c r="BX316" s="50" t="s">
        <v>720</v>
      </c>
      <c r="BY316" s="50" t="str">
        <f>IF(G314="","",INDEX(外線情報!$K$5:$K$16,G314,1))&amp;""</f>
        <v/>
      </c>
      <c r="BZ316" s="50" t="s">
        <v>417</v>
      </c>
      <c r="CA316" s="50" t="str">
        <f>IF(G314="","",INDEX(NK･NKG!$CG$5:$CG$52,G314,1))&amp;""</f>
        <v/>
      </c>
      <c r="CB316" s="50" t="s">
        <v>720</v>
      </c>
      <c r="CC316" s="50" t="str">
        <f>IF(I314="","",INDEX(外線情報!$K$5:$K$16,I314,1))&amp;""</f>
        <v/>
      </c>
      <c r="CD316" s="50" t="s">
        <v>417</v>
      </c>
      <c r="CE316" s="50" t="str">
        <f>IF(I314="","",INDEX(NK･NKG!$CG$5:$CG$52,I314,1))&amp;""</f>
        <v/>
      </c>
      <c r="CF316" s="50" t="s">
        <v>720</v>
      </c>
      <c r="CG316" s="50" t="str">
        <f>IF(K314="","",INDEX(外線情報!$K$5:$K$16,K314,1))&amp;""</f>
        <v/>
      </c>
      <c r="CH316" s="50" t="s">
        <v>417</v>
      </c>
      <c r="CI316" s="50" t="str">
        <f>IF(K314="","",INDEX(NK･NKG!$CG$5:$CG$52,K314,1))&amp;""</f>
        <v/>
      </c>
      <c r="CJ316" s="50" t="s">
        <v>720</v>
      </c>
      <c r="CK316" s="50" t="str">
        <f>IF(M314="","",INDEX(外線情報!$K$5:$K$16,M314,1))&amp;""</f>
        <v/>
      </c>
      <c r="CL316" s="50" t="s">
        <v>417</v>
      </c>
      <c r="CM316" s="50" t="str">
        <f>IF(M314="","",INDEX(NK･NKG!$CG$5:$CG$52,M314,1))&amp;""</f>
        <v/>
      </c>
      <c r="DA316" s="1153" t="str">
        <f t="shared" ref="DA316" si="840">IF(DA313="grey","grey","")</f>
        <v>grey</v>
      </c>
      <c r="DB316" s="1154"/>
      <c r="DC316" s="1153" t="str">
        <f t="shared" ref="DC316" si="841">IF(DC313="grey","grey","")</f>
        <v>grey</v>
      </c>
      <c r="DD316" s="1154"/>
      <c r="DE316" s="1153" t="str">
        <f t="shared" ref="DE316" si="842">IF(DE313="grey","grey","")</f>
        <v>grey</v>
      </c>
      <c r="DF316" s="1154"/>
      <c r="DG316" s="1153" t="str">
        <f t="shared" ref="DG316" si="843">IF(DG313="grey","grey","")</f>
        <v>grey</v>
      </c>
      <c r="DH316" s="1154"/>
      <c r="DI316" s="1153" t="str">
        <f t="shared" ref="DI316" si="844">IF(DI313="grey","grey","")</f>
        <v>grey</v>
      </c>
      <c r="DJ316" s="1154"/>
      <c r="DK316" s="1153" t="str">
        <f t="shared" ref="DK316" si="845">IF(DK313="grey","grey","")</f>
        <v>grey</v>
      </c>
      <c r="DL316" s="1154"/>
      <c r="DM316" s="22" t="str">
        <f>IFERROR(INDEX(内線情報!$BL$5:$BL$41,MATCH(R316,内線情報!$AI$5:$AI$43,0),1),"")</f>
        <v/>
      </c>
      <c r="DS316" s="1141"/>
      <c r="DV316" s="1153" t="str">
        <f>IF(B314="IK",BQ316,IF(B314="NK",BS316,""))</f>
        <v/>
      </c>
      <c r="DW316" s="1154"/>
      <c r="DX316" s="1155" t="str">
        <f>IF(D314="IK",BU316,IF(D314="NK",BW316,""))</f>
        <v/>
      </c>
      <c r="DY316" s="1156"/>
      <c r="DZ316" s="1155" t="str">
        <f>IF(F314="IK",BY316,IF(F314="NK",CA316,""))</f>
        <v/>
      </c>
      <c r="EA316" s="1156"/>
      <c r="EB316" s="1155" t="str">
        <f>IF(H314="IK",CC316,IF(H314="NK",CE316,""))</f>
        <v/>
      </c>
      <c r="EC316" s="1156"/>
      <c r="ED316" s="1155" t="str">
        <f>IF(J314="IK",CG316,IF(J314="NK",CI316,""))</f>
        <v/>
      </c>
      <c r="EE316" s="1156"/>
      <c r="EF316" s="1155" t="str">
        <f>IF(L314="IK",CK316,IF(L314="NK",CM316,""))</f>
        <v/>
      </c>
      <c r="EG316" s="1156"/>
      <c r="ET316" s="1153"/>
      <c r="EU316" s="1154"/>
      <c r="EV316" s="1153"/>
      <c r="EW316" s="1154"/>
      <c r="EX316" s="1153"/>
      <c r="EY316" s="1154"/>
      <c r="EZ316" s="1153"/>
      <c r="FA316" s="1154"/>
      <c r="FB316" s="1153"/>
      <c r="FC316" s="1154"/>
      <c r="FD316" s="1153"/>
      <c r="FE316" s="1154"/>
      <c r="FF316" s="411"/>
      <c r="FG316" s="411"/>
      <c r="FH316" s="411"/>
      <c r="FI316" s="411"/>
      <c r="FJ316" s="411"/>
      <c r="FK316" s="411"/>
      <c r="FL316" s="411"/>
      <c r="FM316" s="411"/>
      <c r="FN316" s="411"/>
      <c r="FO316" s="411"/>
      <c r="FP316" s="411"/>
      <c r="FQ316" s="411"/>
      <c r="FR316" s="1153"/>
      <c r="FS316" s="1154"/>
      <c r="FT316" s="1153"/>
      <c r="FU316" s="1154"/>
      <c r="FV316" s="1153"/>
      <c r="FW316" s="1154"/>
      <c r="FX316" s="1153"/>
      <c r="FY316" s="1154"/>
      <c r="FZ316" s="1153"/>
      <c r="GA316" s="1154"/>
      <c r="GB316" s="1153"/>
      <c r="GC316" s="1154"/>
      <c r="GE316" s="1152"/>
      <c r="GF316" s="1152"/>
      <c r="GG316" s="1161"/>
      <c r="GH316" s="1152"/>
      <c r="GI316" s="633" t="str">
        <f t="shared" ref="GI316:HR316" si="846">IF(GI294="grey","grey",IF($GG315="grey","grey",IF(S316="","yellow",IF(COUNTIF($CW$6:$CW$7,S316)&gt;0,"","red"))))</f>
        <v>grey</v>
      </c>
      <c r="GJ316" s="633" t="str">
        <f t="shared" si="846"/>
        <v>grey</v>
      </c>
      <c r="GK316" s="633" t="str">
        <f t="shared" si="846"/>
        <v>grey</v>
      </c>
      <c r="GL316" s="633" t="str">
        <f t="shared" si="846"/>
        <v>grey</v>
      </c>
      <c r="GM316" s="633" t="str">
        <f t="shared" si="846"/>
        <v>grey</v>
      </c>
      <c r="GN316" s="633" t="str">
        <f t="shared" si="846"/>
        <v>grey</v>
      </c>
      <c r="GO316" s="633" t="str">
        <f t="shared" si="846"/>
        <v>grey</v>
      </c>
      <c r="GP316" s="633" t="str">
        <f t="shared" si="846"/>
        <v>grey</v>
      </c>
      <c r="GQ316" s="633" t="str">
        <f t="shared" si="846"/>
        <v>grey</v>
      </c>
      <c r="GR316" s="633" t="str">
        <f t="shared" si="846"/>
        <v>grey</v>
      </c>
      <c r="GS316" s="633" t="str">
        <f t="shared" si="846"/>
        <v>grey</v>
      </c>
      <c r="GT316" s="633" t="str">
        <f t="shared" si="846"/>
        <v>grey</v>
      </c>
      <c r="GU316" s="633" t="str">
        <f t="shared" si="846"/>
        <v>grey</v>
      </c>
      <c r="GV316" s="633" t="str">
        <f t="shared" si="846"/>
        <v>grey</v>
      </c>
      <c r="GW316" s="633" t="str">
        <f t="shared" si="846"/>
        <v>grey</v>
      </c>
      <c r="GX316" s="633" t="str">
        <f t="shared" si="846"/>
        <v>grey</v>
      </c>
      <c r="GY316" s="633" t="str">
        <f t="shared" si="846"/>
        <v>grey</v>
      </c>
      <c r="GZ316" s="633" t="str">
        <f t="shared" si="846"/>
        <v>grey</v>
      </c>
      <c r="HA316" s="633" t="str">
        <f t="shared" si="846"/>
        <v>grey</v>
      </c>
      <c r="HB316" s="633" t="str">
        <f t="shared" si="846"/>
        <v>grey</v>
      </c>
      <c r="HC316" s="633" t="str">
        <f t="shared" si="846"/>
        <v>grey</v>
      </c>
      <c r="HD316" s="633" t="str">
        <f t="shared" si="846"/>
        <v>grey</v>
      </c>
      <c r="HE316" s="633" t="str">
        <f t="shared" si="846"/>
        <v>grey</v>
      </c>
      <c r="HF316" s="633" t="str">
        <f t="shared" si="846"/>
        <v>grey</v>
      </c>
      <c r="HG316" s="633" t="str">
        <f t="shared" si="846"/>
        <v>grey</v>
      </c>
      <c r="HH316" s="633" t="str">
        <f t="shared" si="846"/>
        <v>grey</v>
      </c>
      <c r="HI316" s="633" t="str">
        <f t="shared" si="846"/>
        <v>grey</v>
      </c>
      <c r="HJ316" s="633" t="str">
        <f t="shared" si="846"/>
        <v>grey</v>
      </c>
      <c r="HK316" s="633" t="str">
        <f t="shared" si="846"/>
        <v>grey</v>
      </c>
      <c r="HL316" s="633" t="str">
        <f t="shared" si="846"/>
        <v>grey</v>
      </c>
      <c r="HM316" s="633" t="str">
        <f t="shared" si="846"/>
        <v>grey</v>
      </c>
      <c r="HN316" s="633" t="str">
        <f t="shared" si="846"/>
        <v>grey</v>
      </c>
      <c r="HO316" s="633" t="str">
        <f t="shared" si="846"/>
        <v>grey</v>
      </c>
      <c r="HP316" s="633" t="str">
        <f t="shared" si="846"/>
        <v>grey</v>
      </c>
      <c r="HQ316" s="633" t="str">
        <f t="shared" si="846"/>
        <v>grey</v>
      </c>
      <c r="HR316" s="633" t="str">
        <f t="shared" si="846"/>
        <v>grey</v>
      </c>
      <c r="HS316" s="1163"/>
      <c r="HT316" s="1152"/>
      <c r="HU316" s="1161"/>
    </row>
    <row r="317" spans="2:229">
      <c r="B317" s="1184" t="s">
        <v>1322</v>
      </c>
      <c r="C317" s="1185"/>
      <c r="D317" s="1182" t="s">
        <v>1318</v>
      </c>
      <c r="E317" s="1183"/>
      <c r="F317" s="1184" t="s">
        <v>1318</v>
      </c>
      <c r="G317" s="1185"/>
      <c r="H317" s="1182" t="s">
        <v>1318</v>
      </c>
      <c r="I317" s="1183"/>
      <c r="J317" s="1184" t="s">
        <v>1318</v>
      </c>
      <c r="K317" s="1185"/>
      <c r="L317" s="1182" t="s">
        <v>1318</v>
      </c>
      <c r="M317" s="1183"/>
      <c r="O317" s="1151">
        <v>11</v>
      </c>
      <c r="P317" s="1151" t="str">
        <f>IFERROR(INDEX(内線情報!$C$5:$C$54,MATCH($Q317,内線情報!$B$5:$B$54,0)),"")&amp;""</f>
        <v/>
      </c>
      <c r="Q317" s="1160"/>
      <c r="R317" s="1151" t="str">
        <f>IFERROR(INDEX(内線情報!$D$5:$D$54,MATCH($Q317,内線情報!$B$5:$B$54,0)),"")&amp;""</f>
        <v/>
      </c>
      <c r="S317" s="634" t="s">
        <v>643</v>
      </c>
      <c r="T317" s="634" t="s">
        <v>643</v>
      </c>
      <c r="U317" s="634" t="s">
        <v>643</v>
      </c>
      <c r="V317" s="634" t="s">
        <v>643</v>
      </c>
      <c r="W317" s="634" t="s">
        <v>643</v>
      </c>
      <c r="X317" s="634" t="s">
        <v>643</v>
      </c>
      <c r="Y317" s="634" t="s">
        <v>643</v>
      </c>
      <c r="Z317" s="634" t="s">
        <v>643</v>
      </c>
      <c r="AA317" s="634" t="s">
        <v>643</v>
      </c>
      <c r="AB317" s="634" t="s">
        <v>643</v>
      </c>
      <c r="AC317" s="634" t="s">
        <v>643</v>
      </c>
      <c r="AD317" s="634" t="s">
        <v>643</v>
      </c>
      <c r="AE317" s="634" t="s">
        <v>643</v>
      </c>
      <c r="AF317" s="634" t="s">
        <v>643</v>
      </c>
      <c r="AG317" s="634" t="s">
        <v>643</v>
      </c>
      <c r="AH317" s="634" t="s">
        <v>643</v>
      </c>
      <c r="AI317" s="634" t="s">
        <v>643</v>
      </c>
      <c r="AJ317" s="634" t="s">
        <v>643</v>
      </c>
      <c r="AK317" s="634" t="s">
        <v>643</v>
      </c>
      <c r="AL317" s="634" t="s">
        <v>643</v>
      </c>
      <c r="AM317" s="634" t="s">
        <v>643</v>
      </c>
      <c r="AN317" s="634" t="s">
        <v>643</v>
      </c>
      <c r="AO317" s="634" t="s">
        <v>643</v>
      </c>
      <c r="AP317" s="634" t="s">
        <v>643</v>
      </c>
      <c r="AQ317" s="634" t="s">
        <v>643</v>
      </c>
      <c r="AR317" s="634" t="s">
        <v>643</v>
      </c>
      <c r="AS317" s="634" t="s">
        <v>643</v>
      </c>
      <c r="AT317" s="634" t="s">
        <v>643</v>
      </c>
      <c r="AU317" s="634" t="s">
        <v>643</v>
      </c>
      <c r="AV317" s="634" t="s">
        <v>643</v>
      </c>
      <c r="AW317" s="634" t="s">
        <v>643</v>
      </c>
      <c r="AX317" s="634" t="s">
        <v>643</v>
      </c>
      <c r="AY317" s="634" t="s">
        <v>643</v>
      </c>
      <c r="AZ317" s="634" t="s">
        <v>643</v>
      </c>
      <c r="BA317" s="634" t="s">
        <v>643</v>
      </c>
      <c r="BB317" s="634" t="s">
        <v>643</v>
      </c>
      <c r="BC317" s="1178" t="s">
        <v>643</v>
      </c>
      <c r="BD317" s="1151" t="str">
        <f>IFERROR(IF(Q317="","",IF(ISBLANK(INDEX(内線情報!$G$5:$G$54,Q317)),1,DS317)),"")&amp;""</f>
        <v/>
      </c>
      <c r="BE317" s="1180"/>
      <c r="BW317" s="50"/>
      <c r="CH317" s="50"/>
      <c r="CI317" s="50"/>
      <c r="DA317" s="1153" t="str">
        <f>IF(DA313="grey","grey",IF(AND(B314&lt;&gt;$BG$7,B314&lt;&gt;$BG$9,B314&lt;&gt;$BG$13,B314&lt;&gt;$BG$12),"grey",IF(B317="","yellow",IF(COUNTIF($CN$6:$CN$32,B317)&gt;0,"","red"))))</f>
        <v>grey</v>
      </c>
      <c r="DB317" s="1154"/>
      <c r="DC317" s="1153" t="str">
        <f>IF(DC313="grey","grey",IF(AND(D314&lt;&gt;$BG$7,D314&lt;&gt;$BG$9,D314&lt;&gt;$BG$13,D314&lt;&gt;$BG$12),"grey",IF(D317="","yellow",IF(COUNTIF($CN$6:$CN$32,D317)&gt;0,"","red"))))</f>
        <v>grey</v>
      </c>
      <c r="DD317" s="1154"/>
      <c r="DE317" s="1164" t="str">
        <f>IF(DE313="grey","grey",IF(AND(F314&lt;&gt;$BG$7,F314&lt;&gt;$BG$9,F314&lt;&gt;$BG$13,F314&lt;&gt;$BG$12),"grey",IF(F317="","yellow",IF(COUNTIF($CN$6:$CN$32,F317)&gt;0,"","red"))))</f>
        <v>grey</v>
      </c>
      <c r="DF317" s="1165"/>
      <c r="DG317" s="1164" t="str">
        <f>IF(DG313="grey","grey",IF(AND(H314&lt;&gt;$BG$7,H314&lt;&gt;$BG$9,H314&lt;&gt;$BG$13,H314&lt;&gt;$BG$12),"grey",IF(H317="","yellow",IF(COUNTIF($CN$6:$CN$32,H317)&gt;0,"","red"))))</f>
        <v>grey</v>
      </c>
      <c r="DH317" s="1165"/>
      <c r="DI317" s="1164" t="str">
        <f>IF(DI313="grey","grey",IF(AND(J314&lt;&gt;$BG$7,J314&lt;&gt;$BG$9,J314&lt;&gt;$BG$13,J314&lt;&gt;$BG$12),"grey",IF(J317="","yellow",IF(COUNTIF($CN$6:$CN$32,J317)&gt;0,"","red"))))</f>
        <v>grey</v>
      </c>
      <c r="DJ317" s="1165"/>
      <c r="DK317" s="1164" t="str">
        <f>IF(DK313="grey","grey",IF(AND(L314&lt;&gt;$BG$7,L314&lt;&gt;$BG$9,L314&lt;&gt;$BG$13,L314&lt;&gt;$BG$12),"grey",IF(L317="","yellow",IF(COUNTIF($CN$6:$CN$32,L317)&gt;0,"","red"))))</f>
        <v>grey</v>
      </c>
      <c r="DL317" s="1165"/>
      <c r="DM317" s="22" t="str">
        <f>IFERROR(INDEX(内線情報!$BL$5:$BL$41,MATCH(R317,内線情報!$AI$5:$AI$43,0),1),"")</f>
        <v/>
      </c>
      <c r="DS317" s="1141" t="e">
        <f>INDEX(内線情報!$G$5:$G$54,MATCH(Q317,DK,0))</f>
        <v>#N/A</v>
      </c>
      <c r="DV317" s="1153"/>
      <c r="DW317" s="1154"/>
      <c r="DX317" s="1153"/>
      <c r="DY317" s="1154"/>
      <c r="DZ317" s="1153"/>
      <c r="EA317" s="1154"/>
      <c r="EB317" s="1153"/>
      <c r="EC317" s="1154"/>
      <c r="ED317" s="1153"/>
      <c r="EE317" s="1154"/>
      <c r="EF317" s="1153"/>
      <c r="EG317" s="1154"/>
      <c r="ET317" s="1153"/>
      <c r="EU317" s="1154"/>
      <c r="EV317" s="1153"/>
      <c r="EW317" s="1154"/>
      <c r="EX317" s="1153"/>
      <c r="EY317" s="1154"/>
      <c r="EZ317" s="1153"/>
      <c r="FA317" s="1154"/>
      <c r="FB317" s="1153"/>
      <c r="FC317" s="1154"/>
      <c r="FD317" s="1153"/>
      <c r="FE317" s="1154"/>
      <c r="FF317" s="411"/>
      <c r="FG317" s="411"/>
      <c r="FH317" s="411"/>
      <c r="FI317" s="411"/>
      <c r="FJ317" s="411"/>
      <c r="FK317" s="411"/>
      <c r="FL317" s="411"/>
      <c r="FM317" s="411"/>
      <c r="FN317" s="411"/>
      <c r="FO317" s="411"/>
      <c r="FP317" s="411"/>
      <c r="FQ317" s="411"/>
      <c r="FR317" s="1153"/>
      <c r="FS317" s="1154"/>
      <c r="FT317" s="1153"/>
      <c r="FU317" s="1154"/>
      <c r="FV317" s="1153"/>
      <c r="FW317" s="1154"/>
      <c r="FX317" s="1153"/>
      <c r="FY317" s="1154"/>
      <c r="FZ317" s="1153"/>
      <c r="GA317" s="1154"/>
      <c r="GB317" s="1153"/>
      <c r="GC317" s="1154"/>
      <c r="GE317" s="1151" t="str">
        <f>IF($GF317="grey","grey","")</f>
        <v>grey</v>
      </c>
      <c r="GF317" s="1151" t="str">
        <f>IF($GG317="grey","grey","")</f>
        <v>grey</v>
      </c>
      <c r="GG317" s="1160" t="str">
        <f>IF(Q317="","grey",IF(COUNTIF(Q:Q,Q317)&gt;1,"red",IF(COUNTIF(_DK,Q317)&gt;0,"","red")))</f>
        <v>grey</v>
      </c>
      <c r="GH317" s="1151" t="str">
        <f>IF($GF317="grey","grey","")</f>
        <v>grey</v>
      </c>
      <c r="GI317" s="633" t="str">
        <f t="shared" ref="GI317:HR317" si="847">IF(GI294="grey","grey",IF($GG317="grey","grey",IF(S317="","yellow",IF(COUNTIF($CT$6:$CT$21,S317)&gt;0,"","red"))))</f>
        <v>grey</v>
      </c>
      <c r="GJ317" s="633" t="str">
        <f t="shared" si="847"/>
        <v>grey</v>
      </c>
      <c r="GK317" s="633" t="str">
        <f t="shared" si="847"/>
        <v>grey</v>
      </c>
      <c r="GL317" s="633" t="str">
        <f t="shared" si="847"/>
        <v>grey</v>
      </c>
      <c r="GM317" s="633" t="str">
        <f t="shared" si="847"/>
        <v>grey</v>
      </c>
      <c r="GN317" s="633" t="str">
        <f t="shared" si="847"/>
        <v>grey</v>
      </c>
      <c r="GO317" s="633" t="str">
        <f t="shared" si="847"/>
        <v>grey</v>
      </c>
      <c r="GP317" s="633" t="str">
        <f t="shared" si="847"/>
        <v>grey</v>
      </c>
      <c r="GQ317" s="633" t="str">
        <f t="shared" si="847"/>
        <v>grey</v>
      </c>
      <c r="GR317" s="633" t="str">
        <f t="shared" si="847"/>
        <v>grey</v>
      </c>
      <c r="GS317" s="633" t="str">
        <f t="shared" si="847"/>
        <v>grey</v>
      </c>
      <c r="GT317" s="633" t="str">
        <f t="shared" si="847"/>
        <v>grey</v>
      </c>
      <c r="GU317" s="633" t="str">
        <f t="shared" si="847"/>
        <v>grey</v>
      </c>
      <c r="GV317" s="633" t="str">
        <f t="shared" si="847"/>
        <v>grey</v>
      </c>
      <c r="GW317" s="633" t="str">
        <f t="shared" si="847"/>
        <v>grey</v>
      </c>
      <c r="GX317" s="633" t="str">
        <f t="shared" si="847"/>
        <v>grey</v>
      </c>
      <c r="GY317" s="633" t="str">
        <f t="shared" si="847"/>
        <v>grey</v>
      </c>
      <c r="GZ317" s="633" t="str">
        <f t="shared" si="847"/>
        <v>grey</v>
      </c>
      <c r="HA317" s="633" t="str">
        <f t="shared" si="847"/>
        <v>grey</v>
      </c>
      <c r="HB317" s="633" t="str">
        <f t="shared" si="847"/>
        <v>grey</v>
      </c>
      <c r="HC317" s="633" t="str">
        <f t="shared" si="847"/>
        <v>grey</v>
      </c>
      <c r="HD317" s="633" t="str">
        <f t="shared" si="847"/>
        <v>grey</v>
      </c>
      <c r="HE317" s="633" t="str">
        <f t="shared" si="847"/>
        <v>grey</v>
      </c>
      <c r="HF317" s="633" t="str">
        <f t="shared" si="847"/>
        <v>grey</v>
      </c>
      <c r="HG317" s="633" t="str">
        <f t="shared" si="847"/>
        <v>grey</v>
      </c>
      <c r="HH317" s="633" t="str">
        <f t="shared" si="847"/>
        <v>grey</v>
      </c>
      <c r="HI317" s="633" t="str">
        <f t="shared" si="847"/>
        <v>grey</v>
      </c>
      <c r="HJ317" s="633" t="str">
        <f t="shared" si="847"/>
        <v>grey</v>
      </c>
      <c r="HK317" s="633" t="str">
        <f t="shared" si="847"/>
        <v>grey</v>
      </c>
      <c r="HL317" s="633" t="str">
        <f t="shared" si="847"/>
        <v>grey</v>
      </c>
      <c r="HM317" s="633" t="str">
        <f t="shared" si="847"/>
        <v>grey</v>
      </c>
      <c r="HN317" s="633" t="str">
        <f t="shared" si="847"/>
        <v>grey</v>
      </c>
      <c r="HO317" s="633" t="str">
        <f t="shared" si="847"/>
        <v>grey</v>
      </c>
      <c r="HP317" s="633" t="str">
        <f t="shared" si="847"/>
        <v>grey</v>
      </c>
      <c r="HQ317" s="633" t="str">
        <f t="shared" si="847"/>
        <v>grey</v>
      </c>
      <c r="HR317" s="633" t="str">
        <f t="shared" si="847"/>
        <v>grey</v>
      </c>
      <c r="HS317" s="1162" t="str">
        <f t="shared" ref="HS317" si="848">IF($GG317="grey","grey",IF(BC317="","",IF(COUNTIF($CV$6:$CV$7,BC317)&gt;0,"","red")))</f>
        <v>grey</v>
      </c>
      <c r="HT317" s="1151" t="str">
        <f t="shared" ref="HT317:HU317" si="849">IF($GG317="grey","grey","")</f>
        <v>grey</v>
      </c>
      <c r="HU317" s="1160" t="str">
        <f t="shared" si="849"/>
        <v>grey</v>
      </c>
    </row>
    <row r="318" spans="2:229">
      <c r="B318" s="1186" t="s">
        <v>315</v>
      </c>
      <c r="C318" s="1187"/>
      <c r="D318" s="1186" t="s">
        <v>316</v>
      </c>
      <c r="E318" s="1187"/>
      <c r="F318" s="1186" t="s">
        <v>317</v>
      </c>
      <c r="G318" s="1187"/>
      <c r="H318" s="1186" t="s">
        <v>318</v>
      </c>
      <c r="I318" s="1187"/>
      <c r="J318" s="1186" t="s">
        <v>319</v>
      </c>
      <c r="K318" s="1187"/>
      <c r="L318" s="1186" t="s">
        <v>320</v>
      </c>
      <c r="M318" s="1187"/>
      <c r="O318" s="1152"/>
      <c r="P318" s="1152"/>
      <c r="Q318" s="1161"/>
      <c r="R318" s="1152"/>
      <c r="S318" s="635" t="s">
        <v>643</v>
      </c>
      <c r="T318" s="635" t="s">
        <v>643</v>
      </c>
      <c r="U318" s="635" t="s">
        <v>643</v>
      </c>
      <c r="V318" s="635" t="s">
        <v>643</v>
      </c>
      <c r="W318" s="635" t="s">
        <v>643</v>
      </c>
      <c r="X318" s="635" t="s">
        <v>643</v>
      </c>
      <c r="Y318" s="635" t="s">
        <v>643</v>
      </c>
      <c r="Z318" s="635" t="s">
        <v>643</v>
      </c>
      <c r="AA318" s="635" t="s">
        <v>643</v>
      </c>
      <c r="AB318" s="635" t="s">
        <v>643</v>
      </c>
      <c r="AC318" s="635" t="s">
        <v>643</v>
      </c>
      <c r="AD318" s="635" t="s">
        <v>643</v>
      </c>
      <c r="AE318" s="635" t="s">
        <v>643</v>
      </c>
      <c r="AF318" s="635" t="s">
        <v>643</v>
      </c>
      <c r="AG318" s="635" t="s">
        <v>643</v>
      </c>
      <c r="AH318" s="635" t="s">
        <v>643</v>
      </c>
      <c r="AI318" s="635" t="s">
        <v>643</v>
      </c>
      <c r="AJ318" s="635" t="s">
        <v>643</v>
      </c>
      <c r="AK318" s="635" t="s">
        <v>643</v>
      </c>
      <c r="AL318" s="635" t="s">
        <v>643</v>
      </c>
      <c r="AM318" s="635" t="s">
        <v>643</v>
      </c>
      <c r="AN318" s="635" t="s">
        <v>643</v>
      </c>
      <c r="AO318" s="635" t="s">
        <v>643</v>
      </c>
      <c r="AP318" s="635" t="s">
        <v>643</v>
      </c>
      <c r="AQ318" s="635" t="s">
        <v>643</v>
      </c>
      <c r="AR318" s="635" t="s">
        <v>643</v>
      </c>
      <c r="AS318" s="635" t="s">
        <v>643</v>
      </c>
      <c r="AT318" s="635" t="s">
        <v>643</v>
      </c>
      <c r="AU318" s="635" t="s">
        <v>643</v>
      </c>
      <c r="AV318" s="635" t="s">
        <v>643</v>
      </c>
      <c r="AW318" s="635" t="s">
        <v>643</v>
      </c>
      <c r="AX318" s="635" t="s">
        <v>643</v>
      </c>
      <c r="AY318" s="635" t="s">
        <v>643</v>
      </c>
      <c r="AZ318" s="635" t="s">
        <v>643</v>
      </c>
      <c r="BA318" s="635" t="s">
        <v>643</v>
      </c>
      <c r="BB318" s="635" t="s">
        <v>643</v>
      </c>
      <c r="BC318" s="1179"/>
      <c r="BD318" s="1152"/>
      <c r="BE318" s="1181"/>
      <c r="BQ318" s="52"/>
      <c r="BS318" s="52"/>
      <c r="BU318" s="52"/>
      <c r="BV318" s="50"/>
      <c r="BW318" s="52"/>
      <c r="BY318" s="52"/>
      <c r="CA318" s="52"/>
      <c r="CC318" s="52"/>
      <c r="CE318" s="52"/>
      <c r="CG318" s="52"/>
      <c r="CH318" s="50"/>
      <c r="CI318" s="52"/>
      <c r="CK318" s="52"/>
      <c r="CM318" s="52"/>
      <c r="DA318" s="1166" t="str">
        <f>IFERROR(IF(COUNT(Q297:Q322)&gt;0,IF($DN296&lt;36,"grey",B318),"grey"),B318)</f>
        <v>grey</v>
      </c>
      <c r="DB318" s="1167"/>
      <c r="DC318" s="1166" t="str">
        <f>IFERROR(IF(COUNT(Q297:Q322)&gt;0,IF($DN296&lt;36,"grey",D318),"grey"),D318)</f>
        <v>grey</v>
      </c>
      <c r="DD318" s="1167"/>
      <c r="DE318" s="1166" t="str">
        <f>IFERROR(IF(COUNT(Q297:Q322)&gt;0,IF($DN296&lt;36,"grey",F318),"grey"),F318)</f>
        <v>grey</v>
      </c>
      <c r="DF318" s="1167"/>
      <c r="DG318" s="1166" t="str">
        <f>IFERROR(IF(COUNT(Q297:Q322)&gt;0,IF($DN296&lt;36,"grey",H318),"grey"),H318)</f>
        <v>grey</v>
      </c>
      <c r="DH318" s="1167"/>
      <c r="DI318" s="1166" t="str">
        <f>IFERROR(IF(COUNT(Q297:Q322)&gt;0,IF($DN296&lt;36,"grey",J318),"grey"),J318)</f>
        <v>grey</v>
      </c>
      <c r="DJ318" s="1167"/>
      <c r="DK318" s="1166" t="str">
        <f>IFERROR(IF(COUNT(Q297:Q322)&gt;0,IF($DN296&lt;36,"grey",L318),"grey"),L318)</f>
        <v>grey</v>
      </c>
      <c r="DL318" s="1167"/>
      <c r="DM318" s="22" t="str">
        <f>IFERROR(INDEX(内線情報!$BL$5:$BL$41,MATCH(R318,内線情報!$AI$5:$AI$43,0),1),"")</f>
        <v/>
      </c>
      <c r="DS318" s="1141"/>
      <c r="DV318" s="1166"/>
      <c r="DW318" s="1167"/>
      <c r="DX318" s="1166"/>
      <c r="DY318" s="1167"/>
      <c r="DZ318" s="1166"/>
      <c r="EA318" s="1167"/>
      <c r="EB318" s="1166"/>
      <c r="EC318" s="1167"/>
      <c r="ED318" s="1166"/>
      <c r="EE318" s="1167"/>
      <c r="EF318" s="1166"/>
      <c r="EG318" s="1167"/>
      <c r="ET318" s="1166"/>
      <c r="EU318" s="1167"/>
      <c r="EV318" s="1166"/>
      <c r="EW318" s="1167"/>
      <c r="EX318" s="1166"/>
      <c r="EY318" s="1167"/>
      <c r="EZ318" s="1166"/>
      <c r="FA318" s="1167"/>
      <c r="FB318" s="1166"/>
      <c r="FC318" s="1167"/>
      <c r="FD318" s="1166"/>
      <c r="FE318" s="1167"/>
      <c r="FF318" s="420"/>
      <c r="FG318" s="420"/>
      <c r="FH318" s="420"/>
      <c r="FI318" s="420"/>
      <c r="FJ318" s="420"/>
      <c r="FK318" s="420"/>
      <c r="FL318" s="420"/>
      <c r="FM318" s="420"/>
      <c r="FN318" s="420"/>
      <c r="FO318" s="420"/>
      <c r="FP318" s="420"/>
      <c r="FQ318" s="420"/>
      <c r="FR318" s="1166"/>
      <c r="FS318" s="1167"/>
      <c r="FT318" s="1166"/>
      <c r="FU318" s="1167"/>
      <c r="FV318" s="1166"/>
      <c r="FW318" s="1167"/>
      <c r="FX318" s="1166"/>
      <c r="FY318" s="1167"/>
      <c r="FZ318" s="1166"/>
      <c r="GA318" s="1167"/>
      <c r="GB318" s="1166"/>
      <c r="GC318" s="1167"/>
      <c r="GE318" s="1152"/>
      <c r="GF318" s="1152"/>
      <c r="GG318" s="1161"/>
      <c r="GH318" s="1152"/>
      <c r="GI318" s="633" t="str">
        <f t="shared" ref="GI318:HR318" si="850">IF(GI294="grey","grey",IF($GG317="grey","grey",IF(S318="","yellow",IF(COUNTIF($CW$6:$CW$7,S318)&gt;0,"","red"))))</f>
        <v>grey</v>
      </c>
      <c r="GJ318" s="633" t="str">
        <f t="shared" si="850"/>
        <v>grey</v>
      </c>
      <c r="GK318" s="633" t="str">
        <f t="shared" si="850"/>
        <v>grey</v>
      </c>
      <c r="GL318" s="633" t="str">
        <f t="shared" si="850"/>
        <v>grey</v>
      </c>
      <c r="GM318" s="633" t="str">
        <f t="shared" si="850"/>
        <v>grey</v>
      </c>
      <c r="GN318" s="633" t="str">
        <f t="shared" si="850"/>
        <v>grey</v>
      </c>
      <c r="GO318" s="633" t="str">
        <f t="shared" si="850"/>
        <v>grey</v>
      </c>
      <c r="GP318" s="633" t="str">
        <f t="shared" si="850"/>
        <v>grey</v>
      </c>
      <c r="GQ318" s="633" t="str">
        <f t="shared" si="850"/>
        <v>grey</v>
      </c>
      <c r="GR318" s="633" t="str">
        <f t="shared" si="850"/>
        <v>grey</v>
      </c>
      <c r="GS318" s="633" t="str">
        <f t="shared" si="850"/>
        <v>grey</v>
      </c>
      <c r="GT318" s="633" t="str">
        <f t="shared" si="850"/>
        <v>grey</v>
      </c>
      <c r="GU318" s="633" t="str">
        <f t="shared" si="850"/>
        <v>grey</v>
      </c>
      <c r="GV318" s="633" t="str">
        <f t="shared" si="850"/>
        <v>grey</v>
      </c>
      <c r="GW318" s="633" t="str">
        <f t="shared" si="850"/>
        <v>grey</v>
      </c>
      <c r="GX318" s="633" t="str">
        <f t="shared" si="850"/>
        <v>grey</v>
      </c>
      <c r="GY318" s="633" t="str">
        <f t="shared" si="850"/>
        <v>grey</v>
      </c>
      <c r="GZ318" s="633" t="str">
        <f t="shared" si="850"/>
        <v>grey</v>
      </c>
      <c r="HA318" s="633" t="str">
        <f t="shared" si="850"/>
        <v>grey</v>
      </c>
      <c r="HB318" s="633" t="str">
        <f t="shared" si="850"/>
        <v>grey</v>
      </c>
      <c r="HC318" s="633" t="str">
        <f t="shared" si="850"/>
        <v>grey</v>
      </c>
      <c r="HD318" s="633" t="str">
        <f t="shared" si="850"/>
        <v>grey</v>
      </c>
      <c r="HE318" s="633" t="str">
        <f t="shared" si="850"/>
        <v>grey</v>
      </c>
      <c r="HF318" s="633" t="str">
        <f t="shared" si="850"/>
        <v>grey</v>
      </c>
      <c r="HG318" s="633" t="str">
        <f t="shared" si="850"/>
        <v>grey</v>
      </c>
      <c r="HH318" s="633" t="str">
        <f t="shared" si="850"/>
        <v>grey</v>
      </c>
      <c r="HI318" s="633" t="str">
        <f t="shared" si="850"/>
        <v>grey</v>
      </c>
      <c r="HJ318" s="633" t="str">
        <f t="shared" si="850"/>
        <v>grey</v>
      </c>
      <c r="HK318" s="633" t="str">
        <f t="shared" si="850"/>
        <v>grey</v>
      </c>
      <c r="HL318" s="633" t="str">
        <f t="shared" si="850"/>
        <v>grey</v>
      </c>
      <c r="HM318" s="633" t="str">
        <f t="shared" si="850"/>
        <v>grey</v>
      </c>
      <c r="HN318" s="633" t="str">
        <f t="shared" si="850"/>
        <v>grey</v>
      </c>
      <c r="HO318" s="633" t="str">
        <f t="shared" si="850"/>
        <v>grey</v>
      </c>
      <c r="HP318" s="633" t="str">
        <f t="shared" si="850"/>
        <v>grey</v>
      </c>
      <c r="HQ318" s="633" t="str">
        <f t="shared" si="850"/>
        <v>grey</v>
      </c>
      <c r="HR318" s="633" t="str">
        <f t="shared" si="850"/>
        <v>grey</v>
      </c>
      <c r="HS318" s="1163"/>
      <c r="HT318" s="1152"/>
      <c r="HU318" s="1161"/>
    </row>
    <row r="319" spans="2:229">
      <c r="B319" s="34" t="s">
        <v>57</v>
      </c>
      <c r="C319" s="35"/>
      <c r="D319" s="34" t="s">
        <v>57</v>
      </c>
      <c r="E319" s="35"/>
      <c r="F319" s="34" t="s">
        <v>57</v>
      </c>
      <c r="G319" s="35"/>
      <c r="H319" s="34" t="s">
        <v>57</v>
      </c>
      <c r="I319" s="35"/>
      <c r="J319" s="34" t="s">
        <v>57</v>
      </c>
      <c r="K319" s="35"/>
      <c r="L319" s="34" t="s">
        <v>331</v>
      </c>
      <c r="M319" s="35"/>
      <c r="O319" s="1151">
        <v>12</v>
      </c>
      <c r="P319" s="1151" t="str">
        <f>IFERROR(INDEX(内線情報!$C$5:$C$54,MATCH($Q319,内線情報!$B$5:$B$54,0)),"")&amp;""</f>
        <v/>
      </c>
      <c r="Q319" s="1160"/>
      <c r="R319" s="1151" t="str">
        <f>IFERROR(INDEX(内線情報!$D$5:$D$54,MATCH($Q319,内線情報!$B$5:$B$54,0)),"")&amp;""</f>
        <v/>
      </c>
      <c r="S319" s="634" t="s">
        <v>643</v>
      </c>
      <c r="T319" s="634" t="s">
        <v>643</v>
      </c>
      <c r="U319" s="634" t="s">
        <v>643</v>
      </c>
      <c r="V319" s="634" t="s">
        <v>643</v>
      </c>
      <c r="W319" s="634" t="s">
        <v>643</v>
      </c>
      <c r="X319" s="634" t="s">
        <v>643</v>
      </c>
      <c r="Y319" s="634" t="s">
        <v>643</v>
      </c>
      <c r="Z319" s="634" t="s">
        <v>643</v>
      </c>
      <c r="AA319" s="634" t="s">
        <v>643</v>
      </c>
      <c r="AB319" s="634" t="s">
        <v>643</v>
      </c>
      <c r="AC319" s="634" t="s">
        <v>643</v>
      </c>
      <c r="AD319" s="634" t="s">
        <v>643</v>
      </c>
      <c r="AE319" s="634" t="s">
        <v>643</v>
      </c>
      <c r="AF319" s="634" t="s">
        <v>643</v>
      </c>
      <c r="AG319" s="634" t="s">
        <v>643</v>
      </c>
      <c r="AH319" s="634" t="s">
        <v>643</v>
      </c>
      <c r="AI319" s="634" t="s">
        <v>643</v>
      </c>
      <c r="AJ319" s="634" t="s">
        <v>643</v>
      </c>
      <c r="AK319" s="634" t="s">
        <v>643</v>
      </c>
      <c r="AL319" s="634" t="s">
        <v>643</v>
      </c>
      <c r="AM319" s="634" t="s">
        <v>643</v>
      </c>
      <c r="AN319" s="634" t="s">
        <v>643</v>
      </c>
      <c r="AO319" s="634" t="s">
        <v>643</v>
      </c>
      <c r="AP319" s="634" t="s">
        <v>643</v>
      </c>
      <c r="AQ319" s="634" t="s">
        <v>643</v>
      </c>
      <c r="AR319" s="634" t="s">
        <v>643</v>
      </c>
      <c r="AS319" s="634" t="s">
        <v>643</v>
      </c>
      <c r="AT319" s="634" t="s">
        <v>643</v>
      </c>
      <c r="AU319" s="634" t="s">
        <v>643</v>
      </c>
      <c r="AV319" s="634" t="s">
        <v>643</v>
      </c>
      <c r="AW319" s="634" t="s">
        <v>643</v>
      </c>
      <c r="AX319" s="634" t="s">
        <v>643</v>
      </c>
      <c r="AY319" s="634" t="s">
        <v>643</v>
      </c>
      <c r="AZ319" s="634" t="s">
        <v>643</v>
      </c>
      <c r="BA319" s="634" t="s">
        <v>643</v>
      </c>
      <c r="BB319" s="634" t="s">
        <v>643</v>
      </c>
      <c r="BC319" s="1178" t="s">
        <v>643</v>
      </c>
      <c r="BD319" s="1151" t="str">
        <f>IFERROR(IF(Q319="","",IF(ISBLANK(INDEX(内線情報!$G$5:$G$54,Q319)),1,DS319)),"")&amp;""</f>
        <v/>
      </c>
      <c r="BE319" s="1180"/>
      <c r="BU319" s="50"/>
      <c r="BV319" s="50"/>
      <c r="BW319" s="50"/>
      <c r="CG319" s="50"/>
      <c r="CH319" s="50"/>
      <c r="CI319" s="50"/>
      <c r="DA319" s="34" t="str">
        <f>IF(DA318="grey","grey",IF(B319="","yellow",IF(COUNTIF($BG$6:$BG$39,B319)&gt;0,"","red")))</f>
        <v>grey</v>
      </c>
      <c r="DB319" s="35" t="str">
        <f ca="1">IF(DA318="grey","grey",IFERROR(IF(COUNTIF(INDIRECT(B319),SUBSTITUTE(C319,"*","~")),EU319,"red"),IF(AND(C319&lt;&gt;$BG$7,C319&lt;&gt;$BG$8,C319&lt;&gt;$BG$9,C319&lt;&gt;$BG$10,C319&lt;&gt;$BG$11,C319&lt;&gt;$BG$12,C319&lt;&gt;$BG$13),"grey",EU319)))</f>
        <v>grey</v>
      </c>
      <c r="DC319" s="34" t="str">
        <f>IF(DC318="grey","grey",IF(D319="","yellow",IF(COUNTIF($BG$6:$BG$39,D319)&gt;0,"","red")))</f>
        <v>grey</v>
      </c>
      <c r="DD319" s="35" t="str">
        <f ca="1">IF(DC318="grey","grey",IFERROR(IF(COUNTIF(INDIRECT(D319),SUBSTITUTE(E319,"*","~")),EW319,"red"),IF(AND(E319&lt;&gt;$BG$7,E319&lt;&gt;$BG$8,E319&lt;&gt;$BG$9,E319&lt;&gt;$BG$10,E319&lt;&gt;$BG$11,E319&lt;&gt;$BG$12,E319&lt;&gt;$BG$13),"grey",EW319)))</f>
        <v>grey</v>
      </c>
      <c r="DE319" s="34" t="str">
        <f>IF(DE318="grey","grey",IF(F319="","yellow",IF(COUNTIF($BG$6:$BG$39,F319)&gt;0,"","red")))</f>
        <v>grey</v>
      </c>
      <c r="DF319" s="35" t="str">
        <f ca="1">IF(DE318="grey","grey",IFERROR(IF(COUNTIF(INDIRECT(F319),SUBSTITUTE(G319,"*","~")),EY319,"red"),IF(AND(G319&lt;&gt;$BG$7,G319&lt;&gt;$BG$8,G319&lt;&gt;$BG$9,G319&lt;&gt;$BG$10,G319&lt;&gt;$BG$11,G319&lt;&gt;$BG$12,G319&lt;&gt;$BG$13),"grey",EY319)))</f>
        <v>grey</v>
      </c>
      <c r="DG319" s="34" t="str">
        <f>IF(DG318="grey","grey",IF(H319="","yellow",IF(COUNTIF($BG$6:$BG$39,H319)&gt;0,"","red")))</f>
        <v>grey</v>
      </c>
      <c r="DH319" s="35" t="str">
        <f ca="1">IF(DG318="grey","grey",IFERROR(IF(COUNTIF(INDIRECT(H319),SUBSTITUTE(I319,"*","~")),FA319,"red"),IF(AND(I319&lt;&gt;$BG$7,I319&lt;&gt;$BG$8,I319&lt;&gt;$BG$9,I319&lt;&gt;$BG$10,I319&lt;&gt;$BG$11,I319&lt;&gt;$BG$12,I319&lt;&gt;$BG$13),"grey",FA319)))</f>
        <v>grey</v>
      </c>
      <c r="DI319" s="34" t="str">
        <f>IF(DI318="grey","grey",IF(J319="","yellow",IF(COUNTIF($BG$6:$BG$39,J319)&gt;0,"","red")))</f>
        <v>grey</v>
      </c>
      <c r="DJ319" s="35" t="str">
        <f ca="1">IF(DI318="grey","grey",IFERROR(IF(COUNTIF(INDIRECT(J319),SUBSTITUTE(K319,"*","~")),FC319,"red"),IF(AND(K319&lt;&gt;$BG$7,K319&lt;&gt;$BG$8,K319&lt;&gt;$BG$9,K319&lt;&gt;$BG$10,K319&lt;&gt;$BG$11,K319&lt;&gt;$BG$12,K319&lt;&gt;$BG$13),"grey",FC319)))</f>
        <v>grey</v>
      </c>
      <c r="DK319" s="34" t="str">
        <f>IF(DK318="grey","grey",IF(L319="","yellow",IF(COUNTIF($BG$6:$BG$39,L319)&gt;0,"","red")))</f>
        <v>grey</v>
      </c>
      <c r="DL319" s="35" t="str">
        <f ca="1">IF(DK318="grey","grey",IFERROR(IF(COUNTIF(INDIRECT(L319),SUBSTITUTE(M319,"*","~")),FE319,"red"),IF(AND(M319&lt;&gt;$BG$7,M319&lt;&gt;$BG$8,M319&lt;&gt;$BG$9,M319&lt;&gt;$BG$10,M319&lt;&gt;$BG$11,M319&lt;&gt;$BG$12,M319&lt;&gt;$BG$13),"grey",FE319)))</f>
        <v>grey</v>
      </c>
      <c r="DM319" s="22" t="str">
        <f>IFERROR(INDEX(内線情報!$BL$5:$BL$41,MATCH(R319,内線情報!$AI$5:$AI$43,0),1),"")</f>
        <v/>
      </c>
      <c r="DS319" s="1141" t="e">
        <f>INDEX(内線情報!$G$5:$G$54,MATCH(Q319,DK,0))</f>
        <v>#N/A</v>
      </c>
      <c r="DV319" s="34" t="str">
        <f>CONCATENATE(B319,C319)</f>
        <v>未使用</v>
      </c>
      <c r="DW319" s="35"/>
      <c r="DX319" s="34" t="str">
        <f>CONCATENATE(D319,E319)</f>
        <v>未使用</v>
      </c>
      <c r="DY319" s="35"/>
      <c r="DZ319" s="34" t="str">
        <f>CONCATENATE(F319,G319)</f>
        <v>未使用</v>
      </c>
      <c r="EA319" s="35"/>
      <c r="EB319" s="34" t="str">
        <f>CONCATENATE(H319,I319)</f>
        <v>未使用</v>
      </c>
      <c r="EC319" s="35"/>
      <c r="ED319" s="34" t="str">
        <f>CONCATENATE(J319,K319)</f>
        <v>未使用</v>
      </c>
      <c r="EE319" s="35"/>
      <c r="EF319" s="34" t="str">
        <f>CONCATENATE(L319,M319)</f>
        <v>未使用</v>
      </c>
      <c r="EG319" s="35"/>
      <c r="EH319" s="22">
        <f>COUNTIF($DV$6:$EG$34,DV319)</f>
        <v>18</v>
      </c>
      <c r="EJ319" s="22">
        <f>COUNTIF($DV$6:$EG$34,DX319)</f>
        <v>18</v>
      </c>
      <c r="EL319" s="22">
        <f>COUNTIF($DV$6:$EG$34,DZ319)</f>
        <v>18</v>
      </c>
      <c r="EN319" s="22">
        <f>COUNTIF($DV$6:$EG$34,EB319)</f>
        <v>18</v>
      </c>
      <c r="EP319" s="22">
        <f>COUNTIF($DV$6:$EG$34,ED319)</f>
        <v>18</v>
      </c>
      <c r="ER319" s="22">
        <f>COUNTIF($DV$6:$EG$34,EF319)</f>
        <v>18</v>
      </c>
      <c r="ET319" s="34" t="str">
        <f>IF(DV319="未使用","",IF(EH319&lt;2,"","red"))</f>
        <v/>
      </c>
      <c r="EU319" s="35" t="str">
        <f>IF(B319="ボックスキー","",IF(C319="","red",FS319))</f>
        <v>red</v>
      </c>
      <c r="EV319" s="34" t="str">
        <f>IF(DX319="未使用","",IF(EJ319&lt;2,"","red"))</f>
        <v/>
      </c>
      <c r="EW319" s="35" t="str">
        <f>IF(D319="ボックスキー","",IF(E319="","red",FU319))</f>
        <v>red</v>
      </c>
      <c r="EX319" s="34" t="str">
        <f>IF(DZ319="未使用","",IF(EL319&lt;2,"","red"))</f>
        <v/>
      </c>
      <c r="EY319" s="35" t="str">
        <f>IF(F319="ボックスキー","",IF(G319="","red",FW319))</f>
        <v>red</v>
      </c>
      <c r="EZ319" s="34" t="str">
        <f>IF(EB319="未使用","",IF(EN319&lt;2,"","red"))</f>
        <v/>
      </c>
      <c r="FA319" s="35" t="str">
        <f>IF(H319="ボックスキー","",IF(I319="","red",FY319))</f>
        <v>red</v>
      </c>
      <c r="FB319" s="34" t="str">
        <f>IF(ED319="未使用","",IF(EP319&lt;2,"","red"))</f>
        <v/>
      </c>
      <c r="FC319" s="35" t="str">
        <f>IF(J319="ボックスキー","",IF(K319="","red",GA319))</f>
        <v>red</v>
      </c>
      <c r="FD319" s="34" t="str">
        <f>IF(EF319="未使用","",IF(ER319&lt;2,"","red"))</f>
        <v/>
      </c>
      <c r="FE319" s="35" t="str">
        <f>IF(L319="ボックスキー","",IF(M319="","red",GC319))</f>
        <v>red</v>
      </c>
      <c r="FF319" s="419"/>
      <c r="FG319" s="419"/>
      <c r="FH319" s="419"/>
      <c r="FI319" s="419"/>
      <c r="FJ319" s="419"/>
      <c r="FK319" s="419"/>
      <c r="FL319" s="419"/>
      <c r="FM319" s="419"/>
      <c r="FN319" s="419"/>
      <c r="FO319" s="419"/>
      <c r="FP319" s="419"/>
      <c r="FQ319" s="419"/>
      <c r="FR319" s="34"/>
      <c r="FS319" s="35" t="str">
        <f>IF(B319=$FG$6,INDEX($FG$7:$FG$18,C319),IF(B319=$FH$6,INDEX($FH$7:$FH$12,C319),IF(B319=$FI$6,INDEX($FI$7:$FI$18,C319),IF(B319=$FJ$6,INDEX($FJ$7:$FJ$56,C319),"none"))))</f>
        <v>none</v>
      </c>
      <c r="FT319" s="34"/>
      <c r="FU319" s="35" t="str">
        <f>IF(D319=$FG$6,INDEX($FG$7:$FG$18,E319),IF(D319=$FH$6,INDEX($FH$7:$FH$12,E319),IF(D319=$FI$6,INDEX($FI$7:$FI$18,E319),IF(D319=$FJ$6,INDEX($FJ$7:$FJ$56,E319),"none"))))</f>
        <v>none</v>
      </c>
      <c r="FV319" s="34"/>
      <c r="FW319" s="35" t="str">
        <f>IF(F319=$FG$6,INDEX($FG$7:$FG$18,G319),IF(F319=$FH$6,INDEX($FH$7:$FH$12,G319),IF(F319=$FI$6,INDEX($FI$7:$FI$18,G319),IF(F319=$FJ$6,INDEX($FJ$7:$FJ$56,G319),"none"))))</f>
        <v>none</v>
      </c>
      <c r="FX319" s="34"/>
      <c r="FY319" s="35" t="str">
        <f>IF(H319=$FG$6,INDEX($FG$7:$FG$18,I319),IF(H319=$FH$6,INDEX($FH$7:$FH$12,I319),IF(H319=$FI$6,INDEX($FI$7:$FI$18,I319),IF(H319=$FJ$6,INDEX($FJ$7:$FJ$56,I319),"none"))))</f>
        <v>none</v>
      </c>
      <c r="FZ319" s="34"/>
      <c r="GA319" s="35" t="str">
        <f>IF(J319=$FG$6,INDEX($FG$7:$FG$18,K319),IF(J319=$FH$6,INDEX($FH$7:$FH$12,K319),IF(J319=$FI$6,INDEX($FI$7:$FI$18,K319),IF(J319=$FJ$6,INDEX($FJ$7:$FJ$56,K319),"none"))))</f>
        <v>none</v>
      </c>
      <c r="GB319" s="34"/>
      <c r="GC319" s="35" t="str">
        <f>IF(L319=$FG$6,INDEX($FG$7:$FG$18,M319),IF(L319=$FH$6,INDEX($FH$7:$FH$12,M319),IF(L319=$FI$6,INDEX($FI$7:$FI$18,M319),IF(L319=$FJ$6,INDEX($FJ$7:$FJ$56,M319),"none"))))</f>
        <v>none</v>
      </c>
      <c r="GE319" s="1151" t="str">
        <f>IF($GF319="grey","grey","")</f>
        <v>grey</v>
      </c>
      <c r="GF319" s="1151" t="str">
        <f>IF($GG319="grey","grey","")</f>
        <v>grey</v>
      </c>
      <c r="GG319" s="1160" t="str">
        <f>IF(Q319="","grey",IF(COUNTIF(Q:Q,Q319)&gt;1,"red",IF(COUNTIF(_DK,Q319)&gt;0,"","red")))</f>
        <v>grey</v>
      </c>
      <c r="GH319" s="1151" t="str">
        <f>IF($GF319="grey","grey","")</f>
        <v>grey</v>
      </c>
      <c r="GI319" s="633" t="str">
        <f t="shared" ref="GI319:HR319" si="851">IF(GI294="grey","grey",IF($GG319="grey","grey",IF(S319="","yellow",IF(COUNTIF($CT$6:$CT$21,S319)&gt;0,"","red"))))</f>
        <v>grey</v>
      </c>
      <c r="GJ319" s="633" t="str">
        <f t="shared" si="851"/>
        <v>grey</v>
      </c>
      <c r="GK319" s="633" t="str">
        <f t="shared" si="851"/>
        <v>grey</v>
      </c>
      <c r="GL319" s="633" t="str">
        <f t="shared" si="851"/>
        <v>grey</v>
      </c>
      <c r="GM319" s="633" t="str">
        <f t="shared" si="851"/>
        <v>grey</v>
      </c>
      <c r="GN319" s="633" t="str">
        <f t="shared" si="851"/>
        <v>grey</v>
      </c>
      <c r="GO319" s="633" t="str">
        <f t="shared" si="851"/>
        <v>grey</v>
      </c>
      <c r="GP319" s="633" t="str">
        <f t="shared" si="851"/>
        <v>grey</v>
      </c>
      <c r="GQ319" s="633" t="str">
        <f t="shared" si="851"/>
        <v>grey</v>
      </c>
      <c r="GR319" s="633" t="str">
        <f t="shared" si="851"/>
        <v>grey</v>
      </c>
      <c r="GS319" s="633" t="str">
        <f t="shared" si="851"/>
        <v>grey</v>
      </c>
      <c r="GT319" s="633" t="str">
        <f t="shared" si="851"/>
        <v>grey</v>
      </c>
      <c r="GU319" s="633" t="str">
        <f t="shared" si="851"/>
        <v>grey</v>
      </c>
      <c r="GV319" s="633" t="str">
        <f t="shared" si="851"/>
        <v>grey</v>
      </c>
      <c r="GW319" s="633" t="str">
        <f t="shared" si="851"/>
        <v>grey</v>
      </c>
      <c r="GX319" s="633" t="str">
        <f t="shared" si="851"/>
        <v>grey</v>
      </c>
      <c r="GY319" s="633" t="str">
        <f t="shared" si="851"/>
        <v>grey</v>
      </c>
      <c r="GZ319" s="633" t="str">
        <f t="shared" si="851"/>
        <v>grey</v>
      </c>
      <c r="HA319" s="633" t="str">
        <f t="shared" si="851"/>
        <v>grey</v>
      </c>
      <c r="HB319" s="633" t="str">
        <f t="shared" si="851"/>
        <v>grey</v>
      </c>
      <c r="HC319" s="633" t="str">
        <f t="shared" si="851"/>
        <v>grey</v>
      </c>
      <c r="HD319" s="633" t="str">
        <f t="shared" si="851"/>
        <v>grey</v>
      </c>
      <c r="HE319" s="633" t="str">
        <f t="shared" si="851"/>
        <v>grey</v>
      </c>
      <c r="HF319" s="633" t="str">
        <f t="shared" si="851"/>
        <v>grey</v>
      </c>
      <c r="HG319" s="633" t="str">
        <f t="shared" si="851"/>
        <v>grey</v>
      </c>
      <c r="HH319" s="633" t="str">
        <f t="shared" si="851"/>
        <v>grey</v>
      </c>
      <c r="HI319" s="633" t="str">
        <f t="shared" si="851"/>
        <v>grey</v>
      </c>
      <c r="HJ319" s="633" t="str">
        <f t="shared" si="851"/>
        <v>grey</v>
      </c>
      <c r="HK319" s="633" t="str">
        <f t="shared" si="851"/>
        <v>grey</v>
      </c>
      <c r="HL319" s="633" t="str">
        <f t="shared" si="851"/>
        <v>grey</v>
      </c>
      <c r="HM319" s="633" t="str">
        <f t="shared" si="851"/>
        <v>grey</v>
      </c>
      <c r="HN319" s="633" t="str">
        <f t="shared" si="851"/>
        <v>grey</v>
      </c>
      <c r="HO319" s="633" t="str">
        <f t="shared" si="851"/>
        <v>grey</v>
      </c>
      <c r="HP319" s="633" t="str">
        <f t="shared" si="851"/>
        <v>grey</v>
      </c>
      <c r="HQ319" s="633" t="str">
        <f t="shared" si="851"/>
        <v>grey</v>
      </c>
      <c r="HR319" s="633" t="str">
        <f t="shared" si="851"/>
        <v>grey</v>
      </c>
      <c r="HS319" s="1162" t="str">
        <f t="shared" ref="HS319" si="852">IF($GG319="grey","grey",IF(BC319="","",IF(COUNTIF($CV$6:$CV$7,BC319)&gt;0,"","red")))</f>
        <v>grey</v>
      </c>
      <c r="HT319" s="1151" t="str">
        <f t="shared" ref="HT319:HU319" si="853">IF($GG319="grey","grey","")</f>
        <v>grey</v>
      </c>
      <c r="HU319" s="1160" t="str">
        <f t="shared" si="853"/>
        <v>grey</v>
      </c>
    </row>
    <row r="320" spans="2:229">
      <c r="B320" s="1175" t="str">
        <f>IFERROR(INDEX($DV:$DV,ROW()),"")&amp;""</f>
        <v/>
      </c>
      <c r="C320" s="1176"/>
      <c r="D320" s="1177" t="str">
        <f>IFERROR(INDEX($DX:$DX,ROW()),"")&amp;""</f>
        <v/>
      </c>
      <c r="E320" s="1176"/>
      <c r="F320" s="1175" t="str">
        <f>IFERROR(INDEX($DZ:$DZ,ROW()),"")&amp;""</f>
        <v/>
      </c>
      <c r="G320" s="1176"/>
      <c r="H320" s="1175" t="str">
        <f>IFERROR(INDEX($EB:$EB,ROW()),"")&amp;""</f>
        <v/>
      </c>
      <c r="I320" s="1176"/>
      <c r="J320" s="1175" t="str">
        <f>IFERROR(INDEX($ED:$ED,ROW()),"")&amp;""</f>
        <v/>
      </c>
      <c r="K320" s="1176"/>
      <c r="L320" s="1175" t="str">
        <f>IFERROR(INDEX($EF:$EF,ROW()),"")&amp;""</f>
        <v/>
      </c>
      <c r="M320" s="1176"/>
      <c r="O320" s="1152"/>
      <c r="P320" s="1152"/>
      <c r="Q320" s="1161"/>
      <c r="R320" s="1152"/>
      <c r="S320" s="635" t="s">
        <v>643</v>
      </c>
      <c r="T320" s="635" t="s">
        <v>643</v>
      </c>
      <c r="U320" s="635" t="s">
        <v>643</v>
      </c>
      <c r="V320" s="635" t="s">
        <v>643</v>
      </c>
      <c r="W320" s="635" t="s">
        <v>643</v>
      </c>
      <c r="X320" s="635" t="s">
        <v>643</v>
      </c>
      <c r="Y320" s="635" t="s">
        <v>643</v>
      </c>
      <c r="Z320" s="635" t="s">
        <v>643</v>
      </c>
      <c r="AA320" s="635" t="s">
        <v>643</v>
      </c>
      <c r="AB320" s="635" t="s">
        <v>643</v>
      </c>
      <c r="AC320" s="635" t="s">
        <v>643</v>
      </c>
      <c r="AD320" s="635" t="s">
        <v>643</v>
      </c>
      <c r="AE320" s="635" t="s">
        <v>643</v>
      </c>
      <c r="AF320" s="635" t="s">
        <v>643</v>
      </c>
      <c r="AG320" s="635" t="s">
        <v>643</v>
      </c>
      <c r="AH320" s="635" t="s">
        <v>643</v>
      </c>
      <c r="AI320" s="635" t="s">
        <v>643</v>
      </c>
      <c r="AJ320" s="635" t="s">
        <v>643</v>
      </c>
      <c r="AK320" s="635" t="s">
        <v>643</v>
      </c>
      <c r="AL320" s="635" t="s">
        <v>643</v>
      </c>
      <c r="AM320" s="635" t="s">
        <v>643</v>
      </c>
      <c r="AN320" s="635" t="s">
        <v>643</v>
      </c>
      <c r="AO320" s="635" t="s">
        <v>643</v>
      </c>
      <c r="AP320" s="635" t="s">
        <v>643</v>
      </c>
      <c r="AQ320" s="635" t="s">
        <v>643</v>
      </c>
      <c r="AR320" s="635" t="s">
        <v>643</v>
      </c>
      <c r="AS320" s="635" t="s">
        <v>643</v>
      </c>
      <c r="AT320" s="635" t="s">
        <v>643</v>
      </c>
      <c r="AU320" s="635" t="s">
        <v>643</v>
      </c>
      <c r="AV320" s="635" t="s">
        <v>643</v>
      </c>
      <c r="AW320" s="635" t="s">
        <v>643</v>
      </c>
      <c r="AX320" s="635" t="s">
        <v>643</v>
      </c>
      <c r="AY320" s="635" t="s">
        <v>643</v>
      </c>
      <c r="AZ320" s="635" t="s">
        <v>643</v>
      </c>
      <c r="BA320" s="635" t="s">
        <v>643</v>
      </c>
      <c r="BB320" s="635" t="s">
        <v>643</v>
      </c>
      <c r="BC320" s="1179"/>
      <c r="BD320" s="1152"/>
      <c r="BE320" s="1181"/>
      <c r="BP320" s="50" t="e">
        <f>INDEX(番号!$CA$5:$CB$44,C319,2)</f>
        <v>#VALUE!</v>
      </c>
      <c r="BQ320" s="50" t="str">
        <f>IF(C319="","",IF(BP320="",INDEX(番号!$CA$44:$CB318,C319,2),BP320))</f>
        <v/>
      </c>
      <c r="BR320" s="50" t="e">
        <f>INDEX(番号!$CC$5:$CE$52,C319,3)</f>
        <v>#VALUE!</v>
      </c>
      <c r="BS320" s="50" t="str">
        <f>IF(C319="","",IF(BR320="0",INDEX(番号!$CC$5:$CE$52,C319,2),BR320))&amp;""</f>
        <v/>
      </c>
      <c r="BT320" s="50" t="e">
        <f>INDEX(番号!$CA$5:$CB$44,E319,2)</f>
        <v>#VALUE!</v>
      </c>
      <c r="BU320" s="50" t="str">
        <f>IF(E319="","",IF(BT320="",INDEX(番号!$CA$44:$CB318,E319,2),BT320))&amp;""</f>
        <v/>
      </c>
      <c r="BV320" s="50" t="e">
        <f>INDEX(番号!$CC$5:$CE$52,E319,3)</f>
        <v>#VALUE!</v>
      </c>
      <c r="BW320" s="50" t="str">
        <f>IF(E319="","",IF(BV320="0",INDEX(番号!$CC$5:$CE$52,E319,2),BV320))&amp;""</f>
        <v/>
      </c>
      <c r="BX320" s="50" t="e">
        <f>INDEX(番号!$CA$5:$CB$44,G319,2)</f>
        <v>#VALUE!</v>
      </c>
      <c r="BY320" s="50" t="str">
        <f>IF(G319="","",IF(BX320="",INDEX(番号!$CA$44:$CB318,G319,2),BX320))&amp;""</f>
        <v/>
      </c>
      <c r="BZ320" s="50" t="e">
        <f>INDEX(番号!$CC$5:$CE$52,G319,3)</f>
        <v>#VALUE!</v>
      </c>
      <c r="CA320" s="50" t="str">
        <f>IF(G319="","",IF(BZ320="0",INDEX(番号!$CC$5:$CE$52,G319,2),BZ320))&amp;""</f>
        <v/>
      </c>
      <c r="CB320" s="50" t="e">
        <f>INDEX(番号!$CA$5:$CB$44,I319,2)</f>
        <v>#VALUE!</v>
      </c>
      <c r="CC320" s="50" t="str">
        <f>IF(I319="","",IF(CB320="",INDEX(番号!$CA$44:$CB318,I319,2),CB320))&amp;""</f>
        <v/>
      </c>
      <c r="CD320" s="50" t="e">
        <f>INDEX(番号!$CC$5:$CE$52,I319,3)</f>
        <v>#VALUE!</v>
      </c>
      <c r="CE320" s="50" t="str">
        <f>IF(I319="","",IF(CD320="0",INDEX(番号!$CC$5:$CE$52,I319,2),CD320))&amp;""</f>
        <v/>
      </c>
      <c r="CF320" s="50" t="e">
        <f>INDEX(番号!$CA$5:$CB$44,K319,2)</f>
        <v>#VALUE!</v>
      </c>
      <c r="CG320" s="50" t="str">
        <f>IF(K319="","",IF(CF320="",INDEX(番号!$CA$5:$CB$44,K319,1),CF320))&amp;""</f>
        <v/>
      </c>
      <c r="CH320" s="50" t="e">
        <f>INDEX(番号!$CC$5:$CE$52,K319,3)</f>
        <v>#VALUE!</v>
      </c>
      <c r="CI320" s="50" t="str">
        <f>IF(K319="","",IF(CH320="0",INDEX(番号!$CC$5:$CE$52,K319,2),CH320))&amp;""</f>
        <v/>
      </c>
      <c r="CJ320" s="50" t="e">
        <f>INDEX(番号!$CA$5:$CB$44,M319,2)</f>
        <v>#VALUE!</v>
      </c>
      <c r="CK320" s="50" t="str">
        <f>IF(M319="","",IF(CJ320="",INDEX(番号!$CA$5:$CB$44,M319,1),CJ320))&amp;""</f>
        <v/>
      </c>
      <c r="CL320" s="50" t="e">
        <f>INDEX(番号!$CC$5:$CE$52,M319,3)</f>
        <v>#VALUE!</v>
      </c>
      <c r="CM320" s="50" t="str">
        <f>IF(M319="","",IF(CL320="0",INDEX(番号!$CC$5:$CE$52,M319,2),CL320))&amp;""</f>
        <v/>
      </c>
      <c r="DA320" s="1153" t="str">
        <f>IF(DA318="grey","grey","")</f>
        <v>grey</v>
      </c>
      <c r="DB320" s="1154"/>
      <c r="DC320" s="1153" t="str">
        <f>IF(DC318="grey","grey","")</f>
        <v>grey</v>
      </c>
      <c r="DD320" s="1154"/>
      <c r="DE320" s="1153" t="str">
        <f>IF(DE318="grey","grey","")</f>
        <v>grey</v>
      </c>
      <c r="DF320" s="1154"/>
      <c r="DG320" s="1153" t="str">
        <f>IF(DG318="grey","grey","")</f>
        <v>grey</v>
      </c>
      <c r="DH320" s="1154"/>
      <c r="DI320" s="1153" t="str">
        <f>IF(DI318="grey","grey","")</f>
        <v>grey</v>
      </c>
      <c r="DJ320" s="1154"/>
      <c r="DK320" s="1153" t="str">
        <f>IF(DK318="grey","grey","")</f>
        <v>grey</v>
      </c>
      <c r="DL320" s="1154"/>
      <c r="DM320" s="22" t="str">
        <f>IFERROR(INDEX(内線情報!$BL$5:$BL$41,MATCH(R320,内線情報!$AI$5:$AI$43,0),1),"")</f>
        <v/>
      </c>
      <c r="DS320" s="1141"/>
      <c r="DV320" s="1153" t="str">
        <f>IF(B319="DK",BQ320,IF(B319="NK",BS320,""))</f>
        <v/>
      </c>
      <c r="DW320" s="1154"/>
      <c r="DX320" s="1155" t="str">
        <f>IF(D319="DK",BU320,IF(D319="NK",BW320,""))</f>
        <v/>
      </c>
      <c r="DY320" s="1156"/>
      <c r="DZ320" s="1155" t="str">
        <f>IF(F319="DK",BY320,IF(F319="NK",CA320,""))</f>
        <v/>
      </c>
      <c r="EA320" s="1156"/>
      <c r="EB320" s="1155" t="str">
        <f>IF(H319="DK",CC320,IF(H319="NK",CE320,""))</f>
        <v/>
      </c>
      <c r="EC320" s="1156"/>
      <c r="ED320" s="1155" t="str">
        <f>IF(J319="DK",CG320,IF(J319="NK",CI320,""))</f>
        <v/>
      </c>
      <c r="EE320" s="1156"/>
      <c r="EF320" s="1155" t="str">
        <f>IF(L319="DK",CK320,IF(L319="NK",CM320,""))</f>
        <v/>
      </c>
      <c r="EG320" s="1156"/>
      <c r="ET320" s="1153"/>
      <c r="EU320" s="1154"/>
      <c r="EV320" s="1153"/>
      <c r="EW320" s="1154"/>
      <c r="EX320" s="1153"/>
      <c r="EY320" s="1154"/>
      <c r="EZ320" s="1153"/>
      <c r="FA320" s="1154"/>
      <c r="FB320" s="1153"/>
      <c r="FC320" s="1154"/>
      <c r="FD320" s="1153"/>
      <c r="FE320" s="1154"/>
      <c r="FF320" s="411"/>
      <c r="FG320" s="411"/>
      <c r="FH320" s="411"/>
      <c r="FI320" s="411"/>
      <c r="FJ320" s="411"/>
      <c r="FK320" s="411"/>
      <c r="FL320" s="411"/>
      <c r="FM320" s="411"/>
      <c r="FN320" s="411"/>
      <c r="FO320" s="411"/>
      <c r="FP320" s="411"/>
      <c r="FQ320" s="411"/>
      <c r="FR320" s="1153"/>
      <c r="FS320" s="1154"/>
      <c r="FT320" s="1153"/>
      <c r="FU320" s="1154"/>
      <c r="FV320" s="1153"/>
      <c r="FW320" s="1154"/>
      <c r="FX320" s="1153"/>
      <c r="FY320" s="1154"/>
      <c r="FZ320" s="1153"/>
      <c r="GA320" s="1154"/>
      <c r="GB320" s="1153"/>
      <c r="GC320" s="1154"/>
      <c r="GE320" s="1152"/>
      <c r="GF320" s="1152"/>
      <c r="GG320" s="1161"/>
      <c r="GH320" s="1152"/>
      <c r="GI320" s="633" t="str">
        <f t="shared" ref="GI320:HR320" si="854">IF(GI294="grey","grey",IF($GG319="grey","grey",IF(S320="","yellow",IF(COUNTIF($CW$6:$CW$7,S320)&gt;0,"","red"))))</f>
        <v>grey</v>
      </c>
      <c r="GJ320" s="633" t="str">
        <f t="shared" si="854"/>
        <v>grey</v>
      </c>
      <c r="GK320" s="633" t="str">
        <f t="shared" si="854"/>
        <v>grey</v>
      </c>
      <c r="GL320" s="633" t="str">
        <f t="shared" si="854"/>
        <v>grey</v>
      </c>
      <c r="GM320" s="633" t="str">
        <f t="shared" si="854"/>
        <v>grey</v>
      </c>
      <c r="GN320" s="633" t="str">
        <f t="shared" si="854"/>
        <v>grey</v>
      </c>
      <c r="GO320" s="633" t="str">
        <f t="shared" si="854"/>
        <v>grey</v>
      </c>
      <c r="GP320" s="633" t="str">
        <f t="shared" si="854"/>
        <v>grey</v>
      </c>
      <c r="GQ320" s="633" t="str">
        <f t="shared" si="854"/>
        <v>grey</v>
      </c>
      <c r="GR320" s="633" t="str">
        <f t="shared" si="854"/>
        <v>grey</v>
      </c>
      <c r="GS320" s="633" t="str">
        <f t="shared" si="854"/>
        <v>grey</v>
      </c>
      <c r="GT320" s="633" t="str">
        <f t="shared" si="854"/>
        <v>grey</v>
      </c>
      <c r="GU320" s="633" t="str">
        <f t="shared" si="854"/>
        <v>grey</v>
      </c>
      <c r="GV320" s="633" t="str">
        <f t="shared" si="854"/>
        <v>grey</v>
      </c>
      <c r="GW320" s="633" t="str">
        <f t="shared" si="854"/>
        <v>grey</v>
      </c>
      <c r="GX320" s="633" t="str">
        <f t="shared" si="854"/>
        <v>grey</v>
      </c>
      <c r="GY320" s="633" t="str">
        <f t="shared" si="854"/>
        <v>grey</v>
      </c>
      <c r="GZ320" s="633" t="str">
        <f t="shared" si="854"/>
        <v>grey</v>
      </c>
      <c r="HA320" s="633" t="str">
        <f t="shared" si="854"/>
        <v>grey</v>
      </c>
      <c r="HB320" s="633" t="str">
        <f t="shared" si="854"/>
        <v>grey</v>
      </c>
      <c r="HC320" s="633" t="str">
        <f t="shared" si="854"/>
        <v>grey</v>
      </c>
      <c r="HD320" s="633" t="str">
        <f t="shared" si="854"/>
        <v>grey</v>
      </c>
      <c r="HE320" s="633" t="str">
        <f t="shared" si="854"/>
        <v>grey</v>
      </c>
      <c r="HF320" s="633" t="str">
        <f t="shared" si="854"/>
        <v>grey</v>
      </c>
      <c r="HG320" s="633" t="str">
        <f t="shared" si="854"/>
        <v>grey</v>
      </c>
      <c r="HH320" s="633" t="str">
        <f t="shared" si="854"/>
        <v>grey</v>
      </c>
      <c r="HI320" s="633" t="str">
        <f t="shared" si="854"/>
        <v>grey</v>
      </c>
      <c r="HJ320" s="633" t="str">
        <f t="shared" si="854"/>
        <v>grey</v>
      </c>
      <c r="HK320" s="633" t="str">
        <f t="shared" si="854"/>
        <v>grey</v>
      </c>
      <c r="HL320" s="633" t="str">
        <f t="shared" si="854"/>
        <v>grey</v>
      </c>
      <c r="HM320" s="633" t="str">
        <f t="shared" si="854"/>
        <v>grey</v>
      </c>
      <c r="HN320" s="633" t="str">
        <f t="shared" si="854"/>
        <v>grey</v>
      </c>
      <c r="HO320" s="633" t="str">
        <f t="shared" si="854"/>
        <v>grey</v>
      </c>
      <c r="HP320" s="633" t="str">
        <f t="shared" si="854"/>
        <v>grey</v>
      </c>
      <c r="HQ320" s="633" t="str">
        <f t="shared" si="854"/>
        <v>grey</v>
      </c>
      <c r="HR320" s="633" t="str">
        <f t="shared" si="854"/>
        <v>grey</v>
      </c>
      <c r="HS320" s="1163"/>
      <c r="HT320" s="1152"/>
      <c r="HU320" s="1161"/>
    </row>
    <row r="321" spans="2:229">
      <c r="B321" s="1175" t="str">
        <f>IFERROR(INDEX($DV:$DV,ROW()),"")&amp;""</f>
        <v/>
      </c>
      <c r="C321" s="1176"/>
      <c r="D321" s="1177" t="str">
        <f>IFERROR(INDEX($DX:$DX,ROW()),"")&amp;""</f>
        <v/>
      </c>
      <c r="E321" s="1176"/>
      <c r="F321" s="1175" t="str">
        <f>IFERROR(INDEX($DZ:$DZ,ROW()),"")&amp;""</f>
        <v/>
      </c>
      <c r="G321" s="1176"/>
      <c r="H321" s="1175" t="str">
        <f>IFERROR(INDEX($EB:$EB,ROW()),"")&amp;""</f>
        <v/>
      </c>
      <c r="I321" s="1176"/>
      <c r="J321" s="1175" t="str">
        <f>IFERROR(INDEX($ED:$ED,ROW()),"")&amp;""</f>
        <v/>
      </c>
      <c r="K321" s="1176"/>
      <c r="L321" s="1175" t="str">
        <f>IFERROR(INDEX($EF:$EF,ROW()),"")&amp;""</f>
        <v/>
      </c>
      <c r="M321" s="1176"/>
      <c r="O321" s="1151">
        <v>13</v>
      </c>
      <c r="P321" s="1151" t="str">
        <f>IFERROR(INDEX(内線情報!$C$5:$C$54,MATCH($Q321,内線情報!$B$5:$B$54,0)),"")&amp;""</f>
        <v/>
      </c>
      <c r="Q321" s="1160"/>
      <c r="R321" s="1151" t="str">
        <f>IFERROR(INDEX(内線情報!$D$5:$D$54,MATCH($Q321,内線情報!$B$5:$B$54,0)),"")&amp;""</f>
        <v/>
      </c>
      <c r="S321" s="634" t="s">
        <v>643</v>
      </c>
      <c r="T321" s="634" t="s">
        <v>643</v>
      </c>
      <c r="U321" s="634" t="s">
        <v>643</v>
      </c>
      <c r="V321" s="634" t="s">
        <v>643</v>
      </c>
      <c r="W321" s="634" t="s">
        <v>643</v>
      </c>
      <c r="X321" s="634" t="s">
        <v>643</v>
      </c>
      <c r="Y321" s="634" t="s">
        <v>643</v>
      </c>
      <c r="Z321" s="634" t="s">
        <v>643</v>
      </c>
      <c r="AA321" s="634" t="s">
        <v>643</v>
      </c>
      <c r="AB321" s="634" t="s">
        <v>643</v>
      </c>
      <c r="AC321" s="634" t="s">
        <v>643</v>
      </c>
      <c r="AD321" s="634" t="s">
        <v>643</v>
      </c>
      <c r="AE321" s="634" t="s">
        <v>643</v>
      </c>
      <c r="AF321" s="634" t="s">
        <v>643</v>
      </c>
      <c r="AG321" s="634" t="s">
        <v>643</v>
      </c>
      <c r="AH321" s="634" t="s">
        <v>643</v>
      </c>
      <c r="AI321" s="634" t="s">
        <v>643</v>
      </c>
      <c r="AJ321" s="634" t="s">
        <v>643</v>
      </c>
      <c r="AK321" s="634" t="s">
        <v>643</v>
      </c>
      <c r="AL321" s="634" t="s">
        <v>643</v>
      </c>
      <c r="AM321" s="634" t="s">
        <v>643</v>
      </c>
      <c r="AN321" s="634" t="s">
        <v>643</v>
      </c>
      <c r="AO321" s="634" t="s">
        <v>643</v>
      </c>
      <c r="AP321" s="634" t="s">
        <v>643</v>
      </c>
      <c r="AQ321" s="634" t="s">
        <v>643</v>
      </c>
      <c r="AR321" s="634" t="s">
        <v>643</v>
      </c>
      <c r="AS321" s="634" t="s">
        <v>643</v>
      </c>
      <c r="AT321" s="634" t="s">
        <v>643</v>
      </c>
      <c r="AU321" s="634" t="s">
        <v>643</v>
      </c>
      <c r="AV321" s="634" t="s">
        <v>643</v>
      </c>
      <c r="AW321" s="634" t="s">
        <v>643</v>
      </c>
      <c r="AX321" s="634" t="s">
        <v>643</v>
      </c>
      <c r="AY321" s="634" t="s">
        <v>643</v>
      </c>
      <c r="AZ321" s="634" t="s">
        <v>643</v>
      </c>
      <c r="BA321" s="634" t="s">
        <v>643</v>
      </c>
      <c r="BB321" s="634" t="s">
        <v>643</v>
      </c>
      <c r="BC321" s="1178" t="s">
        <v>643</v>
      </c>
      <c r="BD321" s="1151" t="str">
        <f>IFERROR(IF(Q321="","",IF(ISBLANK(INDEX(内線情報!$G$5:$G$54,Q321)),1,DS321)),"")&amp;""</f>
        <v/>
      </c>
      <c r="BE321" s="1180"/>
      <c r="BP321" s="50" t="s">
        <v>720</v>
      </c>
      <c r="BQ321" s="50" t="str">
        <f>IF(C319="","",INDEX(外線情報!$K$5:$K$16,C319,1))&amp;""</f>
        <v/>
      </c>
      <c r="BR321" s="50" t="s">
        <v>417</v>
      </c>
      <c r="BS321" s="50" t="str">
        <f>IF(C319="","",INDEX(NK･NKG!$CG$5:$CG$52,C319,1))&amp;""</f>
        <v/>
      </c>
      <c r="BT321" s="50" t="s">
        <v>720</v>
      </c>
      <c r="BU321" s="50" t="str">
        <f>IF(E319="","",INDEX(外線情報!$K$5:$K$16,E319,1))&amp;""</f>
        <v/>
      </c>
      <c r="BV321" s="50" t="s">
        <v>417</v>
      </c>
      <c r="BW321" s="50" t="str">
        <f>IF(E319="","",INDEX(NK･NKG!$CG$5:$CG$52,E319,1))&amp;""</f>
        <v/>
      </c>
      <c r="BX321" s="50" t="s">
        <v>720</v>
      </c>
      <c r="BY321" s="50" t="str">
        <f>IF(G319="","",INDEX(外線情報!$K$5:$K$16,G319,1))&amp;""</f>
        <v/>
      </c>
      <c r="BZ321" s="50" t="s">
        <v>417</v>
      </c>
      <c r="CA321" s="50" t="str">
        <f>IF(G319="","",INDEX(NK･NKG!$CG$5:$CG$52,G319,1))&amp;""</f>
        <v/>
      </c>
      <c r="CB321" s="50" t="s">
        <v>720</v>
      </c>
      <c r="CC321" s="50" t="str">
        <f>IF(I319="","",INDEX(外線情報!$K$5:$K$16,I319,1))&amp;""</f>
        <v/>
      </c>
      <c r="CD321" s="50" t="s">
        <v>417</v>
      </c>
      <c r="CE321" s="50" t="str">
        <f>IF(I319="","",INDEX(NK･NKG!$CG$5:$CG$52,I319,1))&amp;""</f>
        <v/>
      </c>
      <c r="CF321" s="50" t="s">
        <v>720</v>
      </c>
      <c r="CG321" s="50" t="str">
        <f>IF(K319="","",INDEX(外線情報!$K$5:$K$16,K319,1))&amp;""</f>
        <v/>
      </c>
      <c r="CH321" s="50" t="s">
        <v>417</v>
      </c>
      <c r="CI321" s="50" t="str">
        <f>IF(K319="","",INDEX(NK･NKG!$CG$5:$CG$52,K319,1))&amp;""</f>
        <v/>
      </c>
      <c r="CJ321" s="50" t="s">
        <v>720</v>
      </c>
      <c r="CK321" s="50" t="str">
        <f>IF(M319="","",INDEX(外線情報!$K$5:$K$16,M319,1))&amp;""</f>
        <v/>
      </c>
      <c r="CL321" s="50" t="s">
        <v>417</v>
      </c>
      <c r="CM321" s="50" t="str">
        <f>IF(M319="","",INDEX(NK･NKG!$CG$5:$CG$52,M319,1))&amp;""</f>
        <v/>
      </c>
      <c r="DA321" s="1153" t="str">
        <f t="shared" ref="DA321" si="855">IF(DA318="grey","grey","")</f>
        <v>grey</v>
      </c>
      <c r="DB321" s="1154"/>
      <c r="DC321" s="1153" t="str">
        <f t="shared" ref="DC321" si="856">IF(DC318="grey","grey","")</f>
        <v>grey</v>
      </c>
      <c r="DD321" s="1154"/>
      <c r="DE321" s="1153" t="str">
        <f t="shared" ref="DE321" si="857">IF(DE318="grey","grey","")</f>
        <v>grey</v>
      </c>
      <c r="DF321" s="1154"/>
      <c r="DG321" s="1153" t="str">
        <f t="shared" ref="DG321" si="858">IF(DG318="grey","grey","")</f>
        <v>grey</v>
      </c>
      <c r="DH321" s="1154"/>
      <c r="DI321" s="1153" t="str">
        <f t="shared" ref="DI321" si="859">IF(DI318="grey","grey","")</f>
        <v>grey</v>
      </c>
      <c r="DJ321" s="1154"/>
      <c r="DK321" s="1153" t="str">
        <f t="shared" ref="DK321" si="860">IF(DK318="grey","grey","")</f>
        <v>grey</v>
      </c>
      <c r="DL321" s="1154"/>
      <c r="DM321" s="22" t="str">
        <f>IFERROR(INDEX(内線情報!$BL$5:$BL$41,MATCH(R321,内線情報!$AI$5:$AI$43,0),1),"")</f>
        <v/>
      </c>
      <c r="DS321" s="1141" t="e">
        <f>INDEX(内線情報!$G$5:$G$54,MATCH(Q321,DK,0))</f>
        <v>#N/A</v>
      </c>
      <c r="DV321" s="1153" t="str">
        <f>IF(B319="IK",BQ321,IF(B319="NK",BS321,""))</f>
        <v/>
      </c>
      <c r="DW321" s="1154"/>
      <c r="DX321" s="1155" t="str">
        <f>IF(D319="IK",BU321,IF(D319="NK",BW321,""))</f>
        <v/>
      </c>
      <c r="DY321" s="1156"/>
      <c r="DZ321" s="1155" t="str">
        <f>IF(F319="IK",BY321,IF(F319="NK",CA321,""))</f>
        <v/>
      </c>
      <c r="EA321" s="1156"/>
      <c r="EB321" s="1155" t="str">
        <f>IF(H319="IK",CC321,IF(H319="NK",CE321,""))</f>
        <v/>
      </c>
      <c r="EC321" s="1156"/>
      <c r="ED321" s="1155" t="str">
        <f>IF(J319="IK",CG321,IF(J319="NK",CI321,""))</f>
        <v/>
      </c>
      <c r="EE321" s="1156"/>
      <c r="EF321" s="1155" t="str">
        <f>IF(L319="IK",CK321,IF(L319="NK",CM321,""))</f>
        <v/>
      </c>
      <c r="EG321" s="1156"/>
      <c r="ET321" s="1153"/>
      <c r="EU321" s="1154"/>
      <c r="EV321" s="1153"/>
      <c r="EW321" s="1154"/>
      <c r="EX321" s="1153"/>
      <c r="EY321" s="1154"/>
      <c r="EZ321" s="1153"/>
      <c r="FA321" s="1154"/>
      <c r="FB321" s="1153"/>
      <c r="FC321" s="1154"/>
      <c r="FD321" s="1153"/>
      <c r="FE321" s="1154"/>
      <c r="FF321" s="411"/>
      <c r="FG321" s="411"/>
      <c r="FH321" s="411"/>
      <c r="FI321" s="411"/>
      <c r="FJ321" s="411"/>
      <c r="FK321" s="411"/>
      <c r="FL321" s="411"/>
      <c r="FM321" s="411"/>
      <c r="FN321" s="411"/>
      <c r="FO321" s="411"/>
      <c r="FP321" s="411"/>
      <c r="FQ321" s="411"/>
      <c r="FR321" s="1153"/>
      <c r="FS321" s="1154"/>
      <c r="FT321" s="1153"/>
      <c r="FU321" s="1154"/>
      <c r="FV321" s="1153"/>
      <c r="FW321" s="1154"/>
      <c r="FX321" s="1153"/>
      <c r="FY321" s="1154"/>
      <c r="FZ321" s="1153"/>
      <c r="GA321" s="1154"/>
      <c r="GB321" s="1153"/>
      <c r="GC321" s="1154"/>
      <c r="GE321" s="1151" t="str">
        <f>IF($GF321="grey","grey","")</f>
        <v>grey</v>
      </c>
      <c r="GF321" s="1151" t="str">
        <f>IF($GG321="grey","grey","")</f>
        <v>grey</v>
      </c>
      <c r="GG321" s="1160" t="str">
        <f>IF(Q321="","grey",IF(COUNTIF(Q:Q,Q321)&gt;1,"red",IF(COUNTIF(_DK,Q321)&gt;0,"","red")))</f>
        <v>grey</v>
      </c>
      <c r="GH321" s="1151" t="str">
        <f>IF($GF321="grey","grey","")</f>
        <v>grey</v>
      </c>
      <c r="GI321" s="633" t="str">
        <f t="shared" ref="GI321:HR321" si="861">IF(GI294="grey","grey",IF($GG321="grey","grey",IF(S321="","yellow",IF(COUNTIF($CT$6:$CT$21,S321)&gt;0,"","red"))))</f>
        <v>grey</v>
      </c>
      <c r="GJ321" s="633" t="str">
        <f t="shared" si="861"/>
        <v>grey</v>
      </c>
      <c r="GK321" s="633" t="str">
        <f t="shared" si="861"/>
        <v>grey</v>
      </c>
      <c r="GL321" s="633" t="str">
        <f t="shared" si="861"/>
        <v>grey</v>
      </c>
      <c r="GM321" s="633" t="str">
        <f t="shared" si="861"/>
        <v>grey</v>
      </c>
      <c r="GN321" s="633" t="str">
        <f t="shared" si="861"/>
        <v>grey</v>
      </c>
      <c r="GO321" s="633" t="str">
        <f t="shared" si="861"/>
        <v>grey</v>
      </c>
      <c r="GP321" s="633" t="str">
        <f t="shared" si="861"/>
        <v>grey</v>
      </c>
      <c r="GQ321" s="633" t="str">
        <f t="shared" si="861"/>
        <v>grey</v>
      </c>
      <c r="GR321" s="633" t="str">
        <f t="shared" si="861"/>
        <v>grey</v>
      </c>
      <c r="GS321" s="633" t="str">
        <f t="shared" si="861"/>
        <v>grey</v>
      </c>
      <c r="GT321" s="633" t="str">
        <f t="shared" si="861"/>
        <v>grey</v>
      </c>
      <c r="GU321" s="633" t="str">
        <f t="shared" si="861"/>
        <v>grey</v>
      </c>
      <c r="GV321" s="633" t="str">
        <f t="shared" si="861"/>
        <v>grey</v>
      </c>
      <c r="GW321" s="633" t="str">
        <f t="shared" si="861"/>
        <v>grey</v>
      </c>
      <c r="GX321" s="633" t="str">
        <f t="shared" si="861"/>
        <v>grey</v>
      </c>
      <c r="GY321" s="633" t="str">
        <f t="shared" si="861"/>
        <v>grey</v>
      </c>
      <c r="GZ321" s="633" t="str">
        <f t="shared" si="861"/>
        <v>grey</v>
      </c>
      <c r="HA321" s="633" t="str">
        <f t="shared" si="861"/>
        <v>grey</v>
      </c>
      <c r="HB321" s="633" t="str">
        <f t="shared" si="861"/>
        <v>grey</v>
      </c>
      <c r="HC321" s="633" t="str">
        <f t="shared" si="861"/>
        <v>grey</v>
      </c>
      <c r="HD321" s="633" t="str">
        <f t="shared" si="861"/>
        <v>grey</v>
      </c>
      <c r="HE321" s="633" t="str">
        <f t="shared" si="861"/>
        <v>grey</v>
      </c>
      <c r="HF321" s="633" t="str">
        <f t="shared" si="861"/>
        <v>grey</v>
      </c>
      <c r="HG321" s="633" t="str">
        <f t="shared" si="861"/>
        <v>grey</v>
      </c>
      <c r="HH321" s="633" t="str">
        <f t="shared" si="861"/>
        <v>grey</v>
      </c>
      <c r="HI321" s="633" t="str">
        <f t="shared" si="861"/>
        <v>grey</v>
      </c>
      <c r="HJ321" s="633" t="str">
        <f t="shared" si="861"/>
        <v>grey</v>
      </c>
      <c r="HK321" s="633" t="str">
        <f t="shared" si="861"/>
        <v>grey</v>
      </c>
      <c r="HL321" s="633" t="str">
        <f t="shared" si="861"/>
        <v>grey</v>
      </c>
      <c r="HM321" s="633" t="str">
        <f t="shared" si="861"/>
        <v>grey</v>
      </c>
      <c r="HN321" s="633" t="str">
        <f t="shared" si="861"/>
        <v>grey</v>
      </c>
      <c r="HO321" s="633" t="str">
        <f t="shared" si="861"/>
        <v>grey</v>
      </c>
      <c r="HP321" s="633" t="str">
        <f t="shared" si="861"/>
        <v>grey</v>
      </c>
      <c r="HQ321" s="633" t="str">
        <f t="shared" si="861"/>
        <v>grey</v>
      </c>
      <c r="HR321" s="633" t="str">
        <f t="shared" si="861"/>
        <v>grey</v>
      </c>
      <c r="HS321" s="1162" t="str">
        <f t="shared" ref="HS321" si="862">IF($GG321="grey","grey",IF(BC321="","",IF(COUNTIF($CV$6:$CV$7,BC321)&gt;0,"","red")))</f>
        <v>grey</v>
      </c>
      <c r="HT321" s="1151" t="str">
        <f t="shared" ref="HT321:HU321" si="863">IF($GG321="grey","grey","")</f>
        <v>grey</v>
      </c>
      <c r="HU321" s="1160" t="str">
        <f t="shared" si="863"/>
        <v>grey</v>
      </c>
    </row>
    <row r="322" spans="2:229">
      <c r="B322" s="1182" t="s">
        <v>1340</v>
      </c>
      <c r="C322" s="1183"/>
      <c r="D322" s="1182" t="s">
        <v>1339</v>
      </c>
      <c r="E322" s="1183"/>
      <c r="F322" s="1182" t="s">
        <v>1318</v>
      </c>
      <c r="G322" s="1183"/>
      <c r="H322" s="1182" t="s">
        <v>1338</v>
      </c>
      <c r="I322" s="1183"/>
      <c r="J322" s="1182" t="s">
        <v>1318</v>
      </c>
      <c r="K322" s="1183"/>
      <c r="L322" s="1182" t="s">
        <v>1318</v>
      </c>
      <c r="M322" s="1183"/>
      <c r="O322" s="1152"/>
      <c r="P322" s="1152"/>
      <c r="Q322" s="1161"/>
      <c r="R322" s="1152"/>
      <c r="S322" s="635" t="s">
        <v>643</v>
      </c>
      <c r="T322" s="635" t="s">
        <v>643</v>
      </c>
      <c r="U322" s="635" t="s">
        <v>643</v>
      </c>
      <c r="V322" s="635" t="s">
        <v>643</v>
      </c>
      <c r="W322" s="635" t="s">
        <v>643</v>
      </c>
      <c r="X322" s="635" t="s">
        <v>643</v>
      </c>
      <c r="Y322" s="635" t="s">
        <v>643</v>
      </c>
      <c r="Z322" s="635" t="s">
        <v>643</v>
      </c>
      <c r="AA322" s="635" t="s">
        <v>643</v>
      </c>
      <c r="AB322" s="635" t="s">
        <v>643</v>
      </c>
      <c r="AC322" s="635" t="s">
        <v>643</v>
      </c>
      <c r="AD322" s="635" t="s">
        <v>643</v>
      </c>
      <c r="AE322" s="635" t="s">
        <v>643</v>
      </c>
      <c r="AF322" s="635" t="s">
        <v>643</v>
      </c>
      <c r="AG322" s="635" t="s">
        <v>643</v>
      </c>
      <c r="AH322" s="635" t="s">
        <v>643</v>
      </c>
      <c r="AI322" s="635" t="s">
        <v>643</v>
      </c>
      <c r="AJ322" s="635" t="s">
        <v>643</v>
      </c>
      <c r="AK322" s="635" t="s">
        <v>643</v>
      </c>
      <c r="AL322" s="635" t="s">
        <v>643</v>
      </c>
      <c r="AM322" s="635" t="s">
        <v>643</v>
      </c>
      <c r="AN322" s="635" t="s">
        <v>643</v>
      </c>
      <c r="AO322" s="635" t="s">
        <v>643</v>
      </c>
      <c r="AP322" s="635" t="s">
        <v>643</v>
      </c>
      <c r="AQ322" s="635" t="s">
        <v>643</v>
      </c>
      <c r="AR322" s="635" t="s">
        <v>643</v>
      </c>
      <c r="AS322" s="635" t="s">
        <v>643</v>
      </c>
      <c r="AT322" s="635" t="s">
        <v>643</v>
      </c>
      <c r="AU322" s="635" t="s">
        <v>643</v>
      </c>
      <c r="AV322" s="635" t="s">
        <v>643</v>
      </c>
      <c r="AW322" s="635" t="s">
        <v>643</v>
      </c>
      <c r="AX322" s="635" t="s">
        <v>643</v>
      </c>
      <c r="AY322" s="635" t="s">
        <v>643</v>
      </c>
      <c r="AZ322" s="635" t="s">
        <v>643</v>
      </c>
      <c r="BA322" s="635" t="s">
        <v>643</v>
      </c>
      <c r="BB322" s="635" t="s">
        <v>643</v>
      </c>
      <c r="BC322" s="1179"/>
      <c r="BD322" s="1152"/>
      <c r="BE322" s="1181"/>
      <c r="DA322" s="1164" t="str">
        <f>IF(DA318="grey","grey",IF(AND(B319&lt;&gt;$BG$7,B319&lt;&gt;$BG$9,B319&lt;&gt;$BG$13,B319&lt;&gt;$BG$12),"grey",IF(B322="","yellow",IF(COUNTIF($CN$6:$CN$32,B322)&gt;0,"","red"))))</f>
        <v>grey</v>
      </c>
      <c r="DB322" s="1165"/>
      <c r="DC322" s="1164" t="str">
        <f>IF(DC318="grey","grey",IF(AND(D319&lt;&gt;$BG$7,D319&lt;&gt;$BG$9,D319&lt;&gt;$BG$13,D319&lt;&gt;$BG$12),"grey",IF(D322="","yellow",IF(COUNTIF($CN$6:$CN$32,D322)&gt;0,"","red"))))</f>
        <v>grey</v>
      </c>
      <c r="DD322" s="1165"/>
      <c r="DE322" s="1164" t="str">
        <f>IF(DE318="grey","grey",IF(AND(F319&lt;&gt;$BG$7,F319&lt;&gt;$BG$9,F319&lt;&gt;$BG$13,F319&lt;&gt;$BG$12),"grey",IF(F322="","yellow",IF(COUNTIF($CN$6:$CN$32,F322)&gt;0,"","red"))))</f>
        <v>grey</v>
      </c>
      <c r="DF322" s="1165"/>
      <c r="DG322" s="1164" t="str">
        <f>IF(DG318="grey","grey",IF(AND(H319&lt;&gt;$BG$7,H319&lt;&gt;$BG$9,H319&lt;&gt;$BG$13,H319&lt;&gt;$BG$12),"grey",IF(H322="","yellow",IF(COUNTIF($CN$6:$CN$32,H322)&gt;0,"","red"))))</f>
        <v>grey</v>
      </c>
      <c r="DH322" s="1165"/>
      <c r="DI322" s="1164" t="str">
        <f>IF(DI318="grey","grey",IF(AND(J319&lt;&gt;$BG$7,J319&lt;&gt;$BG$9,J319&lt;&gt;$BG$13,J319&lt;&gt;$BG$12),"grey",IF(J322="","yellow",IF(COUNTIF($CN$6:$CN$32,J322)&gt;0,"","red"))))</f>
        <v>grey</v>
      </c>
      <c r="DJ322" s="1165"/>
      <c r="DK322" s="1164" t="str">
        <f>IF(DK318="grey","grey",IF(AND(L319&lt;&gt;$BG$7,L319&lt;&gt;$BG$9,L319&lt;&gt;$BG$13,L319&lt;&gt;$BG$12),"grey",IF(L322="","yellow",IF(COUNTIF($CN$6:$CN$32,L322)&gt;0,"","red"))))</f>
        <v>grey</v>
      </c>
      <c r="DL322" s="1165"/>
      <c r="DM322" s="22" t="str">
        <f>IFERROR(INDEX(内線情報!$BL$5:$BL$41,MATCH(R322,内線情報!$AI$5:$AI$43,0),1),"")</f>
        <v/>
      </c>
      <c r="DR322" s="22">
        <f>MAX(DR$2:DR321)</f>
        <v>1</v>
      </c>
      <c r="DS322" s="1141"/>
      <c r="DV322" s="1153"/>
      <c r="DW322" s="1154"/>
      <c r="DX322" s="1153"/>
      <c r="DY322" s="1154"/>
      <c r="DZ322" s="1153"/>
      <c r="EA322" s="1154"/>
      <c r="EB322" s="1153"/>
      <c r="EC322" s="1154"/>
      <c r="ED322" s="1153"/>
      <c r="EE322" s="1154"/>
      <c r="EF322" s="1153"/>
      <c r="EG322" s="1154"/>
      <c r="ET322" s="1153"/>
      <c r="EU322" s="1154"/>
      <c r="EV322" s="1153"/>
      <c r="EW322" s="1154"/>
      <c r="EX322" s="1153"/>
      <c r="EY322" s="1154"/>
      <c r="EZ322" s="1153"/>
      <c r="FA322" s="1154"/>
      <c r="FB322" s="1153"/>
      <c r="FC322" s="1154"/>
      <c r="FD322" s="1153"/>
      <c r="FE322" s="1154"/>
      <c r="FF322" s="411"/>
      <c r="FG322" s="411"/>
      <c r="FH322" s="411"/>
      <c r="FI322" s="411"/>
      <c r="FJ322" s="411"/>
      <c r="FK322" s="411"/>
      <c r="FL322" s="411"/>
      <c r="FM322" s="411"/>
      <c r="FN322" s="411"/>
      <c r="FO322" s="411"/>
      <c r="FP322" s="411"/>
      <c r="FQ322" s="411"/>
      <c r="FR322" s="1153"/>
      <c r="FS322" s="1154"/>
      <c r="FT322" s="1153"/>
      <c r="FU322" s="1154"/>
      <c r="FV322" s="1153"/>
      <c r="FW322" s="1154"/>
      <c r="FX322" s="1153"/>
      <c r="FY322" s="1154"/>
      <c r="FZ322" s="1153"/>
      <c r="GA322" s="1154"/>
      <c r="GB322" s="1153"/>
      <c r="GC322" s="1154"/>
      <c r="GE322" s="1152"/>
      <c r="GF322" s="1152"/>
      <c r="GG322" s="1161"/>
      <c r="GH322" s="1152"/>
      <c r="GI322" s="633" t="str">
        <f t="shared" ref="GI322:HR322" si="864">IF(GI294="grey","grey",IF($GG321="grey","grey",IF(S322="","yellow",IF(COUNTIF($CW$6:$CW$7,S322)&gt;0,"","red"))))</f>
        <v>grey</v>
      </c>
      <c r="GJ322" s="633" t="str">
        <f t="shared" si="864"/>
        <v>grey</v>
      </c>
      <c r="GK322" s="633" t="str">
        <f t="shared" si="864"/>
        <v>grey</v>
      </c>
      <c r="GL322" s="633" t="str">
        <f t="shared" si="864"/>
        <v>grey</v>
      </c>
      <c r="GM322" s="633" t="str">
        <f t="shared" si="864"/>
        <v>grey</v>
      </c>
      <c r="GN322" s="633" t="str">
        <f t="shared" si="864"/>
        <v>grey</v>
      </c>
      <c r="GO322" s="633" t="str">
        <f t="shared" si="864"/>
        <v>grey</v>
      </c>
      <c r="GP322" s="633" t="str">
        <f t="shared" si="864"/>
        <v>grey</v>
      </c>
      <c r="GQ322" s="633" t="str">
        <f t="shared" si="864"/>
        <v>grey</v>
      </c>
      <c r="GR322" s="633" t="str">
        <f t="shared" si="864"/>
        <v>grey</v>
      </c>
      <c r="GS322" s="633" t="str">
        <f t="shared" si="864"/>
        <v>grey</v>
      </c>
      <c r="GT322" s="633" t="str">
        <f t="shared" si="864"/>
        <v>grey</v>
      </c>
      <c r="GU322" s="633" t="str">
        <f t="shared" si="864"/>
        <v>grey</v>
      </c>
      <c r="GV322" s="633" t="str">
        <f t="shared" si="864"/>
        <v>grey</v>
      </c>
      <c r="GW322" s="633" t="str">
        <f t="shared" si="864"/>
        <v>grey</v>
      </c>
      <c r="GX322" s="633" t="str">
        <f t="shared" si="864"/>
        <v>grey</v>
      </c>
      <c r="GY322" s="633" t="str">
        <f t="shared" si="864"/>
        <v>grey</v>
      </c>
      <c r="GZ322" s="633" t="str">
        <f t="shared" si="864"/>
        <v>grey</v>
      </c>
      <c r="HA322" s="633" t="str">
        <f t="shared" si="864"/>
        <v>grey</v>
      </c>
      <c r="HB322" s="633" t="str">
        <f t="shared" si="864"/>
        <v>grey</v>
      </c>
      <c r="HC322" s="633" t="str">
        <f t="shared" si="864"/>
        <v>grey</v>
      </c>
      <c r="HD322" s="633" t="str">
        <f t="shared" si="864"/>
        <v>grey</v>
      </c>
      <c r="HE322" s="633" t="str">
        <f t="shared" si="864"/>
        <v>grey</v>
      </c>
      <c r="HF322" s="633" t="str">
        <f t="shared" si="864"/>
        <v>grey</v>
      </c>
      <c r="HG322" s="633" t="str">
        <f t="shared" si="864"/>
        <v>grey</v>
      </c>
      <c r="HH322" s="633" t="str">
        <f t="shared" si="864"/>
        <v>grey</v>
      </c>
      <c r="HI322" s="633" t="str">
        <f t="shared" si="864"/>
        <v>grey</v>
      </c>
      <c r="HJ322" s="633" t="str">
        <f t="shared" si="864"/>
        <v>grey</v>
      </c>
      <c r="HK322" s="633" t="str">
        <f t="shared" si="864"/>
        <v>grey</v>
      </c>
      <c r="HL322" s="633" t="str">
        <f t="shared" si="864"/>
        <v>grey</v>
      </c>
      <c r="HM322" s="633" t="str">
        <f t="shared" si="864"/>
        <v>grey</v>
      </c>
      <c r="HN322" s="633" t="str">
        <f t="shared" si="864"/>
        <v>grey</v>
      </c>
      <c r="HO322" s="633" t="str">
        <f t="shared" si="864"/>
        <v>grey</v>
      </c>
      <c r="HP322" s="633" t="str">
        <f t="shared" si="864"/>
        <v>grey</v>
      </c>
      <c r="HQ322" s="633" t="str">
        <f t="shared" si="864"/>
        <v>grey</v>
      </c>
      <c r="HR322" s="633" t="str">
        <f t="shared" si="864"/>
        <v>grey</v>
      </c>
      <c r="HS322" s="1163"/>
      <c r="HT322" s="1152"/>
      <c r="HU322" s="1161"/>
    </row>
    <row r="324" spans="2:229">
      <c r="B324" s="28" t="s">
        <v>17</v>
      </c>
      <c r="C324" s="18"/>
      <c r="D324" s="18"/>
      <c r="E324" s="18"/>
      <c r="F324" s="18"/>
      <c r="G324" s="18"/>
      <c r="H324" s="18"/>
      <c r="I324" s="18"/>
      <c r="J324" s="26"/>
      <c r="K324" s="26"/>
      <c r="L324" s="26"/>
      <c r="M324" s="26"/>
      <c r="N324" s="22"/>
      <c r="O324" s="23"/>
      <c r="P324" s="22"/>
      <c r="Q324" s="23"/>
      <c r="R324" s="430"/>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3"/>
      <c r="DA324" s="1174" t="s">
        <v>17</v>
      </c>
      <c r="DB324" s="1174"/>
      <c r="DC324" s="1174" t="s">
        <v>17</v>
      </c>
      <c r="DD324" s="1174"/>
      <c r="DE324" s="1174" t="s">
        <v>17</v>
      </c>
      <c r="DF324" s="1174"/>
      <c r="DG324" s="1174" t="s">
        <v>17</v>
      </c>
      <c r="DH324" s="1174"/>
      <c r="DI324" s="1174" t="s">
        <v>17</v>
      </c>
      <c r="DJ324" s="1174"/>
      <c r="DK324" s="1174" t="s">
        <v>17</v>
      </c>
      <c r="DL324" s="1174"/>
    </row>
    <row r="325" spans="2:229">
      <c r="B325" s="1186" t="s">
        <v>276</v>
      </c>
      <c r="C325" s="1187"/>
      <c r="D325" s="1186" t="s">
        <v>277</v>
      </c>
      <c r="E325" s="1187"/>
      <c r="F325" s="1186" t="s">
        <v>278</v>
      </c>
      <c r="G325" s="1187"/>
      <c r="H325" s="1186" t="s">
        <v>279</v>
      </c>
      <c r="I325" s="1187"/>
      <c r="J325" s="1186" t="s">
        <v>280</v>
      </c>
      <c r="K325" s="1187"/>
      <c r="L325" s="1186" t="s">
        <v>281</v>
      </c>
      <c r="M325" s="1187"/>
      <c r="O325" s="32" t="s">
        <v>282</v>
      </c>
      <c r="P325" s="33" t="s">
        <v>283</v>
      </c>
      <c r="S325" s="1148" t="s">
        <v>284</v>
      </c>
      <c r="T325" s="1149"/>
      <c r="U325" s="1149"/>
      <c r="V325" s="1149"/>
      <c r="W325" s="1149"/>
      <c r="X325" s="1149"/>
      <c r="Y325" s="1149"/>
      <c r="Z325" s="1149"/>
      <c r="AA325" s="1149"/>
      <c r="AB325" s="1149"/>
      <c r="AC325" s="1149"/>
      <c r="AD325" s="1149"/>
      <c r="AE325" s="1149"/>
      <c r="AF325" s="1149"/>
      <c r="AG325" s="1149"/>
      <c r="AH325" s="1149"/>
      <c r="AI325" s="1149"/>
      <c r="AJ325" s="1149"/>
      <c r="AK325" s="1149"/>
      <c r="AL325" s="1149"/>
      <c r="AM325" s="1149"/>
      <c r="AN325" s="1149"/>
      <c r="AO325" s="1149"/>
      <c r="AP325" s="1149"/>
      <c r="AQ325" s="1149"/>
      <c r="AR325" s="1149"/>
      <c r="AS325" s="1149"/>
      <c r="AT325" s="1149"/>
      <c r="AU325" s="1149"/>
      <c r="AV325" s="1149"/>
      <c r="AW325" s="1149"/>
      <c r="AX325" s="1149"/>
      <c r="AY325" s="1149"/>
      <c r="AZ325" s="1149"/>
      <c r="BA325" s="1149"/>
      <c r="BB325" s="1150"/>
      <c r="DA325" s="1166" t="str">
        <f>IFERROR(IF(COUNT(Q329:Q354)&gt;0,IF($DN328&lt;8,"grey",B325),"grey"),B325)</f>
        <v>grey</v>
      </c>
      <c r="DB325" s="1167"/>
      <c r="DC325" s="1166" t="str">
        <f>IFERROR(IF(COUNT(Q329:Q354)&gt;0,IF($DN328&lt;8,"grey",D325),"grey"),D325)</f>
        <v>grey</v>
      </c>
      <c r="DD325" s="1167"/>
      <c r="DE325" s="1166" t="str">
        <f>IFERROR(IF(COUNT(Q329:Q354)&gt;0,IF($DN328&lt;8,"grey",F325),"grey"),F325)</f>
        <v>grey</v>
      </c>
      <c r="DF325" s="1167"/>
      <c r="DG325" s="1166" t="str">
        <f>IFERROR(IF(COUNT(Q329:Q354)&gt;0,IF($DN328&lt;8,"grey",H325),"grey"),H325)</f>
        <v>grey</v>
      </c>
      <c r="DH325" s="1167"/>
      <c r="DI325" s="1166" t="str">
        <f>IFERROR(IF(COUNT(Q329:Q354)&gt;0,IF($DN328&lt;8,"grey",J325),"grey"),J325)</f>
        <v>grey</v>
      </c>
      <c r="DJ325" s="1167"/>
      <c r="DK325" s="1166" t="str">
        <f>IFERROR(IF(COUNT(Q329:Q354)&gt;0,IF($DN328&lt;8,"grey",L325),"grey"),L325)</f>
        <v>grey</v>
      </c>
      <c r="DL325" s="1167"/>
      <c r="DV325" s="1172" t="s">
        <v>1288</v>
      </c>
      <c r="DW325" s="1173"/>
      <c r="DX325" s="1173"/>
      <c r="DY325" s="1173"/>
      <c r="DZ325" s="1173"/>
      <c r="EA325" s="1173"/>
      <c r="EB325" s="1173"/>
      <c r="EC325" s="1173"/>
      <c r="ED325" s="1173"/>
      <c r="EE325" s="1173"/>
      <c r="EF325" s="1173"/>
      <c r="EG325" s="1173"/>
      <c r="EH325" s="1173"/>
      <c r="EI325" s="1173"/>
      <c r="EJ325" s="1173"/>
      <c r="EK325" s="1173"/>
      <c r="EL325" s="1173"/>
      <c r="EM325" s="1173"/>
      <c r="EN325" s="1173"/>
      <c r="EO325" s="1173"/>
      <c r="EP325" s="1173"/>
      <c r="EQ325" s="1173"/>
      <c r="ER325" s="1173"/>
      <c r="ES325" s="1173"/>
      <c r="ET325" s="1173"/>
      <c r="EU325" s="1173"/>
      <c r="EV325" s="1173"/>
      <c r="EW325" s="1173"/>
      <c r="EX325" s="1173"/>
      <c r="EY325" s="1173"/>
      <c r="EZ325" s="1173"/>
      <c r="FA325" s="1173"/>
      <c r="FB325" s="1173"/>
      <c r="FC325" s="1173"/>
      <c r="FD325" s="1173"/>
      <c r="FE325" s="1173"/>
      <c r="FF325" s="429"/>
      <c r="FG325" s="429"/>
      <c r="FH325" s="429"/>
      <c r="FI325" s="429"/>
      <c r="FJ325" s="429"/>
      <c r="FK325" s="429"/>
      <c r="FL325" s="429"/>
      <c r="FM325" s="429"/>
      <c r="FN325" s="429"/>
      <c r="FO325" s="429"/>
      <c r="FP325" s="429"/>
      <c r="FQ325" s="429"/>
      <c r="FR325" s="429"/>
      <c r="FS325" s="429"/>
      <c r="FT325" s="429"/>
      <c r="FU325" s="429"/>
      <c r="FV325" s="429"/>
      <c r="FW325" s="429"/>
      <c r="FX325" s="429"/>
      <c r="FY325" s="429"/>
      <c r="FZ325" s="429"/>
      <c r="GA325" s="429"/>
      <c r="GB325" s="429"/>
      <c r="GC325" s="429"/>
      <c r="GE325" s="32"/>
      <c r="GF325" s="33"/>
      <c r="GI325" s="1148" t="s">
        <v>1290</v>
      </c>
      <c r="GJ325" s="1149"/>
      <c r="GK325" s="1149"/>
      <c r="GL325" s="1149"/>
      <c r="GM325" s="1149"/>
      <c r="GN325" s="1149"/>
      <c r="GO325" s="1149"/>
      <c r="GP325" s="1149"/>
      <c r="GQ325" s="1149"/>
      <c r="GR325" s="1149"/>
      <c r="GS325" s="1149"/>
      <c r="GT325" s="1149"/>
      <c r="GU325" s="1149"/>
      <c r="GV325" s="1149"/>
      <c r="GW325" s="1149"/>
      <c r="GX325" s="1149"/>
      <c r="GY325" s="1149"/>
      <c r="GZ325" s="1149"/>
      <c r="HA325" s="1149"/>
      <c r="HB325" s="1149"/>
      <c r="HC325" s="1149"/>
      <c r="HD325" s="1149"/>
      <c r="HE325" s="1149"/>
      <c r="HF325" s="1149"/>
      <c r="HG325" s="1149"/>
      <c r="HH325" s="1149"/>
      <c r="HI325" s="1149"/>
      <c r="HJ325" s="1149"/>
      <c r="HK325" s="1149"/>
      <c r="HL325" s="1149"/>
      <c r="HM325" s="1149"/>
      <c r="HN325" s="1149"/>
      <c r="HO325" s="1149"/>
      <c r="HP325" s="1149"/>
      <c r="HQ325" s="1149"/>
      <c r="HR325" s="1150"/>
    </row>
    <row r="326" spans="2:229">
      <c r="B326" s="34" t="s">
        <v>57</v>
      </c>
      <c r="C326" s="35"/>
      <c r="D326" s="34" t="s">
        <v>57</v>
      </c>
      <c r="E326" s="35"/>
      <c r="F326" s="34" t="s">
        <v>57</v>
      </c>
      <c r="G326" s="35"/>
      <c r="H326" s="34" t="s">
        <v>57</v>
      </c>
      <c r="I326" s="35"/>
      <c r="J326" s="34" t="s">
        <v>57</v>
      </c>
      <c r="K326" s="35"/>
      <c r="L326" s="34" t="s">
        <v>57</v>
      </c>
      <c r="M326" s="35"/>
      <c r="O326" s="36" t="str">
        <f>IF(SUM(Q328:Q354)&gt;0,DR326,"")</f>
        <v/>
      </c>
      <c r="P326" s="37">
        <f>COUNT(Q328:Q354)</f>
        <v>0</v>
      </c>
      <c r="S326" s="38">
        <v>1</v>
      </c>
      <c r="T326" s="38">
        <v>2</v>
      </c>
      <c r="U326" s="38">
        <v>3</v>
      </c>
      <c r="V326" s="38">
        <v>4</v>
      </c>
      <c r="W326" s="38">
        <v>5</v>
      </c>
      <c r="X326" s="38">
        <v>6</v>
      </c>
      <c r="Y326" s="38">
        <v>7</v>
      </c>
      <c r="Z326" s="38">
        <v>8</v>
      </c>
      <c r="AA326" s="38">
        <v>9</v>
      </c>
      <c r="AB326" s="38">
        <v>10</v>
      </c>
      <c r="AC326" s="38">
        <v>11</v>
      </c>
      <c r="AD326" s="38">
        <v>12</v>
      </c>
      <c r="AE326" s="38">
        <v>13</v>
      </c>
      <c r="AF326" s="38">
        <v>14</v>
      </c>
      <c r="AG326" s="38">
        <v>15</v>
      </c>
      <c r="AH326" s="38">
        <v>16</v>
      </c>
      <c r="AI326" s="38">
        <v>17</v>
      </c>
      <c r="AJ326" s="38">
        <v>18</v>
      </c>
      <c r="AK326" s="38">
        <v>19</v>
      </c>
      <c r="AL326" s="38">
        <v>20</v>
      </c>
      <c r="AM326" s="38">
        <v>21</v>
      </c>
      <c r="AN326" s="38">
        <v>22</v>
      </c>
      <c r="AO326" s="38">
        <v>23</v>
      </c>
      <c r="AP326" s="38">
        <v>24</v>
      </c>
      <c r="AQ326" s="38">
        <v>25</v>
      </c>
      <c r="AR326" s="38">
        <v>26</v>
      </c>
      <c r="AS326" s="38">
        <v>27</v>
      </c>
      <c r="AT326" s="38">
        <v>28</v>
      </c>
      <c r="AU326" s="38">
        <v>29</v>
      </c>
      <c r="AV326" s="38">
        <v>30</v>
      </c>
      <c r="AW326" s="38">
        <v>31</v>
      </c>
      <c r="AX326" s="38">
        <v>32</v>
      </c>
      <c r="AY326" s="38">
        <v>33</v>
      </c>
      <c r="AZ326" s="38">
        <v>34</v>
      </c>
      <c r="BA326" s="38">
        <v>35</v>
      </c>
      <c r="BB326" s="38">
        <v>36</v>
      </c>
      <c r="BP326" s="50" t="s">
        <v>589</v>
      </c>
      <c r="BQ326" s="52"/>
      <c r="BR326" s="50" t="s">
        <v>417</v>
      </c>
      <c r="BS326" s="52"/>
      <c r="BT326" s="50" t="s">
        <v>589</v>
      </c>
      <c r="BU326" s="52"/>
      <c r="BV326" s="50" t="s">
        <v>417</v>
      </c>
      <c r="BW326" s="52"/>
      <c r="BX326" s="50" t="s">
        <v>589</v>
      </c>
      <c r="BY326" s="52"/>
      <c r="BZ326" s="50" t="s">
        <v>417</v>
      </c>
      <c r="CA326" s="52"/>
      <c r="CB326" s="50" t="s">
        <v>589</v>
      </c>
      <c r="CC326" s="52"/>
      <c r="CD326" s="50" t="s">
        <v>417</v>
      </c>
      <c r="CE326" s="52"/>
      <c r="CF326" s="50" t="s">
        <v>589</v>
      </c>
      <c r="CG326" s="52"/>
      <c r="CH326" s="50" t="s">
        <v>417</v>
      </c>
      <c r="CI326" s="52"/>
      <c r="CJ326" s="50" t="s">
        <v>589</v>
      </c>
      <c r="CK326" s="52"/>
      <c r="CL326" s="50" t="s">
        <v>417</v>
      </c>
      <c r="CM326" s="52"/>
      <c r="DA326" s="34" t="str">
        <f>IF(DA325="grey","grey",IF(B326="","yellow",IF(COUNTIF($BG$6:$BG$39,B326)&gt;0,"","red")))</f>
        <v>grey</v>
      </c>
      <c r="DB326" s="35" t="str">
        <f ca="1">IF(DA325="grey","grey",IFERROR(IF(COUNTIF(INDIRECT(B326),SUBSTITUTE(C326,"*","~")),EU326,"red"),IF(AND(C326&lt;&gt;$BG$7,C326&lt;&gt;$BG$8,C326&lt;&gt;$BG$9,C326&lt;&gt;$BG$10,C326&lt;&gt;$BG$11,C326&lt;&gt;$BG$12,C326&lt;&gt;$BG$13),"grey",EU326)))</f>
        <v>grey</v>
      </c>
      <c r="DC326" s="34" t="str">
        <f>IF(DC325="grey","grey",IF(D326="","yellow",IF(COUNTIF($BG$6:$BG$39,D326)&gt;0,"","red")))</f>
        <v>grey</v>
      </c>
      <c r="DD326" s="35" t="str">
        <f ca="1">IF(DC325="grey","grey",IFERROR(IF(COUNTIF(INDIRECT(D326),SUBSTITUTE(E326,"*","~")),EW326,"red"),IF(AND(E326&lt;&gt;$BG$7,E326&lt;&gt;$BG$8,E326&lt;&gt;$BG$9,E326&lt;&gt;$BG$10,E326&lt;&gt;$BG$11,E326&lt;&gt;$BG$12,E326&lt;&gt;$BG$13),"grey",EW326)))</f>
        <v>grey</v>
      </c>
      <c r="DE326" s="34" t="str">
        <f>IF(DE325="grey","grey",IF(F326="","yellow",IF(COUNTIF($BG$6:$BG$39,F326)&gt;0,"","red")))</f>
        <v>grey</v>
      </c>
      <c r="DF326" s="35" t="str">
        <f ca="1">IF(DE325="grey","grey",IFERROR(IF(COUNTIF(INDIRECT(F326),SUBSTITUTE(G326,"*","~")),EY326,"red"),IF(AND(G326&lt;&gt;$BG$7,G326&lt;&gt;$BG$8,G326&lt;&gt;$BG$9,G326&lt;&gt;$BG$10,G326&lt;&gt;$BG$11,G326&lt;&gt;$BG$12,G326&lt;&gt;$BG$13),"grey",EY326)))</f>
        <v>grey</v>
      </c>
      <c r="DG326" s="34" t="str">
        <f>IF(DG325="grey","grey",IF(H326="","yellow",IF(COUNTIF($BG$6:$BG$39,H326)&gt;0,"","red")))</f>
        <v>grey</v>
      </c>
      <c r="DH326" s="35" t="str">
        <f ca="1">IF(DG325="grey","grey",IFERROR(IF(COUNTIF(INDIRECT(H326),SUBSTITUTE(I326,"*","~")),FA326,"red"),IF(AND(I326&lt;&gt;$BG$7,I326&lt;&gt;$BG$8,I326&lt;&gt;$BG$9,I326&lt;&gt;$BG$10,I326&lt;&gt;$BG$11,I326&lt;&gt;$BG$12,I326&lt;&gt;$BG$13),"grey",FA326)))</f>
        <v>grey</v>
      </c>
      <c r="DI326" s="34" t="str">
        <f>IF(DI325="grey","grey",IF(J326="","yellow",IF(COUNTIF($BG$6:$BG$39,J326)&gt;0,"","red")))</f>
        <v>grey</v>
      </c>
      <c r="DJ326" s="35" t="str">
        <f ca="1">IF(DI325="grey","grey",IFERROR(IF(COUNTIF(INDIRECT(J326),SUBSTITUTE(K326,"*","~")),FC326,"red"),IF(AND(K326&lt;&gt;$BG$7,K326&lt;&gt;$BG$8,K326&lt;&gt;$BG$9,K326&lt;&gt;$BG$10,K326&lt;&gt;$BG$11,K326&lt;&gt;$BG$12,K326&lt;&gt;$BG$13),"grey",FC326)))</f>
        <v>grey</v>
      </c>
      <c r="DK326" s="34" t="str">
        <f>IF(DK325="grey","grey",IF(L326="","yellow",IF(COUNTIF($BG$6:$BG$39,L326)&gt;0,"","red")))</f>
        <v>grey</v>
      </c>
      <c r="DL326" s="35" t="str">
        <f ca="1">IF(DK325="grey","grey",IFERROR(IF(COUNTIF(INDIRECT(L326),SUBSTITUTE(M326,"*","~")),FE326,"red"),IF(AND(M326&lt;&gt;$BG$7,M326&lt;&gt;$BG$8,M326&lt;&gt;$BG$9,M326&lt;&gt;$BG$10,M326&lt;&gt;$BG$11,M326&lt;&gt;$BG$12,M326&lt;&gt;$BG$13),"grey",FE326)))</f>
        <v>grey</v>
      </c>
      <c r="DR326" s="22" t="str">
        <f>IF(P326&gt;0,DR322+1,"")</f>
        <v/>
      </c>
      <c r="DS326" s="396"/>
      <c r="DV326" s="34" t="str">
        <f>CONCATENATE(B326,C326)</f>
        <v>未使用</v>
      </c>
      <c r="DW326" s="35"/>
      <c r="DX326" s="34" t="str">
        <f>CONCATENATE(D326,E326)</f>
        <v>未使用</v>
      </c>
      <c r="DY326" s="35"/>
      <c r="DZ326" s="34" t="str">
        <f>CONCATENATE(F326,G326)</f>
        <v>未使用</v>
      </c>
      <c r="EA326" s="35"/>
      <c r="EB326" s="34" t="str">
        <f>CONCATENATE(H326,I326)</f>
        <v>未使用</v>
      </c>
      <c r="EC326" s="35"/>
      <c r="ED326" s="34" t="str">
        <f>CONCATENATE(J326,K326)</f>
        <v>未使用</v>
      </c>
      <c r="EE326" s="35"/>
      <c r="EF326" s="34" t="str">
        <f>CONCATENATE(L326,M326)</f>
        <v>未使用</v>
      </c>
      <c r="EG326" s="35"/>
      <c r="EH326" s="22">
        <f>COUNTIF($DV$6:$EG$34,DV326)</f>
        <v>18</v>
      </c>
      <c r="EJ326" s="22">
        <f>COUNTIF($DV$6:$EG$34,DX326)</f>
        <v>18</v>
      </c>
      <c r="EL326" s="22">
        <f>COUNTIF($DV$6:$EG$34,DZ326)</f>
        <v>18</v>
      </c>
      <c r="EN326" s="22">
        <f>COUNTIF($DV$6:$EG$34,EB326)</f>
        <v>18</v>
      </c>
      <c r="EP326" s="22">
        <f>COUNTIF($DV$6:$EG$34,ED326)</f>
        <v>18</v>
      </c>
      <c r="ER326" s="22">
        <f>COUNTIF($DV$6:$EG$34,EF326)</f>
        <v>18</v>
      </c>
      <c r="ET326" s="34" t="str">
        <f>IF(DV326="未使用","",IF(EH326&lt;2,"","red"))</f>
        <v/>
      </c>
      <c r="EU326" s="35" t="str">
        <f>IF(B326="ボックスキー","",IF(C326="","red",FS326))</f>
        <v>red</v>
      </c>
      <c r="EV326" s="34" t="str">
        <f>IF(DX326="未使用","",IF(EJ326&lt;2,"","red"))</f>
        <v/>
      </c>
      <c r="EW326" s="35" t="str">
        <f>IF(D326="ボックスキー","",IF(E326="","red",FU326))</f>
        <v>red</v>
      </c>
      <c r="EX326" s="34" t="str">
        <f>IF(DZ326="未使用","",IF(EL326&lt;2,"","red"))</f>
        <v/>
      </c>
      <c r="EY326" s="35" t="str">
        <f>IF(F326="ボックスキー","",IF(G326="","red",FW326))</f>
        <v>red</v>
      </c>
      <c r="EZ326" s="34" t="str">
        <f>IF(EB326="未使用","",IF(EN326&lt;2,"","red"))</f>
        <v/>
      </c>
      <c r="FA326" s="35" t="str">
        <f>IF(H326="ボックスキー","",IF(I326="","red",FY326))</f>
        <v>red</v>
      </c>
      <c r="FB326" s="34" t="str">
        <f>IF(ED326="未使用","",IF(EP326&lt;2,"","red"))</f>
        <v/>
      </c>
      <c r="FC326" s="35" t="str">
        <f>IF(J326="ボックスキー","",IF(K326="","red",GA326))</f>
        <v>red</v>
      </c>
      <c r="FD326" s="34" t="str">
        <f>IF(EF326="未使用","",IF(ER326&lt;2,"","red"))</f>
        <v/>
      </c>
      <c r="FE326" s="35" t="str">
        <f>IF(L326="ボックスキー","",IF(M326="","red",GC326))</f>
        <v>red</v>
      </c>
      <c r="FF326" s="419"/>
      <c r="FG326" s="419"/>
      <c r="FH326" s="419"/>
      <c r="FI326" s="419"/>
      <c r="FJ326" s="419"/>
      <c r="FK326" s="419"/>
      <c r="FL326" s="419"/>
      <c r="FM326" s="419"/>
      <c r="FN326" s="419"/>
      <c r="FO326" s="419"/>
      <c r="FP326" s="419"/>
      <c r="FQ326" s="419"/>
      <c r="FR326" s="34"/>
      <c r="FS326" s="35" t="str">
        <f>IF(B326=$FG$6,INDEX($FG$7:$FG$18,C326),IF(B326=$FH$6,INDEX($FH$7:$FH$12,C326),IF(B326=$FI$6,INDEX($FI$7:$FI$18,C326),IF(B326=$FJ$6,INDEX($FJ$7:$FJ$56,C326),"none"))))</f>
        <v>none</v>
      </c>
      <c r="FT326" s="34"/>
      <c r="FU326" s="35" t="str">
        <f>IF(D326=$FG$6,INDEX($FG$7:$FG$18,E326),IF(D326=$FH$6,INDEX($FH$7:$FH$12,E326),IF(D326=$FI$6,INDEX($FI$7:$FI$18,E326),IF(D326=$FJ$6,INDEX($FJ$7:$FJ$56,E326),"none"))))</f>
        <v>none</v>
      </c>
      <c r="FV326" s="34"/>
      <c r="FW326" s="35" t="str">
        <f>IF(F326=$FG$6,INDEX($FG$7:$FG$18,G326),IF(F326=$FH$6,INDEX($FH$7:$FH$12,G326),IF(F326=$FI$6,INDEX($FI$7:$FI$18,G326),IF(F326=$FJ$6,INDEX($FJ$7:$FJ$56,G326),"none"))))</f>
        <v>none</v>
      </c>
      <c r="FX326" s="34"/>
      <c r="FY326" s="35" t="str">
        <f>IF(H326=$FG$6,INDEX($FG$7:$FG$18,I326),IF(H326=$FH$6,INDEX($FH$7:$FH$12,I326),IF(H326=$FI$6,INDEX($FI$7:$FI$18,I326),IF(H326=$FJ$6,INDEX($FJ$7:$FJ$56,I326),"none"))))</f>
        <v>none</v>
      </c>
      <c r="FZ326" s="34"/>
      <c r="GA326" s="35" t="str">
        <f>IF(J326=$FG$6,INDEX($FG$7:$FG$18,K326),IF(J326=$FH$6,INDEX($FH$7:$FH$12,K326),IF(J326=$FI$6,INDEX($FI$7:$FI$18,K326),IF(J326=$FJ$6,INDEX($FJ$7:$FJ$56,K326),"none"))))</f>
        <v>none</v>
      </c>
      <c r="GB326" s="34"/>
      <c r="GC326" s="35" t="str">
        <f>IF(L326=$FG$6,INDEX($FG$7:$FG$18,M326),IF(L326=$FH$6,INDEX($FH$7:$FH$12,M326),IF(L326=$FI$6,INDEX($FI$7:$FI$18,M326),IF(L326=$FJ$6,INDEX($FJ$7:$FJ$56,M326),"none"))))</f>
        <v>none</v>
      </c>
      <c r="GE326" s="36" t="str">
        <f>IF(COUNTIF($GG329:$GG354,"grey")=13,"grey","")</f>
        <v>grey</v>
      </c>
      <c r="GF326" s="36" t="str">
        <f>IF(COUNTIF($GG329:$GG354,"grey")=13,"grey","")</f>
        <v>grey</v>
      </c>
      <c r="GI326" s="686" t="str">
        <f>IFERROR(IF(COUNT($Q329:$Q354)&gt;0,IF($DN328&lt;8,"grey",B325),"grey"),B325)</f>
        <v>grey</v>
      </c>
      <c r="GJ326" s="686" t="str">
        <f>IFERROR(IF(COUNT($Q329:$Q354)&gt;0,IF($DN328&lt;8,"grey",D325),"grey"),D325)</f>
        <v>grey</v>
      </c>
      <c r="GK326" s="686" t="str">
        <f>IFERROR(IF(COUNT($Q329:$Q354)&gt;0,IF($DN328&lt;8,"grey",F325),"grey"),F325)</f>
        <v>grey</v>
      </c>
      <c r="GL326" s="686" t="str">
        <f>IFERROR(IF(COUNT($Q329:$Q354)&gt;0,IF($DN328&lt;8,"grey",H325),"grey"),H325)</f>
        <v>grey</v>
      </c>
      <c r="GM326" s="686" t="str">
        <f>IFERROR(IF(COUNT($Q329:$Q354)&gt;0,IF($DN328&lt;8,"grey",J325),"grey"),J325)</f>
        <v>grey</v>
      </c>
      <c r="GN326" s="686" t="str">
        <f>IFERROR(IF(COUNT($Q329:$Q354)&gt;0,IF($DN328&lt;8,"grey",L325),"grey"),L325)</f>
        <v>grey</v>
      </c>
      <c r="GO326" s="686" t="str">
        <f>IFERROR(IF(COUNT($Q329:$Q354)&gt;0,IF($DN328&lt;8,"grey",B330),"grey"),B330)</f>
        <v>grey</v>
      </c>
      <c r="GP326" s="686" t="str">
        <f>IFERROR(IF(COUNT($Q329:$Q354)&gt;0,IF($DN328&lt;8,"grey",D330),"grey"),D330)</f>
        <v>grey</v>
      </c>
      <c r="GQ326" s="686" t="str">
        <f>IFERROR(IF(COUNT($Q329:$Q354)&gt;0,IF($DN328&lt;18,"grey",F330),"grey"),F330)</f>
        <v>grey</v>
      </c>
      <c r="GR326" s="686" t="str">
        <f>IFERROR(IF(COUNT($Q329:$Q354)&gt;0,IF($DN328&lt;18,"grey",H330),"grey"),H330)</f>
        <v>grey</v>
      </c>
      <c r="GS326" s="686" t="str">
        <f>IFERROR(IF(COUNT($Q329:$Q354)&gt;0,IF($DN328&lt;18,"grey",J330),"grey"),J330)</f>
        <v>grey</v>
      </c>
      <c r="GT326" s="686" t="str">
        <f>IFERROR(IF(COUNT($Q329:$Q354)&gt;0,IF($DN328&lt;18,"grey",L330),"grey"),L330)</f>
        <v>grey</v>
      </c>
      <c r="GU326" s="686" t="str">
        <f>IFERROR(IF(COUNT($Q329:$Q354)&gt;0,IF($DN328&lt;18,"grey",B335),"grey"),B335)</f>
        <v>grey</v>
      </c>
      <c r="GV326" s="686" t="str">
        <f>IFERROR(IF(COUNT($Q329:$Q354)&gt;0,IF($DN328&lt;18,"grey",D335),"grey"),D335)</f>
        <v>grey</v>
      </c>
      <c r="GW326" s="686" t="str">
        <f>IFERROR(IF(COUNT($Q329:$Q354)&gt;0,IF($DN328&lt;18,"grey",F335),"grey"),F335)</f>
        <v>grey</v>
      </c>
      <c r="GX326" s="686" t="str">
        <f>IFERROR(IF(COUNT($Q329:$Q354)&gt;0,IF($DN328&lt;18,"grey",H335),"grey"),H335)</f>
        <v>grey</v>
      </c>
      <c r="GY326" s="686" t="str">
        <f>IFERROR(IF(COUNT($Q329:$Q354)&gt;0,IF($DN328&lt;18,"grey",J335),"grey"),J335)</f>
        <v>grey</v>
      </c>
      <c r="GZ326" s="686" t="str">
        <f>IFERROR(IF(COUNT($Q329:$Q354)&gt;0,IF($DN328&lt;18,"grey",L335),"grey"),L335)</f>
        <v>grey</v>
      </c>
      <c r="HA326" s="686" t="str">
        <f>IFERROR(IF(COUNT($Q329:$Q354)&gt;0,IF($DN328&lt;24,"grey",B340),"grey"),B340)</f>
        <v>grey</v>
      </c>
      <c r="HB326" s="686" t="str">
        <f>IFERROR(IF(COUNT($Q329:$Q354)&gt;0,IF($DN328&lt;24,"grey",D340),"grey"),D340)</f>
        <v>grey</v>
      </c>
      <c r="HC326" s="686" t="str">
        <f>IFERROR(IF(COUNT($Q329:$Q354)&gt;0,IF($DN328&lt;24,"grey",F340),"grey"),F340)</f>
        <v>grey</v>
      </c>
      <c r="HD326" s="686" t="str">
        <f>IFERROR(IF(COUNT($Q329:$Q354)&gt;0,IF($DN328&lt;24,"grey",H340),"grey"),H340)</f>
        <v>grey</v>
      </c>
      <c r="HE326" s="686" t="str">
        <f>IFERROR(IF(COUNT($Q329:$Q354)&gt;0,IF($DN328&lt;24,"grey",J340),"grey"),J340)</f>
        <v>grey</v>
      </c>
      <c r="HF326" s="686" t="str">
        <f>IFERROR(IF(COUNT($Q329:$Q354)&gt;0,IF($DN328&lt;24,"grey",L340),"grey"),L340)</f>
        <v>grey</v>
      </c>
      <c r="HG326" s="686" t="str">
        <f>IFERROR(IF(COUNT($Q329:$Q354)&gt;0,IF($DN328&lt;36,"grey",B345),"grey"),B345)</f>
        <v>grey</v>
      </c>
      <c r="HH326" s="686" t="str">
        <f>IFERROR(IF(COUNT($Q329:$Q354)&gt;0,IF($DN328&lt;36,"grey",D345),"grey"),D345)</f>
        <v>grey</v>
      </c>
      <c r="HI326" s="686" t="str">
        <f>IFERROR(IF(COUNT($Q329:$Q354)&gt;0,IF($DN328&lt;36,"grey",F345),"grey"),F345)</f>
        <v>grey</v>
      </c>
      <c r="HJ326" s="686" t="str">
        <f>IFERROR(IF(COUNT($Q329:$Q354)&gt;0,IF($DN328&lt;36,"grey",H345),"grey"),H345)</f>
        <v>grey</v>
      </c>
      <c r="HK326" s="686" t="str">
        <f>IFERROR(IF(COUNT($Q329:$Q354)&gt;0,IF($DN328&lt;36,"grey",J345),"grey"),J345)</f>
        <v>grey</v>
      </c>
      <c r="HL326" s="686" t="str">
        <f>IFERROR(IF(COUNT($Q329:$Q354)&gt;0,IF($DN328&lt;36,"grey",L345),"grey"),L345)</f>
        <v>grey</v>
      </c>
      <c r="HM326" s="686" t="str">
        <f>IFERROR(IF(COUNT($Q329:$Q354)&gt;0,IF($DN328&lt;36,"grey",B350),"grey"),B350)</f>
        <v>grey</v>
      </c>
      <c r="HN326" s="686" t="str">
        <f>IFERROR(IF(COUNT($Q329:$Q354)&gt;0,IF($DN328&lt;36,"grey",D350),"grey"),D350)</f>
        <v>grey</v>
      </c>
      <c r="HO326" s="686" t="str">
        <f>IFERROR(IF(COUNT($Q329:$Q354)&gt;0,IF($DN328&lt;36,"grey",F350),"grey"),F350)</f>
        <v>grey</v>
      </c>
      <c r="HP326" s="686" t="str">
        <f>IFERROR(IF(COUNT($Q329:$Q354)&gt;0,IF($DN328&lt;36,"grey",H350),"grey"),H350)</f>
        <v>grey</v>
      </c>
      <c r="HQ326" s="686" t="str">
        <f>IFERROR(IF(COUNT($Q329:$Q354)&gt;0,IF($DN328&lt;36,"grey",J350),"grey"),J350)</f>
        <v>grey</v>
      </c>
      <c r="HR326" s="686" t="str">
        <f>IFERROR(IF(COUNT($Q329:$Q354)&gt;0,IF($DN328&lt;36,"grey",L350),"grey"),L350)</f>
        <v>grey</v>
      </c>
    </row>
    <row r="327" spans="2:229">
      <c r="B327" s="1175" t="str">
        <f>IFERROR(INDEX($DV:$DV,ROW()),"")&amp;""</f>
        <v/>
      </c>
      <c r="C327" s="1176"/>
      <c r="D327" s="1177" t="str">
        <f>IFERROR(INDEX($DX:$DX,ROW()),"")&amp;""</f>
        <v/>
      </c>
      <c r="E327" s="1176"/>
      <c r="F327" s="1175" t="str">
        <f>IFERROR(INDEX($DZ:$DZ,ROW()),"")&amp;""</f>
        <v/>
      </c>
      <c r="G327" s="1176"/>
      <c r="H327" s="1175" t="str">
        <f>IFERROR(INDEX($EB:$EB,ROW()),"")&amp;""</f>
        <v/>
      </c>
      <c r="I327" s="1176"/>
      <c r="J327" s="1175" t="str">
        <f>IFERROR(INDEX($ED:$ED,ROW()),"")&amp;""</f>
        <v/>
      </c>
      <c r="K327" s="1176"/>
      <c r="L327" s="1175" t="str">
        <f>IFERROR(INDEX($EF:$EF,ROW()),"")&amp;""</f>
        <v/>
      </c>
      <c r="M327" s="1176"/>
      <c r="O327" s="1170" t="s">
        <v>285</v>
      </c>
      <c r="P327" s="1170" t="s">
        <v>286</v>
      </c>
      <c r="Q327" s="1168" t="s">
        <v>287</v>
      </c>
      <c r="R327" s="1170" t="s">
        <v>288</v>
      </c>
      <c r="S327" s="1157" t="s">
        <v>1373</v>
      </c>
      <c r="T327" s="1158"/>
      <c r="U327" s="1158"/>
      <c r="V327" s="1158"/>
      <c r="W327" s="1158"/>
      <c r="X327" s="1158"/>
      <c r="Y327" s="1158"/>
      <c r="Z327" s="1158"/>
      <c r="AA327" s="1158"/>
      <c r="AB327" s="1158"/>
      <c r="AC327" s="1158"/>
      <c r="AD327" s="1158"/>
      <c r="AE327" s="1158"/>
      <c r="AF327" s="1158"/>
      <c r="AG327" s="1158"/>
      <c r="AH327" s="1158"/>
      <c r="AI327" s="1158"/>
      <c r="AJ327" s="1158"/>
      <c r="AK327" s="1158"/>
      <c r="AL327" s="1158"/>
      <c r="AM327" s="1158"/>
      <c r="AN327" s="1158"/>
      <c r="AO327" s="1158"/>
      <c r="AP327" s="1158"/>
      <c r="AQ327" s="1158"/>
      <c r="AR327" s="1158"/>
      <c r="AS327" s="1158"/>
      <c r="AT327" s="1158"/>
      <c r="AU327" s="1158"/>
      <c r="AV327" s="1158"/>
      <c r="AW327" s="1158"/>
      <c r="AX327" s="1158"/>
      <c r="AY327" s="1158"/>
      <c r="AZ327" s="1158"/>
      <c r="BA327" s="1158"/>
      <c r="BB327" s="1159"/>
      <c r="BC327" s="1188" t="s">
        <v>1371</v>
      </c>
      <c r="BD327" s="1170" t="s">
        <v>584</v>
      </c>
      <c r="BE327" s="1168" t="s">
        <v>290</v>
      </c>
      <c r="BP327" s="50" t="e">
        <f>INDEX(番号!$CA$5:$CB$44,C326,2)</f>
        <v>#VALUE!</v>
      </c>
      <c r="BQ327" s="50" t="str">
        <f>IF(C326="","",IF(BP327="",INDEX(番号!$CA$44:$CB325,C326,2),BP327))</f>
        <v/>
      </c>
      <c r="BR327" s="50" t="e">
        <f>INDEX(番号!$CC$5:$CE$52,C326,3)</f>
        <v>#VALUE!</v>
      </c>
      <c r="BS327" s="50" t="str">
        <f>IF(C326="","",IF(BR327="0",INDEX(番号!$CC$5:$CE$52,C326,2),BR327))&amp;""</f>
        <v/>
      </c>
      <c r="BT327" s="50" t="e">
        <f>INDEX(番号!$CA$5:$CB$44,E326,2)</f>
        <v>#VALUE!</v>
      </c>
      <c r="BU327" s="50" t="str">
        <f>IF(E326="","",IF(BT327="",INDEX(番号!$CA$44:$CB325,E326,2),BT327))&amp;""</f>
        <v/>
      </c>
      <c r="BV327" s="50" t="e">
        <f>INDEX(番号!$CC$5:$CE$52,E326,3)</f>
        <v>#VALUE!</v>
      </c>
      <c r="BW327" s="50" t="str">
        <f>IF(E326="","",IF(BV327="0",INDEX(番号!$CC$5:$CE$52,E326,2),BV327))&amp;""</f>
        <v/>
      </c>
      <c r="BX327" s="50" t="e">
        <f>INDEX(番号!$CA$5:$CB$44,G326,2)</f>
        <v>#VALUE!</v>
      </c>
      <c r="BY327" s="50" t="str">
        <f>IF(G326="","",IF(BX327="",INDEX(番号!$CA$44:$CB325,G326,2),BX327))&amp;""</f>
        <v/>
      </c>
      <c r="BZ327" s="50" t="e">
        <f>INDEX(番号!$CC$5:$CE$52,G326,3)</f>
        <v>#VALUE!</v>
      </c>
      <c r="CA327" s="50" t="str">
        <f>IF(G326="","",IF(BZ327="0",INDEX(番号!$CC$5:$CE$52,G326,2),BZ327))&amp;""</f>
        <v/>
      </c>
      <c r="CB327" s="50" t="e">
        <f>INDEX(番号!$CA$5:$CB$44,I326,2)</f>
        <v>#VALUE!</v>
      </c>
      <c r="CC327" s="50" t="str">
        <f>IF(I326="","",IF(CB327="",INDEX(番号!$CA$44:$CB325,I326,2),CB327))&amp;""</f>
        <v/>
      </c>
      <c r="CD327" s="50" t="e">
        <f>INDEX(番号!$CC$5:$CE$52,I326,3)</f>
        <v>#VALUE!</v>
      </c>
      <c r="CE327" s="50" t="str">
        <f>IF(I326="","",IF(CD327="0",INDEX(番号!$CC$5:$CE$52,I326,2),CD327))&amp;""</f>
        <v/>
      </c>
      <c r="CF327" s="50" t="e">
        <f>INDEX(番号!$CA$5:$CB$44,K326,2)</f>
        <v>#VALUE!</v>
      </c>
      <c r="CG327" s="50" t="str">
        <f>IF(K326="","",IF(CF327="",INDEX(番号!$CA$5:$CB$44,K326,1),CF327))&amp;""</f>
        <v/>
      </c>
      <c r="CH327" s="50" t="e">
        <f>INDEX(番号!$CC$5:$CE$52,K326,3)</f>
        <v>#VALUE!</v>
      </c>
      <c r="CI327" s="50" t="str">
        <f>IF(K326="","",IF(CH327="0",INDEX(番号!$CC$5:$CE$52,K326,2),CH327))&amp;""</f>
        <v/>
      </c>
      <c r="CJ327" s="50" t="e">
        <f>INDEX(番号!$CA$5:$CB$44,M326,2)</f>
        <v>#VALUE!</v>
      </c>
      <c r="CK327" s="50" t="str">
        <f>IF(M326="","",IF(CJ327="",INDEX(番号!$CA$5:$CB$44,M326,1),CJ327))&amp;""</f>
        <v/>
      </c>
      <c r="CL327" s="50" t="e">
        <f>INDEX(番号!$CC$5:$CE$52,M326,3)</f>
        <v>#VALUE!</v>
      </c>
      <c r="CM327" s="50" t="str">
        <f>IF(M326="","",IF(CL327="0",INDEX(番号!$CC$5:$CE$52,M326,2),CL327))&amp;""</f>
        <v/>
      </c>
      <c r="DA327" s="1153" t="str">
        <f>IF(DA325="grey","grey","")</f>
        <v>grey</v>
      </c>
      <c r="DB327" s="1154"/>
      <c r="DC327" s="1153" t="str">
        <f>IF(DC325="grey","grey","")</f>
        <v>grey</v>
      </c>
      <c r="DD327" s="1154"/>
      <c r="DE327" s="1153" t="str">
        <f>IF(DE325="grey","grey","")</f>
        <v>grey</v>
      </c>
      <c r="DF327" s="1154"/>
      <c r="DG327" s="1153" t="str">
        <f>IF(DG325="grey","grey","")</f>
        <v>grey</v>
      </c>
      <c r="DH327" s="1154"/>
      <c r="DI327" s="1153" t="str">
        <f>IF(DI325="grey","grey","")</f>
        <v>grey</v>
      </c>
      <c r="DJ327" s="1154"/>
      <c r="DK327" s="1153" t="str">
        <f>IF(DK325="grey","grey","")</f>
        <v>grey</v>
      </c>
      <c r="DL327" s="1154"/>
      <c r="DS327" s="396"/>
      <c r="DV327" s="1153" t="str">
        <f>IF(B326="DK",BQ327,IF(B326="NK",BS327,""))</f>
        <v/>
      </c>
      <c r="DW327" s="1154"/>
      <c r="DX327" s="1155" t="str">
        <f>IF(D326="DK",BU327,IF(D326="NK",BW327,""))</f>
        <v/>
      </c>
      <c r="DY327" s="1156"/>
      <c r="DZ327" s="1155" t="str">
        <f>IF(F326="DK",BY327,IF(F326="NK",CA327,""))</f>
        <v/>
      </c>
      <c r="EA327" s="1156"/>
      <c r="EB327" s="1155" t="str">
        <f>IF(H326="DK",CC327,IF(H326="NK",CE327,""))</f>
        <v/>
      </c>
      <c r="EC327" s="1156"/>
      <c r="ED327" s="1155" t="str">
        <f>IF(J326="DK",CG327,IF(J326="NK",CI327,""))</f>
        <v/>
      </c>
      <c r="EE327" s="1156"/>
      <c r="EF327" s="1155" t="str">
        <f>IF(L326="DK",CK327,IF(L326="NK",CM327,""))</f>
        <v/>
      </c>
      <c r="EG327" s="1156"/>
      <c r="ET327" s="1153"/>
      <c r="EU327" s="1154"/>
      <c r="EV327" s="1153"/>
      <c r="EW327" s="1154"/>
      <c r="EX327" s="1153"/>
      <c r="EY327" s="1154"/>
      <c r="EZ327" s="1153"/>
      <c r="FA327" s="1154"/>
      <c r="FB327" s="1153"/>
      <c r="FC327" s="1154"/>
      <c r="FD327" s="1153"/>
      <c r="FE327" s="1154"/>
      <c r="FF327" s="411"/>
      <c r="FG327" s="411"/>
      <c r="FH327" s="411"/>
      <c r="FI327" s="411"/>
      <c r="FJ327" s="411"/>
      <c r="FK327" s="411"/>
      <c r="FL327" s="411"/>
      <c r="FM327" s="411"/>
      <c r="FN327" s="411"/>
      <c r="FO327" s="411"/>
      <c r="FP327" s="411"/>
      <c r="FQ327" s="411"/>
      <c r="FR327" s="1153"/>
      <c r="FS327" s="1154"/>
      <c r="FT327" s="1153"/>
      <c r="FU327" s="1154"/>
      <c r="FV327" s="1153"/>
      <c r="FW327" s="1154"/>
      <c r="FX327" s="1153"/>
      <c r="FY327" s="1154"/>
      <c r="FZ327" s="1153"/>
      <c r="GA327" s="1154"/>
      <c r="GB327" s="1153"/>
      <c r="GC327" s="1154"/>
      <c r="GE327" s="1170" t="s">
        <v>285</v>
      </c>
      <c r="GF327" s="1170" t="s">
        <v>286</v>
      </c>
      <c r="GG327" s="1168" t="s">
        <v>287</v>
      </c>
      <c r="GH327" s="1170" t="s">
        <v>288</v>
      </c>
      <c r="GI327" s="1145"/>
      <c r="GJ327" s="1146"/>
      <c r="GK327" s="1146"/>
      <c r="GL327" s="1146"/>
      <c r="GM327" s="1146"/>
      <c r="GN327" s="1146"/>
      <c r="GO327" s="1146"/>
      <c r="GP327" s="1146"/>
      <c r="GQ327" s="1146"/>
      <c r="GR327" s="1146"/>
      <c r="GS327" s="1146"/>
      <c r="GT327" s="1146"/>
      <c r="GU327" s="1146"/>
      <c r="GV327" s="1146"/>
      <c r="GW327" s="1146"/>
      <c r="GX327" s="1146"/>
      <c r="GY327" s="1146"/>
      <c r="GZ327" s="1146"/>
      <c r="HA327" s="1146"/>
      <c r="HB327" s="1146"/>
      <c r="HC327" s="1146"/>
      <c r="HD327" s="1146"/>
      <c r="HE327" s="1146"/>
      <c r="HF327" s="1146"/>
      <c r="HG327" s="1146"/>
      <c r="HH327" s="1146"/>
      <c r="HI327" s="1146"/>
      <c r="HJ327" s="1146"/>
      <c r="HK327" s="1146"/>
      <c r="HL327" s="1146"/>
      <c r="HM327" s="1146"/>
      <c r="HN327" s="1146"/>
      <c r="HO327" s="1146"/>
      <c r="HP327" s="1146"/>
      <c r="HQ327" s="1146"/>
      <c r="HR327" s="1147"/>
      <c r="HS327" s="1168"/>
      <c r="HT327" s="1170"/>
      <c r="HU327" s="1168"/>
    </row>
    <row r="328" spans="2:229">
      <c r="B328" s="1175" t="str">
        <f>IFERROR(INDEX($DV:$DV,ROW()),"")&amp;""</f>
        <v/>
      </c>
      <c r="C328" s="1176"/>
      <c r="D328" s="1177" t="str">
        <f>IFERROR(INDEX($DX:$DX,ROW()),"")&amp;""</f>
        <v/>
      </c>
      <c r="E328" s="1176"/>
      <c r="F328" s="1175" t="str">
        <f>IFERROR(INDEX($DZ:$DZ,ROW()),"")&amp;""</f>
        <v/>
      </c>
      <c r="G328" s="1176"/>
      <c r="H328" s="1175" t="str">
        <f>IFERROR(INDEX($EB:$EB,ROW()),"")&amp;""</f>
        <v/>
      </c>
      <c r="I328" s="1176"/>
      <c r="J328" s="1175" t="str">
        <f>IFERROR(INDEX($ED:$ED,ROW()),"")&amp;""</f>
        <v/>
      </c>
      <c r="K328" s="1176"/>
      <c r="L328" s="1175" t="str">
        <f>IFERROR(INDEX($EF:$EF,ROW()),"")&amp;""</f>
        <v/>
      </c>
      <c r="M328" s="1176"/>
      <c r="O328" s="1171"/>
      <c r="P328" s="1171"/>
      <c r="Q328" s="1169"/>
      <c r="R328" s="1171"/>
      <c r="S328" s="1189" t="s">
        <v>1375</v>
      </c>
      <c r="T328" s="1190"/>
      <c r="U328" s="1190"/>
      <c r="V328" s="1190"/>
      <c r="W328" s="1190"/>
      <c r="X328" s="1190"/>
      <c r="Y328" s="1190"/>
      <c r="Z328" s="1190"/>
      <c r="AA328" s="1190"/>
      <c r="AB328" s="1190"/>
      <c r="AC328" s="1190"/>
      <c r="AD328" s="1190"/>
      <c r="AE328" s="1190"/>
      <c r="AF328" s="1190"/>
      <c r="AG328" s="1190"/>
      <c r="AH328" s="1190"/>
      <c r="AI328" s="1190"/>
      <c r="AJ328" s="1190"/>
      <c r="AK328" s="1190"/>
      <c r="AL328" s="1190"/>
      <c r="AM328" s="1190"/>
      <c r="AN328" s="1190"/>
      <c r="AO328" s="1190"/>
      <c r="AP328" s="1190"/>
      <c r="AQ328" s="1190"/>
      <c r="AR328" s="1190"/>
      <c r="AS328" s="1190"/>
      <c r="AT328" s="1190"/>
      <c r="AU328" s="1190"/>
      <c r="AV328" s="1190"/>
      <c r="AW328" s="1190"/>
      <c r="AX328" s="1190"/>
      <c r="AY328" s="1190"/>
      <c r="AZ328" s="1190"/>
      <c r="BA328" s="1190"/>
      <c r="BB328" s="1191"/>
      <c r="BC328" s="1169"/>
      <c r="BD328" s="1171"/>
      <c r="BE328" s="1169"/>
      <c r="BP328" s="50" t="s">
        <v>585</v>
      </c>
      <c r="BQ328" s="50" t="str">
        <f>IF(C326="","",INDEX(外線情報!$K$5:$K$16,C326,1))&amp;""</f>
        <v/>
      </c>
      <c r="BR328" s="50" t="s">
        <v>417</v>
      </c>
      <c r="BS328" s="50" t="str">
        <f>IF(C326="","",INDEX(NK･NKG!$CG$5:$CG$52,C326,1))&amp;""</f>
        <v/>
      </c>
      <c r="BT328" s="50" t="s">
        <v>585</v>
      </c>
      <c r="BU328" s="50" t="str">
        <f>IF(E326="","",INDEX(外線情報!$K$5:$K$16,E326,1))&amp;""</f>
        <v/>
      </c>
      <c r="BV328" s="50" t="s">
        <v>417</v>
      </c>
      <c r="BW328" s="50" t="str">
        <f>IF(E326="","",INDEX(NK･NKG!$CG$5:$CG$52,E326,1))&amp;""</f>
        <v/>
      </c>
      <c r="BX328" s="50" t="s">
        <v>585</v>
      </c>
      <c r="BY328" s="50" t="str">
        <f>IF(G326="","",INDEX(外線情報!$K$5:$K$16,G326,1))&amp;""</f>
        <v/>
      </c>
      <c r="BZ328" s="50" t="s">
        <v>417</v>
      </c>
      <c r="CA328" s="50" t="str">
        <f>IF(G326="","",INDEX(NK･NKG!$CG$5:$CG$52,G326,1))&amp;""</f>
        <v/>
      </c>
      <c r="CB328" s="50" t="s">
        <v>585</v>
      </c>
      <c r="CC328" s="50" t="str">
        <f>IF(I326="","",INDEX(外線情報!$K$5:$K$16,I326,1))&amp;""</f>
        <v/>
      </c>
      <c r="CD328" s="50" t="s">
        <v>417</v>
      </c>
      <c r="CE328" s="50" t="str">
        <f>IF(I326="","",INDEX(NK･NKG!$CG$5:$CG$52,I326,1))&amp;""</f>
        <v/>
      </c>
      <c r="CF328" s="50" t="s">
        <v>585</v>
      </c>
      <c r="CG328" s="50" t="str">
        <f>IF(K326="","",INDEX(外線情報!$K$5:$K$16,K326,1))&amp;""</f>
        <v/>
      </c>
      <c r="CH328" s="50" t="s">
        <v>417</v>
      </c>
      <c r="CI328" s="50" t="str">
        <f>IF(K326="","",INDEX(NK･NKG!$CG$5:$CG$52,K326,1))&amp;""</f>
        <v/>
      </c>
      <c r="CJ328" s="50" t="s">
        <v>585</v>
      </c>
      <c r="CK328" s="50" t="str">
        <f>IF(M326="","",INDEX(外線情報!$K$5:$K$16,M326,1))&amp;""</f>
        <v/>
      </c>
      <c r="CL328" s="50" t="s">
        <v>417</v>
      </c>
      <c r="CM328" s="50" t="str">
        <f>IF(M326="","",INDEX(NK･NKG!$CG$5:$CG$52,M326,1))&amp;""</f>
        <v/>
      </c>
      <c r="DA328" s="1153" t="str">
        <f t="shared" ref="DA328" si="865">IF(DA325="grey","grey","")</f>
        <v>grey</v>
      </c>
      <c r="DB328" s="1154"/>
      <c r="DC328" s="1153" t="str">
        <f t="shared" ref="DC328" si="866">IF(DC325="grey","grey","")</f>
        <v>grey</v>
      </c>
      <c r="DD328" s="1154"/>
      <c r="DE328" s="1153" t="str">
        <f t="shared" ref="DE328" si="867">IF(DE325="grey","grey","")</f>
        <v>grey</v>
      </c>
      <c r="DF328" s="1154"/>
      <c r="DG328" s="1153" t="str">
        <f t="shared" ref="DG328" si="868">IF(DG325="grey","grey","")</f>
        <v>grey</v>
      </c>
      <c r="DH328" s="1154"/>
      <c r="DI328" s="1153" t="str">
        <f t="shared" ref="DI328" si="869">IF(DI325="grey","grey","")</f>
        <v>grey</v>
      </c>
      <c r="DJ328" s="1154"/>
      <c r="DK328" s="1153" t="str">
        <f t="shared" ref="DK328" si="870">IF(DK325="grey","grey","")</f>
        <v>grey</v>
      </c>
      <c r="DL328" s="1154"/>
      <c r="DM328" s="22" t="str">
        <f>IFERROR(INDEX(内線情報!$BL$5:$BL$41,MATCH(R328,内線情報!$AI$5:$AI$43,0),1),"")</f>
        <v/>
      </c>
      <c r="DN328" s="22">
        <f>IF(MAX($DM328:$DM354)&gt;0,MAX($DM328:$DM354),36)</f>
        <v>36</v>
      </c>
      <c r="DV328" s="1153" t="str">
        <f>IF(B326="IK",BQ328,IF(B326="NK",BS328,""))</f>
        <v/>
      </c>
      <c r="DW328" s="1154"/>
      <c r="DX328" s="1155" t="str">
        <f>IF(D326="IK",BU328,IF(D326="NK",BW328,""))</f>
        <v/>
      </c>
      <c r="DY328" s="1156"/>
      <c r="DZ328" s="1155" t="str">
        <f>IF(F326="IK",BY328,IF(F326="NK",CA328,""))</f>
        <v/>
      </c>
      <c r="EA328" s="1156"/>
      <c r="EB328" s="1155" t="str">
        <f>IF(H326="IK",CC328,IF(H326="NK",CE328,""))</f>
        <v/>
      </c>
      <c r="EC328" s="1156"/>
      <c r="ED328" s="1155" t="str">
        <f>IF(J326="IK",CG328,IF(J326="NK",CI328,""))</f>
        <v/>
      </c>
      <c r="EE328" s="1156"/>
      <c r="EF328" s="1155" t="str">
        <f>IF(L326="IK",CK328,IF(L326="NK",CM328,""))</f>
        <v/>
      </c>
      <c r="EG328" s="1156"/>
      <c r="ET328" s="1153"/>
      <c r="EU328" s="1154"/>
      <c r="EV328" s="1153"/>
      <c r="EW328" s="1154"/>
      <c r="EX328" s="1153"/>
      <c r="EY328" s="1154"/>
      <c r="EZ328" s="1153"/>
      <c r="FA328" s="1154"/>
      <c r="FB328" s="1153"/>
      <c r="FC328" s="1154"/>
      <c r="FD328" s="1153"/>
      <c r="FE328" s="1154"/>
      <c r="FF328" s="411"/>
      <c r="FG328" s="411"/>
      <c r="FH328" s="411"/>
      <c r="FI328" s="411"/>
      <c r="FJ328" s="411"/>
      <c r="FK328" s="411"/>
      <c r="FL328" s="411"/>
      <c r="FM328" s="411"/>
      <c r="FN328" s="411"/>
      <c r="FO328" s="411"/>
      <c r="FP328" s="411"/>
      <c r="FQ328" s="411"/>
      <c r="FR328" s="1153"/>
      <c r="FS328" s="1154"/>
      <c r="FT328" s="1153"/>
      <c r="FU328" s="1154"/>
      <c r="FV328" s="1153"/>
      <c r="FW328" s="1154"/>
      <c r="FX328" s="1153"/>
      <c r="FY328" s="1154"/>
      <c r="FZ328" s="1153"/>
      <c r="GA328" s="1154"/>
      <c r="GB328" s="1153"/>
      <c r="GC328" s="1154"/>
      <c r="GE328" s="1171"/>
      <c r="GF328" s="1171"/>
      <c r="GG328" s="1169"/>
      <c r="GH328" s="1171"/>
      <c r="GI328" s="1142"/>
      <c r="GJ328" s="1143"/>
      <c r="GK328" s="1143"/>
      <c r="GL328" s="1143"/>
      <c r="GM328" s="1143"/>
      <c r="GN328" s="1143"/>
      <c r="GO328" s="1143"/>
      <c r="GP328" s="1143"/>
      <c r="GQ328" s="1143"/>
      <c r="GR328" s="1143"/>
      <c r="GS328" s="1143"/>
      <c r="GT328" s="1143"/>
      <c r="GU328" s="1143"/>
      <c r="GV328" s="1143"/>
      <c r="GW328" s="1143"/>
      <c r="GX328" s="1143"/>
      <c r="GY328" s="1143"/>
      <c r="GZ328" s="1143"/>
      <c r="HA328" s="1143"/>
      <c r="HB328" s="1143"/>
      <c r="HC328" s="1143"/>
      <c r="HD328" s="1143"/>
      <c r="HE328" s="1143"/>
      <c r="HF328" s="1143"/>
      <c r="HG328" s="1143"/>
      <c r="HH328" s="1143"/>
      <c r="HI328" s="1143"/>
      <c r="HJ328" s="1143"/>
      <c r="HK328" s="1143"/>
      <c r="HL328" s="1143"/>
      <c r="HM328" s="1143"/>
      <c r="HN328" s="1143"/>
      <c r="HO328" s="1143"/>
      <c r="HP328" s="1143"/>
      <c r="HQ328" s="1143"/>
      <c r="HR328" s="1144"/>
      <c r="HS328" s="1169"/>
      <c r="HT328" s="1171"/>
      <c r="HU328" s="1169"/>
    </row>
    <row r="329" spans="2:229">
      <c r="B329" s="1184" t="s">
        <v>1318</v>
      </c>
      <c r="C329" s="1185"/>
      <c r="D329" s="1182" t="s">
        <v>1318</v>
      </c>
      <c r="E329" s="1183"/>
      <c r="F329" s="1184" t="s">
        <v>1318</v>
      </c>
      <c r="G329" s="1185"/>
      <c r="H329" s="1182" t="s">
        <v>1318</v>
      </c>
      <c r="I329" s="1183"/>
      <c r="J329" s="1184" t="s">
        <v>1318</v>
      </c>
      <c r="K329" s="1185"/>
      <c r="L329" s="1182" t="s">
        <v>1318</v>
      </c>
      <c r="M329" s="1183"/>
      <c r="N329" s="30"/>
      <c r="O329" s="1151">
        <v>1</v>
      </c>
      <c r="P329" s="1151" t="str">
        <f>IFERROR(INDEX(内線情報!$C$5:$C$54,MATCH($Q329,内線情報!$B$5:$B$54,0)),"")&amp;""</f>
        <v/>
      </c>
      <c r="Q329" s="1160"/>
      <c r="R329" s="1151" t="str">
        <f>IFERROR(INDEX(内線情報!$D$5:$D$54,MATCH($Q329,内線情報!$B$5:$B$54,0)),"")&amp;""</f>
        <v/>
      </c>
      <c r="S329" s="634" t="s">
        <v>643</v>
      </c>
      <c r="T329" s="634" t="s">
        <v>643</v>
      </c>
      <c r="U329" s="634" t="s">
        <v>643</v>
      </c>
      <c r="V329" s="634" t="s">
        <v>643</v>
      </c>
      <c r="W329" s="634" t="s">
        <v>643</v>
      </c>
      <c r="X329" s="634" t="s">
        <v>643</v>
      </c>
      <c r="Y329" s="634" t="s">
        <v>643</v>
      </c>
      <c r="Z329" s="634" t="s">
        <v>643</v>
      </c>
      <c r="AA329" s="634" t="s">
        <v>643</v>
      </c>
      <c r="AB329" s="634" t="s">
        <v>643</v>
      </c>
      <c r="AC329" s="634" t="s">
        <v>643</v>
      </c>
      <c r="AD329" s="634" t="s">
        <v>643</v>
      </c>
      <c r="AE329" s="634" t="s">
        <v>643</v>
      </c>
      <c r="AF329" s="634" t="s">
        <v>643</v>
      </c>
      <c r="AG329" s="634" t="s">
        <v>643</v>
      </c>
      <c r="AH329" s="634" t="s">
        <v>643</v>
      </c>
      <c r="AI329" s="634" t="s">
        <v>643</v>
      </c>
      <c r="AJ329" s="634" t="s">
        <v>643</v>
      </c>
      <c r="AK329" s="634" t="s">
        <v>643</v>
      </c>
      <c r="AL329" s="634" t="s">
        <v>643</v>
      </c>
      <c r="AM329" s="634" t="s">
        <v>643</v>
      </c>
      <c r="AN329" s="634" t="s">
        <v>643</v>
      </c>
      <c r="AO329" s="634" t="s">
        <v>643</v>
      </c>
      <c r="AP329" s="634" t="s">
        <v>643</v>
      </c>
      <c r="AQ329" s="634" t="s">
        <v>643</v>
      </c>
      <c r="AR329" s="634" t="s">
        <v>643</v>
      </c>
      <c r="AS329" s="634" t="s">
        <v>643</v>
      </c>
      <c r="AT329" s="634" t="s">
        <v>643</v>
      </c>
      <c r="AU329" s="634" t="s">
        <v>643</v>
      </c>
      <c r="AV329" s="634" t="s">
        <v>643</v>
      </c>
      <c r="AW329" s="634" t="s">
        <v>643</v>
      </c>
      <c r="AX329" s="634" t="s">
        <v>643</v>
      </c>
      <c r="AY329" s="634" t="s">
        <v>643</v>
      </c>
      <c r="AZ329" s="634" t="s">
        <v>643</v>
      </c>
      <c r="BA329" s="634" t="s">
        <v>643</v>
      </c>
      <c r="BB329" s="634" t="s">
        <v>643</v>
      </c>
      <c r="BC329" s="1178" t="s">
        <v>643</v>
      </c>
      <c r="BD329" s="1151" t="str">
        <f>IFERROR(IF(Q329="","",IF(ISBLANK(INDEX(内線情報!$G$5:$G$54,Q329)),1,DS329)),"")&amp;""</f>
        <v/>
      </c>
      <c r="BE329" s="1180"/>
      <c r="BW329" s="50"/>
      <c r="CH329" s="50"/>
      <c r="CI329" s="50"/>
      <c r="DA329" s="1153" t="str">
        <f>IF(DA325="grey","grey",IF(AND(B326&lt;&gt;$BG$7,B326&lt;&gt;$BG$9,B326&lt;&gt;$BG$13,B326&lt;&gt;$BG$12),"grey",IF(B329="","yellow",IF(COUNTIF($CN$6:$CN$32,B329)&gt;0,"","red"))))</f>
        <v>grey</v>
      </c>
      <c r="DB329" s="1154"/>
      <c r="DC329" s="1153" t="str">
        <f>IF(DC325="grey","grey",IF(AND(D326&lt;&gt;$BG$7,D326&lt;&gt;$BG$9,D326&lt;&gt;$BG$13,D326&lt;&gt;$BG$12),"grey",IF(D329="","yellow",IF(COUNTIF($CN$6:$CN$32,D329)&gt;0,"","red"))))</f>
        <v>grey</v>
      </c>
      <c r="DD329" s="1154"/>
      <c r="DE329" s="1153" t="str">
        <f>IF(DE325="grey","grey",IF(AND(F326&lt;&gt;$BG$7,F326&lt;&gt;$BG$9,F326&lt;&gt;$BG$13,F326&lt;&gt;$BG$12),"grey",IF(F329="","yellow",IF(COUNTIF($CN$6:$CN$32,F329)&gt;0,"","red"))))</f>
        <v>grey</v>
      </c>
      <c r="DF329" s="1154"/>
      <c r="DG329" s="1153" t="str">
        <f>IF(DG325="grey","grey",IF(AND(H326&lt;&gt;$BG$7,H326&lt;&gt;$BG$9,H326&lt;&gt;$BG$13,H326&lt;&gt;$BG$12),"grey",IF(H329="","yellow",IF(COUNTIF($CN$6:$CN$32,H329)&gt;0,"","red"))))</f>
        <v>grey</v>
      </c>
      <c r="DH329" s="1154"/>
      <c r="DI329" s="1153" t="str">
        <f>IF(DI325="grey","grey",IF(AND(J326&lt;&gt;$BG$7,J326&lt;&gt;$BG$9,J326&lt;&gt;$BG$13,J326&lt;&gt;$BG$12),"grey",IF(J329="","yellow",IF(COUNTIF($CN$6:$CN$32,J329)&gt;0,"","red"))))</f>
        <v>grey</v>
      </c>
      <c r="DJ329" s="1154"/>
      <c r="DK329" s="1153" t="str">
        <f>IF(DK325="grey","grey",IF(AND(L326&lt;&gt;$BG$7,L326&lt;&gt;$BG$9,L326&lt;&gt;$BG$13,L326&lt;&gt;$BG$12),"grey",IF(L329="","yellow",IF(COUNTIF($CN$6:$CN$32,L329)&gt;0,"","red"))))</f>
        <v>grey</v>
      </c>
      <c r="DL329" s="1154"/>
      <c r="DM329" s="22" t="str">
        <f>IFERROR(INDEX(内線情報!$BL$5:$BL$41,MATCH(R329,内線情報!$AI$5:$AI$43,0),1),"")</f>
        <v/>
      </c>
      <c r="DS329" s="1141" t="e">
        <f>INDEX(内線情報!$G$5:$G$54,MATCH(Q329,DK,0))</f>
        <v>#N/A</v>
      </c>
      <c r="DV329" s="1153"/>
      <c r="DW329" s="1154"/>
      <c r="DX329" s="1153"/>
      <c r="DY329" s="1154"/>
      <c r="DZ329" s="1153"/>
      <c r="EA329" s="1154"/>
      <c r="EB329" s="1153"/>
      <c r="EC329" s="1154"/>
      <c r="ED329" s="1153"/>
      <c r="EE329" s="1154"/>
      <c r="EF329" s="1153"/>
      <c r="EG329" s="1154"/>
      <c r="ET329" s="1153"/>
      <c r="EU329" s="1154"/>
      <c r="EV329" s="1153"/>
      <c r="EW329" s="1154"/>
      <c r="EX329" s="1153"/>
      <c r="EY329" s="1154"/>
      <c r="EZ329" s="1153"/>
      <c r="FA329" s="1154"/>
      <c r="FB329" s="1153"/>
      <c r="FC329" s="1154"/>
      <c r="FD329" s="1153"/>
      <c r="FE329" s="1154"/>
      <c r="FF329" s="411"/>
      <c r="FG329" s="411"/>
      <c r="FH329" s="411"/>
      <c r="FI329" s="411"/>
      <c r="FJ329" s="411"/>
      <c r="FK329" s="411"/>
      <c r="FL329" s="411"/>
      <c r="FM329" s="411"/>
      <c r="FN329" s="411"/>
      <c r="FO329" s="411"/>
      <c r="FP329" s="411"/>
      <c r="FQ329" s="411"/>
      <c r="FR329" s="1153"/>
      <c r="FS329" s="1154"/>
      <c r="FT329" s="1153"/>
      <c r="FU329" s="1154"/>
      <c r="FV329" s="1153"/>
      <c r="FW329" s="1154"/>
      <c r="FX329" s="1153"/>
      <c r="FY329" s="1154"/>
      <c r="FZ329" s="1153"/>
      <c r="GA329" s="1154"/>
      <c r="GB329" s="1153"/>
      <c r="GC329" s="1154"/>
      <c r="GE329" s="1151" t="str">
        <f>IF($GF329="grey","grey","")</f>
        <v>grey</v>
      </c>
      <c r="GF329" s="1151" t="str">
        <f>IF($GG329="grey","grey","")</f>
        <v>grey</v>
      </c>
      <c r="GG329" s="1160" t="str">
        <f>IF(Q329="","grey",IF(COUNTIF(Q:Q,Q329)&gt;1,"red",IF(COUNTIF(_DK,Q329)&gt;0,"","red")))</f>
        <v>grey</v>
      </c>
      <c r="GH329" s="1151" t="str">
        <f>IF($GF329="grey","grey","")</f>
        <v>grey</v>
      </c>
      <c r="GI329" s="633" t="str">
        <f t="shared" ref="GI329:HR329" si="871">IF(GI326="grey","grey",IF($GG329="grey","grey",IF(S329="","yellow",IF(COUNTIF($CT$6:$CT$21,S329)&gt;0,"","red"))))</f>
        <v>grey</v>
      </c>
      <c r="GJ329" s="633" t="str">
        <f t="shared" si="871"/>
        <v>grey</v>
      </c>
      <c r="GK329" s="633" t="str">
        <f t="shared" si="871"/>
        <v>grey</v>
      </c>
      <c r="GL329" s="633" t="str">
        <f t="shared" si="871"/>
        <v>grey</v>
      </c>
      <c r="GM329" s="633" t="str">
        <f t="shared" si="871"/>
        <v>grey</v>
      </c>
      <c r="GN329" s="633" t="str">
        <f t="shared" si="871"/>
        <v>grey</v>
      </c>
      <c r="GO329" s="633" t="str">
        <f t="shared" si="871"/>
        <v>grey</v>
      </c>
      <c r="GP329" s="633" t="str">
        <f t="shared" si="871"/>
        <v>grey</v>
      </c>
      <c r="GQ329" s="633" t="str">
        <f t="shared" si="871"/>
        <v>grey</v>
      </c>
      <c r="GR329" s="633" t="str">
        <f t="shared" si="871"/>
        <v>grey</v>
      </c>
      <c r="GS329" s="633" t="str">
        <f t="shared" si="871"/>
        <v>grey</v>
      </c>
      <c r="GT329" s="633" t="str">
        <f t="shared" si="871"/>
        <v>grey</v>
      </c>
      <c r="GU329" s="633" t="str">
        <f t="shared" si="871"/>
        <v>grey</v>
      </c>
      <c r="GV329" s="633" t="str">
        <f t="shared" si="871"/>
        <v>grey</v>
      </c>
      <c r="GW329" s="633" t="str">
        <f t="shared" si="871"/>
        <v>grey</v>
      </c>
      <c r="GX329" s="633" t="str">
        <f t="shared" si="871"/>
        <v>grey</v>
      </c>
      <c r="GY329" s="633" t="str">
        <f t="shared" si="871"/>
        <v>grey</v>
      </c>
      <c r="GZ329" s="633" t="str">
        <f t="shared" si="871"/>
        <v>grey</v>
      </c>
      <c r="HA329" s="633" t="str">
        <f t="shared" si="871"/>
        <v>grey</v>
      </c>
      <c r="HB329" s="633" t="str">
        <f t="shared" si="871"/>
        <v>grey</v>
      </c>
      <c r="HC329" s="633" t="str">
        <f t="shared" si="871"/>
        <v>grey</v>
      </c>
      <c r="HD329" s="633" t="str">
        <f t="shared" si="871"/>
        <v>grey</v>
      </c>
      <c r="HE329" s="633" t="str">
        <f t="shared" si="871"/>
        <v>grey</v>
      </c>
      <c r="HF329" s="633" t="str">
        <f t="shared" si="871"/>
        <v>grey</v>
      </c>
      <c r="HG329" s="633" t="str">
        <f t="shared" si="871"/>
        <v>grey</v>
      </c>
      <c r="HH329" s="633" t="str">
        <f t="shared" si="871"/>
        <v>grey</v>
      </c>
      <c r="HI329" s="633" t="str">
        <f t="shared" si="871"/>
        <v>grey</v>
      </c>
      <c r="HJ329" s="633" t="str">
        <f t="shared" si="871"/>
        <v>grey</v>
      </c>
      <c r="HK329" s="633" t="str">
        <f t="shared" si="871"/>
        <v>grey</v>
      </c>
      <c r="HL329" s="633" t="str">
        <f t="shared" si="871"/>
        <v>grey</v>
      </c>
      <c r="HM329" s="633" t="str">
        <f t="shared" si="871"/>
        <v>grey</v>
      </c>
      <c r="HN329" s="633" t="str">
        <f t="shared" si="871"/>
        <v>grey</v>
      </c>
      <c r="HO329" s="633" t="str">
        <f t="shared" si="871"/>
        <v>grey</v>
      </c>
      <c r="HP329" s="633" t="str">
        <f t="shared" si="871"/>
        <v>grey</v>
      </c>
      <c r="HQ329" s="633" t="str">
        <f t="shared" si="871"/>
        <v>grey</v>
      </c>
      <c r="HR329" s="633" t="str">
        <f t="shared" si="871"/>
        <v>grey</v>
      </c>
      <c r="HS329" s="1162" t="str">
        <f>IF($GG329="grey","grey",IF(BC329="","",IF(COUNTIF($CV$6:$CV$7,BC329)&gt;0,"","red")))</f>
        <v>grey</v>
      </c>
      <c r="HT329" s="1151" t="str">
        <f>IF($GG329="grey","grey","")</f>
        <v>grey</v>
      </c>
      <c r="HU329" s="1160" t="str">
        <f>IF($GG329="grey","grey","")</f>
        <v>grey</v>
      </c>
    </row>
    <row r="330" spans="2:229">
      <c r="B330" s="1186" t="s">
        <v>291</v>
      </c>
      <c r="C330" s="1187"/>
      <c r="D330" s="1186" t="s">
        <v>292</v>
      </c>
      <c r="E330" s="1187"/>
      <c r="F330" s="1186" t="s">
        <v>293</v>
      </c>
      <c r="G330" s="1187"/>
      <c r="H330" s="1186" t="s">
        <v>294</v>
      </c>
      <c r="I330" s="1187"/>
      <c r="J330" s="1186" t="s">
        <v>295</v>
      </c>
      <c r="K330" s="1187"/>
      <c r="L330" s="1186" t="s">
        <v>296</v>
      </c>
      <c r="M330" s="1187"/>
      <c r="N330" s="30"/>
      <c r="O330" s="1152"/>
      <c r="P330" s="1152"/>
      <c r="Q330" s="1161"/>
      <c r="R330" s="1152"/>
      <c r="S330" s="635" t="s">
        <v>643</v>
      </c>
      <c r="T330" s="635" t="s">
        <v>643</v>
      </c>
      <c r="U330" s="635" t="s">
        <v>643</v>
      </c>
      <c r="V330" s="635" t="s">
        <v>643</v>
      </c>
      <c r="W330" s="635" t="s">
        <v>643</v>
      </c>
      <c r="X330" s="635" t="s">
        <v>643</v>
      </c>
      <c r="Y330" s="635" t="s">
        <v>643</v>
      </c>
      <c r="Z330" s="635" t="s">
        <v>643</v>
      </c>
      <c r="AA330" s="635" t="s">
        <v>643</v>
      </c>
      <c r="AB330" s="635" t="s">
        <v>643</v>
      </c>
      <c r="AC330" s="635" t="s">
        <v>643</v>
      </c>
      <c r="AD330" s="635" t="s">
        <v>643</v>
      </c>
      <c r="AE330" s="635" t="s">
        <v>643</v>
      </c>
      <c r="AF330" s="635" t="s">
        <v>643</v>
      </c>
      <c r="AG330" s="635" t="s">
        <v>643</v>
      </c>
      <c r="AH330" s="635" t="s">
        <v>643</v>
      </c>
      <c r="AI330" s="635" t="s">
        <v>643</v>
      </c>
      <c r="AJ330" s="635" t="s">
        <v>643</v>
      </c>
      <c r="AK330" s="635" t="s">
        <v>643</v>
      </c>
      <c r="AL330" s="635" t="s">
        <v>643</v>
      </c>
      <c r="AM330" s="635" t="s">
        <v>643</v>
      </c>
      <c r="AN330" s="635" t="s">
        <v>643</v>
      </c>
      <c r="AO330" s="635" t="s">
        <v>643</v>
      </c>
      <c r="AP330" s="635" t="s">
        <v>643</v>
      </c>
      <c r="AQ330" s="635" t="s">
        <v>643</v>
      </c>
      <c r="AR330" s="635" t="s">
        <v>643</v>
      </c>
      <c r="AS330" s="635" t="s">
        <v>643</v>
      </c>
      <c r="AT330" s="635" t="s">
        <v>643</v>
      </c>
      <c r="AU330" s="635" t="s">
        <v>643</v>
      </c>
      <c r="AV330" s="635" t="s">
        <v>643</v>
      </c>
      <c r="AW330" s="635" t="s">
        <v>643</v>
      </c>
      <c r="AX330" s="635" t="s">
        <v>643</v>
      </c>
      <c r="AY330" s="635" t="s">
        <v>643</v>
      </c>
      <c r="AZ330" s="635" t="s">
        <v>643</v>
      </c>
      <c r="BA330" s="635" t="s">
        <v>643</v>
      </c>
      <c r="BB330" s="635" t="s">
        <v>643</v>
      </c>
      <c r="BC330" s="1179"/>
      <c r="BD330" s="1152"/>
      <c r="BE330" s="1181"/>
      <c r="BQ330" s="52"/>
      <c r="BS330" s="52"/>
      <c r="BU330" s="52"/>
      <c r="BV330" s="50"/>
      <c r="BW330" s="52"/>
      <c r="BY330" s="52"/>
      <c r="CA330" s="52"/>
      <c r="CC330" s="52"/>
      <c r="CE330" s="52"/>
      <c r="CG330" s="52"/>
      <c r="CH330" s="50"/>
      <c r="CI330" s="52"/>
      <c r="CK330" s="52"/>
      <c r="CM330" s="52"/>
      <c r="DA330" s="1166" t="str">
        <f>IFERROR(IF(COUNT(Q329:Q354)&gt;0,IF($DN328&lt;8,"grey",B330),"grey"),B330)</f>
        <v>grey</v>
      </c>
      <c r="DB330" s="1167"/>
      <c r="DC330" s="1166" t="str">
        <f>IFERROR(IF(COUNT(Q329:Q354)&gt;0,IF($DN328&lt;8,"grey",D330),"grey"),D330)</f>
        <v>grey</v>
      </c>
      <c r="DD330" s="1167"/>
      <c r="DE330" s="1166" t="str">
        <f>IFERROR(IF(COUNT(Q329:Q354)&gt;0,IF($DN328&lt;18,"grey",F330),"grey"),F330)</f>
        <v>grey</v>
      </c>
      <c r="DF330" s="1167"/>
      <c r="DG330" s="1166" t="str">
        <f>IFERROR(IF(COUNT(Q329:Q354)&gt;0,IF($DN328&lt;18,"grey",H330),"grey"),H330)</f>
        <v>grey</v>
      </c>
      <c r="DH330" s="1167"/>
      <c r="DI330" s="1166" t="str">
        <f>IFERROR(IF(COUNT(Q329:Q354)&gt;0,IF($DN328&lt;18,"grey",J330),"grey"),J330)</f>
        <v>grey</v>
      </c>
      <c r="DJ330" s="1167"/>
      <c r="DK330" s="1166" t="str">
        <f>IFERROR(IF(COUNT(Q329:Q354)&gt;0,IF($DN328&lt;18,"grey",L330),"grey"),L330)</f>
        <v>grey</v>
      </c>
      <c r="DL330" s="1167"/>
      <c r="DM330" s="22" t="str">
        <f>IFERROR(INDEX(内線情報!$BL$5:$BL$41,MATCH(R330,内線情報!$AI$5:$AI$43,0),1),"")</f>
        <v/>
      </c>
      <c r="DS330" s="1141"/>
      <c r="DV330" s="1166"/>
      <c r="DW330" s="1167"/>
      <c r="DX330" s="1166"/>
      <c r="DY330" s="1167"/>
      <c r="DZ330" s="1166"/>
      <c r="EA330" s="1167"/>
      <c r="EB330" s="1166"/>
      <c r="EC330" s="1167"/>
      <c r="ED330" s="1166"/>
      <c r="EE330" s="1167"/>
      <c r="EF330" s="1166"/>
      <c r="EG330" s="1167"/>
      <c r="ET330" s="1166"/>
      <c r="EU330" s="1167"/>
      <c r="EV330" s="1166"/>
      <c r="EW330" s="1167"/>
      <c r="EX330" s="1166"/>
      <c r="EY330" s="1167"/>
      <c r="EZ330" s="1166"/>
      <c r="FA330" s="1167"/>
      <c r="FB330" s="1166"/>
      <c r="FC330" s="1167"/>
      <c r="FD330" s="1166"/>
      <c r="FE330" s="1167"/>
      <c r="FF330" s="420"/>
      <c r="FG330" s="420"/>
      <c r="FH330" s="420"/>
      <c r="FI330" s="420"/>
      <c r="FJ330" s="420"/>
      <c r="FK330" s="420"/>
      <c r="FL330" s="420"/>
      <c r="FM330" s="420"/>
      <c r="FN330" s="420"/>
      <c r="FO330" s="420"/>
      <c r="FP330" s="420"/>
      <c r="FQ330" s="420"/>
      <c r="FR330" s="1166"/>
      <c r="FS330" s="1167"/>
      <c r="FT330" s="1166"/>
      <c r="FU330" s="1167"/>
      <c r="FV330" s="1166"/>
      <c r="FW330" s="1167"/>
      <c r="FX330" s="1166"/>
      <c r="FY330" s="1167"/>
      <c r="FZ330" s="1166"/>
      <c r="GA330" s="1167"/>
      <c r="GB330" s="1166"/>
      <c r="GC330" s="1167"/>
      <c r="GE330" s="1152"/>
      <c r="GF330" s="1152"/>
      <c r="GG330" s="1161"/>
      <c r="GH330" s="1152"/>
      <c r="GI330" s="633" t="str">
        <f t="shared" ref="GI330:HR330" si="872">IF(GI326="grey","grey",IF($GG329="grey","grey",IF(S330="","yellow",IF(COUNTIF($CW$6:$CW$7,S330)&gt;0,"","red"))))</f>
        <v>grey</v>
      </c>
      <c r="GJ330" s="633" t="str">
        <f t="shared" si="872"/>
        <v>grey</v>
      </c>
      <c r="GK330" s="633" t="str">
        <f t="shared" si="872"/>
        <v>grey</v>
      </c>
      <c r="GL330" s="633" t="str">
        <f t="shared" si="872"/>
        <v>grey</v>
      </c>
      <c r="GM330" s="633" t="str">
        <f t="shared" si="872"/>
        <v>grey</v>
      </c>
      <c r="GN330" s="633" t="str">
        <f t="shared" si="872"/>
        <v>grey</v>
      </c>
      <c r="GO330" s="633" t="str">
        <f t="shared" si="872"/>
        <v>grey</v>
      </c>
      <c r="GP330" s="633" t="str">
        <f t="shared" si="872"/>
        <v>grey</v>
      </c>
      <c r="GQ330" s="633" t="str">
        <f t="shared" si="872"/>
        <v>grey</v>
      </c>
      <c r="GR330" s="633" t="str">
        <f t="shared" si="872"/>
        <v>grey</v>
      </c>
      <c r="GS330" s="633" t="str">
        <f t="shared" si="872"/>
        <v>grey</v>
      </c>
      <c r="GT330" s="633" t="str">
        <f t="shared" si="872"/>
        <v>grey</v>
      </c>
      <c r="GU330" s="633" t="str">
        <f t="shared" si="872"/>
        <v>grey</v>
      </c>
      <c r="GV330" s="633" t="str">
        <f t="shared" si="872"/>
        <v>grey</v>
      </c>
      <c r="GW330" s="633" t="str">
        <f t="shared" si="872"/>
        <v>grey</v>
      </c>
      <c r="GX330" s="633" t="str">
        <f t="shared" si="872"/>
        <v>grey</v>
      </c>
      <c r="GY330" s="633" t="str">
        <f t="shared" si="872"/>
        <v>grey</v>
      </c>
      <c r="GZ330" s="633" t="str">
        <f t="shared" si="872"/>
        <v>grey</v>
      </c>
      <c r="HA330" s="633" t="str">
        <f t="shared" si="872"/>
        <v>grey</v>
      </c>
      <c r="HB330" s="633" t="str">
        <f t="shared" si="872"/>
        <v>grey</v>
      </c>
      <c r="HC330" s="633" t="str">
        <f t="shared" si="872"/>
        <v>grey</v>
      </c>
      <c r="HD330" s="633" t="str">
        <f t="shared" si="872"/>
        <v>grey</v>
      </c>
      <c r="HE330" s="633" t="str">
        <f t="shared" si="872"/>
        <v>grey</v>
      </c>
      <c r="HF330" s="633" t="str">
        <f t="shared" si="872"/>
        <v>grey</v>
      </c>
      <c r="HG330" s="633" t="str">
        <f t="shared" si="872"/>
        <v>grey</v>
      </c>
      <c r="HH330" s="633" t="str">
        <f t="shared" si="872"/>
        <v>grey</v>
      </c>
      <c r="HI330" s="633" t="str">
        <f t="shared" si="872"/>
        <v>grey</v>
      </c>
      <c r="HJ330" s="633" t="str">
        <f t="shared" si="872"/>
        <v>grey</v>
      </c>
      <c r="HK330" s="633" t="str">
        <f t="shared" si="872"/>
        <v>grey</v>
      </c>
      <c r="HL330" s="633" t="str">
        <f t="shared" si="872"/>
        <v>grey</v>
      </c>
      <c r="HM330" s="633" t="str">
        <f t="shared" si="872"/>
        <v>grey</v>
      </c>
      <c r="HN330" s="633" t="str">
        <f t="shared" si="872"/>
        <v>grey</v>
      </c>
      <c r="HO330" s="633" t="str">
        <f t="shared" si="872"/>
        <v>grey</v>
      </c>
      <c r="HP330" s="633" t="str">
        <f t="shared" si="872"/>
        <v>grey</v>
      </c>
      <c r="HQ330" s="633" t="str">
        <f t="shared" si="872"/>
        <v>grey</v>
      </c>
      <c r="HR330" s="633" t="str">
        <f t="shared" si="872"/>
        <v>grey</v>
      </c>
      <c r="HS330" s="1163"/>
      <c r="HT330" s="1152"/>
      <c r="HU330" s="1161"/>
    </row>
    <row r="331" spans="2:229">
      <c r="B331" s="34" t="s">
        <v>57</v>
      </c>
      <c r="C331" s="35"/>
      <c r="D331" s="34" t="s">
        <v>57</v>
      </c>
      <c r="E331" s="35"/>
      <c r="F331" s="34" t="s">
        <v>57</v>
      </c>
      <c r="G331" s="35"/>
      <c r="H331" s="34" t="s">
        <v>57</v>
      </c>
      <c r="I331" s="35"/>
      <c r="J331" s="34" t="s">
        <v>57</v>
      </c>
      <c r="K331" s="35"/>
      <c r="L331" s="34" t="s">
        <v>57</v>
      </c>
      <c r="M331" s="35"/>
      <c r="N331" s="30"/>
      <c r="O331" s="1151">
        <v>2</v>
      </c>
      <c r="P331" s="1151" t="str">
        <f>IFERROR(INDEX(内線情報!$C$5:$C$54,MATCH($Q331,内線情報!$B$5:$B$54,0)),"")&amp;""</f>
        <v/>
      </c>
      <c r="Q331" s="1160"/>
      <c r="R331" s="1151" t="str">
        <f>IFERROR(INDEX(内線情報!$D$5:$D$54,MATCH($Q331,内線情報!$B$5:$B$54,0)),"")&amp;""</f>
        <v/>
      </c>
      <c r="S331" s="634" t="s">
        <v>643</v>
      </c>
      <c r="T331" s="634" t="s">
        <v>643</v>
      </c>
      <c r="U331" s="634" t="s">
        <v>643</v>
      </c>
      <c r="V331" s="634" t="s">
        <v>643</v>
      </c>
      <c r="W331" s="634" t="s">
        <v>643</v>
      </c>
      <c r="X331" s="634" t="s">
        <v>643</v>
      </c>
      <c r="Y331" s="634" t="s">
        <v>643</v>
      </c>
      <c r="Z331" s="634" t="s">
        <v>643</v>
      </c>
      <c r="AA331" s="634" t="s">
        <v>643</v>
      </c>
      <c r="AB331" s="634" t="s">
        <v>643</v>
      </c>
      <c r="AC331" s="634" t="s">
        <v>643</v>
      </c>
      <c r="AD331" s="634" t="s">
        <v>643</v>
      </c>
      <c r="AE331" s="634" t="s">
        <v>643</v>
      </c>
      <c r="AF331" s="634" t="s">
        <v>643</v>
      </c>
      <c r="AG331" s="634" t="s">
        <v>643</v>
      </c>
      <c r="AH331" s="634" t="s">
        <v>643</v>
      </c>
      <c r="AI331" s="634" t="s">
        <v>643</v>
      </c>
      <c r="AJ331" s="634" t="s">
        <v>643</v>
      </c>
      <c r="AK331" s="634" t="s">
        <v>643</v>
      </c>
      <c r="AL331" s="634" t="s">
        <v>643</v>
      </c>
      <c r="AM331" s="634" t="s">
        <v>643</v>
      </c>
      <c r="AN331" s="634" t="s">
        <v>643</v>
      </c>
      <c r="AO331" s="634" t="s">
        <v>643</v>
      </c>
      <c r="AP331" s="634" t="s">
        <v>643</v>
      </c>
      <c r="AQ331" s="634" t="s">
        <v>643</v>
      </c>
      <c r="AR331" s="634" t="s">
        <v>643</v>
      </c>
      <c r="AS331" s="634" t="s">
        <v>643</v>
      </c>
      <c r="AT331" s="634" t="s">
        <v>643</v>
      </c>
      <c r="AU331" s="634" t="s">
        <v>643</v>
      </c>
      <c r="AV331" s="634" t="s">
        <v>643</v>
      </c>
      <c r="AW331" s="634" t="s">
        <v>643</v>
      </c>
      <c r="AX331" s="634" t="s">
        <v>643</v>
      </c>
      <c r="AY331" s="634" t="s">
        <v>643</v>
      </c>
      <c r="AZ331" s="634" t="s">
        <v>643</v>
      </c>
      <c r="BA331" s="634" t="s">
        <v>643</v>
      </c>
      <c r="BB331" s="634" t="s">
        <v>643</v>
      </c>
      <c r="BC331" s="1178" t="s">
        <v>643</v>
      </c>
      <c r="BD331" s="1151" t="str">
        <f>IFERROR(IF(Q331="","",IF(ISBLANK(INDEX(内線情報!$G$5:$G$54,Q331)),1,DS331)),"")&amp;""</f>
        <v/>
      </c>
      <c r="BE331" s="1180"/>
      <c r="BU331" s="50"/>
      <c r="BV331" s="50"/>
      <c r="BW331" s="50"/>
      <c r="CG331" s="50"/>
      <c r="CH331" s="50"/>
      <c r="CI331" s="50"/>
      <c r="DA331" s="34" t="str">
        <f>IF(DA330="grey","grey",IF(B331="","yellow",IF(COUNTIF($BG$6:$BG$39,B331)&gt;0,"","red")))</f>
        <v>grey</v>
      </c>
      <c r="DB331" s="35" t="str">
        <f ca="1">IF(DA330="grey","grey",IFERROR(IF(COUNTIF(INDIRECT(B331),SUBSTITUTE(C331,"*","~")),EU331,"red"),IF(AND(C331&lt;&gt;$BG$7,C331&lt;&gt;$BG$8,C331&lt;&gt;$BG$9,C331&lt;&gt;$BG$10,C331&lt;&gt;$BG$11,C331&lt;&gt;$BG$12,C331&lt;&gt;$BG$13),"grey",EU331)))</f>
        <v>grey</v>
      </c>
      <c r="DC331" s="34" t="str">
        <f>IF(DC330="grey","grey",IF(D331="","yellow",IF(COUNTIF($BG$6:$BG$39,D331)&gt;0,"","red")))</f>
        <v>grey</v>
      </c>
      <c r="DD331" s="35" t="str">
        <f ca="1">IF(DC330="grey","grey",IFERROR(IF(COUNTIF(INDIRECT(D331),SUBSTITUTE(E331,"*","~")),EW331,"red"),IF(AND(E331&lt;&gt;$BG$7,E331&lt;&gt;$BG$8,E331&lt;&gt;$BG$9,E331&lt;&gt;$BG$10,E331&lt;&gt;$BG$11,E331&lt;&gt;$BG$12,E331&lt;&gt;$BG$13),"grey",EW331)))</f>
        <v>grey</v>
      </c>
      <c r="DE331" s="34" t="str">
        <f>IF(DE330="grey","grey",IF(F331="","yellow",IF(COUNTIF($BG$6:$BG$39,F331)&gt;0,"","red")))</f>
        <v>grey</v>
      </c>
      <c r="DF331" s="35" t="str">
        <f ca="1">IF(DE330="grey","grey",IFERROR(IF(COUNTIF(INDIRECT(F331),SUBSTITUTE(G331,"*","~")),EY331,"red"),IF(AND(G331&lt;&gt;$BG$7,G331&lt;&gt;$BG$8,G331&lt;&gt;$BG$9,G331&lt;&gt;$BG$10,G331&lt;&gt;$BG$11,G331&lt;&gt;$BG$12,G331&lt;&gt;$BG$13),"grey",EY331)))</f>
        <v>grey</v>
      </c>
      <c r="DG331" s="34" t="str">
        <f>IF(DG330="grey","grey",IF(H331="","yellow",IF(COUNTIF($BG$6:$BG$39,H331)&gt;0,"","red")))</f>
        <v>grey</v>
      </c>
      <c r="DH331" s="35" t="str">
        <f ca="1">IF(DG330="grey","grey",IFERROR(IF(COUNTIF(INDIRECT(H331),SUBSTITUTE(I331,"*","~")),FA331,"red"),IF(AND(I331&lt;&gt;$BG$7,I331&lt;&gt;$BG$8,I331&lt;&gt;$BG$9,I331&lt;&gt;$BG$10,I331&lt;&gt;$BG$11,I331&lt;&gt;$BG$12,I331&lt;&gt;$BG$13),"grey",FA331)))</f>
        <v>grey</v>
      </c>
      <c r="DI331" s="34" t="str">
        <f>IF(DI330="grey","grey",IF(J331="","yellow",IF(COUNTIF($BG$6:$BG$39,J331)&gt;0,"","red")))</f>
        <v>grey</v>
      </c>
      <c r="DJ331" s="35" t="str">
        <f ca="1">IF(DI330="grey","grey",IFERROR(IF(COUNTIF(INDIRECT(J331),SUBSTITUTE(K331,"*","~")),FC331,"red"),IF(AND(K331&lt;&gt;$BG$7,K331&lt;&gt;$BG$8,K331&lt;&gt;$BG$9,K331&lt;&gt;$BG$10,K331&lt;&gt;$BG$11,K331&lt;&gt;$BG$12,K331&lt;&gt;$BG$13),"grey",FC331)))</f>
        <v>grey</v>
      </c>
      <c r="DK331" s="34" t="str">
        <f>IF(DK330="grey","grey",IF(L331="","yellow",IF(COUNTIF($BG$6:$BG$39,L331)&gt;0,"","red")))</f>
        <v>grey</v>
      </c>
      <c r="DL331" s="35" t="str">
        <f ca="1">IF(DK330="grey","grey",IFERROR(IF(COUNTIF(INDIRECT(L331),SUBSTITUTE(M331,"*","~")),FE331,"red"),IF(AND(M331&lt;&gt;$BG$7,M331&lt;&gt;$BG$8,M331&lt;&gt;$BG$9,M331&lt;&gt;$BG$10,M331&lt;&gt;$BG$11,M331&lt;&gt;$BG$12,M331&lt;&gt;$BG$13),"grey",FE331)))</f>
        <v>grey</v>
      </c>
      <c r="DM331" s="22" t="str">
        <f>IFERROR(INDEX(内線情報!$BL$5:$BL$41,MATCH(R331,内線情報!$AI$5:$AI$43,0),1),"")</f>
        <v/>
      </c>
      <c r="DS331" s="1141" t="e">
        <f>INDEX(内線情報!$G$5:$G$54,MATCH(Q331,DK,0))</f>
        <v>#N/A</v>
      </c>
      <c r="DV331" s="34" t="str">
        <f>CONCATENATE(B331,C331)</f>
        <v>未使用</v>
      </c>
      <c r="DW331" s="35"/>
      <c r="DX331" s="34" t="str">
        <f>CONCATENATE(D331,E331)</f>
        <v>未使用</v>
      </c>
      <c r="DY331" s="35"/>
      <c r="DZ331" s="34" t="str">
        <f>CONCATENATE(F331,G331)</f>
        <v>未使用</v>
      </c>
      <c r="EA331" s="35"/>
      <c r="EB331" s="34" t="str">
        <f>CONCATENATE(H331,I331)</f>
        <v>未使用</v>
      </c>
      <c r="EC331" s="35"/>
      <c r="ED331" s="34" t="str">
        <f>CONCATENATE(J331,K331)</f>
        <v>未使用</v>
      </c>
      <c r="EE331" s="35"/>
      <c r="EF331" s="34" t="str">
        <f>CONCATENATE(L331,M331)</f>
        <v>未使用</v>
      </c>
      <c r="EG331" s="35"/>
      <c r="EH331" s="22">
        <f>COUNTIF($DV$6:$EG$34,DV331)</f>
        <v>18</v>
      </c>
      <c r="EJ331" s="22">
        <f>COUNTIF($DV$6:$EG$34,DX331)</f>
        <v>18</v>
      </c>
      <c r="EL331" s="22">
        <f>COUNTIF($DV$6:$EG$34,DZ331)</f>
        <v>18</v>
      </c>
      <c r="EN331" s="22">
        <f>COUNTIF($DV$6:$EG$34,EB331)</f>
        <v>18</v>
      </c>
      <c r="EP331" s="22">
        <f>COUNTIF($DV$6:$EG$34,ED331)</f>
        <v>18</v>
      </c>
      <c r="ER331" s="22">
        <f>COUNTIF($DV$6:$EG$34,EF331)</f>
        <v>18</v>
      </c>
      <c r="ET331" s="34" t="str">
        <f>IF(DV331="未使用","",IF(EH331&lt;2,"","red"))</f>
        <v/>
      </c>
      <c r="EU331" s="35" t="str">
        <f>IF(B331="ボックスキー","",IF(C331="","red",FS331))</f>
        <v>red</v>
      </c>
      <c r="EV331" s="34" t="str">
        <f>IF(DX331="未使用","",IF(EJ331&lt;2,"","red"))</f>
        <v/>
      </c>
      <c r="EW331" s="35" t="str">
        <f>IF(D331="ボックスキー","",IF(E331="","red",FU331))</f>
        <v>red</v>
      </c>
      <c r="EX331" s="34" t="str">
        <f>IF(DZ331="未使用","",IF(EL331&lt;2,"","red"))</f>
        <v/>
      </c>
      <c r="EY331" s="35" t="str">
        <f>IF(F331="ボックスキー","",IF(G331="","red",FW331))</f>
        <v>red</v>
      </c>
      <c r="EZ331" s="34" t="str">
        <f>IF(EB331="未使用","",IF(EN331&lt;2,"","red"))</f>
        <v/>
      </c>
      <c r="FA331" s="35" t="str">
        <f>IF(H331="ボックスキー","",IF(I331="","red",FY331))</f>
        <v>red</v>
      </c>
      <c r="FB331" s="34" t="str">
        <f>IF(ED331="未使用","",IF(EP331&lt;2,"","red"))</f>
        <v/>
      </c>
      <c r="FC331" s="35" t="str">
        <f>IF(J331="ボックスキー","",IF(K331="","red",GA331))</f>
        <v>red</v>
      </c>
      <c r="FD331" s="34" t="str">
        <f>IF(EF331="未使用","",IF(ER331&lt;2,"","red"))</f>
        <v/>
      </c>
      <c r="FE331" s="35" t="str">
        <f>IF(L331="ボックスキー","",IF(M331="","red",GC331))</f>
        <v>red</v>
      </c>
      <c r="FF331" s="419"/>
      <c r="FG331" s="419"/>
      <c r="FH331" s="419"/>
      <c r="FI331" s="419"/>
      <c r="FJ331" s="419"/>
      <c r="FK331" s="419"/>
      <c r="FL331" s="419"/>
      <c r="FM331" s="419"/>
      <c r="FN331" s="419"/>
      <c r="FO331" s="419"/>
      <c r="FP331" s="419"/>
      <c r="FQ331" s="419"/>
      <c r="FR331" s="34"/>
      <c r="FS331" s="35" t="str">
        <f>IF(B331=$FG$6,INDEX($FG$7:$FG$18,C331),IF(B331=$FH$6,INDEX($FH$7:$FH$12,C331),IF(B331=$FI$6,INDEX($FI$7:$FI$18,C331),IF(B331=$FJ$6,INDEX($FJ$7:$FJ$56,C331),"none"))))</f>
        <v>none</v>
      </c>
      <c r="FT331" s="34"/>
      <c r="FU331" s="35" t="str">
        <f>IF(D331=$FG$6,INDEX($FG$7:$FG$18,E331),IF(D331=$FH$6,INDEX($FH$7:$FH$12,E331),IF(D331=$FI$6,INDEX($FI$7:$FI$18,E331),IF(D331=$FJ$6,INDEX($FJ$7:$FJ$56,E331),"none"))))</f>
        <v>none</v>
      </c>
      <c r="FV331" s="34"/>
      <c r="FW331" s="35" t="str">
        <f>IF(F331=$FG$6,INDEX($FG$7:$FG$18,G331),IF(F331=$FH$6,INDEX($FH$7:$FH$12,G331),IF(F331=$FI$6,INDEX($FI$7:$FI$18,G331),IF(F331=$FJ$6,INDEX($FJ$7:$FJ$56,G331),"none"))))</f>
        <v>none</v>
      </c>
      <c r="FX331" s="34"/>
      <c r="FY331" s="35" t="str">
        <f>IF(H331=$FG$6,INDEX($FG$7:$FG$18,I331),IF(H331=$FH$6,INDEX($FH$7:$FH$12,I331),IF(H331=$FI$6,INDEX($FI$7:$FI$18,I331),IF(H331=$FJ$6,INDEX($FJ$7:$FJ$56,I331),"none"))))</f>
        <v>none</v>
      </c>
      <c r="FZ331" s="34"/>
      <c r="GA331" s="35" t="str">
        <f>IF(J331=$FG$6,INDEX($FG$7:$FG$18,K331),IF(J331=$FH$6,INDEX($FH$7:$FH$12,K331),IF(J331=$FI$6,INDEX($FI$7:$FI$18,K331),IF(J331=$FJ$6,INDEX($FJ$7:$FJ$56,K331),"none"))))</f>
        <v>none</v>
      </c>
      <c r="GB331" s="34"/>
      <c r="GC331" s="35" t="str">
        <f>IF(L331=$FG$6,INDEX($FG$7:$FG$18,M331),IF(L331=$FH$6,INDEX($FH$7:$FH$12,M331),IF(L331=$FI$6,INDEX($FI$7:$FI$18,M331),IF(L331=$FJ$6,INDEX($FJ$7:$FJ$56,M331),"none"))))</f>
        <v>none</v>
      </c>
      <c r="GE331" s="1151" t="str">
        <f>IF($GF331="grey","grey","")</f>
        <v>grey</v>
      </c>
      <c r="GF331" s="1151" t="str">
        <f>IF($GG331="grey","grey","")</f>
        <v>grey</v>
      </c>
      <c r="GG331" s="1160" t="str">
        <f>IF(Q331="","grey",IF(COUNTIF(Q:Q,Q331)&gt;1,"red",IF(COUNTIF(_DK,Q331)&gt;0,"","red")))</f>
        <v>grey</v>
      </c>
      <c r="GH331" s="1151" t="str">
        <f>IF($GF331="grey","grey","")</f>
        <v>grey</v>
      </c>
      <c r="GI331" s="633" t="str">
        <f t="shared" ref="GI331:HR331" si="873">IF(GI326="grey","grey",IF($GG331="grey","grey",IF(S331="","yellow",IF(COUNTIF($CT$6:$CT$21,S331)&gt;0,"","red"))))</f>
        <v>grey</v>
      </c>
      <c r="GJ331" s="633" t="str">
        <f t="shared" si="873"/>
        <v>grey</v>
      </c>
      <c r="GK331" s="633" t="str">
        <f t="shared" si="873"/>
        <v>grey</v>
      </c>
      <c r="GL331" s="633" t="str">
        <f t="shared" si="873"/>
        <v>grey</v>
      </c>
      <c r="GM331" s="633" t="str">
        <f t="shared" si="873"/>
        <v>grey</v>
      </c>
      <c r="GN331" s="633" t="str">
        <f t="shared" si="873"/>
        <v>grey</v>
      </c>
      <c r="GO331" s="633" t="str">
        <f t="shared" si="873"/>
        <v>grey</v>
      </c>
      <c r="GP331" s="633" t="str">
        <f t="shared" si="873"/>
        <v>grey</v>
      </c>
      <c r="GQ331" s="633" t="str">
        <f t="shared" si="873"/>
        <v>grey</v>
      </c>
      <c r="GR331" s="633" t="str">
        <f t="shared" si="873"/>
        <v>grey</v>
      </c>
      <c r="GS331" s="633" t="str">
        <f t="shared" si="873"/>
        <v>grey</v>
      </c>
      <c r="GT331" s="633" t="str">
        <f t="shared" si="873"/>
        <v>grey</v>
      </c>
      <c r="GU331" s="633" t="str">
        <f t="shared" si="873"/>
        <v>grey</v>
      </c>
      <c r="GV331" s="633" t="str">
        <f t="shared" si="873"/>
        <v>grey</v>
      </c>
      <c r="GW331" s="633" t="str">
        <f t="shared" si="873"/>
        <v>grey</v>
      </c>
      <c r="GX331" s="633" t="str">
        <f t="shared" si="873"/>
        <v>grey</v>
      </c>
      <c r="GY331" s="633" t="str">
        <f t="shared" si="873"/>
        <v>grey</v>
      </c>
      <c r="GZ331" s="633" t="str">
        <f t="shared" si="873"/>
        <v>grey</v>
      </c>
      <c r="HA331" s="633" t="str">
        <f t="shared" si="873"/>
        <v>grey</v>
      </c>
      <c r="HB331" s="633" t="str">
        <f t="shared" si="873"/>
        <v>grey</v>
      </c>
      <c r="HC331" s="633" t="str">
        <f t="shared" si="873"/>
        <v>grey</v>
      </c>
      <c r="HD331" s="633" t="str">
        <f t="shared" si="873"/>
        <v>grey</v>
      </c>
      <c r="HE331" s="633" t="str">
        <f t="shared" si="873"/>
        <v>grey</v>
      </c>
      <c r="HF331" s="633" t="str">
        <f t="shared" si="873"/>
        <v>grey</v>
      </c>
      <c r="HG331" s="633" t="str">
        <f t="shared" si="873"/>
        <v>grey</v>
      </c>
      <c r="HH331" s="633" t="str">
        <f t="shared" si="873"/>
        <v>grey</v>
      </c>
      <c r="HI331" s="633" t="str">
        <f t="shared" si="873"/>
        <v>grey</v>
      </c>
      <c r="HJ331" s="633" t="str">
        <f t="shared" si="873"/>
        <v>grey</v>
      </c>
      <c r="HK331" s="633" t="str">
        <f t="shared" si="873"/>
        <v>grey</v>
      </c>
      <c r="HL331" s="633" t="str">
        <f t="shared" si="873"/>
        <v>grey</v>
      </c>
      <c r="HM331" s="633" t="str">
        <f t="shared" si="873"/>
        <v>grey</v>
      </c>
      <c r="HN331" s="633" t="str">
        <f t="shared" si="873"/>
        <v>grey</v>
      </c>
      <c r="HO331" s="633" t="str">
        <f t="shared" si="873"/>
        <v>grey</v>
      </c>
      <c r="HP331" s="633" t="str">
        <f t="shared" si="873"/>
        <v>grey</v>
      </c>
      <c r="HQ331" s="633" t="str">
        <f t="shared" si="873"/>
        <v>grey</v>
      </c>
      <c r="HR331" s="633" t="str">
        <f t="shared" si="873"/>
        <v>grey</v>
      </c>
      <c r="HS331" s="1162" t="str">
        <f t="shared" ref="HS331" si="874">IF($GG331="grey","grey",IF(BC331="","",IF(COUNTIF($CV$6:$CV$7,BC331)&gt;0,"","red")))</f>
        <v>grey</v>
      </c>
      <c r="HT331" s="1151" t="str">
        <f t="shared" ref="HT331:HU331" si="875">IF($GG331="grey","grey","")</f>
        <v>grey</v>
      </c>
      <c r="HU331" s="1160" t="str">
        <f t="shared" si="875"/>
        <v>grey</v>
      </c>
    </row>
    <row r="332" spans="2:229">
      <c r="B332" s="1175" t="str">
        <f>IFERROR(INDEX($DV:$DV,ROW()),"")&amp;""</f>
        <v/>
      </c>
      <c r="C332" s="1176"/>
      <c r="D332" s="1177" t="str">
        <f>IFERROR(INDEX($DX:$DX,ROW()),"")&amp;""</f>
        <v/>
      </c>
      <c r="E332" s="1176"/>
      <c r="F332" s="1175" t="str">
        <f>IFERROR(INDEX($DZ:$DZ,ROW()),"")&amp;""</f>
        <v/>
      </c>
      <c r="G332" s="1176"/>
      <c r="H332" s="1175" t="str">
        <f>IFERROR(INDEX($EB:$EB,ROW()),"")&amp;""</f>
        <v/>
      </c>
      <c r="I332" s="1176"/>
      <c r="J332" s="1175" t="str">
        <f>IFERROR(INDEX($ED:$ED,ROW()),"")&amp;""</f>
        <v/>
      </c>
      <c r="K332" s="1176"/>
      <c r="L332" s="1175" t="str">
        <f>IFERROR(INDEX($EF:$EF,ROW()),"")&amp;""</f>
        <v/>
      </c>
      <c r="M332" s="1176"/>
      <c r="N332" s="30"/>
      <c r="O332" s="1152"/>
      <c r="P332" s="1152"/>
      <c r="Q332" s="1161"/>
      <c r="R332" s="1152"/>
      <c r="S332" s="635" t="s">
        <v>643</v>
      </c>
      <c r="T332" s="635" t="s">
        <v>643</v>
      </c>
      <c r="U332" s="635" t="s">
        <v>643</v>
      </c>
      <c r="V332" s="635" t="s">
        <v>643</v>
      </c>
      <c r="W332" s="635" t="s">
        <v>643</v>
      </c>
      <c r="X332" s="635" t="s">
        <v>643</v>
      </c>
      <c r="Y332" s="635" t="s">
        <v>643</v>
      </c>
      <c r="Z332" s="635" t="s">
        <v>643</v>
      </c>
      <c r="AA332" s="635" t="s">
        <v>643</v>
      </c>
      <c r="AB332" s="635" t="s">
        <v>643</v>
      </c>
      <c r="AC332" s="635" t="s">
        <v>643</v>
      </c>
      <c r="AD332" s="635" t="s">
        <v>643</v>
      </c>
      <c r="AE332" s="635" t="s">
        <v>643</v>
      </c>
      <c r="AF332" s="635" t="s">
        <v>643</v>
      </c>
      <c r="AG332" s="635" t="s">
        <v>643</v>
      </c>
      <c r="AH332" s="635" t="s">
        <v>643</v>
      </c>
      <c r="AI332" s="635" t="s">
        <v>643</v>
      </c>
      <c r="AJ332" s="635" t="s">
        <v>643</v>
      </c>
      <c r="AK332" s="635" t="s">
        <v>643</v>
      </c>
      <c r="AL332" s="635" t="s">
        <v>643</v>
      </c>
      <c r="AM332" s="635" t="s">
        <v>643</v>
      </c>
      <c r="AN332" s="635" t="s">
        <v>643</v>
      </c>
      <c r="AO332" s="635" t="s">
        <v>643</v>
      </c>
      <c r="AP332" s="635" t="s">
        <v>643</v>
      </c>
      <c r="AQ332" s="635" t="s">
        <v>643</v>
      </c>
      <c r="AR332" s="635" t="s">
        <v>643</v>
      </c>
      <c r="AS332" s="635" t="s">
        <v>643</v>
      </c>
      <c r="AT332" s="635" t="s">
        <v>643</v>
      </c>
      <c r="AU332" s="635" t="s">
        <v>643</v>
      </c>
      <c r="AV332" s="635" t="s">
        <v>643</v>
      </c>
      <c r="AW332" s="635" t="s">
        <v>643</v>
      </c>
      <c r="AX332" s="635" t="s">
        <v>643</v>
      </c>
      <c r="AY332" s="635" t="s">
        <v>643</v>
      </c>
      <c r="AZ332" s="635" t="s">
        <v>643</v>
      </c>
      <c r="BA332" s="635" t="s">
        <v>643</v>
      </c>
      <c r="BB332" s="635" t="s">
        <v>643</v>
      </c>
      <c r="BC332" s="1179"/>
      <c r="BD332" s="1152"/>
      <c r="BE332" s="1181"/>
      <c r="BP332" s="50" t="e">
        <f>INDEX(番号!$CA$5:$CB$44,C331,2)</f>
        <v>#VALUE!</v>
      </c>
      <c r="BQ332" s="50" t="str">
        <f>IF(C331="","",IF(BP332="",INDEX(番号!$CA$44:$CB330,C331,2),BP332))</f>
        <v/>
      </c>
      <c r="BR332" s="50" t="e">
        <f>INDEX(番号!$CC$5:$CE$52,C331,3)</f>
        <v>#VALUE!</v>
      </c>
      <c r="BS332" s="50" t="str">
        <f>IF(C331="","",IF(BR332="0",INDEX(番号!$CC$5:$CE$52,C331,2),BR332))&amp;""</f>
        <v/>
      </c>
      <c r="BT332" s="50" t="e">
        <f>INDEX(番号!$CA$5:$CB$44,E331,2)</f>
        <v>#VALUE!</v>
      </c>
      <c r="BU332" s="50" t="str">
        <f>IF(E331="","",IF(BT332="",INDEX(番号!$CA$44:$CB330,E331,2),BT332))&amp;""</f>
        <v/>
      </c>
      <c r="BV332" s="50" t="e">
        <f>INDEX(番号!$CC$5:$CE$52,E331,3)</f>
        <v>#VALUE!</v>
      </c>
      <c r="BW332" s="50" t="str">
        <f>IF(E331="","",IF(BV332="0",INDEX(番号!$CC$5:$CE$52,E331,2),BV332))&amp;""</f>
        <v/>
      </c>
      <c r="BX332" s="50" t="e">
        <f>INDEX(番号!$CA$5:$CB$44,G331,2)</f>
        <v>#VALUE!</v>
      </c>
      <c r="BY332" s="50" t="str">
        <f>IF(G331="","",IF(BX332="",INDEX(番号!$CA$44:$CB330,G331,2),BX332))&amp;""</f>
        <v/>
      </c>
      <c r="BZ332" s="50" t="e">
        <f>INDEX(番号!$CC$5:$CE$52,G331,3)</f>
        <v>#VALUE!</v>
      </c>
      <c r="CA332" s="50" t="str">
        <f>IF(G331="","",IF(BZ332="0",INDEX(番号!$CC$5:$CE$52,G331,2),BZ332))&amp;""</f>
        <v/>
      </c>
      <c r="CB332" s="50" t="e">
        <f>INDEX(番号!$CA$5:$CB$44,I331,2)</f>
        <v>#VALUE!</v>
      </c>
      <c r="CC332" s="50" t="str">
        <f>IF(I331="","",IF(CB332="",INDEX(番号!$CA$44:$CB330,I331,2),CB332))&amp;""</f>
        <v/>
      </c>
      <c r="CD332" s="50" t="e">
        <f>INDEX(番号!$CC$5:$CE$52,I331,3)</f>
        <v>#VALUE!</v>
      </c>
      <c r="CE332" s="50" t="str">
        <f>IF(I331="","",IF(CD332="0",INDEX(番号!$CC$5:$CE$52,I331,2),CD332))&amp;""</f>
        <v/>
      </c>
      <c r="CF332" s="50" t="e">
        <f>INDEX(番号!$CA$5:$CB$44,K331,2)</f>
        <v>#VALUE!</v>
      </c>
      <c r="CG332" s="50" t="str">
        <f>IF(K331="","",IF(CF332="",INDEX(番号!$CA$5:$CB$44,K331,1),CF332))&amp;""</f>
        <v/>
      </c>
      <c r="CH332" s="50" t="e">
        <f>INDEX(番号!$CC$5:$CE$52,K331,3)</f>
        <v>#VALUE!</v>
      </c>
      <c r="CI332" s="50" t="str">
        <f>IF(K331="","",IF(CH332="0",INDEX(番号!$CC$5:$CE$52,K331,2),CH332))&amp;""</f>
        <v/>
      </c>
      <c r="CJ332" s="50" t="e">
        <f>INDEX(番号!$CA$5:$CB$44,M331,2)</f>
        <v>#VALUE!</v>
      </c>
      <c r="CK332" s="50" t="str">
        <f>IF(M331="","",IF(CJ332="",INDEX(番号!$CA$5:$CB$44,M331,1),CJ332))&amp;""</f>
        <v/>
      </c>
      <c r="CL332" s="50" t="e">
        <f>INDEX(番号!$CC$5:$CE$52,M331,3)</f>
        <v>#VALUE!</v>
      </c>
      <c r="CM332" s="50" t="str">
        <f>IF(M331="","",IF(CL332="0",INDEX(番号!$CC$5:$CE$52,M331,2),CL332))&amp;""</f>
        <v/>
      </c>
      <c r="DA332" s="1153" t="str">
        <f>IF(DA330="grey","grey","")</f>
        <v>grey</v>
      </c>
      <c r="DB332" s="1154"/>
      <c r="DC332" s="1153" t="str">
        <f>IF(DC330="grey","grey","")</f>
        <v>grey</v>
      </c>
      <c r="DD332" s="1154"/>
      <c r="DE332" s="1153" t="str">
        <f>IF(DE330="grey","grey","")</f>
        <v>grey</v>
      </c>
      <c r="DF332" s="1154"/>
      <c r="DG332" s="1153" t="str">
        <f>IF(DG330="grey","grey","")</f>
        <v>grey</v>
      </c>
      <c r="DH332" s="1154"/>
      <c r="DI332" s="1153" t="str">
        <f>IF(DI330="grey","grey","")</f>
        <v>grey</v>
      </c>
      <c r="DJ332" s="1154"/>
      <c r="DK332" s="1153" t="str">
        <f>IF(DK330="grey","grey","")</f>
        <v>grey</v>
      </c>
      <c r="DL332" s="1154"/>
      <c r="DM332" s="22" t="str">
        <f>IFERROR(INDEX(内線情報!$BL$5:$BL$41,MATCH(R332,内線情報!$AI$5:$AI$43,0),1),"")</f>
        <v/>
      </c>
      <c r="DS332" s="1141"/>
      <c r="DV332" s="1153" t="str">
        <f>IF(B331="DK",BQ332,IF(B331="NK",BS332,""))</f>
        <v/>
      </c>
      <c r="DW332" s="1154"/>
      <c r="DX332" s="1155" t="str">
        <f>IF(D331="DK",BU332,IF(D331="NK",BW332,""))</f>
        <v/>
      </c>
      <c r="DY332" s="1156"/>
      <c r="DZ332" s="1155" t="str">
        <f>IF(F331="DK",BY332,IF(F331="NK",CA332,""))</f>
        <v/>
      </c>
      <c r="EA332" s="1156"/>
      <c r="EB332" s="1155" t="str">
        <f>IF(H331="DK",CC332,IF(H331="NK",CE332,""))</f>
        <v/>
      </c>
      <c r="EC332" s="1156"/>
      <c r="ED332" s="1155" t="str">
        <f>IF(J331="DK",CG332,IF(J331="NK",CI332,""))</f>
        <v/>
      </c>
      <c r="EE332" s="1156"/>
      <c r="EF332" s="1155" t="str">
        <f>IF(L331="DK",CK332,IF(L331="NK",CM332,""))</f>
        <v/>
      </c>
      <c r="EG332" s="1156"/>
      <c r="ET332" s="1153"/>
      <c r="EU332" s="1154"/>
      <c r="EV332" s="1153"/>
      <c r="EW332" s="1154"/>
      <c r="EX332" s="1153"/>
      <c r="EY332" s="1154"/>
      <c r="EZ332" s="1153"/>
      <c r="FA332" s="1154"/>
      <c r="FB332" s="1153"/>
      <c r="FC332" s="1154"/>
      <c r="FD332" s="1153"/>
      <c r="FE332" s="1154"/>
      <c r="FF332" s="411"/>
      <c r="FG332" s="411"/>
      <c r="FH332" s="411"/>
      <c r="FI332" s="411"/>
      <c r="FJ332" s="411"/>
      <c r="FK332" s="411"/>
      <c r="FL332" s="411"/>
      <c r="FM332" s="411"/>
      <c r="FN332" s="411"/>
      <c r="FO332" s="411"/>
      <c r="FP332" s="411"/>
      <c r="FQ332" s="411"/>
      <c r="FR332" s="1153"/>
      <c r="FS332" s="1154"/>
      <c r="FT332" s="1153"/>
      <c r="FU332" s="1154"/>
      <c r="FV332" s="1153"/>
      <c r="FW332" s="1154"/>
      <c r="FX332" s="1153"/>
      <c r="FY332" s="1154"/>
      <c r="FZ332" s="1153"/>
      <c r="GA332" s="1154"/>
      <c r="GB332" s="1153"/>
      <c r="GC332" s="1154"/>
      <c r="GE332" s="1152"/>
      <c r="GF332" s="1152"/>
      <c r="GG332" s="1161"/>
      <c r="GH332" s="1152"/>
      <c r="GI332" s="633" t="str">
        <f t="shared" ref="GI332:HR332" si="876">IF(GI326="grey","grey",IF($GG331="grey","grey",IF(S332="","yellow",IF(COUNTIF($CW$6:$CW$7,S332)&gt;0,"","red"))))</f>
        <v>grey</v>
      </c>
      <c r="GJ332" s="633" t="str">
        <f t="shared" si="876"/>
        <v>grey</v>
      </c>
      <c r="GK332" s="633" t="str">
        <f t="shared" si="876"/>
        <v>grey</v>
      </c>
      <c r="GL332" s="633" t="str">
        <f t="shared" si="876"/>
        <v>grey</v>
      </c>
      <c r="GM332" s="633" t="str">
        <f t="shared" si="876"/>
        <v>grey</v>
      </c>
      <c r="GN332" s="633" t="str">
        <f t="shared" si="876"/>
        <v>grey</v>
      </c>
      <c r="GO332" s="633" t="str">
        <f t="shared" si="876"/>
        <v>grey</v>
      </c>
      <c r="GP332" s="633" t="str">
        <f t="shared" si="876"/>
        <v>grey</v>
      </c>
      <c r="GQ332" s="633" t="str">
        <f t="shared" si="876"/>
        <v>grey</v>
      </c>
      <c r="GR332" s="633" t="str">
        <f t="shared" si="876"/>
        <v>grey</v>
      </c>
      <c r="GS332" s="633" t="str">
        <f t="shared" si="876"/>
        <v>grey</v>
      </c>
      <c r="GT332" s="633" t="str">
        <f t="shared" si="876"/>
        <v>grey</v>
      </c>
      <c r="GU332" s="633" t="str">
        <f t="shared" si="876"/>
        <v>grey</v>
      </c>
      <c r="GV332" s="633" t="str">
        <f t="shared" si="876"/>
        <v>grey</v>
      </c>
      <c r="GW332" s="633" t="str">
        <f t="shared" si="876"/>
        <v>grey</v>
      </c>
      <c r="GX332" s="633" t="str">
        <f t="shared" si="876"/>
        <v>grey</v>
      </c>
      <c r="GY332" s="633" t="str">
        <f t="shared" si="876"/>
        <v>grey</v>
      </c>
      <c r="GZ332" s="633" t="str">
        <f t="shared" si="876"/>
        <v>grey</v>
      </c>
      <c r="HA332" s="633" t="str">
        <f t="shared" si="876"/>
        <v>grey</v>
      </c>
      <c r="HB332" s="633" t="str">
        <f t="shared" si="876"/>
        <v>grey</v>
      </c>
      <c r="HC332" s="633" t="str">
        <f t="shared" si="876"/>
        <v>grey</v>
      </c>
      <c r="HD332" s="633" t="str">
        <f t="shared" si="876"/>
        <v>grey</v>
      </c>
      <c r="HE332" s="633" t="str">
        <f t="shared" si="876"/>
        <v>grey</v>
      </c>
      <c r="HF332" s="633" t="str">
        <f t="shared" si="876"/>
        <v>grey</v>
      </c>
      <c r="HG332" s="633" t="str">
        <f t="shared" si="876"/>
        <v>grey</v>
      </c>
      <c r="HH332" s="633" t="str">
        <f t="shared" si="876"/>
        <v>grey</v>
      </c>
      <c r="HI332" s="633" t="str">
        <f t="shared" si="876"/>
        <v>grey</v>
      </c>
      <c r="HJ332" s="633" t="str">
        <f t="shared" si="876"/>
        <v>grey</v>
      </c>
      <c r="HK332" s="633" t="str">
        <f t="shared" si="876"/>
        <v>grey</v>
      </c>
      <c r="HL332" s="633" t="str">
        <f t="shared" si="876"/>
        <v>grey</v>
      </c>
      <c r="HM332" s="633" t="str">
        <f t="shared" si="876"/>
        <v>grey</v>
      </c>
      <c r="HN332" s="633" t="str">
        <f t="shared" si="876"/>
        <v>grey</v>
      </c>
      <c r="HO332" s="633" t="str">
        <f t="shared" si="876"/>
        <v>grey</v>
      </c>
      <c r="HP332" s="633" t="str">
        <f t="shared" si="876"/>
        <v>grey</v>
      </c>
      <c r="HQ332" s="633" t="str">
        <f t="shared" si="876"/>
        <v>grey</v>
      </c>
      <c r="HR332" s="633" t="str">
        <f t="shared" si="876"/>
        <v>grey</v>
      </c>
      <c r="HS332" s="1163"/>
      <c r="HT332" s="1152"/>
      <c r="HU332" s="1161"/>
    </row>
    <row r="333" spans="2:229">
      <c r="B333" s="1175" t="str">
        <f>IFERROR(INDEX($DV:$DV,ROW()),"")&amp;""</f>
        <v/>
      </c>
      <c r="C333" s="1176"/>
      <c r="D333" s="1177" t="str">
        <f>IFERROR(INDEX($DX:$DX,ROW()),"")&amp;""</f>
        <v/>
      </c>
      <c r="E333" s="1176"/>
      <c r="F333" s="1175" t="str">
        <f>IFERROR(INDEX($DZ:$DZ,ROW()),"")&amp;""</f>
        <v/>
      </c>
      <c r="G333" s="1176"/>
      <c r="H333" s="1175" t="str">
        <f>IFERROR(INDEX($EB:$EB,ROW()),"")&amp;""</f>
        <v/>
      </c>
      <c r="I333" s="1176"/>
      <c r="J333" s="1175" t="str">
        <f>IFERROR(INDEX($ED:$ED,ROW()),"")&amp;""</f>
        <v/>
      </c>
      <c r="K333" s="1176"/>
      <c r="L333" s="1175" t="str">
        <f>IFERROR(INDEX($EF:$EF,ROW()),"")&amp;""</f>
        <v/>
      </c>
      <c r="M333" s="1176"/>
      <c r="N333" s="30"/>
      <c r="O333" s="1151">
        <v>3</v>
      </c>
      <c r="P333" s="1151" t="str">
        <f>IFERROR(INDEX(内線情報!$C$5:$C$54,MATCH($Q333,内線情報!$B$5:$B$54,0)),"")&amp;""</f>
        <v/>
      </c>
      <c r="Q333" s="1160"/>
      <c r="R333" s="1151" t="str">
        <f>IFERROR(INDEX(内線情報!$D$5:$D$54,MATCH($Q333,内線情報!$B$5:$B$54,0)),"")&amp;""</f>
        <v/>
      </c>
      <c r="S333" s="634" t="s">
        <v>643</v>
      </c>
      <c r="T333" s="634" t="s">
        <v>643</v>
      </c>
      <c r="U333" s="634" t="s">
        <v>643</v>
      </c>
      <c r="V333" s="634" t="s">
        <v>643</v>
      </c>
      <c r="W333" s="634" t="s">
        <v>643</v>
      </c>
      <c r="X333" s="634" t="s">
        <v>643</v>
      </c>
      <c r="Y333" s="634" t="s">
        <v>643</v>
      </c>
      <c r="Z333" s="634" t="s">
        <v>643</v>
      </c>
      <c r="AA333" s="634" t="s">
        <v>643</v>
      </c>
      <c r="AB333" s="634" t="s">
        <v>643</v>
      </c>
      <c r="AC333" s="634" t="s">
        <v>643</v>
      </c>
      <c r="AD333" s="634" t="s">
        <v>643</v>
      </c>
      <c r="AE333" s="634" t="s">
        <v>643</v>
      </c>
      <c r="AF333" s="634" t="s">
        <v>643</v>
      </c>
      <c r="AG333" s="634" t="s">
        <v>643</v>
      </c>
      <c r="AH333" s="634" t="s">
        <v>643</v>
      </c>
      <c r="AI333" s="634" t="s">
        <v>643</v>
      </c>
      <c r="AJ333" s="634" t="s">
        <v>643</v>
      </c>
      <c r="AK333" s="634" t="s">
        <v>643</v>
      </c>
      <c r="AL333" s="634" t="s">
        <v>643</v>
      </c>
      <c r="AM333" s="634" t="s">
        <v>643</v>
      </c>
      <c r="AN333" s="634" t="s">
        <v>643</v>
      </c>
      <c r="AO333" s="634" t="s">
        <v>643</v>
      </c>
      <c r="AP333" s="634" t="s">
        <v>643</v>
      </c>
      <c r="AQ333" s="634" t="s">
        <v>643</v>
      </c>
      <c r="AR333" s="634" t="s">
        <v>643</v>
      </c>
      <c r="AS333" s="634" t="s">
        <v>643</v>
      </c>
      <c r="AT333" s="634" t="s">
        <v>643</v>
      </c>
      <c r="AU333" s="634" t="s">
        <v>643</v>
      </c>
      <c r="AV333" s="634" t="s">
        <v>643</v>
      </c>
      <c r="AW333" s="634" t="s">
        <v>643</v>
      </c>
      <c r="AX333" s="634" t="s">
        <v>643</v>
      </c>
      <c r="AY333" s="634" t="s">
        <v>643</v>
      </c>
      <c r="AZ333" s="634" t="s">
        <v>643</v>
      </c>
      <c r="BA333" s="634" t="s">
        <v>643</v>
      </c>
      <c r="BB333" s="634" t="s">
        <v>643</v>
      </c>
      <c r="BC333" s="1178" t="s">
        <v>643</v>
      </c>
      <c r="BD333" s="1151" t="str">
        <f>IFERROR(IF(Q333="","",IF(ISBLANK(INDEX(内線情報!$G$5:$G$54,Q333)),1,DS333)),"")&amp;""</f>
        <v/>
      </c>
      <c r="BE333" s="1180"/>
      <c r="BP333" s="50" t="s">
        <v>585</v>
      </c>
      <c r="BQ333" s="50" t="str">
        <f>IF(C331="","",INDEX(外線情報!$K$5:$K$16,C331,1))&amp;""</f>
        <v/>
      </c>
      <c r="BR333" s="50" t="s">
        <v>417</v>
      </c>
      <c r="BS333" s="50" t="str">
        <f>IF(C331="","",INDEX(NK･NKG!$CG$5:$CG$52,C331,1))&amp;""</f>
        <v/>
      </c>
      <c r="BT333" s="50" t="s">
        <v>585</v>
      </c>
      <c r="BU333" s="50" t="str">
        <f>IF(E331="","",INDEX(外線情報!$K$5:$K$16,E331,1))&amp;""</f>
        <v/>
      </c>
      <c r="BV333" s="50" t="s">
        <v>417</v>
      </c>
      <c r="BW333" s="50" t="str">
        <f>IF(E331="","",INDEX(NK･NKG!$CG$5:$CG$52,E331,1))&amp;""</f>
        <v/>
      </c>
      <c r="BX333" s="50" t="s">
        <v>585</v>
      </c>
      <c r="BY333" s="50" t="str">
        <f>IF(G331="","",INDEX(外線情報!$K$5:$K$16,G331,1))&amp;""</f>
        <v/>
      </c>
      <c r="BZ333" s="50" t="s">
        <v>417</v>
      </c>
      <c r="CA333" s="50" t="str">
        <f>IF(G331="","",INDEX(NK･NKG!$CG$5:$CG$52,G331,1))&amp;""</f>
        <v/>
      </c>
      <c r="CB333" s="50" t="s">
        <v>585</v>
      </c>
      <c r="CC333" s="50" t="str">
        <f>IF(I331="","",INDEX(外線情報!$K$5:$K$16,I331,1))&amp;""</f>
        <v/>
      </c>
      <c r="CD333" s="50" t="s">
        <v>417</v>
      </c>
      <c r="CE333" s="50" t="str">
        <f>IF(I331="","",INDEX(NK･NKG!$CG$5:$CG$52,I331,1))&amp;""</f>
        <v/>
      </c>
      <c r="CF333" s="50" t="s">
        <v>585</v>
      </c>
      <c r="CG333" s="50" t="str">
        <f>IF(K331="","",INDEX(外線情報!$K$5:$K$16,K331,1))&amp;""</f>
        <v/>
      </c>
      <c r="CH333" s="50" t="s">
        <v>417</v>
      </c>
      <c r="CI333" s="50" t="str">
        <f>IF(K331="","",INDEX(NK･NKG!$CG$5:$CG$52,K331,1))&amp;""</f>
        <v/>
      </c>
      <c r="CJ333" s="50" t="s">
        <v>585</v>
      </c>
      <c r="CK333" s="50" t="str">
        <f>IF(M331="","",INDEX(外線情報!$K$5:$K$16,M331,1))&amp;""</f>
        <v/>
      </c>
      <c r="CL333" s="50" t="s">
        <v>417</v>
      </c>
      <c r="CM333" s="50" t="str">
        <f>IF(M331="","",INDEX(NK･NKG!$CG$5:$CG$52,M331,1))&amp;""</f>
        <v/>
      </c>
      <c r="DA333" s="1153" t="str">
        <f t="shared" ref="DA333" si="877">IF(DA330="grey","grey","")</f>
        <v>grey</v>
      </c>
      <c r="DB333" s="1154"/>
      <c r="DC333" s="1153" t="str">
        <f t="shared" ref="DC333" si="878">IF(DC330="grey","grey","")</f>
        <v>grey</v>
      </c>
      <c r="DD333" s="1154"/>
      <c r="DE333" s="1153" t="str">
        <f t="shared" ref="DE333" si="879">IF(DE330="grey","grey","")</f>
        <v>grey</v>
      </c>
      <c r="DF333" s="1154"/>
      <c r="DG333" s="1153" t="str">
        <f t="shared" ref="DG333" si="880">IF(DG330="grey","grey","")</f>
        <v>grey</v>
      </c>
      <c r="DH333" s="1154"/>
      <c r="DI333" s="1153" t="str">
        <f t="shared" ref="DI333" si="881">IF(DI330="grey","grey","")</f>
        <v>grey</v>
      </c>
      <c r="DJ333" s="1154"/>
      <c r="DK333" s="1153" t="str">
        <f t="shared" ref="DK333" si="882">IF(DK330="grey","grey","")</f>
        <v>grey</v>
      </c>
      <c r="DL333" s="1154"/>
      <c r="DM333" s="22" t="str">
        <f>IFERROR(INDEX(内線情報!$BL$5:$BL$41,MATCH(R333,内線情報!$AI$5:$AI$43,0),1),"")</f>
        <v/>
      </c>
      <c r="DS333" s="1141" t="e">
        <f>INDEX(内線情報!$G$5:$G$54,MATCH(Q333,DK,0))</f>
        <v>#N/A</v>
      </c>
      <c r="DV333" s="1153" t="str">
        <f>IF(B331="IK",BQ333,IF(B331="NK",BS333,""))</f>
        <v/>
      </c>
      <c r="DW333" s="1154"/>
      <c r="DX333" s="1155" t="str">
        <f>IF(D331="IK",BU333,IF(D331="NK",BW333,""))</f>
        <v/>
      </c>
      <c r="DY333" s="1156"/>
      <c r="DZ333" s="1155" t="str">
        <f>IF(F331="IK",BY333,IF(F331="NK",CA333,""))</f>
        <v/>
      </c>
      <c r="EA333" s="1156"/>
      <c r="EB333" s="1155" t="str">
        <f>IF(H331="IK",CC333,IF(H331="NK",CE333,""))</f>
        <v/>
      </c>
      <c r="EC333" s="1156"/>
      <c r="ED333" s="1155" t="str">
        <f>IF(J331="IK",CG333,IF(J331="NK",CI333,""))</f>
        <v/>
      </c>
      <c r="EE333" s="1156"/>
      <c r="EF333" s="1155" t="str">
        <f>IF(L331="IK",CK333,IF(L331="NK",CM333,""))</f>
        <v/>
      </c>
      <c r="EG333" s="1156"/>
      <c r="ET333" s="1153"/>
      <c r="EU333" s="1154"/>
      <c r="EV333" s="1153"/>
      <c r="EW333" s="1154"/>
      <c r="EX333" s="1153"/>
      <c r="EY333" s="1154"/>
      <c r="EZ333" s="1153"/>
      <c r="FA333" s="1154"/>
      <c r="FB333" s="1153"/>
      <c r="FC333" s="1154"/>
      <c r="FD333" s="1153"/>
      <c r="FE333" s="1154"/>
      <c r="FF333" s="411"/>
      <c r="FG333" s="411"/>
      <c r="FH333" s="411"/>
      <c r="FI333" s="411"/>
      <c r="FJ333" s="411"/>
      <c r="FK333" s="411"/>
      <c r="FL333" s="411"/>
      <c r="FM333" s="411"/>
      <c r="FN333" s="411"/>
      <c r="FO333" s="411"/>
      <c r="FP333" s="411"/>
      <c r="FQ333" s="411"/>
      <c r="FR333" s="1153"/>
      <c r="FS333" s="1154"/>
      <c r="FT333" s="1153"/>
      <c r="FU333" s="1154"/>
      <c r="FV333" s="1153"/>
      <c r="FW333" s="1154"/>
      <c r="FX333" s="1153"/>
      <c r="FY333" s="1154"/>
      <c r="FZ333" s="1153"/>
      <c r="GA333" s="1154"/>
      <c r="GB333" s="1153"/>
      <c r="GC333" s="1154"/>
      <c r="GE333" s="1151" t="str">
        <f>IF($GF333="grey","grey","")</f>
        <v>grey</v>
      </c>
      <c r="GF333" s="1151" t="str">
        <f>IF($GG333="grey","grey","")</f>
        <v>grey</v>
      </c>
      <c r="GG333" s="1160" t="str">
        <f>IF(Q333="","grey",IF(COUNTIF(Q:Q,Q333)&gt;1,"red",IF(COUNTIF(_DK,Q333)&gt;0,"","red")))</f>
        <v>grey</v>
      </c>
      <c r="GH333" s="1151" t="str">
        <f>IF($GF333="grey","grey","")</f>
        <v>grey</v>
      </c>
      <c r="GI333" s="633" t="str">
        <f t="shared" ref="GI333:HR333" si="883">IF(GI326="grey","grey",IF($GG333="grey","grey",IF(S333="","yellow",IF(COUNTIF($CT$6:$CT$21,S333)&gt;0,"","red"))))</f>
        <v>grey</v>
      </c>
      <c r="GJ333" s="633" t="str">
        <f t="shared" si="883"/>
        <v>grey</v>
      </c>
      <c r="GK333" s="633" t="str">
        <f t="shared" si="883"/>
        <v>grey</v>
      </c>
      <c r="GL333" s="633" t="str">
        <f t="shared" si="883"/>
        <v>grey</v>
      </c>
      <c r="GM333" s="633" t="str">
        <f t="shared" si="883"/>
        <v>grey</v>
      </c>
      <c r="GN333" s="633" t="str">
        <f t="shared" si="883"/>
        <v>grey</v>
      </c>
      <c r="GO333" s="633" t="str">
        <f t="shared" si="883"/>
        <v>grey</v>
      </c>
      <c r="GP333" s="633" t="str">
        <f t="shared" si="883"/>
        <v>grey</v>
      </c>
      <c r="GQ333" s="633" t="str">
        <f t="shared" si="883"/>
        <v>grey</v>
      </c>
      <c r="GR333" s="633" t="str">
        <f t="shared" si="883"/>
        <v>grey</v>
      </c>
      <c r="GS333" s="633" t="str">
        <f t="shared" si="883"/>
        <v>grey</v>
      </c>
      <c r="GT333" s="633" t="str">
        <f t="shared" si="883"/>
        <v>grey</v>
      </c>
      <c r="GU333" s="633" t="str">
        <f t="shared" si="883"/>
        <v>grey</v>
      </c>
      <c r="GV333" s="633" t="str">
        <f t="shared" si="883"/>
        <v>grey</v>
      </c>
      <c r="GW333" s="633" t="str">
        <f t="shared" si="883"/>
        <v>grey</v>
      </c>
      <c r="GX333" s="633" t="str">
        <f t="shared" si="883"/>
        <v>grey</v>
      </c>
      <c r="GY333" s="633" t="str">
        <f t="shared" si="883"/>
        <v>grey</v>
      </c>
      <c r="GZ333" s="633" t="str">
        <f t="shared" si="883"/>
        <v>grey</v>
      </c>
      <c r="HA333" s="633" t="str">
        <f t="shared" si="883"/>
        <v>grey</v>
      </c>
      <c r="HB333" s="633" t="str">
        <f t="shared" si="883"/>
        <v>grey</v>
      </c>
      <c r="HC333" s="633" t="str">
        <f t="shared" si="883"/>
        <v>grey</v>
      </c>
      <c r="HD333" s="633" t="str">
        <f t="shared" si="883"/>
        <v>grey</v>
      </c>
      <c r="HE333" s="633" t="str">
        <f t="shared" si="883"/>
        <v>grey</v>
      </c>
      <c r="HF333" s="633" t="str">
        <f t="shared" si="883"/>
        <v>grey</v>
      </c>
      <c r="HG333" s="633" t="str">
        <f t="shared" si="883"/>
        <v>grey</v>
      </c>
      <c r="HH333" s="633" t="str">
        <f t="shared" si="883"/>
        <v>grey</v>
      </c>
      <c r="HI333" s="633" t="str">
        <f t="shared" si="883"/>
        <v>grey</v>
      </c>
      <c r="HJ333" s="633" t="str">
        <f t="shared" si="883"/>
        <v>grey</v>
      </c>
      <c r="HK333" s="633" t="str">
        <f t="shared" si="883"/>
        <v>grey</v>
      </c>
      <c r="HL333" s="633" t="str">
        <f t="shared" si="883"/>
        <v>grey</v>
      </c>
      <c r="HM333" s="633" t="str">
        <f t="shared" si="883"/>
        <v>grey</v>
      </c>
      <c r="HN333" s="633" t="str">
        <f t="shared" si="883"/>
        <v>grey</v>
      </c>
      <c r="HO333" s="633" t="str">
        <f t="shared" si="883"/>
        <v>grey</v>
      </c>
      <c r="HP333" s="633" t="str">
        <f t="shared" si="883"/>
        <v>grey</v>
      </c>
      <c r="HQ333" s="633" t="str">
        <f t="shared" si="883"/>
        <v>grey</v>
      </c>
      <c r="HR333" s="633" t="str">
        <f t="shared" si="883"/>
        <v>grey</v>
      </c>
      <c r="HS333" s="1162" t="str">
        <f t="shared" ref="HS333" si="884">IF($GG333="grey","grey",IF(BC333="","",IF(COUNTIF($CV$6:$CV$7,BC333)&gt;0,"","red")))</f>
        <v>grey</v>
      </c>
      <c r="HT333" s="1151" t="str">
        <f t="shared" ref="HT333:HU333" si="885">IF($GG333="grey","grey","")</f>
        <v>grey</v>
      </c>
      <c r="HU333" s="1160" t="str">
        <f t="shared" si="885"/>
        <v>grey</v>
      </c>
    </row>
    <row r="334" spans="2:229">
      <c r="B334" s="1184" t="s">
        <v>1318</v>
      </c>
      <c r="C334" s="1185"/>
      <c r="D334" s="1182" t="s">
        <v>1318</v>
      </c>
      <c r="E334" s="1183"/>
      <c r="F334" s="1184" t="s">
        <v>1318</v>
      </c>
      <c r="G334" s="1185"/>
      <c r="H334" s="1182" t="s">
        <v>1318</v>
      </c>
      <c r="I334" s="1183"/>
      <c r="J334" s="1184" t="s">
        <v>1318</v>
      </c>
      <c r="K334" s="1185"/>
      <c r="L334" s="1182" t="s">
        <v>1318</v>
      </c>
      <c r="M334" s="1183"/>
      <c r="N334" s="30"/>
      <c r="O334" s="1152"/>
      <c r="P334" s="1152"/>
      <c r="Q334" s="1161"/>
      <c r="R334" s="1152"/>
      <c r="S334" s="635" t="s">
        <v>643</v>
      </c>
      <c r="T334" s="635" t="s">
        <v>643</v>
      </c>
      <c r="U334" s="635" t="s">
        <v>643</v>
      </c>
      <c r="V334" s="635" t="s">
        <v>643</v>
      </c>
      <c r="W334" s="635" t="s">
        <v>643</v>
      </c>
      <c r="X334" s="635" t="s">
        <v>643</v>
      </c>
      <c r="Y334" s="635" t="s">
        <v>643</v>
      </c>
      <c r="Z334" s="635" t="s">
        <v>643</v>
      </c>
      <c r="AA334" s="635" t="s">
        <v>643</v>
      </c>
      <c r="AB334" s="635" t="s">
        <v>643</v>
      </c>
      <c r="AC334" s="635" t="s">
        <v>643</v>
      </c>
      <c r="AD334" s="635" t="s">
        <v>643</v>
      </c>
      <c r="AE334" s="635" t="s">
        <v>643</v>
      </c>
      <c r="AF334" s="635" t="s">
        <v>643</v>
      </c>
      <c r="AG334" s="635" t="s">
        <v>643</v>
      </c>
      <c r="AH334" s="635" t="s">
        <v>643</v>
      </c>
      <c r="AI334" s="635" t="s">
        <v>643</v>
      </c>
      <c r="AJ334" s="635" t="s">
        <v>643</v>
      </c>
      <c r="AK334" s="635" t="s">
        <v>643</v>
      </c>
      <c r="AL334" s="635" t="s">
        <v>643</v>
      </c>
      <c r="AM334" s="635" t="s">
        <v>643</v>
      </c>
      <c r="AN334" s="635" t="s">
        <v>643</v>
      </c>
      <c r="AO334" s="635" t="s">
        <v>643</v>
      </c>
      <c r="AP334" s="635" t="s">
        <v>643</v>
      </c>
      <c r="AQ334" s="635" t="s">
        <v>643</v>
      </c>
      <c r="AR334" s="635" t="s">
        <v>643</v>
      </c>
      <c r="AS334" s="635" t="s">
        <v>643</v>
      </c>
      <c r="AT334" s="635" t="s">
        <v>643</v>
      </c>
      <c r="AU334" s="635" t="s">
        <v>643</v>
      </c>
      <c r="AV334" s="635" t="s">
        <v>643</v>
      </c>
      <c r="AW334" s="635" t="s">
        <v>643</v>
      </c>
      <c r="AX334" s="635" t="s">
        <v>643</v>
      </c>
      <c r="AY334" s="635" t="s">
        <v>643</v>
      </c>
      <c r="AZ334" s="635" t="s">
        <v>643</v>
      </c>
      <c r="BA334" s="635" t="s">
        <v>643</v>
      </c>
      <c r="BB334" s="635" t="s">
        <v>643</v>
      </c>
      <c r="BC334" s="1179"/>
      <c r="BD334" s="1152"/>
      <c r="BE334" s="1181"/>
      <c r="BW334" s="50"/>
      <c r="CH334" s="50"/>
      <c r="CI334" s="50"/>
      <c r="DA334" s="1153" t="str">
        <f>IF(DA330="grey","grey",IF(AND(B331&lt;&gt;$BG$7,B331&lt;&gt;$BG$9,B331&lt;&gt;$BG$13,B331&lt;&gt;$BG$12),"grey",IF(B334="","yellow",IF(COUNTIF($CN$6:$CN$32,B334)&gt;0,"","red"))))</f>
        <v>grey</v>
      </c>
      <c r="DB334" s="1154"/>
      <c r="DC334" s="1153" t="str">
        <f>IF(DC330="grey","grey",IF(AND(D331&lt;&gt;$BG$7,D331&lt;&gt;$BG$9,D331&lt;&gt;$BG$13,D331&lt;&gt;$BG$12),"grey",IF(D334="","yellow",IF(COUNTIF($CN$6:$CN$32,D334)&gt;0,"","red"))))</f>
        <v>grey</v>
      </c>
      <c r="DD334" s="1154"/>
      <c r="DE334" s="1164" t="str">
        <f>IF(DE330="grey","grey",IF(AND(F331&lt;&gt;$BG$7,F331&lt;&gt;$BG$9,F331&lt;&gt;$BG$13,F331&lt;&gt;$BG$12),"grey",IF(F334="","yellow",IF(COUNTIF($CN$6:$CN$32,F334)&gt;0,"","red"))))</f>
        <v>grey</v>
      </c>
      <c r="DF334" s="1165"/>
      <c r="DG334" s="1164" t="str">
        <f>IF(DG330="grey","grey",IF(AND(H331&lt;&gt;$BG$7,H331&lt;&gt;$BG$9,H331&lt;&gt;$BG$13,H331&lt;&gt;$BG$12),"grey",IF(H334="","yellow",IF(COUNTIF($CN$6:$CN$32,H334)&gt;0,"","red"))))</f>
        <v>grey</v>
      </c>
      <c r="DH334" s="1165"/>
      <c r="DI334" s="1164" t="str">
        <f>IF(DI330="grey","grey",IF(AND(J331&lt;&gt;$BG$7,J331&lt;&gt;$BG$9,J331&lt;&gt;$BG$13,J331&lt;&gt;$BG$12),"grey",IF(J334="","yellow",IF(COUNTIF($CN$6:$CN$32,J334)&gt;0,"","red"))))</f>
        <v>grey</v>
      </c>
      <c r="DJ334" s="1165"/>
      <c r="DK334" s="1164" t="str">
        <f>IF(DK330="grey","grey",IF(AND(L331&lt;&gt;$BG$7,L331&lt;&gt;$BG$9,L331&lt;&gt;$BG$13,L331&lt;&gt;$BG$12),"grey",IF(L334="","yellow",IF(COUNTIF($CN$6:$CN$32,L334)&gt;0,"","red"))))</f>
        <v>grey</v>
      </c>
      <c r="DL334" s="1165"/>
      <c r="DM334" s="22" t="str">
        <f>IFERROR(INDEX(内線情報!$BL$5:$BL$41,MATCH(R334,内線情報!$AI$5:$AI$43,0),1),"")</f>
        <v/>
      </c>
      <c r="DS334" s="1141"/>
      <c r="DV334" s="1153"/>
      <c r="DW334" s="1154"/>
      <c r="DX334" s="1153"/>
      <c r="DY334" s="1154"/>
      <c r="DZ334" s="1153"/>
      <c r="EA334" s="1154"/>
      <c r="EB334" s="1153"/>
      <c r="EC334" s="1154"/>
      <c r="ED334" s="1153"/>
      <c r="EE334" s="1154"/>
      <c r="EF334" s="1153"/>
      <c r="EG334" s="1154"/>
      <c r="ET334" s="1153"/>
      <c r="EU334" s="1154"/>
      <c r="EV334" s="1153"/>
      <c r="EW334" s="1154"/>
      <c r="EX334" s="1153"/>
      <c r="EY334" s="1154"/>
      <c r="EZ334" s="1153"/>
      <c r="FA334" s="1154"/>
      <c r="FB334" s="1153"/>
      <c r="FC334" s="1154"/>
      <c r="FD334" s="1153"/>
      <c r="FE334" s="1154"/>
      <c r="FF334" s="411"/>
      <c r="FG334" s="411"/>
      <c r="FH334" s="411"/>
      <c r="FI334" s="411"/>
      <c r="FJ334" s="411"/>
      <c r="FK334" s="411"/>
      <c r="FL334" s="411"/>
      <c r="FM334" s="411"/>
      <c r="FN334" s="411"/>
      <c r="FO334" s="411"/>
      <c r="FP334" s="411"/>
      <c r="FQ334" s="411"/>
      <c r="FR334" s="1153"/>
      <c r="FS334" s="1154"/>
      <c r="FT334" s="1153"/>
      <c r="FU334" s="1154"/>
      <c r="FV334" s="1153"/>
      <c r="FW334" s="1154"/>
      <c r="FX334" s="1153"/>
      <c r="FY334" s="1154"/>
      <c r="FZ334" s="1153"/>
      <c r="GA334" s="1154"/>
      <c r="GB334" s="1153"/>
      <c r="GC334" s="1154"/>
      <c r="GE334" s="1152"/>
      <c r="GF334" s="1152"/>
      <c r="GG334" s="1161"/>
      <c r="GH334" s="1152"/>
      <c r="GI334" s="633" t="str">
        <f t="shared" ref="GI334:HR334" si="886">IF(GI326="grey","grey",IF($GG333="grey","grey",IF(S334="","yellow",IF(COUNTIF($CW$6:$CW$7,S334)&gt;0,"","red"))))</f>
        <v>grey</v>
      </c>
      <c r="GJ334" s="633" t="str">
        <f t="shared" si="886"/>
        <v>grey</v>
      </c>
      <c r="GK334" s="633" t="str">
        <f t="shared" si="886"/>
        <v>grey</v>
      </c>
      <c r="GL334" s="633" t="str">
        <f t="shared" si="886"/>
        <v>grey</v>
      </c>
      <c r="GM334" s="633" t="str">
        <f t="shared" si="886"/>
        <v>grey</v>
      </c>
      <c r="GN334" s="633" t="str">
        <f t="shared" si="886"/>
        <v>grey</v>
      </c>
      <c r="GO334" s="633" t="str">
        <f t="shared" si="886"/>
        <v>grey</v>
      </c>
      <c r="GP334" s="633" t="str">
        <f t="shared" si="886"/>
        <v>grey</v>
      </c>
      <c r="GQ334" s="633" t="str">
        <f t="shared" si="886"/>
        <v>grey</v>
      </c>
      <c r="GR334" s="633" t="str">
        <f t="shared" si="886"/>
        <v>grey</v>
      </c>
      <c r="GS334" s="633" t="str">
        <f t="shared" si="886"/>
        <v>grey</v>
      </c>
      <c r="GT334" s="633" t="str">
        <f t="shared" si="886"/>
        <v>grey</v>
      </c>
      <c r="GU334" s="633" t="str">
        <f t="shared" si="886"/>
        <v>grey</v>
      </c>
      <c r="GV334" s="633" t="str">
        <f t="shared" si="886"/>
        <v>grey</v>
      </c>
      <c r="GW334" s="633" t="str">
        <f t="shared" si="886"/>
        <v>grey</v>
      </c>
      <c r="GX334" s="633" t="str">
        <f t="shared" si="886"/>
        <v>grey</v>
      </c>
      <c r="GY334" s="633" t="str">
        <f t="shared" si="886"/>
        <v>grey</v>
      </c>
      <c r="GZ334" s="633" t="str">
        <f t="shared" si="886"/>
        <v>grey</v>
      </c>
      <c r="HA334" s="633" t="str">
        <f t="shared" si="886"/>
        <v>grey</v>
      </c>
      <c r="HB334" s="633" t="str">
        <f t="shared" si="886"/>
        <v>grey</v>
      </c>
      <c r="HC334" s="633" t="str">
        <f t="shared" si="886"/>
        <v>grey</v>
      </c>
      <c r="HD334" s="633" t="str">
        <f t="shared" si="886"/>
        <v>grey</v>
      </c>
      <c r="HE334" s="633" t="str">
        <f t="shared" si="886"/>
        <v>grey</v>
      </c>
      <c r="HF334" s="633" t="str">
        <f t="shared" si="886"/>
        <v>grey</v>
      </c>
      <c r="HG334" s="633" t="str">
        <f t="shared" si="886"/>
        <v>grey</v>
      </c>
      <c r="HH334" s="633" t="str">
        <f t="shared" si="886"/>
        <v>grey</v>
      </c>
      <c r="HI334" s="633" t="str">
        <f t="shared" si="886"/>
        <v>grey</v>
      </c>
      <c r="HJ334" s="633" t="str">
        <f t="shared" si="886"/>
        <v>grey</v>
      </c>
      <c r="HK334" s="633" t="str">
        <f t="shared" si="886"/>
        <v>grey</v>
      </c>
      <c r="HL334" s="633" t="str">
        <f t="shared" si="886"/>
        <v>grey</v>
      </c>
      <c r="HM334" s="633" t="str">
        <f t="shared" si="886"/>
        <v>grey</v>
      </c>
      <c r="HN334" s="633" t="str">
        <f t="shared" si="886"/>
        <v>grey</v>
      </c>
      <c r="HO334" s="633" t="str">
        <f t="shared" si="886"/>
        <v>grey</v>
      </c>
      <c r="HP334" s="633" t="str">
        <f t="shared" si="886"/>
        <v>grey</v>
      </c>
      <c r="HQ334" s="633" t="str">
        <f t="shared" si="886"/>
        <v>grey</v>
      </c>
      <c r="HR334" s="633" t="str">
        <f t="shared" si="886"/>
        <v>grey</v>
      </c>
      <c r="HS334" s="1163"/>
      <c r="HT334" s="1152"/>
      <c r="HU334" s="1161"/>
    </row>
    <row r="335" spans="2:229">
      <c r="B335" s="1186" t="s">
        <v>297</v>
      </c>
      <c r="C335" s="1187"/>
      <c r="D335" s="1186" t="s">
        <v>298</v>
      </c>
      <c r="E335" s="1187"/>
      <c r="F335" s="1186" t="s">
        <v>299</v>
      </c>
      <c r="G335" s="1187"/>
      <c r="H335" s="1186" t="s">
        <v>300</v>
      </c>
      <c r="I335" s="1187"/>
      <c r="J335" s="1186" t="s">
        <v>301</v>
      </c>
      <c r="K335" s="1187"/>
      <c r="L335" s="1186" t="s">
        <v>302</v>
      </c>
      <c r="M335" s="1187"/>
      <c r="N335" s="30"/>
      <c r="O335" s="1151">
        <v>4</v>
      </c>
      <c r="P335" s="1151" t="str">
        <f>IFERROR(INDEX(内線情報!$C$5:$C$54,MATCH($Q335,内線情報!$B$5:$B$54,0)),"")&amp;""</f>
        <v/>
      </c>
      <c r="Q335" s="1160"/>
      <c r="R335" s="1151" t="str">
        <f>IFERROR(INDEX(内線情報!$D$5:$D$54,MATCH($Q335,内線情報!$B$5:$B$54,0)),"")&amp;""</f>
        <v/>
      </c>
      <c r="S335" s="634" t="s">
        <v>643</v>
      </c>
      <c r="T335" s="634" t="s">
        <v>643</v>
      </c>
      <c r="U335" s="634" t="s">
        <v>643</v>
      </c>
      <c r="V335" s="634" t="s">
        <v>643</v>
      </c>
      <c r="W335" s="634" t="s">
        <v>643</v>
      </c>
      <c r="X335" s="634" t="s">
        <v>643</v>
      </c>
      <c r="Y335" s="634" t="s">
        <v>643</v>
      </c>
      <c r="Z335" s="634" t="s">
        <v>643</v>
      </c>
      <c r="AA335" s="634" t="s">
        <v>643</v>
      </c>
      <c r="AB335" s="634" t="s">
        <v>643</v>
      </c>
      <c r="AC335" s="634" t="s">
        <v>643</v>
      </c>
      <c r="AD335" s="634" t="s">
        <v>643</v>
      </c>
      <c r="AE335" s="634" t="s">
        <v>643</v>
      </c>
      <c r="AF335" s="634" t="s">
        <v>643</v>
      </c>
      <c r="AG335" s="634" t="s">
        <v>643</v>
      </c>
      <c r="AH335" s="634" t="s">
        <v>643</v>
      </c>
      <c r="AI335" s="634" t="s">
        <v>643</v>
      </c>
      <c r="AJ335" s="634" t="s">
        <v>643</v>
      </c>
      <c r="AK335" s="634" t="s">
        <v>643</v>
      </c>
      <c r="AL335" s="634" t="s">
        <v>643</v>
      </c>
      <c r="AM335" s="634" t="s">
        <v>643</v>
      </c>
      <c r="AN335" s="634" t="s">
        <v>643</v>
      </c>
      <c r="AO335" s="634" t="s">
        <v>643</v>
      </c>
      <c r="AP335" s="634" t="s">
        <v>643</v>
      </c>
      <c r="AQ335" s="634" t="s">
        <v>643</v>
      </c>
      <c r="AR335" s="634" t="s">
        <v>643</v>
      </c>
      <c r="AS335" s="634" t="s">
        <v>643</v>
      </c>
      <c r="AT335" s="634" t="s">
        <v>643</v>
      </c>
      <c r="AU335" s="634" t="s">
        <v>643</v>
      </c>
      <c r="AV335" s="634" t="s">
        <v>643</v>
      </c>
      <c r="AW335" s="634" t="s">
        <v>643</v>
      </c>
      <c r="AX335" s="634" t="s">
        <v>643</v>
      </c>
      <c r="AY335" s="634" t="s">
        <v>643</v>
      </c>
      <c r="AZ335" s="634" t="s">
        <v>643</v>
      </c>
      <c r="BA335" s="634" t="s">
        <v>643</v>
      </c>
      <c r="BB335" s="634" t="s">
        <v>643</v>
      </c>
      <c r="BC335" s="1178" t="s">
        <v>643</v>
      </c>
      <c r="BD335" s="1151" t="str">
        <f>IFERROR(IF(Q335="","",IF(ISBLANK(INDEX(内線情報!$G$5:$G$54,Q335)),1,DS335)),"")&amp;""</f>
        <v/>
      </c>
      <c r="BE335" s="1180"/>
      <c r="BQ335" s="52"/>
      <c r="BS335" s="52"/>
      <c r="BU335" s="52"/>
      <c r="BV335" s="50"/>
      <c r="BW335" s="52"/>
      <c r="BY335" s="52"/>
      <c r="CA335" s="52"/>
      <c r="CC335" s="52"/>
      <c r="CE335" s="52"/>
      <c r="CG335" s="52"/>
      <c r="CH335" s="50"/>
      <c r="CI335" s="52"/>
      <c r="CK335" s="52"/>
      <c r="CM335" s="52"/>
      <c r="DA335" s="1166" t="str">
        <f>IFERROR(IF(COUNT(Q329:Q354)&gt;0,IF($DN328&lt;18,"grey",B335),"grey"),B335)</f>
        <v>grey</v>
      </c>
      <c r="DB335" s="1167"/>
      <c r="DC335" s="1166" t="str">
        <f>IFERROR(IF(COUNT(Q329:Q354)&gt;0,IF($DN328&lt;18,"grey",D335),"grey"),D335)</f>
        <v>grey</v>
      </c>
      <c r="DD335" s="1167"/>
      <c r="DE335" s="1166" t="str">
        <f>IFERROR(IF(COUNT(Q329:Q354)&gt;0,IF($DN328&lt;18,"grey",F335),"grey"),F335)</f>
        <v>grey</v>
      </c>
      <c r="DF335" s="1167"/>
      <c r="DG335" s="1166" t="str">
        <f>IFERROR(IF(COUNT(Q329:Q354)&gt;0,IF($DN328&lt;18,"grey",H335),"grey"),H335)</f>
        <v>grey</v>
      </c>
      <c r="DH335" s="1167"/>
      <c r="DI335" s="1166" t="str">
        <f>IFERROR(IF(COUNT(Q329:Q354)&gt;0,IF($DN328&lt;18,"grey",J335),"grey"),J335)</f>
        <v>grey</v>
      </c>
      <c r="DJ335" s="1167"/>
      <c r="DK335" s="1166" t="str">
        <f>IFERROR(IF(COUNT(Q329:Q354)&gt;0,IF($DN328&lt;18,"grey",L335),"grey"),L335)</f>
        <v>grey</v>
      </c>
      <c r="DL335" s="1167"/>
      <c r="DM335" s="22" t="str">
        <f>IFERROR(INDEX(内線情報!$BL$5:$BL$41,MATCH(R335,内線情報!$AI$5:$AI$43,0),1),"")</f>
        <v/>
      </c>
      <c r="DS335" s="1141" t="e">
        <f>INDEX(内線情報!$G$5:$G$54,MATCH(Q335,DK,0))</f>
        <v>#N/A</v>
      </c>
      <c r="DV335" s="1166"/>
      <c r="DW335" s="1167"/>
      <c r="DX335" s="1166"/>
      <c r="DY335" s="1167"/>
      <c r="DZ335" s="1166"/>
      <c r="EA335" s="1167"/>
      <c r="EB335" s="1166"/>
      <c r="EC335" s="1167"/>
      <c r="ED335" s="1166"/>
      <c r="EE335" s="1167"/>
      <c r="EF335" s="1166"/>
      <c r="EG335" s="1167"/>
      <c r="ET335" s="1166"/>
      <c r="EU335" s="1167"/>
      <c r="EV335" s="1166"/>
      <c r="EW335" s="1167"/>
      <c r="EX335" s="1166"/>
      <c r="EY335" s="1167"/>
      <c r="EZ335" s="1166"/>
      <c r="FA335" s="1167"/>
      <c r="FB335" s="1166"/>
      <c r="FC335" s="1167"/>
      <c r="FD335" s="1166"/>
      <c r="FE335" s="1167"/>
      <c r="FF335" s="420"/>
      <c r="FG335" s="420"/>
      <c r="FH335" s="420"/>
      <c r="FI335" s="420"/>
      <c r="FJ335" s="420"/>
      <c r="FK335" s="420"/>
      <c r="FL335" s="420"/>
      <c r="FM335" s="420"/>
      <c r="FN335" s="420"/>
      <c r="FO335" s="420"/>
      <c r="FP335" s="420"/>
      <c r="FQ335" s="420"/>
      <c r="FR335" s="1166"/>
      <c r="FS335" s="1167"/>
      <c r="FT335" s="1166"/>
      <c r="FU335" s="1167"/>
      <c r="FV335" s="1166"/>
      <c r="FW335" s="1167"/>
      <c r="FX335" s="1166"/>
      <c r="FY335" s="1167"/>
      <c r="FZ335" s="1166"/>
      <c r="GA335" s="1167"/>
      <c r="GB335" s="1166"/>
      <c r="GC335" s="1167"/>
      <c r="GE335" s="1151" t="str">
        <f>IF($GF335="grey","grey","")</f>
        <v>grey</v>
      </c>
      <c r="GF335" s="1151" t="str">
        <f>IF($GG335="grey","grey","")</f>
        <v>grey</v>
      </c>
      <c r="GG335" s="1160" t="str">
        <f>IF(Q335="","grey",IF(COUNTIF(Q:Q,Q335)&gt;1,"red",IF(COUNTIF(_DK,Q335)&gt;0,"","red")))</f>
        <v>grey</v>
      </c>
      <c r="GH335" s="1151" t="str">
        <f>IF($GF335="grey","grey","")</f>
        <v>grey</v>
      </c>
      <c r="GI335" s="633" t="str">
        <f t="shared" ref="GI335:HR335" si="887">IF(GI326="grey","grey",IF($GG335="grey","grey",IF(S335="","yellow",IF(COUNTIF($CT$6:$CT$21,S335)&gt;0,"","red"))))</f>
        <v>grey</v>
      </c>
      <c r="GJ335" s="633" t="str">
        <f t="shared" si="887"/>
        <v>grey</v>
      </c>
      <c r="GK335" s="633" t="str">
        <f t="shared" si="887"/>
        <v>grey</v>
      </c>
      <c r="GL335" s="633" t="str">
        <f t="shared" si="887"/>
        <v>grey</v>
      </c>
      <c r="GM335" s="633" t="str">
        <f t="shared" si="887"/>
        <v>grey</v>
      </c>
      <c r="GN335" s="633" t="str">
        <f t="shared" si="887"/>
        <v>grey</v>
      </c>
      <c r="GO335" s="633" t="str">
        <f t="shared" si="887"/>
        <v>grey</v>
      </c>
      <c r="GP335" s="633" t="str">
        <f t="shared" si="887"/>
        <v>grey</v>
      </c>
      <c r="GQ335" s="633" t="str">
        <f t="shared" si="887"/>
        <v>grey</v>
      </c>
      <c r="GR335" s="633" t="str">
        <f t="shared" si="887"/>
        <v>grey</v>
      </c>
      <c r="GS335" s="633" t="str">
        <f t="shared" si="887"/>
        <v>grey</v>
      </c>
      <c r="GT335" s="633" t="str">
        <f t="shared" si="887"/>
        <v>grey</v>
      </c>
      <c r="GU335" s="633" t="str">
        <f t="shared" si="887"/>
        <v>grey</v>
      </c>
      <c r="GV335" s="633" t="str">
        <f t="shared" si="887"/>
        <v>grey</v>
      </c>
      <c r="GW335" s="633" t="str">
        <f t="shared" si="887"/>
        <v>grey</v>
      </c>
      <c r="GX335" s="633" t="str">
        <f t="shared" si="887"/>
        <v>grey</v>
      </c>
      <c r="GY335" s="633" t="str">
        <f t="shared" si="887"/>
        <v>grey</v>
      </c>
      <c r="GZ335" s="633" t="str">
        <f t="shared" si="887"/>
        <v>grey</v>
      </c>
      <c r="HA335" s="633" t="str">
        <f t="shared" si="887"/>
        <v>grey</v>
      </c>
      <c r="HB335" s="633" t="str">
        <f t="shared" si="887"/>
        <v>grey</v>
      </c>
      <c r="HC335" s="633" t="str">
        <f t="shared" si="887"/>
        <v>grey</v>
      </c>
      <c r="HD335" s="633" t="str">
        <f t="shared" si="887"/>
        <v>grey</v>
      </c>
      <c r="HE335" s="633" t="str">
        <f t="shared" si="887"/>
        <v>grey</v>
      </c>
      <c r="HF335" s="633" t="str">
        <f t="shared" si="887"/>
        <v>grey</v>
      </c>
      <c r="HG335" s="633" t="str">
        <f t="shared" si="887"/>
        <v>grey</v>
      </c>
      <c r="HH335" s="633" t="str">
        <f t="shared" si="887"/>
        <v>grey</v>
      </c>
      <c r="HI335" s="633" t="str">
        <f t="shared" si="887"/>
        <v>grey</v>
      </c>
      <c r="HJ335" s="633" t="str">
        <f t="shared" si="887"/>
        <v>grey</v>
      </c>
      <c r="HK335" s="633" t="str">
        <f t="shared" si="887"/>
        <v>grey</v>
      </c>
      <c r="HL335" s="633" t="str">
        <f t="shared" si="887"/>
        <v>grey</v>
      </c>
      <c r="HM335" s="633" t="str">
        <f t="shared" si="887"/>
        <v>grey</v>
      </c>
      <c r="HN335" s="633" t="str">
        <f t="shared" si="887"/>
        <v>grey</v>
      </c>
      <c r="HO335" s="633" t="str">
        <f t="shared" si="887"/>
        <v>grey</v>
      </c>
      <c r="HP335" s="633" t="str">
        <f t="shared" si="887"/>
        <v>grey</v>
      </c>
      <c r="HQ335" s="633" t="str">
        <f t="shared" si="887"/>
        <v>grey</v>
      </c>
      <c r="HR335" s="633" t="str">
        <f t="shared" si="887"/>
        <v>grey</v>
      </c>
      <c r="HS335" s="1162" t="str">
        <f t="shared" ref="HS335" si="888">IF($GG335="grey","grey",IF(BC335="","",IF(COUNTIF($CV$6:$CV$7,BC335)&gt;0,"","red")))</f>
        <v>grey</v>
      </c>
      <c r="HT335" s="1151" t="str">
        <f t="shared" ref="HT335:HU335" si="889">IF($GG335="grey","grey","")</f>
        <v>grey</v>
      </c>
      <c r="HU335" s="1160" t="str">
        <f t="shared" si="889"/>
        <v>grey</v>
      </c>
    </row>
    <row r="336" spans="2:229">
      <c r="B336" s="34" t="s">
        <v>57</v>
      </c>
      <c r="C336" s="35"/>
      <c r="D336" s="34" t="s">
        <v>57</v>
      </c>
      <c r="E336" s="35"/>
      <c r="F336" s="34" t="s">
        <v>57</v>
      </c>
      <c r="G336" s="35"/>
      <c r="H336" s="34" t="s">
        <v>57</v>
      </c>
      <c r="I336" s="35"/>
      <c r="J336" s="34" t="s">
        <v>57</v>
      </c>
      <c r="K336" s="35"/>
      <c r="L336" s="34" t="s">
        <v>57</v>
      </c>
      <c r="M336" s="35"/>
      <c r="N336" s="30"/>
      <c r="O336" s="1152"/>
      <c r="P336" s="1152"/>
      <c r="Q336" s="1161"/>
      <c r="R336" s="1152"/>
      <c r="S336" s="635" t="s">
        <v>643</v>
      </c>
      <c r="T336" s="635" t="s">
        <v>643</v>
      </c>
      <c r="U336" s="635" t="s">
        <v>643</v>
      </c>
      <c r="V336" s="635" t="s">
        <v>643</v>
      </c>
      <c r="W336" s="635" t="s">
        <v>643</v>
      </c>
      <c r="X336" s="635" t="s">
        <v>643</v>
      </c>
      <c r="Y336" s="635" t="s">
        <v>643</v>
      </c>
      <c r="Z336" s="635" t="s">
        <v>643</v>
      </c>
      <c r="AA336" s="635" t="s">
        <v>643</v>
      </c>
      <c r="AB336" s="635" t="s">
        <v>643</v>
      </c>
      <c r="AC336" s="635" t="s">
        <v>643</v>
      </c>
      <c r="AD336" s="635" t="s">
        <v>643</v>
      </c>
      <c r="AE336" s="635" t="s">
        <v>643</v>
      </c>
      <c r="AF336" s="635" t="s">
        <v>643</v>
      </c>
      <c r="AG336" s="635" t="s">
        <v>643</v>
      </c>
      <c r="AH336" s="635" t="s">
        <v>643</v>
      </c>
      <c r="AI336" s="635" t="s">
        <v>643</v>
      </c>
      <c r="AJ336" s="635" t="s">
        <v>643</v>
      </c>
      <c r="AK336" s="635" t="s">
        <v>643</v>
      </c>
      <c r="AL336" s="635" t="s">
        <v>643</v>
      </c>
      <c r="AM336" s="635" t="s">
        <v>643</v>
      </c>
      <c r="AN336" s="635" t="s">
        <v>643</v>
      </c>
      <c r="AO336" s="635" t="s">
        <v>643</v>
      </c>
      <c r="AP336" s="635" t="s">
        <v>643</v>
      </c>
      <c r="AQ336" s="635" t="s">
        <v>643</v>
      </c>
      <c r="AR336" s="635" t="s">
        <v>643</v>
      </c>
      <c r="AS336" s="635" t="s">
        <v>643</v>
      </c>
      <c r="AT336" s="635" t="s">
        <v>643</v>
      </c>
      <c r="AU336" s="635" t="s">
        <v>643</v>
      </c>
      <c r="AV336" s="635" t="s">
        <v>643</v>
      </c>
      <c r="AW336" s="635" t="s">
        <v>643</v>
      </c>
      <c r="AX336" s="635" t="s">
        <v>643</v>
      </c>
      <c r="AY336" s="635" t="s">
        <v>643</v>
      </c>
      <c r="AZ336" s="635" t="s">
        <v>643</v>
      </c>
      <c r="BA336" s="635" t="s">
        <v>643</v>
      </c>
      <c r="BB336" s="635" t="s">
        <v>643</v>
      </c>
      <c r="BC336" s="1179"/>
      <c r="BD336" s="1152"/>
      <c r="BE336" s="1181"/>
      <c r="BU336" s="50"/>
      <c r="BV336" s="50"/>
      <c r="BW336" s="50"/>
      <c r="CG336" s="50"/>
      <c r="CH336" s="50"/>
      <c r="CI336" s="50"/>
      <c r="DA336" s="34" t="str">
        <f>IF(DA335="grey","grey",IF(B336="","yellow",IF(COUNTIF($BG$6:$BG$39,B336)&gt;0,"","red")))</f>
        <v>grey</v>
      </c>
      <c r="DB336" s="35" t="str">
        <f ca="1">IF(DA335="grey","grey",IFERROR(IF(COUNTIF(INDIRECT(B336),SUBSTITUTE(C336,"*","~")),EU336,"red"),IF(AND(C336&lt;&gt;$BG$7,C336&lt;&gt;$BG$8,C336&lt;&gt;$BG$9,C336&lt;&gt;$BG$10,C336&lt;&gt;$BG$11,C336&lt;&gt;$BG$12,C336&lt;&gt;$BG$13),"grey",EU336)))</f>
        <v>grey</v>
      </c>
      <c r="DC336" s="34" t="str">
        <f>IF(DC335="grey","grey",IF(D336="","yellow",IF(COUNTIF($BG$6:$BG$39,D336)&gt;0,"","red")))</f>
        <v>grey</v>
      </c>
      <c r="DD336" s="35" t="str">
        <f ca="1">IF(DC335="grey","grey",IFERROR(IF(COUNTIF(INDIRECT(D336),SUBSTITUTE(E336,"*","~")),EW336,"red"),IF(AND(E336&lt;&gt;$BG$7,E336&lt;&gt;$BG$8,E336&lt;&gt;$BG$9,E336&lt;&gt;$BG$10,E336&lt;&gt;$BG$11,E336&lt;&gt;$BG$12,E336&lt;&gt;$BG$13),"grey",EW336)))</f>
        <v>grey</v>
      </c>
      <c r="DE336" s="34" t="str">
        <f>IF(DE335="grey","grey",IF(F336="","yellow",IF(COUNTIF($BG$6:$BG$39,F336)&gt;0,"","red")))</f>
        <v>grey</v>
      </c>
      <c r="DF336" s="35" t="str">
        <f ca="1">IF(DE335="grey","grey",IFERROR(IF(COUNTIF(INDIRECT(F336),SUBSTITUTE(G336,"*","~")),EY336,"red"),IF(AND(G336&lt;&gt;$BG$7,G336&lt;&gt;$BG$8,G336&lt;&gt;$BG$9,G336&lt;&gt;$BG$10,G336&lt;&gt;$BG$11,G336&lt;&gt;$BG$12,G336&lt;&gt;$BG$13),"grey",EY336)))</f>
        <v>grey</v>
      </c>
      <c r="DG336" s="34" t="str">
        <f>IF(DG335="grey","grey",IF(H336="","yellow",IF(COUNTIF($BG$6:$BG$39,H336)&gt;0,"","red")))</f>
        <v>grey</v>
      </c>
      <c r="DH336" s="35" t="str">
        <f ca="1">IF(DG335="grey","grey",IFERROR(IF(COUNTIF(INDIRECT(H336),SUBSTITUTE(I336,"*","~")),FA336,"red"),IF(AND(I336&lt;&gt;$BG$7,I336&lt;&gt;$BG$8,I336&lt;&gt;$BG$9,I336&lt;&gt;$BG$10,I336&lt;&gt;$BG$11,I336&lt;&gt;$BG$12,I336&lt;&gt;$BG$13),"grey",FA336)))</f>
        <v>grey</v>
      </c>
      <c r="DI336" s="34" t="str">
        <f>IF(DI335="grey","grey",IF(J336="","yellow",IF(COUNTIF($BG$6:$BG$39,J336)&gt;0,"","red")))</f>
        <v>grey</v>
      </c>
      <c r="DJ336" s="35" t="str">
        <f ca="1">IF(DI335="grey","grey",IFERROR(IF(COUNTIF(INDIRECT(J336),SUBSTITUTE(K336,"*","~")),FC336,"red"),IF(AND(K336&lt;&gt;$BG$7,K336&lt;&gt;$BG$8,K336&lt;&gt;$BG$9,K336&lt;&gt;$BG$10,K336&lt;&gt;$BG$11,K336&lt;&gt;$BG$12,K336&lt;&gt;$BG$13),"grey",FC336)))</f>
        <v>grey</v>
      </c>
      <c r="DK336" s="34" t="str">
        <f>IF(DK335="grey","grey",IF(L336="","yellow",IF(COUNTIF($BG$6:$BG$39,L336)&gt;0,"","red")))</f>
        <v>grey</v>
      </c>
      <c r="DL336" s="35" t="str">
        <f ca="1">IF(DK335="grey","grey",IFERROR(IF(COUNTIF(INDIRECT(L336),SUBSTITUTE(M336,"*","~")),FE336,"red"),IF(AND(M336&lt;&gt;$BG$7,M336&lt;&gt;$BG$8,M336&lt;&gt;$BG$9,M336&lt;&gt;$BG$10,M336&lt;&gt;$BG$11,M336&lt;&gt;$BG$12,M336&lt;&gt;$BG$13),"grey",FE336)))</f>
        <v>grey</v>
      </c>
      <c r="DM336" s="22" t="str">
        <f>IFERROR(INDEX(内線情報!$BL$5:$BL$41,MATCH(R336,内線情報!$AI$5:$AI$43,0),1),"")</f>
        <v/>
      </c>
      <c r="DS336" s="1141"/>
      <c r="DV336" s="34" t="str">
        <f>CONCATENATE(B336,C336)</f>
        <v>未使用</v>
      </c>
      <c r="DW336" s="35"/>
      <c r="DX336" s="34" t="str">
        <f>CONCATENATE(D336,E336)</f>
        <v>未使用</v>
      </c>
      <c r="DY336" s="35"/>
      <c r="DZ336" s="34" t="str">
        <f>CONCATENATE(F336,G336)</f>
        <v>未使用</v>
      </c>
      <c r="EA336" s="35"/>
      <c r="EB336" s="34" t="str">
        <f>CONCATENATE(H336,I336)</f>
        <v>未使用</v>
      </c>
      <c r="EC336" s="35"/>
      <c r="ED336" s="34" t="str">
        <f>CONCATENATE(J336,K336)</f>
        <v>未使用</v>
      </c>
      <c r="EE336" s="35"/>
      <c r="EF336" s="34" t="str">
        <f>CONCATENATE(L336,M336)</f>
        <v>未使用</v>
      </c>
      <c r="EG336" s="35"/>
      <c r="EH336" s="22">
        <f>COUNTIF($DV$6:$EG$34,DV336)</f>
        <v>18</v>
      </c>
      <c r="EJ336" s="22">
        <f>COUNTIF($DV$6:$EG$34,DX336)</f>
        <v>18</v>
      </c>
      <c r="EL336" s="22">
        <f>COUNTIF($DV$6:$EG$34,DZ336)</f>
        <v>18</v>
      </c>
      <c r="EN336" s="22">
        <f>COUNTIF($DV$6:$EG$34,EB336)</f>
        <v>18</v>
      </c>
      <c r="EP336" s="22">
        <f>COUNTIF($DV$6:$EG$34,ED336)</f>
        <v>18</v>
      </c>
      <c r="ER336" s="22">
        <f>COUNTIF($DV$6:$EG$34,EF336)</f>
        <v>18</v>
      </c>
      <c r="ET336" s="34" t="str">
        <f>IF(DV336="未使用","",IF(EH336&lt;2,"","red"))</f>
        <v/>
      </c>
      <c r="EU336" s="35" t="str">
        <f>IF(B336="ボックスキー","",IF(C336="","red",FS336))</f>
        <v>red</v>
      </c>
      <c r="EV336" s="34" t="str">
        <f>IF(DX336="未使用","",IF(EJ336&lt;2,"","red"))</f>
        <v/>
      </c>
      <c r="EW336" s="35" t="str">
        <f>IF(D336="ボックスキー","",IF(E336="","red",FU336))</f>
        <v>red</v>
      </c>
      <c r="EX336" s="34" t="str">
        <f>IF(DZ336="未使用","",IF(EL336&lt;2,"","red"))</f>
        <v/>
      </c>
      <c r="EY336" s="35" t="str">
        <f>IF(F336="ボックスキー","",IF(G336="","red",FW336))</f>
        <v>red</v>
      </c>
      <c r="EZ336" s="34" t="str">
        <f>IF(EB336="未使用","",IF(EN336&lt;2,"","red"))</f>
        <v/>
      </c>
      <c r="FA336" s="35" t="str">
        <f>IF(H336="ボックスキー","",IF(I336="","red",FY336))</f>
        <v>red</v>
      </c>
      <c r="FB336" s="34" t="str">
        <f>IF(ED336="未使用","",IF(EP336&lt;2,"","red"))</f>
        <v/>
      </c>
      <c r="FC336" s="35" t="str">
        <f>IF(J336="ボックスキー","",IF(K336="","red",GA336))</f>
        <v>red</v>
      </c>
      <c r="FD336" s="34" t="str">
        <f>IF(EF336="未使用","",IF(ER336&lt;2,"","red"))</f>
        <v/>
      </c>
      <c r="FE336" s="35" t="str">
        <f>IF(L336="ボックスキー","",IF(M336="","red",GC336))</f>
        <v>red</v>
      </c>
      <c r="FF336" s="419"/>
      <c r="FG336" s="419"/>
      <c r="FH336" s="419"/>
      <c r="FI336" s="419"/>
      <c r="FJ336" s="419"/>
      <c r="FK336" s="419"/>
      <c r="FL336" s="419"/>
      <c r="FM336" s="419"/>
      <c r="FN336" s="419"/>
      <c r="FO336" s="419"/>
      <c r="FP336" s="419"/>
      <c r="FQ336" s="419"/>
      <c r="FR336" s="34"/>
      <c r="FS336" s="35" t="str">
        <f>IF(B336=$FG$6,INDEX($FG$7:$FG$18,C336),IF(B336=$FH$6,INDEX($FH$7:$FH$12,C336),IF(B336=$FI$6,INDEX($FI$7:$FI$18,C336),IF(B336=$FJ$6,INDEX($FJ$7:$FJ$56,C336),"none"))))</f>
        <v>none</v>
      </c>
      <c r="FT336" s="34"/>
      <c r="FU336" s="35" t="str">
        <f>IF(D336=$FG$6,INDEX($FG$7:$FG$18,E336),IF(D336=$FH$6,INDEX($FH$7:$FH$12,E336),IF(D336=$FI$6,INDEX($FI$7:$FI$18,E336),IF(D336=$FJ$6,INDEX($FJ$7:$FJ$56,E336),"none"))))</f>
        <v>none</v>
      </c>
      <c r="FV336" s="34"/>
      <c r="FW336" s="35" t="str">
        <f>IF(F336=$FG$6,INDEX($FG$7:$FG$18,G336),IF(F336=$FH$6,INDEX($FH$7:$FH$12,G336),IF(F336=$FI$6,INDEX($FI$7:$FI$18,G336),IF(F336=$FJ$6,INDEX($FJ$7:$FJ$56,G336),"none"))))</f>
        <v>none</v>
      </c>
      <c r="FX336" s="34"/>
      <c r="FY336" s="35" t="str">
        <f>IF(H336=$FG$6,INDEX($FG$7:$FG$18,I336),IF(H336=$FH$6,INDEX($FH$7:$FH$12,I336),IF(H336=$FI$6,INDEX($FI$7:$FI$18,I336),IF(H336=$FJ$6,INDEX($FJ$7:$FJ$56,I336),"none"))))</f>
        <v>none</v>
      </c>
      <c r="FZ336" s="34"/>
      <c r="GA336" s="35" t="str">
        <f>IF(J336=$FG$6,INDEX($FG$7:$FG$18,K336),IF(J336=$FH$6,INDEX($FH$7:$FH$12,K336),IF(J336=$FI$6,INDEX($FI$7:$FI$18,K336),IF(J336=$FJ$6,INDEX($FJ$7:$FJ$56,K336),"none"))))</f>
        <v>none</v>
      </c>
      <c r="GB336" s="34"/>
      <c r="GC336" s="35" t="str">
        <f>IF(L336=$FG$6,INDEX($FG$7:$FG$18,M336),IF(L336=$FH$6,INDEX($FH$7:$FH$12,M336),IF(L336=$FI$6,INDEX($FI$7:$FI$18,M336),IF(L336=$FJ$6,INDEX($FJ$7:$FJ$56,M336),"none"))))</f>
        <v>none</v>
      </c>
      <c r="GE336" s="1152"/>
      <c r="GF336" s="1152"/>
      <c r="GG336" s="1161"/>
      <c r="GH336" s="1152"/>
      <c r="GI336" s="633" t="str">
        <f t="shared" ref="GI336:HR336" si="890">IF(GI326="grey","grey",IF($GG335="grey","grey",IF(S336="","yellow",IF(COUNTIF($CW$6:$CW$7,S336)&gt;0,"","red"))))</f>
        <v>grey</v>
      </c>
      <c r="GJ336" s="633" t="str">
        <f t="shared" si="890"/>
        <v>grey</v>
      </c>
      <c r="GK336" s="633" t="str">
        <f t="shared" si="890"/>
        <v>grey</v>
      </c>
      <c r="GL336" s="633" t="str">
        <f t="shared" si="890"/>
        <v>grey</v>
      </c>
      <c r="GM336" s="633" t="str">
        <f t="shared" si="890"/>
        <v>grey</v>
      </c>
      <c r="GN336" s="633" t="str">
        <f t="shared" si="890"/>
        <v>grey</v>
      </c>
      <c r="GO336" s="633" t="str">
        <f t="shared" si="890"/>
        <v>grey</v>
      </c>
      <c r="GP336" s="633" t="str">
        <f t="shared" si="890"/>
        <v>grey</v>
      </c>
      <c r="GQ336" s="633" t="str">
        <f t="shared" si="890"/>
        <v>grey</v>
      </c>
      <c r="GR336" s="633" t="str">
        <f t="shared" si="890"/>
        <v>grey</v>
      </c>
      <c r="GS336" s="633" t="str">
        <f t="shared" si="890"/>
        <v>grey</v>
      </c>
      <c r="GT336" s="633" t="str">
        <f t="shared" si="890"/>
        <v>grey</v>
      </c>
      <c r="GU336" s="633" t="str">
        <f t="shared" si="890"/>
        <v>grey</v>
      </c>
      <c r="GV336" s="633" t="str">
        <f t="shared" si="890"/>
        <v>grey</v>
      </c>
      <c r="GW336" s="633" t="str">
        <f t="shared" si="890"/>
        <v>grey</v>
      </c>
      <c r="GX336" s="633" t="str">
        <f t="shared" si="890"/>
        <v>grey</v>
      </c>
      <c r="GY336" s="633" t="str">
        <f t="shared" si="890"/>
        <v>grey</v>
      </c>
      <c r="GZ336" s="633" t="str">
        <f t="shared" si="890"/>
        <v>grey</v>
      </c>
      <c r="HA336" s="633" t="str">
        <f t="shared" si="890"/>
        <v>grey</v>
      </c>
      <c r="HB336" s="633" t="str">
        <f t="shared" si="890"/>
        <v>grey</v>
      </c>
      <c r="HC336" s="633" t="str">
        <f t="shared" si="890"/>
        <v>grey</v>
      </c>
      <c r="HD336" s="633" t="str">
        <f t="shared" si="890"/>
        <v>grey</v>
      </c>
      <c r="HE336" s="633" t="str">
        <f t="shared" si="890"/>
        <v>grey</v>
      </c>
      <c r="HF336" s="633" t="str">
        <f t="shared" si="890"/>
        <v>grey</v>
      </c>
      <c r="HG336" s="633" t="str">
        <f t="shared" si="890"/>
        <v>grey</v>
      </c>
      <c r="HH336" s="633" t="str">
        <f t="shared" si="890"/>
        <v>grey</v>
      </c>
      <c r="HI336" s="633" t="str">
        <f t="shared" si="890"/>
        <v>grey</v>
      </c>
      <c r="HJ336" s="633" t="str">
        <f t="shared" si="890"/>
        <v>grey</v>
      </c>
      <c r="HK336" s="633" t="str">
        <f t="shared" si="890"/>
        <v>grey</v>
      </c>
      <c r="HL336" s="633" t="str">
        <f t="shared" si="890"/>
        <v>grey</v>
      </c>
      <c r="HM336" s="633" t="str">
        <f t="shared" si="890"/>
        <v>grey</v>
      </c>
      <c r="HN336" s="633" t="str">
        <f t="shared" si="890"/>
        <v>grey</v>
      </c>
      <c r="HO336" s="633" t="str">
        <f t="shared" si="890"/>
        <v>grey</v>
      </c>
      <c r="HP336" s="633" t="str">
        <f t="shared" si="890"/>
        <v>grey</v>
      </c>
      <c r="HQ336" s="633" t="str">
        <f t="shared" si="890"/>
        <v>grey</v>
      </c>
      <c r="HR336" s="633" t="str">
        <f t="shared" si="890"/>
        <v>grey</v>
      </c>
      <c r="HS336" s="1163"/>
      <c r="HT336" s="1152"/>
      <c r="HU336" s="1161"/>
    </row>
    <row r="337" spans="2:229">
      <c r="B337" s="1175" t="str">
        <f>IFERROR(INDEX($DV:$DV,ROW()),"")&amp;""</f>
        <v/>
      </c>
      <c r="C337" s="1176"/>
      <c r="D337" s="1177" t="str">
        <f>IFERROR(INDEX($DX:$DX,ROW()),"")&amp;""</f>
        <v/>
      </c>
      <c r="E337" s="1176"/>
      <c r="F337" s="1175" t="str">
        <f>IFERROR(INDEX($DZ:$DZ,ROW()),"")&amp;""</f>
        <v/>
      </c>
      <c r="G337" s="1176"/>
      <c r="H337" s="1175" t="str">
        <f>IFERROR(INDEX($EB:$EB,ROW()),"")&amp;""</f>
        <v/>
      </c>
      <c r="I337" s="1176"/>
      <c r="J337" s="1175" t="str">
        <f>IFERROR(INDEX($ED:$ED,ROW()),"")&amp;""</f>
        <v/>
      </c>
      <c r="K337" s="1176"/>
      <c r="L337" s="1175" t="str">
        <f>IFERROR(INDEX($EF:$EF,ROW()),"")&amp;""</f>
        <v/>
      </c>
      <c r="M337" s="1176"/>
      <c r="N337" s="30"/>
      <c r="O337" s="1151">
        <v>5</v>
      </c>
      <c r="P337" s="1151" t="str">
        <f>IFERROR(INDEX(内線情報!$C$5:$C$54,MATCH($Q337,内線情報!$B$5:$B$54,0)),"")&amp;""</f>
        <v/>
      </c>
      <c r="Q337" s="1160"/>
      <c r="R337" s="1151" t="str">
        <f>IFERROR(INDEX(内線情報!$D$5:$D$54,MATCH($Q337,内線情報!$B$5:$B$54,0)),"")&amp;""</f>
        <v/>
      </c>
      <c r="S337" s="634" t="s">
        <v>643</v>
      </c>
      <c r="T337" s="634" t="s">
        <v>643</v>
      </c>
      <c r="U337" s="634" t="s">
        <v>643</v>
      </c>
      <c r="V337" s="634" t="s">
        <v>643</v>
      </c>
      <c r="W337" s="634" t="s">
        <v>643</v>
      </c>
      <c r="X337" s="634" t="s">
        <v>643</v>
      </c>
      <c r="Y337" s="634" t="s">
        <v>643</v>
      </c>
      <c r="Z337" s="634" t="s">
        <v>643</v>
      </c>
      <c r="AA337" s="634" t="s">
        <v>643</v>
      </c>
      <c r="AB337" s="634" t="s">
        <v>643</v>
      </c>
      <c r="AC337" s="634" t="s">
        <v>643</v>
      </c>
      <c r="AD337" s="634" t="s">
        <v>643</v>
      </c>
      <c r="AE337" s="634" t="s">
        <v>643</v>
      </c>
      <c r="AF337" s="634" t="s">
        <v>643</v>
      </c>
      <c r="AG337" s="634" t="s">
        <v>643</v>
      </c>
      <c r="AH337" s="634" t="s">
        <v>643</v>
      </c>
      <c r="AI337" s="634" t="s">
        <v>643</v>
      </c>
      <c r="AJ337" s="634" t="s">
        <v>643</v>
      </c>
      <c r="AK337" s="634" t="s">
        <v>643</v>
      </c>
      <c r="AL337" s="634" t="s">
        <v>643</v>
      </c>
      <c r="AM337" s="634" t="s">
        <v>643</v>
      </c>
      <c r="AN337" s="634" t="s">
        <v>643</v>
      </c>
      <c r="AO337" s="634" t="s">
        <v>643</v>
      </c>
      <c r="AP337" s="634" t="s">
        <v>643</v>
      </c>
      <c r="AQ337" s="634" t="s">
        <v>643</v>
      </c>
      <c r="AR337" s="634" t="s">
        <v>643</v>
      </c>
      <c r="AS337" s="634" t="s">
        <v>643</v>
      </c>
      <c r="AT337" s="634" t="s">
        <v>643</v>
      </c>
      <c r="AU337" s="634" t="s">
        <v>643</v>
      </c>
      <c r="AV337" s="634" t="s">
        <v>643</v>
      </c>
      <c r="AW337" s="634" t="s">
        <v>643</v>
      </c>
      <c r="AX337" s="634" t="s">
        <v>643</v>
      </c>
      <c r="AY337" s="634" t="s">
        <v>643</v>
      </c>
      <c r="AZ337" s="634" t="s">
        <v>643</v>
      </c>
      <c r="BA337" s="634" t="s">
        <v>643</v>
      </c>
      <c r="BB337" s="634" t="s">
        <v>643</v>
      </c>
      <c r="BC337" s="1178" t="s">
        <v>643</v>
      </c>
      <c r="BD337" s="1151" t="str">
        <f>IFERROR(IF(Q337="","",IF(ISBLANK(INDEX(内線情報!$G$5:$G$54,Q337)),1,DS337)),"")&amp;""</f>
        <v/>
      </c>
      <c r="BE337" s="1180"/>
      <c r="BP337" s="50" t="e">
        <f>INDEX(番号!$CA$5:$CB$44,C336,2)</f>
        <v>#VALUE!</v>
      </c>
      <c r="BQ337" s="50" t="str">
        <f>IF(C336="","",IF(BP337="",INDEX(番号!$CA$44:$CB335,C336,2),BP337))</f>
        <v/>
      </c>
      <c r="BR337" s="50" t="e">
        <f>INDEX(番号!$CC$5:$CE$52,C336,3)</f>
        <v>#VALUE!</v>
      </c>
      <c r="BS337" s="50" t="str">
        <f>IF(C336="","",IF(BR337="0",INDEX(番号!$CC$5:$CE$52,C336,2),BR337))&amp;""</f>
        <v/>
      </c>
      <c r="BT337" s="50" t="e">
        <f>INDEX(番号!$CA$5:$CB$44,E336,2)</f>
        <v>#VALUE!</v>
      </c>
      <c r="BU337" s="50" t="str">
        <f>IF(E336="","",IF(BT337="",INDEX(番号!$CA$44:$CB335,E336,2),BT337))&amp;""</f>
        <v/>
      </c>
      <c r="BV337" s="50" t="e">
        <f>INDEX(番号!$CC$5:$CE$52,E336,3)</f>
        <v>#VALUE!</v>
      </c>
      <c r="BW337" s="50" t="str">
        <f>IF(E336="","",IF(BV337="0",INDEX(番号!$CC$5:$CE$52,E336,2),BV337))&amp;""</f>
        <v/>
      </c>
      <c r="BX337" s="50" t="e">
        <f>INDEX(番号!$CA$5:$CB$44,G336,2)</f>
        <v>#VALUE!</v>
      </c>
      <c r="BY337" s="50" t="str">
        <f>IF(G336="","",IF(BX337="",INDEX(番号!$CA$44:$CB335,G336,2),BX337))&amp;""</f>
        <v/>
      </c>
      <c r="BZ337" s="50" t="e">
        <f>INDEX(番号!$CC$5:$CE$52,G336,3)</f>
        <v>#VALUE!</v>
      </c>
      <c r="CA337" s="50" t="str">
        <f>IF(G336="","",IF(BZ337="0",INDEX(番号!$CC$5:$CE$52,G336,2),BZ337))&amp;""</f>
        <v/>
      </c>
      <c r="CB337" s="50" t="e">
        <f>INDEX(番号!$CA$5:$CB$44,I336,2)</f>
        <v>#VALUE!</v>
      </c>
      <c r="CC337" s="50" t="str">
        <f>IF(I336="","",IF(CB337="",INDEX(番号!$CA$44:$CB335,I336,2),CB337))&amp;""</f>
        <v/>
      </c>
      <c r="CD337" s="50" t="e">
        <f>INDEX(番号!$CC$5:$CE$52,I336,3)</f>
        <v>#VALUE!</v>
      </c>
      <c r="CE337" s="50" t="str">
        <f>IF(I336="","",IF(CD337="0",INDEX(番号!$CC$5:$CE$52,I336,2),CD337))&amp;""</f>
        <v/>
      </c>
      <c r="CF337" s="50" t="e">
        <f>INDEX(番号!$CA$5:$CB$44,K336,2)</f>
        <v>#VALUE!</v>
      </c>
      <c r="CG337" s="50" t="str">
        <f>IF(K336="","",IF(CF337="",INDEX(番号!$CA$5:$CB$44,K336,1),CF337))&amp;""</f>
        <v/>
      </c>
      <c r="CH337" s="50" t="e">
        <f>INDEX(番号!$CC$5:$CE$52,K336,3)</f>
        <v>#VALUE!</v>
      </c>
      <c r="CI337" s="50" t="str">
        <f>IF(K336="","",IF(CH337="0",INDEX(番号!$CC$5:$CE$52,K336,2),CH337))&amp;""</f>
        <v/>
      </c>
      <c r="CJ337" s="50" t="e">
        <f>INDEX(番号!$CA$5:$CB$44,M336,2)</f>
        <v>#VALUE!</v>
      </c>
      <c r="CK337" s="50" t="str">
        <f>IF(M336="","",IF(CJ337="",INDEX(番号!$CA$5:$CB$44,M336,1),CJ337))&amp;""</f>
        <v/>
      </c>
      <c r="CL337" s="50" t="e">
        <f>INDEX(番号!$CC$5:$CE$52,M336,3)</f>
        <v>#VALUE!</v>
      </c>
      <c r="CM337" s="50" t="str">
        <f>IF(M336="","",IF(CL337="0",INDEX(番号!$CC$5:$CE$52,M336,2),CL337))&amp;""</f>
        <v/>
      </c>
      <c r="DA337" s="1153" t="str">
        <f>IF(DA335="grey","grey","")</f>
        <v>grey</v>
      </c>
      <c r="DB337" s="1154"/>
      <c r="DC337" s="1153" t="str">
        <f>IF(DC335="grey","grey","")</f>
        <v>grey</v>
      </c>
      <c r="DD337" s="1154"/>
      <c r="DE337" s="1153" t="str">
        <f>IF(DE335="grey","grey","")</f>
        <v>grey</v>
      </c>
      <c r="DF337" s="1154"/>
      <c r="DG337" s="1153" t="str">
        <f>IF(DG335="grey","grey","")</f>
        <v>grey</v>
      </c>
      <c r="DH337" s="1154"/>
      <c r="DI337" s="1153" t="str">
        <f>IF(DI335="grey","grey","")</f>
        <v>grey</v>
      </c>
      <c r="DJ337" s="1154"/>
      <c r="DK337" s="1153" t="str">
        <f>IF(DK335="grey","grey","")</f>
        <v>grey</v>
      </c>
      <c r="DL337" s="1154"/>
      <c r="DM337" s="22" t="str">
        <f>IFERROR(INDEX(内線情報!$BL$5:$BL$41,MATCH(R337,内線情報!$AI$5:$AI$43,0),1),"")</f>
        <v/>
      </c>
      <c r="DS337" s="1141" t="e">
        <f>INDEX(内線情報!$G$5:$G$54,MATCH(Q337,DK,0))</f>
        <v>#N/A</v>
      </c>
      <c r="DV337" s="1153" t="str">
        <f>IF(B336="DK",BQ337,IF(B336="NK",BS337,""))</f>
        <v/>
      </c>
      <c r="DW337" s="1154"/>
      <c r="DX337" s="1155" t="str">
        <f>IF(D336="DK",BU337,IF(D336="NK",BW337,""))</f>
        <v/>
      </c>
      <c r="DY337" s="1156"/>
      <c r="DZ337" s="1155" t="str">
        <f>IF(F336="DK",BY337,IF(F336="NK",CA337,""))</f>
        <v/>
      </c>
      <c r="EA337" s="1156"/>
      <c r="EB337" s="1155" t="str">
        <f>IF(H336="DK",CC337,IF(H336="NK",CE337,""))</f>
        <v/>
      </c>
      <c r="EC337" s="1156"/>
      <c r="ED337" s="1155" t="str">
        <f>IF(J336="DK",CG337,IF(J336="NK",CI337,""))</f>
        <v/>
      </c>
      <c r="EE337" s="1156"/>
      <c r="EF337" s="1155" t="str">
        <f>IF(L336="DK",CK337,IF(L336="NK",CM337,""))</f>
        <v/>
      </c>
      <c r="EG337" s="1156"/>
      <c r="ET337" s="1153"/>
      <c r="EU337" s="1154"/>
      <c r="EV337" s="1153"/>
      <c r="EW337" s="1154"/>
      <c r="EX337" s="1153"/>
      <c r="EY337" s="1154"/>
      <c r="EZ337" s="1153"/>
      <c r="FA337" s="1154"/>
      <c r="FB337" s="1153"/>
      <c r="FC337" s="1154"/>
      <c r="FD337" s="1153"/>
      <c r="FE337" s="1154"/>
      <c r="FF337" s="411"/>
      <c r="FG337" s="411"/>
      <c r="FH337" s="411"/>
      <c r="FI337" s="411"/>
      <c r="FJ337" s="411"/>
      <c r="FK337" s="411"/>
      <c r="FL337" s="411"/>
      <c r="FM337" s="411"/>
      <c r="FN337" s="411"/>
      <c r="FO337" s="411"/>
      <c r="FP337" s="411"/>
      <c r="FQ337" s="411"/>
      <c r="FR337" s="1153"/>
      <c r="FS337" s="1154"/>
      <c r="FT337" s="1153"/>
      <c r="FU337" s="1154"/>
      <c r="FV337" s="1153"/>
      <c r="FW337" s="1154"/>
      <c r="FX337" s="1153"/>
      <c r="FY337" s="1154"/>
      <c r="FZ337" s="1153"/>
      <c r="GA337" s="1154"/>
      <c r="GB337" s="1153"/>
      <c r="GC337" s="1154"/>
      <c r="GE337" s="1151" t="str">
        <f>IF($GF337="grey","grey","")</f>
        <v>grey</v>
      </c>
      <c r="GF337" s="1151" t="str">
        <f>IF($GG337="grey","grey","")</f>
        <v>grey</v>
      </c>
      <c r="GG337" s="1160" t="str">
        <f>IF(Q337="","grey",IF(COUNTIF(Q:Q,Q337)&gt;1,"red",IF(COUNTIF(_DK,Q337)&gt;0,"","red")))</f>
        <v>grey</v>
      </c>
      <c r="GH337" s="1151" t="str">
        <f>IF($GF337="grey","grey","")</f>
        <v>grey</v>
      </c>
      <c r="GI337" s="633" t="str">
        <f t="shared" ref="GI337:HR337" si="891">IF(GI326="grey","grey",IF($GG337="grey","grey",IF(S337="","yellow",IF(COUNTIF($CT$6:$CT$21,S337)&gt;0,"","red"))))</f>
        <v>grey</v>
      </c>
      <c r="GJ337" s="633" t="str">
        <f t="shared" si="891"/>
        <v>grey</v>
      </c>
      <c r="GK337" s="633" t="str">
        <f t="shared" si="891"/>
        <v>grey</v>
      </c>
      <c r="GL337" s="633" t="str">
        <f t="shared" si="891"/>
        <v>grey</v>
      </c>
      <c r="GM337" s="633" t="str">
        <f t="shared" si="891"/>
        <v>grey</v>
      </c>
      <c r="GN337" s="633" t="str">
        <f t="shared" si="891"/>
        <v>grey</v>
      </c>
      <c r="GO337" s="633" t="str">
        <f t="shared" si="891"/>
        <v>grey</v>
      </c>
      <c r="GP337" s="633" t="str">
        <f t="shared" si="891"/>
        <v>grey</v>
      </c>
      <c r="GQ337" s="633" t="str">
        <f t="shared" si="891"/>
        <v>grey</v>
      </c>
      <c r="GR337" s="633" t="str">
        <f t="shared" si="891"/>
        <v>grey</v>
      </c>
      <c r="GS337" s="633" t="str">
        <f t="shared" si="891"/>
        <v>grey</v>
      </c>
      <c r="GT337" s="633" t="str">
        <f t="shared" si="891"/>
        <v>grey</v>
      </c>
      <c r="GU337" s="633" t="str">
        <f t="shared" si="891"/>
        <v>grey</v>
      </c>
      <c r="GV337" s="633" t="str">
        <f t="shared" si="891"/>
        <v>grey</v>
      </c>
      <c r="GW337" s="633" t="str">
        <f t="shared" si="891"/>
        <v>grey</v>
      </c>
      <c r="GX337" s="633" t="str">
        <f t="shared" si="891"/>
        <v>grey</v>
      </c>
      <c r="GY337" s="633" t="str">
        <f t="shared" si="891"/>
        <v>grey</v>
      </c>
      <c r="GZ337" s="633" t="str">
        <f t="shared" si="891"/>
        <v>grey</v>
      </c>
      <c r="HA337" s="633" t="str">
        <f t="shared" si="891"/>
        <v>grey</v>
      </c>
      <c r="HB337" s="633" t="str">
        <f t="shared" si="891"/>
        <v>grey</v>
      </c>
      <c r="HC337" s="633" t="str">
        <f t="shared" si="891"/>
        <v>grey</v>
      </c>
      <c r="HD337" s="633" t="str">
        <f t="shared" si="891"/>
        <v>grey</v>
      </c>
      <c r="HE337" s="633" t="str">
        <f t="shared" si="891"/>
        <v>grey</v>
      </c>
      <c r="HF337" s="633" t="str">
        <f t="shared" si="891"/>
        <v>grey</v>
      </c>
      <c r="HG337" s="633" t="str">
        <f t="shared" si="891"/>
        <v>grey</v>
      </c>
      <c r="HH337" s="633" t="str">
        <f t="shared" si="891"/>
        <v>grey</v>
      </c>
      <c r="HI337" s="633" t="str">
        <f t="shared" si="891"/>
        <v>grey</v>
      </c>
      <c r="HJ337" s="633" t="str">
        <f t="shared" si="891"/>
        <v>grey</v>
      </c>
      <c r="HK337" s="633" t="str">
        <f t="shared" si="891"/>
        <v>grey</v>
      </c>
      <c r="HL337" s="633" t="str">
        <f t="shared" si="891"/>
        <v>grey</v>
      </c>
      <c r="HM337" s="633" t="str">
        <f t="shared" si="891"/>
        <v>grey</v>
      </c>
      <c r="HN337" s="633" t="str">
        <f t="shared" si="891"/>
        <v>grey</v>
      </c>
      <c r="HO337" s="633" t="str">
        <f t="shared" si="891"/>
        <v>grey</v>
      </c>
      <c r="HP337" s="633" t="str">
        <f t="shared" si="891"/>
        <v>grey</v>
      </c>
      <c r="HQ337" s="633" t="str">
        <f t="shared" si="891"/>
        <v>grey</v>
      </c>
      <c r="HR337" s="633" t="str">
        <f t="shared" si="891"/>
        <v>grey</v>
      </c>
      <c r="HS337" s="1162" t="str">
        <f t="shared" ref="HS337" si="892">IF($GG337="grey","grey",IF(BC337="","",IF(COUNTIF($CV$6:$CV$7,BC337)&gt;0,"","red")))</f>
        <v>grey</v>
      </c>
      <c r="HT337" s="1151" t="str">
        <f t="shared" ref="HT337:HU337" si="893">IF($GG337="grey","grey","")</f>
        <v>grey</v>
      </c>
      <c r="HU337" s="1160" t="str">
        <f t="shared" si="893"/>
        <v>grey</v>
      </c>
    </row>
    <row r="338" spans="2:229">
      <c r="B338" s="1175" t="str">
        <f>IFERROR(INDEX($DV:$DV,ROW()),"")&amp;""</f>
        <v/>
      </c>
      <c r="C338" s="1176"/>
      <c r="D338" s="1177" t="str">
        <f>IFERROR(INDEX($DX:$DX,ROW()),"")&amp;""</f>
        <v/>
      </c>
      <c r="E338" s="1176"/>
      <c r="F338" s="1175" t="str">
        <f>IFERROR(INDEX($DZ:$DZ,ROW()),"")&amp;""</f>
        <v/>
      </c>
      <c r="G338" s="1176"/>
      <c r="H338" s="1175" t="str">
        <f>IFERROR(INDEX($EB:$EB,ROW()),"")&amp;""</f>
        <v/>
      </c>
      <c r="I338" s="1176"/>
      <c r="J338" s="1175" t="str">
        <f>IFERROR(INDEX($ED:$ED,ROW()),"")&amp;""</f>
        <v/>
      </c>
      <c r="K338" s="1176"/>
      <c r="L338" s="1175" t="str">
        <f>IFERROR(INDEX($EF:$EF,ROW()),"")&amp;""</f>
        <v/>
      </c>
      <c r="M338" s="1176"/>
      <c r="O338" s="1152"/>
      <c r="P338" s="1152"/>
      <c r="Q338" s="1161"/>
      <c r="R338" s="1152"/>
      <c r="S338" s="635" t="s">
        <v>643</v>
      </c>
      <c r="T338" s="635" t="s">
        <v>643</v>
      </c>
      <c r="U338" s="635" t="s">
        <v>643</v>
      </c>
      <c r="V338" s="635" t="s">
        <v>643</v>
      </c>
      <c r="W338" s="635" t="s">
        <v>643</v>
      </c>
      <c r="X338" s="635" t="s">
        <v>643</v>
      </c>
      <c r="Y338" s="635" t="s">
        <v>643</v>
      </c>
      <c r="Z338" s="635" t="s">
        <v>643</v>
      </c>
      <c r="AA338" s="635" t="s">
        <v>643</v>
      </c>
      <c r="AB338" s="635" t="s">
        <v>643</v>
      </c>
      <c r="AC338" s="635" t="s">
        <v>643</v>
      </c>
      <c r="AD338" s="635" t="s">
        <v>643</v>
      </c>
      <c r="AE338" s="635" t="s">
        <v>643</v>
      </c>
      <c r="AF338" s="635" t="s">
        <v>643</v>
      </c>
      <c r="AG338" s="635" t="s">
        <v>643</v>
      </c>
      <c r="AH338" s="635" t="s">
        <v>643</v>
      </c>
      <c r="AI338" s="635" t="s">
        <v>643</v>
      </c>
      <c r="AJ338" s="635" t="s">
        <v>643</v>
      </c>
      <c r="AK338" s="635" t="s">
        <v>643</v>
      </c>
      <c r="AL338" s="635" t="s">
        <v>643</v>
      </c>
      <c r="AM338" s="635" t="s">
        <v>643</v>
      </c>
      <c r="AN338" s="635" t="s">
        <v>643</v>
      </c>
      <c r="AO338" s="635" t="s">
        <v>643</v>
      </c>
      <c r="AP338" s="635" t="s">
        <v>643</v>
      </c>
      <c r="AQ338" s="635" t="s">
        <v>643</v>
      </c>
      <c r="AR338" s="635" t="s">
        <v>643</v>
      </c>
      <c r="AS338" s="635" t="s">
        <v>643</v>
      </c>
      <c r="AT338" s="635" t="s">
        <v>643</v>
      </c>
      <c r="AU338" s="635" t="s">
        <v>643</v>
      </c>
      <c r="AV338" s="635" t="s">
        <v>643</v>
      </c>
      <c r="AW338" s="635" t="s">
        <v>643</v>
      </c>
      <c r="AX338" s="635" t="s">
        <v>643</v>
      </c>
      <c r="AY338" s="635" t="s">
        <v>643</v>
      </c>
      <c r="AZ338" s="635" t="s">
        <v>643</v>
      </c>
      <c r="BA338" s="635" t="s">
        <v>643</v>
      </c>
      <c r="BB338" s="635" t="s">
        <v>643</v>
      </c>
      <c r="BC338" s="1179"/>
      <c r="BD338" s="1152"/>
      <c r="BE338" s="1181"/>
      <c r="BP338" s="50" t="s">
        <v>585</v>
      </c>
      <c r="BQ338" s="50" t="str">
        <f>IF(C336="","",INDEX(外線情報!$K$5:$K$16,C336,1))&amp;""</f>
        <v/>
      </c>
      <c r="BR338" s="50" t="s">
        <v>417</v>
      </c>
      <c r="BS338" s="50" t="str">
        <f>IF(C336="","",INDEX(NK･NKG!$CG$5:$CG$52,C336,1))&amp;""</f>
        <v/>
      </c>
      <c r="BT338" s="50" t="s">
        <v>585</v>
      </c>
      <c r="BU338" s="50" t="str">
        <f>IF(E336="","",INDEX(外線情報!$K$5:$K$16,E336,1))&amp;""</f>
        <v/>
      </c>
      <c r="BV338" s="50" t="s">
        <v>417</v>
      </c>
      <c r="BW338" s="50" t="str">
        <f>IF(E336="","",INDEX(NK･NKG!$CG$5:$CG$52,E336,1))&amp;""</f>
        <v/>
      </c>
      <c r="BX338" s="50" t="s">
        <v>585</v>
      </c>
      <c r="BY338" s="50" t="str">
        <f>IF(G336="","",INDEX(外線情報!$K$5:$K$16,G336,1))&amp;""</f>
        <v/>
      </c>
      <c r="BZ338" s="50" t="s">
        <v>417</v>
      </c>
      <c r="CA338" s="50" t="str">
        <f>IF(G336="","",INDEX(NK･NKG!$CG$5:$CG$52,G336,1))&amp;""</f>
        <v/>
      </c>
      <c r="CB338" s="50" t="s">
        <v>585</v>
      </c>
      <c r="CC338" s="50" t="str">
        <f>IF(I336="","",INDEX(外線情報!$K$5:$K$16,I336,1))&amp;""</f>
        <v/>
      </c>
      <c r="CD338" s="50" t="s">
        <v>417</v>
      </c>
      <c r="CE338" s="50" t="str">
        <f>IF(I336="","",INDEX(NK･NKG!$CG$5:$CG$52,I336,1))&amp;""</f>
        <v/>
      </c>
      <c r="CF338" s="50" t="s">
        <v>585</v>
      </c>
      <c r="CG338" s="50" t="str">
        <f>IF(K336="","",INDEX(外線情報!$K$5:$K$16,K336,1))&amp;""</f>
        <v/>
      </c>
      <c r="CH338" s="50" t="s">
        <v>417</v>
      </c>
      <c r="CI338" s="50" t="str">
        <f>IF(K336="","",INDEX(NK･NKG!$CG$5:$CG$52,K336,1))&amp;""</f>
        <v/>
      </c>
      <c r="CJ338" s="50" t="s">
        <v>585</v>
      </c>
      <c r="CK338" s="50" t="str">
        <f>IF(M336="","",INDEX(外線情報!$K$5:$K$16,M336,1))&amp;""</f>
        <v/>
      </c>
      <c r="CL338" s="50" t="s">
        <v>417</v>
      </c>
      <c r="CM338" s="50" t="str">
        <f>IF(M336="","",INDEX(NK･NKG!$CG$5:$CG$52,M336,1))&amp;""</f>
        <v/>
      </c>
      <c r="DA338" s="1153" t="str">
        <f t="shared" ref="DA338" si="894">IF(DA335="grey","grey","")</f>
        <v>grey</v>
      </c>
      <c r="DB338" s="1154"/>
      <c r="DC338" s="1153" t="str">
        <f t="shared" ref="DC338" si="895">IF(DC335="grey","grey","")</f>
        <v>grey</v>
      </c>
      <c r="DD338" s="1154"/>
      <c r="DE338" s="1153" t="str">
        <f t="shared" ref="DE338" si="896">IF(DE335="grey","grey","")</f>
        <v>grey</v>
      </c>
      <c r="DF338" s="1154"/>
      <c r="DG338" s="1153" t="str">
        <f t="shared" ref="DG338" si="897">IF(DG335="grey","grey","")</f>
        <v>grey</v>
      </c>
      <c r="DH338" s="1154"/>
      <c r="DI338" s="1153" t="str">
        <f t="shared" ref="DI338" si="898">IF(DI335="grey","grey","")</f>
        <v>grey</v>
      </c>
      <c r="DJ338" s="1154"/>
      <c r="DK338" s="1153" t="str">
        <f t="shared" ref="DK338" si="899">IF(DK335="grey","grey","")</f>
        <v>grey</v>
      </c>
      <c r="DL338" s="1154"/>
      <c r="DM338" s="22" t="str">
        <f>IFERROR(INDEX(内線情報!$BL$5:$BL$41,MATCH(R338,内線情報!$AI$5:$AI$43,0),1),"")</f>
        <v/>
      </c>
      <c r="DS338" s="1141"/>
      <c r="DV338" s="1153" t="str">
        <f>IF(B336="IK",BQ338,IF(B336="NK",BS338,""))</f>
        <v/>
      </c>
      <c r="DW338" s="1154"/>
      <c r="DX338" s="1155" t="str">
        <f>IF(D336="IK",BU338,IF(D336="NK",BW338,""))</f>
        <v/>
      </c>
      <c r="DY338" s="1156"/>
      <c r="DZ338" s="1155" t="str">
        <f>IF(F336="IK",BY338,IF(F336="NK",CA338,""))</f>
        <v/>
      </c>
      <c r="EA338" s="1156"/>
      <c r="EB338" s="1155" t="str">
        <f>IF(H336="IK",CC338,IF(H336="NK",CE338,""))</f>
        <v/>
      </c>
      <c r="EC338" s="1156"/>
      <c r="ED338" s="1155" t="str">
        <f>IF(J336="IK",CG338,IF(J336="NK",CI338,""))</f>
        <v/>
      </c>
      <c r="EE338" s="1156"/>
      <c r="EF338" s="1155" t="str">
        <f>IF(L336="IK",CK338,IF(L336="NK",CM338,""))</f>
        <v/>
      </c>
      <c r="EG338" s="1156"/>
      <c r="ET338" s="1153"/>
      <c r="EU338" s="1154"/>
      <c r="EV338" s="1153"/>
      <c r="EW338" s="1154"/>
      <c r="EX338" s="1153"/>
      <c r="EY338" s="1154"/>
      <c r="EZ338" s="1153"/>
      <c r="FA338" s="1154"/>
      <c r="FB338" s="1153"/>
      <c r="FC338" s="1154"/>
      <c r="FD338" s="1153"/>
      <c r="FE338" s="1154"/>
      <c r="FF338" s="411"/>
      <c r="FG338" s="411"/>
      <c r="FH338" s="411"/>
      <c r="FI338" s="411"/>
      <c r="FJ338" s="411"/>
      <c r="FK338" s="411"/>
      <c r="FL338" s="411"/>
      <c r="FM338" s="411"/>
      <c r="FN338" s="411"/>
      <c r="FO338" s="411"/>
      <c r="FP338" s="411"/>
      <c r="FQ338" s="411"/>
      <c r="FR338" s="1153"/>
      <c r="FS338" s="1154"/>
      <c r="FT338" s="1153"/>
      <c r="FU338" s="1154"/>
      <c r="FV338" s="1153"/>
      <c r="FW338" s="1154"/>
      <c r="FX338" s="1153"/>
      <c r="FY338" s="1154"/>
      <c r="FZ338" s="1153"/>
      <c r="GA338" s="1154"/>
      <c r="GB338" s="1153"/>
      <c r="GC338" s="1154"/>
      <c r="GE338" s="1152"/>
      <c r="GF338" s="1152"/>
      <c r="GG338" s="1161"/>
      <c r="GH338" s="1152"/>
      <c r="GI338" s="633" t="str">
        <f t="shared" ref="GI338:HR338" si="900">IF(GI326="grey","grey",IF($GG337="grey","grey",IF(S338="","yellow",IF(COUNTIF($CW$6:$CW$7,S338)&gt;0,"","red"))))</f>
        <v>grey</v>
      </c>
      <c r="GJ338" s="633" t="str">
        <f t="shared" si="900"/>
        <v>grey</v>
      </c>
      <c r="GK338" s="633" t="str">
        <f t="shared" si="900"/>
        <v>grey</v>
      </c>
      <c r="GL338" s="633" t="str">
        <f t="shared" si="900"/>
        <v>grey</v>
      </c>
      <c r="GM338" s="633" t="str">
        <f t="shared" si="900"/>
        <v>grey</v>
      </c>
      <c r="GN338" s="633" t="str">
        <f t="shared" si="900"/>
        <v>grey</v>
      </c>
      <c r="GO338" s="633" t="str">
        <f t="shared" si="900"/>
        <v>grey</v>
      </c>
      <c r="GP338" s="633" t="str">
        <f t="shared" si="900"/>
        <v>grey</v>
      </c>
      <c r="GQ338" s="633" t="str">
        <f t="shared" si="900"/>
        <v>grey</v>
      </c>
      <c r="GR338" s="633" t="str">
        <f t="shared" si="900"/>
        <v>grey</v>
      </c>
      <c r="GS338" s="633" t="str">
        <f t="shared" si="900"/>
        <v>grey</v>
      </c>
      <c r="GT338" s="633" t="str">
        <f t="shared" si="900"/>
        <v>grey</v>
      </c>
      <c r="GU338" s="633" t="str">
        <f t="shared" si="900"/>
        <v>grey</v>
      </c>
      <c r="GV338" s="633" t="str">
        <f t="shared" si="900"/>
        <v>grey</v>
      </c>
      <c r="GW338" s="633" t="str">
        <f t="shared" si="900"/>
        <v>grey</v>
      </c>
      <c r="GX338" s="633" t="str">
        <f t="shared" si="900"/>
        <v>grey</v>
      </c>
      <c r="GY338" s="633" t="str">
        <f t="shared" si="900"/>
        <v>grey</v>
      </c>
      <c r="GZ338" s="633" t="str">
        <f t="shared" si="900"/>
        <v>grey</v>
      </c>
      <c r="HA338" s="633" t="str">
        <f t="shared" si="900"/>
        <v>grey</v>
      </c>
      <c r="HB338" s="633" t="str">
        <f t="shared" si="900"/>
        <v>grey</v>
      </c>
      <c r="HC338" s="633" t="str">
        <f t="shared" si="900"/>
        <v>grey</v>
      </c>
      <c r="HD338" s="633" t="str">
        <f t="shared" si="900"/>
        <v>grey</v>
      </c>
      <c r="HE338" s="633" t="str">
        <f t="shared" si="900"/>
        <v>grey</v>
      </c>
      <c r="HF338" s="633" t="str">
        <f t="shared" si="900"/>
        <v>grey</v>
      </c>
      <c r="HG338" s="633" t="str">
        <f t="shared" si="900"/>
        <v>grey</v>
      </c>
      <c r="HH338" s="633" t="str">
        <f t="shared" si="900"/>
        <v>grey</v>
      </c>
      <c r="HI338" s="633" t="str">
        <f t="shared" si="900"/>
        <v>grey</v>
      </c>
      <c r="HJ338" s="633" t="str">
        <f t="shared" si="900"/>
        <v>grey</v>
      </c>
      <c r="HK338" s="633" t="str">
        <f t="shared" si="900"/>
        <v>grey</v>
      </c>
      <c r="HL338" s="633" t="str">
        <f t="shared" si="900"/>
        <v>grey</v>
      </c>
      <c r="HM338" s="633" t="str">
        <f t="shared" si="900"/>
        <v>grey</v>
      </c>
      <c r="HN338" s="633" t="str">
        <f t="shared" si="900"/>
        <v>grey</v>
      </c>
      <c r="HO338" s="633" t="str">
        <f t="shared" si="900"/>
        <v>grey</v>
      </c>
      <c r="HP338" s="633" t="str">
        <f t="shared" si="900"/>
        <v>grey</v>
      </c>
      <c r="HQ338" s="633" t="str">
        <f t="shared" si="900"/>
        <v>grey</v>
      </c>
      <c r="HR338" s="633" t="str">
        <f t="shared" si="900"/>
        <v>grey</v>
      </c>
      <c r="HS338" s="1163"/>
      <c r="HT338" s="1152"/>
      <c r="HU338" s="1161"/>
    </row>
    <row r="339" spans="2:229">
      <c r="B339" s="1184" t="s">
        <v>1318</v>
      </c>
      <c r="C339" s="1185"/>
      <c r="D339" s="1182" t="s">
        <v>1318</v>
      </c>
      <c r="E339" s="1183"/>
      <c r="F339" s="1184" t="s">
        <v>1318</v>
      </c>
      <c r="G339" s="1185"/>
      <c r="H339" s="1182" t="s">
        <v>1318</v>
      </c>
      <c r="I339" s="1183"/>
      <c r="J339" s="1184" t="s">
        <v>1318</v>
      </c>
      <c r="K339" s="1185"/>
      <c r="L339" s="1182" t="s">
        <v>1318</v>
      </c>
      <c r="M339" s="1183"/>
      <c r="O339" s="1151">
        <v>6</v>
      </c>
      <c r="P339" s="1151" t="str">
        <f>IFERROR(INDEX(内線情報!$C$5:$C$54,MATCH($Q339,内線情報!$B$5:$B$54,0)),"")&amp;""</f>
        <v/>
      </c>
      <c r="Q339" s="1160"/>
      <c r="R339" s="1151" t="str">
        <f>IFERROR(INDEX(内線情報!$D$5:$D$54,MATCH($Q339,内線情報!$B$5:$B$54,0)),"")&amp;""</f>
        <v/>
      </c>
      <c r="S339" s="634" t="s">
        <v>643</v>
      </c>
      <c r="T339" s="634" t="s">
        <v>643</v>
      </c>
      <c r="U339" s="634" t="s">
        <v>643</v>
      </c>
      <c r="V339" s="634" t="s">
        <v>643</v>
      </c>
      <c r="W339" s="634" t="s">
        <v>643</v>
      </c>
      <c r="X339" s="634" t="s">
        <v>643</v>
      </c>
      <c r="Y339" s="634" t="s">
        <v>643</v>
      </c>
      <c r="Z339" s="634" t="s">
        <v>643</v>
      </c>
      <c r="AA339" s="634" t="s">
        <v>643</v>
      </c>
      <c r="AB339" s="634" t="s">
        <v>643</v>
      </c>
      <c r="AC339" s="634" t="s">
        <v>643</v>
      </c>
      <c r="AD339" s="634" t="s">
        <v>643</v>
      </c>
      <c r="AE339" s="634" t="s">
        <v>643</v>
      </c>
      <c r="AF339" s="634" t="s">
        <v>643</v>
      </c>
      <c r="AG339" s="634" t="s">
        <v>643</v>
      </c>
      <c r="AH339" s="634" t="s">
        <v>643</v>
      </c>
      <c r="AI339" s="634" t="s">
        <v>643</v>
      </c>
      <c r="AJ339" s="634" t="s">
        <v>643</v>
      </c>
      <c r="AK339" s="634" t="s">
        <v>643</v>
      </c>
      <c r="AL339" s="634" t="s">
        <v>643</v>
      </c>
      <c r="AM339" s="634" t="s">
        <v>643</v>
      </c>
      <c r="AN339" s="634" t="s">
        <v>643</v>
      </c>
      <c r="AO339" s="634" t="s">
        <v>643</v>
      </c>
      <c r="AP339" s="634" t="s">
        <v>643</v>
      </c>
      <c r="AQ339" s="634" t="s">
        <v>643</v>
      </c>
      <c r="AR339" s="634" t="s">
        <v>643</v>
      </c>
      <c r="AS339" s="634" t="s">
        <v>643</v>
      </c>
      <c r="AT339" s="634" t="s">
        <v>643</v>
      </c>
      <c r="AU339" s="634" t="s">
        <v>643</v>
      </c>
      <c r="AV339" s="634" t="s">
        <v>643</v>
      </c>
      <c r="AW339" s="634" t="s">
        <v>643</v>
      </c>
      <c r="AX339" s="634" t="s">
        <v>643</v>
      </c>
      <c r="AY339" s="634" t="s">
        <v>643</v>
      </c>
      <c r="AZ339" s="634" t="s">
        <v>643</v>
      </c>
      <c r="BA339" s="634" t="s">
        <v>643</v>
      </c>
      <c r="BB339" s="634" t="s">
        <v>643</v>
      </c>
      <c r="BC339" s="1178" t="s">
        <v>643</v>
      </c>
      <c r="BD339" s="1151" t="str">
        <f>IFERROR(IF(Q339="","",IF(ISBLANK(INDEX(内線情報!$G$5:$G$54,Q339)),1,DS339)),"")&amp;""</f>
        <v/>
      </c>
      <c r="BE339" s="1180"/>
      <c r="BW339" s="50"/>
      <c r="CH339" s="50"/>
      <c r="CI339" s="50"/>
      <c r="DA339" s="1153" t="str">
        <f>IF(DA335="grey","grey",IF(AND(B336&lt;&gt;$BG$7,B336&lt;&gt;$BG$9,B336&lt;&gt;$BG$13,B336&lt;&gt;$BG$12),"grey",IF(B339="","yellow",IF(COUNTIF($CN$6:$CN$32,B339)&gt;0,"","red"))))</f>
        <v>grey</v>
      </c>
      <c r="DB339" s="1154"/>
      <c r="DC339" s="1153" t="str">
        <f>IF(DC335="grey","grey",IF(AND(D336&lt;&gt;$BG$7,D336&lt;&gt;$BG$9,D336&lt;&gt;$BG$13,D336&lt;&gt;$BG$12),"grey",IF(D339="","yellow",IF(COUNTIF($CN$6:$CN$32,D339)&gt;0,"","red"))))</f>
        <v>grey</v>
      </c>
      <c r="DD339" s="1154"/>
      <c r="DE339" s="1164" t="str">
        <f>IF(DE335="grey","grey",IF(AND(F336&lt;&gt;$BG$7,F336&lt;&gt;$BG$9,F336&lt;&gt;$BG$13,F336&lt;&gt;$BG$12),"grey",IF(F339="","yellow",IF(COUNTIF($CN$6:$CN$32,F339)&gt;0,"","red"))))</f>
        <v>grey</v>
      </c>
      <c r="DF339" s="1165"/>
      <c r="DG339" s="1164" t="str">
        <f>IF(DG335="grey","grey",IF(AND(H336&lt;&gt;$BG$7,H336&lt;&gt;$BG$9,H336&lt;&gt;$BG$13,H336&lt;&gt;$BG$12),"grey",IF(H339="","yellow",IF(COUNTIF($CN$6:$CN$32,H339)&gt;0,"","red"))))</f>
        <v>grey</v>
      </c>
      <c r="DH339" s="1165"/>
      <c r="DI339" s="1164" t="str">
        <f>IF(DI335="grey","grey",IF(AND(J336&lt;&gt;$BG$7,J336&lt;&gt;$BG$9,J336&lt;&gt;$BG$13,J336&lt;&gt;$BG$12),"grey",IF(J339="","yellow",IF(COUNTIF($CN$6:$CN$32,J339)&gt;0,"","red"))))</f>
        <v>grey</v>
      </c>
      <c r="DJ339" s="1165"/>
      <c r="DK339" s="1164" t="str">
        <f>IF(DK335="grey","grey",IF(AND(L336&lt;&gt;$BG$7,L336&lt;&gt;$BG$9,L336&lt;&gt;$BG$13,L336&lt;&gt;$BG$12),"grey",IF(L339="","yellow",IF(COUNTIF($CN$6:$CN$32,L339)&gt;0,"","red"))))</f>
        <v>grey</v>
      </c>
      <c r="DL339" s="1165"/>
      <c r="DM339" s="22" t="str">
        <f>IFERROR(INDEX(内線情報!$BL$5:$BL$41,MATCH(R339,内線情報!$AI$5:$AI$43,0),1),"")</f>
        <v/>
      </c>
      <c r="DS339" s="1141" t="e">
        <f>INDEX(内線情報!$G$5:$G$54,MATCH(Q339,DK,0))</f>
        <v>#N/A</v>
      </c>
      <c r="DV339" s="1153"/>
      <c r="DW339" s="1154"/>
      <c r="DX339" s="1153"/>
      <c r="DY339" s="1154"/>
      <c r="DZ339" s="1153"/>
      <c r="EA339" s="1154"/>
      <c r="EB339" s="1153"/>
      <c r="EC339" s="1154"/>
      <c r="ED339" s="1153"/>
      <c r="EE339" s="1154"/>
      <c r="EF339" s="1153"/>
      <c r="EG339" s="1154"/>
      <c r="ET339" s="1153"/>
      <c r="EU339" s="1154"/>
      <c r="EV339" s="1153"/>
      <c r="EW339" s="1154"/>
      <c r="EX339" s="1153"/>
      <c r="EY339" s="1154"/>
      <c r="EZ339" s="1153"/>
      <c r="FA339" s="1154"/>
      <c r="FB339" s="1153"/>
      <c r="FC339" s="1154"/>
      <c r="FD339" s="1153"/>
      <c r="FE339" s="1154"/>
      <c r="FF339" s="411"/>
      <c r="FG339" s="411"/>
      <c r="FH339" s="411"/>
      <c r="FI339" s="411"/>
      <c r="FJ339" s="411"/>
      <c r="FK339" s="411"/>
      <c r="FL339" s="411"/>
      <c r="FM339" s="411"/>
      <c r="FN339" s="411"/>
      <c r="FO339" s="411"/>
      <c r="FP339" s="411"/>
      <c r="FQ339" s="411"/>
      <c r="FR339" s="1153"/>
      <c r="FS339" s="1154"/>
      <c r="FT339" s="1153"/>
      <c r="FU339" s="1154"/>
      <c r="FV339" s="1153"/>
      <c r="FW339" s="1154"/>
      <c r="FX339" s="1153"/>
      <c r="FY339" s="1154"/>
      <c r="FZ339" s="1153"/>
      <c r="GA339" s="1154"/>
      <c r="GB339" s="1153"/>
      <c r="GC339" s="1154"/>
      <c r="GE339" s="1151" t="str">
        <f>IF($GF339="grey","grey","")</f>
        <v>grey</v>
      </c>
      <c r="GF339" s="1151" t="str">
        <f>IF($GG339="grey","grey","")</f>
        <v>grey</v>
      </c>
      <c r="GG339" s="1160" t="str">
        <f>IF(Q339="","grey",IF(COUNTIF(Q:Q,Q339)&gt;1,"red",IF(COUNTIF(_DK,Q339)&gt;0,"","red")))</f>
        <v>grey</v>
      </c>
      <c r="GH339" s="1151" t="str">
        <f>IF($GF339="grey","grey","")</f>
        <v>grey</v>
      </c>
      <c r="GI339" s="633" t="str">
        <f t="shared" ref="GI339:HR339" si="901">IF(GI326="grey","grey",IF($GG339="grey","grey",IF(S339="","yellow",IF(COUNTIF($CT$6:$CT$21,S339)&gt;0,"","red"))))</f>
        <v>grey</v>
      </c>
      <c r="GJ339" s="633" t="str">
        <f t="shared" si="901"/>
        <v>grey</v>
      </c>
      <c r="GK339" s="633" t="str">
        <f t="shared" si="901"/>
        <v>grey</v>
      </c>
      <c r="GL339" s="633" t="str">
        <f t="shared" si="901"/>
        <v>grey</v>
      </c>
      <c r="GM339" s="633" t="str">
        <f t="shared" si="901"/>
        <v>grey</v>
      </c>
      <c r="GN339" s="633" t="str">
        <f t="shared" si="901"/>
        <v>grey</v>
      </c>
      <c r="GO339" s="633" t="str">
        <f t="shared" si="901"/>
        <v>grey</v>
      </c>
      <c r="GP339" s="633" t="str">
        <f t="shared" si="901"/>
        <v>grey</v>
      </c>
      <c r="GQ339" s="633" t="str">
        <f t="shared" si="901"/>
        <v>grey</v>
      </c>
      <c r="GR339" s="633" t="str">
        <f t="shared" si="901"/>
        <v>grey</v>
      </c>
      <c r="GS339" s="633" t="str">
        <f t="shared" si="901"/>
        <v>grey</v>
      </c>
      <c r="GT339" s="633" t="str">
        <f t="shared" si="901"/>
        <v>grey</v>
      </c>
      <c r="GU339" s="633" t="str">
        <f t="shared" si="901"/>
        <v>grey</v>
      </c>
      <c r="GV339" s="633" t="str">
        <f t="shared" si="901"/>
        <v>grey</v>
      </c>
      <c r="GW339" s="633" t="str">
        <f t="shared" si="901"/>
        <v>grey</v>
      </c>
      <c r="GX339" s="633" t="str">
        <f t="shared" si="901"/>
        <v>grey</v>
      </c>
      <c r="GY339" s="633" t="str">
        <f t="shared" si="901"/>
        <v>grey</v>
      </c>
      <c r="GZ339" s="633" t="str">
        <f t="shared" si="901"/>
        <v>grey</v>
      </c>
      <c r="HA339" s="633" t="str">
        <f t="shared" si="901"/>
        <v>grey</v>
      </c>
      <c r="HB339" s="633" t="str">
        <f t="shared" si="901"/>
        <v>grey</v>
      </c>
      <c r="HC339" s="633" t="str">
        <f t="shared" si="901"/>
        <v>grey</v>
      </c>
      <c r="HD339" s="633" t="str">
        <f t="shared" si="901"/>
        <v>grey</v>
      </c>
      <c r="HE339" s="633" t="str">
        <f t="shared" si="901"/>
        <v>grey</v>
      </c>
      <c r="HF339" s="633" t="str">
        <f t="shared" si="901"/>
        <v>grey</v>
      </c>
      <c r="HG339" s="633" t="str">
        <f t="shared" si="901"/>
        <v>grey</v>
      </c>
      <c r="HH339" s="633" t="str">
        <f t="shared" si="901"/>
        <v>grey</v>
      </c>
      <c r="HI339" s="633" t="str">
        <f t="shared" si="901"/>
        <v>grey</v>
      </c>
      <c r="HJ339" s="633" t="str">
        <f t="shared" si="901"/>
        <v>grey</v>
      </c>
      <c r="HK339" s="633" t="str">
        <f t="shared" si="901"/>
        <v>grey</v>
      </c>
      <c r="HL339" s="633" t="str">
        <f t="shared" si="901"/>
        <v>grey</v>
      </c>
      <c r="HM339" s="633" t="str">
        <f t="shared" si="901"/>
        <v>grey</v>
      </c>
      <c r="HN339" s="633" t="str">
        <f t="shared" si="901"/>
        <v>grey</v>
      </c>
      <c r="HO339" s="633" t="str">
        <f t="shared" si="901"/>
        <v>grey</v>
      </c>
      <c r="HP339" s="633" t="str">
        <f t="shared" si="901"/>
        <v>grey</v>
      </c>
      <c r="HQ339" s="633" t="str">
        <f t="shared" si="901"/>
        <v>grey</v>
      </c>
      <c r="HR339" s="633" t="str">
        <f t="shared" si="901"/>
        <v>grey</v>
      </c>
      <c r="HS339" s="1162" t="str">
        <f t="shared" ref="HS339" si="902">IF($GG339="grey","grey",IF(BC339="","",IF(COUNTIF($CV$6:$CV$7,BC339)&gt;0,"","red")))</f>
        <v>grey</v>
      </c>
      <c r="HT339" s="1151" t="str">
        <f t="shared" ref="HT339:HU339" si="903">IF($GG339="grey","grey","")</f>
        <v>grey</v>
      </c>
      <c r="HU339" s="1160" t="str">
        <f t="shared" si="903"/>
        <v>grey</v>
      </c>
    </row>
    <row r="340" spans="2:229">
      <c r="B340" s="1186" t="s">
        <v>303</v>
      </c>
      <c r="C340" s="1187"/>
      <c r="D340" s="1186" t="s">
        <v>304</v>
      </c>
      <c r="E340" s="1187"/>
      <c r="F340" s="1186" t="s">
        <v>305</v>
      </c>
      <c r="G340" s="1187"/>
      <c r="H340" s="1186" t="s">
        <v>306</v>
      </c>
      <c r="I340" s="1187"/>
      <c r="J340" s="1186" t="s">
        <v>307</v>
      </c>
      <c r="K340" s="1187"/>
      <c r="L340" s="1186" t="s">
        <v>308</v>
      </c>
      <c r="M340" s="1187"/>
      <c r="O340" s="1152"/>
      <c r="P340" s="1152"/>
      <c r="Q340" s="1161"/>
      <c r="R340" s="1152"/>
      <c r="S340" s="635" t="s">
        <v>643</v>
      </c>
      <c r="T340" s="635" t="s">
        <v>643</v>
      </c>
      <c r="U340" s="635" t="s">
        <v>643</v>
      </c>
      <c r="V340" s="635" t="s">
        <v>643</v>
      </c>
      <c r="W340" s="635" t="s">
        <v>643</v>
      </c>
      <c r="X340" s="635" t="s">
        <v>643</v>
      </c>
      <c r="Y340" s="635" t="s">
        <v>643</v>
      </c>
      <c r="Z340" s="635" t="s">
        <v>643</v>
      </c>
      <c r="AA340" s="635" t="s">
        <v>643</v>
      </c>
      <c r="AB340" s="635" t="s">
        <v>643</v>
      </c>
      <c r="AC340" s="635" t="s">
        <v>643</v>
      </c>
      <c r="AD340" s="635" t="s">
        <v>643</v>
      </c>
      <c r="AE340" s="635" t="s">
        <v>643</v>
      </c>
      <c r="AF340" s="635" t="s">
        <v>643</v>
      </c>
      <c r="AG340" s="635" t="s">
        <v>643</v>
      </c>
      <c r="AH340" s="635" t="s">
        <v>643</v>
      </c>
      <c r="AI340" s="635" t="s">
        <v>643</v>
      </c>
      <c r="AJ340" s="635" t="s">
        <v>643</v>
      </c>
      <c r="AK340" s="635" t="s">
        <v>643</v>
      </c>
      <c r="AL340" s="635" t="s">
        <v>643</v>
      </c>
      <c r="AM340" s="635" t="s">
        <v>643</v>
      </c>
      <c r="AN340" s="635" t="s">
        <v>643</v>
      </c>
      <c r="AO340" s="635" t="s">
        <v>643</v>
      </c>
      <c r="AP340" s="635" t="s">
        <v>643</v>
      </c>
      <c r="AQ340" s="635" t="s">
        <v>643</v>
      </c>
      <c r="AR340" s="635" t="s">
        <v>643</v>
      </c>
      <c r="AS340" s="635" t="s">
        <v>643</v>
      </c>
      <c r="AT340" s="635" t="s">
        <v>643</v>
      </c>
      <c r="AU340" s="635" t="s">
        <v>643</v>
      </c>
      <c r="AV340" s="635" t="s">
        <v>643</v>
      </c>
      <c r="AW340" s="635" t="s">
        <v>643</v>
      </c>
      <c r="AX340" s="635" t="s">
        <v>643</v>
      </c>
      <c r="AY340" s="635" t="s">
        <v>643</v>
      </c>
      <c r="AZ340" s="635" t="s">
        <v>643</v>
      </c>
      <c r="BA340" s="635" t="s">
        <v>643</v>
      </c>
      <c r="BB340" s="635" t="s">
        <v>643</v>
      </c>
      <c r="BC340" s="1179"/>
      <c r="BD340" s="1152"/>
      <c r="BE340" s="1181"/>
      <c r="BQ340" s="52"/>
      <c r="BS340" s="52"/>
      <c r="BU340" s="52"/>
      <c r="BV340" s="50"/>
      <c r="BW340" s="52"/>
      <c r="BY340" s="52"/>
      <c r="CA340" s="52"/>
      <c r="CC340" s="52"/>
      <c r="CE340" s="52"/>
      <c r="CG340" s="52"/>
      <c r="CH340" s="50"/>
      <c r="CI340" s="52"/>
      <c r="CK340" s="52"/>
      <c r="CM340" s="52"/>
      <c r="DA340" s="1166" t="str">
        <f>IFERROR(IF(COUNT(Q329:Q354)&gt;0,IF($DN328&lt;24,"grey",B340),"grey"),B340)</f>
        <v>grey</v>
      </c>
      <c r="DB340" s="1167"/>
      <c r="DC340" s="1166" t="str">
        <f>IFERROR(IF(COUNT(Q329:Q354)&gt;0,IF($DN328&lt;24,"grey",D340),"grey"),D340)</f>
        <v>grey</v>
      </c>
      <c r="DD340" s="1167"/>
      <c r="DE340" s="1166" t="str">
        <f>IFERROR(IF(COUNT(Q329:Q354)&gt;0,IF($DN328&lt;24,"grey",F340),"grey"),F340)</f>
        <v>grey</v>
      </c>
      <c r="DF340" s="1167"/>
      <c r="DG340" s="1166" t="str">
        <f>IFERROR(IF(COUNT(Q329:Q354)&gt;0,IF($DN328&lt;24,"grey",H340),"grey"),H340)</f>
        <v>grey</v>
      </c>
      <c r="DH340" s="1167"/>
      <c r="DI340" s="1166" t="str">
        <f>IFERROR(IF(COUNT(Q329:Q354)&gt;0,IF($DN328&lt;24,"grey",J340),"grey"),J340)</f>
        <v>grey</v>
      </c>
      <c r="DJ340" s="1167"/>
      <c r="DK340" s="1166" t="str">
        <f>IFERROR(IF(COUNT(Q329:Q354)&gt;0,IF($DN328&lt;24,"grey",L340),"grey"),L340)</f>
        <v>grey</v>
      </c>
      <c r="DL340" s="1167"/>
      <c r="DM340" s="22" t="str">
        <f>IFERROR(INDEX(内線情報!$BL$5:$BL$41,MATCH(R340,内線情報!$AI$5:$AI$43,0),1),"")</f>
        <v/>
      </c>
      <c r="DS340" s="1141"/>
      <c r="DV340" s="1166"/>
      <c r="DW340" s="1167"/>
      <c r="DX340" s="1166"/>
      <c r="DY340" s="1167"/>
      <c r="DZ340" s="1166"/>
      <c r="EA340" s="1167"/>
      <c r="EB340" s="1166"/>
      <c r="EC340" s="1167"/>
      <c r="ED340" s="1166"/>
      <c r="EE340" s="1167"/>
      <c r="EF340" s="1166"/>
      <c r="EG340" s="1167"/>
      <c r="ET340" s="1166"/>
      <c r="EU340" s="1167"/>
      <c r="EV340" s="1166"/>
      <c r="EW340" s="1167"/>
      <c r="EX340" s="1166"/>
      <c r="EY340" s="1167"/>
      <c r="EZ340" s="1166"/>
      <c r="FA340" s="1167"/>
      <c r="FB340" s="1166"/>
      <c r="FC340" s="1167"/>
      <c r="FD340" s="1166"/>
      <c r="FE340" s="1167"/>
      <c r="FF340" s="420"/>
      <c r="FG340" s="420"/>
      <c r="FH340" s="420"/>
      <c r="FI340" s="420"/>
      <c r="FJ340" s="420"/>
      <c r="FK340" s="420"/>
      <c r="FL340" s="420"/>
      <c r="FM340" s="420"/>
      <c r="FN340" s="420"/>
      <c r="FO340" s="420"/>
      <c r="FP340" s="420"/>
      <c r="FQ340" s="420"/>
      <c r="FR340" s="1166"/>
      <c r="FS340" s="1167"/>
      <c r="FT340" s="1166"/>
      <c r="FU340" s="1167"/>
      <c r="FV340" s="1166"/>
      <c r="FW340" s="1167"/>
      <c r="FX340" s="1166"/>
      <c r="FY340" s="1167"/>
      <c r="FZ340" s="1166"/>
      <c r="GA340" s="1167"/>
      <c r="GB340" s="1166"/>
      <c r="GC340" s="1167"/>
      <c r="GE340" s="1152"/>
      <c r="GF340" s="1152"/>
      <c r="GG340" s="1161"/>
      <c r="GH340" s="1152"/>
      <c r="GI340" s="633" t="str">
        <f t="shared" ref="GI340:HR340" si="904">IF(GI326="grey","grey",IF($GG339="grey","grey",IF(S340="","yellow",IF(COUNTIF($CW$6:$CW$7,S340)&gt;0,"","red"))))</f>
        <v>grey</v>
      </c>
      <c r="GJ340" s="633" t="str">
        <f t="shared" si="904"/>
        <v>grey</v>
      </c>
      <c r="GK340" s="633" t="str">
        <f t="shared" si="904"/>
        <v>grey</v>
      </c>
      <c r="GL340" s="633" t="str">
        <f t="shared" si="904"/>
        <v>grey</v>
      </c>
      <c r="GM340" s="633" t="str">
        <f t="shared" si="904"/>
        <v>grey</v>
      </c>
      <c r="GN340" s="633" t="str">
        <f t="shared" si="904"/>
        <v>grey</v>
      </c>
      <c r="GO340" s="633" t="str">
        <f t="shared" si="904"/>
        <v>grey</v>
      </c>
      <c r="GP340" s="633" t="str">
        <f t="shared" si="904"/>
        <v>grey</v>
      </c>
      <c r="GQ340" s="633" t="str">
        <f t="shared" si="904"/>
        <v>grey</v>
      </c>
      <c r="GR340" s="633" t="str">
        <f t="shared" si="904"/>
        <v>grey</v>
      </c>
      <c r="GS340" s="633" t="str">
        <f t="shared" si="904"/>
        <v>grey</v>
      </c>
      <c r="GT340" s="633" t="str">
        <f t="shared" si="904"/>
        <v>grey</v>
      </c>
      <c r="GU340" s="633" t="str">
        <f t="shared" si="904"/>
        <v>grey</v>
      </c>
      <c r="GV340" s="633" t="str">
        <f t="shared" si="904"/>
        <v>grey</v>
      </c>
      <c r="GW340" s="633" t="str">
        <f t="shared" si="904"/>
        <v>grey</v>
      </c>
      <c r="GX340" s="633" t="str">
        <f t="shared" si="904"/>
        <v>grey</v>
      </c>
      <c r="GY340" s="633" t="str">
        <f t="shared" si="904"/>
        <v>grey</v>
      </c>
      <c r="GZ340" s="633" t="str">
        <f t="shared" si="904"/>
        <v>grey</v>
      </c>
      <c r="HA340" s="633" t="str">
        <f t="shared" si="904"/>
        <v>grey</v>
      </c>
      <c r="HB340" s="633" t="str">
        <f t="shared" si="904"/>
        <v>grey</v>
      </c>
      <c r="HC340" s="633" t="str">
        <f t="shared" si="904"/>
        <v>grey</v>
      </c>
      <c r="HD340" s="633" t="str">
        <f t="shared" si="904"/>
        <v>grey</v>
      </c>
      <c r="HE340" s="633" t="str">
        <f t="shared" si="904"/>
        <v>grey</v>
      </c>
      <c r="HF340" s="633" t="str">
        <f t="shared" si="904"/>
        <v>grey</v>
      </c>
      <c r="HG340" s="633" t="str">
        <f t="shared" si="904"/>
        <v>grey</v>
      </c>
      <c r="HH340" s="633" t="str">
        <f t="shared" si="904"/>
        <v>grey</v>
      </c>
      <c r="HI340" s="633" t="str">
        <f t="shared" si="904"/>
        <v>grey</v>
      </c>
      <c r="HJ340" s="633" t="str">
        <f t="shared" si="904"/>
        <v>grey</v>
      </c>
      <c r="HK340" s="633" t="str">
        <f t="shared" si="904"/>
        <v>grey</v>
      </c>
      <c r="HL340" s="633" t="str">
        <f t="shared" si="904"/>
        <v>grey</v>
      </c>
      <c r="HM340" s="633" t="str">
        <f t="shared" si="904"/>
        <v>grey</v>
      </c>
      <c r="HN340" s="633" t="str">
        <f t="shared" si="904"/>
        <v>grey</v>
      </c>
      <c r="HO340" s="633" t="str">
        <f t="shared" si="904"/>
        <v>grey</v>
      </c>
      <c r="HP340" s="633" t="str">
        <f t="shared" si="904"/>
        <v>grey</v>
      </c>
      <c r="HQ340" s="633" t="str">
        <f t="shared" si="904"/>
        <v>grey</v>
      </c>
      <c r="HR340" s="633" t="str">
        <f t="shared" si="904"/>
        <v>grey</v>
      </c>
      <c r="HS340" s="1163"/>
      <c r="HT340" s="1152"/>
      <c r="HU340" s="1161"/>
    </row>
    <row r="341" spans="2:229">
      <c r="B341" s="34" t="s">
        <v>57</v>
      </c>
      <c r="C341" s="35"/>
      <c r="D341" s="34" t="s">
        <v>57</v>
      </c>
      <c r="E341" s="35"/>
      <c r="F341" s="34" t="s">
        <v>57</v>
      </c>
      <c r="G341" s="35"/>
      <c r="H341" s="34" t="s">
        <v>57</v>
      </c>
      <c r="I341" s="35"/>
      <c r="J341" s="34" t="s">
        <v>57</v>
      </c>
      <c r="K341" s="35"/>
      <c r="L341" s="34" t="s">
        <v>57</v>
      </c>
      <c r="M341" s="35"/>
      <c r="O341" s="1151">
        <v>7</v>
      </c>
      <c r="P341" s="1151" t="str">
        <f>IFERROR(INDEX(内線情報!$C$5:$C$54,MATCH($Q341,内線情報!$B$5:$B$54,0)),"")&amp;""</f>
        <v/>
      </c>
      <c r="Q341" s="1160"/>
      <c r="R341" s="1151" t="str">
        <f>IFERROR(INDEX(内線情報!$D$5:$D$54,MATCH($Q341,内線情報!$B$5:$B$54,0)),"")&amp;""</f>
        <v/>
      </c>
      <c r="S341" s="634" t="s">
        <v>643</v>
      </c>
      <c r="T341" s="634" t="s">
        <v>643</v>
      </c>
      <c r="U341" s="634" t="s">
        <v>643</v>
      </c>
      <c r="V341" s="634" t="s">
        <v>643</v>
      </c>
      <c r="W341" s="634" t="s">
        <v>643</v>
      </c>
      <c r="X341" s="634" t="s">
        <v>643</v>
      </c>
      <c r="Y341" s="634" t="s">
        <v>643</v>
      </c>
      <c r="Z341" s="634" t="s">
        <v>643</v>
      </c>
      <c r="AA341" s="634" t="s">
        <v>643</v>
      </c>
      <c r="AB341" s="634" t="s">
        <v>643</v>
      </c>
      <c r="AC341" s="634" t="s">
        <v>643</v>
      </c>
      <c r="AD341" s="634" t="s">
        <v>643</v>
      </c>
      <c r="AE341" s="634" t="s">
        <v>643</v>
      </c>
      <c r="AF341" s="634" t="s">
        <v>643</v>
      </c>
      <c r="AG341" s="634" t="s">
        <v>643</v>
      </c>
      <c r="AH341" s="634" t="s">
        <v>643</v>
      </c>
      <c r="AI341" s="634" t="s">
        <v>643</v>
      </c>
      <c r="AJ341" s="634" t="s">
        <v>643</v>
      </c>
      <c r="AK341" s="634" t="s">
        <v>643</v>
      </c>
      <c r="AL341" s="634" t="s">
        <v>643</v>
      </c>
      <c r="AM341" s="634" t="s">
        <v>643</v>
      </c>
      <c r="AN341" s="634" t="s">
        <v>643</v>
      </c>
      <c r="AO341" s="634" t="s">
        <v>643</v>
      </c>
      <c r="AP341" s="634" t="s">
        <v>643</v>
      </c>
      <c r="AQ341" s="634" t="s">
        <v>643</v>
      </c>
      <c r="AR341" s="634" t="s">
        <v>643</v>
      </c>
      <c r="AS341" s="634" t="s">
        <v>643</v>
      </c>
      <c r="AT341" s="634" t="s">
        <v>643</v>
      </c>
      <c r="AU341" s="634" t="s">
        <v>643</v>
      </c>
      <c r="AV341" s="634" t="s">
        <v>643</v>
      </c>
      <c r="AW341" s="634" t="s">
        <v>643</v>
      </c>
      <c r="AX341" s="634" t="s">
        <v>643</v>
      </c>
      <c r="AY341" s="634" t="s">
        <v>643</v>
      </c>
      <c r="AZ341" s="634" t="s">
        <v>643</v>
      </c>
      <c r="BA341" s="634" t="s">
        <v>643</v>
      </c>
      <c r="BB341" s="634" t="s">
        <v>643</v>
      </c>
      <c r="BC341" s="1178" t="s">
        <v>643</v>
      </c>
      <c r="BD341" s="1151" t="str">
        <f>IFERROR(IF(Q341="","",IF(ISBLANK(INDEX(内線情報!$G$5:$G$54,Q341)),1,DS341)),"")&amp;""</f>
        <v/>
      </c>
      <c r="BE341" s="1180"/>
      <c r="BU341" s="50"/>
      <c r="BV341" s="50"/>
      <c r="BW341" s="50"/>
      <c r="CG341" s="50"/>
      <c r="CH341" s="50"/>
      <c r="CI341" s="50"/>
      <c r="DA341" s="34" t="str">
        <f>IF(DA340="grey","grey",IF(B341="","yellow",IF(COUNTIF($BG$6:$BG$39,B341)&gt;0,"","red")))</f>
        <v>grey</v>
      </c>
      <c r="DB341" s="35" t="str">
        <f ca="1">IF(DA340="grey","grey",IFERROR(IF(COUNTIF(INDIRECT(B341),SUBSTITUTE(C341,"*","~")),EU341,"red"),IF(AND(C341&lt;&gt;$BG$7,C341&lt;&gt;$BG$8,C341&lt;&gt;$BG$9,C341&lt;&gt;$BG$10,C341&lt;&gt;$BG$11,C341&lt;&gt;$BG$12,C341&lt;&gt;$BG$13),"grey",EU341)))</f>
        <v>grey</v>
      </c>
      <c r="DC341" s="34" t="str">
        <f>IF(DC340="grey","grey",IF(D341="","yellow",IF(COUNTIF($BG$6:$BG$39,D341)&gt;0,"","red")))</f>
        <v>grey</v>
      </c>
      <c r="DD341" s="35" t="str">
        <f ca="1">IF(DC340="grey","grey",IFERROR(IF(COUNTIF(INDIRECT(D341),SUBSTITUTE(E341,"*","~")),EW341,"red"),IF(AND(E341&lt;&gt;$BG$7,E341&lt;&gt;$BG$8,E341&lt;&gt;$BG$9,E341&lt;&gt;$BG$10,E341&lt;&gt;$BG$11,E341&lt;&gt;$BG$12,E341&lt;&gt;$BG$13),"grey",EW341)))</f>
        <v>grey</v>
      </c>
      <c r="DE341" s="34" t="str">
        <f>IF(DE340="grey","grey",IF(F341="","yellow",IF(COUNTIF($BG$6:$BG$39,F341)&gt;0,"","red")))</f>
        <v>grey</v>
      </c>
      <c r="DF341" s="35" t="str">
        <f ca="1">IF(DE340="grey","grey",IFERROR(IF(COUNTIF(INDIRECT(F341),SUBSTITUTE(G341,"*","~")),EY341,"red"),IF(AND(G341&lt;&gt;$BG$7,G341&lt;&gt;$BG$8,G341&lt;&gt;$BG$9,G341&lt;&gt;$BG$10,G341&lt;&gt;$BG$11,G341&lt;&gt;$BG$12,G341&lt;&gt;$BG$13),"grey",EY341)))</f>
        <v>grey</v>
      </c>
      <c r="DG341" s="34" t="str">
        <f>IF(DG340="grey","grey",IF(H341="","yellow",IF(COUNTIF($BG$6:$BG$39,H341)&gt;0,"","red")))</f>
        <v>grey</v>
      </c>
      <c r="DH341" s="35" t="str">
        <f ca="1">IF(DG340="grey","grey",IFERROR(IF(COUNTIF(INDIRECT(H341),SUBSTITUTE(I341,"*","~")),FA341,"red"),IF(AND(I341&lt;&gt;$BG$7,I341&lt;&gt;$BG$8,I341&lt;&gt;$BG$9,I341&lt;&gt;$BG$10,I341&lt;&gt;$BG$11,I341&lt;&gt;$BG$12,I341&lt;&gt;$BG$13),"grey",FA341)))</f>
        <v>grey</v>
      </c>
      <c r="DI341" s="34" t="str">
        <f>IF(DI340="grey","grey",IF(J341="","yellow",IF(COUNTIF($BG$6:$BG$39,J341)&gt;0,"","red")))</f>
        <v>grey</v>
      </c>
      <c r="DJ341" s="35" t="str">
        <f ca="1">IF(DI340="grey","grey",IFERROR(IF(COUNTIF(INDIRECT(J341),SUBSTITUTE(K341,"*","~")),FC341,"red"),IF(AND(K341&lt;&gt;$BG$7,K341&lt;&gt;$BG$8,K341&lt;&gt;$BG$9,K341&lt;&gt;$BG$10,K341&lt;&gt;$BG$11,K341&lt;&gt;$BG$12,K341&lt;&gt;$BG$13),"grey",FC341)))</f>
        <v>grey</v>
      </c>
      <c r="DK341" s="34" t="str">
        <f>IF(DK340="grey","grey",IF(L341="","yellow",IF(COUNTIF($BG$6:$BG$39,L341)&gt;0,"","red")))</f>
        <v>grey</v>
      </c>
      <c r="DL341" s="35" t="str">
        <f ca="1">IF(DK340="grey","grey",IFERROR(IF(COUNTIF(INDIRECT(L341),SUBSTITUTE(M341,"*","~")),FE341,"red"),IF(AND(M341&lt;&gt;$BG$7,M341&lt;&gt;$BG$8,M341&lt;&gt;$BG$9,M341&lt;&gt;$BG$10,M341&lt;&gt;$BG$11,M341&lt;&gt;$BG$12,M341&lt;&gt;$BG$13),"grey",FE341)))</f>
        <v>grey</v>
      </c>
      <c r="DM341" s="22" t="str">
        <f>IFERROR(INDEX(内線情報!$BL$5:$BL$41,MATCH(R341,内線情報!$AI$5:$AI$43,0),1),"")</f>
        <v/>
      </c>
      <c r="DS341" s="1141" t="e">
        <f>INDEX(内線情報!$G$5:$G$54,MATCH(Q341,DK,0))</f>
        <v>#N/A</v>
      </c>
      <c r="DV341" s="34" t="str">
        <f>CONCATENATE(B341,C341)</f>
        <v>未使用</v>
      </c>
      <c r="DW341" s="35"/>
      <c r="DX341" s="34" t="str">
        <f>CONCATENATE(D341,E341)</f>
        <v>未使用</v>
      </c>
      <c r="DY341" s="35"/>
      <c r="DZ341" s="34" t="str">
        <f>CONCATENATE(F341,G341)</f>
        <v>未使用</v>
      </c>
      <c r="EA341" s="35"/>
      <c r="EB341" s="34" t="str">
        <f>CONCATENATE(H341,I341)</f>
        <v>未使用</v>
      </c>
      <c r="EC341" s="35"/>
      <c r="ED341" s="34" t="str">
        <f>CONCATENATE(J341,K341)</f>
        <v>未使用</v>
      </c>
      <c r="EE341" s="35"/>
      <c r="EF341" s="34" t="str">
        <f>CONCATENATE(L341,M341)</f>
        <v>未使用</v>
      </c>
      <c r="EG341" s="35"/>
      <c r="EH341" s="22">
        <f>COUNTIF($DV$6:$EG$34,DV341)</f>
        <v>18</v>
      </c>
      <c r="EJ341" s="22">
        <f>COUNTIF($DV$6:$EG$34,DX341)</f>
        <v>18</v>
      </c>
      <c r="EL341" s="22">
        <f>COUNTIF($DV$6:$EG$34,DZ341)</f>
        <v>18</v>
      </c>
      <c r="EN341" s="22">
        <f>COUNTIF($DV$6:$EG$34,EB341)</f>
        <v>18</v>
      </c>
      <c r="EP341" s="22">
        <f>COUNTIF($DV$6:$EG$34,ED341)</f>
        <v>18</v>
      </c>
      <c r="ER341" s="22">
        <f>COUNTIF($DV$6:$EG$34,EF341)</f>
        <v>18</v>
      </c>
      <c r="ET341" s="34" t="str">
        <f>IF(DV341="未使用","",IF(EH341&lt;2,"","red"))</f>
        <v/>
      </c>
      <c r="EU341" s="35" t="str">
        <f>IF(B341="ボックスキー","",IF(C341="","red",FS341))</f>
        <v>red</v>
      </c>
      <c r="EV341" s="34" t="str">
        <f>IF(DX341="未使用","",IF(EJ341&lt;2,"","red"))</f>
        <v/>
      </c>
      <c r="EW341" s="35" t="str">
        <f>IF(D341="ボックスキー","",IF(E341="","red",FU341))</f>
        <v>red</v>
      </c>
      <c r="EX341" s="34" t="str">
        <f>IF(DZ341="未使用","",IF(EL341&lt;2,"","red"))</f>
        <v/>
      </c>
      <c r="EY341" s="35" t="str">
        <f>IF(F341="ボックスキー","",IF(G341="","red",FW341))</f>
        <v>red</v>
      </c>
      <c r="EZ341" s="34" t="str">
        <f>IF(EB341="未使用","",IF(EN341&lt;2,"","red"))</f>
        <v/>
      </c>
      <c r="FA341" s="35" t="str">
        <f>IF(H341="ボックスキー","",IF(I341="","red",FY341))</f>
        <v>red</v>
      </c>
      <c r="FB341" s="34" t="str">
        <f>IF(ED341="未使用","",IF(EP341&lt;2,"","red"))</f>
        <v/>
      </c>
      <c r="FC341" s="35" t="str">
        <f>IF(J341="ボックスキー","",IF(K341="","red",GA341))</f>
        <v>red</v>
      </c>
      <c r="FD341" s="34" t="str">
        <f>IF(EF341="未使用","",IF(ER341&lt;2,"","red"))</f>
        <v/>
      </c>
      <c r="FE341" s="35" t="str">
        <f>IF(L341="ボックスキー","",IF(M341="","red",GC341))</f>
        <v>red</v>
      </c>
      <c r="FF341" s="419"/>
      <c r="FG341" s="419"/>
      <c r="FH341" s="419"/>
      <c r="FI341" s="419"/>
      <c r="FJ341" s="419"/>
      <c r="FK341" s="419"/>
      <c r="FL341" s="419"/>
      <c r="FM341" s="419"/>
      <c r="FN341" s="419"/>
      <c r="FO341" s="419"/>
      <c r="FP341" s="419"/>
      <c r="FQ341" s="419"/>
      <c r="FR341" s="34"/>
      <c r="FS341" s="35" t="str">
        <f>IF(B341=$FG$6,INDEX($FG$7:$FG$18,C341),IF(B341=$FH$6,INDEX($FH$7:$FH$12,C341),IF(B341=$FI$6,INDEX($FI$7:$FI$18,C341),IF(B341=$FJ$6,INDEX($FJ$7:$FJ$56,C341),"none"))))</f>
        <v>none</v>
      </c>
      <c r="FT341" s="34"/>
      <c r="FU341" s="35" t="str">
        <f>IF(D341=$FG$6,INDEX($FG$7:$FG$18,E341),IF(D341=$FH$6,INDEX($FH$7:$FH$12,E341),IF(D341=$FI$6,INDEX($FI$7:$FI$18,E341),IF(D341=$FJ$6,INDEX($FJ$7:$FJ$56,E341),"none"))))</f>
        <v>none</v>
      </c>
      <c r="FV341" s="34"/>
      <c r="FW341" s="35" t="str">
        <f>IF(F341=$FG$6,INDEX($FG$7:$FG$18,G341),IF(F341=$FH$6,INDEX($FH$7:$FH$12,G341),IF(F341=$FI$6,INDEX($FI$7:$FI$18,G341),IF(F341=$FJ$6,INDEX($FJ$7:$FJ$56,G341),"none"))))</f>
        <v>none</v>
      </c>
      <c r="FX341" s="34"/>
      <c r="FY341" s="35" t="str">
        <f>IF(H341=$FG$6,INDEX($FG$7:$FG$18,I341),IF(H341=$FH$6,INDEX($FH$7:$FH$12,I341),IF(H341=$FI$6,INDEX($FI$7:$FI$18,I341),IF(H341=$FJ$6,INDEX($FJ$7:$FJ$56,I341),"none"))))</f>
        <v>none</v>
      </c>
      <c r="FZ341" s="34"/>
      <c r="GA341" s="35" t="str">
        <f>IF(J341=$FG$6,INDEX($FG$7:$FG$18,K341),IF(J341=$FH$6,INDEX($FH$7:$FH$12,K341),IF(J341=$FI$6,INDEX($FI$7:$FI$18,K341),IF(J341=$FJ$6,INDEX($FJ$7:$FJ$56,K341),"none"))))</f>
        <v>none</v>
      </c>
      <c r="GB341" s="34"/>
      <c r="GC341" s="35" t="str">
        <f>IF(L341=$FG$6,INDEX($FG$7:$FG$18,M341),IF(L341=$FH$6,INDEX($FH$7:$FH$12,M341),IF(L341=$FI$6,INDEX($FI$7:$FI$18,M341),IF(L341=$FJ$6,INDEX($FJ$7:$FJ$56,M341),"none"))))</f>
        <v>none</v>
      </c>
      <c r="GE341" s="1151" t="str">
        <f>IF($GF341="grey","grey","")</f>
        <v>grey</v>
      </c>
      <c r="GF341" s="1151" t="str">
        <f>IF($GG341="grey","grey","")</f>
        <v>grey</v>
      </c>
      <c r="GG341" s="1160" t="str">
        <f>IF(Q341="","grey",IF(COUNTIF(Q:Q,Q341)&gt;1,"red",IF(COUNTIF(_DK,Q341)&gt;0,"","red")))</f>
        <v>grey</v>
      </c>
      <c r="GH341" s="1151" t="str">
        <f>IF($GF341="grey","grey","")</f>
        <v>grey</v>
      </c>
      <c r="GI341" s="633" t="str">
        <f t="shared" ref="GI341:HR341" si="905">IF(GI326="grey","grey",IF($GG341="grey","grey",IF(S341="","yellow",IF(COUNTIF($CT$6:$CT$21,S341)&gt;0,"","red"))))</f>
        <v>grey</v>
      </c>
      <c r="GJ341" s="633" t="str">
        <f t="shared" si="905"/>
        <v>grey</v>
      </c>
      <c r="GK341" s="633" t="str">
        <f t="shared" si="905"/>
        <v>grey</v>
      </c>
      <c r="GL341" s="633" t="str">
        <f t="shared" si="905"/>
        <v>grey</v>
      </c>
      <c r="GM341" s="633" t="str">
        <f t="shared" si="905"/>
        <v>grey</v>
      </c>
      <c r="GN341" s="633" t="str">
        <f t="shared" si="905"/>
        <v>grey</v>
      </c>
      <c r="GO341" s="633" t="str">
        <f t="shared" si="905"/>
        <v>grey</v>
      </c>
      <c r="GP341" s="633" t="str">
        <f t="shared" si="905"/>
        <v>grey</v>
      </c>
      <c r="GQ341" s="633" t="str">
        <f t="shared" si="905"/>
        <v>grey</v>
      </c>
      <c r="GR341" s="633" t="str">
        <f t="shared" si="905"/>
        <v>grey</v>
      </c>
      <c r="GS341" s="633" t="str">
        <f t="shared" si="905"/>
        <v>grey</v>
      </c>
      <c r="GT341" s="633" t="str">
        <f t="shared" si="905"/>
        <v>grey</v>
      </c>
      <c r="GU341" s="633" t="str">
        <f t="shared" si="905"/>
        <v>grey</v>
      </c>
      <c r="GV341" s="633" t="str">
        <f t="shared" si="905"/>
        <v>grey</v>
      </c>
      <c r="GW341" s="633" t="str">
        <f t="shared" si="905"/>
        <v>grey</v>
      </c>
      <c r="GX341" s="633" t="str">
        <f t="shared" si="905"/>
        <v>grey</v>
      </c>
      <c r="GY341" s="633" t="str">
        <f t="shared" si="905"/>
        <v>grey</v>
      </c>
      <c r="GZ341" s="633" t="str">
        <f t="shared" si="905"/>
        <v>grey</v>
      </c>
      <c r="HA341" s="633" t="str">
        <f t="shared" si="905"/>
        <v>grey</v>
      </c>
      <c r="HB341" s="633" t="str">
        <f t="shared" si="905"/>
        <v>grey</v>
      </c>
      <c r="HC341" s="633" t="str">
        <f t="shared" si="905"/>
        <v>grey</v>
      </c>
      <c r="HD341" s="633" t="str">
        <f t="shared" si="905"/>
        <v>grey</v>
      </c>
      <c r="HE341" s="633" t="str">
        <f t="shared" si="905"/>
        <v>grey</v>
      </c>
      <c r="HF341" s="633" t="str">
        <f t="shared" si="905"/>
        <v>grey</v>
      </c>
      <c r="HG341" s="633" t="str">
        <f t="shared" si="905"/>
        <v>grey</v>
      </c>
      <c r="HH341" s="633" t="str">
        <f t="shared" si="905"/>
        <v>grey</v>
      </c>
      <c r="HI341" s="633" t="str">
        <f t="shared" si="905"/>
        <v>grey</v>
      </c>
      <c r="HJ341" s="633" t="str">
        <f t="shared" si="905"/>
        <v>grey</v>
      </c>
      <c r="HK341" s="633" t="str">
        <f t="shared" si="905"/>
        <v>grey</v>
      </c>
      <c r="HL341" s="633" t="str">
        <f t="shared" si="905"/>
        <v>grey</v>
      </c>
      <c r="HM341" s="633" t="str">
        <f t="shared" si="905"/>
        <v>grey</v>
      </c>
      <c r="HN341" s="633" t="str">
        <f t="shared" si="905"/>
        <v>grey</v>
      </c>
      <c r="HO341" s="633" t="str">
        <f t="shared" si="905"/>
        <v>grey</v>
      </c>
      <c r="HP341" s="633" t="str">
        <f t="shared" si="905"/>
        <v>grey</v>
      </c>
      <c r="HQ341" s="633" t="str">
        <f t="shared" si="905"/>
        <v>grey</v>
      </c>
      <c r="HR341" s="633" t="str">
        <f t="shared" si="905"/>
        <v>grey</v>
      </c>
      <c r="HS341" s="1162" t="str">
        <f t="shared" ref="HS341" si="906">IF($GG341="grey","grey",IF(BC341="","",IF(COUNTIF($CV$6:$CV$7,BC341)&gt;0,"","red")))</f>
        <v>grey</v>
      </c>
      <c r="HT341" s="1151" t="str">
        <f t="shared" ref="HT341:HU341" si="907">IF($GG341="grey","grey","")</f>
        <v>grey</v>
      </c>
      <c r="HU341" s="1160" t="str">
        <f t="shared" si="907"/>
        <v>grey</v>
      </c>
    </row>
    <row r="342" spans="2:229">
      <c r="B342" s="1175" t="str">
        <f>IFERROR(INDEX($DV:$DV,ROW()),"")&amp;""</f>
        <v/>
      </c>
      <c r="C342" s="1176"/>
      <c r="D342" s="1177" t="str">
        <f>IFERROR(INDEX($DX:$DX,ROW()),"")&amp;""</f>
        <v/>
      </c>
      <c r="E342" s="1176"/>
      <c r="F342" s="1175" t="str">
        <f>IFERROR(INDEX($DZ:$DZ,ROW()),"")&amp;""</f>
        <v/>
      </c>
      <c r="G342" s="1176"/>
      <c r="H342" s="1175" t="str">
        <f>IFERROR(INDEX($EB:$EB,ROW()),"")&amp;""</f>
        <v/>
      </c>
      <c r="I342" s="1176"/>
      <c r="J342" s="1175" t="str">
        <f>IFERROR(INDEX($ED:$ED,ROW()),"")&amp;""</f>
        <v/>
      </c>
      <c r="K342" s="1176"/>
      <c r="L342" s="1175" t="str">
        <f>IFERROR(INDEX($EF:$EF,ROW()),"")&amp;""</f>
        <v/>
      </c>
      <c r="M342" s="1176"/>
      <c r="O342" s="1152"/>
      <c r="P342" s="1152"/>
      <c r="Q342" s="1161"/>
      <c r="R342" s="1152"/>
      <c r="S342" s="635" t="s">
        <v>643</v>
      </c>
      <c r="T342" s="635" t="s">
        <v>643</v>
      </c>
      <c r="U342" s="635" t="s">
        <v>643</v>
      </c>
      <c r="V342" s="635" t="s">
        <v>643</v>
      </c>
      <c r="W342" s="635" t="s">
        <v>643</v>
      </c>
      <c r="X342" s="635" t="s">
        <v>643</v>
      </c>
      <c r="Y342" s="635" t="s">
        <v>643</v>
      </c>
      <c r="Z342" s="635" t="s">
        <v>643</v>
      </c>
      <c r="AA342" s="635" t="s">
        <v>643</v>
      </c>
      <c r="AB342" s="635" t="s">
        <v>643</v>
      </c>
      <c r="AC342" s="635" t="s">
        <v>643</v>
      </c>
      <c r="AD342" s="635" t="s">
        <v>643</v>
      </c>
      <c r="AE342" s="635" t="s">
        <v>643</v>
      </c>
      <c r="AF342" s="635" t="s">
        <v>643</v>
      </c>
      <c r="AG342" s="635" t="s">
        <v>643</v>
      </c>
      <c r="AH342" s="635" t="s">
        <v>643</v>
      </c>
      <c r="AI342" s="635" t="s">
        <v>643</v>
      </c>
      <c r="AJ342" s="635" t="s">
        <v>643</v>
      </c>
      <c r="AK342" s="635" t="s">
        <v>643</v>
      </c>
      <c r="AL342" s="635" t="s">
        <v>643</v>
      </c>
      <c r="AM342" s="635" t="s">
        <v>643</v>
      </c>
      <c r="AN342" s="635" t="s">
        <v>643</v>
      </c>
      <c r="AO342" s="635" t="s">
        <v>643</v>
      </c>
      <c r="AP342" s="635" t="s">
        <v>643</v>
      </c>
      <c r="AQ342" s="635" t="s">
        <v>643</v>
      </c>
      <c r="AR342" s="635" t="s">
        <v>643</v>
      </c>
      <c r="AS342" s="635" t="s">
        <v>643</v>
      </c>
      <c r="AT342" s="635" t="s">
        <v>643</v>
      </c>
      <c r="AU342" s="635" t="s">
        <v>643</v>
      </c>
      <c r="AV342" s="635" t="s">
        <v>643</v>
      </c>
      <c r="AW342" s="635" t="s">
        <v>643</v>
      </c>
      <c r="AX342" s="635" t="s">
        <v>643</v>
      </c>
      <c r="AY342" s="635" t="s">
        <v>643</v>
      </c>
      <c r="AZ342" s="635" t="s">
        <v>643</v>
      </c>
      <c r="BA342" s="635" t="s">
        <v>643</v>
      </c>
      <c r="BB342" s="635" t="s">
        <v>643</v>
      </c>
      <c r="BC342" s="1179"/>
      <c r="BD342" s="1152"/>
      <c r="BE342" s="1181"/>
      <c r="BP342" s="50" t="e">
        <f>INDEX(番号!$CA$5:$CB$44,C341,2)</f>
        <v>#VALUE!</v>
      </c>
      <c r="BQ342" s="50" t="str">
        <f>IF(C341="","",IF(BP342="",INDEX(番号!$CA$44:$CB340,C341,2),BP342))</f>
        <v/>
      </c>
      <c r="BR342" s="50" t="e">
        <f>INDEX(番号!$CC$5:$CE$52,C341,3)</f>
        <v>#VALUE!</v>
      </c>
      <c r="BS342" s="50" t="str">
        <f>IF(C341="","",IF(BR342="0",INDEX(番号!$CC$5:$CE$52,C341,2),BR342))&amp;""</f>
        <v/>
      </c>
      <c r="BT342" s="50" t="e">
        <f>INDEX(番号!$CA$5:$CB$44,E341,2)</f>
        <v>#VALUE!</v>
      </c>
      <c r="BU342" s="50" t="str">
        <f>IF(E341="","",IF(BT342="",INDEX(番号!$CA$44:$CB340,E341,2),BT342))&amp;""</f>
        <v/>
      </c>
      <c r="BV342" s="50" t="e">
        <f>INDEX(番号!$CC$5:$CE$52,E341,3)</f>
        <v>#VALUE!</v>
      </c>
      <c r="BW342" s="50" t="str">
        <f>IF(E341="","",IF(BV342="0",INDEX(番号!$CC$5:$CE$52,E341,2),BV342))&amp;""</f>
        <v/>
      </c>
      <c r="BX342" s="50" t="e">
        <f>INDEX(番号!$CA$5:$CB$44,G341,2)</f>
        <v>#VALUE!</v>
      </c>
      <c r="BY342" s="50" t="str">
        <f>IF(G341="","",IF(BX342="",INDEX(番号!$CA$44:$CB340,G341,2),BX342))&amp;""</f>
        <v/>
      </c>
      <c r="BZ342" s="50" t="e">
        <f>INDEX(番号!$CC$5:$CE$52,G341,3)</f>
        <v>#VALUE!</v>
      </c>
      <c r="CA342" s="50" t="str">
        <f>IF(G341="","",IF(BZ342="0",INDEX(番号!$CC$5:$CE$52,G341,2),BZ342))&amp;""</f>
        <v/>
      </c>
      <c r="CB342" s="50" t="e">
        <f>INDEX(番号!$CA$5:$CB$44,I341,2)</f>
        <v>#VALUE!</v>
      </c>
      <c r="CC342" s="50" t="str">
        <f>IF(I341="","",IF(CB342="",INDEX(番号!$CA$44:$CB340,I341,2),CB342))&amp;""</f>
        <v/>
      </c>
      <c r="CD342" s="50" t="e">
        <f>INDEX(番号!$CC$5:$CE$52,I341,3)</f>
        <v>#VALUE!</v>
      </c>
      <c r="CE342" s="50" t="str">
        <f>IF(I341="","",IF(CD342="0",INDEX(番号!$CC$5:$CE$52,I341,2),CD342))&amp;""</f>
        <v/>
      </c>
      <c r="CF342" s="50" t="e">
        <f>INDEX(番号!$CA$5:$CB$44,K341,2)</f>
        <v>#VALUE!</v>
      </c>
      <c r="CG342" s="50" t="str">
        <f>IF(K341="","",IF(CF342="",INDEX(番号!$CA$5:$CB$44,K341,1),CF342))&amp;""</f>
        <v/>
      </c>
      <c r="CH342" s="50" t="e">
        <f>INDEX(番号!$CC$5:$CE$52,K341,3)</f>
        <v>#VALUE!</v>
      </c>
      <c r="CI342" s="50" t="str">
        <f>IF(K341="","",IF(CH342="0",INDEX(番号!$CC$5:$CE$52,K341,2),CH342))&amp;""</f>
        <v/>
      </c>
      <c r="CJ342" s="50" t="e">
        <f>INDEX(番号!$CA$5:$CB$44,M341,2)</f>
        <v>#VALUE!</v>
      </c>
      <c r="CK342" s="50" t="str">
        <f>IF(M341="","",IF(CJ342="",INDEX(番号!$CA$5:$CB$44,M341,1),CJ342))&amp;""</f>
        <v/>
      </c>
      <c r="CL342" s="50" t="e">
        <f>INDEX(番号!$CC$5:$CE$52,M341,3)</f>
        <v>#VALUE!</v>
      </c>
      <c r="CM342" s="50" t="str">
        <f>IF(M341="","",IF(CL342="0",INDEX(番号!$CC$5:$CE$52,M341,2),CL342))&amp;""</f>
        <v/>
      </c>
      <c r="DA342" s="1153" t="str">
        <f>IF(DA340="grey","grey","")</f>
        <v>grey</v>
      </c>
      <c r="DB342" s="1154"/>
      <c r="DC342" s="1153" t="str">
        <f>IF(DC340="grey","grey","")</f>
        <v>grey</v>
      </c>
      <c r="DD342" s="1154"/>
      <c r="DE342" s="1153" t="str">
        <f>IF(DE340="grey","grey","")</f>
        <v>grey</v>
      </c>
      <c r="DF342" s="1154"/>
      <c r="DG342" s="1153" t="str">
        <f>IF(DG340="grey","grey","")</f>
        <v>grey</v>
      </c>
      <c r="DH342" s="1154"/>
      <c r="DI342" s="1153" t="str">
        <f>IF(DI340="grey","grey","")</f>
        <v>grey</v>
      </c>
      <c r="DJ342" s="1154"/>
      <c r="DK342" s="1153" t="str">
        <f>IF(DK340="grey","grey","")</f>
        <v>grey</v>
      </c>
      <c r="DL342" s="1154"/>
      <c r="DM342" s="22" t="str">
        <f>IFERROR(INDEX(内線情報!$BL$5:$BL$41,MATCH(R342,内線情報!$AI$5:$AI$43,0),1),"")</f>
        <v/>
      </c>
      <c r="DS342" s="1141"/>
      <c r="DV342" s="1153" t="str">
        <f>IF(B341="DK",BQ342,IF(B341="NK",BS342,""))</f>
        <v/>
      </c>
      <c r="DW342" s="1154"/>
      <c r="DX342" s="1155" t="str">
        <f>IF(D341="DK",BU342,IF(D341="NK",BW342,""))</f>
        <v/>
      </c>
      <c r="DY342" s="1156"/>
      <c r="DZ342" s="1155" t="str">
        <f>IF(F341="DK",BY342,IF(F341="NK",CA342,""))</f>
        <v/>
      </c>
      <c r="EA342" s="1156"/>
      <c r="EB342" s="1155" t="str">
        <f>IF(H341="DK",CC342,IF(H341="NK",CE342,""))</f>
        <v/>
      </c>
      <c r="EC342" s="1156"/>
      <c r="ED342" s="1155" t="str">
        <f>IF(J341="DK",CG342,IF(J341="NK",CI342,""))</f>
        <v/>
      </c>
      <c r="EE342" s="1156"/>
      <c r="EF342" s="1155" t="str">
        <f>IF(L341="DK",CK342,IF(L341="NK",CM342,""))</f>
        <v/>
      </c>
      <c r="EG342" s="1156"/>
      <c r="ET342" s="1153"/>
      <c r="EU342" s="1154"/>
      <c r="EV342" s="1153"/>
      <c r="EW342" s="1154"/>
      <c r="EX342" s="1153"/>
      <c r="EY342" s="1154"/>
      <c r="EZ342" s="1153"/>
      <c r="FA342" s="1154"/>
      <c r="FB342" s="1153"/>
      <c r="FC342" s="1154"/>
      <c r="FD342" s="1153"/>
      <c r="FE342" s="1154"/>
      <c r="FF342" s="411"/>
      <c r="FG342" s="411"/>
      <c r="FH342" s="411"/>
      <c r="FI342" s="411"/>
      <c r="FJ342" s="411"/>
      <c r="FK342" s="411"/>
      <c r="FL342" s="411"/>
      <c r="FM342" s="411"/>
      <c r="FN342" s="411"/>
      <c r="FO342" s="411"/>
      <c r="FP342" s="411"/>
      <c r="FQ342" s="411"/>
      <c r="FR342" s="1153"/>
      <c r="FS342" s="1154"/>
      <c r="FT342" s="1153"/>
      <c r="FU342" s="1154"/>
      <c r="FV342" s="1153"/>
      <c r="FW342" s="1154"/>
      <c r="FX342" s="1153"/>
      <c r="FY342" s="1154"/>
      <c r="FZ342" s="1153"/>
      <c r="GA342" s="1154"/>
      <c r="GB342" s="1153"/>
      <c r="GC342" s="1154"/>
      <c r="GE342" s="1152"/>
      <c r="GF342" s="1152"/>
      <c r="GG342" s="1161"/>
      <c r="GH342" s="1152"/>
      <c r="GI342" s="633" t="str">
        <f t="shared" ref="GI342:HR342" si="908">IF(GI326="grey","grey",IF($GG341="grey","grey",IF(S342="","yellow",IF(COUNTIF($CW$6:$CW$7,S342)&gt;0,"","red"))))</f>
        <v>grey</v>
      </c>
      <c r="GJ342" s="633" t="str">
        <f t="shared" si="908"/>
        <v>grey</v>
      </c>
      <c r="GK342" s="633" t="str">
        <f t="shared" si="908"/>
        <v>grey</v>
      </c>
      <c r="GL342" s="633" t="str">
        <f t="shared" si="908"/>
        <v>grey</v>
      </c>
      <c r="GM342" s="633" t="str">
        <f t="shared" si="908"/>
        <v>grey</v>
      </c>
      <c r="GN342" s="633" t="str">
        <f t="shared" si="908"/>
        <v>grey</v>
      </c>
      <c r="GO342" s="633" t="str">
        <f t="shared" si="908"/>
        <v>grey</v>
      </c>
      <c r="GP342" s="633" t="str">
        <f t="shared" si="908"/>
        <v>grey</v>
      </c>
      <c r="GQ342" s="633" t="str">
        <f t="shared" si="908"/>
        <v>grey</v>
      </c>
      <c r="GR342" s="633" t="str">
        <f t="shared" si="908"/>
        <v>grey</v>
      </c>
      <c r="GS342" s="633" t="str">
        <f t="shared" si="908"/>
        <v>grey</v>
      </c>
      <c r="GT342" s="633" t="str">
        <f t="shared" si="908"/>
        <v>grey</v>
      </c>
      <c r="GU342" s="633" t="str">
        <f t="shared" si="908"/>
        <v>grey</v>
      </c>
      <c r="GV342" s="633" t="str">
        <f t="shared" si="908"/>
        <v>grey</v>
      </c>
      <c r="GW342" s="633" t="str">
        <f t="shared" si="908"/>
        <v>grey</v>
      </c>
      <c r="GX342" s="633" t="str">
        <f t="shared" si="908"/>
        <v>grey</v>
      </c>
      <c r="GY342" s="633" t="str">
        <f t="shared" si="908"/>
        <v>grey</v>
      </c>
      <c r="GZ342" s="633" t="str">
        <f t="shared" si="908"/>
        <v>grey</v>
      </c>
      <c r="HA342" s="633" t="str">
        <f t="shared" si="908"/>
        <v>grey</v>
      </c>
      <c r="HB342" s="633" t="str">
        <f t="shared" si="908"/>
        <v>grey</v>
      </c>
      <c r="HC342" s="633" t="str">
        <f t="shared" si="908"/>
        <v>grey</v>
      </c>
      <c r="HD342" s="633" t="str">
        <f t="shared" si="908"/>
        <v>grey</v>
      </c>
      <c r="HE342" s="633" t="str">
        <f t="shared" si="908"/>
        <v>grey</v>
      </c>
      <c r="HF342" s="633" t="str">
        <f t="shared" si="908"/>
        <v>grey</v>
      </c>
      <c r="HG342" s="633" t="str">
        <f t="shared" si="908"/>
        <v>grey</v>
      </c>
      <c r="HH342" s="633" t="str">
        <f t="shared" si="908"/>
        <v>grey</v>
      </c>
      <c r="HI342" s="633" t="str">
        <f t="shared" si="908"/>
        <v>grey</v>
      </c>
      <c r="HJ342" s="633" t="str">
        <f t="shared" si="908"/>
        <v>grey</v>
      </c>
      <c r="HK342" s="633" t="str">
        <f t="shared" si="908"/>
        <v>grey</v>
      </c>
      <c r="HL342" s="633" t="str">
        <f t="shared" si="908"/>
        <v>grey</v>
      </c>
      <c r="HM342" s="633" t="str">
        <f t="shared" si="908"/>
        <v>grey</v>
      </c>
      <c r="HN342" s="633" t="str">
        <f t="shared" si="908"/>
        <v>grey</v>
      </c>
      <c r="HO342" s="633" t="str">
        <f t="shared" si="908"/>
        <v>grey</v>
      </c>
      <c r="HP342" s="633" t="str">
        <f t="shared" si="908"/>
        <v>grey</v>
      </c>
      <c r="HQ342" s="633" t="str">
        <f t="shared" si="908"/>
        <v>grey</v>
      </c>
      <c r="HR342" s="633" t="str">
        <f t="shared" si="908"/>
        <v>grey</v>
      </c>
      <c r="HS342" s="1163"/>
      <c r="HT342" s="1152"/>
      <c r="HU342" s="1161"/>
    </row>
    <row r="343" spans="2:229">
      <c r="B343" s="1175" t="str">
        <f>IFERROR(INDEX($DV:$DV,ROW()),"")&amp;""</f>
        <v/>
      </c>
      <c r="C343" s="1176"/>
      <c r="D343" s="1177" t="str">
        <f>IFERROR(INDEX($DX:$DX,ROW()),"")&amp;""</f>
        <v/>
      </c>
      <c r="E343" s="1176"/>
      <c r="F343" s="1175" t="str">
        <f>IFERROR(INDEX($DZ:$DZ,ROW()),"")&amp;""</f>
        <v/>
      </c>
      <c r="G343" s="1176"/>
      <c r="H343" s="1175" t="str">
        <f>IFERROR(INDEX($EB:$EB,ROW()),"")&amp;""</f>
        <v/>
      </c>
      <c r="I343" s="1176"/>
      <c r="J343" s="1175" t="str">
        <f>IFERROR(INDEX($ED:$ED,ROW()),"")&amp;""</f>
        <v/>
      </c>
      <c r="K343" s="1176"/>
      <c r="L343" s="1175" t="str">
        <f>IFERROR(INDEX($EF:$EF,ROW()),"")&amp;""</f>
        <v/>
      </c>
      <c r="M343" s="1176"/>
      <c r="O343" s="1151">
        <v>8</v>
      </c>
      <c r="P343" s="1151" t="str">
        <f>IFERROR(INDEX(内線情報!$C$5:$C$54,MATCH($Q343,内線情報!$B$5:$B$54,0)),"")&amp;""</f>
        <v/>
      </c>
      <c r="Q343" s="1160"/>
      <c r="R343" s="1151" t="str">
        <f>IFERROR(INDEX(内線情報!$D$5:$D$54,MATCH($Q343,内線情報!$B$5:$B$54,0)),"")&amp;""</f>
        <v/>
      </c>
      <c r="S343" s="634" t="s">
        <v>643</v>
      </c>
      <c r="T343" s="634" t="s">
        <v>643</v>
      </c>
      <c r="U343" s="634" t="s">
        <v>643</v>
      </c>
      <c r="V343" s="634" t="s">
        <v>643</v>
      </c>
      <c r="W343" s="634" t="s">
        <v>643</v>
      </c>
      <c r="X343" s="634" t="s">
        <v>643</v>
      </c>
      <c r="Y343" s="634" t="s">
        <v>643</v>
      </c>
      <c r="Z343" s="634" t="s">
        <v>643</v>
      </c>
      <c r="AA343" s="634" t="s">
        <v>643</v>
      </c>
      <c r="AB343" s="634" t="s">
        <v>643</v>
      </c>
      <c r="AC343" s="634" t="s">
        <v>643</v>
      </c>
      <c r="AD343" s="634" t="s">
        <v>643</v>
      </c>
      <c r="AE343" s="634" t="s">
        <v>643</v>
      </c>
      <c r="AF343" s="634" t="s">
        <v>643</v>
      </c>
      <c r="AG343" s="634" t="s">
        <v>643</v>
      </c>
      <c r="AH343" s="634" t="s">
        <v>643</v>
      </c>
      <c r="AI343" s="634" t="s">
        <v>643</v>
      </c>
      <c r="AJ343" s="634" t="s">
        <v>643</v>
      </c>
      <c r="AK343" s="634" t="s">
        <v>643</v>
      </c>
      <c r="AL343" s="634" t="s">
        <v>643</v>
      </c>
      <c r="AM343" s="634" t="s">
        <v>643</v>
      </c>
      <c r="AN343" s="634" t="s">
        <v>643</v>
      </c>
      <c r="AO343" s="634" t="s">
        <v>643</v>
      </c>
      <c r="AP343" s="634" t="s">
        <v>643</v>
      </c>
      <c r="AQ343" s="634" t="s">
        <v>643</v>
      </c>
      <c r="AR343" s="634" t="s">
        <v>643</v>
      </c>
      <c r="AS343" s="634" t="s">
        <v>643</v>
      </c>
      <c r="AT343" s="634" t="s">
        <v>643</v>
      </c>
      <c r="AU343" s="634" t="s">
        <v>643</v>
      </c>
      <c r="AV343" s="634" t="s">
        <v>643</v>
      </c>
      <c r="AW343" s="634" t="s">
        <v>643</v>
      </c>
      <c r="AX343" s="634" t="s">
        <v>643</v>
      </c>
      <c r="AY343" s="634" t="s">
        <v>643</v>
      </c>
      <c r="AZ343" s="634" t="s">
        <v>643</v>
      </c>
      <c r="BA343" s="634" t="s">
        <v>643</v>
      </c>
      <c r="BB343" s="634" t="s">
        <v>643</v>
      </c>
      <c r="BC343" s="1178" t="s">
        <v>643</v>
      </c>
      <c r="BD343" s="1151" t="str">
        <f>IFERROR(IF(Q343="","",IF(ISBLANK(INDEX(内線情報!$G$5:$G$54,Q343)),1,DS343)),"")&amp;""</f>
        <v/>
      </c>
      <c r="BE343" s="1180"/>
      <c r="BP343" s="50" t="s">
        <v>585</v>
      </c>
      <c r="BQ343" s="50" t="str">
        <f>IF(C341="","",INDEX(外線情報!$K$5:$K$16,C341,1))&amp;""</f>
        <v/>
      </c>
      <c r="BR343" s="50" t="s">
        <v>417</v>
      </c>
      <c r="BS343" s="50" t="str">
        <f>IF(C341="","",INDEX(NK･NKG!$CG$5:$CG$52,C341,1))&amp;""</f>
        <v/>
      </c>
      <c r="BT343" s="50" t="s">
        <v>585</v>
      </c>
      <c r="BU343" s="50" t="str">
        <f>IF(E341="","",INDEX(外線情報!$K$5:$K$16,E341,1))&amp;""</f>
        <v/>
      </c>
      <c r="BV343" s="50" t="s">
        <v>417</v>
      </c>
      <c r="BW343" s="50" t="str">
        <f>IF(E341="","",INDEX(NK･NKG!$CG$5:$CG$52,E341,1))&amp;""</f>
        <v/>
      </c>
      <c r="BX343" s="50" t="s">
        <v>585</v>
      </c>
      <c r="BY343" s="50" t="str">
        <f>IF(G341="","",INDEX(外線情報!$K$5:$K$16,G341,1))&amp;""</f>
        <v/>
      </c>
      <c r="BZ343" s="50" t="s">
        <v>417</v>
      </c>
      <c r="CA343" s="50" t="str">
        <f>IF(G341="","",INDEX(NK･NKG!$CG$5:$CG$52,G341,1))&amp;""</f>
        <v/>
      </c>
      <c r="CB343" s="50" t="s">
        <v>585</v>
      </c>
      <c r="CC343" s="50" t="str">
        <f>IF(I341="","",INDEX(外線情報!$K$5:$K$16,I341,1))&amp;""</f>
        <v/>
      </c>
      <c r="CD343" s="50" t="s">
        <v>417</v>
      </c>
      <c r="CE343" s="50" t="str">
        <f>IF(I341="","",INDEX(NK･NKG!$CG$5:$CG$52,I341,1))&amp;""</f>
        <v/>
      </c>
      <c r="CF343" s="50" t="s">
        <v>585</v>
      </c>
      <c r="CG343" s="50" t="str">
        <f>IF(K341="","",INDEX(外線情報!$K$5:$K$16,K341,1))&amp;""</f>
        <v/>
      </c>
      <c r="CH343" s="50" t="s">
        <v>417</v>
      </c>
      <c r="CI343" s="50" t="str">
        <f>IF(K341="","",INDEX(NK･NKG!$CG$5:$CG$52,K341,1))&amp;""</f>
        <v/>
      </c>
      <c r="CJ343" s="50" t="s">
        <v>585</v>
      </c>
      <c r="CK343" s="50" t="str">
        <f>IF(M341="","",INDEX(外線情報!$K$5:$K$16,M341,1))&amp;""</f>
        <v/>
      </c>
      <c r="CL343" s="50" t="s">
        <v>417</v>
      </c>
      <c r="CM343" s="50" t="str">
        <f>IF(M341="","",INDEX(NK･NKG!$CG$5:$CG$52,M341,1))&amp;""</f>
        <v/>
      </c>
      <c r="DA343" s="1153" t="str">
        <f t="shared" ref="DA343" si="909">IF(DA340="grey","grey","")</f>
        <v>grey</v>
      </c>
      <c r="DB343" s="1154"/>
      <c r="DC343" s="1153" t="str">
        <f t="shared" ref="DC343" si="910">IF(DC340="grey","grey","")</f>
        <v>grey</v>
      </c>
      <c r="DD343" s="1154"/>
      <c r="DE343" s="1153" t="str">
        <f t="shared" ref="DE343" si="911">IF(DE340="grey","grey","")</f>
        <v>grey</v>
      </c>
      <c r="DF343" s="1154"/>
      <c r="DG343" s="1153" t="str">
        <f t="shared" ref="DG343" si="912">IF(DG340="grey","grey","")</f>
        <v>grey</v>
      </c>
      <c r="DH343" s="1154"/>
      <c r="DI343" s="1153" t="str">
        <f t="shared" ref="DI343" si="913">IF(DI340="grey","grey","")</f>
        <v>grey</v>
      </c>
      <c r="DJ343" s="1154"/>
      <c r="DK343" s="1153" t="str">
        <f t="shared" ref="DK343" si="914">IF(DK340="grey","grey","")</f>
        <v>grey</v>
      </c>
      <c r="DL343" s="1154"/>
      <c r="DM343" s="22" t="str">
        <f>IFERROR(INDEX(内線情報!$BL$5:$BL$41,MATCH(R343,内線情報!$AI$5:$AI$43,0),1),"")</f>
        <v/>
      </c>
      <c r="DS343" s="1141" t="e">
        <f>INDEX(内線情報!$G$5:$G$54,MATCH(Q343,DK,0))</f>
        <v>#N/A</v>
      </c>
      <c r="DV343" s="1153" t="str">
        <f>IF(B341="IK",BQ343,IF(B341="NK",BS343,""))</f>
        <v/>
      </c>
      <c r="DW343" s="1154"/>
      <c r="DX343" s="1155" t="str">
        <f>IF(D341="IK",BU343,IF(D341="NK",BW343,""))</f>
        <v/>
      </c>
      <c r="DY343" s="1156"/>
      <c r="DZ343" s="1155" t="str">
        <f>IF(F341="IK",BY343,IF(F341="NK",CA343,""))</f>
        <v/>
      </c>
      <c r="EA343" s="1156"/>
      <c r="EB343" s="1155" t="str">
        <f>IF(H341="IK",CC343,IF(H341="NK",CE343,""))</f>
        <v/>
      </c>
      <c r="EC343" s="1156"/>
      <c r="ED343" s="1155" t="str">
        <f>IF(J341="IK",CG343,IF(J341="NK",CI343,""))</f>
        <v/>
      </c>
      <c r="EE343" s="1156"/>
      <c r="EF343" s="1155" t="str">
        <f>IF(L341="IK",CK343,IF(L341="NK",CM343,""))</f>
        <v/>
      </c>
      <c r="EG343" s="1156"/>
      <c r="ET343" s="1153"/>
      <c r="EU343" s="1154"/>
      <c r="EV343" s="1153"/>
      <c r="EW343" s="1154"/>
      <c r="EX343" s="1153"/>
      <c r="EY343" s="1154"/>
      <c r="EZ343" s="1153"/>
      <c r="FA343" s="1154"/>
      <c r="FB343" s="1153"/>
      <c r="FC343" s="1154"/>
      <c r="FD343" s="1153"/>
      <c r="FE343" s="1154"/>
      <c r="FF343" s="411"/>
      <c r="FG343" s="411"/>
      <c r="FH343" s="411"/>
      <c r="FI343" s="411"/>
      <c r="FJ343" s="411"/>
      <c r="FK343" s="411"/>
      <c r="FL343" s="411"/>
      <c r="FM343" s="411"/>
      <c r="FN343" s="411"/>
      <c r="FO343" s="411"/>
      <c r="FP343" s="411"/>
      <c r="FQ343" s="411"/>
      <c r="FR343" s="1153"/>
      <c r="FS343" s="1154"/>
      <c r="FT343" s="1153"/>
      <c r="FU343" s="1154"/>
      <c r="FV343" s="1153"/>
      <c r="FW343" s="1154"/>
      <c r="FX343" s="1153"/>
      <c r="FY343" s="1154"/>
      <c r="FZ343" s="1153"/>
      <c r="GA343" s="1154"/>
      <c r="GB343" s="1153"/>
      <c r="GC343" s="1154"/>
      <c r="GE343" s="1151" t="str">
        <f>IF($GF343="grey","grey","")</f>
        <v>grey</v>
      </c>
      <c r="GF343" s="1151" t="str">
        <f>IF($GG343="grey","grey","")</f>
        <v>grey</v>
      </c>
      <c r="GG343" s="1160" t="str">
        <f>IF(Q343="","grey",IF(COUNTIF(Q:Q,Q343)&gt;1,"red",IF(COUNTIF(_DK,Q343)&gt;0,"","red")))</f>
        <v>grey</v>
      </c>
      <c r="GH343" s="1151" t="str">
        <f>IF($GF343="grey","grey","")</f>
        <v>grey</v>
      </c>
      <c r="GI343" s="633" t="str">
        <f t="shared" ref="GI343:HR343" si="915">IF(GI326="grey","grey",IF($GG343="grey","grey",IF(S343="","yellow",IF(COUNTIF($CT$6:$CT$21,S343)&gt;0,"","red"))))</f>
        <v>grey</v>
      </c>
      <c r="GJ343" s="633" t="str">
        <f t="shared" si="915"/>
        <v>grey</v>
      </c>
      <c r="GK343" s="633" t="str">
        <f t="shared" si="915"/>
        <v>grey</v>
      </c>
      <c r="GL343" s="633" t="str">
        <f t="shared" si="915"/>
        <v>grey</v>
      </c>
      <c r="GM343" s="633" t="str">
        <f t="shared" si="915"/>
        <v>grey</v>
      </c>
      <c r="GN343" s="633" t="str">
        <f t="shared" si="915"/>
        <v>grey</v>
      </c>
      <c r="GO343" s="633" t="str">
        <f t="shared" si="915"/>
        <v>grey</v>
      </c>
      <c r="GP343" s="633" t="str">
        <f t="shared" si="915"/>
        <v>grey</v>
      </c>
      <c r="GQ343" s="633" t="str">
        <f t="shared" si="915"/>
        <v>grey</v>
      </c>
      <c r="GR343" s="633" t="str">
        <f t="shared" si="915"/>
        <v>grey</v>
      </c>
      <c r="GS343" s="633" t="str">
        <f t="shared" si="915"/>
        <v>grey</v>
      </c>
      <c r="GT343" s="633" t="str">
        <f t="shared" si="915"/>
        <v>grey</v>
      </c>
      <c r="GU343" s="633" t="str">
        <f t="shared" si="915"/>
        <v>grey</v>
      </c>
      <c r="GV343" s="633" t="str">
        <f t="shared" si="915"/>
        <v>grey</v>
      </c>
      <c r="GW343" s="633" t="str">
        <f t="shared" si="915"/>
        <v>grey</v>
      </c>
      <c r="GX343" s="633" t="str">
        <f t="shared" si="915"/>
        <v>grey</v>
      </c>
      <c r="GY343" s="633" t="str">
        <f t="shared" si="915"/>
        <v>grey</v>
      </c>
      <c r="GZ343" s="633" t="str">
        <f t="shared" si="915"/>
        <v>grey</v>
      </c>
      <c r="HA343" s="633" t="str">
        <f t="shared" si="915"/>
        <v>grey</v>
      </c>
      <c r="HB343" s="633" t="str">
        <f t="shared" si="915"/>
        <v>grey</v>
      </c>
      <c r="HC343" s="633" t="str">
        <f t="shared" si="915"/>
        <v>grey</v>
      </c>
      <c r="HD343" s="633" t="str">
        <f t="shared" si="915"/>
        <v>grey</v>
      </c>
      <c r="HE343" s="633" t="str">
        <f t="shared" si="915"/>
        <v>grey</v>
      </c>
      <c r="HF343" s="633" t="str">
        <f t="shared" si="915"/>
        <v>grey</v>
      </c>
      <c r="HG343" s="633" t="str">
        <f t="shared" si="915"/>
        <v>grey</v>
      </c>
      <c r="HH343" s="633" t="str">
        <f t="shared" si="915"/>
        <v>grey</v>
      </c>
      <c r="HI343" s="633" t="str">
        <f t="shared" si="915"/>
        <v>grey</v>
      </c>
      <c r="HJ343" s="633" t="str">
        <f t="shared" si="915"/>
        <v>grey</v>
      </c>
      <c r="HK343" s="633" t="str">
        <f t="shared" si="915"/>
        <v>grey</v>
      </c>
      <c r="HL343" s="633" t="str">
        <f t="shared" si="915"/>
        <v>grey</v>
      </c>
      <c r="HM343" s="633" t="str">
        <f t="shared" si="915"/>
        <v>grey</v>
      </c>
      <c r="HN343" s="633" t="str">
        <f t="shared" si="915"/>
        <v>grey</v>
      </c>
      <c r="HO343" s="633" t="str">
        <f t="shared" si="915"/>
        <v>grey</v>
      </c>
      <c r="HP343" s="633" t="str">
        <f t="shared" si="915"/>
        <v>grey</v>
      </c>
      <c r="HQ343" s="633" t="str">
        <f t="shared" si="915"/>
        <v>grey</v>
      </c>
      <c r="HR343" s="633" t="str">
        <f t="shared" si="915"/>
        <v>grey</v>
      </c>
      <c r="HS343" s="1162" t="str">
        <f t="shared" ref="HS343" si="916">IF($GG343="grey","grey",IF(BC343="","",IF(COUNTIF($CV$6:$CV$7,BC343)&gt;0,"","red")))</f>
        <v>grey</v>
      </c>
      <c r="HT343" s="1151" t="str">
        <f t="shared" ref="HT343:HU343" si="917">IF($GG343="grey","grey","")</f>
        <v>grey</v>
      </c>
      <c r="HU343" s="1160" t="str">
        <f t="shared" si="917"/>
        <v>grey</v>
      </c>
    </row>
    <row r="344" spans="2:229">
      <c r="B344" s="1184" t="s">
        <v>1318</v>
      </c>
      <c r="C344" s="1185"/>
      <c r="D344" s="1182" t="s">
        <v>1318</v>
      </c>
      <c r="E344" s="1183"/>
      <c r="F344" s="1184" t="s">
        <v>1318</v>
      </c>
      <c r="G344" s="1185"/>
      <c r="H344" s="1182" t="s">
        <v>1318</v>
      </c>
      <c r="I344" s="1183"/>
      <c r="J344" s="1184" t="s">
        <v>1318</v>
      </c>
      <c r="K344" s="1185"/>
      <c r="L344" s="1182" t="s">
        <v>1318</v>
      </c>
      <c r="M344" s="1183"/>
      <c r="O344" s="1152"/>
      <c r="P344" s="1152"/>
      <c r="Q344" s="1161"/>
      <c r="R344" s="1152"/>
      <c r="S344" s="635" t="s">
        <v>643</v>
      </c>
      <c r="T344" s="635" t="s">
        <v>643</v>
      </c>
      <c r="U344" s="635" t="s">
        <v>643</v>
      </c>
      <c r="V344" s="635" t="s">
        <v>643</v>
      </c>
      <c r="W344" s="635" t="s">
        <v>643</v>
      </c>
      <c r="X344" s="635" t="s">
        <v>643</v>
      </c>
      <c r="Y344" s="635" t="s">
        <v>643</v>
      </c>
      <c r="Z344" s="635" t="s">
        <v>643</v>
      </c>
      <c r="AA344" s="635" t="s">
        <v>643</v>
      </c>
      <c r="AB344" s="635" t="s">
        <v>643</v>
      </c>
      <c r="AC344" s="635" t="s">
        <v>643</v>
      </c>
      <c r="AD344" s="635" t="s">
        <v>643</v>
      </c>
      <c r="AE344" s="635" t="s">
        <v>643</v>
      </c>
      <c r="AF344" s="635" t="s">
        <v>643</v>
      </c>
      <c r="AG344" s="635" t="s">
        <v>643</v>
      </c>
      <c r="AH344" s="635" t="s">
        <v>643</v>
      </c>
      <c r="AI344" s="635" t="s">
        <v>643</v>
      </c>
      <c r="AJ344" s="635" t="s">
        <v>643</v>
      </c>
      <c r="AK344" s="635" t="s">
        <v>643</v>
      </c>
      <c r="AL344" s="635" t="s">
        <v>643</v>
      </c>
      <c r="AM344" s="635" t="s">
        <v>643</v>
      </c>
      <c r="AN344" s="635" t="s">
        <v>643</v>
      </c>
      <c r="AO344" s="635" t="s">
        <v>643</v>
      </c>
      <c r="AP344" s="635" t="s">
        <v>643</v>
      </c>
      <c r="AQ344" s="635" t="s">
        <v>643</v>
      </c>
      <c r="AR344" s="635" t="s">
        <v>643</v>
      </c>
      <c r="AS344" s="635" t="s">
        <v>643</v>
      </c>
      <c r="AT344" s="635" t="s">
        <v>643</v>
      </c>
      <c r="AU344" s="635" t="s">
        <v>643</v>
      </c>
      <c r="AV344" s="635" t="s">
        <v>643</v>
      </c>
      <c r="AW344" s="635" t="s">
        <v>643</v>
      </c>
      <c r="AX344" s="635" t="s">
        <v>643</v>
      </c>
      <c r="AY344" s="635" t="s">
        <v>643</v>
      </c>
      <c r="AZ344" s="635" t="s">
        <v>643</v>
      </c>
      <c r="BA344" s="635" t="s">
        <v>643</v>
      </c>
      <c r="BB344" s="635" t="s">
        <v>643</v>
      </c>
      <c r="BC344" s="1179"/>
      <c r="BD344" s="1152"/>
      <c r="BE344" s="1181"/>
      <c r="BW344" s="50"/>
      <c r="CH344" s="50"/>
      <c r="CI344" s="50"/>
      <c r="DA344" s="1153" t="str">
        <f>IF(DA340="grey","grey",IF(AND(B341&lt;&gt;$BG$7,B341&lt;&gt;$BG$9,B341&lt;&gt;$BG$13,B341&lt;&gt;$BG$12),"grey",IF(B344="","yellow",IF(COUNTIF($CN$6:$CN$32,B344)&gt;0,"","red"))))</f>
        <v>grey</v>
      </c>
      <c r="DB344" s="1154"/>
      <c r="DC344" s="1153" t="str">
        <f>IF(DC340="grey","grey",IF(AND(D341&lt;&gt;$BG$7,D341&lt;&gt;$BG$9,D341&lt;&gt;$BG$13,D341&lt;&gt;$BG$12),"grey",IF(D344="","yellow",IF(COUNTIF($CN$6:$CN$32,D344)&gt;0,"","red"))))</f>
        <v>grey</v>
      </c>
      <c r="DD344" s="1154"/>
      <c r="DE344" s="1164" t="str">
        <f>IF(DE340="grey","grey",IF(AND(F341&lt;&gt;$BG$7,F341&lt;&gt;$BG$9,F341&lt;&gt;$BG$13,F341&lt;&gt;$BG$12),"grey",IF(F344="","yellow",IF(COUNTIF($CN$6:$CN$32,F344)&gt;0,"","red"))))</f>
        <v>grey</v>
      </c>
      <c r="DF344" s="1165"/>
      <c r="DG344" s="1164" t="str">
        <f>IF(DG340="grey","grey",IF(AND(H341&lt;&gt;$BG$7,H341&lt;&gt;$BG$9,H341&lt;&gt;$BG$13,H341&lt;&gt;$BG$12),"grey",IF(H344="","yellow",IF(COUNTIF($CN$6:$CN$32,H344)&gt;0,"","red"))))</f>
        <v>grey</v>
      </c>
      <c r="DH344" s="1165"/>
      <c r="DI344" s="1164" t="str">
        <f>IF(DI340="grey","grey",IF(AND(J341&lt;&gt;$BG$7,J341&lt;&gt;$BG$9,J341&lt;&gt;$BG$13,J341&lt;&gt;$BG$12),"grey",IF(J344="","yellow",IF(COUNTIF($CN$6:$CN$32,J344)&gt;0,"","red"))))</f>
        <v>grey</v>
      </c>
      <c r="DJ344" s="1165"/>
      <c r="DK344" s="1164" t="str">
        <f>IF(DK340="grey","grey",IF(AND(L341&lt;&gt;$BG$7,L341&lt;&gt;$BG$9,L341&lt;&gt;$BG$13,L341&lt;&gt;$BG$12),"grey",IF(L344="","yellow",IF(COUNTIF($CN$6:$CN$32,L344)&gt;0,"","red"))))</f>
        <v>grey</v>
      </c>
      <c r="DL344" s="1165"/>
      <c r="DM344" s="22" t="str">
        <f>IFERROR(INDEX(内線情報!$BL$5:$BL$41,MATCH(R344,内線情報!$AI$5:$AI$43,0),1),"")</f>
        <v/>
      </c>
      <c r="DS344" s="1141"/>
      <c r="DV344" s="1153"/>
      <c r="DW344" s="1154"/>
      <c r="DX344" s="1153"/>
      <c r="DY344" s="1154"/>
      <c r="DZ344" s="1153"/>
      <c r="EA344" s="1154"/>
      <c r="EB344" s="1153"/>
      <c r="EC344" s="1154"/>
      <c r="ED344" s="1153"/>
      <c r="EE344" s="1154"/>
      <c r="EF344" s="1153"/>
      <c r="EG344" s="1154"/>
      <c r="ET344" s="1153"/>
      <c r="EU344" s="1154"/>
      <c r="EV344" s="1153"/>
      <c r="EW344" s="1154"/>
      <c r="EX344" s="1153"/>
      <c r="EY344" s="1154"/>
      <c r="EZ344" s="1153"/>
      <c r="FA344" s="1154"/>
      <c r="FB344" s="1153"/>
      <c r="FC344" s="1154"/>
      <c r="FD344" s="1153"/>
      <c r="FE344" s="1154"/>
      <c r="FF344" s="411"/>
      <c r="FG344" s="411"/>
      <c r="FH344" s="411"/>
      <c r="FI344" s="411"/>
      <c r="FJ344" s="411"/>
      <c r="FK344" s="411"/>
      <c r="FL344" s="411"/>
      <c r="FM344" s="411"/>
      <c r="FN344" s="411"/>
      <c r="FO344" s="411"/>
      <c r="FP344" s="411"/>
      <c r="FQ344" s="411"/>
      <c r="FR344" s="1153"/>
      <c r="FS344" s="1154"/>
      <c r="FT344" s="1153"/>
      <c r="FU344" s="1154"/>
      <c r="FV344" s="1153"/>
      <c r="FW344" s="1154"/>
      <c r="FX344" s="1153"/>
      <c r="FY344" s="1154"/>
      <c r="FZ344" s="1153"/>
      <c r="GA344" s="1154"/>
      <c r="GB344" s="1153"/>
      <c r="GC344" s="1154"/>
      <c r="GE344" s="1152"/>
      <c r="GF344" s="1152"/>
      <c r="GG344" s="1161"/>
      <c r="GH344" s="1152"/>
      <c r="GI344" s="633" t="str">
        <f t="shared" ref="GI344:HR344" si="918">IF(GI326="grey","grey",IF($GG343="grey","grey",IF(S344="","yellow",IF(COUNTIF($CW$6:$CW$7,S344)&gt;0,"","red"))))</f>
        <v>grey</v>
      </c>
      <c r="GJ344" s="633" t="str">
        <f t="shared" si="918"/>
        <v>grey</v>
      </c>
      <c r="GK344" s="633" t="str">
        <f t="shared" si="918"/>
        <v>grey</v>
      </c>
      <c r="GL344" s="633" t="str">
        <f t="shared" si="918"/>
        <v>grey</v>
      </c>
      <c r="GM344" s="633" t="str">
        <f t="shared" si="918"/>
        <v>grey</v>
      </c>
      <c r="GN344" s="633" t="str">
        <f t="shared" si="918"/>
        <v>grey</v>
      </c>
      <c r="GO344" s="633" t="str">
        <f t="shared" si="918"/>
        <v>grey</v>
      </c>
      <c r="GP344" s="633" t="str">
        <f t="shared" si="918"/>
        <v>grey</v>
      </c>
      <c r="GQ344" s="633" t="str">
        <f t="shared" si="918"/>
        <v>grey</v>
      </c>
      <c r="GR344" s="633" t="str">
        <f t="shared" si="918"/>
        <v>grey</v>
      </c>
      <c r="GS344" s="633" t="str">
        <f t="shared" si="918"/>
        <v>grey</v>
      </c>
      <c r="GT344" s="633" t="str">
        <f t="shared" si="918"/>
        <v>grey</v>
      </c>
      <c r="GU344" s="633" t="str">
        <f t="shared" si="918"/>
        <v>grey</v>
      </c>
      <c r="GV344" s="633" t="str">
        <f t="shared" si="918"/>
        <v>grey</v>
      </c>
      <c r="GW344" s="633" t="str">
        <f t="shared" si="918"/>
        <v>grey</v>
      </c>
      <c r="GX344" s="633" t="str">
        <f t="shared" si="918"/>
        <v>grey</v>
      </c>
      <c r="GY344" s="633" t="str">
        <f t="shared" si="918"/>
        <v>grey</v>
      </c>
      <c r="GZ344" s="633" t="str">
        <f t="shared" si="918"/>
        <v>grey</v>
      </c>
      <c r="HA344" s="633" t="str">
        <f t="shared" si="918"/>
        <v>grey</v>
      </c>
      <c r="HB344" s="633" t="str">
        <f t="shared" si="918"/>
        <v>grey</v>
      </c>
      <c r="HC344" s="633" t="str">
        <f t="shared" si="918"/>
        <v>grey</v>
      </c>
      <c r="HD344" s="633" t="str">
        <f t="shared" si="918"/>
        <v>grey</v>
      </c>
      <c r="HE344" s="633" t="str">
        <f t="shared" si="918"/>
        <v>grey</v>
      </c>
      <c r="HF344" s="633" t="str">
        <f t="shared" si="918"/>
        <v>grey</v>
      </c>
      <c r="HG344" s="633" t="str">
        <f t="shared" si="918"/>
        <v>grey</v>
      </c>
      <c r="HH344" s="633" t="str">
        <f t="shared" si="918"/>
        <v>grey</v>
      </c>
      <c r="HI344" s="633" t="str">
        <f t="shared" si="918"/>
        <v>grey</v>
      </c>
      <c r="HJ344" s="633" t="str">
        <f t="shared" si="918"/>
        <v>grey</v>
      </c>
      <c r="HK344" s="633" t="str">
        <f t="shared" si="918"/>
        <v>grey</v>
      </c>
      <c r="HL344" s="633" t="str">
        <f t="shared" si="918"/>
        <v>grey</v>
      </c>
      <c r="HM344" s="633" t="str">
        <f t="shared" si="918"/>
        <v>grey</v>
      </c>
      <c r="HN344" s="633" t="str">
        <f t="shared" si="918"/>
        <v>grey</v>
      </c>
      <c r="HO344" s="633" t="str">
        <f t="shared" si="918"/>
        <v>grey</v>
      </c>
      <c r="HP344" s="633" t="str">
        <f t="shared" si="918"/>
        <v>grey</v>
      </c>
      <c r="HQ344" s="633" t="str">
        <f t="shared" si="918"/>
        <v>grey</v>
      </c>
      <c r="HR344" s="633" t="str">
        <f t="shared" si="918"/>
        <v>grey</v>
      </c>
      <c r="HS344" s="1163"/>
      <c r="HT344" s="1152"/>
      <c r="HU344" s="1161"/>
    </row>
    <row r="345" spans="2:229">
      <c r="B345" s="1186" t="s">
        <v>309</v>
      </c>
      <c r="C345" s="1187"/>
      <c r="D345" s="1186" t="s">
        <v>310</v>
      </c>
      <c r="E345" s="1187"/>
      <c r="F345" s="1186" t="s">
        <v>311</v>
      </c>
      <c r="G345" s="1187"/>
      <c r="H345" s="1186" t="s">
        <v>312</v>
      </c>
      <c r="I345" s="1187"/>
      <c r="J345" s="1186" t="s">
        <v>313</v>
      </c>
      <c r="K345" s="1187"/>
      <c r="L345" s="1186" t="s">
        <v>314</v>
      </c>
      <c r="M345" s="1187"/>
      <c r="O345" s="1151">
        <v>9</v>
      </c>
      <c r="P345" s="1151" t="str">
        <f>IFERROR(INDEX(内線情報!$C$5:$C$54,MATCH($Q345,内線情報!$B$5:$B$54,0)),"")&amp;""</f>
        <v/>
      </c>
      <c r="Q345" s="1160"/>
      <c r="R345" s="1151" t="str">
        <f>IFERROR(INDEX(内線情報!$D$5:$D$54,MATCH($Q345,内線情報!$B$5:$B$54,0)),"")&amp;""</f>
        <v/>
      </c>
      <c r="S345" s="634" t="s">
        <v>643</v>
      </c>
      <c r="T345" s="634" t="s">
        <v>643</v>
      </c>
      <c r="U345" s="634" t="s">
        <v>643</v>
      </c>
      <c r="V345" s="634" t="s">
        <v>643</v>
      </c>
      <c r="W345" s="634" t="s">
        <v>643</v>
      </c>
      <c r="X345" s="634" t="s">
        <v>643</v>
      </c>
      <c r="Y345" s="634" t="s">
        <v>643</v>
      </c>
      <c r="Z345" s="634" t="s">
        <v>643</v>
      </c>
      <c r="AA345" s="634" t="s">
        <v>643</v>
      </c>
      <c r="AB345" s="634" t="s">
        <v>643</v>
      </c>
      <c r="AC345" s="634" t="s">
        <v>643</v>
      </c>
      <c r="AD345" s="634" t="s">
        <v>643</v>
      </c>
      <c r="AE345" s="634" t="s">
        <v>643</v>
      </c>
      <c r="AF345" s="634" t="s">
        <v>643</v>
      </c>
      <c r="AG345" s="634" t="s">
        <v>643</v>
      </c>
      <c r="AH345" s="634" t="s">
        <v>643</v>
      </c>
      <c r="AI345" s="634" t="s">
        <v>643</v>
      </c>
      <c r="AJ345" s="634" t="s">
        <v>643</v>
      </c>
      <c r="AK345" s="634" t="s">
        <v>643</v>
      </c>
      <c r="AL345" s="634" t="s">
        <v>643</v>
      </c>
      <c r="AM345" s="634" t="s">
        <v>643</v>
      </c>
      <c r="AN345" s="634" t="s">
        <v>643</v>
      </c>
      <c r="AO345" s="634" t="s">
        <v>643</v>
      </c>
      <c r="AP345" s="634" t="s">
        <v>643</v>
      </c>
      <c r="AQ345" s="634" t="s">
        <v>643</v>
      </c>
      <c r="AR345" s="634" t="s">
        <v>643</v>
      </c>
      <c r="AS345" s="634" t="s">
        <v>643</v>
      </c>
      <c r="AT345" s="634" t="s">
        <v>643</v>
      </c>
      <c r="AU345" s="634" t="s">
        <v>643</v>
      </c>
      <c r="AV345" s="634" t="s">
        <v>643</v>
      </c>
      <c r="AW345" s="634" t="s">
        <v>643</v>
      </c>
      <c r="AX345" s="634" t="s">
        <v>643</v>
      </c>
      <c r="AY345" s="634" t="s">
        <v>643</v>
      </c>
      <c r="AZ345" s="634" t="s">
        <v>643</v>
      </c>
      <c r="BA345" s="634" t="s">
        <v>643</v>
      </c>
      <c r="BB345" s="634" t="s">
        <v>643</v>
      </c>
      <c r="BC345" s="1178" t="s">
        <v>643</v>
      </c>
      <c r="BD345" s="1151" t="str">
        <f>IFERROR(IF(Q345="","",IF(ISBLANK(INDEX(内線情報!$G$5:$G$54,Q345)),1,DS345)),"")&amp;""</f>
        <v/>
      </c>
      <c r="BE345" s="1180"/>
      <c r="BQ345" s="52"/>
      <c r="BS345" s="52"/>
      <c r="BU345" s="52"/>
      <c r="BV345" s="50"/>
      <c r="BW345" s="52"/>
      <c r="BY345" s="52"/>
      <c r="CA345" s="52"/>
      <c r="CC345" s="52"/>
      <c r="CE345" s="52"/>
      <c r="CG345" s="52"/>
      <c r="CH345" s="50"/>
      <c r="CI345" s="52"/>
      <c r="CK345" s="52"/>
      <c r="CM345" s="52"/>
      <c r="DA345" s="1166" t="str">
        <f>IFERROR(IF(COUNT(Q329:Q354)&gt;0,IF($DN328&lt;36,"grey",B345),"grey"),B345)</f>
        <v>grey</v>
      </c>
      <c r="DB345" s="1167"/>
      <c r="DC345" s="1166" t="str">
        <f>IFERROR(IF(COUNT(Q329:Q354)&gt;0,IF($DN328&lt;36,"grey",D345),"grey"),D345)</f>
        <v>grey</v>
      </c>
      <c r="DD345" s="1167"/>
      <c r="DE345" s="1166" t="str">
        <f>IFERROR(IF(COUNT(Q329:Q354)&gt;0,IF($DN328&lt;36,"grey",F345),"grey"),F345)</f>
        <v>grey</v>
      </c>
      <c r="DF345" s="1167"/>
      <c r="DG345" s="1166" t="str">
        <f>IFERROR(IF(COUNT(Q329:Q354)&gt;0,IF($DN328&lt;36,"grey",H345),"grey"),H345)</f>
        <v>grey</v>
      </c>
      <c r="DH345" s="1167"/>
      <c r="DI345" s="1166" t="str">
        <f>IFERROR(IF(COUNT(Q329:Q354)&gt;0,IF($DN328&lt;36,"grey",J345),"grey"),J345)</f>
        <v>grey</v>
      </c>
      <c r="DJ345" s="1167"/>
      <c r="DK345" s="1166" t="str">
        <f>IFERROR(IF(COUNT(Q329:Q354)&gt;0,IF($DN328&lt;36,"grey",L345),"grey"),L345)</f>
        <v>grey</v>
      </c>
      <c r="DL345" s="1167"/>
      <c r="DM345" s="22" t="str">
        <f>IFERROR(INDEX(内線情報!$BL$5:$BL$41,MATCH(R345,内線情報!$AI$5:$AI$43,0),1),"")</f>
        <v/>
      </c>
      <c r="DS345" s="1141" t="e">
        <f>INDEX(内線情報!$G$5:$G$54,MATCH(Q345,DK,0))</f>
        <v>#N/A</v>
      </c>
      <c r="DV345" s="1166"/>
      <c r="DW345" s="1167"/>
      <c r="DX345" s="1166"/>
      <c r="DY345" s="1167"/>
      <c r="DZ345" s="1166"/>
      <c r="EA345" s="1167"/>
      <c r="EB345" s="1166"/>
      <c r="EC345" s="1167"/>
      <c r="ED345" s="1166"/>
      <c r="EE345" s="1167"/>
      <c r="EF345" s="1166"/>
      <c r="EG345" s="1167"/>
      <c r="ET345" s="1166"/>
      <c r="EU345" s="1167"/>
      <c r="EV345" s="1166"/>
      <c r="EW345" s="1167"/>
      <c r="EX345" s="1166"/>
      <c r="EY345" s="1167"/>
      <c r="EZ345" s="1166"/>
      <c r="FA345" s="1167"/>
      <c r="FB345" s="1166"/>
      <c r="FC345" s="1167"/>
      <c r="FD345" s="1166"/>
      <c r="FE345" s="1167"/>
      <c r="FF345" s="420"/>
      <c r="FG345" s="420"/>
      <c r="FH345" s="420"/>
      <c r="FI345" s="420"/>
      <c r="FJ345" s="420"/>
      <c r="FK345" s="420"/>
      <c r="FL345" s="420"/>
      <c r="FM345" s="420"/>
      <c r="FN345" s="420"/>
      <c r="FO345" s="420"/>
      <c r="FP345" s="420"/>
      <c r="FQ345" s="420"/>
      <c r="FR345" s="1166"/>
      <c r="FS345" s="1167"/>
      <c r="FT345" s="1166"/>
      <c r="FU345" s="1167"/>
      <c r="FV345" s="1166"/>
      <c r="FW345" s="1167"/>
      <c r="FX345" s="1166"/>
      <c r="FY345" s="1167"/>
      <c r="FZ345" s="1166"/>
      <c r="GA345" s="1167"/>
      <c r="GB345" s="1166"/>
      <c r="GC345" s="1167"/>
      <c r="GE345" s="1151" t="str">
        <f>IF($GF345="grey","grey","")</f>
        <v>grey</v>
      </c>
      <c r="GF345" s="1151" t="str">
        <f>IF($GG345="grey","grey","")</f>
        <v>grey</v>
      </c>
      <c r="GG345" s="1160" t="str">
        <f>IF(Q345="","grey",IF(COUNTIF(Q:Q,Q345)&gt;1,"red",IF(COUNTIF(_DK,Q345)&gt;0,"","red")))</f>
        <v>grey</v>
      </c>
      <c r="GH345" s="1151" t="str">
        <f>IF($GF345="grey","grey","")</f>
        <v>grey</v>
      </c>
      <c r="GI345" s="633" t="str">
        <f t="shared" ref="GI345:HR345" si="919">IF(GI326="grey","grey",IF($GG345="grey","grey",IF(S345="","yellow",IF(COUNTIF($CT$6:$CT$21,S345)&gt;0,"","red"))))</f>
        <v>grey</v>
      </c>
      <c r="GJ345" s="633" t="str">
        <f t="shared" si="919"/>
        <v>grey</v>
      </c>
      <c r="GK345" s="633" t="str">
        <f t="shared" si="919"/>
        <v>grey</v>
      </c>
      <c r="GL345" s="633" t="str">
        <f t="shared" si="919"/>
        <v>grey</v>
      </c>
      <c r="GM345" s="633" t="str">
        <f t="shared" si="919"/>
        <v>grey</v>
      </c>
      <c r="GN345" s="633" t="str">
        <f t="shared" si="919"/>
        <v>grey</v>
      </c>
      <c r="GO345" s="633" t="str">
        <f t="shared" si="919"/>
        <v>grey</v>
      </c>
      <c r="GP345" s="633" t="str">
        <f t="shared" si="919"/>
        <v>grey</v>
      </c>
      <c r="GQ345" s="633" t="str">
        <f t="shared" si="919"/>
        <v>grey</v>
      </c>
      <c r="GR345" s="633" t="str">
        <f t="shared" si="919"/>
        <v>grey</v>
      </c>
      <c r="GS345" s="633" t="str">
        <f t="shared" si="919"/>
        <v>grey</v>
      </c>
      <c r="GT345" s="633" t="str">
        <f t="shared" si="919"/>
        <v>grey</v>
      </c>
      <c r="GU345" s="633" t="str">
        <f t="shared" si="919"/>
        <v>grey</v>
      </c>
      <c r="GV345" s="633" t="str">
        <f t="shared" si="919"/>
        <v>grey</v>
      </c>
      <c r="GW345" s="633" t="str">
        <f t="shared" si="919"/>
        <v>grey</v>
      </c>
      <c r="GX345" s="633" t="str">
        <f t="shared" si="919"/>
        <v>grey</v>
      </c>
      <c r="GY345" s="633" t="str">
        <f t="shared" si="919"/>
        <v>grey</v>
      </c>
      <c r="GZ345" s="633" t="str">
        <f t="shared" si="919"/>
        <v>grey</v>
      </c>
      <c r="HA345" s="633" t="str">
        <f t="shared" si="919"/>
        <v>grey</v>
      </c>
      <c r="HB345" s="633" t="str">
        <f t="shared" si="919"/>
        <v>grey</v>
      </c>
      <c r="HC345" s="633" t="str">
        <f t="shared" si="919"/>
        <v>grey</v>
      </c>
      <c r="HD345" s="633" t="str">
        <f t="shared" si="919"/>
        <v>grey</v>
      </c>
      <c r="HE345" s="633" t="str">
        <f t="shared" si="919"/>
        <v>grey</v>
      </c>
      <c r="HF345" s="633" t="str">
        <f t="shared" si="919"/>
        <v>grey</v>
      </c>
      <c r="HG345" s="633" t="str">
        <f t="shared" si="919"/>
        <v>grey</v>
      </c>
      <c r="HH345" s="633" t="str">
        <f t="shared" si="919"/>
        <v>grey</v>
      </c>
      <c r="HI345" s="633" t="str">
        <f t="shared" si="919"/>
        <v>grey</v>
      </c>
      <c r="HJ345" s="633" t="str">
        <f t="shared" si="919"/>
        <v>grey</v>
      </c>
      <c r="HK345" s="633" t="str">
        <f t="shared" si="919"/>
        <v>grey</v>
      </c>
      <c r="HL345" s="633" t="str">
        <f t="shared" si="919"/>
        <v>grey</v>
      </c>
      <c r="HM345" s="633" t="str">
        <f t="shared" si="919"/>
        <v>grey</v>
      </c>
      <c r="HN345" s="633" t="str">
        <f t="shared" si="919"/>
        <v>grey</v>
      </c>
      <c r="HO345" s="633" t="str">
        <f t="shared" si="919"/>
        <v>grey</v>
      </c>
      <c r="HP345" s="633" t="str">
        <f t="shared" si="919"/>
        <v>grey</v>
      </c>
      <c r="HQ345" s="633" t="str">
        <f t="shared" si="919"/>
        <v>grey</v>
      </c>
      <c r="HR345" s="633" t="str">
        <f t="shared" si="919"/>
        <v>grey</v>
      </c>
      <c r="HS345" s="1162" t="str">
        <f t="shared" ref="HS345" si="920">IF($GG345="grey","grey",IF(BC345="","",IF(COUNTIF($CV$6:$CV$7,BC345)&gt;0,"","red")))</f>
        <v>grey</v>
      </c>
      <c r="HT345" s="1151" t="str">
        <f t="shared" ref="HT345:HU345" si="921">IF($GG345="grey","grey","")</f>
        <v>grey</v>
      </c>
      <c r="HU345" s="1160" t="str">
        <f t="shared" si="921"/>
        <v>grey</v>
      </c>
    </row>
    <row r="346" spans="2:229">
      <c r="B346" s="34" t="s">
        <v>57</v>
      </c>
      <c r="C346" s="35"/>
      <c r="D346" s="34" t="s">
        <v>57</v>
      </c>
      <c r="E346" s="35"/>
      <c r="F346" s="34" t="s">
        <v>57</v>
      </c>
      <c r="G346" s="35"/>
      <c r="H346" s="34" t="s">
        <v>57</v>
      </c>
      <c r="I346" s="35"/>
      <c r="J346" s="34" t="s">
        <v>57</v>
      </c>
      <c r="K346" s="35"/>
      <c r="L346" s="34" t="s">
        <v>57</v>
      </c>
      <c r="M346" s="35"/>
      <c r="O346" s="1152"/>
      <c r="P346" s="1152"/>
      <c r="Q346" s="1161"/>
      <c r="R346" s="1152"/>
      <c r="S346" s="635" t="s">
        <v>643</v>
      </c>
      <c r="T346" s="635" t="s">
        <v>643</v>
      </c>
      <c r="U346" s="635" t="s">
        <v>643</v>
      </c>
      <c r="V346" s="635" t="s">
        <v>643</v>
      </c>
      <c r="W346" s="635" t="s">
        <v>643</v>
      </c>
      <c r="X346" s="635" t="s">
        <v>643</v>
      </c>
      <c r="Y346" s="635" t="s">
        <v>643</v>
      </c>
      <c r="Z346" s="635" t="s">
        <v>643</v>
      </c>
      <c r="AA346" s="635" t="s">
        <v>643</v>
      </c>
      <c r="AB346" s="635" t="s">
        <v>643</v>
      </c>
      <c r="AC346" s="635" t="s">
        <v>643</v>
      </c>
      <c r="AD346" s="635" t="s">
        <v>643</v>
      </c>
      <c r="AE346" s="635" t="s">
        <v>643</v>
      </c>
      <c r="AF346" s="635" t="s">
        <v>643</v>
      </c>
      <c r="AG346" s="635" t="s">
        <v>643</v>
      </c>
      <c r="AH346" s="635" t="s">
        <v>643</v>
      </c>
      <c r="AI346" s="635" t="s">
        <v>643</v>
      </c>
      <c r="AJ346" s="635" t="s">
        <v>643</v>
      </c>
      <c r="AK346" s="635" t="s">
        <v>643</v>
      </c>
      <c r="AL346" s="635" t="s">
        <v>643</v>
      </c>
      <c r="AM346" s="635" t="s">
        <v>643</v>
      </c>
      <c r="AN346" s="635" t="s">
        <v>643</v>
      </c>
      <c r="AO346" s="635" t="s">
        <v>643</v>
      </c>
      <c r="AP346" s="635" t="s">
        <v>643</v>
      </c>
      <c r="AQ346" s="635" t="s">
        <v>643</v>
      </c>
      <c r="AR346" s="635" t="s">
        <v>643</v>
      </c>
      <c r="AS346" s="635" t="s">
        <v>643</v>
      </c>
      <c r="AT346" s="635" t="s">
        <v>643</v>
      </c>
      <c r="AU346" s="635" t="s">
        <v>643</v>
      </c>
      <c r="AV346" s="635" t="s">
        <v>643</v>
      </c>
      <c r="AW346" s="635" t="s">
        <v>643</v>
      </c>
      <c r="AX346" s="635" t="s">
        <v>643</v>
      </c>
      <c r="AY346" s="635" t="s">
        <v>643</v>
      </c>
      <c r="AZ346" s="635" t="s">
        <v>643</v>
      </c>
      <c r="BA346" s="635" t="s">
        <v>643</v>
      </c>
      <c r="BB346" s="635" t="s">
        <v>643</v>
      </c>
      <c r="BC346" s="1179"/>
      <c r="BD346" s="1152"/>
      <c r="BE346" s="1181"/>
      <c r="BU346" s="50"/>
      <c r="BV346" s="50"/>
      <c r="BW346" s="50"/>
      <c r="CG346" s="50"/>
      <c r="CH346" s="50"/>
      <c r="CI346" s="50"/>
      <c r="DA346" s="34" t="str">
        <f>IF(DA345="grey","grey",IF(B346="","yellow",IF(COUNTIF($BG$6:$BG$39,B346)&gt;0,"","red")))</f>
        <v>grey</v>
      </c>
      <c r="DB346" s="35" t="str">
        <f ca="1">IF(DA345="grey","grey",IFERROR(IF(COUNTIF(INDIRECT(B346),SUBSTITUTE(C346,"*","~")),EU346,"red"),IF(AND(C346&lt;&gt;$BG$7,C346&lt;&gt;$BG$8,C346&lt;&gt;$BG$9,C346&lt;&gt;$BG$10,C346&lt;&gt;$BG$11,C346&lt;&gt;$BG$12,C346&lt;&gt;$BG$13),"grey",EU346)))</f>
        <v>grey</v>
      </c>
      <c r="DC346" s="34" t="str">
        <f>IF(DC345="grey","grey",IF(D346="","yellow",IF(COUNTIF($BG$6:$BG$39,D346)&gt;0,"","red")))</f>
        <v>grey</v>
      </c>
      <c r="DD346" s="35" t="str">
        <f ca="1">IF(DC345="grey","grey",IFERROR(IF(COUNTIF(INDIRECT(D346),SUBSTITUTE(E346,"*","~")),EW346,"red"),IF(AND(E346&lt;&gt;$BG$7,E346&lt;&gt;$BG$8,E346&lt;&gt;$BG$9,E346&lt;&gt;$BG$10,E346&lt;&gt;$BG$11,E346&lt;&gt;$BG$12,E346&lt;&gt;$BG$13),"grey",EW346)))</f>
        <v>grey</v>
      </c>
      <c r="DE346" s="34" t="str">
        <f>IF(DE345="grey","grey",IF(F346="","yellow",IF(COUNTIF($BG$6:$BG$39,F346)&gt;0,"","red")))</f>
        <v>grey</v>
      </c>
      <c r="DF346" s="35" t="str">
        <f ca="1">IF(DE345="grey","grey",IFERROR(IF(COUNTIF(INDIRECT(F346),SUBSTITUTE(G346,"*","~")),EY346,"red"),IF(AND(G346&lt;&gt;$BG$7,G346&lt;&gt;$BG$8,G346&lt;&gt;$BG$9,G346&lt;&gt;$BG$10,G346&lt;&gt;$BG$11,G346&lt;&gt;$BG$12,G346&lt;&gt;$BG$13),"grey",EY346)))</f>
        <v>grey</v>
      </c>
      <c r="DG346" s="34" t="str">
        <f>IF(DG345="grey","grey",IF(H346="","yellow",IF(COUNTIF($BG$6:$BG$39,H346)&gt;0,"","red")))</f>
        <v>grey</v>
      </c>
      <c r="DH346" s="35" t="str">
        <f ca="1">IF(DG345="grey","grey",IFERROR(IF(COUNTIF(INDIRECT(H346),SUBSTITUTE(I346,"*","~")),FA346,"red"),IF(AND(I346&lt;&gt;$BG$7,I346&lt;&gt;$BG$8,I346&lt;&gt;$BG$9,I346&lt;&gt;$BG$10,I346&lt;&gt;$BG$11,I346&lt;&gt;$BG$12,I346&lt;&gt;$BG$13),"grey",FA346)))</f>
        <v>grey</v>
      </c>
      <c r="DI346" s="34" t="str">
        <f>IF(DI345="grey","grey",IF(J346="","yellow",IF(COUNTIF($BG$6:$BG$39,J346)&gt;0,"","red")))</f>
        <v>grey</v>
      </c>
      <c r="DJ346" s="35" t="str">
        <f ca="1">IF(DI345="grey","grey",IFERROR(IF(COUNTIF(INDIRECT(J346),SUBSTITUTE(K346,"*","~")),FC346,"red"),IF(AND(K346&lt;&gt;$BG$7,K346&lt;&gt;$BG$8,K346&lt;&gt;$BG$9,K346&lt;&gt;$BG$10,K346&lt;&gt;$BG$11,K346&lt;&gt;$BG$12,K346&lt;&gt;$BG$13),"grey",FC346)))</f>
        <v>grey</v>
      </c>
      <c r="DK346" s="34" t="str">
        <f>IF(DK345="grey","grey",IF(L346="","yellow",IF(COUNTIF($BG$6:$BG$39,L346)&gt;0,"","red")))</f>
        <v>grey</v>
      </c>
      <c r="DL346" s="35" t="str">
        <f ca="1">IF(DK345="grey","grey",IFERROR(IF(COUNTIF(INDIRECT(L346),SUBSTITUTE(M346,"*","~")),FE346,"red"),IF(AND(M346&lt;&gt;$BG$7,M346&lt;&gt;$BG$8,M346&lt;&gt;$BG$9,M346&lt;&gt;$BG$10,M346&lt;&gt;$BG$11,M346&lt;&gt;$BG$12,M346&lt;&gt;$BG$13),"grey",FE346)))</f>
        <v>grey</v>
      </c>
      <c r="DM346" s="22" t="str">
        <f>IFERROR(INDEX(内線情報!$BL$5:$BL$41,MATCH(R346,内線情報!$AI$5:$AI$43,0),1),"")</f>
        <v/>
      </c>
      <c r="DS346" s="1141"/>
      <c r="DV346" s="34" t="str">
        <f>CONCATENATE(B346,C346)</f>
        <v>未使用</v>
      </c>
      <c r="DW346" s="35"/>
      <c r="DX346" s="34" t="str">
        <f>CONCATENATE(D346,E346)</f>
        <v>未使用</v>
      </c>
      <c r="DY346" s="35"/>
      <c r="DZ346" s="34" t="str">
        <f>CONCATENATE(F346,G346)</f>
        <v>未使用</v>
      </c>
      <c r="EA346" s="35"/>
      <c r="EB346" s="34" t="str">
        <f>CONCATENATE(H346,I346)</f>
        <v>未使用</v>
      </c>
      <c r="EC346" s="35"/>
      <c r="ED346" s="34" t="str">
        <f>CONCATENATE(J346,K346)</f>
        <v>未使用</v>
      </c>
      <c r="EE346" s="35"/>
      <c r="EF346" s="34" t="str">
        <f>CONCATENATE(L346,M346)</f>
        <v>未使用</v>
      </c>
      <c r="EG346" s="35"/>
      <c r="EH346" s="22">
        <f>COUNTIF($DV$6:$EG$34,DV346)</f>
        <v>18</v>
      </c>
      <c r="EJ346" s="22">
        <f>COUNTIF($DV$6:$EG$34,DX346)</f>
        <v>18</v>
      </c>
      <c r="EL346" s="22">
        <f>COUNTIF($DV$6:$EG$34,DZ346)</f>
        <v>18</v>
      </c>
      <c r="EN346" s="22">
        <f>COUNTIF($DV$6:$EG$34,EB346)</f>
        <v>18</v>
      </c>
      <c r="EP346" s="22">
        <f>COUNTIF($DV$6:$EG$34,ED346)</f>
        <v>18</v>
      </c>
      <c r="ER346" s="22">
        <f>COUNTIF($DV$6:$EG$34,EF346)</f>
        <v>18</v>
      </c>
      <c r="ET346" s="34" t="str">
        <f>IF(DV346="未使用","",IF(EH346&lt;2,"","red"))</f>
        <v/>
      </c>
      <c r="EU346" s="35" t="str">
        <f>IF(B346="ボックスキー","",IF(C346="","red",FS346))</f>
        <v>red</v>
      </c>
      <c r="EV346" s="34" t="str">
        <f>IF(DX346="未使用","",IF(EJ346&lt;2,"","red"))</f>
        <v/>
      </c>
      <c r="EW346" s="35" t="str">
        <f>IF(D346="ボックスキー","",IF(E346="","red",FU346))</f>
        <v>red</v>
      </c>
      <c r="EX346" s="34" t="str">
        <f>IF(DZ346="未使用","",IF(EL346&lt;2,"","red"))</f>
        <v/>
      </c>
      <c r="EY346" s="35" t="str">
        <f>IF(F346="ボックスキー","",IF(G346="","red",FW346))</f>
        <v>red</v>
      </c>
      <c r="EZ346" s="34" t="str">
        <f>IF(EB346="未使用","",IF(EN346&lt;2,"","red"))</f>
        <v/>
      </c>
      <c r="FA346" s="35" t="str">
        <f>IF(H346="ボックスキー","",IF(I346="","red",FY346))</f>
        <v>red</v>
      </c>
      <c r="FB346" s="34" t="str">
        <f>IF(ED346="未使用","",IF(EP346&lt;2,"","red"))</f>
        <v/>
      </c>
      <c r="FC346" s="35" t="str">
        <f>IF(J346="ボックスキー","",IF(K346="","red",GA346))</f>
        <v>red</v>
      </c>
      <c r="FD346" s="34" t="str">
        <f>IF(EF346="未使用","",IF(ER346&lt;2,"","red"))</f>
        <v/>
      </c>
      <c r="FE346" s="35" t="str">
        <f>IF(L346="ボックスキー","",IF(M346="","red",GC346))</f>
        <v>red</v>
      </c>
      <c r="FF346" s="419"/>
      <c r="FG346" s="419"/>
      <c r="FH346" s="419"/>
      <c r="FI346" s="419"/>
      <c r="FJ346" s="419"/>
      <c r="FK346" s="419"/>
      <c r="FL346" s="419"/>
      <c r="FM346" s="419"/>
      <c r="FN346" s="419"/>
      <c r="FO346" s="419"/>
      <c r="FP346" s="419"/>
      <c r="FQ346" s="419"/>
      <c r="FR346" s="34"/>
      <c r="FS346" s="35" t="str">
        <f>IF(B346=$FG$6,INDEX($FG$7:$FG$18,C346),IF(B346=$FH$6,INDEX($FH$7:$FH$12,C346),IF(B346=$FI$6,INDEX($FI$7:$FI$18,C346),IF(B346=$FJ$6,INDEX($FJ$7:$FJ$56,C346),"none"))))</f>
        <v>none</v>
      </c>
      <c r="FT346" s="34"/>
      <c r="FU346" s="35" t="str">
        <f>IF(D346=$FG$6,INDEX($FG$7:$FG$18,E346),IF(D346=$FH$6,INDEX($FH$7:$FH$12,E346),IF(D346=$FI$6,INDEX($FI$7:$FI$18,E346),IF(D346=$FJ$6,INDEX($FJ$7:$FJ$56,E346),"none"))))</f>
        <v>none</v>
      </c>
      <c r="FV346" s="34"/>
      <c r="FW346" s="35" t="str">
        <f>IF(F346=$FG$6,INDEX($FG$7:$FG$18,G346),IF(F346=$FH$6,INDEX($FH$7:$FH$12,G346),IF(F346=$FI$6,INDEX($FI$7:$FI$18,G346),IF(F346=$FJ$6,INDEX($FJ$7:$FJ$56,G346),"none"))))</f>
        <v>none</v>
      </c>
      <c r="FX346" s="34"/>
      <c r="FY346" s="35" t="str">
        <f>IF(H346=$FG$6,INDEX($FG$7:$FG$18,I346),IF(H346=$FH$6,INDEX($FH$7:$FH$12,I346),IF(H346=$FI$6,INDEX($FI$7:$FI$18,I346),IF(H346=$FJ$6,INDEX($FJ$7:$FJ$56,I346),"none"))))</f>
        <v>none</v>
      </c>
      <c r="FZ346" s="34"/>
      <c r="GA346" s="35" t="str">
        <f>IF(J346=$FG$6,INDEX($FG$7:$FG$18,K346),IF(J346=$FH$6,INDEX($FH$7:$FH$12,K346),IF(J346=$FI$6,INDEX($FI$7:$FI$18,K346),IF(J346=$FJ$6,INDEX($FJ$7:$FJ$56,K346),"none"))))</f>
        <v>none</v>
      </c>
      <c r="GB346" s="34"/>
      <c r="GC346" s="35" t="str">
        <f>IF(L346=$FG$6,INDEX($FG$7:$FG$18,M346),IF(L346=$FH$6,INDEX($FH$7:$FH$12,M346),IF(L346=$FI$6,INDEX($FI$7:$FI$18,M346),IF(L346=$FJ$6,INDEX($FJ$7:$FJ$56,M346),"none"))))</f>
        <v>none</v>
      </c>
      <c r="GE346" s="1152"/>
      <c r="GF346" s="1152"/>
      <c r="GG346" s="1161"/>
      <c r="GH346" s="1152"/>
      <c r="GI346" s="633" t="str">
        <f t="shared" ref="GI346:HR346" si="922">IF(GI326="grey","grey",IF($GG345="grey","grey",IF(S346="","yellow",IF(COUNTIF($CW$6:$CW$7,S346)&gt;0,"","red"))))</f>
        <v>grey</v>
      </c>
      <c r="GJ346" s="633" t="str">
        <f t="shared" si="922"/>
        <v>grey</v>
      </c>
      <c r="GK346" s="633" t="str">
        <f t="shared" si="922"/>
        <v>grey</v>
      </c>
      <c r="GL346" s="633" t="str">
        <f t="shared" si="922"/>
        <v>grey</v>
      </c>
      <c r="GM346" s="633" t="str">
        <f t="shared" si="922"/>
        <v>grey</v>
      </c>
      <c r="GN346" s="633" t="str">
        <f t="shared" si="922"/>
        <v>grey</v>
      </c>
      <c r="GO346" s="633" t="str">
        <f t="shared" si="922"/>
        <v>grey</v>
      </c>
      <c r="GP346" s="633" t="str">
        <f t="shared" si="922"/>
        <v>grey</v>
      </c>
      <c r="GQ346" s="633" t="str">
        <f t="shared" si="922"/>
        <v>grey</v>
      </c>
      <c r="GR346" s="633" t="str">
        <f t="shared" si="922"/>
        <v>grey</v>
      </c>
      <c r="GS346" s="633" t="str">
        <f t="shared" si="922"/>
        <v>grey</v>
      </c>
      <c r="GT346" s="633" t="str">
        <f t="shared" si="922"/>
        <v>grey</v>
      </c>
      <c r="GU346" s="633" t="str">
        <f t="shared" si="922"/>
        <v>grey</v>
      </c>
      <c r="GV346" s="633" t="str">
        <f t="shared" si="922"/>
        <v>grey</v>
      </c>
      <c r="GW346" s="633" t="str">
        <f t="shared" si="922"/>
        <v>grey</v>
      </c>
      <c r="GX346" s="633" t="str">
        <f t="shared" si="922"/>
        <v>grey</v>
      </c>
      <c r="GY346" s="633" t="str">
        <f t="shared" si="922"/>
        <v>grey</v>
      </c>
      <c r="GZ346" s="633" t="str">
        <f t="shared" si="922"/>
        <v>grey</v>
      </c>
      <c r="HA346" s="633" t="str">
        <f t="shared" si="922"/>
        <v>grey</v>
      </c>
      <c r="HB346" s="633" t="str">
        <f t="shared" si="922"/>
        <v>grey</v>
      </c>
      <c r="HC346" s="633" t="str">
        <f t="shared" si="922"/>
        <v>grey</v>
      </c>
      <c r="HD346" s="633" t="str">
        <f t="shared" si="922"/>
        <v>grey</v>
      </c>
      <c r="HE346" s="633" t="str">
        <f t="shared" si="922"/>
        <v>grey</v>
      </c>
      <c r="HF346" s="633" t="str">
        <f t="shared" si="922"/>
        <v>grey</v>
      </c>
      <c r="HG346" s="633" t="str">
        <f t="shared" si="922"/>
        <v>grey</v>
      </c>
      <c r="HH346" s="633" t="str">
        <f t="shared" si="922"/>
        <v>grey</v>
      </c>
      <c r="HI346" s="633" t="str">
        <f t="shared" si="922"/>
        <v>grey</v>
      </c>
      <c r="HJ346" s="633" t="str">
        <f t="shared" si="922"/>
        <v>grey</v>
      </c>
      <c r="HK346" s="633" t="str">
        <f t="shared" si="922"/>
        <v>grey</v>
      </c>
      <c r="HL346" s="633" t="str">
        <f t="shared" si="922"/>
        <v>grey</v>
      </c>
      <c r="HM346" s="633" t="str">
        <f t="shared" si="922"/>
        <v>grey</v>
      </c>
      <c r="HN346" s="633" t="str">
        <f t="shared" si="922"/>
        <v>grey</v>
      </c>
      <c r="HO346" s="633" t="str">
        <f t="shared" si="922"/>
        <v>grey</v>
      </c>
      <c r="HP346" s="633" t="str">
        <f t="shared" si="922"/>
        <v>grey</v>
      </c>
      <c r="HQ346" s="633" t="str">
        <f t="shared" si="922"/>
        <v>grey</v>
      </c>
      <c r="HR346" s="633" t="str">
        <f t="shared" si="922"/>
        <v>grey</v>
      </c>
      <c r="HS346" s="1163"/>
      <c r="HT346" s="1152"/>
      <c r="HU346" s="1161"/>
    </row>
    <row r="347" spans="2:229">
      <c r="B347" s="1175" t="str">
        <f>IFERROR(INDEX($DV:$DV,ROW()),"")&amp;""</f>
        <v/>
      </c>
      <c r="C347" s="1176"/>
      <c r="D347" s="1177" t="str">
        <f>IFERROR(INDEX($DX:$DX,ROW()),"")&amp;""</f>
        <v/>
      </c>
      <c r="E347" s="1176"/>
      <c r="F347" s="1175" t="str">
        <f>IFERROR(INDEX($DZ:$DZ,ROW()),"")&amp;""</f>
        <v/>
      </c>
      <c r="G347" s="1176"/>
      <c r="H347" s="1175" t="str">
        <f>IFERROR(INDEX($EB:$EB,ROW()),"")&amp;""</f>
        <v/>
      </c>
      <c r="I347" s="1176"/>
      <c r="J347" s="1175" t="str">
        <f>IFERROR(INDEX($ED:$ED,ROW()),"")&amp;""</f>
        <v/>
      </c>
      <c r="K347" s="1176"/>
      <c r="L347" s="1175" t="str">
        <f>IFERROR(INDEX($EF:$EF,ROW()),"")&amp;""</f>
        <v/>
      </c>
      <c r="M347" s="1176"/>
      <c r="O347" s="1151">
        <v>10</v>
      </c>
      <c r="P347" s="1151" t="str">
        <f>IFERROR(INDEX(内線情報!$C$5:$C$54,MATCH($Q347,内線情報!$B$5:$B$54,0)),"")&amp;""</f>
        <v/>
      </c>
      <c r="Q347" s="1160"/>
      <c r="R347" s="1151" t="str">
        <f>IFERROR(INDEX(内線情報!$D$5:$D$54,MATCH($Q347,内線情報!$B$5:$B$54,0)),"")&amp;""</f>
        <v/>
      </c>
      <c r="S347" s="634" t="s">
        <v>643</v>
      </c>
      <c r="T347" s="634" t="s">
        <v>643</v>
      </c>
      <c r="U347" s="634" t="s">
        <v>643</v>
      </c>
      <c r="V347" s="634" t="s">
        <v>643</v>
      </c>
      <c r="W347" s="634" t="s">
        <v>643</v>
      </c>
      <c r="X347" s="634" t="s">
        <v>643</v>
      </c>
      <c r="Y347" s="634" t="s">
        <v>643</v>
      </c>
      <c r="Z347" s="634" t="s">
        <v>643</v>
      </c>
      <c r="AA347" s="634" t="s">
        <v>643</v>
      </c>
      <c r="AB347" s="634" t="s">
        <v>643</v>
      </c>
      <c r="AC347" s="634" t="s">
        <v>643</v>
      </c>
      <c r="AD347" s="634" t="s">
        <v>643</v>
      </c>
      <c r="AE347" s="634" t="s">
        <v>643</v>
      </c>
      <c r="AF347" s="634" t="s">
        <v>643</v>
      </c>
      <c r="AG347" s="634" t="s">
        <v>643</v>
      </c>
      <c r="AH347" s="634" t="s">
        <v>643</v>
      </c>
      <c r="AI347" s="634" t="s">
        <v>643</v>
      </c>
      <c r="AJ347" s="634" t="s">
        <v>643</v>
      </c>
      <c r="AK347" s="634" t="s">
        <v>643</v>
      </c>
      <c r="AL347" s="634" t="s">
        <v>643</v>
      </c>
      <c r="AM347" s="634" t="s">
        <v>643</v>
      </c>
      <c r="AN347" s="634" t="s">
        <v>643</v>
      </c>
      <c r="AO347" s="634" t="s">
        <v>643</v>
      </c>
      <c r="AP347" s="634" t="s">
        <v>643</v>
      </c>
      <c r="AQ347" s="634" t="s">
        <v>643</v>
      </c>
      <c r="AR347" s="634" t="s">
        <v>643</v>
      </c>
      <c r="AS347" s="634" t="s">
        <v>643</v>
      </c>
      <c r="AT347" s="634" t="s">
        <v>643</v>
      </c>
      <c r="AU347" s="634" t="s">
        <v>643</v>
      </c>
      <c r="AV347" s="634" t="s">
        <v>643</v>
      </c>
      <c r="AW347" s="634" t="s">
        <v>643</v>
      </c>
      <c r="AX347" s="634" t="s">
        <v>643</v>
      </c>
      <c r="AY347" s="634" t="s">
        <v>643</v>
      </c>
      <c r="AZ347" s="634" t="s">
        <v>643</v>
      </c>
      <c r="BA347" s="634" t="s">
        <v>643</v>
      </c>
      <c r="BB347" s="634" t="s">
        <v>643</v>
      </c>
      <c r="BC347" s="1178" t="s">
        <v>643</v>
      </c>
      <c r="BD347" s="1151" t="str">
        <f>IFERROR(IF(Q347="","",IF(ISBLANK(INDEX(内線情報!$G$5:$G$54,Q347)),1,DS347)),"")&amp;""</f>
        <v/>
      </c>
      <c r="BE347" s="1180"/>
      <c r="BP347" s="50" t="e">
        <f>INDEX(番号!$CA$5:$CB$44,C346,2)</f>
        <v>#VALUE!</v>
      </c>
      <c r="BQ347" s="50" t="str">
        <f>IF(C346="","",IF(BP347="",INDEX(番号!$CA$44:$CB345,C346,2),BP347))</f>
        <v/>
      </c>
      <c r="BR347" s="50" t="e">
        <f>INDEX(番号!$CC$5:$CE$52,C346,3)</f>
        <v>#VALUE!</v>
      </c>
      <c r="BS347" s="50" t="str">
        <f>IF(C346="","",IF(BR347="0",INDEX(番号!$CC$5:$CE$52,C346,2),BR347))&amp;""</f>
        <v/>
      </c>
      <c r="BT347" s="50" t="e">
        <f>INDEX(番号!$CA$5:$CB$44,E346,2)</f>
        <v>#VALUE!</v>
      </c>
      <c r="BU347" s="50" t="str">
        <f>IF(E346="","",IF(BT347="",INDEX(番号!$CA$44:$CB345,E346,2),BT347))&amp;""</f>
        <v/>
      </c>
      <c r="BV347" s="50" t="e">
        <f>INDEX(番号!$CC$5:$CE$52,E346,3)</f>
        <v>#VALUE!</v>
      </c>
      <c r="BW347" s="50" t="str">
        <f>IF(E346="","",IF(BV347="0",INDEX(番号!$CC$5:$CE$52,E346,2),BV347))&amp;""</f>
        <v/>
      </c>
      <c r="BX347" s="50" t="e">
        <f>INDEX(番号!$CA$5:$CB$44,G346,2)</f>
        <v>#VALUE!</v>
      </c>
      <c r="BY347" s="50" t="str">
        <f>IF(G346="","",IF(BX347="",INDEX(番号!$CA$44:$CB345,G346,2),BX347))&amp;""</f>
        <v/>
      </c>
      <c r="BZ347" s="50" t="e">
        <f>INDEX(番号!$CC$5:$CE$52,G346,3)</f>
        <v>#VALUE!</v>
      </c>
      <c r="CA347" s="50" t="str">
        <f>IF(G346="","",IF(BZ347="0",INDEX(番号!$CC$5:$CE$52,G346,2),BZ347))&amp;""</f>
        <v/>
      </c>
      <c r="CB347" s="50" t="e">
        <f>INDEX(番号!$CA$5:$CB$44,I346,2)</f>
        <v>#VALUE!</v>
      </c>
      <c r="CC347" s="50" t="str">
        <f>IF(I346="","",IF(CB347="",INDEX(番号!$CA$44:$CB345,I346,2),CB347))&amp;""</f>
        <v/>
      </c>
      <c r="CD347" s="50" t="e">
        <f>INDEX(番号!$CC$5:$CE$52,I346,3)</f>
        <v>#VALUE!</v>
      </c>
      <c r="CE347" s="50" t="str">
        <f>IF(I346="","",IF(CD347="0",INDEX(番号!$CC$5:$CE$52,I346,2),CD347))&amp;""</f>
        <v/>
      </c>
      <c r="CF347" s="50" t="e">
        <f>INDEX(番号!$CA$5:$CB$44,K346,2)</f>
        <v>#VALUE!</v>
      </c>
      <c r="CG347" s="50" t="str">
        <f>IF(K346="","",IF(CF347="",INDEX(番号!$CA$5:$CB$44,K346,1),CF347))&amp;""</f>
        <v/>
      </c>
      <c r="CH347" s="50" t="e">
        <f>INDEX(番号!$CC$5:$CE$52,K346,3)</f>
        <v>#VALUE!</v>
      </c>
      <c r="CI347" s="50" t="str">
        <f>IF(K346="","",IF(CH347="0",INDEX(番号!$CC$5:$CE$52,K346,2),CH347))&amp;""</f>
        <v/>
      </c>
      <c r="CJ347" s="50" t="e">
        <f>INDEX(番号!$CA$5:$CB$44,M346,2)</f>
        <v>#VALUE!</v>
      </c>
      <c r="CK347" s="50" t="str">
        <f>IF(M346="","",IF(CJ347="",INDEX(番号!$CA$5:$CB$44,M346,1),CJ347))&amp;""</f>
        <v/>
      </c>
      <c r="CL347" s="50" t="e">
        <f>INDEX(番号!$CC$5:$CE$52,M346,3)</f>
        <v>#VALUE!</v>
      </c>
      <c r="CM347" s="50" t="str">
        <f>IF(M346="","",IF(CL347="0",INDEX(番号!$CC$5:$CE$52,M346,2),CL347))&amp;""</f>
        <v/>
      </c>
      <c r="DA347" s="1153" t="str">
        <f>IF(DA345="grey","grey","")</f>
        <v>grey</v>
      </c>
      <c r="DB347" s="1154"/>
      <c r="DC347" s="1153" t="str">
        <f>IF(DC345="grey","grey","")</f>
        <v>grey</v>
      </c>
      <c r="DD347" s="1154"/>
      <c r="DE347" s="1153" t="str">
        <f>IF(DE345="grey","grey","")</f>
        <v>grey</v>
      </c>
      <c r="DF347" s="1154"/>
      <c r="DG347" s="1153" t="str">
        <f>IF(DG345="grey","grey","")</f>
        <v>grey</v>
      </c>
      <c r="DH347" s="1154"/>
      <c r="DI347" s="1153" t="str">
        <f>IF(DI345="grey","grey","")</f>
        <v>grey</v>
      </c>
      <c r="DJ347" s="1154"/>
      <c r="DK347" s="1153" t="str">
        <f>IF(DK345="grey","grey","")</f>
        <v>grey</v>
      </c>
      <c r="DL347" s="1154"/>
      <c r="DM347" s="22" t="str">
        <f>IFERROR(INDEX(内線情報!$BL$5:$BL$41,MATCH(R347,内線情報!$AI$5:$AI$43,0),1),"")</f>
        <v/>
      </c>
      <c r="DS347" s="1141" t="e">
        <f>INDEX(内線情報!$G$5:$G$54,MATCH(Q347,DK,0))</f>
        <v>#N/A</v>
      </c>
      <c r="DV347" s="1153" t="str">
        <f>IF(B346="DK",BQ347,IF(B346="NK",BS347,""))</f>
        <v/>
      </c>
      <c r="DW347" s="1154"/>
      <c r="DX347" s="1155" t="str">
        <f>IF(D346="DK",BU347,IF(D346="NK",BW347,""))</f>
        <v/>
      </c>
      <c r="DY347" s="1156"/>
      <c r="DZ347" s="1155" t="str">
        <f>IF(F346="DK",BY347,IF(F346="NK",CA347,""))</f>
        <v/>
      </c>
      <c r="EA347" s="1156"/>
      <c r="EB347" s="1155" t="str">
        <f>IF(H346="DK",CC347,IF(H346="NK",CE347,""))</f>
        <v/>
      </c>
      <c r="EC347" s="1156"/>
      <c r="ED347" s="1155" t="str">
        <f>IF(J346="DK",CG347,IF(J346="NK",CI347,""))</f>
        <v/>
      </c>
      <c r="EE347" s="1156"/>
      <c r="EF347" s="1155" t="str">
        <f>IF(L346="DK",CK347,IF(L346="NK",CM347,""))</f>
        <v/>
      </c>
      <c r="EG347" s="1156"/>
      <c r="ET347" s="1153"/>
      <c r="EU347" s="1154"/>
      <c r="EV347" s="1153"/>
      <c r="EW347" s="1154"/>
      <c r="EX347" s="1153"/>
      <c r="EY347" s="1154"/>
      <c r="EZ347" s="1153"/>
      <c r="FA347" s="1154"/>
      <c r="FB347" s="1153"/>
      <c r="FC347" s="1154"/>
      <c r="FD347" s="1153"/>
      <c r="FE347" s="1154"/>
      <c r="FF347" s="411"/>
      <c r="FG347" s="411"/>
      <c r="FH347" s="411"/>
      <c r="FI347" s="411"/>
      <c r="FJ347" s="411"/>
      <c r="FK347" s="411"/>
      <c r="FL347" s="411"/>
      <c r="FM347" s="411"/>
      <c r="FN347" s="411"/>
      <c r="FO347" s="411"/>
      <c r="FP347" s="411"/>
      <c r="FQ347" s="411"/>
      <c r="FR347" s="1153"/>
      <c r="FS347" s="1154"/>
      <c r="FT347" s="1153"/>
      <c r="FU347" s="1154"/>
      <c r="FV347" s="1153"/>
      <c r="FW347" s="1154"/>
      <c r="FX347" s="1153"/>
      <c r="FY347" s="1154"/>
      <c r="FZ347" s="1153"/>
      <c r="GA347" s="1154"/>
      <c r="GB347" s="1153"/>
      <c r="GC347" s="1154"/>
      <c r="GE347" s="1151" t="str">
        <f>IF($GF347="grey","grey","")</f>
        <v>grey</v>
      </c>
      <c r="GF347" s="1151" t="str">
        <f>IF($GG347="grey","grey","")</f>
        <v>grey</v>
      </c>
      <c r="GG347" s="1160" t="str">
        <f>IF(Q347="","grey",IF(COUNTIF(Q:Q,Q347)&gt;1,"red",IF(COUNTIF(_DK,Q347)&gt;0,"","red")))</f>
        <v>grey</v>
      </c>
      <c r="GH347" s="1151" t="str">
        <f>IF($GF347="grey","grey","")</f>
        <v>grey</v>
      </c>
      <c r="GI347" s="633" t="str">
        <f t="shared" ref="GI347:HR347" si="923">IF(GI326="grey","grey",IF($GG347="grey","grey",IF(S347="","yellow",IF(COUNTIF($CT$6:$CT$21,S347)&gt;0,"","red"))))</f>
        <v>grey</v>
      </c>
      <c r="GJ347" s="633" t="str">
        <f t="shared" si="923"/>
        <v>grey</v>
      </c>
      <c r="GK347" s="633" t="str">
        <f t="shared" si="923"/>
        <v>grey</v>
      </c>
      <c r="GL347" s="633" t="str">
        <f t="shared" si="923"/>
        <v>grey</v>
      </c>
      <c r="GM347" s="633" t="str">
        <f t="shared" si="923"/>
        <v>grey</v>
      </c>
      <c r="GN347" s="633" t="str">
        <f t="shared" si="923"/>
        <v>grey</v>
      </c>
      <c r="GO347" s="633" t="str">
        <f t="shared" si="923"/>
        <v>grey</v>
      </c>
      <c r="GP347" s="633" t="str">
        <f t="shared" si="923"/>
        <v>grey</v>
      </c>
      <c r="GQ347" s="633" t="str">
        <f t="shared" si="923"/>
        <v>grey</v>
      </c>
      <c r="GR347" s="633" t="str">
        <f t="shared" si="923"/>
        <v>grey</v>
      </c>
      <c r="GS347" s="633" t="str">
        <f t="shared" si="923"/>
        <v>grey</v>
      </c>
      <c r="GT347" s="633" t="str">
        <f t="shared" si="923"/>
        <v>grey</v>
      </c>
      <c r="GU347" s="633" t="str">
        <f t="shared" si="923"/>
        <v>grey</v>
      </c>
      <c r="GV347" s="633" t="str">
        <f t="shared" si="923"/>
        <v>grey</v>
      </c>
      <c r="GW347" s="633" t="str">
        <f t="shared" si="923"/>
        <v>grey</v>
      </c>
      <c r="GX347" s="633" t="str">
        <f t="shared" si="923"/>
        <v>grey</v>
      </c>
      <c r="GY347" s="633" t="str">
        <f t="shared" si="923"/>
        <v>grey</v>
      </c>
      <c r="GZ347" s="633" t="str">
        <f t="shared" si="923"/>
        <v>grey</v>
      </c>
      <c r="HA347" s="633" t="str">
        <f t="shared" si="923"/>
        <v>grey</v>
      </c>
      <c r="HB347" s="633" t="str">
        <f t="shared" si="923"/>
        <v>grey</v>
      </c>
      <c r="HC347" s="633" t="str">
        <f t="shared" si="923"/>
        <v>grey</v>
      </c>
      <c r="HD347" s="633" t="str">
        <f t="shared" si="923"/>
        <v>grey</v>
      </c>
      <c r="HE347" s="633" t="str">
        <f t="shared" si="923"/>
        <v>grey</v>
      </c>
      <c r="HF347" s="633" t="str">
        <f t="shared" si="923"/>
        <v>grey</v>
      </c>
      <c r="HG347" s="633" t="str">
        <f t="shared" si="923"/>
        <v>grey</v>
      </c>
      <c r="HH347" s="633" t="str">
        <f t="shared" si="923"/>
        <v>grey</v>
      </c>
      <c r="HI347" s="633" t="str">
        <f t="shared" si="923"/>
        <v>grey</v>
      </c>
      <c r="HJ347" s="633" t="str">
        <f t="shared" si="923"/>
        <v>grey</v>
      </c>
      <c r="HK347" s="633" t="str">
        <f t="shared" si="923"/>
        <v>grey</v>
      </c>
      <c r="HL347" s="633" t="str">
        <f t="shared" si="923"/>
        <v>grey</v>
      </c>
      <c r="HM347" s="633" t="str">
        <f t="shared" si="923"/>
        <v>grey</v>
      </c>
      <c r="HN347" s="633" t="str">
        <f t="shared" si="923"/>
        <v>grey</v>
      </c>
      <c r="HO347" s="633" t="str">
        <f t="shared" si="923"/>
        <v>grey</v>
      </c>
      <c r="HP347" s="633" t="str">
        <f t="shared" si="923"/>
        <v>grey</v>
      </c>
      <c r="HQ347" s="633" t="str">
        <f t="shared" si="923"/>
        <v>grey</v>
      </c>
      <c r="HR347" s="633" t="str">
        <f t="shared" si="923"/>
        <v>grey</v>
      </c>
      <c r="HS347" s="1162" t="str">
        <f t="shared" ref="HS347" si="924">IF($GG347="grey","grey",IF(BC347="","",IF(COUNTIF($CV$6:$CV$7,BC347)&gt;0,"","red")))</f>
        <v>grey</v>
      </c>
      <c r="HT347" s="1151" t="str">
        <f t="shared" ref="HT347:HU347" si="925">IF($GG347="grey","grey","")</f>
        <v>grey</v>
      </c>
      <c r="HU347" s="1160" t="str">
        <f t="shared" si="925"/>
        <v>grey</v>
      </c>
    </row>
    <row r="348" spans="2:229">
      <c r="B348" s="1175" t="str">
        <f>IFERROR(INDEX($DV:$DV,ROW()),"")&amp;""</f>
        <v/>
      </c>
      <c r="C348" s="1176"/>
      <c r="D348" s="1177" t="str">
        <f>IFERROR(INDEX($DX:$DX,ROW()),"")&amp;""</f>
        <v/>
      </c>
      <c r="E348" s="1176"/>
      <c r="F348" s="1175" t="str">
        <f>IFERROR(INDEX($DZ:$DZ,ROW()),"")&amp;""</f>
        <v/>
      </c>
      <c r="G348" s="1176"/>
      <c r="H348" s="1175" t="str">
        <f>IFERROR(INDEX($EB:$EB,ROW()),"")&amp;""</f>
        <v/>
      </c>
      <c r="I348" s="1176"/>
      <c r="J348" s="1175" t="str">
        <f>IFERROR(INDEX($ED:$ED,ROW()),"")&amp;""</f>
        <v/>
      </c>
      <c r="K348" s="1176"/>
      <c r="L348" s="1175" t="str">
        <f>IFERROR(INDEX($EF:$EF,ROW()),"")&amp;""</f>
        <v/>
      </c>
      <c r="M348" s="1176"/>
      <c r="O348" s="1152"/>
      <c r="P348" s="1152"/>
      <c r="Q348" s="1161"/>
      <c r="R348" s="1152"/>
      <c r="S348" s="635" t="s">
        <v>643</v>
      </c>
      <c r="T348" s="635" t="s">
        <v>643</v>
      </c>
      <c r="U348" s="635" t="s">
        <v>643</v>
      </c>
      <c r="V348" s="635" t="s">
        <v>643</v>
      </c>
      <c r="W348" s="635" t="s">
        <v>643</v>
      </c>
      <c r="X348" s="635" t="s">
        <v>643</v>
      </c>
      <c r="Y348" s="635" t="s">
        <v>643</v>
      </c>
      <c r="Z348" s="635" t="s">
        <v>643</v>
      </c>
      <c r="AA348" s="635" t="s">
        <v>643</v>
      </c>
      <c r="AB348" s="635" t="s">
        <v>643</v>
      </c>
      <c r="AC348" s="635" t="s">
        <v>643</v>
      </c>
      <c r="AD348" s="635" t="s">
        <v>643</v>
      </c>
      <c r="AE348" s="635" t="s">
        <v>643</v>
      </c>
      <c r="AF348" s="635" t="s">
        <v>643</v>
      </c>
      <c r="AG348" s="635" t="s">
        <v>643</v>
      </c>
      <c r="AH348" s="635" t="s">
        <v>643</v>
      </c>
      <c r="AI348" s="635" t="s">
        <v>643</v>
      </c>
      <c r="AJ348" s="635" t="s">
        <v>643</v>
      </c>
      <c r="AK348" s="635" t="s">
        <v>643</v>
      </c>
      <c r="AL348" s="635" t="s">
        <v>643</v>
      </c>
      <c r="AM348" s="635" t="s">
        <v>643</v>
      </c>
      <c r="AN348" s="635" t="s">
        <v>643</v>
      </c>
      <c r="AO348" s="635" t="s">
        <v>643</v>
      </c>
      <c r="AP348" s="635" t="s">
        <v>643</v>
      </c>
      <c r="AQ348" s="635" t="s">
        <v>643</v>
      </c>
      <c r="AR348" s="635" t="s">
        <v>643</v>
      </c>
      <c r="AS348" s="635" t="s">
        <v>643</v>
      </c>
      <c r="AT348" s="635" t="s">
        <v>643</v>
      </c>
      <c r="AU348" s="635" t="s">
        <v>643</v>
      </c>
      <c r="AV348" s="635" t="s">
        <v>643</v>
      </c>
      <c r="AW348" s="635" t="s">
        <v>643</v>
      </c>
      <c r="AX348" s="635" t="s">
        <v>643</v>
      </c>
      <c r="AY348" s="635" t="s">
        <v>643</v>
      </c>
      <c r="AZ348" s="635" t="s">
        <v>643</v>
      </c>
      <c r="BA348" s="635" t="s">
        <v>643</v>
      </c>
      <c r="BB348" s="635" t="s">
        <v>643</v>
      </c>
      <c r="BC348" s="1179"/>
      <c r="BD348" s="1152"/>
      <c r="BE348" s="1181"/>
      <c r="BP348" s="50" t="s">
        <v>585</v>
      </c>
      <c r="BQ348" s="50" t="str">
        <f>IF(C346="","",INDEX(外線情報!$K$5:$K$16,C346,1))&amp;""</f>
        <v/>
      </c>
      <c r="BR348" s="50" t="s">
        <v>417</v>
      </c>
      <c r="BS348" s="50" t="str">
        <f>IF(C346="","",INDEX(NK･NKG!$CG$5:$CG$52,C346,1))&amp;""</f>
        <v/>
      </c>
      <c r="BT348" s="50" t="s">
        <v>585</v>
      </c>
      <c r="BU348" s="50" t="str">
        <f>IF(E346="","",INDEX(外線情報!$K$5:$K$16,E346,1))&amp;""</f>
        <v/>
      </c>
      <c r="BV348" s="50" t="s">
        <v>417</v>
      </c>
      <c r="BW348" s="50" t="str">
        <f>IF(E346="","",INDEX(NK･NKG!$CG$5:$CG$52,E346,1))&amp;""</f>
        <v/>
      </c>
      <c r="BX348" s="50" t="s">
        <v>585</v>
      </c>
      <c r="BY348" s="50" t="str">
        <f>IF(G346="","",INDEX(外線情報!$K$5:$K$16,G346,1))&amp;""</f>
        <v/>
      </c>
      <c r="BZ348" s="50" t="s">
        <v>417</v>
      </c>
      <c r="CA348" s="50" t="str">
        <f>IF(G346="","",INDEX(NK･NKG!$CG$5:$CG$52,G346,1))&amp;""</f>
        <v/>
      </c>
      <c r="CB348" s="50" t="s">
        <v>585</v>
      </c>
      <c r="CC348" s="50" t="str">
        <f>IF(I346="","",INDEX(外線情報!$K$5:$K$16,I346,1))&amp;""</f>
        <v/>
      </c>
      <c r="CD348" s="50" t="s">
        <v>417</v>
      </c>
      <c r="CE348" s="50" t="str">
        <f>IF(I346="","",INDEX(NK･NKG!$CG$5:$CG$52,I346,1))&amp;""</f>
        <v/>
      </c>
      <c r="CF348" s="50" t="s">
        <v>585</v>
      </c>
      <c r="CG348" s="50" t="str">
        <f>IF(K346="","",INDEX(外線情報!$K$5:$K$16,K346,1))&amp;""</f>
        <v/>
      </c>
      <c r="CH348" s="50" t="s">
        <v>417</v>
      </c>
      <c r="CI348" s="50" t="str">
        <f>IF(K346="","",INDEX(NK･NKG!$CG$5:$CG$52,K346,1))&amp;""</f>
        <v/>
      </c>
      <c r="CJ348" s="50" t="s">
        <v>585</v>
      </c>
      <c r="CK348" s="50" t="str">
        <f>IF(M346="","",INDEX(外線情報!$K$5:$K$16,M346,1))&amp;""</f>
        <v/>
      </c>
      <c r="CL348" s="50" t="s">
        <v>417</v>
      </c>
      <c r="CM348" s="50" t="str">
        <f>IF(M346="","",INDEX(NK･NKG!$CG$5:$CG$52,M346,1))&amp;""</f>
        <v/>
      </c>
      <c r="DA348" s="1153" t="str">
        <f t="shared" ref="DA348" si="926">IF(DA345="grey","grey","")</f>
        <v>grey</v>
      </c>
      <c r="DB348" s="1154"/>
      <c r="DC348" s="1153" t="str">
        <f t="shared" ref="DC348" si="927">IF(DC345="grey","grey","")</f>
        <v>grey</v>
      </c>
      <c r="DD348" s="1154"/>
      <c r="DE348" s="1153" t="str">
        <f t="shared" ref="DE348" si="928">IF(DE345="grey","grey","")</f>
        <v>grey</v>
      </c>
      <c r="DF348" s="1154"/>
      <c r="DG348" s="1153" t="str">
        <f t="shared" ref="DG348" si="929">IF(DG345="grey","grey","")</f>
        <v>grey</v>
      </c>
      <c r="DH348" s="1154"/>
      <c r="DI348" s="1153" t="str">
        <f t="shared" ref="DI348" si="930">IF(DI345="grey","grey","")</f>
        <v>grey</v>
      </c>
      <c r="DJ348" s="1154"/>
      <c r="DK348" s="1153" t="str">
        <f t="shared" ref="DK348" si="931">IF(DK345="grey","grey","")</f>
        <v>grey</v>
      </c>
      <c r="DL348" s="1154"/>
      <c r="DM348" s="22" t="str">
        <f>IFERROR(INDEX(内線情報!$BL$5:$BL$41,MATCH(R348,内線情報!$AI$5:$AI$43,0),1),"")</f>
        <v/>
      </c>
      <c r="DS348" s="1141"/>
      <c r="DV348" s="1153" t="str">
        <f>IF(B346="IK",BQ348,IF(B346="NK",BS348,""))</f>
        <v/>
      </c>
      <c r="DW348" s="1154"/>
      <c r="DX348" s="1155" t="str">
        <f>IF(D346="IK",BU348,IF(D346="NK",BW348,""))</f>
        <v/>
      </c>
      <c r="DY348" s="1156"/>
      <c r="DZ348" s="1155" t="str">
        <f>IF(F346="IK",BY348,IF(F346="NK",CA348,""))</f>
        <v/>
      </c>
      <c r="EA348" s="1156"/>
      <c r="EB348" s="1155" t="str">
        <f>IF(H346="IK",CC348,IF(H346="NK",CE348,""))</f>
        <v/>
      </c>
      <c r="EC348" s="1156"/>
      <c r="ED348" s="1155" t="str">
        <f>IF(J346="IK",CG348,IF(J346="NK",CI348,""))</f>
        <v/>
      </c>
      <c r="EE348" s="1156"/>
      <c r="EF348" s="1155" t="str">
        <f>IF(L346="IK",CK348,IF(L346="NK",CM348,""))</f>
        <v/>
      </c>
      <c r="EG348" s="1156"/>
      <c r="ET348" s="1153"/>
      <c r="EU348" s="1154"/>
      <c r="EV348" s="1153"/>
      <c r="EW348" s="1154"/>
      <c r="EX348" s="1153"/>
      <c r="EY348" s="1154"/>
      <c r="EZ348" s="1153"/>
      <c r="FA348" s="1154"/>
      <c r="FB348" s="1153"/>
      <c r="FC348" s="1154"/>
      <c r="FD348" s="1153"/>
      <c r="FE348" s="1154"/>
      <c r="FF348" s="411"/>
      <c r="FG348" s="411"/>
      <c r="FH348" s="411"/>
      <c r="FI348" s="411"/>
      <c r="FJ348" s="411"/>
      <c r="FK348" s="411"/>
      <c r="FL348" s="411"/>
      <c r="FM348" s="411"/>
      <c r="FN348" s="411"/>
      <c r="FO348" s="411"/>
      <c r="FP348" s="411"/>
      <c r="FQ348" s="411"/>
      <c r="FR348" s="1153"/>
      <c r="FS348" s="1154"/>
      <c r="FT348" s="1153"/>
      <c r="FU348" s="1154"/>
      <c r="FV348" s="1153"/>
      <c r="FW348" s="1154"/>
      <c r="FX348" s="1153"/>
      <c r="FY348" s="1154"/>
      <c r="FZ348" s="1153"/>
      <c r="GA348" s="1154"/>
      <c r="GB348" s="1153"/>
      <c r="GC348" s="1154"/>
      <c r="GE348" s="1152"/>
      <c r="GF348" s="1152"/>
      <c r="GG348" s="1161"/>
      <c r="GH348" s="1152"/>
      <c r="GI348" s="633" t="str">
        <f t="shared" ref="GI348:HR348" si="932">IF(GI326="grey","grey",IF($GG347="grey","grey",IF(S348="","yellow",IF(COUNTIF($CW$6:$CW$7,S348)&gt;0,"","red"))))</f>
        <v>grey</v>
      </c>
      <c r="GJ348" s="633" t="str">
        <f t="shared" si="932"/>
        <v>grey</v>
      </c>
      <c r="GK348" s="633" t="str">
        <f t="shared" si="932"/>
        <v>grey</v>
      </c>
      <c r="GL348" s="633" t="str">
        <f t="shared" si="932"/>
        <v>grey</v>
      </c>
      <c r="GM348" s="633" t="str">
        <f t="shared" si="932"/>
        <v>grey</v>
      </c>
      <c r="GN348" s="633" t="str">
        <f t="shared" si="932"/>
        <v>grey</v>
      </c>
      <c r="GO348" s="633" t="str">
        <f t="shared" si="932"/>
        <v>grey</v>
      </c>
      <c r="GP348" s="633" t="str">
        <f t="shared" si="932"/>
        <v>grey</v>
      </c>
      <c r="GQ348" s="633" t="str">
        <f t="shared" si="932"/>
        <v>grey</v>
      </c>
      <c r="GR348" s="633" t="str">
        <f t="shared" si="932"/>
        <v>grey</v>
      </c>
      <c r="GS348" s="633" t="str">
        <f t="shared" si="932"/>
        <v>grey</v>
      </c>
      <c r="GT348" s="633" t="str">
        <f t="shared" si="932"/>
        <v>grey</v>
      </c>
      <c r="GU348" s="633" t="str">
        <f t="shared" si="932"/>
        <v>grey</v>
      </c>
      <c r="GV348" s="633" t="str">
        <f t="shared" si="932"/>
        <v>grey</v>
      </c>
      <c r="GW348" s="633" t="str">
        <f t="shared" si="932"/>
        <v>grey</v>
      </c>
      <c r="GX348" s="633" t="str">
        <f t="shared" si="932"/>
        <v>grey</v>
      </c>
      <c r="GY348" s="633" t="str">
        <f t="shared" si="932"/>
        <v>grey</v>
      </c>
      <c r="GZ348" s="633" t="str">
        <f t="shared" si="932"/>
        <v>grey</v>
      </c>
      <c r="HA348" s="633" t="str">
        <f t="shared" si="932"/>
        <v>grey</v>
      </c>
      <c r="HB348" s="633" t="str">
        <f t="shared" si="932"/>
        <v>grey</v>
      </c>
      <c r="HC348" s="633" t="str">
        <f t="shared" si="932"/>
        <v>grey</v>
      </c>
      <c r="HD348" s="633" t="str">
        <f t="shared" si="932"/>
        <v>grey</v>
      </c>
      <c r="HE348" s="633" t="str">
        <f t="shared" si="932"/>
        <v>grey</v>
      </c>
      <c r="HF348" s="633" t="str">
        <f t="shared" si="932"/>
        <v>grey</v>
      </c>
      <c r="HG348" s="633" t="str">
        <f t="shared" si="932"/>
        <v>grey</v>
      </c>
      <c r="HH348" s="633" t="str">
        <f t="shared" si="932"/>
        <v>grey</v>
      </c>
      <c r="HI348" s="633" t="str">
        <f t="shared" si="932"/>
        <v>grey</v>
      </c>
      <c r="HJ348" s="633" t="str">
        <f t="shared" si="932"/>
        <v>grey</v>
      </c>
      <c r="HK348" s="633" t="str">
        <f t="shared" si="932"/>
        <v>grey</v>
      </c>
      <c r="HL348" s="633" t="str">
        <f t="shared" si="932"/>
        <v>grey</v>
      </c>
      <c r="HM348" s="633" t="str">
        <f t="shared" si="932"/>
        <v>grey</v>
      </c>
      <c r="HN348" s="633" t="str">
        <f t="shared" si="932"/>
        <v>grey</v>
      </c>
      <c r="HO348" s="633" t="str">
        <f t="shared" si="932"/>
        <v>grey</v>
      </c>
      <c r="HP348" s="633" t="str">
        <f t="shared" si="932"/>
        <v>grey</v>
      </c>
      <c r="HQ348" s="633" t="str">
        <f t="shared" si="932"/>
        <v>grey</v>
      </c>
      <c r="HR348" s="633" t="str">
        <f t="shared" si="932"/>
        <v>grey</v>
      </c>
      <c r="HS348" s="1163"/>
      <c r="HT348" s="1152"/>
      <c r="HU348" s="1161"/>
    </row>
    <row r="349" spans="2:229">
      <c r="B349" s="1184" t="s">
        <v>1318</v>
      </c>
      <c r="C349" s="1185"/>
      <c r="D349" s="1182" t="s">
        <v>1318</v>
      </c>
      <c r="E349" s="1183"/>
      <c r="F349" s="1184" t="s">
        <v>1318</v>
      </c>
      <c r="G349" s="1185"/>
      <c r="H349" s="1182" t="s">
        <v>1318</v>
      </c>
      <c r="I349" s="1183"/>
      <c r="J349" s="1184" t="s">
        <v>1318</v>
      </c>
      <c r="K349" s="1185"/>
      <c r="L349" s="1182" t="s">
        <v>1318</v>
      </c>
      <c r="M349" s="1183"/>
      <c r="O349" s="1151">
        <v>11</v>
      </c>
      <c r="P349" s="1151" t="str">
        <f>IFERROR(INDEX(内線情報!$C$5:$C$54,MATCH($Q349,内線情報!$B$5:$B$54,0)),"")&amp;""</f>
        <v/>
      </c>
      <c r="Q349" s="1160"/>
      <c r="R349" s="1151" t="str">
        <f>IFERROR(INDEX(内線情報!$D$5:$D$54,MATCH($Q349,内線情報!$B$5:$B$54,0)),"")&amp;""</f>
        <v/>
      </c>
      <c r="S349" s="634" t="s">
        <v>643</v>
      </c>
      <c r="T349" s="634" t="s">
        <v>643</v>
      </c>
      <c r="U349" s="634" t="s">
        <v>643</v>
      </c>
      <c r="V349" s="634" t="s">
        <v>643</v>
      </c>
      <c r="W349" s="634" t="s">
        <v>643</v>
      </c>
      <c r="X349" s="634" t="s">
        <v>643</v>
      </c>
      <c r="Y349" s="634" t="s">
        <v>643</v>
      </c>
      <c r="Z349" s="634" t="s">
        <v>643</v>
      </c>
      <c r="AA349" s="634" t="s">
        <v>643</v>
      </c>
      <c r="AB349" s="634" t="s">
        <v>643</v>
      </c>
      <c r="AC349" s="634" t="s">
        <v>643</v>
      </c>
      <c r="AD349" s="634" t="s">
        <v>643</v>
      </c>
      <c r="AE349" s="634" t="s">
        <v>643</v>
      </c>
      <c r="AF349" s="634" t="s">
        <v>643</v>
      </c>
      <c r="AG349" s="634" t="s">
        <v>643</v>
      </c>
      <c r="AH349" s="634" t="s">
        <v>643</v>
      </c>
      <c r="AI349" s="634" t="s">
        <v>643</v>
      </c>
      <c r="AJ349" s="634" t="s">
        <v>643</v>
      </c>
      <c r="AK349" s="634" t="s">
        <v>643</v>
      </c>
      <c r="AL349" s="634" t="s">
        <v>643</v>
      </c>
      <c r="AM349" s="634" t="s">
        <v>643</v>
      </c>
      <c r="AN349" s="634" t="s">
        <v>643</v>
      </c>
      <c r="AO349" s="634" t="s">
        <v>643</v>
      </c>
      <c r="AP349" s="634" t="s">
        <v>643</v>
      </c>
      <c r="AQ349" s="634" t="s">
        <v>643</v>
      </c>
      <c r="AR349" s="634" t="s">
        <v>643</v>
      </c>
      <c r="AS349" s="634" t="s">
        <v>643</v>
      </c>
      <c r="AT349" s="634" t="s">
        <v>643</v>
      </c>
      <c r="AU349" s="634" t="s">
        <v>643</v>
      </c>
      <c r="AV349" s="634" t="s">
        <v>643</v>
      </c>
      <c r="AW349" s="634" t="s">
        <v>643</v>
      </c>
      <c r="AX349" s="634" t="s">
        <v>643</v>
      </c>
      <c r="AY349" s="634" t="s">
        <v>643</v>
      </c>
      <c r="AZ349" s="634" t="s">
        <v>643</v>
      </c>
      <c r="BA349" s="634" t="s">
        <v>643</v>
      </c>
      <c r="BB349" s="634" t="s">
        <v>643</v>
      </c>
      <c r="BC349" s="1178" t="s">
        <v>643</v>
      </c>
      <c r="BD349" s="1151" t="str">
        <f>IFERROR(IF(Q349="","",IF(ISBLANK(INDEX(内線情報!$G$5:$G$54,Q349)),1,DS349)),"")&amp;""</f>
        <v/>
      </c>
      <c r="BE349" s="1180"/>
      <c r="BW349" s="50"/>
      <c r="CH349" s="50"/>
      <c r="CI349" s="50"/>
      <c r="DA349" s="1153" t="str">
        <f>IF(DA345="grey","grey",IF(AND(B346&lt;&gt;$BG$7,B346&lt;&gt;$BG$9,B346&lt;&gt;$BG$13,B346&lt;&gt;$BG$12),"grey",IF(B349="","yellow",IF(COUNTIF($CN$6:$CN$32,B349)&gt;0,"","red"))))</f>
        <v>grey</v>
      </c>
      <c r="DB349" s="1154"/>
      <c r="DC349" s="1153" t="str">
        <f>IF(DC345="grey","grey",IF(AND(D346&lt;&gt;$BG$7,D346&lt;&gt;$BG$9,D346&lt;&gt;$BG$13,D346&lt;&gt;$BG$12),"grey",IF(D349="","yellow",IF(COUNTIF($CN$6:$CN$32,D349)&gt;0,"","red"))))</f>
        <v>grey</v>
      </c>
      <c r="DD349" s="1154"/>
      <c r="DE349" s="1164" t="str">
        <f>IF(DE345="grey","grey",IF(AND(F346&lt;&gt;$BG$7,F346&lt;&gt;$BG$9,F346&lt;&gt;$BG$13,F346&lt;&gt;$BG$12),"grey",IF(F349="","yellow",IF(COUNTIF($CN$6:$CN$32,F349)&gt;0,"","red"))))</f>
        <v>grey</v>
      </c>
      <c r="DF349" s="1165"/>
      <c r="DG349" s="1164" t="str">
        <f>IF(DG345="grey","grey",IF(AND(H346&lt;&gt;$BG$7,H346&lt;&gt;$BG$9,H346&lt;&gt;$BG$13,H346&lt;&gt;$BG$12),"grey",IF(H349="","yellow",IF(COUNTIF($CN$6:$CN$32,H349)&gt;0,"","red"))))</f>
        <v>grey</v>
      </c>
      <c r="DH349" s="1165"/>
      <c r="DI349" s="1164" t="str">
        <f>IF(DI345="grey","grey",IF(AND(J346&lt;&gt;$BG$7,J346&lt;&gt;$BG$9,J346&lt;&gt;$BG$13,J346&lt;&gt;$BG$12),"grey",IF(J349="","yellow",IF(COUNTIF($CN$6:$CN$32,J349)&gt;0,"","red"))))</f>
        <v>grey</v>
      </c>
      <c r="DJ349" s="1165"/>
      <c r="DK349" s="1164" t="str">
        <f>IF(DK345="grey","grey",IF(AND(L346&lt;&gt;$BG$7,L346&lt;&gt;$BG$9,L346&lt;&gt;$BG$13,L346&lt;&gt;$BG$12),"grey",IF(L349="","yellow",IF(COUNTIF($CN$6:$CN$32,L349)&gt;0,"","red"))))</f>
        <v>grey</v>
      </c>
      <c r="DL349" s="1165"/>
      <c r="DM349" s="22" t="str">
        <f>IFERROR(INDEX(内線情報!$BL$5:$BL$41,MATCH(R349,内線情報!$AI$5:$AI$43,0),1),"")</f>
        <v/>
      </c>
      <c r="DS349" s="1141" t="e">
        <f>INDEX(内線情報!$G$5:$G$54,MATCH(Q349,DK,0))</f>
        <v>#N/A</v>
      </c>
      <c r="DV349" s="1153"/>
      <c r="DW349" s="1154"/>
      <c r="DX349" s="1153"/>
      <c r="DY349" s="1154"/>
      <c r="DZ349" s="1153"/>
      <c r="EA349" s="1154"/>
      <c r="EB349" s="1153"/>
      <c r="EC349" s="1154"/>
      <c r="ED349" s="1153"/>
      <c r="EE349" s="1154"/>
      <c r="EF349" s="1153"/>
      <c r="EG349" s="1154"/>
      <c r="ET349" s="1153"/>
      <c r="EU349" s="1154"/>
      <c r="EV349" s="1153"/>
      <c r="EW349" s="1154"/>
      <c r="EX349" s="1153"/>
      <c r="EY349" s="1154"/>
      <c r="EZ349" s="1153"/>
      <c r="FA349" s="1154"/>
      <c r="FB349" s="1153"/>
      <c r="FC349" s="1154"/>
      <c r="FD349" s="1153"/>
      <c r="FE349" s="1154"/>
      <c r="FF349" s="411"/>
      <c r="FG349" s="411"/>
      <c r="FH349" s="411"/>
      <c r="FI349" s="411"/>
      <c r="FJ349" s="411"/>
      <c r="FK349" s="411"/>
      <c r="FL349" s="411"/>
      <c r="FM349" s="411"/>
      <c r="FN349" s="411"/>
      <c r="FO349" s="411"/>
      <c r="FP349" s="411"/>
      <c r="FQ349" s="411"/>
      <c r="FR349" s="1153"/>
      <c r="FS349" s="1154"/>
      <c r="FT349" s="1153"/>
      <c r="FU349" s="1154"/>
      <c r="FV349" s="1153"/>
      <c r="FW349" s="1154"/>
      <c r="FX349" s="1153"/>
      <c r="FY349" s="1154"/>
      <c r="FZ349" s="1153"/>
      <c r="GA349" s="1154"/>
      <c r="GB349" s="1153"/>
      <c r="GC349" s="1154"/>
      <c r="GE349" s="1151" t="str">
        <f>IF($GF349="grey","grey","")</f>
        <v>grey</v>
      </c>
      <c r="GF349" s="1151" t="str">
        <f>IF($GG349="grey","grey","")</f>
        <v>grey</v>
      </c>
      <c r="GG349" s="1160" t="str">
        <f>IF(Q349="","grey",IF(COUNTIF(Q:Q,Q349)&gt;1,"red",IF(COUNTIF(_DK,Q349)&gt;0,"","red")))</f>
        <v>grey</v>
      </c>
      <c r="GH349" s="1151" t="str">
        <f>IF($GF349="grey","grey","")</f>
        <v>grey</v>
      </c>
      <c r="GI349" s="633" t="str">
        <f t="shared" ref="GI349:HR349" si="933">IF(GI326="grey","grey",IF($GG349="grey","grey",IF(S349="","yellow",IF(COUNTIF($CT$6:$CT$21,S349)&gt;0,"","red"))))</f>
        <v>grey</v>
      </c>
      <c r="GJ349" s="633" t="str">
        <f t="shared" si="933"/>
        <v>grey</v>
      </c>
      <c r="GK349" s="633" t="str">
        <f t="shared" si="933"/>
        <v>grey</v>
      </c>
      <c r="GL349" s="633" t="str">
        <f t="shared" si="933"/>
        <v>grey</v>
      </c>
      <c r="GM349" s="633" t="str">
        <f t="shared" si="933"/>
        <v>grey</v>
      </c>
      <c r="GN349" s="633" t="str">
        <f t="shared" si="933"/>
        <v>grey</v>
      </c>
      <c r="GO349" s="633" t="str">
        <f t="shared" si="933"/>
        <v>grey</v>
      </c>
      <c r="GP349" s="633" t="str">
        <f t="shared" si="933"/>
        <v>grey</v>
      </c>
      <c r="GQ349" s="633" t="str">
        <f t="shared" si="933"/>
        <v>grey</v>
      </c>
      <c r="GR349" s="633" t="str">
        <f t="shared" si="933"/>
        <v>grey</v>
      </c>
      <c r="GS349" s="633" t="str">
        <f t="shared" si="933"/>
        <v>grey</v>
      </c>
      <c r="GT349" s="633" t="str">
        <f t="shared" si="933"/>
        <v>grey</v>
      </c>
      <c r="GU349" s="633" t="str">
        <f t="shared" si="933"/>
        <v>grey</v>
      </c>
      <c r="GV349" s="633" t="str">
        <f t="shared" si="933"/>
        <v>grey</v>
      </c>
      <c r="GW349" s="633" t="str">
        <f t="shared" si="933"/>
        <v>grey</v>
      </c>
      <c r="GX349" s="633" t="str">
        <f t="shared" si="933"/>
        <v>grey</v>
      </c>
      <c r="GY349" s="633" t="str">
        <f t="shared" si="933"/>
        <v>grey</v>
      </c>
      <c r="GZ349" s="633" t="str">
        <f t="shared" si="933"/>
        <v>grey</v>
      </c>
      <c r="HA349" s="633" t="str">
        <f t="shared" si="933"/>
        <v>grey</v>
      </c>
      <c r="HB349" s="633" t="str">
        <f t="shared" si="933"/>
        <v>grey</v>
      </c>
      <c r="HC349" s="633" t="str">
        <f t="shared" si="933"/>
        <v>grey</v>
      </c>
      <c r="HD349" s="633" t="str">
        <f t="shared" si="933"/>
        <v>grey</v>
      </c>
      <c r="HE349" s="633" t="str">
        <f t="shared" si="933"/>
        <v>grey</v>
      </c>
      <c r="HF349" s="633" t="str">
        <f t="shared" si="933"/>
        <v>grey</v>
      </c>
      <c r="HG349" s="633" t="str">
        <f t="shared" si="933"/>
        <v>grey</v>
      </c>
      <c r="HH349" s="633" t="str">
        <f t="shared" si="933"/>
        <v>grey</v>
      </c>
      <c r="HI349" s="633" t="str">
        <f t="shared" si="933"/>
        <v>grey</v>
      </c>
      <c r="HJ349" s="633" t="str">
        <f t="shared" si="933"/>
        <v>grey</v>
      </c>
      <c r="HK349" s="633" t="str">
        <f t="shared" si="933"/>
        <v>grey</v>
      </c>
      <c r="HL349" s="633" t="str">
        <f t="shared" si="933"/>
        <v>grey</v>
      </c>
      <c r="HM349" s="633" t="str">
        <f t="shared" si="933"/>
        <v>grey</v>
      </c>
      <c r="HN349" s="633" t="str">
        <f t="shared" si="933"/>
        <v>grey</v>
      </c>
      <c r="HO349" s="633" t="str">
        <f t="shared" si="933"/>
        <v>grey</v>
      </c>
      <c r="HP349" s="633" t="str">
        <f t="shared" si="933"/>
        <v>grey</v>
      </c>
      <c r="HQ349" s="633" t="str">
        <f t="shared" si="933"/>
        <v>grey</v>
      </c>
      <c r="HR349" s="633" t="str">
        <f t="shared" si="933"/>
        <v>grey</v>
      </c>
      <c r="HS349" s="1162" t="str">
        <f t="shared" ref="HS349" si="934">IF($GG349="grey","grey",IF(BC349="","",IF(COUNTIF($CV$6:$CV$7,BC349)&gt;0,"","red")))</f>
        <v>grey</v>
      </c>
      <c r="HT349" s="1151" t="str">
        <f t="shared" ref="HT349:HU349" si="935">IF($GG349="grey","grey","")</f>
        <v>grey</v>
      </c>
      <c r="HU349" s="1160" t="str">
        <f t="shared" si="935"/>
        <v>grey</v>
      </c>
    </row>
    <row r="350" spans="2:229">
      <c r="B350" s="1186" t="s">
        <v>315</v>
      </c>
      <c r="C350" s="1187"/>
      <c r="D350" s="1186" t="s">
        <v>316</v>
      </c>
      <c r="E350" s="1187"/>
      <c r="F350" s="1186" t="s">
        <v>317</v>
      </c>
      <c r="G350" s="1187"/>
      <c r="H350" s="1186" t="s">
        <v>318</v>
      </c>
      <c r="I350" s="1187"/>
      <c r="J350" s="1186" t="s">
        <v>319</v>
      </c>
      <c r="K350" s="1187"/>
      <c r="L350" s="1186" t="s">
        <v>320</v>
      </c>
      <c r="M350" s="1187"/>
      <c r="O350" s="1152"/>
      <c r="P350" s="1152"/>
      <c r="Q350" s="1161"/>
      <c r="R350" s="1152"/>
      <c r="S350" s="635" t="s">
        <v>643</v>
      </c>
      <c r="T350" s="635" t="s">
        <v>643</v>
      </c>
      <c r="U350" s="635" t="s">
        <v>643</v>
      </c>
      <c r="V350" s="635" t="s">
        <v>643</v>
      </c>
      <c r="W350" s="635" t="s">
        <v>643</v>
      </c>
      <c r="X350" s="635" t="s">
        <v>643</v>
      </c>
      <c r="Y350" s="635" t="s">
        <v>643</v>
      </c>
      <c r="Z350" s="635" t="s">
        <v>643</v>
      </c>
      <c r="AA350" s="635" t="s">
        <v>643</v>
      </c>
      <c r="AB350" s="635" t="s">
        <v>643</v>
      </c>
      <c r="AC350" s="635" t="s">
        <v>643</v>
      </c>
      <c r="AD350" s="635" t="s">
        <v>643</v>
      </c>
      <c r="AE350" s="635" t="s">
        <v>643</v>
      </c>
      <c r="AF350" s="635" t="s">
        <v>643</v>
      </c>
      <c r="AG350" s="635" t="s">
        <v>643</v>
      </c>
      <c r="AH350" s="635" t="s">
        <v>643</v>
      </c>
      <c r="AI350" s="635" t="s">
        <v>643</v>
      </c>
      <c r="AJ350" s="635" t="s">
        <v>643</v>
      </c>
      <c r="AK350" s="635" t="s">
        <v>643</v>
      </c>
      <c r="AL350" s="635" t="s">
        <v>643</v>
      </c>
      <c r="AM350" s="635" t="s">
        <v>643</v>
      </c>
      <c r="AN350" s="635" t="s">
        <v>643</v>
      </c>
      <c r="AO350" s="635" t="s">
        <v>643</v>
      </c>
      <c r="AP350" s="635" t="s">
        <v>643</v>
      </c>
      <c r="AQ350" s="635" t="s">
        <v>643</v>
      </c>
      <c r="AR350" s="635" t="s">
        <v>643</v>
      </c>
      <c r="AS350" s="635" t="s">
        <v>643</v>
      </c>
      <c r="AT350" s="635" t="s">
        <v>643</v>
      </c>
      <c r="AU350" s="635" t="s">
        <v>643</v>
      </c>
      <c r="AV350" s="635" t="s">
        <v>643</v>
      </c>
      <c r="AW350" s="635" t="s">
        <v>643</v>
      </c>
      <c r="AX350" s="635" t="s">
        <v>643</v>
      </c>
      <c r="AY350" s="635" t="s">
        <v>643</v>
      </c>
      <c r="AZ350" s="635" t="s">
        <v>643</v>
      </c>
      <c r="BA350" s="635" t="s">
        <v>643</v>
      </c>
      <c r="BB350" s="635" t="s">
        <v>643</v>
      </c>
      <c r="BC350" s="1179"/>
      <c r="BD350" s="1152"/>
      <c r="BE350" s="1181"/>
      <c r="BQ350" s="52"/>
      <c r="BS350" s="52"/>
      <c r="BU350" s="52"/>
      <c r="BV350" s="50"/>
      <c r="BW350" s="52"/>
      <c r="BY350" s="52"/>
      <c r="CA350" s="52"/>
      <c r="CC350" s="52"/>
      <c r="CE350" s="52"/>
      <c r="CG350" s="52"/>
      <c r="CH350" s="50"/>
      <c r="CI350" s="52"/>
      <c r="CK350" s="52"/>
      <c r="CM350" s="52"/>
      <c r="DA350" s="1166" t="str">
        <f>IFERROR(IF(COUNT(Q329:Q354)&gt;0,IF($DN328&lt;36,"grey",B350),"grey"),B350)</f>
        <v>grey</v>
      </c>
      <c r="DB350" s="1167"/>
      <c r="DC350" s="1166" t="str">
        <f>IFERROR(IF(COUNT(Q329:Q354)&gt;0,IF($DN328&lt;36,"grey",D350),"grey"),D350)</f>
        <v>grey</v>
      </c>
      <c r="DD350" s="1167"/>
      <c r="DE350" s="1166" t="str">
        <f>IFERROR(IF(COUNT(Q329:Q354)&gt;0,IF($DN328&lt;36,"grey",F350),"grey"),F350)</f>
        <v>grey</v>
      </c>
      <c r="DF350" s="1167"/>
      <c r="DG350" s="1166" t="str">
        <f>IFERROR(IF(COUNT(Q329:Q354)&gt;0,IF($DN328&lt;36,"grey",H350),"grey"),H350)</f>
        <v>grey</v>
      </c>
      <c r="DH350" s="1167"/>
      <c r="DI350" s="1166" t="str">
        <f>IFERROR(IF(COUNT(Q329:Q354)&gt;0,IF($DN328&lt;36,"grey",J350),"grey"),J350)</f>
        <v>grey</v>
      </c>
      <c r="DJ350" s="1167"/>
      <c r="DK350" s="1166" t="str">
        <f>IFERROR(IF(COUNT(Q329:Q354)&gt;0,IF($DN328&lt;36,"grey",L350),"grey"),L350)</f>
        <v>grey</v>
      </c>
      <c r="DL350" s="1167"/>
      <c r="DM350" s="22" t="str">
        <f>IFERROR(INDEX(内線情報!$BL$5:$BL$41,MATCH(R350,内線情報!$AI$5:$AI$43,0),1),"")</f>
        <v/>
      </c>
      <c r="DS350" s="1141"/>
      <c r="DV350" s="1166"/>
      <c r="DW350" s="1167"/>
      <c r="DX350" s="1166"/>
      <c r="DY350" s="1167"/>
      <c r="DZ350" s="1166"/>
      <c r="EA350" s="1167"/>
      <c r="EB350" s="1166"/>
      <c r="EC350" s="1167"/>
      <c r="ED350" s="1166"/>
      <c r="EE350" s="1167"/>
      <c r="EF350" s="1166"/>
      <c r="EG350" s="1167"/>
      <c r="ET350" s="1166"/>
      <c r="EU350" s="1167"/>
      <c r="EV350" s="1166"/>
      <c r="EW350" s="1167"/>
      <c r="EX350" s="1166"/>
      <c r="EY350" s="1167"/>
      <c r="EZ350" s="1166"/>
      <c r="FA350" s="1167"/>
      <c r="FB350" s="1166"/>
      <c r="FC350" s="1167"/>
      <c r="FD350" s="1166"/>
      <c r="FE350" s="1167"/>
      <c r="FF350" s="420"/>
      <c r="FG350" s="420"/>
      <c r="FH350" s="420"/>
      <c r="FI350" s="420"/>
      <c r="FJ350" s="420"/>
      <c r="FK350" s="420"/>
      <c r="FL350" s="420"/>
      <c r="FM350" s="420"/>
      <c r="FN350" s="420"/>
      <c r="FO350" s="420"/>
      <c r="FP350" s="420"/>
      <c r="FQ350" s="420"/>
      <c r="FR350" s="1166"/>
      <c r="FS350" s="1167"/>
      <c r="FT350" s="1166"/>
      <c r="FU350" s="1167"/>
      <c r="FV350" s="1166"/>
      <c r="FW350" s="1167"/>
      <c r="FX350" s="1166"/>
      <c r="FY350" s="1167"/>
      <c r="FZ350" s="1166"/>
      <c r="GA350" s="1167"/>
      <c r="GB350" s="1166"/>
      <c r="GC350" s="1167"/>
      <c r="GE350" s="1152"/>
      <c r="GF350" s="1152"/>
      <c r="GG350" s="1161"/>
      <c r="GH350" s="1152"/>
      <c r="GI350" s="633" t="str">
        <f t="shared" ref="GI350:HR350" si="936">IF(GI326="grey","grey",IF($GG349="grey","grey",IF(S350="","yellow",IF(COUNTIF($CW$6:$CW$7,S350)&gt;0,"","red"))))</f>
        <v>grey</v>
      </c>
      <c r="GJ350" s="633" t="str">
        <f t="shared" si="936"/>
        <v>grey</v>
      </c>
      <c r="GK350" s="633" t="str">
        <f t="shared" si="936"/>
        <v>grey</v>
      </c>
      <c r="GL350" s="633" t="str">
        <f t="shared" si="936"/>
        <v>grey</v>
      </c>
      <c r="GM350" s="633" t="str">
        <f t="shared" si="936"/>
        <v>grey</v>
      </c>
      <c r="GN350" s="633" t="str">
        <f t="shared" si="936"/>
        <v>grey</v>
      </c>
      <c r="GO350" s="633" t="str">
        <f t="shared" si="936"/>
        <v>grey</v>
      </c>
      <c r="GP350" s="633" t="str">
        <f t="shared" si="936"/>
        <v>grey</v>
      </c>
      <c r="GQ350" s="633" t="str">
        <f t="shared" si="936"/>
        <v>grey</v>
      </c>
      <c r="GR350" s="633" t="str">
        <f t="shared" si="936"/>
        <v>grey</v>
      </c>
      <c r="GS350" s="633" t="str">
        <f t="shared" si="936"/>
        <v>grey</v>
      </c>
      <c r="GT350" s="633" t="str">
        <f t="shared" si="936"/>
        <v>grey</v>
      </c>
      <c r="GU350" s="633" t="str">
        <f t="shared" si="936"/>
        <v>grey</v>
      </c>
      <c r="GV350" s="633" t="str">
        <f t="shared" si="936"/>
        <v>grey</v>
      </c>
      <c r="GW350" s="633" t="str">
        <f t="shared" si="936"/>
        <v>grey</v>
      </c>
      <c r="GX350" s="633" t="str">
        <f t="shared" si="936"/>
        <v>grey</v>
      </c>
      <c r="GY350" s="633" t="str">
        <f t="shared" si="936"/>
        <v>grey</v>
      </c>
      <c r="GZ350" s="633" t="str">
        <f t="shared" si="936"/>
        <v>grey</v>
      </c>
      <c r="HA350" s="633" t="str">
        <f t="shared" si="936"/>
        <v>grey</v>
      </c>
      <c r="HB350" s="633" t="str">
        <f t="shared" si="936"/>
        <v>grey</v>
      </c>
      <c r="HC350" s="633" t="str">
        <f t="shared" si="936"/>
        <v>grey</v>
      </c>
      <c r="HD350" s="633" t="str">
        <f t="shared" si="936"/>
        <v>grey</v>
      </c>
      <c r="HE350" s="633" t="str">
        <f t="shared" si="936"/>
        <v>grey</v>
      </c>
      <c r="HF350" s="633" t="str">
        <f t="shared" si="936"/>
        <v>grey</v>
      </c>
      <c r="HG350" s="633" t="str">
        <f t="shared" si="936"/>
        <v>grey</v>
      </c>
      <c r="HH350" s="633" t="str">
        <f t="shared" si="936"/>
        <v>grey</v>
      </c>
      <c r="HI350" s="633" t="str">
        <f t="shared" si="936"/>
        <v>grey</v>
      </c>
      <c r="HJ350" s="633" t="str">
        <f t="shared" si="936"/>
        <v>grey</v>
      </c>
      <c r="HK350" s="633" t="str">
        <f t="shared" si="936"/>
        <v>grey</v>
      </c>
      <c r="HL350" s="633" t="str">
        <f t="shared" si="936"/>
        <v>grey</v>
      </c>
      <c r="HM350" s="633" t="str">
        <f t="shared" si="936"/>
        <v>grey</v>
      </c>
      <c r="HN350" s="633" t="str">
        <f t="shared" si="936"/>
        <v>grey</v>
      </c>
      <c r="HO350" s="633" t="str">
        <f t="shared" si="936"/>
        <v>grey</v>
      </c>
      <c r="HP350" s="633" t="str">
        <f t="shared" si="936"/>
        <v>grey</v>
      </c>
      <c r="HQ350" s="633" t="str">
        <f t="shared" si="936"/>
        <v>grey</v>
      </c>
      <c r="HR350" s="633" t="str">
        <f t="shared" si="936"/>
        <v>grey</v>
      </c>
      <c r="HS350" s="1163"/>
      <c r="HT350" s="1152"/>
      <c r="HU350" s="1161"/>
    </row>
    <row r="351" spans="2:229">
      <c r="B351" s="34" t="s">
        <v>57</v>
      </c>
      <c r="C351" s="35"/>
      <c r="D351" s="34" t="s">
        <v>57</v>
      </c>
      <c r="E351" s="35"/>
      <c r="F351" s="34" t="s">
        <v>57</v>
      </c>
      <c r="G351" s="35"/>
      <c r="H351" s="34" t="s">
        <v>57</v>
      </c>
      <c r="I351" s="35"/>
      <c r="J351" s="34" t="s">
        <v>57</v>
      </c>
      <c r="K351" s="35"/>
      <c r="L351" s="34" t="s">
        <v>57</v>
      </c>
      <c r="M351" s="35"/>
      <c r="O351" s="1151">
        <v>12</v>
      </c>
      <c r="P351" s="1151" t="str">
        <f>IFERROR(INDEX(内線情報!$C$5:$C$54,MATCH($Q351,内線情報!$B$5:$B$54,0)),"")&amp;""</f>
        <v/>
      </c>
      <c r="Q351" s="1160"/>
      <c r="R351" s="1151" t="str">
        <f>IFERROR(INDEX(内線情報!$D$5:$D$54,MATCH($Q351,内線情報!$B$5:$B$54,0)),"")&amp;""</f>
        <v/>
      </c>
      <c r="S351" s="634" t="s">
        <v>643</v>
      </c>
      <c r="T351" s="634" t="s">
        <v>643</v>
      </c>
      <c r="U351" s="634" t="s">
        <v>643</v>
      </c>
      <c r="V351" s="634" t="s">
        <v>643</v>
      </c>
      <c r="W351" s="634" t="s">
        <v>643</v>
      </c>
      <c r="X351" s="634" t="s">
        <v>643</v>
      </c>
      <c r="Y351" s="634" t="s">
        <v>643</v>
      </c>
      <c r="Z351" s="634" t="s">
        <v>643</v>
      </c>
      <c r="AA351" s="634" t="s">
        <v>643</v>
      </c>
      <c r="AB351" s="634" t="s">
        <v>643</v>
      </c>
      <c r="AC351" s="634" t="s">
        <v>643</v>
      </c>
      <c r="AD351" s="634" t="s">
        <v>643</v>
      </c>
      <c r="AE351" s="634" t="s">
        <v>643</v>
      </c>
      <c r="AF351" s="634" t="s">
        <v>643</v>
      </c>
      <c r="AG351" s="634" t="s">
        <v>643</v>
      </c>
      <c r="AH351" s="634" t="s">
        <v>643</v>
      </c>
      <c r="AI351" s="634" t="s">
        <v>643</v>
      </c>
      <c r="AJ351" s="634" t="s">
        <v>643</v>
      </c>
      <c r="AK351" s="634" t="s">
        <v>643</v>
      </c>
      <c r="AL351" s="634" t="s">
        <v>643</v>
      </c>
      <c r="AM351" s="634" t="s">
        <v>643</v>
      </c>
      <c r="AN351" s="634" t="s">
        <v>643</v>
      </c>
      <c r="AO351" s="634" t="s">
        <v>643</v>
      </c>
      <c r="AP351" s="634" t="s">
        <v>643</v>
      </c>
      <c r="AQ351" s="634" t="s">
        <v>643</v>
      </c>
      <c r="AR351" s="634" t="s">
        <v>643</v>
      </c>
      <c r="AS351" s="634" t="s">
        <v>643</v>
      </c>
      <c r="AT351" s="634" t="s">
        <v>643</v>
      </c>
      <c r="AU351" s="634" t="s">
        <v>643</v>
      </c>
      <c r="AV351" s="634" t="s">
        <v>643</v>
      </c>
      <c r="AW351" s="634" t="s">
        <v>643</v>
      </c>
      <c r="AX351" s="634" t="s">
        <v>643</v>
      </c>
      <c r="AY351" s="634" t="s">
        <v>643</v>
      </c>
      <c r="AZ351" s="634" t="s">
        <v>643</v>
      </c>
      <c r="BA351" s="634" t="s">
        <v>643</v>
      </c>
      <c r="BB351" s="634" t="s">
        <v>643</v>
      </c>
      <c r="BC351" s="1178" t="s">
        <v>643</v>
      </c>
      <c r="BD351" s="1151" t="str">
        <f>IFERROR(IF(Q351="","",IF(ISBLANK(INDEX(内線情報!$G$5:$G$54,Q351)),1,DS351)),"")&amp;""</f>
        <v/>
      </c>
      <c r="BE351" s="1180"/>
      <c r="BU351" s="50"/>
      <c r="BV351" s="50"/>
      <c r="BW351" s="50"/>
      <c r="CG351" s="50"/>
      <c r="CH351" s="50"/>
      <c r="CI351" s="50"/>
      <c r="DA351" s="34" t="str">
        <f>IF(DA350="grey","grey",IF(B351="","yellow",IF(COUNTIF($BG$6:$BG$39,B351)&gt;0,"","red")))</f>
        <v>grey</v>
      </c>
      <c r="DB351" s="35" t="str">
        <f ca="1">IF(DA350="grey","grey",IFERROR(IF(COUNTIF(INDIRECT(B351),SUBSTITUTE(C351,"*","~")),EU351,"red"),IF(AND(C351&lt;&gt;$BG$7,C351&lt;&gt;$BG$8,C351&lt;&gt;$BG$9,C351&lt;&gt;$BG$10,C351&lt;&gt;$BG$11,C351&lt;&gt;$BG$12,C351&lt;&gt;$BG$13),"grey",EU351)))</f>
        <v>grey</v>
      </c>
      <c r="DC351" s="34" t="str">
        <f>IF(DC350="grey","grey",IF(D351="","yellow",IF(COUNTIF($BG$6:$BG$39,D351)&gt;0,"","red")))</f>
        <v>grey</v>
      </c>
      <c r="DD351" s="35" t="str">
        <f ca="1">IF(DC350="grey","grey",IFERROR(IF(COUNTIF(INDIRECT(D351),SUBSTITUTE(E351,"*","~")),EW351,"red"),IF(AND(E351&lt;&gt;$BG$7,E351&lt;&gt;$BG$8,E351&lt;&gt;$BG$9,E351&lt;&gt;$BG$10,E351&lt;&gt;$BG$11,E351&lt;&gt;$BG$12,E351&lt;&gt;$BG$13),"grey",EW351)))</f>
        <v>grey</v>
      </c>
      <c r="DE351" s="34" t="str">
        <f>IF(DE350="grey","grey",IF(F351="","yellow",IF(COUNTIF($BG$6:$BG$39,F351)&gt;0,"","red")))</f>
        <v>grey</v>
      </c>
      <c r="DF351" s="35" t="str">
        <f ca="1">IF(DE350="grey","grey",IFERROR(IF(COUNTIF(INDIRECT(F351),SUBSTITUTE(G351,"*","~")),EY351,"red"),IF(AND(G351&lt;&gt;$BG$7,G351&lt;&gt;$BG$8,G351&lt;&gt;$BG$9,G351&lt;&gt;$BG$10,G351&lt;&gt;$BG$11,G351&lt;&gt;$BG$12,G351&lt;&gt;$BG$13),"grey",EY351)))</f>
        <v>grey</v>
      </c>
      <c r="DG351" s="34" t="str">
        <f>IF(DG350="grey","grey",IF(H351="","yellow",IF(COUNTIF($BG$6:$BG$39,H351)&gt;0,"","red")))</f>
        <v>grey</v>
      </c>
      <c r="DH351" s="35" t="str">
        <f ca="1">IF(DG350="grey","grey",IFERROR(IF(COUNTIF(INDIRECT(H351),SUBSTITUTE(I351,"*","~")),FA351,"red"),IF(AND(I351&lt;&gt;$BG$7,I351&lt;&gt;$BG$8,I351&lt;&gt;$BG$9,I351&lt;&gt;$BG$10,I351&lt;&gt;$BG$11,I351&lt;&gt;$BG$12,I351&lt;&gt;$BG$13),"grey",FA351)))</f>
        <v>grey</v>
      </c>
      <c r="DI351" s="34" t="str">
        <f>IF(DI350="grey","grey",IF(J351="","yellow",IF(COUNTIF($BG$6:$BG$39,J351)&gt;0,"","red")))</f>
        <v>grey</v>
      </c>
      <c r="DJ351" s="35" t="str">
        <f ca="1">IF(DI350="grey","grey",IFERROR(IF(COUNTIF(INDIRECT(J351),SUBSTITUTE(K351,"*","~")),FC351,"red"),IF(AND(K351&lt;&gt;$BG$7,K351&lt;&gt;$BG$8,K351&lt;&gt;$BG$9,K351&lt;&gt;$BG$10,K351&lt;&gt;$BG$11,K351&lt;&gt;$BG$12,K351&lt;&gt;$BG$13),"grey",FC351)))</f>
        <v>grey</v>
      </c>
      <c r="DK351" s="34" t="str">
        <f>IF(DK350="grey","grey",IF(L351="","yellow",IF(COUNTIF($BG$6:$BG$39,L351)&gt;0,"","red")))</f>
        <v>grey</v>
      </c>
      <c r="DL351" s="35" t="str">
        <f ca="1">IF(DK350="grey","grey",IFERROR(IF(COUNTIF(INDIRECT(L351),SUBSTITUTE(M351,"*","~")),FE351,"red"),IF(AND(M351&lt;&gt;$BG$7,M351&lt;&gt;$BG$8,M351&lt;&gt;$BG$9,M351&lt;&gt;$BG$10,M351&lt;&gt;$BG$11,M351&lt;&gt;$BG$12,M351&lt;&gt;$BG$13),"grey",FE351)))</f>
        <v>grey</v>
      </c>
      <c r="DM351" s="22" t="str">
        <f>IFERROR(INDEX(内線情報!$BL$5:$BL$41,MATCH(R351,内線情報!$AI$5:$AI$43,0),1),"")</f>
        <v/>
      </c>
      <c r="DS351" s="1141" t="e">
        <f>INDEX(内線情報!$G$5:$G$54,MATCH(Q351,DK,0))</f>
        <v>#N/A</v>
      </c>
      <c r="DV351" s="34" t="str">
        <f>CONCATENATE(B351,C351)</f>
        <v>未使用</v>
      </c>
      <c r="DW351" s="35"/>
      <c r="DX351" s="34" t="str">
        <f>CONCATENATE(D351,E351)</f>
        <v>未使用</v>
      </c>
      <c r="DY351" s="35"/>
      <c r="DZ351" s="34" t="str">
        <f>CONCATENATE(F351,G351)</f>
        <v>未使用</v>
      </c>
      <c r="EA351" s="35"/>
      <c r="EB351" s="34" t="str">
        <f>CONCATENATE(H351,I351)</f>
        <v>未使用</v>
      </c>
      <c r="EC351" s="35"/>
      <c r="ED351" s="34" t="str">
        <f>CONCATENATE(J351,K351)</f>
        <v>未使用</v>
      </c>
      <c r="EE351" s="35"/>
      <c r="EF351" s="34" t="str">
        <f>CONCATENATE(L351,M351)</f>
        <v>未使用</v>
      </c>
      <c r="EG351" s="35"/>
      <c r="EH351" s="22">
        <f>COUNTIF($DV$6:$EG$34,DV351)</f>
        <v>18</v>
      </c>
      <c r="EJ351" s="22">
        <f>COUNTIF($DV$6:$EG$34,DX351)</f>
        <v>18</v>
      </c>
      <c r="EL351" s="22">
        <f>COUNTIF($DV$6:$EG$34,DZ351)</f>
        <v>18</v>
      </c>
      <c r="EN351" s="22">
        <f>COUNTIF($DV$6:$EG$34,EB351)</f>
        <v>18</v>
      </c>
      <c r="EP351" s="22">
        <f>COUNTIF($DV$6:$EG$34,ED351)</f>
        <v>18</v>
      </c>
      <c r="ER351" s="22">
        <f>COUNTIF($DV$6:$EG$34,EF351)</f>
        <v>18</v>
      </c>
      <c r="ET351" s="34" t="str">
        <f>IF(DV351="未使用","",IF(EH351&lt;2,"","red"))</f>
        <v/>
      </c>
      <c r="EU351" s="35" t="str">
        <f>IF(B351="ボックスキー","",IF(C351="","red",FS351))</f>
        <v>red</v>
      </c>
      <c r="EV351" s="34" t="str">
        <f>IF(DX351="未使用","",IF(EJ351&lt;2,"","red"))</f>
        <v/>
      </c>
      <c r="EW351" s="35" t="str">
        <f>IF(D351="ボックスキー","",IF(E351="","red",FU351))</f>
        <v>red</v>
      </c>
      <c r="EX351" s="34" t="str">
        <f>IF(DZ351="未使用","",IF(EL351&lt;2,"","red"))</f>
        <v/>
      </c>
      <c r="EY351" s="35" t="str">
        <f>IF(F351="ボックスキー","",IF(G351="","red",FW351))</f>
        <v>red</v>
      </c>
      <c r="EZ351" s="34" t="str">
        <f>IF(EB351="未使用","",IF(EN351&lt;2,"","red"))</f>
        <v/>
      </c>
      <c r="FA351" s="35" t="str">
        <f>IF(H351="ボックスキー","",IF(I351="","red",FY351))</f>
        <v>red</v>
      </c>
      <c r="FB351" s="34" t="str">
        <f>IF(ED351="未使用","",IF(EP351&lt;2,"","red"))</f>
        <v/>
      </c>
      <c r="FC351" s="35" t="str">
        <f>IF(J351="ボックスキー","",IF(K351="","red",GA351))</f>
        <v>red</v>
      </c>
      <c r="FD351" s="34" t="str">
        <f>IF(EF351="未使用","",IF(ER351&lt;2,"","red"))</f>
        <v/>
      </c>
      <c r="FE351" s="35" t="str">
        <f>IF(L351="ボックスキー","",IF(M351="","red",GC351))</f>
        <v>red</v>
      </c>
      <c r="FF351" s="419"/>
      <c r="FG351" s="419"/>
      <c r="FH351" s="419"/>
      <c r="FI351" s="419"/>
      <c r="FJ351" s="419"/>
      <c r="FK351" s="419"/>
      <c r="FL351" s="419"/>
      <c r="FM351" s="419"/>
      <c r="FN351" s="419"/>
      <c r="FO351" s="419"/>
      <c r="FP351" s="419"/>
      <c r="FQ351" s="419"/>
      <c r="FR351" s="34"/>
      <c r="FS351" s="35" t="str">
        <f>IF(B351=$FG$6,INDEX($FG$7:$FG$18,C351),IF(B351=$FH$6,INDEX($FH$7:$FH$12,C351),IF(B351=$FI$6,INDEX($FI$7:$FI$18,C351),IF(B351=$FJ$6,INDEX($FJ$7:$FJ$56,C351),"none"))))</f>
        <v>none</v>
      </c>
      <c r="FT351" s="34"/>
      <c r="FU351" s="35" t="str">
        <f>IF(D351=$FG$6,INDEX($FG$7:$FG$18,E351),IF(D351=$FH$6,INDEX($FH$7:$FH$12,E351),IF(D351=$FI$6,INDEX($FI$7:$FI$18,E351),IF(D351=$FJ$6,INDEX($FJ$7:$FJ$56,E351),"none"))))</f>
        <v>none</v>
      </c>
      <c r="FV351" s="34"/>
      <c r="FW351" s="35" t="str">
        <f>IF(F351=$FG$6,INDEX($FG$7:$FG$18,G351),IF(F351=$FH$6,INDEX($FH$7:$FH$12,G351),IF(F351=$FI$6,INDEX($FI$7:$FI$18,G351),IF(F351=$FJ$6,INDEX($FJ$7:$FJ$56,G351),"none"))))</f>
        <v>none</v>
      </c>
      <c r="FX351" s="34"/>
      <c r="FY351" s="35" t="str">
        <f>IF(H351=$FG$6,INDEX($FG$7:$FG$18,I351),IF(H351=$FH$6,INDEX($FH$7:$FH$12,I351),IF(H351=$FI$6,INDEX($FI$7:$FI$18,I351),IF(H351=$FJ$6,INDEX($FJ$7:$FJ$56,I351),"none"))))</f>
        <v>none</v>
      </c>
      <c r="FZ351" s="34"/>
      <c r="GA351" s="35" t="str">
        <f>IF(J351=$FG$6,INDEX($FG$7:$FG$18,K351),IF(J351=$FH$6,INDEX($FH$7:$FH$12,K351),IF(J351=$FI$6,INDEX($FI$7:$FI$18,K351),IF(J351=$FJ$6,INDEX($FJ$7:$FJ$56,K351),"none"))))</f>
        <v>none</v>
      </c>
      <c r="GB351" s="34"/>
      <c r="GC351" s="35" t="str">
        <f>IF(L351=$FG$6,INDEX($FG$7:$FG$18,M351),IF(L351=$FH$6,INDEX($FH$7:$FH$12,M351),IF(L351=$FI$6,INDEX($FI$7:$FI$18,M351),IF(L351=$FJ$6,INDEX($FJ$7:$FJ$56,M351),"none"))))</f>
        <v>none</v>
      </c>
      <c r="GE351" s="1151" t="str">
        <f>IF($GF351="grey","grey","")</f>
        <v>grey</v>
      </c>
      <c r="GF351" s="1151" t="str">
        <f>IF($GG351="grey","grey","")</f>
        <v>grey</v>
      </c>
      <c r="GG351" s="1160" t="str">
        <f>IF(Q351="","grey",IF(COUNTIF(Q:Q,Q351)&gt;1,"red",IF(COUNTIF(_DK,Q351)&gt;0,"","red")))</f>
        <v>grey</v>
      </c>
      <c r="GH351" s="1151" t="str">
        <f>IF($GF351="grey","grey","")</f>
        <v>grey</v>
      </c>
      <c r="GI351" s="633" t="str">
        <f t="shared" ref="GI351:HR351" si="937">IF(GI326="grey","grey",IF($GG351="grey","grey",IF(S351="","yellow",IF(COUNTIF($CT$6:$CT$21,S351)&gt;0,"","red"))))</f>
        <v>grey</v>
      </c>
      <c r="GJ351" s="633" t="str">
        <f t="shared" si="937"/>
        <v>grey</v>
      </c>
      <c r="GK351" s="633" t="str">
        <f t="shared" si="937"/>
        <v>grey</v>
      </c>
      <c r="GL351" s="633" t="str">
        <f t="shared" si="937"/>
        <v>grey</v>
      </c>
      <c r="GM351" s="633" t="str">
        <f t="shared" si="937"/>
        <v>grey</v>
      </c>
      <c r="GN351" s="633" t="str">
        <f t="shared" si="937"/>
        <v>grey</v>
      </c>
      <c r="GO351" s="633" t="str">
        <f t="shared" si="937"/>
        <v>grey</v>
      </c>
      <c r="GP351" s="633" t="str">
        <f t="shared" si="937"/>
        <v>grey</v>
      </c>
      <c r="GQ351" s="633" t="str">
        <f t="shared" si="937"/>
        <v>grey</v>
      </c>
      <c r="GR351" s="633" t="str">
        <f t="shared" si="937"/>
        <v>grey</v>
      </c>
      <c r="GS351" s="633" t="str">
        <f t="shared" si="937"/>
        <v>grey</v>
      </c>
      <c r="GT351" s="633" t="str">
        <f t="shared" si="937"/>
        <v>grey</v>
      </c>
      <c r="GU351" s="633" t="str">
        <f t="shared" si="937"/>
        <v>grey</v>
      </c>
      <c r="GV351" s="633" t="str">
        <f t="shared" si="937"/>
        <v>grey</v>
      </c>
      <c r="GW351" s="633" t="str">
        <f t="shared" si="937"/>
        <v>grey</v>
      </c>
      <c r="GX351" s="633" t="str">
        <f t="shared" si="937"/>
        <v>grey</v>
      </c>
      <c r="GY351" s="633" t="str">
        <f t="shared" si="937"/>
        <v>grey</v>
      </c>
      <c r="GZ351" s="633" t="str">
        <f t="shared" si="937"/>
        <v>grey</v>
      </c>
      <c r="HA351" s="633" t="str">
        <f t="shared" si="937"/>
        <v>grey</v>
      </c>
      <c r="HB351" s="633" t="str">
        <f t="shared" si="937"/>
        <v>grey</v>
      </c>
      <c r="HC351" s="633" t="str">
        <f t="shared" si="937"/>
        <v>grey</v>
      </c>
      <c r="HD351" s="633" t="str">
        <f t="shared" si="937"/>
        <v>grey</v>
      </c>
      <c r="HE351" s="633" t="str">
        <f t="shared" si="937"/>
        <v>grey</v>
      </c>
      <c r="HF351" s="633" t="str">
        <f t="shared" si="937"/>
        <v>grey</v>
      </c>
      <c r="HG351" s="633" t="str">
        <f t="shared" si="937"/>
        <v>grey</v>
      </c>
      <c r="HH351" s="633" t="str">
        <f t="shared" si="937"/>
        <v>grey</v>
      </c>
      <c r="HI351" s="633" t="str">
        <f t="shared" si="937"/>
        <v>grey</v>
      </c>
      <c r="HJ351" s="633" t="str">
        <f t="shared" si="937"/>
        <v>grey</v>
      </c>
      <c r="HK351" s="633" t="str">
        <f t="shared" si="937"/>
        <v>grey</v>
      </c>
      <c r="HL351" s="633" t="str">
        <f t="shared" si="937"/>
        <v>grey</v>
      </c>
      <c r="HM351" s="633" t="str">
        <f t="shared" si="937"/>
        <v>grey</v>
      </c>
      <c r="HN351" s="633" t="str">
        <f t="shared" si="937"/>
        <v>grey</v>
      </c>
      <c r="HO351" s="633" t="str">
        <f t="shared" si="937"/>
        <v>grey</v>
      </c>
      <c r="HP351" s="633" t="str">
        <f t="shared" si="937"/>
        <v>grey</v>
      </c>
      <c r="HQ351" s="633" t="str">
        <f t="shared" si="937"/>
        <v>grey</v>
      </c>
      <c r="HR351" s="633" t="str">
        <f t="shared" si="937"/>
        <v>grey</v>
      </c>
      <c r="HS351" s="1162" t="str">
        <f t="shared" ref="HS351" si="938">IF($GG351="grey","grey",IF(BC351="","",IF(COUNTIF($CV$6:$CV$7,BC351)&gt;0,"","red")))</f>
        <v>grey</v>
      </c>
      <c r="HT351" s="1151" t="str">
        <f t="shared" ref="HT351:HU351" si="939">IF($GG351="grey","grey","")</f>
        <v>grey</v>
      </c>
      <c r="HU351" s="1160" t="str">
        <f t="shared" si="939"/>
        <v>grey</v>
      </c>
    </row>
    <row r="352" spans="2:229">
      <c r="B352" s="1175" t="str">
        <f>IFERROR(INDEX($DV:$DV,ROW()),"")&amp;""</f>
        <v/>
      </c>
      <c r="C352" s="1176"/>
      <c r="D352" s="1177" t="str">
        <f>IFERROR(INDEX($DX:$DX,ROW()),"")&amp;""</f>
        <v/>
      </c>
      <c r="E352" s="1176"/>
      <c r="F352" s="1175" t="str">
        <f>IFERROR(INDEX($DZ:$DZ,ROW()),"")&amp;""</f>
        <v/>
      </c>
      <c r="G352" s="1176"/>
      <c r="H352" s="1175" t="str">
        <f>IFERROR(INDEX($EB:$EB,ROW()),"")&amp;""</f>
        <v/>
      </c>
      <c r="I352" s="1176"/>
      <c r="J352" s="1175" t="str">
        <f>IFERROR(INDEX($ED:$ED,ROW()),"")&amp;""</f>
        <v/>
      </c>
      <c r="K352" s="1176"/>
      <c r="L352" s="1175" t="str">
        <f>IFERROR(INDEX($EF:$EF,ROW()),"")&amp;""</f>
        <v/>
      </c>
      <c r="M352" s="1176"/>
      <c r="O352" s="1152"/>
      <c r="P352" s="1152"/>
      <c r="Q352" s="1161"/>
      <c r="R352" s="1152"/>
      <c r="S352" s="635" t="s">
        <v>643</v>
      </c>
      <c r="T352" s="635" t="s">
        <v>643</v>
      </c>
      <c r="U352" s="635" t="s">
        <v>643</v>
      </c>
      <c r="V352" s="635" t="s">
        <v>643</v>
      </c>
      <c r="W352" s="635" t="s">
        <v>643</v>
      </c>
      <c r="X352" s="635" t="s">
        <v>643</v>
      </c>
      <c r="Y352" s="635" t="s">
        <v>643</v>
      </c>
      <c r="Z352" s="635" t="s">
        <v>643</v>
      </c>
      <c r="AA352" s="635" t="s">
        <v>643</v>
      </c>
      <c r="AB352" s="635" t="s">
        <v>643</v>
      </c>
      <c r="AC352" s="635" t="s">
        <v>643</v>
      </c>
      <c r="AD352" s="635" t="s">
        <v>643</v>
      </c>
      <c r="AE352" s="635" t="s">
        <v>643</v>
      </c>
      <c r="AF352" s="635" t="s">
        <v>643</v>
      </c>
      <c r="AG352" s="635" t="s">
        <v>643</v>
      </c>
      <c r="AH352" s="635" t="s">
        <v>643</v>
      </c>
      <c r="AI352" s="635" t="s">
        <v>643</v>
      </c>
      <c r="AJ352" s="635" t="s">
        <v>643</v>
      </c>
      <c r="AK352" s="635" t="s">
        <v>643</v>
      </c>
      <c r="AL352" s="635" t="s">
        <v>643</v>
      </c>
      <c r="AM352" s="635" t="s">
        <v>643</v>
      </c>
      <c r="AN352" s="635" t="s">
        <v>643</v>
      </c>
      <c r="AO352" s="635" t="s">
        <v>643</v>
      </c>
      <c r="AP352" s="635" t="s">
        <v>643</v>
      </c>
      <c r="AQ352" s="635" t="s">
        <v>643</v>
      </c>
      <c r="AR352" s="635" t="s">
        <v>643</v>
      </c>
      <c r="AS352" s="635" t="s">
        <v>643</v>
      </c>
      <c r="AT352" s="635" t="s">
        <v>643</v>
      </c>
      <c r="AU352" s="635" t="s">
        <v>643</v>
      </c>
      <c r="AV352" s="635" t="s">
        <v>643</v>
      </c>
      <c r="AW352" s="635" t="s">
        <v>643</v>
      </c>
      <c r="AX352" s="635" t="s">
        <v>643</v>
      </c>
      <c r="AY352" s="635" t="s">
        <v>643</v>
      </c>
      <c r="AZ352" s="635" t="s">
        <v>643</v>
      </c>
      <c r="BA352" s="635" t="s">
        <v>643</v>
      </c>
      <c r="BB352" s="635" t="s">
        <v>643</v>
      </c>
      <c r="BC352" s="1179"/>
      <c r="BD352" s="1152"/>
      <c r="BE352" s="1181"/>
      <c r="BP352" s="50" t="e">
        <f>INDEX(番号!$CA$5:$CB$44,C351,2)</f>
        <v>#VALUE!</v>
      </c>
      <c r="BQ352" s="50" t="str">
        <f>IF(C351="","",IF(BP352="",INDEX(番号!$CA$44:$CB350,C351,2),BP352))</f>
        <v/>
      </c>
      <c r="BR352" s="50" t="e">
        <f>INDEX(番号!$CC$5:$CE$52,C351,3)</f>
        <v>#VALUE!</v>
      </c>
      <c r="BS352" s="50" t="str">
        <f>IF(C351="","",IF(BR352="0",INDEX(番号!$CC$5:$CE$52,C351,2),BR352))&amp;""</f>
        <v/>
      </c>
      <c r="BT352" s="50" t="e">
        <f>INDEX(番号!$CA$5:$CB$44,E351,2)</f>
        <v>#VALUE!</v>
      </c>
      <c r="BU352" s="50" t="str">
        <f>IF(E351="","",IF(BT352="",INDEX(番号!$CA$44:$CB350,E351,2),BT352))&amp;""</f>
        <v/>
      </c>
      <c r="BV352" s="50" t="e">
        <f>INDEX(番号!$CC$5:$CE$52,E351,3)</f>
        <v>#VALUE!</v>
      </c>
      <c r="BW352" s="50" t="str">
        <f>IF(E351="","",IF(BV352="0",INDEX(番号!$CC$5:$CE$52,E351,2),BV352))&amp;""</f>
        <v/>
      </c>
      <c r="BX352" s="50" t="e">
        <f>INDEX(番号!$CA$5:$CB$44,G351,2)</f>
        <v>#VALUE!</v>
      </c>
      <c r="BY352" s="50" t="str">
        <f>IF(G351="","",IF(BX352="",INDEX(番号!$CA$44:$CB350,G351,2),BX352))&amp;""</f>
        <v/>
      </c>
      <c r="BZ352" s="50" t="e">
        <f>INDEX(番号!$CC$5:$CE$52,G351,3)</f>
        <v>#VALUE!</v>
      </c>
      <c r="CA352" s="50" t="str">
        <f>IF(G351="","",IF(BZ352="0",INDEX(番号!$CC$5:$CE$52,G351,2),BZ352))&amp;""</f>
        <v/>
      </c>
      <c r="CB352" s="50" t="e">
        <f>INDEX(番号!$CA$5:$CB$44,I351,2)</f>
        <v>#VALUE!</v>
      </c>
      <c r="CC352" s="50" t="str">
        <f>IF(I351="","",IF(CB352="",INDEX(番号!$CA$44:$CB350,I351,2),CB352))&amp;""</f>
        <v/>
      </c>
      <c r="CD352" s="50" t="e">
        <f>INDEX(番号!$CC$5:$CE$52,I351,3)</f>
        <v>#VALUE!</v>
      </c>
      <c r="CE352" s="50" t="str">
        <f>IF(I351="","",IF(CD352="0",INDEX(番号!$CC$5:$CE$52,I351,2),CD352))&amp;""</f>
        <v/>
      </c>
      <c r="CF352" s="50" t="e">
        <f>INDEX(番号!$CA$5:$CB$44,K351,2)</f>
        <v>#VALUE!</v>
      </c>
      <c r="CG352" s="50" t="str">
        <f>IF(K351="","",IF(CF352="",INDEX(番号!$CA$5:$CB$44,K351,1),CF352))&amp;""</f>
        <v/>
      </c>
      <c r="CH352" s="50" t="e">
        <f>INDEX(番号!$CC$5:$CE$52,K351,3)</f>
        <v>#VALUE!</v>
      </c>
      <c r="CI352" s="50" t="str">
        <f>IF(K351="","",IF(CH352="0",INDEX(番号!$CC$5:$CE$52,K351,2),CH352))&amp;""</f>
        <v/>
      </c>
      <c r="CJ352" s="50" t="e">
        <f>INDEX(番号!$CA$5:$CB$44,M351,2)</f>
        <v>#VALUE!</v>
      </c>
      <c r="CK352" s="50" t="str">
        <f>IF(M351="","",IF(CJ352="",INDEX(番号!$CA$5:$CB$44,M351,1),CJ352))&amp;""</f>
        <v/>
      </c>
      <c r="CL352" s="50" t="e">
        <f>INDEX(番号!$CC$5:$CE$52,M351,3)</f>
        <v>#VALUE!</v>
      </c>
      <c r="CM352" s="50" t="str">
        <f>IF(M351="","",IF(CL352="0",INDEX(番号!$CC$5:$CE$52,M351,2),CL352))&amp;""</f>
        <v/>
      </c>
      <c r="DA352" s="1153" t="str">
        <f>IF(DA350="grey","grey","")</f>
        <v>grey</v>
      </c>
      <c r="DB352" s="1154"/>
      <c r="DC352" s="1153" t="str">
        <f>IF(DC350="grey","grey","")</f>
        <v>grey</v>
      </c>
      <c r="DD352" s="1154"/>
      <c r="DE352" s="1153" t="str">
        <f>IF(DE350="grey","grey","")</f>
        <v>grey</v>
      </c>
      <c r="DF352" s="1154"/>
      <c r="DG352" s="1153" t="str">
        <f>IF(DG350="grey","grey","")</f>
        <v>grey</v>
      </c>
      <c r="DH352" s="1154"/>
      <c r="DI352" s="1153" t="str">
        <f>IF(DI350="grey","grey","")</f>
        <v>grey</v>
      </c>
      <c r="DJ352" s="1154"/>
      <c r="DK352" s="1153" t="str">
        <f>IF(DK350="grey","grey","")</f>
        <v>grey</v>
      </c>
      <c r="DL352" s="1154"/>
      <c r="DM352" s="22" t="str">
        <f>IFERROR(INDEX(内線情報!$BL$5:$BL$41,MATCH(R352,内線情報!$AI$5:$AI$43,0),1),"")</f>
        <v/>
      </c>
      <c r="DS352" s="1141"/>
      <c r="DV352" s="1153" t="str">
        <f>IF(B351="DK",BQ352,IF(B351="NK",BS352,""))</f>
        <v/>
      </c>
      <c r="DW352" s="1154"/>
      <c r="DX352" s="1155" t="str">
        <f>IF(D351="DK",BU352,IF(D351="NK",BW352,""))</f>
        <v/>
      </c>
      <c r="DY352" s="1156"/>
      <c r="DZ352" s="1155" t="str">
        <f>IF(F351="DK",BY352,IF(F351="NK",CA352,""))</f>
        <v/>
      </c>
      <c r="EA352" s="1156"/>
      <c r="EB352" s="1155" t="str">
        <f>IF(H351="DK",CC352,IF(H351="NK",CE352,""))</f>
        <v/>
      </c>
      <c r="EC352" s="1156"/>
      <c r="ED352" s="1155" t="str">
        <f>IF(J351="DK",CG352,IF(J351="NK",CI352,""))</f>
        <v/>
      </c>
      <c r="EE352" s="1156"/>
      <c r="EF352" s="1155" t="str">
        <f>IF(L351="DK",CK352,IF(L351="NK",CM352,""))</f>
        <v/>
      </c>
      <c r="EG352" s="1156"/>
      <c r="ET352" s="1153"/>
      <c r="EU352" s="1154"/>
      <c r="EV352" s="1153"/>
      <c r="EW352" s="1154"/>
      <c r="EX352" s="1153"/>
      <c r="EY352" s="1154"/>
      <c r="EZ352" s="1153"/>
      <c r="FA352" s="1154"/>
      <c r="FB352" s="1153"/>
      <c r="FC352" s="1154"/>
      <c r="FD352" s="1153"/>
      <c r="FE352" s="1154"/>
      <c r="FF352" s="411"/>
      <c r="FG352" s="411"/>
      <c r="FH352" s="411"/>
      <c r="FI352" s="411"/>
      <c r="FJ352" s="411"/>
      <c r="FK352" s="411"/>
      <c r="FL352" s="411"/>
      <c r="FM352" s="411"/>
      <c r="FN352" s="411"/>
      <c r="FO352" s="411"/>
      <c r="FP352" s="411"/>
      <c r="FQ352" s="411"/>
      <c r="FR352" s="1153"/>
      <c r="FS352" s="1154"/>
      <c r="FT352" s="1153"/>
      <c r="FU352" s="1154"/>
      <c r="FV352" s="1153"/>
      <c r="FW352" s="1154"/>
      <c r="FX352" s="1153"/>
      <c r="FY352" s="1154"/>
      <c r="FZ352" s="1153"/>
      <c r="GA352" s="1154"/>
      <c r="GB352" s="1153"/>
      <c r="GC352" s="1154"/>
      <c r="GE352" s="1152"/>
      <c r="GF352" s="1152"/>
      <c r="GG352" s="1161"/>
      <c r="GH352" s="1152"/>
      <c r="GI352" s="633" t="str">
        <f t="shared" ref="GI352:HR352" si="940">IF(GI326="grey","grey",IF($GG351="grey","grey",IF(S352="","yellow",IF(COUNTIF($CW$6:$CW$7,S352)&gt;0,"","red"))))</f>
        <v>grey</v>
      </c>
      <c r="GJ352" s="633" t="str">
        <f t="shared" si="940"/>
        <v>grey</v>
      </c>
      <c r="GK352" s="633" t="str">
        <f t="shared" si="940"/>
        <v>grey</v>
      </c>
      <c r="GL352" s="633" t="str">
        <f t="shared" si="940"/>
        <v>grey</v>
      </c>
      <c r="GM352" s="633" t="str">
        <f t="shared" si="940"/>
        <v>grey</v>
      </c>
      <c r="GN352" s="633" t="str">
        <f t="shared" si="940"/>
        <v>grey</v>
      </c>
      <c r="GO352" s="633" t="str">
        <f t="shared" si="940"/>
        <v>grey</v>
      </c>
      <c r="GP352" s="633" t="str">
        <f t="shared" si="940"/>
        <v>grey</v>
      </c>
      <c r="GQ352" s="633" t="str">
        <f t="shared" si="940"/>
        <v>grey</v>
      </c>
      <c r="GR352" s="633" t="str">
        <f t="shared" si="940"/>
        <v>grey</v>
      </c>
      <c r="GS352" s="633" t="str">
        <f t="shared" si="940"/>
        <v>grey</v>
      </c>
      <c r="GT352" s="633" t="str">
        <f t="shared" si="940"/>
        <v>grey</v>
      </c>
      <c r="GU352" s="633" t="str">
        <f t="shared" si="940"/>
        <v>grey</v>
      </c>
      <c r="GV352" s="633" t="str">
        <f t="shared" si="940"/>
        <v>grey</v>
      </c>
      <c r="GW352" s="633" t="str">
        <f t="shared" si="940"/>
        <v>grey</v>
      </c>
      <c r="GX352" s="633" t="str">
        <f t="shared" si="940"/>
        <v>grey</v>
      </c>
      <c r="GY352" s="633" t="str">
        <f t="shared" si="940"/>
        <v>grey</v>
      </c>
      <c r="GZ352" s="633" t="str">
        <f t="shared" si="940"/>
        <v>grey</v>
      </c>
      <c r="HA352" s="633" t="str">
        <f t="shared" si="940"/>
        <v>grey</v>
      </c>
      <c r="HB352" s="633" t="str">
        <f t="shared" si="940"/>
        <v>grey</v>
      </c>
      <c r="HC352" s="633" t="str">
        <f t="shared" si="940"/>
        <v>grey</v>
      </c>
      <c r="HD352" s="633" t="str">
        <f t="shared" si="940"/>
        <v>grey</v>
      </c>
      <c r="HE352" s="633" t="str">
        <f t="shared" si="940"/>
        <v>grey</v>
      </c>
      <c r="HF352" s="633" t="str">
        <f t="shared" si="940"/>
        <v>grey</v>
      </c>
      <c r="HG352" s="633" t="str">
        <f t="shared" si="940"/>
        <v>grey</v>
      </c>
      <c r="HH352" s="633" t="str">
        <f t="shared" si="940"/>
        <v>grey</v>
      </c>
      <c r="HI352" s="633" t="str">
        <f t="shared" si="940"/>
        <v>grey</v>
      </c>
      <c r="HJ352" s="633" t="str">
        <f t="shared" si="940"/>
        <v>grey</v>
      </c>
      <c r="HK352" s="633" t="str">
        <f t="shared" si="940"/>
        <v>grey</v>
      </c>
      <c r="HL352" s="633" t="str">
        <f t="shared" si="940"/>
        <v>grey</v>
      </c>
      <c r="HM352" s="633" t="str">
        <f t="shared" si="940"/>
        <v>grey</v>
      </c>
      <c r="HN352" s="633" t="str">
        <f t="shared" si="940"/>
        <v>grey</v>
      </c>
      <c r="HO352" s="633" t="str">
        <f t="shared" si="940"/>
        <v>grey</v>
      </c>
      <c r="HP352" s="633" t="str">
        <f t="shared" si="940"/>
        <v>grey</v>
      </c>
      <c r="HQ352" s="633" t="str">
        <f t="shared" si="940"/>
        <v>grey</v>
      </c>
      <c r="HR352" s="633" t="str">
        <f t="shared" si="940"/>
        <v>grey</v>
      </c>
      <c r="HS352" s="1163"/>
      <c r="HT352" s="1152"/>
      <c r="HU352" s="1161"/>
    </row>
    <row r="353" spans="2:229">
      <c r="B353" s="1175" t="str">
        <f>IFERROR(INDEX($DV:$DV,ROW()),"")&amp;""</f>
        <v/>
      </c>
      <c r="C353" s="1176"/>
      <c r="D353" s="1177" t="str">
        <f>IFERROR(INDEX($DX:$DX,ROW()),"")&amp;""</f>
        <v/>
      </c>
      <c r="E353" s="1176"/>
      <c r="F353" s="1175" t="str">
        <f>IFERROR(INDEX($DZ:$DZ,ROW()),"")&amp;""</f>
        <v/>
      </c>
      <c r="G353" s="1176"/>
      <c r="H353" s="1175" t="str">
        <f>IFERROR(INDEX($EB:$EB,ROW()),"")&amp;""</f>
        <v/>
      </c>
      <c r="I353" s="1176"/>
      <c r="J353" s="1175" t="str">
        <f>IFERROR(INDEX($ED:$ED,ROW()),"")&amp;""</f>
        <v/>
      </c>
      <c r="K353" s="1176"/>
      <c r="L353" s="1175" t="str">
        <f>IFERROR(INDEX($EF:$EF,ROW()),"")&amp;""</f>
        <v/>
      </c>
      <c r="M353" s="1176"/>
      <c r="O353" s="1151">
        <v>13</v>
      </c>
      <c r="P353" s="1151" t="str">
        <f>IFERROR(INDEX(内線情報!$C$5:$C$54,MATCH($Q353,内線情報!$B$5:$B$54,0)),"")&amp;""</f>
        <v/>
      </c>
      <c r="Q353" s="1160"/>
      <c r="R353" s="1151" t="str">
        <f>IFERROR(INDEX(内線情報!$D$5:$D$54,MATCH($Q353,内線情報!$B$5:$B$54,0)),"")&amp;""</f>
        <v/>
      </c>
      <c r="S353" s="634" t="s">
        <v>643</v>
      </c>
      <c r="T353" s="634" t="s">
        <v>643</v>
      </c>
      <c r="U353" s="634" t="s">
        <v>643</v>
      </c>
      <c r="V353" s="634" t="s">
        <v>643</v>
      </c>
      <c r="W353" s="634" t="s">
        <v>643</v>
      </c>
      <c r="X353" s="634" t="s">
        <v>643</v>
      </c>
      <c r="Y353" s="634" t="s">
        <v>643</v>
      </c>
      <c r="Z353" s="634" t="s">
        <v>643</v>
      </c>
      <c r="AA353" s="634" t="s">
        <v>643</v>
      </c>
      <c r="AB353" s="634" t="s">
        <v>643</v>
      </c>
      <c r="AC353" s="634" t="s">
        <v>643</v>
      </c>
      <c r="AD353" s="634" t="s">
        <v>643</v>
      </c>
      <c r="AE353" s="634" t="s">
        <v>643</v>
      </c>
      <c r="AF353" s="634" t="s">
        <v>643</v>
      </c>
      <c r="AG353" s="634" t="s">
        <v>643</v>
      </c>
      <c r="AH353" s="634" t="s">
        <v>643</v>
      </c>
      <c r="AI353" s="634" t="s">
        <v>643</v>
      </c>
      <c r="AJ353" s="634" t="s">
        <v>643</v>
      </c>
      <c r="AK353" s="634" t="s">
        <v>643</v>
      </c>
      <c r="AL353" s="634" t="s">
        <v>643</v>
      </c>
      <c r="AM353" s="634" t="s">
        <v>643</v>
      </c>
      <c r="AN353" s="634" t="s">
        <v>643</v>
      </c>
      <c r="AO353" s="634" t="s">
        <v>643</v>
      </c>
      <c r="AP353" s="634" t="s">
        <v>643</v>
      </c>
      <c r="AQ353" s="634" t="s">
        <v>643</v>
      </c>
      <c r="AR353" s="634" t="s">
        <v>643</v>
      </c>
      <c r="AS353" s="634" t="s">
        <v>643</v>
      </c>
      <c r="AT353" s="634" t="s">
        <v>643</v>
      </c>
      <c r="AU353" s="634" t="s">
        <v>643</v>
      </c>
      <c r="AV353" s="634" t="s">
        <v>643</v>
      </c>
      <c r="AW353" s="634" t="s">
        <v>643</v>
      </c>
      <c r="AX353" s="634" t="s">
        <v>643</v>
      </c>
      <c r="AY353" s="634" t="s">
        <v>643</v>
      </c>
      <c r="AZ353" s="634" t="s">
        <v>643</v>
      </c>
      <c r="BA353" s="634" t="s">
        <v>643</v>
      </c>
      <c r="BB353" s="634" t="s">
        <v>643</v>
      </c>
      <c r="BC353" s="1178" t="s">
        <v>643</v>
      </c>
      <c r="BD353" s="1151" t="str">
        <f>IFERROR(IF(Q353="","",IF(ISBLANK(INDEX(内線情報!$G$5:$G$54,Q353)),1,DS353)),"")&amp;""</f>
        <v/>
      </c>
      <c r="BE353" s="1180"/>
      <c r="BP353" s="50" t="s">
        <v>585</v>
      </c>
      <c r="BQ353" s="50" t="str">
        <f>IF(C351="","",INDEX(外線情報!$K$5:$K$16,C351,1))&amp;""</f>
        <v/>
      </c>
      <c r="BR353" s="50" t="s">
        <v>417</v>
      </c>
      <c r="BS353" s="50" t="str">
        <f>IF(C351="","",INDEX(NK･NKG!$CG$5:$CG$52,C351,1))&amp;""</f>
        <v/>
      </c>
      <c r="BT353" s="50" t="s">
        <v>585</v>
      </c>
      <c r="BU353" s="50" t="str">
        <f>IF(E351="","",INDEX(外線情報!$K$5:$K$16,E351,1))&amp;""</f>
        <v/>
      </c>
      <c r="BV353" s="50" t="s">
        <v>417</v>
      </c>
      <c r="BW353" s="50" t="str">
        <f>IF(E351="","",INDEX(NK･NKG!$CG$5:$CG$52,E351,1))&amp;""</f>
        <v/>
      </c>
      <c r="BX353" s="50" t="s">
        <v>585</v>
      </c>
      <c r="BY353" s="50" t="str">
        <f>IF(G351="","",INDEX(外線情報!$K$5:$K$16,G351,1))&amp;""</f>
        <v/>
      </c>
      <c r="BZ353" s="50" t="s">
        <v>417</v>
      </c>
      <c r="CA353" s="50" t="str">
        <f>IF(G351="","",INDEX(NK･NKG!$CG$5:$CG$52,G351,1))&amp;""</f>
        <v/>
      </c>
      <c r="CB353" s="50" t="s">
        <v>585</v>
      </c>
      <c r="CC353" s="50" t="str">
        <f>IF(I351="","",INDEX(外線情報!$K$5:$K$16,I351,1))&amp;""</f>
        <v/>
      </c>
      <c r="CD353" s="50" t="s">
        <v>417</v>
      </c>
      <c r="CE353" s="50" t="str">
        <f>IF(I351="","",INDEX(NK･NKG!$CG$5:$CG$52,I351,1))&amp;""</f>
        <v/>
      </c>
      <c r="CF353" s="50" t="s">
        <v>585</v>
      </c>
      <c r="CG353" s="50" t="str">
        <f>IF(K351="","",INDEX(外線情報!$K$5:$K$16,K351,1))&amp;""</f>
        <v/>
      </c>
      <c r="CH353" s="50" t="s">
        <v>417</v>
      </c>
      <c r="CI353" s="50" t="str">
        <f>IF(K351="","",INDEX(NK･NKG!$CG$5:$CG$52,K351,1))&amp;""</f>
        <v/>
      </c>
      <c r="CJ353" s="50" t="s">
        <v>585</v>
      </c>
      <c r="CK353" s="50" t="str">
        <f>IF(M351="","",INDEX(外線情報!$K$5:$K$16,M351,1))&amp;""</f>
        <v/>
      </c>
      <c r="CL353" s="50" t="s">
        <v>417</v>
      </c>
      <c r="CM353" s="50" t="str">
        <f>IF(M351="","",INDEX(NK･NKG!$CG$5:$CG$52,M351,1))&amp;""</f>
        <v/>
      </c>
      <c r="DA353" s="1153" t="str">
        <f t="shared" ref="DA353" si="941">IF(DA350="grey","grey","")</f>
        <v>grey</v>
      </c>
      <c r="DB353" s="1154"/>
      <c r="DC353" s="1153" t="str">
        <f t="shared" ref="DC353" si="942">IF(DC350="grey","grey","")</f>
        <v>grey</v>
      </c>
      <c r="DD353" s="1154"/>
      <c r="DE353" s="1153" t="str">
        <f t="shared" ref="DE353" si="943">IF(DE350="grey","grey","")</f>
        <v>grey</v>
      </c>
      <c r="DF353" s="1154"/>
      <c r="DG353" s="1153" t="str">
        <f t="shared" ref="DG353" si="944">IF(DG350="grey","grey","")</f>
        <v>grey</v>
      </c>
      <c r="DH353" s="1154"/>
      <c r="DI353" s="1153" t="str">
        <f t="shared" ref="DI353" si="945">IF(DI350="grey","grey","")</f>
        <v>grey</v>
      </c>
      <c r="DJ353" s="1154"/>
      <c r="DK353" s="1153" t="str">
        <f t="shared" ref="DK353" si="946">IF(DK350="grey","grey","")</f>
        <v>grey</v>
      </c>
      <c r="DL353" s="1154"/>
      <c r="DM353" s="22" t="str">
        <f>IFERROR(INDEX(内線情報!$BL$5:$BL$41,MATCH(R353,内線情報!$AI$5:$AI$43,0),1),"")</f>
        <v/>
      </c>
      <c r="DS353" s="1141" t="e">
        <f>INDEX(内線情報!$G$5:$G$54,MATCH(Q353,DK,0))</f>
        <v>#N/A</v>
      </c>
      <c r="DV353" s="1153" t="str">
        <f>IF(B351="IK",BQ353,IF(B351="NK",BS353,""))</f>
        <v/>
      </c>
      <c r="DW353" s="1154"/>
      <c r="DX353" s="1155" t="str">
        <f>IF(D351="IK",BU353,IF(D351="NK",BW353,""))</f>
        <v/>
      </c>
      <c r="DY353" s="1156"/>
      <c r="DZ353" s="1155" t="str">
        <f>IF(F351="IK",BY353,IF(F351="NK",CA353,""))</f>
        <v/>
      </c>
      <c r="EA353" s="1156"/>
      <c r="EB353" s="1155" t="str">
        <f>IF(H351="IK",CC353,IF(H351="NK",CE353,""))</f>
        <v/>
      </c>
      <c r="EC353" s="1156"/>
      <c r="ED353" s="1155" t="str">
        <f>IF(J351="IK",CG353,IF(J351="NK",CI353,""))</f>
        <v/>
      </c>
      <c r="EE353" s="1156"/>
      <c r="EF353" s="1155" t="str">
        <f>IF(L351="IK",CK353,IF(L351="NK",CM353,""))</f>
        <v/>
      </c>
      <c r="EG353" s="1156"/>
      <c r="ET353" s="1153"/>
      <c r="EU353" s="1154"/>
      <c r="EV353" s="1153"/>
      <c r="EW353" s="1154"/>
      <c r="EX353" s="1153"/>
      <c r="EY353" s="1154"/>
      <c r="EZ353" s="1153"/>
      <c r="FA353" s="1154"/>
      <c r="FB353" s="1153"/>
      <c r="FC353" s="1154"/>
      <c r="FD353" s="1153"/>
      <c r="FE353" s="1154"/>
      <c r="FF353" s="411"/>
      <c r="FG353" s="411"/>
      <c r="FH353" s="411"/>
      <c r="FI353" s="411"/>
      <c r="FJ353" s="411"/>
      <c r="FK353" s="411"/>
      <c r="FL353" s="411"/>
      <c r="FM353" s="411"/>
      <c r="FN353" s="411"/>
      <c r="FO353" s="411"/>
      <c r="FP353" s="411"/>
      <c r="FQ353" s="411"/>
      <c r="FR353" s="1153"/>
      <c r="FS353" s="1154"/>
      <c r="FT353" s="1153"/>
      <c r="FU353" s="1154"/>
      <c r="FV353" s="1153"/>
      <c r="FW353" s="1154"/>
      <c r="FX353" s="1153"/>
      <c r="FY353" s="1154"/>
      <c r="FZ353" s="1153"/>
      <c r="GA353" s="1154"/>
      <c r="GB353" s="1153"/>
      <c r="GC353" s="1154"/>
      <c r="GE353" s="1151" t="str">
        <f>IF($GF353="grey","grey","")</f>
        <v>grey</v>
      </c>
      <c r="GF353" s="1151" t="str">
        <f>IF($GG353="grey","grey","")</f>
        <v>grey</v>
      </c>
      <c r="GG353" s="1160" t="str">
        <f>IF(Q353="","grey",IF(COUNTIF(Q:Q,Q353)&gt;1,"red",IF(COUNTIF(_DK,Q353)&gt;0,"","red")))</f>
        <v>grey</v>
      </c>
      <c r="GH353" s="1151" t="str">
        <f>IF($GF353="grey","grey","")</f>
        <v>grey</v>
      </c>
      <c r="GI353" s="633" t="str">
        <f t="shared" ref="GI353:HR353" si="947">IF(GI326="grey","grey",IF($GG353="grey","grey",IF(S353="","yellow",IF(COUNTIF($CT$6:$CT$21,S353)&gt;0,"","red"))))</f>
        <v>grey</v>
      </c>
      <c r="GJ353" s="633" t="str">
        <f t="shared" si="947"/>
        <v>grey</v>
      </c>
      <c r="GK353" s="633" t="str">
        <f t="shared" si="947"/>
        <v>grey</v>
      </c>
      <c r="GL353" s="633" t="str">
        <f t="shared" si="947"/>
        <v>grey</v>
      </c>
      <c r="GM353" s="633" t="str">
        <f t="shared" si="947"/>
        <v>grey</v>
      </c>
      <c r="GN353" s="633" t="str">
        <f t="shared" si="947"/>
        <v>grey</v>
      </c>
      <c r="GO353" s="633" t="str">
        <f t="shared" si="947"/>
        <v>grey</v>
      </c>
      <c r="GP353" s="633" t="str">
        <f t="shared" si="947"/>
        <v>grey</v>
      </c>
      <c r="GQ353" s="633" t="str">
        <f t="shared" si="947"/>
        <v>grey</v>
      </c>
      <c r="GR353" s="633" t="str">
        <f t="shared" si="947"/>
        <v>grey</v>
      </c>
      <c r="GS353" s="633" t="str">
        <f t="shared" si="947"/>
        <v>grey</v>
      </c>
      <c r="GT353" s="633" t="str">
        <f t="shared" si="947"/>
        <v>grey</v>
      </c>
      <c r="GU353" s="633" t="str">
        <f t="shared" si="947"/>
        <v>grey</v>
      </c>
      <c r="GV353" s="633" t="str">
        <f t="shared" si="947"/>
        <v>grey</v>
      </c>
      <c r="GW353" s="633" t="str">
        <f t="shared" si="947"/>
        <v>grey</v>
      </c>
      <c r="GX353" s="633" t="str">
        <f t="shared" si="947"/>
        <v>grey</v>
      </c>
      <c r="GY353" s="633" t="str">
        <f t="shared" si="947"/>
        <v>grey</v>
      </c>
      <c r="GZ353" s="633" t="str">
        <f t="shared" si="947"/>
        <v>grey</v>
      </c>
      <c r="HA353" s="633" t="str">
        <f t="shared" si="947"/>
        <v>grey</v>
      </c>
      <c r="HB353" s="633" t="str">
        <f t="shared" si="947"/>
        <v>grey</v>
      </c>
      <c r="HC353" s="633" t="str">
        <f t="shared" si="947"/>
        <v>grey</v>
      </c>
      <c r="HD353" s="633" t="str">
        <f t="shared" si="947"/>
        <v>grey</v>
      </c>
      <c r="HE353" s="633" t="str">
        <f t="shared" si="947"/>
        <v>grey</v>
      </c>
      <c r="HF353" s="633" t="str">
        <f t="shared" si="947"/>
        <v>grey</v>
      </c>
      <c r="HG353" s="633" t="str">
        <f t="shared" si="947"/>
        <v>grey</v>
      </c>
      <c r="HH353" s="633" t="str">
        <f t="shared" si="947"/>
        <v>grey</v>
      </c>
      <c r="HI353" s="633" t="str">
        <f t="shared" si="947"/>
        <v>grey</v>
      </c>
      <c r="HJ353" s="633" t="str">
        <f t="shared" si="947"/>
        <v>grey</v>
      </c>
      <c r="HK353" s="633" t="str">
        <f t="shared" si="947"/>
        <v>grey</v>
      </c>
      <c r="HL353" s="633" t="str">
        <f t="shared" si="947"/>
        <v>grey</v>
      </c>
      <c r="HM353" s="633" t="str">
        <f t="shared" si="947"/>
        <v>grey</v>
      </c>
      <c r="HN353" s="633" t="str">
        <f t="shared" si="947"/>
        <v>grey</v>
      </c>
      <c r="HO353" s="633" t="str">
        <f t="shared" si="947"/>
        <v>grey</v>
      </c>
      <c r="HP353" s="633" t="str">
        <f t="shared" si="947"/>
        <v>grey</v>
      </c>
      <c r="HQ353" s="633" t="str">
        <f t="shared" si="947"/>
        <v>grey</v>
      </c>
      <c r="HR353" s="633" t="str">
        <f t="shared" si="947"/>
        <v>grey</v>
      </c>
      <c r="HS353" s="1162" t="str">
        <f t="shared" ref="HS353" si="948">IF($GG353="grey","grey",IF(BC353="","",IF(COUNTIF($CV$6:$CV$7,BC353)&gt;0,"","red")))</f>
        <v>grey</v>
      </c>
      <c r="HT353" s="1151" t="str">
        <f t="shared" ref="HT353:HU353" si="949">IF($GG353="grey","grey","")</f>
        <v>grey</v>
      </c>
      <c r="HU353" s="1160" t="str">
        <f t="shared" si="949"/>
        <v>grey</v>
      </c>
    </row>
    <row r="354" spans="2:229">
      <c r="B354" s="1182" t="s">
        <v>1318</v>
      </c>
      <c r="C354" s="1183"/>
      <c r="D354" s="1182" t="s">
        <v>1318</v>
      </c>
      <c r="E354" s="1183"/>
      <c r="F354" s="1182" t="s">
        <v>1318</v>
      </c>
      <c r="G354" s="1183"/>
      <c r="H354" s="1182" t="s">
        <v>1318</v>
      </c>
      <c r="I354" s="1183"/>
      <c r="J354" s="1182" t="s">
        <v>1318</v>
      </c>
      <c r="K354" s="1183"/>
      <c r="L354" s="1182" t="s">
        <v>1318</v>
      </c>
      <c r="M354" s="1183"/>
      <c r="O354" s="1152"/>
      <c r="P354" s="1152"/>
      <c r="Q354" s="1161"/>
      <c r="R354" s="1152"/>
      <c r="S354" s="635" t="s">
        <v>643</v>
      </c>
      <c r="T354" s="635" t="s">
        <v>643</v>
      </c>
      <c r="U354" s="635" t="s">
        <v>643</v>
      </c>
      <c r="V354" s="635" t="s">
        <v>643</v>
      </c>
      <c r="W354" s="635" t="s">
        <v>643</v>
      </c>
      <c r="X354" s="635" t="s">
        <v>643</v>
      </c>
      <c r="Y354" s="635" t="s">
        <v>643</v>
      </c>
      <c r="Z354" s="635" t="s">
        <v>643</v>
      </c>
      <c r="AA354" s="635" t="s">
        <v>643</v>
      </c>
      <c r="AB354" s="635" t="s">
        <v>643</v>
      </c>
      <c r="AC354" s="635" t="s">
        <v>643</v>
      </c>
      <c r="AD354" s="635" t="s">
        <v>643</v>
      </c>
      <c r="AE354" s="635" t="s">
        <v>643</v>
      </c>
      <c r="AF354" s="635" t="s">
        <v>643</v>
      </c>
      <c r="AG354" s="635" t="s">
        <v>643</v>
      </c>
      <c r="AH354" s="635" t="s">
        <v>643</v>
      </c>
      <c r="AI354" s="635" t="s">
        <v>643</v>
      </c>
      <c r="AJ354" s="635" t="s">
        <v>643</v>
      </c>
      <c r="AK354" s="635" t="s">
        <v>643</v>
      </c>
      <c r="AL354" s="635" t="s">
        <v>643</v>
      </c>
      <c r="AM354" s="635" t="s">
        <v>643</v>
      </c>
      <c r="AN354" s="635" t="s">
        <v>643</v>
      </c>
      <c r="AO354" s="635" t="s">
        <v>643</v>
      </c>
      <c r="AP354" s="635" t="s">
        <v>643</v>
      </c>
      <c r="AQ354" s="635" t="s">
        <v>643</v>
      </c>
      <c r="AR354" s="635" t="s">
        <v>643</v>
      </c>
      <c r="AS354" s="635" t="s">
        <v>643</v>
      </c>
      <c r="AT354" s="635" t="s">
        <v>643</v>
      </c>
      <c r="AU354" s="635" t="s">
        <v>643</v>
      </c>
      <c r="AV354" s="635" t="s">
        <v>643</v>
      </c>
      <c r="AW354" s="635" t="s">
        <v>643</v>
      </c>
      <c r="AX354" s="635" t="s">
        <v>643</v>
      </c>
      <c r="AY354" s="635" t="s">
        <v>643</v>
      </c>
      <c r="AZ354" s="635" t="s">
        <v>643</v>
      </c>
      <c r="BA354" s="635" t="s">
        <v>643</v>
      </c>
      <c r="BB354" s="635" t="s">
        <v>643</v>
      </c>
      <c r="BC354" s="1179"/>
      <c r="BD354" s="1152"/>
      <c r="BE354" s="1181"/>
      <c r="DA354" s="1164" t="str">
        <f>IF(DA350="grey","grey",IF(AND(B351&lt;&gt;$BG$7,B351&lt;&gt;$BG$9,B351&lt;&gt;$BG$13,B351&lt;&gt;$BG$12),"grey",IF(B354="","yellow",IF(COUNTIF($CN$6:$CN$32,B354)&gt;0,"","red"))))</f>
        <v>grey</v>
      </c>
      <c r="DB354" s="1165"/>
      <c r="DC354" s="1164" t="str">
        <f>IF(DC350="grey","grey",IF(AND(D351&lt;&gt;$BG$7,D351&lt;&gt;$BG$9,D351&lt;&gt;$BG$13,D351&lt;&gt;$BG$12),"grey",IF(D354="","yellow",IF(COUNTIF($CN$6:$CN$32,D354)&gt;0,"","red"))))</f>
        <v>grey</v>
      </c>
      <c r="DD354" s="1165"/>
      <c r="DE354" s="1164" t="str">
        <f>IF(DE350="grey","grey",IF(AND(F351&lt;&gt;$BG$7,F351&lt;&gt;$BG$9,F351&lt;&gt;$BG$13,F351&lt;&gt;$BG$12),"grey",IF(F354="","yellow",IF(COUNTIF($CN$6:$CN$32,F354)&gt;0,"","red"))))</f>
        <v>grey</v>
      </c>
      <c r="DF354" s="1165"/>
      <c r="DG354" s="1164" t="str">
        <f>IF(DG350="grey","grey",IF(AND(H351&lt;&gt;$BG$7,H351&lt;&gt;$BG$9,H351&lt;&gt;$BG$13,H351&lt;&gt;$BG$12),"grey",IF(H354="","yellow",IF(COUNTIF($CN$6:$CN$32,H354)&gt;0,"","red"))))</f>
        <v>grey</v>
      </c>
      <c r="DH354" s="1165"/>
      <c r="DI354" s="1164" t="str">
        <f>IF(DI350="grey","grey",IF(AND(J351&lt;&gt;$BG$7,J351&lt;&gt;$BG$9,J351&lt;&gt;$BG$13,J351&lt;&gt;$BG$12),"grey",IF(J354="","yellow",IF(COUNTIF($CN$6:$CN$32,J354)&gt;0,"","red"))))</f>
        <v>grey</v>
      </c>
      <c r="DJ354" s="1165"/>
      <c r="DK354" s="1164" t="str">
        <f>IF(DK350="grey","grey",IF(AND(L351&lt;&gt;$BG$7,L351&lt;&gt;$BG$9,L351&lt;&gt;$BG$13,L351&lt;&gt;$BG$12),"grey",IF(L354="","yellow",IF(COUNTIF($CN$6:$CN$32,L354)&gt;0,"","red"))))</f>
        <v>grey</v>
      </c>
      <c r="DL354" s="1165"/>
      <c r="DM354" s="22" t="str">
        <f>IFERROR(INDEX(内線情報!$BL$5:$BL$41,MATCH(R354,内線情報!$AI$5:$AI$43,0),1),"")</f>
        <v/>
      </c>
      <c r="DR354" s="22">
        <f>MAX(DR$2:DR353)</f>
        <v>1</v>
      </c>
      <c r="DS354" s="1141"/>
      <c r="DV354" s="1153"/>
      <c r="DW354" s="1154"/>
      <c r="DX354" s="1153"/>
      <c r="DY354" s="1154"/>
      <c r="DZ354" s="1153"/>
      <c r="EA354" s="1154"/>
      <c r="EB354" s="1153"/>
      <c r="EC354" s="1154"/>
      <c r="ED354" s="1153"/>
      <c r="EE354" s="1154"/>
      <c r="EF354" s="1153"/>
      <c r="EG354" s="1154"/>
      <c r="ET354" s="1153"/>
      <c r="EU354" s="1154"/>
      <c r="EV354" s="1153"/>
      <c r="EW354" s="1154"/>
      <c r="EX354" s="1153"/>
      <c r="EY354" s="1154"/>
      <c r="EZ354" s="1153"/>
      <c r="FA354" s="1154"/>
      <c r="FB354" s="1153"/>
      <c r="FC354" s="1154"/>
      <c r="FD354" s="1153"/>
      <c r="FE354" s="1154"/>
      <c r="FF354" s="411"/>
      <c r="FG354" s="411"/>
      <c r="FH354" s="411"/>
      <c r="FI354" s="411"/>
      <c r="FJ354" s="411"/>
      <c r="FK354" s="411"/>
      <c r="FL354" s="411"/>
      <c r="FM354" s="411"/>
      <c r="FN354" s="411"/>
      <c r="FO354" s="411"/>
      <c r="FP354" s="411"/>
      <c r="FQ354" s="411"/>
      <c r="FR354" s="1153"/>
      <c r="FS354" s="1154"/>
      <c r="FT354" s="1153"/>
      <c r="FU354" s="1154"/>
      <c r="FV354" s="1153"/>
      <c r="FW354" s="1154"/>
      <c r="FX354" s="1153"/>
      <c r="FY354" s="1154"/>
      <c r="FZ354" s="1153"/>
      <c r="GA354" s="1154"/>
      <c r="GB354" s="1153"/>
      <c r="GC354" s="1154"/>
      <c r="GE354" s="1152"/>
      <c r="GF354" s="1152"/>
      <c r="GG354" s="1161"/>
      <c r="GH354" s="1152"/>
      <c r="GI354" s="633" t="str">
        <f t="shared" ref="GI354:HR354" si="950">IF(GI326="grey","grey",IF($GG353="grey","grey",IF(S354="","yellow",IF(COUNTIF($CW$6:$CW$7,S354)&gt;0,"","red"))))</f>
        <v>grey</v>
      </c>
      <c r="GJ354" s="633" t="str">
        <f t="shared" si="950"/>
        <v>grey</v>
      </c>
      <c r="GK354" s="633" t="str">
        <f t="shared" si="950"/>
        <v>grey</v>
      </c>
      <c r="GL354" s="633" t="str">
        <f t="shared" si="950"/>
        <v>grey</v>
      </c>
      <c r="GM354" s="633" t="str">
        <f t="shared" si="950"/>
        <v>grey</v>
      </c>
      <c r="GN354" s="633" t="str">
        <f t="shared" si="950"/>
        <v>grey</v>
      </c>
      <c r="GO354" s="633" t="str">
        <f t="shared" si="950"/>
        <v>grey</v>
      </c>
      <c r="GP354" s="633" t="str">
        <f t="shared" si="950"/>
        <v>grey</v>
      </c>
      <c r="GQ354" s="633" t="str">
        <f t="shared" si="950"/>
        <v>grey</v>
      </c>
      <c r="GR354" s="633" t="str">
        <f t="shared" si="950"/>
        <v>grey</v>
      </c>
      <c r="GS354" s="633" t="str">
        <f t="shared" si="950"/>
        <v>grey</v>
      </c>
      <c r="GT354" s="633" t="str">
        <f t="shared" si="950"/>
        <v>grey</v>
      </c>
      <c r="GU354" s="633" t="str">
        <f t="shared" si="950"/>
        <v>grey</v>
      </c>
      <c r="GV354" s="633" t="str">
        <f t="shared" si="950"/>
        <v>grey</v>
      </c>
      <c r="GW354" s="633" t="str">
        <f t="shared" si="950"/>
        <v>grey</v>
      </c>
      <c r="GX354" s="633" t="str">
        <f t="shared" si="950"/>
        <v>grey</v>
      </c>
      <c r="GY354" s="633" t="str">
        <f t="shared" si="950"/>
        <v>grey</v>
      </c>
      <c r="GZ354" s="633" t="str">
        <f t="shared" si="950"/>
        <v>grey</v>
      </c>
      <c r="HA354" s="633" t="str">
        <f t="shared" si="950"/>
        <v>grey</v>
      </c>
      <c r="HB354" s="633" t="str">
        <f t="shared" si="950"/>
        <v>grey</v>
      </c>
      <c r="HC354" s="633" t="str">
        <f t="shared" si="950"/>
        <v>grey</v>
      </c>
      <c r="HD354" s="633" t="str">
        <f t="shared" si="950"/>
        <v>grey</v>
      </c>
      <c r="HE354" s="633" t="str">
        <f t="shared" si="950"/>
        <v>grey</v>
      </c>
      <c r="HF354" s="633" t="str">
        <f t="shared" si="950"/>
        <v>grey</v>
      </c>
      <c r="HG354" s="633" t="str">
        <f t="shared" si="950"/>
        <v>grey</v>
      </c>
      <c r="HH354" s="633" t="str">
        <f t="shared" si="950"/>
        <v>grey</v>
      </c>
      <c r="HI354" s="633" t="str">
        <f t="shared" si="950"/>
        <v>grey</v>
      </c>
      <c r="HJ354" s="633" t="str">
        <f t="shared" si="950"/>
        <v>grey</v>
      </c>
      <c r="HK354" s="633" t="str">
        <f t="shared" si="950"/>
        <v>grey</v>
      </c>
      <c r="HL354" s="633" t="str">
        <f t="shared" si="950"/>
        <v>grey</v>
      </c>
      <c r="HM354" s="633" t="str">
        <f t="shared" si="950"/>
        <v>grey</v>
      </c>
      <c r="HN354" s="633" t="str">
        <f t="shared" si="950"/>
        <v>grey</v>
      </c>
      <c r="HO354" s="633" t="str">
        <f t="shared" si="950"/>
        <v>grey</v>
      </c>
      <c r="HP354" s="633" t="str">
        <f t="shared" si="950"/>
        <v>grey</v>
      </c>
      <c r="HQ354" s="633" t="str">
        <f t="shared" si="950"/>
        <v>grey</v>
      </c>
      <c r="HR354" s="633" t="str">
        <f t="shared" si="950"/>
        <v>grey</v>
      </c>
      <c r="HS354" s="1163"/>
      <c r="HT354" s="1152"/>
      <c r="HU354" s="1161"/>
    </row>
    <row r="355" spans="2:229">
      <c r="J355" s="39"/>
      <c r="K355" s="39"/>
      <c r="L355" s="39"/>
      <c r="M355" s="39"/>
      <c r="DI355" s="39"/>
      <c r="DJ355" s="39"/>
      <c r="DK355" s="39"/>
      <c r="DL355" s="39"/>
    </row>
    <row r="356" spans="2:229">
      <c r="B356" s="28" t="s">
        <v>17</v>
      </c>
      <c r="C356" s="18"/>
      <c r="D356" s="18"/>
      <c r="E356" s="18"/>
      <c r="F356" s="18"/>
      <c r="G356" s="18"/>
      <c r="H356" s="18"/>
      <c r="I356" s="18"/>
      <c r="J356" s="26"/>
      <c r="K356" s="26"/>
      <c r="L356" s="26"/>
      <c r="M356" s="26"/>
      <c r="N356" s="22"/>
      <c r="O356" s="23"/>
      <c r="P356" s="22"/>
      <c r="Q356" s="23"/>
      <c r="R356" s="430"/>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3"/>
      <c r="DA356" s="28" t="s">
        <v>17</v>
      </c>
      <c r="DB356" s="18"/>
      <c r="DC356" s="18"/>
      <c r="DD356" s="18"/>
      <c r="DE356" s="18"/>
      <c r="DF356" s="18"/>
      <c r="DG356" s="18"/>
      <c r="DH356" s="18"/>
      <c r="DI356" s="26"/>
      <c r="DJ356" s="26"/>
      <c r="DK356" s="26"/>
      <c r="DL356" s="26"/>
    </row>
    <row r="357" spans="2:229">
      <c r="B357" s="1186" t="s">
        <v>276</v>
      </c>
      <c r="C357" s="1187"/>
      <c r="D357" s="1186" t="s">
        <v>277</v>
      </c>
      <c r="E357" s="1187"/>
      <c r="F357" s="1186" t="s">
        <v>278</v>
      </c>
      <c r="G357" s="1187"/>
      <c r="H357" s="1186" t="s">
        <v>279</v>
      </c>
      <c r="I357" s="1187"/>
      <c r="J357" s="1186" t="s">
        <v>280</v>
      </c>
      <c r="K357" s="1187"/>
      <c r="L357" s="1186" t="s">
        <v>281</v>
      </c>
      <c r="M357" s="1187"/>
      <c r="O357" s="32" t="s">
        <v>282</v>
      </c>
      <c r="P357" s="33" t="s">
        <v>283</v>
      </c>
      <c r="S357" s="1148" t="s">
        <v>284</v>
      </c>
      <c r="T357" s="1149"/>
      <c r="U357" s="1149"/>
      <c r="V357" s="1149"/>
      <c r="W357" s="1149"/>
      <c r="X357" s="1149"/>
      <c r="Y357" s="1149"/>
      <c r="Z357" s="1149"/>
      <c r="AA357" s="1149"/>
      <c r="AB357" s="1149"/>
      <c r="AC357" s="1149"/>
      <c r="AD357" s="1149"/>
      <c r="AE357" s="1149"/>
      <c r="AF357" s="1149"/>
      <c r="AG357" s="1149"/>
      <c r="AH357" s="1149"/>
      <c r="AI357" s="1149"/>
      <c r="AJ357" s="1149"/>
      <c r="AK357" s="1149"/>
      <c r="AL357" s="1149"/>
      <c r="AM357" s="1149"/>
      <c r="AN357" s="1149"/>
      <c r="AO357" s="1149"/>
      <c r="AP357" s="1149"/>
      <c r="AQ357" s="1149"/>
      <c r="AR357" s="1149"/>
      <c r="AS357" s="1149"/>
      <c r="AT357" s="1149"/>
      <c r="AU357" s="1149"/>
      <c r="AV357" s="1149"/>
      <c r="AW357" s="1149"/>
      <c r="AX357" s="1149"/>
      <c r="AY357" s="1149"/>
      <c r="AZ357" s="1149"/>
      <c r="BA357" s="1149"/>
      <c r="BB357" s="1150"/>
      <c r="DA357" s="1166" t="str">
        <f>IFERROR(IF(COUNT(Q361:Q386)&gt;0,IF($DN360&lt;8,"grey",B357),"grey"),B357)</f>
        <v>grey</v>
      </c>
      <c r="DB357" s="1167"/>
      <c r="DC357" s="1166" t="str">
        <f>IFERROR(IF(COUNT(Q361:Q386)&gt;0,IF($DN360&lt;8,"grey",D357),"grey"),D357)</f>
        <v>grey</v>
      </c>
      <c r="DD357" s="1167"/>
      <c r="DE357" s="1166" t="str">
        <f>IFERROR(IF(COUNT(Q361:Q386)&gt;0,IF($DN360&lt;8,"grey",F357),"grey"),F357)</f>
        <v>grey</v>
      </c>
      <c r="DF357" s="1167"/>
      <c r="DG357" s="1166" t="str">
        <f>IFERROR(IF(COUNT(Q361:Q386)&gt;0,IF($DN360&lt;8,"grey",H357),"grey"),H357)</f>
        <v>grey</v>
      </c>
      <c r="DH357" s="1167"/>
      <c r="DI357" s="1166" t="str">
        <f>IFERROR(IF(COUNT(Q361:Q386)&gt;0,IF($DN360&lt;8,"grey",J357),"grey"),J357)</f>
        <v>grey</v>
      </c>
      <c r="DJ357" s="1167"/>
      <c r="DK357" s="1166" t="str">
        <f>IFERROR(IF(COUNT(Q361:Q386)&gt;0,IF($DN360&lt;8,"grey",L357),"grey"),L357)</f>
        <v>grey</v>
      </c>
      <c r="DL357" s="1167"/>
      <c r="DV357" s="1172" t="s">
        <v>1288</v>
      </c>
      <c r="DW357" s="1173"/>
      <c r="DX357" s="1173"/>
      <c r="DY357" s="1173"/>
      <c r="DZ357" s="1173"/>
      <c r="EA357" s="1173"/>
      <c r="EB357" s="1173"/>
      <c r="EC357" s="1173"/>
      <c r="ED357" s="1173"/>
      <c r="EE357" s="1173"/>
      <c r="EF357" s="1173"/>
      <c r="EG357" s="1173"/>
      <c r="EH357" s="1173"/>
      <c r="EI357" s="1173"/>
      <c r="EJ357" s="1173"/>
      <c r="EK357" s="1173"/>
      <c r="EL357" s="1173"/>
      <c r="EM357" s="1173"/>
      <c r="EN357" s="1173"/>
      <c r="EO357" s="1173"/>
      <c r="EP357" s="1173"/>
      <c r="EQ357" s="1173"/>
      <c r="ER357" s="1173"/>
      <c r="ES357" s="1173"/>
      <c r="ET357" s="1173"/>
      <c r="EU357" s="1173"/>
      <c r="EV357" s="1173"/>
      <c r="EW357" s="1173"/>
      <c r="EX357" s="1173"/>
      <c r="EY357" s="1173"/>
      <c r="EZ357" s="1173"/>
      <c r="FA357" s="1173"/>
      <c r="FB357" s="1173"/>
      <c r="FC357" s="1173"/>
      <c r="FD357" s="1173"/>
      <c r="FE357" s="1173"/>
      <c r="FF357" s="429"/>
      <c r="FG357" s="429"/>
      <c r="FH357" s="429"/>
      <c r="FI357" s="429"/>
      <c r="FJ357" s="429"/>
      <c r="FK357" s="429"/>
      <c r="FL357" s="429"/>
      <c r="FM357" s="429"/>
      <c r="FN357" s="429"/>
      <c r="FO357" s="429"/>
      <c r="FP357" s="429"/>
      <c r="FQ357" s="429"/>
      <c r="FR357" s="429"/>
      <c r="FS357" s="429"/>
      <c r="FT357" s="429"/>
      <c r="FU357" s="429"/>
      <c r="FV357" s="429"/>
      <c r="FW357" s="429"/>
      <c r="FX357" s="429"/>
      <c r="FY357" s="429"/>
      <c r="FZ357" s="429"/>
      <c r="GA357" s="429"/>
      <c r="GB357" s="429"/>
      <c r="GC357" s="429"/>
      <c r="GE357" s="32"/>
      <c r="GF357" s="33"/>
      <c r="GI357" s="1148" t="s">
        <v>1290</v>
      </c>
      <c r="GJ357" s="1149"/>
      <c r="GK357" s="1149"/>
      <c r="GL357" s="1149"/>
      <c r="GM357" s="1149"/>
      <c r="GN357" s="1149"/>
      <c r="GO357" s="1149"/>
      <c r="GP357" s="1149"/>
      <c r="GQ357" s="1149"/>
      <c r="GR357" s="1149"/>
      <c r="GS357" s="1149"/>
      <c r="GT357" s="1149"/>
      <c r="GU357" s="1149"/>
      <c r="GV357" s="1149"/>
      <c r="GW357" s="1149"/>
      <c r="GX357" s="1149"/>
      <c r="GY357" s="1149"/>
      <c r="GZ357" s="1149"/>
      <c r="HA357" s="1149"/>
      <c r="HB357" s="1149"/>
      <c r="HC357" s="1149"/>
      <c r="HD357" s="1149"/>
      <c r="HE357" s="1149"/>
      <c r="HF357" s="1149"/>
      <c r="HG357" s="1149"/>
      <c r="HH357" s="1149"/>
      <c r="HI357" s="1149"/>
      <c r="HJ357" s="1149"/>
      <c r="HK357" s="1149"/>
      <c r="HL357" s="1149"/>
      <c r="HM357" s="1149"/>
      <c r="HN357" s="1149"/>
      <c r="HO357" s="1149"/>
      <c r="HP357" s="1149"/>
      <c r="HQ357" s="1149"/>
      <c r="HR357" s="1150"/>
    </row>
    <row r="358" spans="2:229">
      <c r="B358" s="34" t="s">
        <v>57</v>
      </c>
      <c r="C358" s="35"/>
      <c r="D358" s="34" t="s">
        <v>331</v>
      </c>
      <c r="E358" s="35"/>
      <c r="F358" s="34" t="s">
        <v>57</v>
      </c>
      <c r="G358" s="35"/>
      <c r="H358" s="34" t="s">
        <v>57</v>
      </c>
      <c r="I358" s="35"/>
      <c r="J358" s="34" t="s">
        <v>57</v>
      </c>
      <c r="K358" s="35"/>
      <c r="L358" s="34" t="s">
        <v>57</v>
      </c>
      <c r="M358" s="35"/>
      <c r="O358" s="36" t="str">
        <f>IF(SUM(Q360:Q386)&gt;0,DR358,"")</f>
        <v/>
      </c>
      <c r="P358" s="37">
        <f>COUNT(Q360:Q386)</f>
        <v>0</v>
      </c>
      <c r="S358" s="38">
        <v>1</v>
      </c>
      <c r="T358" s="38">
        <v>2</v>
      </c>
      <c r="U358" s="38">
        <v>3</v>
      </c>
      <c r="V358" s="38">
        <v>4</v>
      </c>
      <c r="W358" s="38">
        <v>5</v>
      </c>
      <c r="X358" s="38">
        <v>6</v>
      </c>
      <c r="Y358" s="38">
        <v>7</v>
      </c>
      <c r="Z358" s="38">
        <v>8</v>
      </c>
      <c r="AA358" s="38">
        <v>9</v>
      </c>
      <c r="AB358" s="38">
        <v>10</v>
      </c>
      <c r="AC358" s="38">
        <v>11</v>
      </c>
      <c r="AD358" s="38">
        <v>12</v>
      </c>
      <c r="AE358" s="38">
        <v>13</v>
      </c>
      <c r="AF358" s="38">
        <v>14</v>
      </c>
      <c r="AG358" s="38">
        <v>15</v>
      </c>
      <c r="AH358" s="38">
        <v>16</v>
      </c>
      <c r="AI358" s="38">
        <v>17</v>
      </c>
      <c r="AJ358" s="38">
        <v>18</v>
      </c>
      <c r="AK358" s="38">
        <v>19</v>
      </c>
      <c r="AL358" s="38">
        <v>20</v>
      </c>
      <c r="AM358" s="38">
        <v>21</v>
      </c>
      <c r="AN358" s="38">
        <v>22</v>
      </c>
      <c r="AO358" s="38">
        <v>23</v>
      </c>
      <c r="AP358" s="38">
        <v>24</v>
      </c>
      <c r="AQ358" s="38">
        <v>25</v>
      </c>
      <c r="AR358" s="38">
        <v>26</v>
      </c>
      <c r="AS358" s="38">
        <v>27</v>
      </c>
      <c r="AT358" s="38">
        <v>28</v>
      </c>
      <c r="AU358" s="38">
        <v>29</v>
      </c>
      <c r="AV358" s="38">
        <v>30</v>
      </c>
      <c r="AW358" s="38">
        <v>31</v>
      </c>
      <c r="AX358" s="38">
        <v>32</v>
      </c>
      <c r="AY358" s="38">
        <v>33</v>
      </c>
      <c r="AZ358" s="38">
        <v>34</v>
      </c>
      <c r="BA358" s="38">
        <v>35</v>
      </c>
      <c r="BB358" s="38">
        <v>36</v>
      </c>
      <c r="BP358" s="50" t="s">
        <v>589</v>
      </c>
      <c r="BQ358" s="52"/>
      <c r="BR358" s="50" t="s">
        <v>417</v>
      </c>
      <c r="BS358" s="52"/>
      <c r="BT358" s="50" t="s">
        <v>589</v>
      </c>
      <c r="BU358" s="52"/>
      <c r="BV358" s="50" t="s">
        <v>417</v>
      </c>
      <c r="BW358" s="52"/>
      <c r="BX358" s="50" t="s">
        <v>589</v>
      </c>
      <c r="BY358" s="52"/>
      <c r="BZ358" s="50" t="s">
        <v>417</v>
      </c>
      <c r="CA358" s="52"/>
      <c r="CB358" s="50" t="s">
        <v>589</v>
      </c>
      <c r="CC358" s="52"/>
      <c r="CD358" s="50" t="s">
        <v>417</v>
      </c>
      <c r="CE358" s="52"/>
      <c r="CF358" s="50" t="s">
        <v>589</v>
      </c>
      <c r="CG358" s="52"/>
      <c r="CH358" s="50" t="s">
        <v>417</v>
      </c>
      <c r="CI358" s="52"/>
      <c r="CJ358" s="50" t="s">
        <v>589</v>
      </c>
      <c r="CK358" s="52"/>
      <c r="CL358" s="50" t="s">
        <v>417</v>
      </c>
      <c r="CM358" s="52"/>
      <c r="DA358" s="34" t="str">
        <f>IF(DA357="grey","grey",IF(B358="","yellow",IF(COUNTIF($BG$6:$BG$39,B358)&gt;0,"","red")))</f>
        <v>grey</v>
      </c>
      <c r="DB358" s="35" t="str">
        <f ca="1">IF(DA357="grey","grey",IFERROR(IF(COUNTIF(INDIRECT(B358),SUBSTITUTE(C358,"*","~")),EU358,"red"),IF(AND(C358&lt;&gt;$BG$7,C358&lt;&gt;$BG$8,C358&lt;&gt;$BG$9,C358&lt;&gt;$BG$10,C358&lt;&gt;$BG$11,C358&lt;&gt;$BG$12,C358&lt;&gt;$BG$13),"grey",EU358)))</f>
        <v>grey</v>
      </c>
      <c r="DC358" s="34" t="str">
        <f>IF(DC357="grey","grey",IF(D358="","yellow",IF(COUNTIF($BG$6:$BG$39,D358)&gt;0,"","red")))</f>
        <v>grey</v>
      </c>
      <c r="DD358" s="35" t="str">
        <f ca="1">IF(DC357="grey","grey",IFERROR(IF(COUNTIF(INDIRECT(D358),SUBSTITUTE(E358,"*","~")),EW358,"red"),IF(AND(E358&lt;&gt;$BG$7,E358&lt;&gt;$BG$8,E358&lt;&gt;$BG$9,E358&lt;&gt;$BG$10,E358&lt;&gt;$BG$11,E358&lt;&gt;$BG$12,E358&lt;&gt;$BG$13),"grey",EW358)))</f>
        <v>grey</v>
      </c>
      <c r="DE358" s="34" t="str">
        <f>IF(DE357="grey","grey",IF(F358="","yellow",IF(COUNTIF($BG$6:$BG$39,F358)&gt;0,"","red")))</f>
        <v>grey</v>
      </c>
      <c r="DF358" s="35" t="str">
        <f ca="1">IF(DE357="grey","grey",IFERROR(IF(COUNTIF(INDIRECT(F358),SUBSTITUTE(G358,"*","~")),EY358,"red"),IF(AND(G358&lt;&gt;$BG$7,G358&lt;&gt;$BG$8,G358&lt;&gt;$BG$9,G358&lt;&gt;$BG$10,G358&lt;&gt;$BG$11,G358&lt;&gt;$BG$12,G358&lt;&gt;$BG$13),"grey",EY358)))</f>
        <v>grey</v>
      </c>
      <c r="DG358" s="34" t="str">
        <f>IF(DG357="grey","grey",IF(H358="","yellow",IF(COUNTIF($BG$6:$BG$39,H358)&gt;0,"","red")))</f>
        <v>grey</v>
      </c>
      <c r="DH358" s="35" t="str">
        <f ca="1">IF(DG357="grey","grey",IFERROR(IF(COUNTIF(INDIRECT(H358),SUBSTITUTE(I358,"*","~")),FA358,"red"),IF(AND(I358&lt;&gt;$BG$7,I358&lt;&gt;$BG$8,I358&lt;&gt;$BG$9,I358&lt;&gt;$BG$10,I358&lt;&gt;$BG$11,I358&lt;&gt;$BG$12,I358&lt;&gt;$BG$13),"grey",FA358)))</f>
        <v>grey</v>
      </c>
      <c r="DI358" s="34" t="str">
        <f>IF(DI357="grey","grey",IF(J358="","yellow",IF(COUNTIF($BG$6:$BG$39,J358)&gt;0,"","red")))</f>
        <v>grey</v>
      </c>
      <c r="DJ358" s="35" t="str">
        <f ca="1">IF(DI357="grey","grey",IFERROR(IF(COUNTIF(INDIRECT(J358),SUBSTITUTE(K358,"*","~")),FC358,"red"),IF(AND(K358&lt;&gt;$BG$7,K358&lt;&gt;$BG$8,K358&lt;&gt;$BG$9,K358&lt;&gt;$BG$10,K358&lt;&gt;$BG$11,K358&lt;&gt;$BG$12,K358&lt;&gt;$BG$13),"grey",FC358)))</f>
        <v>grey</v>
      </c>
      <c r="DK358" s="34" t="str">
        <f>IF(DK357="grey","grey",IF(L358="","yellow",IF(COUNTIF($BG$6:$BG$39,L358)&gt;0,"","red")))</f>
        <v>grey</v>
      </c>
      <c r="DL358" s="35" t="str">
        <f ca="1">IF(DK357="grey","grey",IFERROR(IF(COUNTIF(INDIRECT(L358),SUBSTITUTE(M358,"*","~")),FE358,"red"),IF(AND(M358&lt;&gt;$BG$7,M358&lt;&gt;$BG$8,M358&lt;&gt;$BG$9,M358&lt;&gt;$BG$10,M358&lt;&gt;$BG$11,M358&lt;&gt;$BG$12,M358&lt;&gt;$BG$13),"grey",FE358)))</f>
        <v>grey</v>
      </c>
      <c r="DR358" s="22" t="str">
        <f>IF(P358&gt;0,DR354+1,"")</f>
        <v/>
      </c>
      <c r="DS358" s="396"/>
      <c r="DV358" s="34" t="str">
        <f>CONCATENATE(B358,C358)</f>
        <v>未使用</v>
      </c>
      <c r="DW358" s="35"/>
      <c r="DX358" s="34" t="str">
        <f>CONCATENATE(D358,E358)</f>
        <v>未使用</v>
      </c>
      <c r="DY358" s="35"/>
      <c r="DZ358" s="34" t="str">
        <f>CONCATENATE(F358,G358)</f>
        <v>未使用</v>
      </c>
      <c r="EA358" s="35"/>
      <c r="EB358" s="34" t="str">
        <f>CONCATENATE(H358,I358)</f>
        <v>未使用</v>
      </c>
      <c r="EC358" s="35"/>
      <c r="ED358" s="34" t="str">
        <f>CONCATENATE(J358,K358)</f>
        <v>未使用</v>
      </c>
      <c r="EE358" s="35"/>
      <c r="EF358" s="34" t="str">
        <f>CONCATENATE(L358,M358)</f>
        <v>未使用</v>
      </c>
      <c r="EG358" s="35"/>
      <c r="EH358" s="22">
        <f>COUNTIF($DV$6:$EG$34,DV358)</f>
        <v>18</v>
      </c>
      <c r="EJ358" s="22">
        <f>COUNTIF($DV$6:$EG$34,DX358)</f>
        <v>18</v>
      </c>
      <c r="EL358" s="22">
        <f>COUNTIF($DV$6:$EG$34,DZ358)</f>
        <v>18</v>
      </c>
      <c r="EN358" s="22">
        <f>COUNTIF($DV$6:$EG$34,EB358)</f>
        <v>18</v>
      </c>
      <c r="EP358" s="22">
        <f>COUNTIF($DV$6:$EG$34,ED358)</f>
        <v>18</v>
      </c>
      <c r="ER358" s="22">
        <f>COUNTIF($DV$6:$EG$34,EF358)</f>
        <v>18</v>
      </c>
      <c r="ET358" s="34" t="str">
        <f>IF(DV358="未使用","",IF(EH358&lt;2,"","red"))</f>
        <v/>
      </c>
      <c r="EU358" s="35" t="str">
        <f>IF(B358="ボックスキー","",IF(C358="","red",FS358))</f>
        <v>red</v>
      </c>
      <c r="EV358" s="34" t="str">
        <f>IF(DX358="未使用","",IF(EJ358&lt;2,"","red"))</f>
        <v/>
      </c>
      <c r="EW358" s="35" t="str">
        <f>IF(D358="ボックスキー","",IF(E358="","red",FU358))</f>
        <v>red</v>
      </c>
      <c r="EX358" s="34" t="str">
        <f>IF(DZ358="未使用","",IF(EL358&lt;2,"","red"))</f>
        <v/>
      </c>
      <c r="EY358" s="35" t="str">
        <f>IF(F358="ボックスキー","",IF(G358="","red",FW358))</f>
        <v>red</v>
      </c>
      <c r="EZ358" s="34" t="str">
        <f>IF(EB358="未使用","",IF(EN358&lt;2,"","red"))</f>
        <v/>
      </c>
      <c r="FA358" s="35" t="str">
        <f>IF(H358="ボックスキー","",IF(I358="","red",FY358))</f>
        <v>red</v>
      </c>
      <c r="FB358" s="34" t="str">
        <f>IF(ED358="未使用","",IF(EP358&lt;2,"","red"))</f>
        <v/>
      </c>
      <c r="FC358" s="35" t="str">
        <f>IF(J358="ボックスキー","",IF(K358="","red",GA358))</f>
        <v>red</v>
      </c>
      <c r="FD358" s="34" t="str">
        <f>IF(EF358="未使用","",IF(ER358&lt;2,"","red"))</f>
        <v/>
      </c>
      <c r="FE358" s="35" t="str">
        <f>IF(L358="ボックスキー","",IF(M358="","red",GC358))</f>
        <v>red</v>
      </c>
      <c r="FF358" s="419"/>
      <c r="FG358" s="419"/>
      <c r="FH358" s="419"/>
      <c r="FI358" s="419"/>
      <c r="FJ358" s="419"/>
      <c r="FK358" s="419"/>
      <c r="FL358" s="419"/>
      <c r="FM358" s="419"/>
      <c r="FN358" s="419"/>
      <c r="FO358" s="419"/>
      <c r="FP358" s="419"/>
      <c r="FQ358" s="419"/>
      <c r="FR358" s="34"/>
      <c r="FS358" s="35" t="str">
        <f>IF(B358=$FG$6,INDEX($FG$7:$FG$18,C358),IF(B358=$FH$6,INDEX($FH$7:$FH$12,C358),IF(B358=$FI$6,INDEX($FI$7:$FI$18,C358),IF(B358=$FJ$6,INDEX($FJ$7:$FJ$56,C358),"none"))))</f>
        <v>none</v>
      </c>
      <c r="FT358" s="34"/>
      <c r="FU358" s="35" t="str">
        <f>IF(D358=$FG$6,INDEX($FG$7:$FG$18,E358),IF(D358=$FH$6,INDEX($FH$7:$FH$12,E358),IF(D358=$FI$6,INDEX($FI$7:$FI$18,E358),IF(D358=$FJ$6,INDEX($FJ$7:$FJ$56,E358),"none"))))</f>
        <v>none</v>
      </c>
      <c r="FV358" s="34"/>
      <c r="FW358" s="35" t="str">
        <f>IF(F358=$FG$6,INDEX($FG$7:$FG$18,G358),IF(F358=$FH$6,INDEX($FH$7:$FH$12,G358),IF(F358=$FI$6,INDEX($FI$7:$FI$18,G358),IF(F358=$FJ$6,INDEX($FJ$7:$FJ$56,G358),"none"))))</f>
        <v>none</v>
      </c>
      <c r="FX358" s="34"/>
      <c r="FY358" s="35" t="str">
        <f>IF(H358=$FG$6,INDEX($FG$7:$FG$18,I358),IF(H358=$FH$6,INDEX($FH$7:$FH$12,I358),IF(H358=$FI$6,INDEX($FI$7:$FI$18,I358),IF(H358=$FJ$6,INDEX($FJ$7:$FJ$56,I358),"none"))))</f>
        <v>none</v>
      </c>
      <c r="FZ358" s="34"/>
      <c r="GA358" s="35" t="str">
        <f>IF(J358=$FG$6,INDEX($FG$7:$FG$18,K358),IF(J358=$FH$6,INDEX($FH$7:$FH$12,K358),IF(J358=$FI$6,INDEX($FI$7:$FI$18,K358),IF(J358=$FJ$6,INDEX($FJ$7:$FJ$56,K358),"none"))))</f>
        <v>none</v>
      </c>
      <c r="GB358" s="34"/>
      <c r="GC358" s="35" t="str">
        <f>IF(L358=$FG$6,INDEX($FG$7:$FG$18,M358),IF(L358=$FH$6,INDEX($FH$7:$FH$12,M358),IF(L358=$FI$6,INDEX($FI$7:$FI$18,M358),IF(L358=$FJ$6,INDEX($FJ$7:$FJ$56,M358),"none"))))</f>
        <v>none</v>
      </c>
      <c r="GE358" s="36" t="str">
        <f>IF(COUNTIF($GG361:$GG386,"grey")=13,"grey","")</f>
        <v>grey</v>
      </c>
      <c r="GF358" s="36" t="str">
        <f>IF(COUNTIF($GG361:$GG386,"grey")=13,"grey","")</f>
        <v>grey</v>
      </c>
      <c r="GI358" s="686" t="str">
        <f>IFERROR(IF(COUNT($Q361:$Q386)&gt;0,IF($DN360&lt;8,"grey",B357),"grey"),B357)</f>
        <v>grey</v>
      </c>
      <c r="GJ358" s="686" t="str">
        <f>IFERROR(IF(COUNT($Q361:$Q386)&gt;0,IF($DN360&lt;8,"grey",D357),"grey"),D357)</f>
        <v>grey</v>
      </c>
      <c r="GK358" s="686" t="str">
        <f>IFERROR(IF(COUNT($Q361:$Q386)&gt;0,IF($DN360&lt;8,"grey",F357),"grey"),F357)</f>
        <v>grey</v>
      </c>
      <c r="GL358" s="686" t="str">
        <f>IFERROR(IF(COUNT($Q361:$Q386)&gt;0,IF($DN360&lt;8,"grey",H357),"grey"),H357)</f>
        <v>grey</v>
      </c>
      <c r="GM358" s="686" t="str">
        <f>IFERROR(IF(COUNT($Q361:$Q386)&gt;0,IF($DN360&lt;8,"grey",J357),"grey"),J357)</f>
        <v>grey</v>
      </c>
      <c r="GN358" s="686" t="str">
        <f>IFERROR(IF(COUNT($Q361:$Q386)&gt;0,IF($DN360&lt;8,"grey",L357),"grey"),L357)</f>
        <v>grey</v>
      </c>
      <c r="GO358" s="686" t="str">
        <f>IFERROR(IF(COUNT($Q361:$Q386)&gt;0,IF($DN360&lt;8,"grey",B362),"grey"),B362)</f>
        <v>grey</v>
      </c>
      <c r="GP358" s="686" t="str">
        <f>IFERROR(IF(COUNT($Q361:$Q386)&gt;0,IF($DN360&lt;8,"grey",D362),"grey"),D362)</f>
        <v>grey</v>
      </c>
      <c r="GQ358" s="686" t="str">
        <f>IFERROR(IF(COUNT($Q361:$Q386)&gt;0,IF($DN360&lt;18,"grey",F362),"grey"),F362)</f>
        <v>grey</v>
      </c>
      <c r="GR358" s="686" t="str">
        <f>IFERROR(IF(COUNT($Q361:$Q386)&gt;0,IF($DN360&lt;18,"grey",H362),"grey"),H362)</f>
        <v>grey</v>
      </c>
      <c r="GS358" s="686" t="str">
        <f>IFERROR(IF(COUNT($Q361:$Q386)&gt;0,IF($DN360&lt;18,"grey",J362),"grey"),J362)</f>
        <v>grey</v>
      </c>
      <c r="GT358" s="686" t="str">
        <f>IFERROR(IF(COUNT($Q361:$Q386)&gt;0,IF($DN360&lt;18,"grey",L362),"grey"),L362)</f>
        <v>grey</v>
      </c>
      <c r="GU358" s="686" t="str">
        <f>IFERROR(IF(COUNT($Q361:$Q386)&gt;0,IF($DN360&lt;18,"grey",B367),"grey"),B367)</f>
        <v>grey</v>
      </c>
      <c r="GV358" s="686" t="str">
        <f>IFERROR(IF(COUNT($Q361:$Q386)&gt;0,IF($DN360&lt;18,"grey",D367),"grey"),D367)</f>
        <v>grey</v>
      </c>
      <c r="GW358" s="686" t="str">
        <f>IFERROR(IF(COUNT($Q361:$Q386)&gt;0,IF($DN360&lt;18,"grey",F367),"grey"),F367)</f>
        <v>grey</v>
      </c>
      <c r="GX358" s="686" t="str">
        <f>IFERROR(IF(COUNT($Q361:$Q386)&gt;0,IF($DN360&lt;18,"grey",H367),"grey"),H367)</f>
        <v>grey</v>
      </c>
      <c r="GY358" s="686" t="str">
        <f>IFERROR(IF(COUNT($Q361:$Q386)&gt;0,IF($DN360&lt;18,"grey",J367),"grey"),J367)</f>
        <v>grey</v>
      </c>
      <c r="GZ358" s="686" t="str">
        <f>IFERROR(IF(COUNT($Q361:$Q386)&gt;0,IF($DN360&lt;18,"grey",L367),"grey"),L367)</f>
        <v>grey</v>
      </c>
      <c r="HA358" s="686" t="str">
        <f>IFERROR(IF(COUNT($Q361:$Q386)&gt;0,IF($DN360&lt;24,"grey",B372),"grey"),B372)</f>
        <v>grey</v>
      </c>
      <c r="HB358" s="686" t="str">
        <f>IFERROR(IF(COUNT($Q361:$Q386)&gt;0,IF($DN360&lt;24,"grey",D372),"grey"),D372)</f>
        <v>grey</v>
      </c>
      <c r="HC358" s="686" t="str">
        <f>IFERROR(IF(COUNT($Q361:$Q386)&gt;0,IF($DN360&lt;24,"grey",F372),"grey"),F372)</f>
        <v>grey</v>
      </c>
      <c r="HD358" s="686" t="str">
        <f>IFERROR(IF(COUNT($Q361:$Q386)&gt;0,IF($DN360&lt;24,"grey",H372),"grey"),H372)</f>
        <v>grey</v>
      </c>
      <c r="HE358" s="686" t="str">
        <f>IFERROR(IF(COUNT($Q361:$Q386)&gt;0,IF($DN360&lt;24,"grey",J372),"grey"),J372)</f>
        <v>grey</v>
      </c>
      <c r="HF358" s="686" t="str">
        <f>IFERROR(IF(COUNT($Q361:$Q386)&gt;0,IF($DN360&lt;24,"grey",L372),"grey"),L372)</f>
        <v>grey</v>
      </c>
      <c r="HG358" s="686" t="str">
        <f>IFERROR(IF(COUNT($Q361:$Q386)&gt;0,IF($DN360&lt;36,"grey",B377),"grey"),B377)</f>
        <v>grey</v>
      </c>
      <c r="HH358" s="686" t="str">
        <f>IFERROR(IF(COUNT($Q361:$Q386)&gt;0,IF($DN360&lt;36,"grey",D377),"grey"),D377)</f>
        <v>grey</v>
      </c>
      <c r="HI358" s="686" t="str">
        <f>IFERROR(IF(COUNT($Q361:$Q386)&gt;0,IF($DN360&lt;36,"grey",F377),"grey"),F377)</f>
        <v>grey</v>
      </c>
      <c r="HJ358" s="686" t="str">
        <f>IFERROR(IF(COUNT($Q361:$Q386)&gt;0,IF($DN360&lt;36,"grey",H377),"grey"),H377)</f>
        <v>grey</v>
      </c>
      <c r="HK358" s="686" t="str">
        <f>IFERROR(IF(COUNT($Q361:$Q386)&gt;0,IF($DN360&lt;36,"grey",J377),"grey"),J377)</f>
        <v>grey</v>
      </c>
      <c r="HL358" s="686" t="str">
        <f>IFERROR(IF(COUNT($Q361:$Q386)&gt;0,IF($DN360&lt;36,"grey",L377),"grey"),L377)</f>
        <v>grey</v>
      </c>
      <c r="HM358" s="686" t="str">
        <f>IFERROR(IF(COUNT($Q361:$Q386)&gt;0,IF($DN360&lt;36,"grey",B382),"grey"),B382)</f>
        <v>grey</v>
      </c>
      <c r="HN358" s="686" t="str">
        <f>IFERROR(IF(COUNT($Q361:$Q386)&gt;0,IF($DN360&lt;36,"grey",D382),"grey"),D382)</f>
        <v>grey</v>
      </c>
      <c r="HO358" s="686" t="str">
        <f>IFERROR(IF(COUNT($Q361:$Q386)&gt;0,IF($DN360&lt;36,"grey",F382),"grey"),F382)</f>
        <v>grey</v>
      </c>
      <c r="HP358" s="686" t="str">
        <f>IFERROR(IF(COUNT($Q361:$Q386)&gt;0,IF($DN360&lt;36,"grey",H382),"grey"),H382)</f>
        <v>grey</v>
      </c>
      <c r="HQ358" s="686" t="str">
        <f>IFERROR(IF(COUNT($Q361:$Q386)&gt;0,IF($DN360&lt;36,"grey",J382),"grey"),J382)</f>
        <v>grey</v>
      </c>
      <c r="HR358" s="686" t="str">
        <f>IFERROR(IF(COUNT($Q361:$Q386)&gt;0,IF($DN360&lt;36,"grey",L382),"grey"),L382)</f>
        <v>grey</v>
      </c>
    </row>
    <row r="359" spans="2:229">
      <c r="B359" s="1175" t="str">
        <f>IFERROR(INDEX($DV:$DV,ROW()),"")&amp;""</f>
        <v/>
      </c>
      <c r="C359" s="1176"/>
      <c r="D359" s="1177" t="str">
        <f>IFERROR(INDEX($DX:$DX,ROW()),"")&amp;""</f>
        <v/>
      </c>
      <c r="E359" s="1176"/>
      <c r="F359" s="1175" t="str">
        <f>IFERROR(INDEX($DZ:$DZ,ROW()),"")&amp;""</f>
        <v/>
      </c>
      <c r="G359" s="1176"/>
      <c r="H359" s="1175" t="str">
        <f>IFERROR(INDEX($EB:$EB,ROW()),"")&amp;""</f>
        <v/>
      </c>
      <c r="I359" s="1176"/>
      <c r="J359" s="1175" t="str">
        <f>IFERROR(INDEX($ED:$ED,ROW()),"")&amp;""</f>
        <v/>
      </c>
      <c r="K359" s="1176"/>
      <c r="L359" s="1175" t="str">
        <f>IFERROR(INDEX($EF:$EF,ROW()),"")&amp;""</f>
        <v/>
      </c>
      <c r="M359" s="1176"/>
      <c r="O359" s="1170" t="s">
        <v>285</v>
      </c>
      <c r="P359" s="1170" t="s">
        <v>286</v>
      </c>
      <c r="Q359" s="1168" t="s">
        <v>287</v>
      </c>
      <c r="R359" s="1170" t="s">
        <v>288</v>
      </c>
      <c r="S359" s="1157" t="s">
        <v>1373</v>
      </c>
      <c r="T359" s="1158"/>
      <c r="U359" s="1158"/>
      <c r="V359" s="1158"/>
      <c r="W359" s="1158"/>
      <c r="X359" s="1158"/>
      <c r="Y359" s="1158"/>
      <c r="Z359" s="1158"/>
      <c r="AA359" s="1158"/>
      <c r="AB359" s="1158"/>
      <c r="AC359" s="1158"/>
      <c r="AD359" s="1158"/>
      <c r="AE359" s="1158"/>
      <c r="AF359" s="1158"/>
      <c r="AG359" s="1158"/>
      <c r="AH359" s="1158"/>
      <c r="AI359" s="1158"/>
      <c r="AJ359" s="1158"/>
      <c r="AK359" s="1158"/>
      <c r="AL359" s="1158"/>
      <c r="AM359" s="1158"/>
      <c r="AN359" s="1158"/>
      <c r="AO359" s="1158"/>
      <c r="AP359" s="1158"/>
      <c r="AQ359" s="1158"/>
      <c r="AR359" s="1158"/>
      <c r="AS359" s="1158"/>
      <c r="AT359" s="1158"/>
      <c r="AU359" s="1158"/>
      <c r="AV359" s="1158"/>
      <c r="AW359" s="1158"/>
      <c r="AX359" s="1158"/>
      <c r="AY359" s="1158"/>
      <c r="AZ359" s="1158"/>
      <c r="BA359" s="1158"/>
      <c r="BB359" s="1159"/>
      <c r="BC359" s="1188" t="s">
        <v>1371</v>
      </c>
      <c r="BD359" s="1170" t="s">
        <v>584</v>
      </c>
      <c r="BE359" s="1168" t="s">
        <v>290</v>
      </c>
      <c r="BP359" s="50" t="e">
        <f>INDEX(番号!$CA$5:$CB$44,C358,2)</f>
        <v>#VALUE!</v>
      </c>
      <c r="BQ359" s="50" t="str">
        <f>IF(C358="","",IF(BP359="",INDEX(番号!$CA$44:$CB357,C358,2),BP359))</f>
        <v/>
      </c>
      <c r="BR359" s="50" t="e">
        <f>INDEX(番号!$CC$5:$CE$52,C358,3)</f>
        <v>#VALUE!</v>
      </c>
      <c r="BS359" s="50" t="str">
        <f>IF(C358="","",IF(BR359="0",INDEX(番号!$CC$5:$CE$52,C358,2),BR359))&amp;""</f>
        <v/>
      </c>
      <c r="BT359" s="50" t="e">
        <f>INDEX(番号!$CA$5:$CB$44,E358,2)</f>
        <v>#VALUE!</v>
      </c>
      <c r="BU359" s="50" t="str">
        <f>IF(E358="","",IF(BT359="",INDEX(番号!$CA$44:$CB357,E358,2),BT359))&amp;""</f>
        <v/>
      </c>
      <c r="BV359" s="50" t="e">
        <f>INDEX(番号!$CC$5:$CE$52,E358,3)</f>
        <v>#VALUE!</v>
      </c>
      <c r="BW359" s="50" t="str">
        <f>IF(E358="","",IF(BV359="0",INDEX(番号!$CC$5:$CE$52,E358,2),BV359))&amp;""</f>
        <v/>
      </c>
      <c r="BX359" s="50" t="e">
        <f>INDEX(番号!$CA$5:$CB$44,G358,2)</f>
        <v>#VALUE!</v>
      </c>
      <c r="BY359" s="50" t="str">
        <f>IF(G358="","",IF(BX359="",INDEX(番号!$CA$44:$CB357,G358,2),BX359))&amp;""</f>
        <v/>
      </c>
      <c r="BZ359" s="50" t="e">
        <f>INDEX(番号!$CC$5:$CE$52,G358,3)</f>
        <v>#VALUE!</v>
      </c>
      <c r="CA359" s="50" t="str">
        <f>IF(G358="","",IF(BZ359="0",INDEX(番号!$CC$5:$CE$52,G358,2),BZ359))&amp;""</f>
        <v/>
      </c>
      <c r="CB359" s="50" t="e">
        <f>INDEX(番号!$CA$5:$CB$44,I358,2)</f>
        <v>#VALUE!</v>
      </c>
      <c r="CC359" s="50" t="str">
        <f>IF(I358="","",IF(CB359="",INDEX(番号!$CA$44:$CB357,I358,2),CB359))&amp;""</f>
        <v/>
      </c>
      <c r="CD359" s="50" t="e">
        <f>INDEX(番号!$CC$5:$CE$52,I358,3)</f>
        <v>#VALUE!</v>
      </c>
      <c r="CE359" s="50" t="str">
        <f>IF(I358="","",IF(CD359="0",INDEX(番号!$CC$5:$CE$52,I358,2),CD359))&amp;""</f>
        <v/>
      </c>
      <c r="CF359" s="50" t="e">
        <f>INDEX(番号!$CA$5:$CB$44,K358,2)</f>
        <v>#VALUE!</v>
      </c>
      <c r="CG359" s="50" t="str">
        <f>IF(K358="","",IF(CF359="",INDEX(番号!$CA$5:$CB$44,K358,1),CF359))&amp;""</f>
        <v/>
      </c>
      <c r="CH359" s="50" t="e">
        <f>INDEX(番号!$CC$5:$CE$52,K358,3)</f>
        <v>#VALUE!</v>
      </c>
      <c r="CI359" s="50" t="str">
        <f>IF(K358="","",IF(CH359="0",INDEX(番号!$CC$5:$CE$52,K358,2),CH359))&amp;""</f>
        <v/>
      </c>
      <c r="CJ359" s="50" t="e">
        <f>INDEX(番号!$CA$5:$CB$44,M358,2)</f>
        <v>#VALUE!</v>
      </c>
      <c r="CK359" s="50" t="str">
        <f>IF(M358="","",IF(CJ359="",INDEX(番号!$CA$5:$CB$44,M358,1),CJ359))&amp;""</f>
        <v/>
      </c>
      <c r="CL359" s="50" t="e">
        <f>INDEX(番号!$CC$5:$CE$52,M358,3)</f>
        <v>#VALUE!</v>
      </c>
      <c r="CM359" s="50" t="str">
        <f>IF(M358="","",IF(CL359="0",INDEX(番号!$CC$5:$CE$52,M358,2),CL359))&amp;""</f>
        <v/>
      </c>
      <c r="DA359" s="1153" t="str">
        <f>IF(DA357="grey","grey","")</f>
        <v>grey</v>
      </c>
      <c r="DB359" s="1154"/>
      <c r="DC359" s="1153" t="str">
        <f>IF(DC357="grey","grey","")</f>
        <v>grey</v>
      </c>
      <c r="DD359" s="1154"/>
      <c r="DE359" s="1153" t="str">
        <f>IF(DE357="grey","grey","")</f>
        <v>grey</v>
      </c>
      <c r="DF359" s="1154"/>
      <c r="DG359" s="1153" t="str">
        <f>IF(DG357="grey","grey","")</f>
        <v>grey</v>
      </c>
      <c r="DH359" s="1154"/>
      <c r="DI359" s="1153" t="str">
        <f>IF(DI357="grey","grey","")</f>
        <v>grey</v>
      </c>
      <c r="DJ359" s="1154"/>
      <c r="DK359" s="1153" t="str">
        <f>IF(DK357="grey","grey","")</f>
        <v>grey</v>
      </c>
      <c r="DL359" s="1154"/>
      <c r="DS359" s="396"/>
      <c r="DV359" s="1153" t="str">
        <f>IF(B358="DK",BQ359,IF(B358="NK",BS359,""))</f>
        <v/>
      </c>
      <c r="DW359" s="1154"/>
      <c r="DX359" s="1155" t="str">
        <f>IF(D358="DK",BU359,IF(D358="NK",BW359,""))</f>
        <v/>
      </c>
      <c r="DY359" s="1156"/>
      <c r="DZ359" s="1155" t="str">
        <f>IF(F358="DK",BY359,IF(F358="NK",CA359,""))</f>
        <v/>
      </c>
      <c r="EA359" s="1156"/>
      <c r="EB359" s="1155" t="str">
        <f>IF(H358="DK",CC359,IF(H358="NK",CE359,""))</f>
        <v/>
      </c>
      <c r="EC359" s="1156"/>
      <c r="ED359" s="1155" t="str">
        <f>IF(J358="DK",CG359,IF(J358="NK",CI359,""))</f>
        <v/>
      </c>
      <c r="EE359" s="1156"/>
      <c r="EF359" s="1155" t="str">
        <f>IF(L358="DK",CK359,IF(L358="NK",CM359,""))</f>
        <v/>
      </c>
      <c r="EG359" s="1156"/>
      <c r="ET359" s="1153"/>
      <c r="EU359" s="1154"/>
      <c r="EV359" s="1153"/>
      <c r="EW359" s="1154"/>
      <c r="EX359" s="1153"/>
      <c r="EY359" s="1154"/>
      <c r="EZ359" s="1153"/>
      <c r="FA359" s="1154"/>
      <c r="FB359" s="1153"/>
      <c r="FC359" s="1154"/>
      <c r="FD359" s="1153"/>
      <c r="FE359" s="1154"/>
      <c r="FF359" s="411"/>
      <c r="FG359" s="411"/>
      <c r="FH359" s="411"/>
      <c r="FI359" s="411"/>
      <c r="FJ359" s="411"/>
      <c r="FK359" s="411"/>
      <c r="FL359" s="411"/>
      <c r="FM359" s="411"/>
      <c r="FN359" s="411"/>
      <c r="FO359" s="411"/>
      <c r="FP359" s="411"/>
      <c r="FQ359" s="411"/>
      <c r="FR359" s="1153"/>
      <c r="FS359" s="1154"/>
      <c r="FT359" s="1153"/>
      <c r="FU359" s="1154"/>
      <c r="FV359" s="1153"/>
      <c r="FW359" s="1154"/>
      <c r="FX359" s="1153"/>
      <c r="FY359" s="1154"/>
      <c r="FZ359" s="1153"/>
      <c r="GA359" s="1154"/>
      <c r="GB359" s="1153"/>
      <c r="GC359" s="1154"/>
      <c r="GE359" s="1170" t="s">
        <v>285</v>
      </c>
      <c r="GF359" s="1170" t="s">
        <v>286</v>
      </c>
      <c r="GG359" s="1168" t="s">
        <v>287</v>
      </c>
      <c r="GH359" s="1170" t="s">
        <v>288</v>
      </c>
      <c r="GI359" s="1145"/>
      <c r="GJ359" s="1146"/>
      <c r="GK359" s="1146"/>
      <c r="GL359" s="1146"/>
      <c r="GM359" s="1146"/>
      <c r="GN359" s="1146"/>
      <c r="GO359" s="1146"/>
      <c r="GP359" s="1146"/>
      <c r="GQ359" s="1146"/>
      <c r="GR359" s="1146"/>
      <c r="GS359" s="1146"/>
      <c r="GT359" s="1146"/>
      <c r="GU359" s="1146"/>
      <c r="GV359" s="1146"/>
      <c r="GW359" s="1146"/>
      <c r="GX359" s="1146"/>
      <c r="GY359" s="1146"/>
      <c r="GZ359" s="1146"/>
      <c r="HA359" s="1146"/>
      <c r="HB359" s="1146"/>
      <c r="HC359" s="1146"/>
      <c r="HD359" s="1146"/>
      <c r="HE359" s="1146"/>
      <c r="HF359" s="1146"/>
      <c r="HG359" s="1146"/>
      <c r="HH359" s="1146"/>
      <c r="HI359" s="1146"/>
      <c r="HJ359" s="1146"/>
      <c r="HK359" s="1146"/>
      <c r="HL359" s="1146"/>
      <c r="HM359" s="1146"/>
      <c r="HN359" s="1146"/>
      <c r="HO359" s="1146"/>
      <c r="HP359" s="1146"/>
      <c r="HQ359" s="1146"/>
      <c r="HR359" s="1147"/>
      <c r="HS359" s="1168"/>
      <c r="HT359" s="1170"/>
      <c r="HU359" s="1168"/>
    </row>
    <row r="360" spans="2:229">
      <c r="B360" s="1175" t="str">
        <f>IFERROR(INDEX($DV:$DV,ROW()),"")&amp;""</f>
        <v/>
      </c>
      <c r="C360" s="1176"/>
      <c r="D360" s="1177" t="str">
        <f>IFERROR(INDEX($DX:$DX,ROW()),"")&amp;""</f>
        <v/>
      </c>
      <c r="E360" s="1176"/>
      <c r="F360" s="1175" t="str">
        <f>IFERROR(INDEX($DZ:$DZ,ROW()),"")&amp;""</f>
        <v/>
      </c>
      <c r="G360" s="1176"/>
      <c r="H360" s="1175" t="str">
        <f>IFERROR(INDEX($EB:$EB,ROW()),"")&amp;""</f>
        <v/>
      </c>
      <c r="I360" s="1176"/>
      <c r="J360" s="1175" t="str">
        <f>IFERROR(INDEX($ED:$ED,ROW()),"")&amp;""</f>
        <v/>
      </c>
      <c r="K360" s="1176"/>
      <c r="L360" s="1175" t="str">
        <f>IFERROR(INDEX($EF:$EF,ROW()),"")&amp;""</f>
        <v/>
      </c>
      <c r="M360" s="1176"/>
      <c r="O360" s="1171"/>
      <c r="P360" s="1171"/>
      <c r="Q360" s="1169"/>
      <c r="R360" s="1171"/>
      <c r="S360" s="1189" t="s">
        <v>1375</v>
      </c>
      <c r="T360" s="1190"/>
      <c r="U360" s="1190"/>
      <c r="V360" s="1190"/>
      <c r="W360" s="1190"/>
      <c r="X360" s="1190"/>
      <c r="Y360" s="1190"/>
      <c r="Z360" s="1190"/>
      <c r="AA360" s="1190"/>
      <c r="AB360" s="1190"/>
      <c r="AC360" s="1190"/>
      <c r="AD360" s="1190"/>
      <c r="AE360" s="1190"/>
      <c r="AF360" s="1190"/>
      <c r="AG360" s="1190"/>
      <c r="AH360" s="1190"/>
      <c r="AI360" s="1190"/>
      <c r="AJ360" s="1190"/>
      <c r="AK360" s="1190"/>
      <c r="AL360" s="1190"/>
      <c r="AM360" s="1190"/>
      <c r="AN360" s="1190"/>
      <c r="AO360" s="1190"/>
      <c r="AP360" s="1190"/>
      <c r="AQ360" s="1190"/>
      <c r="AR360" s="1190"/>
      <c r="AS360" s="1190"/>
      <c r="AT360" s="1190"/>
      <c r="AU360" s="1190"/>
      <c r="AV360" s="1190"/>
      <c r="AW360" s="1190"/>
      <c r="AX360" s="1190"/>
      <c r="AY360" s="1190"/>
      <c r="AZ360" s="1190"/>
      <c r="BA360" s="1190"/>
      <c r="BB360" s="1191"/>
      <c r="BC360" s="1169"/>
      <c r="BD360" s="1171"/>
      <c r="BE360" s="1169"/>
      <c r="BP360" s="50" t="s">
        <v>585</v>
      </c>
      <c r="BQ360" s="50" t="str">
        <f>IF(C358="","",INDEX(外線情報!$K$5:$K$16,C358,1))&amp;""</f>
        <v/>
      </c>
      <c r="BR360" s="50" t="s">
        <v>417</v>
      </c>
      <c r="BS360" s="50" t="str">
        <f>IF(C358="","",INDEX(NK･NKG!$CG$5:$CG$52,C358,1))&amp;""</f>
        <v/>
      </c>
      <c r="BT360" s="50" t="s">
        <v>585</v>
      </c>
      <c r="BU360" s="50" t="str">
        <f>IF(E358="","",INDEX(外線情報!$K$5:$K$16,E358,1))&amp;""</f>
        <v/>
      </c>
      <c r="BV360" s="50" t="s">
        <v>417</v>
      </c>
      <c r="BW360" s="50" t="str">
        <f>IF(E358="","",INDEX(NK･NKG!$CG$5:$CG$52,E358,1))&amp;""</f>
        <v/>
      </c>
      <c r="BX360" s="50" t="s">
        <v>585</v>
      </c>
      <c r="BY360" s="50" t="str">
        <f>IF(G358="","",INDEX(外線情報!$K$5:$K$16,G358,1))&amp;""</f>
        <v/>
      </c>
      <c r="BZ360" s="50" t="s">
        <v>417</v>
      </c>
      <c r="CA360" s="50" t="str">
        <f>IF(G358="","",INDEX(NK･NKG!$CG$5:$CG$52,G358,1))&amp;""</f>
        <v/>
      </c>
      <c r="CB360" s="50" t="s">
        <v>585</v>
      </c>
      <c r="CC360" s="50" t="str">
        <f>IF(I358="","",INDEX(外線情報!$K$5:$K$16,I358,1))&amp;""</f>
        <v/>
      </c>
      <c r="CD360" s="50" t="s">
        <v>417</v>
      </c>
      <c r="CE360" s="50" t="str">
        <f>IF(I358="","",INDEX(NK･NKG!$CG$5:$CG$52,I358,1))&amp;""</f>
        <v/>
      </c>
      <c r="CF360" s="50" t="s">
        <v>585</v>
      </c>
      <c r="CG360" s="50" t="str">
        <f>IF(K358="","",INDEX(外線情報!$K$5:$K$16,K358,1))&amp;""</f>
        <v/>
      </c>
      <c r="CH360" s="50" t="s">
        <v>417</v>
      </c>
      <c r="CI360" s="50" t="str">
        <f>IF(K358="","",INDEX(NK･NKG!$CG$5:$CG$52,K358,1))&amp;""</f>
        <v/>
      </c>
      <c r="CJ360" s="50" t="s">
        <v>585</v>
      </c>
      <c r="CK360" s="50" t="str">
        <f>IF(M358="","",INDEX(外線情報!$K$5:$K$16,M358,1))&amp;""</f>
        <v/>
      </c>
      <c r="CL360" s="50" t="s">
        <v>417</v>
      </c>
      <c r="CM360" s="50" t="str">
        <f>IF(M358="","",INDEX(NK･NKG!$CG$5:$CG$52,M358,1))&amp;""</f>
        <v/>
      </c>
      <c r="DA360" s="1153" t="str">
        <f t="shared" ref="DA360" si="951">IF(DA357="grey","grey","")</f>
        <v>grey</v>
      </c>
      <c r="DB360" s="1154"/>
      <c r="DC360" s="1153" t="str">
        <f t="shared" ref="DC360" si="952">IF(DC357="grey","grey","")</f>
        <v>grey</v>
      </c>
      <c r="DD360" s="1154"/>
      <c r="DE360" s="1153" t="str">
        <f t="shared" ref="DE360" si="953">IF(DE357="grey","grey","")</f>
        <v>grey</v>
      </c>
      <c r="DF360" s="1154"/>
      <c r="DG360" s="1153" t="str">
        <f t="shared" ref="DG360" si="954">IF(DG357="grey","grey","")</f>
        <v>grey</v>
      </c>
      <c r="DH360" s="1154"/>
      <c r="DI360" s="1153" t="str">
        <f t="shared" ref="DI360" si="955">IF(DI357="grey","grey","")</f>
        <v>grey</v>
      </c>
      <c r="DJ360" s="1154"/>
      <c r="DK360" s="1153" t="str">
        <f t="shared" ref="DK360" si="956">IF(DK357="grey","grey","")</f>
        <v>grey</v>
      </c>
      <c r="DL360" s="1154"/>
      <c r="DM360" s="22" t="str">
        <f>IFERROR(INDEX(内線情報!$BL$5:$BL$41,MATCH(R360,内線情報!$AI$5:$AI$43,0),1),"")</f>
        <v/>
      </c>
      <c r="DN360" s="22">
        <f>IF(MAX($DM360:$DM386)&gt;0,MAX($DM360:$DM386),36)</f>
        <v>36</v>
      </c>
      <c r="DV360" s="1153" t="str">
        <f>IF(B358="IK",BQ360,IF(B358="NK",BS360,""))</f>
        <v/>
      </c>
      <c r="DW360" s="1154"/>
      <c r="DX360" s="1155" t="str">
        <f>IF(D358="IK",BU360,IF(D358="NK",BW360,""))</f>
        <v/>
      </c>
      <c r="DY360" s="1156"/>
      <c r="DZ360" s="1155" t="str">
        <f>IF(F358="IK",BY360,IF(F358="NK",CA360,""))</f>
        <v/>
      </c>
      <c r="EA360" s="1156"/>
      <c r="EB360" s="1155" t="str">
        <f>IF(H358="IK",CC360,IF(H358="NK",CE360,""))</f>
        <v/>
      </c>
      <c r="EC360" s="1156"/>
      <c r="ED360" s="1155" t="str">
        <f>IF(J358="IK",CG360,IF(J358="NK",CI360,""))</f>
        <v/>
      </c>
      <c r="EE360" s="1156"/>
      <c r="EF360" s="1155" t="str">
        <f>IF(L358="IK",CK360,IF(L358="NK",CM360,""))</f>
        <v/>
      </c>
      <c r="EG360" s="1156"/>
      <c r="ET360" s="1153"/>
      <c r="EU360" s="1154"/>
      <c r="EV360" s="1153"/>
      <c r="EW360" s="1154"/>
      <c r="EX360" s="1153"/>
      <c r="EY360" s="1154"/>
      <c r="EZ360" s="1153"/>
      <c r="FA360" s="1154"/>
      <c r="FB360" s="1153"/>
      <c r="FC360" s="1154"/>
      <c r="FD360" s="1153"/>
      <c r="FE360" s="1154"/>
      <c r="FF360" s="411"/>
      <c r="FG360" s="411"/>
      <c r="FH360" s="411"/>
      <c r="FI360" s="411"/>
      <c r="FJ360" s="411"/>
      <c r="FK360" s="411"/>
      <c r="FL360" s="411"/>
      <c r="FM360" s="411"/>
      <c r="FN360" s="411"/>
      <c r="FO360" s="411"/>
      <c r="FP360" s="411"/>
      <c r="FQ360" s="411"/>
      <c r="FR360" s="1153"/>
      <c r="FS360" s="1154"/>
      <c r="FT360" s="1153"/>
      <c r="FU360" s="1154"/>
      <c r="FV360" s="1153"/>
      <c r="FW360" s="1154"/>
      <c r="FX360" s="1153"/>
      <c r="FY360" s="1154"/>
      <c r="FZ360" s="1153"/>
      <c r="GA360" s="1154"/>
      <c r="GB360" s="1153"/>
      <c r="GC360" s="1154"/>
      <c r="GE360" s="1171"/>
      <c r="GF360" s="1171"/>
      <c r="GG360" s="1169"/>
      <c r="GH360" s="1171"/>
      <c r="GI360" s="1142"/>
      <c r="GJ360" s="1143"/>
      <c r="GK360" s="1143"/>
      <c r="GL360" s="1143"/>
      <c r="GM360" s="1143"/>
      <c r="GN360" s="1143"/>
      <c r="GO360" s="1143"/>
      <c r="GP360" s="1143"/>
      <c r="GQ360" s="1143"/>
      <c r="GR360" s="1143"/>
      <c r="GS360" s="1143"/>
      <c r="GT360" s="1143"/>
      <c r="GU360" s="1143"/>
      <c r="GV360" s="1143"/>
      <c r="GW360" s="1143"/>
      <c r="GX360" s="1143"/>
      <c r="GY360" s="1143"/>
      <c r="GZ360" s="1143"/>
      <c r="HA360" s="1143"/>
      <c r="HB360" s="1143"/>
      <c r="HC360" s="1143"/>
      <c r="HD360" s="1143"/>
      <c r="HE360" s="1143"/>
      <c r="HF360" s="1143"/>
      <c r="HG360" s="1143"/>
      <c r="HH360" s="1143"/>
      <c r="HI360" s="1143"/>
      <c r="HJ360" s="1143"/>
      <c r="HK360" s="1143"/>
      <c r="HL360" s="1143"/>
      <c r="HM360" s="1143"/>
      <c r="HN360" s="1143"/>
      <c r="HO360" s="1143"/>
      <c r="HP360" s="1143"/>
      <c r="HQ360" s="1143"/>
      <c r="HR360" s="1144"/>
      <c r="HS360" s="1169"/>
      <c r="HT360" s="1171"/>
      <c r="HU360" s="1169"/>
    </row>
    <row r="361" spans="2:229">
      <c r="B361" s="1184" t="s">
        <v>1318</v>
      </c>
      <c r="C361" s="1185"/>
      <c r="D361" s="1182" t="s">
        <v>1318</v>
      </c>
      <c r="E361" s="1183"/>
      <c r="F361" s="1184" t="s">
        <v>1318</v>
      </c>
      <c r="G361" s="1185"/>
      <c r="H361" s="1182" t="s">
        <v>1318</v>
      </c>
      <c r="I361" s="1183"/>
      <c r="J361" s="1184" t="s">
        <v>1318</v>
      </c>
      <c r="K361" s="1185"/>
      <c r="L361" s="1182" t="s">
        <v>1318</v>
      </c>
      <c r="M361" s="1183"/>
      <c r="N361" s="30"/>
      <c r="O361" s="1151">
        <v>1</v>
      </c>
      <c r="P361" s="1151" t="str">
        <f>IFERROR(INDEX(内線情報!$C$5:$C$54,MATCH($Q361,内線情報!$B$5:$B$54,0)),"")&amp;""</f>
        <v/>
      </c>
      <c r="Q361" s="1160"/>
      <c r="R361" s="1151" t="str">
        <f>IFERROR(INDEX(内線情報!$D$5:$D$54,MATCH($Q361,内線情報!$B$5:$B$54,0)),"")&amp;""</f>
        <v/>
      </c>
      <c r="S361" s="634" t="s">
        <v>643</v>
      </c>
      <c r="T361" s="634" t="s">
        <v>643</v>
      </c>
      <c r="U361" s="634" t="s">
        <v>643</v>
      </c>
      <c r="V361" s="634" t="s">
        <v>643</v>
      </c>
      <c r="W361" s="634" t="s">
        <v>643</v>
      </c>
      <c r="X361" s="634" t="s">
        <v>643</v>
      </c>
      <c r="Y361" s="634" t="s">
        <v>643</v>
      </c>
      <c r="Z361" s="634" t="s">
        <v>643</v>
      </c>
      <c r="AA361" s="634" t="s">
        <v>643</v>
      </c>
      <c r="AB361" s="634" t="s">
        <v>643</v>
      </c>
      <c r="AC361" s="634" t="s">
        <v>643</v>
      </c>
      <c r="AD361" s="634" t="s">
        <v>643</v>
      </c>
      <c r="AE361" s="634" t="s">
        <v>643</v>
      </c>
      <c r="AF361" s="634" t="s">
        <v>643</v>
      </c>
      <c r="AG361" s="634" t="s">
        <v>643</v>
      </c>
      <c r="AH361" s="634" t="s">
        <v>643</v>
      </c>
      <c r="AI361" s="634" t="s">
        <v>643</v>
      </c>
      <c r="AJ361" s="634" t="s">
        <v>643</v>
      </c>
      <c r="AK361" s="634" t="s">
        <v>643</v>
      </c>
      <c r="AL361" s="634" t="s">
        <v>643</v>
      </c>
      <c r="AM361" s="634" t="s">
        <v>643</v>
      </c>
      <c r="AN361" s="634" t="s">
        <v>643</v>
      </c>
      <c r="AO361" s="634" t="s">
        <v>643</v>
      </c>
      <c r="AP361" s="634" t="s">
        <v>643</v>
      </c>
      <c r="AQ361" s="634" t="s">
        <v>643</v>
      </c>
      <c r="AR361" s="634" t="s">
        <v>643</v>
      </c>
      <c r="AS361" s="634" t="s">
        <v>643</v>
      </c>
      <c r="AT361" s="634" t="s">
        <v>643</v>
      </c>
      <c r="AU361" s="634" t="s">
        <v>643</v>
      </c>
      <c r="AV361" s="634" t="s">
        <v>643</v>
      </c>
      <c r="AW361" s="634" t="s">
        <v>643</v>
      </c>
      <c r="AX361" s="634" t="s">
        <v>643</v>
      </c>
      <c r="AY361" s="634" t="s">
        <v>643</v>
      </c>
      <c r="AZ361" s="634" t="s">
        <v>643</v>
      </c>
      <c r="BA361" s="634" t="s">
        <v>643</v>
      </c>
      <c r="BB361" s="634" t="s">
        <v>643</v>
      </c>
      <c r="BC361" s="1178" t="s">
        <v>643</v>
      </c>
      <c r="BD361" s="1151" t="str">
        <f>IFERROR(IF(Q361="","",IF(ISBLANK(INDEX(内線情報!$G$5:$G$54,Q361)),1,DS361)),"")&amp;""</f>
        <v/>
      </c>
      <c r="BE361" s="1180"/>
      <c r="BW361" s="50"/>
      <c r="CH361" s="50"/>
      <c r="CI361" s="50"/>
      <c r="DA361" s="1153" t="str">
        <f>IF(DA357="grey","grey",IF(AND(B358&lt;&gt;$BG$7,B358&lt;&gt;$BG$9,B358&lt;&gt;$BG$13,B358&lt;&gt;$BG$12),"grey",IF(B361="","yellow",IF(COUNTIF($CN$6:$CN$32,B361)&gt;0,"","red"))))</f>
        <v>grey</v>
      </c>
      <c r="DB361" s="1154"/>
      <c r="DC361" s="1153" t="str">
        <f>IF(DC357="grey","grey",IF(AND(D358&lt;&gt;$BG$7,D358&lt;&gt;$BG$9,D358&lt;&gt;$BG$13,D358&lt;&gt;$BG$12),"grey",IF(D361="","yellow",IF(COUNTIF($CN$6:$CN$32,D361)&gt;0,"","red"))))</f>
        <v>grey</v>
      </c>
      <c r="DD361" s="1154"/>
      <c r="DE361" s="1153" t="str">
        <f>IF(DE357="grey","grey",IF(AND(F358&lt;&gt;$BG$7,F358&lt;&gt;$BG$9,F358&lt;&gt;$BG$13,F358&lt;&gt;$BG$12),"grey",IF(F361="","yellow",IF(COUNTIF($CN$6:$CN$32,F361)&gt;0,"","red"))))</f>
        <v>grey</v>
      </c>
      <c r="DF361" s="1154"/>
      <c r="DG361" s="1153" t="str">
        <f>IF(DG357="grey","grey",IF(AND(H358&lt;&gt;$BG$7,H358&lt;&gt;$BG$9,H358&lt;&gt;$BG$13,H358&lt;&gt;$BG$12),"grey",IF(H361="","yellow",IF(COUNTIF($CN$6:$CN$32,H361)&gt;0,"","red"))))</f>
        <v>grey</v>
      </c>
      <c r="DH361" s="1154"/>
      <c r="DI361" s="1153" t="str">
        <f>IF(DI357="grey","grey",IF(AND(J358&lt;&gt;$BG$7,J358&lt;&gt;$BG$9,J358&lt;&gt;$BG$13,J358&lt;&gt;$BG$12),"grey",IF(J361="","yellow",IF(COUNTIF($CN$6:$CN$32,J361)&gt;0,"","red"))))</f>
        <v>grey</v>
      </c>
      <c r="DJ361" s="1154"/>
      <c r="DK361" s="1153" t="str">
        <f>IF(DK357="grey","grey",IF(AND(L358&lt;&gt;$BG$7,L358&lt;&gt;$BG$9,L358&lt;&gt;$BG$13,L358&lt;&gt;$BG$12),"grey",IF(L361="","yellow",IF(COUNTIF($CN$6:$CN$32,L361)&gt;0,"","red"))))</f>
        <v>grey</v>
      </c>
      <c r="DL361" s="1154"/>
      <c r="DM361" s="22" t="str">
        <f>IFERROR(INDEX(内線情報!$BL$5:$BL$41,MATCH(R361,内線情報!$AI$5:$AI$43,0),1),"")</f>
        <v/>
      </c>
      <c r="DS361" s="1141" t="e">
        <f>INDEX(内線情報!$G$5:$G$54,MATCH(Q361,DK,0))</f>
        <v>#N/A</v>
      </c>
      <c r="DV361" s="1153"/>
      <c r="DW361" s="1154"/>
      <c r="DX361" s="1153"/>
      <c r="DY361" s="1154"/>
      <c r="DZ361" s="1153"/>
      <c r="EA361" s="1154"/>
      <c r="EB361" s="1153"/>
      <c r="EC361" s="1154"/>
      <c r="ED361" s="1153"/>
      <c r="EE361" s="1154"/>
      <c r="EF361" s="1153"/>
      <c r="EG361" s="1154"/>
      <c r="ET361" s="1153"/>
      <c r="EU361" s="1154"/>
      <c r="EV361" s="1153"/>
      <c r="EW361" s="1154"/>
      <c r="EX361" s="1153"/>
      <c r="EY361" s="1154"/>
      <c r="EZ361" s="1153"/>
      <c r="FA361" s="1154"/>
      <c r="FB361" s="1153"/>
      <c r="FC361" s="1154"/>
      <c r="FD361" s="1153"/>
      <c r="FE361" s="1154"/>
      <c r="FF361" s="411"/>
      <c r="FG361" s="411"/>
      <c r="FH361" s="411"/>
      <c r="FI361" s="411"/>
      <c r="FJ361" s="411"/>
      <c r="FK361" s="411"/>
      <c r="FL361" s="411"/>
      <c r="FM361" s="411"/>
      <c r="FN361" s="411"/>
      <c r="FO361" s="411"/>
      <c r="FP361" s="411"/>
      <c r="FQ361" s="411"/>
      <c r="FR361" s="1153"/>
      <c r="FS361" s="1154"/>
      <c r="FT361" s="1153"/>
      <c r="FU361" s="1154"/>
      <c r="FV361" s="1153"/>
      <c r="FW361" s="1154"/>
      <c r="FX361" s="1153"/>
      <c r="FY361" s="1154"/>
      <c r="FZ361" s="1153"/>
      <c r="GA361" s="1154"/>
      <c r="GB361" s="1153"/>
      <c r="GC361" s="1154"/>
      <c r="GE361" s="1151" t="str">
        <f>IF($GF361="grey","grey","")</f>
        <v>grey</v>
      </c>
      <c r="GF361" s="1151" t="str">
        <f>IF($GG361="grey","grey","")</f>
        <v>grey</v>
      </c>
      <c r="GG361" s="1160" t="str">
        <f>IF(Q361="","grey",IF(COUNTIF(Q:Q,Q361)&gt;1,"red",IF(COUNTIF(_DK,Q361)&gt;0,"","red")))</f>
        <v>grey</v>
      </c>
      <c r="GH361" s="1151" t="str">
        <f>IF($GF361="grey","grey","")</f>
        <v>grey</v>
      </c>
      <c r="GI361" s="633" t="str">
        <f t="shared" ref="GI361:HR361" si="957">IF(GI358="grey","grey",IF($GG361="grey","grey",IF(S361="","yellow",IF(COUNTIF($CT$6:$CT$21,S361)&gt;0,"","red"))))</f>
        <v>grey</v>
      </c>
      <c r="GJ361" s="633" t="str">
        <f t="shared" si="957"/>
        <v>grey</v>
      </c>
      <c r="GK361" s="633" t="str">
        <f t="shared" si="957"/>
        <v>grey</v>
      </c>
      <c r="GL361" s="633" t="str">
        <f t="shared" si="957"/>
        <v>grey</v>
      </c>
      <c r="GM361" s="633" t="str">
        <f t="shared" si="957"/>
        <v>grey</v>
      </c>
      <c r="GN361" s="633" t="str">
        <f t="shared" si="957"/>
        <v>grey</v>
      </c>
      <c r="GO361" s="633" t="str">
        <f t="shared" si="957"/>
        <v>grey</v>
      </c>
      <c r="GP361" s="633" t="str">
        <f t="shared" si="957"/>
        <v>grey</v>
      </c>
      <c r="GQ361" s="633" t="str">
        <f t="shared" si="957"/>
        <v>grey</v>
      </c>
      <c r="GR361" s="633" t="str">
        <f t="shared" si="957"/>
        <v>grey</v>
      </c>
      <c r="GS361" s="633" t="str">
        <f t="shared" si="957"/>
        <v>grey</v>
      </c>
      <c r="GT361" s="633" t="str">
        <f t="shared" si="957"/>
        <v>grey</v>
      </c>
      <c r="GU361" s="633" t="str">
        <f t="shared" si="957"/>
        <v>grey</v>
      </c>
      <c r="GV361" s="633" t="str">
        <f t="shared" si="957"/>
        <v>grey</v>
      </c>
      <c r="GW361" s="633" t="str">
        <f t="shared" si="957"/>
        <v>grey</v>
      </c>
      <c r="GX361" s="633" t="str">
        <f t="shared" si="957"/>
        <v>grey</v>
      </c>
      <c r="GY361" s="633" t="str">
        <f t="shared" si="957"/>
        <v>grey</v>
      </c>
      <c r="GZ361" s="633" t="str">
        <f t="shared" si="957"/>
        <v>grey</v>
      </c>
      <c r="HA361" s="633" t="str">
        <f t="shared" si="957"/>
        <v>grey</v>
      </c>
      <c r="HB361" s="633" t="str">
        <f t="shared" si="957"/>
        <v>grey</v>
      </c>
      <c r="HC361" s="633" t="str">
        <f t="shared" si="957"/>
        <v>grey</v>
      </c>
      <c r="HD361" s="633" t="str">
        <f t="shared" si="957"/>
        <v>grey</v>
      </c>
      <c r="HE361" s="633" t="str">
        <f t="shared" si="957"/>
        <v>grey</v>
      </c>
      <c r="HF361" s="633" t="str">
        <f t="shared" si="957"/>
        <v>grey</v>
      </c>
      <c r="HG361" s="633" t="str">
        <f t="shared" si="957"/>
        <v>grey</v>
      </c>
      <c r="HH361" s="633" t="str">
        <f t="shared" si="957"/>
        <v>grey</v>
      </c>
      <c r="HI361" s="633" t="str">
        <f t="shared" si="957"/>
        <v>grey</v>
      </c>
      <c r="HJ361" s="633" t="str">
        <f t="shared" si="957"/>
        <v>grey</v>
      </c>
      <c r="HK361" s="633" t="str">
        <f t="shared" si="957"/>
        <v>grey</v>
      </c>
      <c r="HL361" s="633" t="str">
        <f t="shared" si="957"/>
        <v>grey</v>
      </c>
      <c r="HM361" s="633" t="str">
        <f t="shared" si="957"/>
        <v>grey</v>
      </c>
      <c r="HN361" s="633" t="str">
        <f t="shared" si="957"/>
        <v>grey</v>
      </c>
      <c r="HO361" s="633" t="str">
        <f t="shared" si="957"/>
        <v>grey</v>
      </c>
      <c r="HP361" s="633" t="str">
        <f t="shared" si="957"/>
        <v>grey</v>
      </c>
      <c r="HQ361" s="633" t="str">
        <f t="shared" si="957"/>
        <v>grey</v>
      </c>
      <c r="HR361" s="633" t="str">
        <f t="shared" si="957"/>
        <v>grey</v>
      </c>
      <c r="HS361" s="1162" t="str">
        <f>IF($GG361="grey","grey",IF(BC361="","",IF(COUNTIF($CV$6:$CV$7,BC361)&gt;0,"","red")))</f>
        <v>grey</v>
      </c>
      <c r="HT361" s="1151" t="str">
        <f>IF($GG361="grey","grey","")</f>
        <v>grey</v>
      </c>
      <c r="HU361" s="1160" t="str">
        <f>IF($GG361="grey","grey","")</f>
        <v>grey</v>
      </c>
    </row>
    <row r="362" spans="2:229">
      <c r="B362" s="1186" t="s">
        <v>291</v>
      </c>
      <c r="C362" s="1187"/>
      <c r="D362" s="1186" t="s">
        <v>292</v>
      </c>
      <c r="E362" s="1187"/>
      <c r="F362" s="1186" t="s">
        <v>293</v>
      </c>
      <c r="G362" s="1187"/>
      <c r="H362" s="1186" t="s">
        <v>294</v>
      </c>
      <c r="I362" s="1187"/>
      <c r="J362" s="1186" t="s">
        <v>295</v>
      </c>
      <c r="K362" s="1187"/>
      <c r="L362" s="1186" t="s">
        <v>296</v>
      </c>
      <c r="M362" s="1187"/>
      <c r="N362" s="30"/>
      <c r="O362" s="1152"/>
      <c r="P362" s="1152"/>
      <c r="Q362" s="1161"/>
      <c r="R362" s="1152"/>
      <c r="S362" s="635" t="s">
        <v>643</v>
      </c>
      <c r="T362" s="635" t="s">
        <v>643</v>
      </c>
      <c r="U362" s="635" t="s">
        <v>643</v>
      </c>
      <c r="V362" s="635" t="s">
        <v>643</v>
      </c>
      <c r="W362" s="635" t="s">
        <v>643</v>
      </c>
      <c r="X362" s="635" t="s">
        <v>643</v>
      </c>
      <c r="Y362" s="635" t="s">
        <v>643</v>
      </c>
      <c r="Z362" s="635" t="s">
        <v>643</v>
      </c>
      <c r="AA362" s="635" t="s">
        <v>643</v>
      </c>
      <c r="AB362" s="635" t="s">
        <v>643</v>
      </c>
      <c r="AC362" s="635" t="s">
        <v>643</v>
      </c>
      <c r="AD362" s="635" t="s">
        <v>643</v>
      </c>
      <c r="AE362" s="635" t="s">
        <v>643</v>
      </c>
      <c r="AF362" s="635" t="s">
        <v>643</v>
      </c>
      <c r="AG362" s="635" t="s">
        <v>643</v>
      </c>
      <c r="AH362" s="635" t="s">
        <v>643</v>
      </c>
      <c r="AI362" s="635" t="s">
        <v>643</v>
      </c>
      <c r="AJ362" s="635" t="s">
        <v>643</v>
      </c>
      <c r="AK362" s="635" t="s">
        <v>643</v>
      </c>
      <c r="AL362" s="635" t="s">
        <v>643</v>
      </c>
      <c r="AM362" s="635" t="s">
        <v>643</v>
      </c>
      <c r="AN362" s="635" t="s">
        <v>643</v>
      </c>
      <c r="AO362" s="635" t="s">
        <v>643</v>
      </c>
      <c r="AP362" s="635" t="s">
        <v>643</v>
      </c>
      <c r="AQ362" s="635" t="s">
        <v>643</v>
      </c>
      <c r="AR362" s="635" t="s">
        <v>643</v>
      </c>
      <c r="AS362" s="635" t="s">
        <v>643</v>
      </c>
      <c r="AT362" s="635" t="s">
        <v>643</v>
      </c>
      <c r="AU362" s="635" t="s">
        <v>643</v>
      </c>
      <c r="AV362" s="635" t="s">
        <v>643</v>
      </c>
      <c r="AW362" s="635" t="s">
        <v>643</v>
      </c>
      <c r="AX362" s="635" t="s">
        <v>643</v>
      </c>
      <c r="AY362" s="635" t="s">
        <v>643</v>
      </c>
      <c r="AZ362" s="635" t="s">
        <v>643</v>
      </c>
      <c r="BA362" s="635" t="s">
        <v>643</v>
      </c>
      <c r="BB362" s="635" t="s">
        <v>643</v>
      </c>
      <c r="BC362" s="1179"/>
      <c r="BD362" s="1152"/>
      <c r="BE362" s="1181"/>
      <c r="BQ362" s="52"/>
      <c r="BS362" s="52"/>
      <c r="BU362" s="52"/>
      <c r="BV362" s="50"/>
      <c r="BW362" s="52"/>
      <c r="BY362" s="52"/>
      <c r="CA362" s="52"/>
      <c r="CC362" s="52"/>
      <c r="CE362" s="52"/>
      <c r="CG362" s="52"/>
      <c r="CH362" s="50"/>
      <c r="CI362" s="52"/>
      <c r="CK362" s="52"/>
      <c r="CM362" s="52"/>
      <c r="DA362" s="1166" t="str">
        <f>IFERROR(IF(COUNT(Q361:Q386)&gt;0,IF($DN360&lt;8,"grey",B362),"grey"),B362)</f>
        <v>grey</v>
      </c>
      <c r="DB362" s="1167"/>
      <c r="DC362" s="1166" t="str">
        <f>IFERROR(IF(COUNT(Q361:Q386)&gt;0,IF($DN360&lt;8,"grey",D362),"grey"),D362)</f>
        <v>grey</v>
      </c>
      <c r="DD362" s="1167"/>
      <c r="DE362" s="1166" t="str">
        <f>IFERROR(IF(COUNT(Q361:Q386)&gt;0,IF($DN360&lt;18,"grey",F362),"grey"),F362)</f>
        <v>grey</v>
      </c>
      <c r="DF362" s="1167"/>
      <c r="DG362" s="1166" t="str">
        <f>IFERROR(IF(COUNT(Q361:Q386)&gt;0,IF($DN360&lt;18,"grey",H362),"grey"),H362)</f>
        <v>grey</v>
      </c>
      <c r="DH362" s="1167"/>
      <c r="DI362" s="1166" t="str">
        <f>IFERROR(IF(COUNT(Q361:Q386)&gt;0,IF($DN360&lt;18,"grey",J362),"grey"),J362)</f>
        <v>grey</v>
      </c>
      <c r="DJ362" s="1167"/>
      <c r="DK362" s="1166" t="str">
        <f>IFERROR(IF(COUNT(Q361:Q386)&gt;0,IF($DN360&lt;18,"grey",L362),"grey"),L362)</f>
        <v>grey</v>
      </c>
      <c r="DL362" s="1167"/>
      <c r="DM362" s="22" t="str">
        <f>IFERROR(INDEX(内線情報!$BL$5:$BL$41,MATCH(R362,内線情報!$AI$5:$AI$43,0),1),"")</f>
        <v/>
      </c>
      <c r="DS362" s="1141"/>
      <c r="DV362" s="1166"/>
      <c r="DW362" s="1167"/>
      <c r="DX362" s="1166"/>
      <c r="DY362" s="1167"/>
      <c r="DZ362" s="1166"/>
      <c r="EA362" s="1167"/>
      <c r="EB362" s="1166"/>
      <c r="EC362" s="1167"/>
      <c r="ED362" s="1166"/>
      <c r="EE362" s="1167"/>
      <c r="EF362" s="1166"/>
      <c r="EG362" s="1167"/>
      <c r="ET362" s="1166"/>
      <c r="EU362" s="1167"/>
      <c r="EV362" s="1166"/>
      <c r="EW362" s="1167"/>
      <c r="EX362" s="1166"/>
      <c r="EY362" s="1167"/>
      <c r="EZ362" s="1166"/>
      <c r="FA362" s="1167"/>
      <c r="FB362" s="1166"/>
      <c r="FC362" s="1167"/>
      <c r="FD362" s="1166"/>
      <c r="FE362" s="1167"/>
      <c r="FF362" s="420"/>
      <c r="FG362" s="420"/>
      <c r="FH362" s="420"/>
      <c r="FI362" s="420"/>
      <c r="FJ362" s="420"/>
      <c r="FK362" s="420"/>
      <c r="FL362" s="420"/>
      <c r="FM362" s="420"/>
      <c r="FN362" s="420"/>
      <c r="FO362" s="420"/>
      <c r="FP362" s="420"/>
      <c r="FQ362" s="420"/>
      <c r="FR362" s="1166"/>
      <c r="FS362" s="1167"/>
      <c r="FT362" s="1166"/>
      <c r="FU362" s="1167"/>
      <c r="FV362" s="1166"/>
      <c r="FW362" s="1167"/>
      <c r="FX362" s="1166"/>
      <c r="FY362" s="1167"/>
      <c r="FZ362" s="1166"/>
      <c r="GA362" s="1167"/>
      <c r="GB362" s="1166"/>
      <c r="GC362" s="1167"/>
      <c r="GE362" s="1152"/>
      <c r="GF362" s="1152"/>
      <c r="GG362" s="1161"/>
      <c r="GH362" s="1152"/>
      <c r="GI362" s="633" t="str">
        <f t="shared" ref="GI362:HR362" si="958">IF(GI358="grey","grey",IF($GG361="grey","grey",IF(S362="","yellow",IF(COUNTIF($CW$6:$CW$7,S362)&gt;0,"","red"))))</f>
        <v>grey</v>
      </c>
      <c r="GJ362" s="633" t="str">
        <f t="shared" si="958"/>
        <v>grey</v>
      </c>
      <c r="GK362" s="633" t="str">
        <f t="shared" si="958"/>
        <v>grey</v>
      </c>
      <c r="GL362" s="633" t="str">
        <f t="shared" si="958"/>
        <v>grey</v>
      </c>
      <c r="GM362" s="633" t="str">
        <f t="shared" si="958"/>
        <v>grey</v>
      </c>
      <c r="GN362" s="633" t="str">
        <f t="shared" si="958"/>
        <v>grey</v>
      </c>
      <c r="GO362" s="633" t="str">
        <f t="shared" si="958"/>
        <v>grey</v>
      </c>
      <c r="GP362" s="633" t="str">
        <f t="shared" si="958"/>
        <v>grey</v>
      </c>
      <c r="GQ362" s="633" t="str">
        <f t="shared" si="958"/>
        <v>grey</v>
      </c>
      <c r="GR362" s="633" t="str">
        <f t="shared" si="958"/>
        <v>grey</v>
      </c>
      <c r="GS362" s="633" t="str">
        <f t="shared" si="958"/>
        <v>grey</v>
      </c>
      <c r="GT362" s="633" t="str">
        <f t="shared" si="958"/>
        <v>grey</v>
      </c>
      <c r="GU362" s="633" t="str">
        <f t="shared" si="958"/>
        <v>grey</v>
      </c>
      <c r="GV362" s="633" t="str">
        <f t="shared" si="958"/>
        <v>grey</v>
      </c>
      <c r="GW362" s="633" t="str">
        <f t="shared" si="958"/>
        <v>grey</v>
      </c>
      <c r="GX362" s="633" t="str">
        <f t="shared" si="958"/>
        <v>grey</v>
      </c>
      <c r="GY362" s="633" t="str">
        <f t="shared" si="958"/>
        <v>grey</v>
      </c>
      <c r="GZ362" s="633" t="str">
        <f t="shared" si="958"/>
        <v>grey</v>
      </c>
      <c r="HA362" s="633" t="str">
        <f t="shared" si="958"/>
        <v>grey</v>
      </c>
      <c r="HB362" s="633" t="str">
        <f t="shared" si="958"/>
        <v>grey</v>
      </c>
      <c r="HC362" s="633" t="str">
        <f t="shared" si="958"/>
        <v>grey</v>
      </c>
      <c r="HD362" s="633" t="str">
        <f t="shared" si="958"/>
        <v>grey</v>
      </c>
      <c r="HE362" s="633" t="str">
        <f t="shared" si="958"/>
        <v>grey</v>
      </c>
      <c r="HF362" s="633" t="str">
        <f t="shared" si="958"/>
        <v>grey</v>
      </c>
      <c r="HG362" s="633" t="str">
        <f t="shared" si="958"/>
        <v>grey</v>
      </c>
      <c r="HH362" s="633" t="str">
        <f t="shared" si="958"/>
        <v>grey</v>
      </c>
      <c r="HI362" s="633" t="str">
        <f t="shared" si="958"/>
        <v>grey</v>
      </c>
      <c r="HJ362" s="633" t="str">
        <f t="shared" si="958"/>
        <v>grey</v>
      </c>
      <c r="HK362" s="633" t="str">
        <f t="shared" si="958"/>
        <v>grey</v>
      </c>
      <c r="HL362" s="633" t="str">
        <f t="shared" si="958"/>
        <v>grey</v>
      </c>
      <c r="HM362" s="633" t="str">
        <f t="shared" si="958"/>
        <v>grey</v>
      </c>
      <c r="HN362" s="633" t="str">
        <f t="shared" si="958"/>
        <v>grey</v>
      </c>
      <c r="HO362" s="633" t="str">
        <f t="shared" si="958"/>
        <v>grey</v>
      </c>
      <c r="HP362" s="633" t="str">
        <f t="shared" si="958"/>
        <v>grey</v>
      </c>
      <c r="HQ362" s="633" t="str">
        <f t="shared" si="958"/>
        <v>grey</v>
      </c>
      <c r="HR362" s="633" t="str">
        <f t="shared" si="958"/>
        <v>grey</v>
      </c>
      <c r="HS362" s="1163"/>
      <c r="HT362" s="1152"/>
      <c r="HU362" s="1161"/>
    </row>
    <row r="363" spans="2:229">
      <c r="B363" s="34" t="s">
        <v>57</v>
      </c>
      <c r="C363" s="35"/>
      <c r="D363" s="34" t="s">
        <v>57</v>
      </c>
      <c r="E363" s="35"/>
      <c r="F363" s="34" t="s">
        <v>57</v>
      </c>
      <c r="G363" s="35"/>
      <c r="H363" s="34" t="s">
        <v>57</v>
      </c>
      <c r="I363" s="35"/>
      <c r="J363" s="34" t="s">
        <v>57</v>
      </c>
      <c r="K363" s="35"/>
      <c r="L363" s="34" t="s">
        <v>57</v>
      </c>
      <c r="M363" s="35"/>
      <c r="N363" s="30"/>
      <c r="O363" s="1151">
        <v>2</v>
      </c>
      <c r="P363" s="1151" t="str">
        <f>IFERROR(INDEX(内線情報!$C$5:$C$54,MATCH($Q363,内線情報!$B$5:$B$54,0)),"")&amp;""</f>
        <v/>
      </c>
      <c r="Q363" s="1160"/>
      <c r="R363" s="1151" t="str">
        <f>IFERROR(INDEX(内線情報!$D$5:$D$54,MATCH($Q363,内線情報!$B$5:$B$54,0)),"")&amp;""</f>
        <v/>
      </c>
      <c r="S363" s="634" t="s">
        <v>643</v>
      </c>
      <c r="T363" s="634" t="s">
        <v>643</v>
      </c>
      <c r="U363" s="634" t="s">
        <v>643</v>
      </c>
      <c r="V363" s="634" t="s">
        <v>643</v>
      </c>
      <c r="W363" s="634" t="s">
        <v>643</v>
      </c>
      <c r="X363" s="634" t="s">
        <v>643</v>
      </c>
      <c r="Y363" s="634" t="s">
        <v>643</v>
      </c>
      <c r="Z363" s="634" t="s">
        <v>643</v>
      </c>
      <c r="AA363" s="634" t="s">
        <v>643</v>
      </c>
      <c r="AB363" s="634" t="s">
        <v>643</v>
      </c>
      <c r="AC363" s="634" t="s">
        <v>643</v>
      </c>
      <c r="AD363" s="634" t="s">
        <v>643</v>
      </c>
      <c r="AE363" s="634" t="s">
        <v>643</v>
      </c>
      <c r="AF363" s="634" t="s">
        <v>643</v>
      </c>
      <c r="AG363" s="634" t="s">
        <v>643</v>
      </c>
      <c r="AH363" s="634" t="s">
        <v>643</v>
      </c>
      <c r="AI363" s="634" t="s">
        <v>643</v>
      </c>
      <c r="AJ363" s="634" t="s">
        <v>643</v>
      </c>
      <c r="AK363" s="634" t="s">
        <v>643</v>
      </c>
      <c r="AL363" s="634" t="s">
        <v>643</v>
      </c>
      <c r="AM363" s="634" t="s">
        <v>643</v>
      </c>
      <c r="AN363" s="634" t="s">
        <v>643</v>
      </c>
      <c r="AO363" s="634" t="s">
        <v>643</v>
      </c>
      <c r="AP363" s="634" t="s">
        <v>643</v>
      </c>
      <c r="AQ363" s="634" t="s">
        <v>643</v>
      </c>
      <c r="AR363" s="634" t="s">
        <v>643</v>
      </c>
      <c r="AS363" s="634" t="s">
        <v>643</v>
      </c>
      <c r="AT363" s="634" t="s">
        <v>643</v>
      </c>
      <c r="AU363" s="634" t="s">
        <v>643</v>
      </c>
      <c r="AV363" s="634" t="s">
        <v>643</v>
      </c>
      <c r="AW363" s="634" t="s">
        <v>643</v>
      </c>
      <c r="AX363" s="634" t="s">
        <v>643</v>
      </c>
      <c r="AY363" s="634" t="s">
        <v>643</v>
      </c>
      <c r="AZ363" s="634" t="s">
        <v>643</v>
      </c>
      <c r="BA363" s="634" t="s">
        <v>643</v>
      </c>
      <c r="BB363" s="634" t="s">
        <v>643</v>
      </c>
      <c r="BC363" s="1178" t="s">
        <v>643</v>
      </c>
      <c r="BD363" s="1151" t="str">
        <f>IFERROR(IF(Q363="","",IF(ISBLANK(INDEX(内線情報!$G$5:$G$54,Q363)),1,DS363)),"")&amp;""</f>
        <v/>
      </c>
      <c r="BE363" s="1180"/>
      <c r="BU363" s="50"/>
      <c r="BV363" s="50"/>
      <c r="BW363" s="50"/>
      <c r="CG363" s="50"/>
      <c r="CH363" s="50"/>
      <c r="CI363" s="50"/>
      <c r="DA363" s="34" t="str">
        <f>IF(DA362="grey","grey",IF(B363="","yellow",IF(COUNTIF($BG$6:$BG$39,B363)&gt;0,"","red")))</f>
        <v>grey</v>
      </c>
      <c r="DB363" s="35" t="str">
        <f ca="1">IF(DA362="grey","grey",IFERROR(IF(COUNTIF(INDIRECT(B363),SUBSTITUTE(C363,"*","~")),EU363,"red"),IF(AND(C363&lt;&gt;$BG$7,C363&lt;&gt;$BG$8,C363&lt;&gt;$BG$9,C363&lt;&gt;$BG$10,C363&lt;&gt;$BG$11,C363&lt;&gt;$BG$12,C363&lt;&gt;$BG$13),"grey",EU363)))</f>
        <v>grey</v>
      </c>
      <c r="DC363" s="34" t="str">
        <f>IF(DC362="grey","grey",IF(D363="","yellow",IF(COUNTIF($BG$6:$BG$39,D363)&gt;0,"","red")))</f>
        <v>grey</v>
      </c>
      <c r="DD363" s="35" t="str">
        <f ca="1">IF(DC362="grey","grey",IFERROR(IF(COUNTIF(INDIRECT(D363),SUBSTITUTE(E363,"*","~")),EW363,"red"),IF(AND(E363&lt;&gt;$BG$7,E363&lt;&gt;$BG$8,E363&lt;&gt;$BG$9,E363&lt;&gt;$BG$10,E363&lt;&gt;$BG$11,E363&lt;&gt;$BG$12,E363&lt;&gt;$BG$13),"grey",EW363)))</f>
        <v>grey</v>
      </c>
      <c r="DE363" s="34" t="str">
        <f>IF(DE362="grey","grey",IF(F363="","yellow",IF(COUNTIF($BG$6:$BG$39,F363)&gt;0,"","red")))</f>
        <v>grey</v>
      </c>
      <c r="DF363" s="35" t="str">
        <f ca="1">IF(DE362="grey","grey",IFERROR(IF(COUNTIF(INDIRECT(F363),SUBSTITUTE(G363,"*","~")),EY363,"red"),IF(AND(G363&lt;&gt;$BG$7,G363&lt;&gt;$BG$8,G363&lt;&gt;$BG$9,G363&lt;&gt;$BG$10,G363&lt;&gt;$BG$11,G363&lt;&gt;$BG$12,G363&lt;&gt;$BG$13),"grey",EY363)))</f>
        <v>grey</v>
      </c>
      <c r="DG363" s="34" t="str">
        <f>IF(DG362="grey","grey",IF(H363="","yellow",IF(COUNTIF($BG$6:$BG$39,H363)&gt;0,"","red")))</f>
        <v>grey</v>
      </c>
      <c r="DH363" s="35" t="str">
        <f ca="1">IF(DG362="grey","grey",IFERROR(IF(COUNTIF(INDIRECT(H363),SUBSTITUTE(I363,"*","~")),FA363,"red"),IF(AND(I363&lt;&gt;$BG$7,I363&lt;&gt;$BG$8,I363&lt;&gt;$BG$9,I363&lt;&gt;$BG$10,I363&lt;&gt;$BG$11,I363&lt;&gt;$BG$12,I363&lt;&gt;$BG$13),"grey",FA363)))</f>
        <v>grey</v>
      </c>
      <c r="DI363" s="34" t="str">
        <f>IF(DI362="grey","grey",IF(J363="","yellow",IF(COUNTIF($BG$6:$BG$39,J363)&gt;0,"","red")))</f>
        <v>grey</v>
      </c>
      <c r="DJ363" s="35" t="str">
        <f ca="1">IF(DI362="grey","grey",IFERROR(IF(COUNTIF(INDIRECT(J363),SUBSTITUTE(K363,"*","~")),FC363,"red"),IF(AND(K363&lt;&gt;$BG$7,K363&lt;&gt;$BG$8,K363&lt;&gt;$BG$9,K363&lt;&gt;$BG$10,K363&lt;&gt;$BG$11,K363&lt;&gt;$BG$12,K363&lt;&gt;$BG$13),"grey",FC363)))</f>
        <v>grey</v>
      </c>
      <c r="DK363" s="34" t="str">
        <f>IF(DK362="grey","grey",IF(L363="","yellow",IF(COUNTIF($BG$6:$BG$39,L363)&gt;0,"","red")))</f>
        <v>grey</v>
      </c>
      <c r="DL363" s="35" t="str">
        <f ca="1">IF(DK362="grey","grey",IFERROR(IF(COUNTIF(INDIRECT(L363),SUBSTITUTE(M363,"*","~")),FE363,"red"),IF(AND(M363&lt;&gt;$BG$7,M363&lt;&gt;$BG$8,M363&lt;&gt;$BG$9,M363&lt;&gt;$BG$10,M363&lt;&gt;$BG$11,M363&lt;&gt;$BG$12,M363&lt;&gt;$BG$13),"grey",FE363)))</f>
        <v>grey</v>
      </c>
      <c r="DM363" s="22" t="str">
        <f>IFERROR(INDEX(内線情報!$BL$5:$BL$41,MATCH(R363,内線情報!$AI$5:$AI$43,0),1),"")</f>
        <v/>
      </c>
      <c r="DS363" s="1141" t="e">
        <f>INDEX(内線情報!$G$5:$G$54,MATCH(Q363,DK,0))</f>
        <v>#N/A</v>
      </c>
      <c r="DV363" s="34" t="str">
        <f>CONCATENATE(B363,C363)</f>
        <v>未使用</v>
      </c>
      <c r="DW363" s="35"/>
      <c r="DX363" s="34" t="str">
        <f>CONCATENATE(D363,E363)</f>
        <v>未使用</v>
      </c>
      <c r="DY363" s="35"/>
      <c r="DZ363" s="34" t="str">
        <f>CONCATENATE(F363,G363)</f>
        <v>未使用</v>
      </c>
      <c r="EA363" s="35"/>
      <c r="EB363" s="34" t="str">
        <f>CONCATENATE(H363,I363)</f>
        <v>未使用</v>
      </c>
      <c r="EC363" s="35"/>
      <c r="ED363" s="34" t="str">
        <f>CONCATENATE(J363,K363)</f>
        <v>未使用</v>
      </c>
      <c r="EE363" s="35"/>
      <c r="EF363" s="34" t="str">
        <f>CONCATENATE(L363,M363)</f>
        <v>未使用</v>
      </c>
      <c r="EG363" s="35"/>
      <c r="EH363" s="22">
        <f>COUNTIF($DV$6:$EG$34,DV363)</f>
        <v>18</v>
      </c>
      <c r="EJ363" s="22">
        <f>COUNTIF($DV$6:$EG$34,DX363)</f>
        <v>18</v>
      </c>
      <c r="EL363" s="22">
        <f>COUNTIF($DV$6:$EG$34,DZ363)</f>
        <v>18</v>
      </c>
      <c r="EN363" s="22">
        <f>COUNTIF($DV$6:$EG$34,EB363)</f>
        <v>18</v>
      </c>
      <c r="EP363" s="22">
        <f>COUNTIF($DV$6:$EG$34,ED363)</f>
        <v>18</v>
      </c>
      <c r="ER363" s="22">
        <f>COUNTIF($DV$6:$EG$34,EF363)</f>
        <v>18</v>
      </c>
      <c r="ET363" s="34" t="str">
        <f>IF(DV363="未使用","",IF(EH363&lt;2,"","red"))</f>
        <v/>
      </c>
      <c r="EU363" s="35" t="str">
        <f>IF(B363="ボックスキー","",IF(C363="","red",FS363))</f>
        <v>red</v>
      </c>
      <c r="EV363" s="34" t="str">
        <f>IF(DX363="未使用","",IF(EJ363&lt;2,"","red"))</f>
        <v/>
      </c>
      <c r="EW363" s="35" t="str">
        <f>IF(D363="ボックスキー","",IF(E363="","red",FU363))</f>
        <v>red</v>
      </c>
      <c r="EX363" s="34" t="str">
        <f>IF(DZ363="未使用","",IF(EL363&lt;2,"","red"))</f>
        <v/>
      </c>
      <c r="EY363" s="35" t="str">
        <f>IF(F363="ボックスキー","",IF(G363="","red",FW363))</f>
        <v>red</v>
      </c>
      <c r="EZ363" s="34" t="str">
        <f>IF(EB363="未使用","",IF(EN363&lt;2,"","red"))</f>
        <v/>
      </c>
      <c r="FA363" s="35" t="str">
        <f>IF(H363="ボックスキー","",IF(I363="","red",FY363))</f>
        <v>red</v>
      </c>
      <c r="FB363" s="34" t="str">
        <f>IF(ED363="未使用","",IF(EP363&lt;2,"","red"))</f>
        <v/>
      </c>
      <c r="FC363" s="35" t="str">
        <f>IF(J363="ボックスキー","",IF(K363="","red",GA363))</f>
        <v>red</v>
      </c>
      <c r="FD363" s="34" t="str">
        <f>IF(EF363="未使用","",IF(ER363&lt;2,"","red"))</f>
        <v/>
      </c>
      <c r="FE363" s="35" t="str">
        <f>IF(L363="ボックスキー","",IF(M363="","red",GC363))</f>
        <v>red</v>
      </c>
      <c r="FF363" s="419"/>
      <c r="FG363" s="419"/>
      <c r="FH363" s="419"/>
      <c r="FI363" s="419"/>
      <c r="FJ363" s="419"/>
      <c r="FK363" s="419"/>
      <c r="FL363" s="419"/>
      <c r="FM363" s="419"/>
      <c r="FN363" s="419"/>
      <c r="FO363" s="419"/>
      <c r="FP363" s="419"/>
      <c r="FQ363" s="419"/>
      <c r="FR363" s="34"/>
      <c r="FS363" s="35" t="str">
        <f>IF(B363=$FG$6,INDEX($FG$7:$FG$18,C363),IF(B363=$FH$6,INDEX($FH$7:$FH$12,C363),IF(B363=$FI$6,INDEX($FI$7:$FI$18,C363),IF(B363=$FJ$6,INDEX($FJ$7:$FJ$56,C363),"none"))))</f>
        <v>none</v>
      </c>
      <c r="FT363" s="34"/>
      <c r="FU363" s="35" t="str">
        <f>IF(D363=$FG$6,INDEX($FG$7:$FG$18,E363),IF(D363=$FH$6,INDEX($FH$7:$FH$12,E363),IF(D363=$FI$6,INDEX($FI$7:$FI$18,E363),IF(D363=$FJ$6,INDEX($FJ$7:$FJ$56,E363),"none"))))</f>
        <v>none</v>
      </c>
      <c r="FV363" s="34"/>
      <c r="FW363" s="35" t="str">
        <f>IF(F363=$FG$6,INDEX($FG$7:$FG$18,G363),IF(F363=$FH$6,INDEX($FH$7:$FH$12,G363),IF(F363=$FI$6,INDEX($FI$7:$FI$18,G363),IF(F363=$FJ$6,INDEX($FJ$7:$FJ$56,G363),"none"))))</f>
        <v>none</v>
      </c>
      <c r="FX363" s="34"/>
      <c r="FY363" s="35" t="str">
        <f>IF(H363=$FG$6,INDEX($FG$7:$FG$18,I363),IF(H363=$FH$6,INDEX($FH$7:$FH$12,I363),IF(H363=$FI$6,INDEX($FI$7:$FI$18,I363),IF(H363=$FJ$6,INDEX($FJ$7:$FJ$56,I363),"none"))))</f>
        <v>none</v>
      </c>
      <c r="FZ363" s="34"/>
      <c r="GA363" s="35" t="str">
        <f>IF(J363=$FG$6,INDEX($FG$7:$FG$18,K363),IF(J363=$FH$6,INDEX($FH$7:$FH$12,K363),IF(J363=$FI$6,INDEX($FI$7:$FI$18,K363),IF(J363=$FJ$6,INDEX($FJ$7:$FJ$56,K363),"none"))))</f>
        <v>none</v>
      </c>
      <c r="GB363" s="34"/>
      <c r="GC363" s="35" t="str">
        <f>IF(L363=$FG$6,INDEX($FG$7:$FG$18,M363),IF(L363=$FH$6,INDEX($FH$7:$FH$12,M363),IF(L363=$FI$6,INDEX($FI$7:$FI$18,M363),IF(L363=$FJ$6,INDEX($FJ$7:$FJ$56,M363),"none"))))</f>
        <v>none</v>
      </c>
      <c r="GE363" s="1151" t="str">
        <f>IF($GF363="grey","grey","")</f>
        <v>grey</v>
      </c>
      <c r="GF363" s="1151" t="str">
        <f>IF($GG363="grey","grey","")</f>
        <v>grey</v>
      </c>
      <c r="GG363" s="1160" t="str">
        <f>IF(Q363="","grey",IF(COUNTIF(Q:Q,Q363)&gt;1,"red",IF(COUNTIF(_DK,Q363)&gt;0,"","red")))</f>
        <v>grey</v>
      </c>
      <c r="GH363" s="1151" t="str">
        <f>IF($GF363="grey","grey","")</f>
        <v>grey</v>
      </c>
      <c r="GI363" s="633" t="str">
        <f t="shared" ref="GI363:HR363" si="959">IF(GI358="grey","grey",IF($GG363="grey","grey",IF(S363="","yellow",IF(COUNTIF($CT$6:$CT$21,S363)&gt;0,"","red"))))</f>
        <v>grey</v>
      </c>
      <c r="GJ363" s="633" t="str">
        <f t="shared" si="959"/>
        <v>grey</v>
      </c>
      <c r="GK363" s="633" t="str">
        <f t="shared" si="959"/>
        <v>grey</v>
      </c>
      <c r="GL363" s="633" t="str">
        <f t="shared" si="959"/>
        <v>grey</v>
      </c>
      <c r="GM363" s="633" t="str">
        <f t="shared" si="959"/>
        <v>grey</v>
      </c>
      <c r="GN363" s="633" t="str">
        <f t="shared" si="959"/>
        <v>grey</v>
      </c>
      <c r="GO363" s="633" t="str">
        <f t="shared" si="959"/>
        <v>grey</v>
      </c>
      <c r="GP363" s="633" t="str">
        <f t="shared" si="959"/>
        <v>grey</v>
      </c>
      <c r="GQ363" s="633" t="str">
        <f t="shared" si="959"/>
        <v>grey</v>
      </c>
      <c r="GR363" s="633" t="str">
        <f t="shared" si="959"/>
        <v>grey</v>
      </c>
      <c r="GS363" s="633" t="str">
        <f t="shared" si="959"/>
        <v>grey</v>
      </c>
      <c r="GT363" s="633" t="str">
        <f t="shared" si="959"/>
        <v>grey</v>
      </c>
      <c r="GU363" s="633" t="str">
        <f t="shared" si="959"/>
        <v>grey</v>
      </c>
      <c r="GV363" s="633" t="str">
        <f t="shared" si="959"/>
        <v>grey</v>
      </c>
      <c r="GW363" s="633" t="str">
        <f t="shared" si="959"/>
        <v>grey</v>
      </c>
      <c r="GX363" s="633" t="str">
        <f t="shared" si="959"/>
        <v>grey</v>
      </c>
      <c r="GY363" s="633" t="str">
        <f t="shared" si="959"/>
        <v>grey</v>
      </c>
      <c r="GZ363" s="633" t="str">
        <f t="shared" si="959"/>
        <v>grey</v>
      </c>
      <c r="HA363" s="633" t="str">
        <f t="shared" si="959"/>
        <v>grey</v>
      </c>
      <c r="HB363" s="633" t="str">
        <f t="shared" si="959"/>
        <v>grey</v>
      </c>
      <c r="HC363" s="633" t="str">
        <f t="shared" si="959"/>
        <v>grey</v>
      </c>
      <c r="HD363" s="633" t="str">
        <f t="shared" si="959"/>
        <v>grey</v>
      </c>
      <c r="HE363" s="633" t="str">
        <f t="shared" si="959"/>
        <v>grey</v>
      </c>
      <c r="HF363" s="633" t="str">
        <f t="shared" si="959"/>
        <v>grey</v>
      </c>
      <c r="HG363" s="633" t="str">
        <f t="shared" si="959"/>
        <v>grey</v>
      </c>
      <c r="HH363" s="633" t="str">
        <f t="shared" si="959"/>
        <v>grey</v>
      </c>
      <c r="HI363" s="633" t="str">
        <f t="shared" si="959"/>
        <v>grey</v>
      </c>
      <c r="HJ363" s="633" t="str">
        <f t="shared" si="959"/>
        <v>grey</v>
      </c>
      <c r="HK363" s="633" t="str">
        <f t="shared" si="959"/>
        <v>grey</v>
      </c>
      <c r="HL363" s="633" t="str">
        <f t="shared" si="959"/>
        <v>grey</v>
      </c>
      <c r="HM363" s="633" t="str">
        <f t="shared" si="959"/>
        <v>grey</v>
      </c>
      <c r="HN363" s="633" t="str">
        <f t="shared" si="959"/>
        <v>grey</v>
      </c>
      <c r="HO363" s="633" t="str">
        <f t="shared" si="959"/>
        <v>grey</v>
      </c>
      <c r="HP363" s="633" t="str">
        <f t="shared" si="959"/>
        <v>grey</v>
      </c>
      <c r="HQ363" s="633" t="str">
        <f t="shared" si="959"/>
        <v>grey</v>
      </c>
      <c r="HR363" s="633" t="str">
        <f t="shared" si="959"/>
        <v>grey</v>
      </c>
      <c r="HS363" s="1162" t="str">
        <f t="shared" ref="HS363" si="960">IF($GG363="grey","grey",IF(BC363="","",IF(COUNTIF($CV$6:$CV$7,BC363)&gt;0,"","red")))</f>
        <v>grey</v>
      </c>
      <c r="HT363" s="1151" t="str">
        <f t="shared" ref="HT363:HU363" si="961">IF($GG363="grey","grey","")</f>
        <v>grey</v>
      </c>
      <c r="HU363" s="1160" t="str">
        <f t="shared" si="961"/>
        <v>grey</v>
      </c>
    </row>
    <row r="364" spans="2:229">
      <c r="B364" s="1175" t="str">
        <f>IFERROR(INDEX($DV:$DV,ROW()),"")&amp;""</f>
        <v/>
      </c>
      <c r="C364" s="1176"/>
      <c r="D364" s="1177" t="str">
        <f>IFERROR(INDEX($DX:$DX,ROW()),"")&amp;""</f>
        <v/>
      </c>
      <c r="E364" s="1176"/>
      <c r="F364" s="1175" t="str">
        <f>IFERROR(INDEX($DZ:$DZ,ROW()),"")&amp;""</f>
        <v/>
      </c>
      <c r="G364" s="1176"/>
      <c r="H364" s="1175" t="str">
        <f>IFERROR(INDEX($EB:$EB,ROW()),"")&amp;""</f>
        <v/>
      </c>
      <c r="I364" s="1176"/>
      <c r="J364" s="1175" t="str">
        <f>IFERROR(INDEX($ED:$ED,ROW()),"")&amp;""</f>
        <v/>
      </c>
      <c r="K364" s="1176"/>
      <c r="L364" s="1175" t="str">
        <f>IFERROR(INDEX($EF:$EF,ROW()),"")&amp;""</f>
        <v/>
      </c>
      <c r="M364" s="1176"/>
      <c r="N364" s="30"/>
      <c r="O364" s="1152"/>
      <c r="P364" s="1152"/>
      <c r="Q364" s="1161"/>
      <c r="R364" s="1152"/>
      <c r="S364" s="635" t="s">
        <v>643</v>
      </c>
      <c r="T364" s="635" t="s">
        <v>643</v>
      </c>
      <c r="U364" s="635" t="s">
        <v>643</v>
      </c>
      <c r="V364" s="635" t="s">
        <v>643</v>
      </c>
      <c r="W364" s="635" t="s">
        <v>643</v>
      </c>
      <c r="X364" s="635" t="s">
        <v>643</v>
      </c>
      <c r="Y364" s="635" t="s">
        <v>643</v>
      </c>
      <c r="Z364" s="635" t="s">
        <v>643</v>
      </c>
      <c r="AA364" s="635" t="s">
        <v>643</v>
      </c>
      <c r="AB364" s="635" t="s">
        <v>643</v>
      </c>
      <c r="AC364" s="635" t="s">
        <v>643</v>
      </c>
      <c r="AD364" s="635" t="s">
        <v>643</v>
      </c>
      <c r="AE364" s="635" t="s">
        <v>643</v>
      </c>
      <c r="AF364" s="635" t="s">
        <v>643</v>
      </c>
      <c r="AG364" s="635" t="s">
        <v>643</v>
      </c>
      <c r="AH364" s="635" t="s">
        <v>643</v>
      </c>
      <c r="AI364" s="635" t="s">
        <v>643</v>
      </c>
      <c r="AJ364" s="635" t="s">
        <v>643</v>
      </c>
      <c r="AK364" s="635" t="s">
        <v>643</v>
      </c>
      <c r="AL364" s="635" t="s">
        <v>643</v>
      </c>
      <c r="AM364" s="635" t="s">
        <v>643</v>
      </c>
      <c r="AN364" s="635" t="s">
        <v>643</v>
      </c>
      <c r="AO364" s="635" t="s">
        <v>643</v>
      </c>
      <c r="AP364" s="635" t="s">
        <v>643</v>
      </c>
      <c r="AQ364" s="635" t="s">
        <v>643</v>
      </c>
      <c r="AR364" s="635" t="s">
        <v>643</v>
      </c>
      <c r="AS364" s="635" t="s">
        <v>643</v>
      </c>
      <c r="AT364" s="635" t="s">
        <v>643</v>
      </c>
      <c r="AU364" s="635" t="s">
        <v>643</v>
      </c>
      <c r="AV364" s="635" t="s">
        <v>643</v>
      </c>
      <c r="AW364" s="635" t="s">
        <v>643</v>
      </c>
      <c r="AX364" s="635" t="s">
        <v>643</v>
      </c>
      <c r="AY364" s="635" t="s">
        <v>643</v>
      </c>
      <c r="AZ364" s="635" t="s">
        <v>643</v>
      </c>
      <c r="BA364" s="635" t="s">
        <v>643</v>
      </c>
      <c r="BB364" s="635" t="s">
        <v>643</v>
      </c>
      <c r="BC364" s="1179"/>
      <c r="BD364" s="1152"/>
      <c r="BE364" s="1181"/>
      <c r="BP364" s="50" t="e">
        <f>INDEX(番号!$CA$5:$CB$44,C363,2)</f>
        <v>#VALUE!</v>
      </c>
      <c r="BQ364" s="50" t="str">
        <f>IF(C363="","",IF(BP364="",INDEX(番号!$CA$44:$CB362,C363,2),BP364))</f>
        <v/>
      </c>
      <c r="BR364" s="50" t="e">
        <f>INDEX(番号!$CC$5:$CE$52,C363,3)</f>
        <v>#VALUE!</v>
      </c>
      <c r="BS364" s="50" t="str">
        <f>IF(C363="","",IF(BR364="0",INDEX(番号!$CC$5:$CE$52,C363,2),BR364))&amp;""</f>
        <v/>
      </c>
      <c r="BT364" s="50" t="e">
        <f>INDEX(番号!$CA$5:$CB$44,E363,2)</f>
        <v>#VALUE!</v>
      </c>
      <c r="BU364" s="50" t="str">
        <f>IF(E363="","",IF(BT364="",INDEX(番号!$CA$44:$CB362,E363,2),BT364))&amp;""</f>
        <v/>
      </c>
      <c r="BV364" s="50" t="e">
        <f>INDEX(番号!$CC$5:$CE$52,E363,3)</f>
        <v>#VALUE!</v>
      </c>
      <c r="BW364" s="50" t="str">
        <f>IF(E363="","",IF(BV364="0",INDEX(番号!$CC$5:$CE$52,E363,2),BV364))&amp;""</f>
        <v/>
      </c>
      <c r="BX364" s="50" t="e">
        <f>INDEX(番号!$CA$5:$CB$44,G363,2)</f>
        <v>#VALUE!</v>
      </c>
      <c r="BY364" s="50" t="str">
        <f>IF(G363="","",IF(BX364="",INDEX(番号!$CA$44:$CB362,G363,2),BX364))&amp;""</f>
        <v/>
      </c>
      <c r="BZ364" s="50" t="e">
        <f>INDEX(番号!$CC$5:$CE$52,G363,3)</f>
        <v>#VALUE!</v>
      </c>
      <c r="CA364" s="50" t="str">
        <f>IF(G363="","",IF(BZ364="0",INDEX(番号!$CC$5:$CE$52,G363,2),BZ364))&amp;""</f>
        <v/>
      </c>
      <c r="CB364" s="50" t="e">
        <f>INDEX(番号!$CA$5:$CB$44,I363,2)</f>
        <v>#VALUE!</v>
      </c>
      <c r="CC364" s="50" t="str">
        <f>IF(I363="","",IF(CB364="",INDEX(番号!$CA$44:$CB362,I363,2),CB364))&amp;""</f>
        <v/>
      </c>
      <c r="CD364" s="50" t="e">
        <f>INDEX(番号!$CC$5:$CE$52,I363,3)</f>
        <v>#VALUE!</v>
      </c>
      <c r="CE364" s="50" t="str">
        <f>IF(I363="","",IF(CD364="0",INDEX(番号!$CC$5:$CE$52,I363,2),CD364))&amp;""</f>
        <v/>
      </c>
      <c r="CF364" s="50" t="e">
        <f>INDEX(番号!$CA$5:$CB$44,K363,2)</f>
        <v>#VALUE!</v>
      </c>
      <c r="CG364" s="50" t="str">
        <f>IF(K363="","",IF(CF364="",INDEX(番号!$CA$5:$CB$44,K363,1),CF364))&amp;""</f>
        <v/>
      </c>
      <c r="CH364" s="50" t="e">
        <f>INDEX(番号!$CC$5:$CE$52,K363,3)</f>
        <v>#VALUE!</v>
      </c>
      <c r="CI364" s="50" t="str">
        <f>IF(K363="","",IF(CH364="0",INDEX(番号!$CC$5:$CE$52,K363,2),CH364))&amp;""</f>
        <v/>
      </c>
      <c r="CJ364" s="50" t="e">
        <f>INDEX(番号!$CA$5:$CB$44,M363,2)</f>
        <v>#VALUE!</v>
      </c>
      <c r="CK364" s="50" t="str">
        <f>IF(M363="","",IF(CJ364="",INDEX(番号!$CA$5:$CB$44,M363,1),CJ364))&amp;""</f>
        <v/>
      </c>
      <c r="CL364" s="50" t="e">
        <f>INDEX(番号!$CC$5:$CE$52,M363,3)</f>
        <v>#VALUE!</v>
      </c>
      <c r="CM364" s="50" t="str">
        <f>IF(M363="","",IF(CL364="0",INDEX(番号!$CC$5:$CE$52,M363,2),CL364))&amp;""</f>
        <v/>
      </c>
      <c r="DA364" s="1153" t="str">
        <f>IF(DA362="grey","grey","")</f>
        <v>grey</v>
      </c>
      <c r="DB364" s="1154"/>
      <c r="DC364" s="1153" t="str">
        <f>IF(DC362="grey","grey","")</f>
        <v>grey</v>
      </c>
      <c r="DD364" s="1154"/>
      <c r="DE364" s="1153" t="str">
        <f>IF(DE362="grey","grey","")</f>
        <v>grey</v>
      </c>
      <c r="DF364" s="1154"/>
      <c r="DG364" s="1153" t="str">
        <f>IF(DG362="grey","grey","")</f>
        <v>grey</v>
      </c>
      <c r="DH364" s="1154"/>
      <c r="DI364" s="1153" t="str">
        <f>IF(DI362="grey","grey","")</f>
        <v>grey</v>
      </c>
      <c r="DJ364" s="1154"/>
      <c r="DK364" s="1153" t="str">
        <f>IF(DK362="grey","grey","")</f>
        <v>grey</v>
      </c>
      <c r="DL364" s="1154"/>
      <c r="DM364" s="22" t="str">
        <f>IFERROR(INDEX(内線情報!$BL$5:$BL$41,MATCH(R364,内線情報!$AI$5:$AI$43,0),1),"")</f>
        <v/>
      </c>
      <c r="DS364" s="1141"/>
      <c r="DV364" s="1153" t="str">
        <f>IF(B363="DK",BQ364,IF(B363="NK",BS364,""))</f>
        <v/>
      </c>
      <c r="DW364" s="1154"/>
      <c r="DX364" s="1155" t="str">
        <f>IF(D363="DK",BU364,IF(D363="NK",BW364,""))</f>
        <v/>
      </c>
      <c r="DY364" s="1156"/>
      <c r="DZ364" s="1155" t="str">
        <f>IF(F363="DK",BY364,IF(F363="NK",CA364,""))</f>
        <v/>
      </c>
      <c r="EA364" s="1156"/>
      <c r="EB364" s="1155" t="str">
        <f>IF(H363="DK",CC364,IF(H363="NK",CE364,""))</f>
        <v/>
      </c>
      <c r="EC364" s="1156"/>
      <c r="ED364" s="1155" t="str">
        <f>IF(J363="DK",CG364,IF(J363="NK",CI364,""))</f>
        <v/>
      </c>
      <c r="EE364" s="1156"/>
      <c r="EF364" s="1155" t="str">
        <f>IF(L363="DK",CK364,IF(L363="NK",CM364,""))</f>
        <v/>
      </c>
      <c r="EG364" s="1156"/>
      <c r="ET364" s="1153"/>
      <c r="EU364" s="1154"/>
      <c r="EV364" s="1153"/>
      <c r="EW364" s="1154"/>
      <c r="EX364" s="1153"/>
      <c r="EY364" s="1154"/>
      <c r="EZ364" s="1153"/>
      <c r="FA364" s="1154"/>
      <c r="FB364" s="1153"/>
      <c r="FC364" s="1154"/>
      <c r="FD364" s="1153"/>
      <c r="FE364" s="1154"/>
      <c r="FF364" s="411"/>
      <c r="FG364" s="411"/>
      <c r="FH364" s="411"/>
      <c r="FI364" s="411"/>
      <c r="FJ364" s="411"/>
      <c r="FK364" s="411"/>
      <c r="FL364" s="411"/>
      <c r="FM364" s="411"/>
      <c r="FN364" s="411"/>
      <c r="FO364" s="411"/>
      <c r="FP364" s="411"/>
      <c r="FQ364" s="411"/>
      <c r="FR364" s="1153"/>
      <c r="FS364" s="1154"/>
      <c r="FT364" s="1153"/>
      <c r="FU364" s="1154"/>
      <c r="FV364" s="1153"/>
      <c r="FW364" s="1154"/>
      <c r="FX364" s="1153"/>
      <c r="FY364" s="1154"/>
      <c r="FZ364" s="1153"/>
      <c r="GA364" s="1154"/>
      <c r="GB364" s="1153"/>
      <c r="GC364" s="1154"/>
      <c r="GE364" s="1152"/>
      <c r="GF364" s="1152"/>
      <c r="GG364" s="1161"/>
      <c r="GH364" s="1152"/>
      <c r="GI364" s="633" t="str">
        <f t="shared" ref="GI364:HR364" si="962">IF(GI358="grey","grey",IF($GG363="grey","grey",IF(S364="","yellow",IF(COUNTIF($CW$6:$CW$7,S364)&gt;0,"","red"))))</f>
        <v>grey</v>
      </c>
      <c r="GJ364" s="633" t="str">
        <f t="shared" si="962"/>
        <v>grey</v>
      </c>
      <c r="GK364" s="633" t="str">
        <f t="shared" si="962"/>
        <v>grey</v>
      </c>
      <c r="GL364" s="633" t="str">
        <f t="shared" si="962"/>
        <v>grey</v>
      </c>
      <c r="GM364" s="633" t="str">
        <f t="shared" si="962"/>
        <v>grey</v>
      </c>
      <c r="GN364" s="633" t="str">
        <f t="shared" si="962"/>
        <v>grey</v>
      </c>
      <c r="GO364" s="633" t="str">
        <f t="shared" si="962"/>
        <v>grey</v>
      </c>
      <c r="GP364" s="633" t="str">
        <f t="shared" si="962"/>
        <v>grey</v>
      </c>
      <c r="GQ364" s="633" t="str">
        <f t="shared" si="962"/>
        <v>grey</v>
      </c>
      <c r="GR364" s="633" t="str">
        <f t="shared" si="962"/>
        <v>grey</v>
      </c>
      <c r="GS364" s="633" t="str">
        <f t="shared" si="962"/>
        <v>grey</v>
      </c>
      <c r="GT364" s="633" t="str">
        <f t="shared" si="962"/>
        <v>grey</v>
      </c>
      <c r="GU364" s="633" t="str">
        <f t="shared" si="962"/>
        <v>grey</v>
      </c>
      <c r="GV364" s="633" t="str">
        <f t="shared" si="962"/>
        <v>grey</v>
      </c>
      <c r="GW364" s="633" t="str">
        <f t="shared" si="962"/>
        <v>grey</v>
      </c>
      <c r="GX364" s="633" t="str">
        <f t="shared" si="962"/>
        <v>grey</v>
      </c>
      <c r="GY364" s="633" t="str">
        <f t="shared" si="962"/>
        <v>grey</v>
      </c>
      <c r="GZ364" s="633" t="str">
        <f t="shared" si="962"/>
        <v>grey</v>
      </c>
      <c r="HA364" s="633" t="str">
        <f t="shared" si="962"/>
        <v>grey</v>
      </c>
      <c r="HB364" s="633" t="str">
        <f t="shared" si="962"/>
        <v>grey</v>
      </c>
      <c r="HC364" s="633" t="str">
        <f t="shared" si="962"/>
        <v>grey</v>
      </c>
      <c r="HD364" s="633" t="str">
        <f t="shared" si="962"/>
        <v>grey</v>
      </c>
      <c r="HE364" s="633" t="str">
        <f t="shared" si="962"/>
        <v>grey</v>
      </c>
      <c r="HF364" s="633" t="str">
        <f t="shared" si="962"/>
        <v>grey</v>
      </c>
      <c r="HG364" s="633" t="str">
        <f t="shared" si="962"/>
        <v>grey</v>
      </c>
      <c r="HH364" s="633" t="str">
        <f t="shared" si="962"/>
        <v>grey</v>
      </c>
      <c r="HI364" s="633" t="str">
        <f t="shared" si="962"/>
        <v>grey</v>
      </c>
      <c r="HJ364" s="633" t="str">
        <f t="shared" si="962"/>
        <v>grey</v>
      </c>
      <c r="HK364" s="633" t="str">
        <f t="shared" si="962"/>
        <v>grey</v>
      </c>
      <c r="HL364" s="633" t="str">
        <f t="shared" si="962"/>
        <v>grey</v>
      </c>
      <c r="HM364" s="633" t="str">
        <f t="shared" si="962"/>
        <v>grey</v>
      </c>
      <c r="HN364" s="633" t="str">
        <f t="shared" si="962"/>
        <v>grey</v>
      </c>
      <c r="HO364" s="633" t="str">
        <f t="shared" si="962"/>
        <v>grey</v>
      </c>
      <c r="HP364" s="633" t="str">
        <f t="shared" si="962"/>
        <v>grey</v>
      </c>
      <c r="HQ364" s="633" t="str">
        <f t="shared" si="962"/>
        <v>grey</v>
      </c>
      <c r="HR364" s="633" t="str">
        <f t="shared" si="962"/>
        <v>grey</v>
      </c>
      <c r="HS364" s="1163"/>
      <c r="HT364" s="1152"/>
      <c r="HU364" s="1161"/>
    </row>
    <row r="365" spans="2:229">
      <c r="B365" s="1175" t="str">
        <f>IFERROR(INDEX($DV:$DV,ROW()),"")&amp;""</f>
        <v/>
      </c>
      <c r="C365" s="1176"/>
      <c r="D365" s="1177" t="str">
        <f>IFERROR(INDEX($DX:$DX,ROW()),"")&amp;""</f>
        <v/>
      </c>
      <c r="E365" s="1176"/>
      <c r="F365" s="1175" t="str">
        <f>IFERROR(INDEX($DZ:$DZ,ROW()),"")&amp;""</f>
        <v/>
      </c>
      <c r="G365" s="1176"/>
      <c r="H365" s="1175" t="str">
        <f>IFERROR(INDEX($EB:$EB,ROW()),"")&amp;""</f>
        <v/>
      </c>
      <c r="I365" s="1176"/>
      <c r="J365" s="1175" t="str">
        <f>IFERROR(INDEX($ED:$ED,ROW()),"")&amp;""</f>
        <v/>
      </c>
      <c r="K365" s="1176"/>
      <c r="L365" s="1175" t="str">
        <f>IFERROR(INDEX($EF:$EF,ROW()),"")&amp;""</f>
        <v/>
      </c>
      <c r="M365" s="1176"/>
      <c r="N365" s="30"/>
      <c r="O365" s="1151">
        <v>3</v>
      </c>
      <c r="P365" s="1151" t="str">
        <f>IFERROR(INDEX(内線情報!$C$5:$C$54,MATCH($Q365,内線情報!$B$5:$B$54,0)),"")&amp;""</f>
        <v/>
      </c>
      <c r="Q365" s="1160"/>
      <c r="R365" s="1151" t="str">
        <f>IFERROR(INDEX(内線情報!$D$5:$D$54,MATCH($Q365,内線情報!$B$5:$B$54,0)),"")&amp;""</f>
        <v/>
      </c>
      <c r="S365" s="634" t="s">
        <v>643</v>
      </c>
      <c r="T365" s="634" t="s">
        <v>643</v>
      </c>
      <c r="U365" s="634" t="s">
        <v>643</v>
      </c>
      <c r="V365" s="634" t="s">
        <v>643</v>
      </c>
      <c r="W365" s="634" t="s">
        <v>643</v>
      </c>
      <c r="X365" s="634" t="s">
        <v>643</v>
      </c>
      <c r="Y365" s="634" t="s">
        <v>643</v>
      </c>
      <c r="Z365" s="634" t="s">
        <v>643</v>
      </c>
      <c r="AA365" s="634" t="s">
        <v>643</v>
      </c>
      <c r="AB365" s="634" t="s">
        <v>643</v>
      </c>
      <c r="AC365" s="634" t="s">
        <v>643</v>
      </c>
      <c r="AD365" s="634" t="s">
        <v>643</v>
      </c>
      <c r="AE365" s="634" t="s">
        <v>643</v>
      </c>
      <c r="AF365" s="634" t="s">
        <v>643</v>
      </c>
      <c r="AG365" s="634" t="s">
        <v>643</v>
      </c>
      <c r="AH365" s="634" t="s">
        <v>643</v>
      </c>
      <c r="AI365" s="634" t="s">
        <v>643</v>
      </c>
      <c r="AJ365" s="634" t="s">
        <v>643</v>
      </c>
      <c r="AK365" s="634" t="s">
        <v>643</v>
      </c>
      <c r="AL365" s="634" t="s">
        <v>643</v>
      </c>
      <c r="AM365" s="634" t="s">
        <v>643</v>
      </c>
      <c r="AN365" s="634" t="s">
        <v>643</v>
      </c>
      <c r="AO365" s="634" t="s">
        <v>643</v>
      </c>
      <c r="AP365" s="634" t="s">
        <v>643</v>
      </c>
      <c r="AQ365" s="634" t="s">
        <v>643</v>
      </c>
      <c r="AR365" s="634" t="s">
        <v>643</v>
      </c>
      <c r="AS365" s="634" t="s">
        <v>643</v>
      </c>
      <c r="AT365" s="634" t="s">
        <v>643</v>
      </c>
      <c r="AU365" s="634" t="s">
        <v>643</v>
      </c>
      <c r="AV365" s="634" t="s">
        <v>643</v>
      </c>
      <c r="AW365" s="634" t="s">
        <v>643</v>
      </c>
      <c r="AX365" s="634" t="s">
        <v>643</v>
      </c>
      <c r="AY365" s="634" t="s">
        <v>643</v>
      </c>
      <c r="AZ365" s="634" t="s">
        <v>643</v>
      </c>
      <c r="BA365" s="634" t="s">
        <v>643</v>
      </c>
      <c r="BB365" s="634" t="s">
        <v>643</v>
      </c>
      <c r="BC365" s="1178" t="s">
        <v>643</v>
      </c>
      <c r="BD365" s="1151" t="str">
        <f>IFERROR(IF(Q365="","",IF(ISBLANK(INDEX(内線情報!$G$5:$G$54,Q365)),1,DS365)),"")&amp;""</f>
        <v/>
      </c>
      <c r="BE365" s="1180"/>
      <c r="BP365" s="50" t="s">
        <v>585</v>
      </c>
      <c r="BQ365" s="50" t="str">
        <f>IF(C363="","",INDEX(外線情報!$K$5:$K$16,C363,1))&amp;""</f>
        <v/>
      </c>
      <c r="BR365" s="50" t="s">
        <v>417</v>
      </c>
      <c r="BS365" s="50" t="str">
        <f>IF(C363="","",INDEX(NK･NKG!$CG$5:$CG$52,C363,1))&amp;""</f>
        <v/>
      </c>
      <c r="BT365" s="50" t="s">
        <v>585</v>
      </c>
      <c r="BU365" s="50" t="str">
        <f>IF(E363="","",INDEX(外線情報!$K$5:$K$16,E363,1))&amp;""</f>
        <v/>
      </c>
      <c r="BV365" s="50" t="s">
        <v>417</v>
      </c>
      <c r="BW365" s="50" t="str">
        <f>IF(E363="","",INDEX(NK･NKG!$CG$5:$CG$52,E363,1))&amp;""</f>
        <v/>
      </c>
      <c r="BX365" s="50" t="s">
        <v>585</v>
      </c>
      <c r="BY365" s="50" t="str">
        <f>IF(G363="","",INDEX(外線情報!$K$5:$K$16,G363,1))&amp;""</f>
        <v/>
      </c>
      <c r="BZ365" s="50" t="s">
        <v>417</v>
      </c>
      <c r="CA365" s="50" t="str">
        <f>IF(G363="","",INDEX(NK･NKG!$CG$5:$CG$52,G363,1))&amp;""</f>
        <v/>
      </c>
      <c r="CB365" s="50" t="s">
        <v>585</v>
      </c>
      <c r="CC365" s="50" t="str">
        <f>IF(I363="","",INDEX(外線情報!$K$5:$K$16,I363,1))&amp;""</f>
        <v/>
      </c>
      <c r="CD365" s="50" t="s">
        <v>417</v>
      </c>
      <c r="CE365" s="50" t="str">
        <f>IF(I363="","",INDEX(NK･NKG!$CG$5:$CG$52,I363,1))&amp;""</f>
        <v/>
      </c>
      <c r="CF365" s="50" t="s">
        <v>585</v>
      </c>
      <c r="CG365" s="50" t="str">
        <f>IF(K363="","",INDEX(外線情報!$K$5:$K$16,K363,1))&amp;""</f>
        <v/>
      </c>
      <c r="CH365" s="50" t="s">
        <v>417</v>
      </c>
      <c r="CI365" s="50" t="str">
        <f>IF(K363="","",INDEX(NK･NKG!$CG$5:$CG$52,K363,1))&amp;""</f>
        <v/>
      </c>
      <c r="CJ365" s="50" t="s">
        <v>585</v>
      </c>
      <c r="CK365" s="50" t="str">
        <f>IF(M363="","",INDEX(外線情報!$K$5:$K$16,M363,1))&amp;""</f>
        <v/>
      </c>
      <c r="CL365" s="50" t="s">
        <v>417</v>
      </c>
      <c r="CM365" s="50" t="str">
        <f>IF(M363="","",INDEX(NK･NKG!$CG$5:$CG$52,M363,1))&amp;""</f>
        <v/>
      </c>
      <c r="DA365" s="1153" t="str">
        <f t="shared" ref="DA365" si="963">IF(DA362="grey","grey","")</f>
        <v>grey</v>
      </c>
      <c r="DB365" s="1154"/>
      <c r="DC365" s="1153" t="str">
        <f t="shared" ref="DC365" si="964">IF(DC362="grey","grey","")</f>
        <v>grey</v>
      </c>
      <c r="DD365" s="1154"/>
      <c r="DE365" s="1153" t="str">
        <f t="shared" ref="DE365" si="965">IF(DE362="grey","grey","")</f>
        <v>grey</v>
      </c>
      <c r="DF365" s="1154"/>
      <c r="DG365" s="1153" t="str">
        <f t="shared" ref="DG365" si="966">IF(DG362="grey","grey","")</f>
        <v>grey</v>
      </c>
      <c r="DH365" s="1154"/>
      <c r="DI365" s="1153" t="str">
        <f t="shared" ref="DI365" si="967">IF(DI362="grey","grey","")</f>
        <v>grey</v>
      </c>
      <c r="DJ365" s="1154"/>
      <c r="DK365" s="1153" t="str">
        <f t="shared" ref="DK365" si="968">IF(DK362="grey","grey","")</f>
        <v>grey</v>
      </c>
      <c r="DL365" s="1154"/>
      <c r="DM365" s="22" t="str">
        <f>IFERROR(INDEX(内線情報!$BL$5:$BL$41,MATCH(R365,内線情報!$AI$5:$AI$43,0),1),"")</f>
        <v/>
      </c>
      <c r="DS365" s="1141" t="e">
        <f>INDEX(内線情報!$G$5:$G$54,MATCH(Q365,DK,0))</f>
        <v>#N/A</v>
      </c>
      <c r="DV365" s="1153" t="str">
        <f>IF(B363="IK",BQ365,IF(B363="NK",BS365,""))</f>
        <v/>
      </c>
      <c r="DW365" s="1154"/>
      <c r="DX365" s="1155" t="str">
        <f>IF(D363="IK",BU365,IF(D363="NK",BW365,""))</f>
        <v/>
      </c>
      <c r="DY365" s="1156"/>
      <c r="DZ365" s="1155" t="str">
        <f>IF(F363="IK",BY365,IF(F363="NK",CA365,""))</f>
        <v/>
      </c>
      <c r="EA365" s="1156"/>
      <c r="EB365" s="1155" t="str">
        <f>IF(H363="IK",CC365,IF(H363="NK",CE365,""))</f>
        <v/>
      </c>
      <c r="EC365" s="1156"/>
      <c r="ED365" s="1155" t="str">
        <f>IF(J363="IK",CG365,IF(J363="NK",CI365,""))</f>
        <v/>
      </c>
      <c r="EE365" s="1156"/>
      <c r="EF365" s="1155" t="str">
        <f>IF(L363="IK",CK365,IF(L363="NK",CM365,""))</f>
        <v/>
      </c>
      <c r="EG365" s="1156"/>
      <c r="ET365" s="1153"/>
      <c r="EU365" s="1154"/>
      <c r="EV365" s="1153"/>
      <c r="EW365" s="1154"/>
      <c r="EX365" s="1153"/>
      <c r="EY365" s="1154"/>
      <c r="EZ365" s="1153"/>
      <c r="FA365" s="1154"/>
      <c r="FB365" s="1153"/>
      <c r="FC365" s="1154"/>
      <c r="FD365" s="1153"/>
      <c r="FE365" s="1154"/>
      <c r="FF365" s="411"/>
      <c r="FG365" s="411"/>
      <c r="FH365" s="411"/>
      <c r="FI365" s="411"/>
      <c r="FJ365" s="411"/>
      <c r="FK365" s="411"/>
      <c r="FL365" s="411"/>
      <c r="FM365" s="411"/>
      <c r="FN365" s="411"/>
      <c r="FO365" s="411"/>
      <c r="FP365" s="411"/>
      <c r="FQ365" s="411"/>
      <c r="FR365" s="1153"/>
      <c r="FS365" s="1154"/>
      <c r="FT365" s="1153"/>
      <c r="FU365" s="1154"/>
      <c r="FV365" s="1153"/>
      <c r="FW365" s="1154"/>
      <c r="FX365" s="1153"/>
      <c r="FY365" s="1154"/>
      <c r="FZ365" s="1153"/>
      <c r="GA365" s="1154"/>
      <c r="GB365" s="1153"/>
      <c r="GC365" s="1154"/>
      <c r="GE365" s="1151" t="str">
        <f>IF($GF365="grey","grey","")</f>
        <v>grey</v>
      </c>
      <c r="GF365" s="1151" t="str">
        <f>IF($GG365="grey","grey","")</f>
        <v>grey</v>
      </c>
      <c r="GG365" s="1160" t="str">
        <f>IF(Q365="","grey",IF(COUNTIF(Q:Q,Q365)&gt;1,"red",IF(COUNTIF(_DK,Q365)&gt;0,"","red")))</f>
        <v>grey</v>
      </c>
      <c r="GH365" s="1151" t="str">
        <f>IF($GF365="grey","grey","")</f>
        <v>grey</v>
      </c>
      <c r="GI365" s="633" t="str">
        <f t="shared" ref="GI365:HR365" si="969">IF(GI358="grey","grey",IF($GG365="grey","grey",IF(S365="","yellow",IF(COUNTIF($CT$6:$CT$21,S365)&gt;0,"","red"))))</f>
        <v>grey</v>
      </c>
      <c r="GJ365" s="633" t="str">
        <f t="shared" si="969"/>
        <v>grey</v>
      </c>
      <c r="GK365" s="633" t="str">
        <f t="shared" si="969"/>
        <v>grey</v>
      </c>
      <c r="GL365" s="633" t="str">
        <f t="shared" si="969"/>
        <v>grey</v>
      </c>
      <c r="GM365" s="633" t="str">
        <f t="shared" si="969"/>
        <v>grey</v>
      </c>
      <c r="GN365" s="633" t="str">
        <f t="shared" si="969"/>
        <v>grey</v>
      </c>
      <c r="GO365" s="633" t="str">
        <f t="shared" si="969"/>
        <v>grey</v>
      </c>
      <c r="GP365" s="633" t="str">
        <f t="shared" si="969"/>
        <v>grey</v>
      </c>
      <c r="GQ365" s="633" t="str">
        <f t="shared" si="969"/>
        <v>grey</v>
      </c>
      <c r="GR365" s="633" t="str">
        <f t="shared" si="969"/>
        <v>grey</v>
      </c>
      <c r="GS365" s="633" t="str">
        <f t="shared" si="969"/>
        <v>grey</v>
      </c>
      <c r="GT365" s="633" t="str">
        <f t="shared" si="969"/>
        <v>grey</v>
      </c>
      <c r="GU365" s="633" t="str">
        <f t="shared" si="969"/>
        <v>grey</v>
      </c>
      <c r="GV365" s="633" t="str">
        <f t="shared" si="969"/>
        <v>grey</v>
      </c>
      <c r="GW365" s="633" t="str">
        <f t="shared" si="969"/>
        <v>grey</v>
      </c>
      <c r="GX365" s="633" t="str">
        <f t="shared" si="969"/>
        <v>grey</v>
      </c>
      <c r="GY365" s="633" t="str">
        <f t="shared" si="969"/>
        <v>grey</v>
      </c>
      <c r="GZ365" s="633" t="str">
        <f t="shared" si="969"/>
        <v>grey</v>
      </c>
      <c r="HA365" s="633" t="str">
        <f t="shared" si="969"/>
        <v>grey</v>
      </c>
      <c r="HB365" s="633" t="str">
        <f t="shared" si="969"/>
        <v>grey</v>
      </c>
      <c r="HC365" s="633" t="str">
        <f t="shared" si="969"/>
        <v>grey</v>
      </c>
      <c r="HD365" s="633" t="str">
        <f t="shared" si="969"/>
        <v>grey</v>
      </c>
      <c r="HE365" s="633" t="str">
        <f t="shared" si="969"/>
        <v>grey</v>
      </c>
      <c r="HF365" s="633" t="str">
        <f t="shared" si="969"/>
        <v>grey</v>
      </c>
      <c r="HG365" s="633" t="str">
        <f t="shared" si="969"/>
        <v>grey</v>
      </c>
      <c r="HH365" s="633" t="str">
        <f t="shared" si="969"/>
        <v>grey</v>
      </c>
      <c r="HI365" s="633" t="str">
        <f t="shared" si="969"/>
        <v>grey</v>
      </c>
      <c r="HJ365" s="633" t="str">
        <f t="shared" si="969"/>
        <v>grey</v>
      </c>
      <c r="HK365" s="633" t="str">
        <f t="shared" si="969"/>
        <v>grey</v>
      </c>
      <c r="HL365" s="633" t="str">
        <f t="shared" si="969"/>
        <v>grey</v>
      </c>
      <c r="HM365" s="633" t="str">
        <f t="shared" si="969"/>
        <v>grey</v>
      </c>
      <c r="HN365" s="633" t="str">
        <f t="shared" si="969"/>
        <v>grey</v>
      </c>
      <c r="HO365" s="633" t="str">
        <f t="shared" si="969"/>
        <v>grey</v>
      </c>
      <c r="HP365" s="633" t="str">
        <f t="shared" si="969"/>
        <v>grey</v>
      </c>
      <c r="HQ365" s="633" t="str">
        <f t="shared" si="969"/>
        <v>grey</v>
      </c>
      <c r="HR365" s="633" t="str">
        <f t="shared" si="969"/>
        <v>grey</v>
      </c>
      <c r="HS365" s="1162" t="str">
        <f t="shared" ref="HS365" si="970">IF($GG365="grey","grey",IF(BC365="","",IF(COUNTIF($CV$6:$CV$7,BC365)&gt;0,"","red")))</f>
        <v>grey</v>
      </c>
      <c r="HT365" s="1151" t="str">
        <f t="shared" ref="HT365:HU365" si="971">IF($GG365="grey","grey","")</f>
        <v>grey</v>
      </c>
      <c r="HU365" s="1160" t="str">
        <f t="shared" si="971"/>
        <v>grey</v>
      </c>
    </row>
    <row r="366" spans="2:229">
      <c r="B366" s="1184" t="s">
        <v>1318</v>
      </c>
      <c r="C366" s="1185"/>
      <c r="D366" s="1182" t="s">
        <v>1318</v>
      </c>
      <c r="E366" s="1183"/>
      <c r="F366" s="1184" t="s">
        <v>1318</v>
      </c>
      <c r="G366" s="1185"/>
      <c r="H366" s="1182" t="s">
        <v>1318</v>
      </c>
      <c r="I366" s="1183"/>
      <c r="J366" s="1184" t="s">
        <v>1318</v>
      </c>
      <c r="K366" s="1185"/>
      <c r="L366" s="1182" t="s">
        <v>1318</v>
      </c>
      <c r="M366" s="1183"/>
      <c r="N366" s="30"/>
      <c r="O366" s="1152"/>
      <c r="P366" s="1152"/>
      <c r="Q366" s="1161"/>
      <c r="R366" s="1152"/>
      <c r="S366" s="635" t="s">
        <v>643</v>
      </c>
      <c r="T366" s="635" t="s">
        <v>643</v>
      </c>
      <c r="U366" s="635" t="s">
        <v>643</v>
      </c>
      <c r="V366" s="635" t="s">
        <v>643</v>
      </c>
      <c r="W366" s="635" t="s">
        <v>643</v>
      </c>
      <c r="X366" s="635" t="s">
        <v>643</v>
      </c>
      <c r="Y366" s="635" t="s">
        <v>643</v>
      </c>
      <c r="Z366" s="635" t="s">
        <v>643</v>
      </c>
      <c r="AA366" s="635" t="s">
        <v>643</v>
      </c>
      <c r="AB366" s="635" t="s">
        <v>643</v>
      </c>
      <c r="AC366" s="635" t="s">
        <v>643</v>
      </c>
      <c r="AD366" s="635" t="s">
        <v>643</v>
      </c>
      <c r="AE366" s="635" t="s">
        <v>643</v>
      </c>
      <c r="AF366" s="635" t="s">
        <v>643</v>
      </c>
      <c r="AG366" s="635" t="s">
        <v>643</v>
      </c>
      <c r="AH366" s="635" t="s">
        <v>643</v>
      </c>
      <c r="AI366" s="635" t="s">
        <v>643</v>
      </c>
      <c r="AJ366" s="635" t="s">
        <v>643</v>
      </c>
      <c r="AK366" s="635" t="s">
        <v>643</v>
      </c>
      <c r="AL366" s="635" t="s">
        <v>643</v>
      </c>
      <c r="AM366" s="635" t="s">
        <v>643</v>
      </c>
      <c r="AN366" s="635" t="s">
        <v>643</v>
      </c>
      <c r="AO366" s="635" t="s">
        <v>643</v>
      </c>
      <c r="AP366" s="635" t="s">
        <v>643</v>
      </c>
      <c r="AQ366" s="635" t="s">
        <v>643</v>
      </c>
      <c r="AR366" s="635" t="s">
        <v>643</v>
      </c>
      <c r="AS366" s="635" t="s">
        <v>643</v>
      </c>
      <c r="AT366" s="635" t="s">
        <v>643</v>
      </c>
      <c r="AU366" s="635" t="s">
        <v>643</v>
      </c>
      <c r="AV366" s="635" t="s">
        <v>643</v>
      </c>
      <c r="AW366" s="635" t="s">
        <v>643</v>
      </c>
      <c r="AX366" s="635" t="s">
        <v>643</v>
      </c>
      <c r="AY366" s="635" t="s">
        <v>643</v>
      </c>
      <c r="AZ366" s="635" t="s">
        <v>643</v>
      </c>
      <c r="BA366" s="635" t="s">
        <v>643</v>
      </c>
      <c r="BB366" s="635" t="s">
        <v>643</v>
      </c>
      <c r="BC366" s="1179"/>
      <c r="BD366" s="1152"/>
      <c r="BE366" s="1181"/>
      <c r="BW366" s="50"/>
      <c r="CH366" s="50"/>
      <c r="CI366" s="50"/>
      <c r="DA366" s="1153" t="str">
        <f>IF(DA362="grey","grey",IF(AND(B363&lt;&gt;$BG$7,B363&lt;&gt;$BG$9,B363&lt;&gt;$BG$13,B363&lt;&gt;$BG$12),"grey",IF(B366="","yellow",IF(COUNTIF($CN$6:$CN$32,B366)&gt;0,"","red"))))</f>
        <v>grey</v>
      </c>
      <c r="DB366" s="1154"/>
      <c r="DC366" s="1153" t="str">
        <f>IF(DC362="grey","grey",IF(AND(D363&lt;&gt;$BG$7,D363&lt;&gt;$BG$9,D363&lt;&gt;$BG$13,D363&lt;&gt;$BG$12),"grey",IF(D366="","yellow",IF(COUNTIF($CN$6:$CN$32,D366)&gt;0,"","red"))))</f>
        <v>grey</v>
      </c>
      <c r="DD366" s="1154"/>
      <c r="DE366" s="1164" t="str">
        <f>IF(DE362="grey","grey",IF(AND(F363&lt;&gt;$BG$7,F363&lt;&gt;$BG$9,F363&lt;&gt;$BG$13,F363&lt;&gt;$BG$12),"grey",IF(F366="","yellow",IF(COUNTIF($CN$6:$CN$32,F366)&gt;0,"","red"))))</f>
        <v>grey</v>
      </c>
      <c r="DF366" s="1165"/>
      <c r="DG366" s="1164" t="str">
        <f>IF(DG362="grey","grey",IF(AND(H363&lt;&gt;$BG$7,H363&lt;&gt;$BG$9,H363&lt;&gt;$BG$13,H363&lt;&gt;$BG$12),"grey",IF(H366="","yellow",IF(COUNTIF($CN$6:$CN$32,H366)&gt;0,"","red"))))</f>
        <v>grey</v>
      </c>
      <c r="DH366" s="1165"/>
      <c r="DI366" s="1164" t="str">
        <f>IF(DI362="grey","grey",IF(AND(J363&lt;&gt;$BG$7,J363&lt;&gt;$BG$9,J363&lt;&gt;$BG$13,J363&lt;&gt;$BG$12),"grey",IF(J366="","yellow",IF(COUNTIF($CN$6:$CN$32,J366)&gt;0,"","red"))))</f>
        <v>grey</v>
      </c>
      <c r="DJ366" s="1165"/>
      <c r="DK366" s="1164" t="str">
        <f>IF(DK362="grey","grey",IF(AND(L363&lt;&gt;$BG$7,L363&lt;&gt;$BG$9,L363&lt;&gt;$BG$13,L363&lt;&gt;$BG$12),"grey",IF(L366="","yellow",IF(COUNTIF($CN$6:$CN$32,L366)&gt;0,"","red"))))</f>
        <v>grey</v>
      </c>
      <c r="DL366" s="1165"/>
      <c r="DM366" s="22" t="str">
        <f>IFERROR(INDEX(内線情報!$BL$5:$BL$41,MATCH(R366,内線情報!$AI$5:$AI$43,0),1),"")</f>
        <v/>
      </c>
      <c r="DS366" s="1141"/>
      <c r="DV366" s="1153"/>
      <c r="DW366" s="1154"/>
      <c r="DX366" s="1153"/>
      <c r="DY366" s="1154"/>
      <c r="DZ366" s="1153"/>
      <c r="EA366" s="1154"/>
      <c r="EB366" s="1153"/>
      <c r="EC366" s="1154"/>
      <c r="ED366" s="1153"/>
      <c r="EE366" s="1154"/>
      <c r="EF366" s="1153"/>
      <c r="EG366" s="1154"/>
      <c r="ET366" s="1153"/>
      <c r="EU366" s="1154"/>
      <c r="EV366" s="1153"/>
      <c r="EW366" s="1154"/>
      <c r="EX366" s="1153"/>
      <c r="EY366" s="1154"/>
      <c r="EZ366" s="1153"/>
      <c r="FA366" s="1154"/>
      <c r="FB366" s="1153"/>
      <c r="FC366" s="1154"/>
      <c r="FD366" s="1153"/>
      <c r="FE366" s="1154"/>
      <c r="FF366" s="411"/>
      <c r="FG366" s="411"/>
      <c r="FH366" s="411"/>
      <c r="FI366" s="411"/>
      <c r="FJ366" s="411"/>
      <c r="FK366" s="411"/>
      <c r="FL366" s="411"/>
      <c r="FM366" s="411"/>
      <c r="FN366" s="411"/>
      <c r="FO366" s="411"/>
      <c r="FP366" s="411"/>
      <c r="FQ366" s="411"/>
      <c r="FR366" s="1153"/>
      <c r="FS366" s="1154"/>
      <c r="FT366" s="1153"/>
      <c r="FU366" s="1154"/>
      <c r="FV366" s="1153"/>
      <c r="FW366" s="1154"/>
      <c r="FX366" s="1153"/>
      <c r="FY366" s="1154"/>
      <c r="FZ366" s="1153"/>
      <c r="GA366" s="1154"/>
      <c r="GB366" s="1153"/>
      <c r="GC366" s="1154"/>
      <c r="GE366" s="1152"/>
      <c r="GF366" s="1152"/>
      <c r="GG366" s="1161"/>
      <c r="GH366" s="1152"/>
      <c r="GI366" s="633" t="str">
        <f t="shared" ref="GI366:HR366" si="972">IF(GI358="grey","grey",IF($GG365="grey","grey",IF(S366="","yellow",IF(COUNTIF($CW$6:$CW$7,S366)&gt;0,"","red"))))</f>
        <v>grey</v>
      </c>
      <c r="GJ366" s="633" t="str">
        <f t="shared" si="972"/>
        <v>grey</v>
      </c>
      <c r="GK366" s="633" t="str">
        <f t="shared" si="972"/>
        <v>grey</v>
      </c>
      <c r="GL366" s="633" t="str">
        <f t="shared" si="972"/>
        <v>grey</v>
      </c>
      <c r="GM366" s="633" t="str">
        <f t="shared" si="972"/>
        <v>grey</v>
      </c>
      <c r="GN366" s="633" t="str">
        <f t="shared" si="972"/>
        <v>grey</v>
      </c>
      <c r="GO366" s="633" t="str">
        <f t="shared" si="972"/>
        <v>grey</v>
      </c>
      <c r="GP366" s="633" t="str">
        <f t="shared" si="972"/>
        <v>grey</v>
      </c>
      <c r="GQ366" s="633" t="str">
        <f t="shared" si="972"/>
        <v>grey</v>
      </c>
      <c r="GR366" s="633" t="str">
        <f t="shared" si="972"/>
        <v>grey</v>
      </c>
      <c r="GS366" s="633" t="str">
        <f t="shared" si="972"/>
        <v>grey</v>
      </c>
      <c r="GT366" s="633" t="str">
        <f t="shared" si="972"/>
        <v>grey</v>
      </c>
      <c r="GU366" s="633" t="str">
        <f t="shared" si="972"/>
        <v>grey</v>
      </c>
      <c r="GV366" s="633" t="str">
        <f t="shared" si="972"/>
        <v>grey</v>
      </c>
      <c r="GW366" s="633" t="str">
        <f t="shared" si="972"/>
        <v>grey</v>
      </c>
      <c r="GX366" s="633" t="str">
        <f t="shared" si="972"/>
        <v>grey</v>
      </c>
      <c r="GY366" s="633" t="str">
        <f t="shared" si="972"/>
        <v>grey</v>
      </c>
      <c r="GZ366" s="633" t="str">
        <f t="shared" si="972"/>
        <v>grey</v>
      </c>
      <c r="HA366" s="633" t="str">
        <f t="shared" si="972"/>
        <v>grey</v>
      </c>
      <c r="HB366" s="633" t="str">
        <f t="shared" si="972"/>
        <v>grey</v>
      </c>
      <c r="HC366" s="633" t="str">
        <f t="shared" si="972"/>
        <v>grey</v>
      </c>
      <c r="HD366" s="633" t="str">
        <f t="shared" si="972"/>
        <v>grey</v>
      </c>
      <c r="HE366" s="633" t="str">
        <f t="shared" si="972"/>
        <v>grey</v>
      </c>
      <c r="HF366" s="633" t="str">
        <f t="shared" si="972"/>
        <v>grey</v>
      </c>
      <c r="HG366" s="633" t="str">
        <f t="shared" si="972"/>
        <v>grey</v>
      </c>
      <c r="HH366" s="633" t="str">
        <f t="shared" si="972"/>
        <v>grey</v>
      </c>
      <c r="HI366" s="633" t="str">
        <f t="shared" si="972"/>
        <v>grey</v>
      </c>
      <c r="HJ366" s="633" t="str">
        <f t="shared" si="972"/>
        <v>grey</v>
      </c>
      <c r="HK366" s="633" t="str">
        <f t="shared" si="972"/>
        <v>grey</v>
      </c>
      <c r="HL366" s="633" t="str">
        <f t="shared" si="972"/>
        <v>grey</v>
      </c>
      <c r="HM366" s="633" t="str">
        <f t="shared" si="972"/>
        <v>grey</v>
      </c>
      <c r="HN366" s="633" t="str">
        <f t="shared" si="972"/>
        <v>grey</v>
      </c>
      <c r="HO366" s="633" t="str">
        <f t="shared" si="972"/>
        <v>grey</v>
      </c>
      <c r="HP366" s="633" t="str">
        <f t="shared" si="972"/>
        <v>grey</v>
      </c>
      <c r="HQ366" s="633" t="str">
        <f t="shared" si="972"/>
        <v>grey</v>
      </c>
      <c r="HR366" s="633" t="str">
        <f t="shared" si="972"/>
        <v>grey</v>
      </c>
      <c r="HS366" s="1163"/>
      <c r="HT366" s="1152"/>
      <c r="HU366" s="1161"/>
    </row>
    <row r="367" spans="2:229">
      <c r="B367" s="1186" t="s">
        <v>297</v>
      </c>
      <c r="C367" s="1187"/>
      <c r="D367" s="1186" t="s">
        <v>298</v>
      </c>
      <c r="E367" s="1187"/>
      <c r="F367" s="1186" t="s">
        <v>299</v>
      </c>
      <c r="G367" s="1187"/>
      <c r="H367" s="1186" t="s">
        <v>300</v>
      </c>
      <c r="I367" s="1187"/>
      <c r="J367" s="1186" t="s">
        <v>301</v>
      </c>
      <c r="K367" s="1187"/>
      <c r="L367" s="1186" t="s">
        <v>302</v>
      </c>
      <c r="M367" s="1187"/>
      <c r="N367" s="30"/>
      <c r="O367" s="1151">
        <v>4</v>
      </c>
      <c r="P367" s="1151" t="str">
        <f>IFERROR(INDEX(内線情報!$C$5:$C$54,MATCH($Q367,内線情報!$B$5:$B$54,0)),"")&amp;""</f>
        <v/>
      </c>
      <c r="Q367" s="1160"/>
      <c r="R367" s="1151" t="str">
        <f>IFERROR(INDEX(内線情報!$D$5:$D$54,MATCH($Q367,内線情報!$B$5:$B$54,0)),"")&amp;""</f>
        <v/>
      </c>
      <c r="S367" s="634" t="s">
        <v>643</v>
      </c>
      <c r="T367" s="634" t="s">
        <v>643</v>
      </c>
      <c r="U367" s="634" t="s">
        <v>643</v>
      </c>
      <c r="V367" s="634" t="s">
        <v>643</v>
      </c>
      <c r="W367" s="634" t="s">
        <v>643</v>
      </c>
      <c r="X367" s="634" t="s">
        <v>643</v>
      </c>
      <c r="Y367" s="634" t="s">
        <v>643</v>
      </c>
      <c r="Z367" s="634" t="s">
        <v>643</v>
      </c>
      <c r="AA367" s="634" t="s">
        <v>643</v>
      </c>
      <c r="AB367" s="634" t="s">
        <v>643</v>
      </c>
      <c r="AC367" s="634" t="s">
        <v>643</v>
      </c>
      <c r="AD367" s="634" t="s">
        <v>643</v>
      </c>
      <c r="AE367" s="634" t="s">
        <v>643</v>
      </c>
      <c r="AF367" s="634" t="s">
        <v>643</v>
      </c>
      <c r="AG367" s="634" t="s">
        <v>643</v>
      </c>
      <c r="AH367" s="634" t="s">
        <v>643</v>
      </c>
      <c r="AI367" s="634" t="s">
        <v>643</v>
      </c>
      <c r="AJ367" s="634" t="s">
        <v>643</v>
      </c>
      <c r="AK367" s="634" t="s">
        <v>643</v>
      </c>
      <c r="AL367" s="634" t="s">
        <v>643</v>
      </c>
      <c r="AM367" s="634" t="s">
        <v>643</v>
      </c>
      <c r="AN367" s="634" t="s">
        <v>643</v>
      </c>
      <c r="AO367" s="634" t="s">
        <v>643</v>
      </c>
      <c r="AP367" s="634" t="s">
        <v>643</v>
      </c>
      <c r="AQ367" s="634" t="s">
        <v>643</v>
      </c>
      <c r="AR367" s="634" t="s">
        <v>643</v>
      </c>
      <c r="AS367" s="634" t="s">
        <v>643</v>
      </c>
      <c r="AT367" s="634" t="s">
        <v>643</v>
      </c>
      <c r="AU367" s="634" t="s">
        <v>643</v>
      </c>
      <c r="AV367" s="634" t="s">
        <v>643</v>
      </c>
      <c r="AW367" s="634" t="s">
        <v>643</v>
      </c>
      <c r="AX367" s="634" t="s">
        <v>643</v>
      </c>
      <c r="AY367" s="634" t="s">
        <v>643</v>
      </c>
      <c r="AZ367" s="634" t="s">
        <v>643</v>
      </c>
      <c r="BA367" s="634" t="s">
        <v>643</v>
      </c>
      <c r="BB367" s="634" t="s">
        <v>643</v>
      </c>
      <c r="BC367" s="1178" t="s">
        <v>643</v>
      </c>
      <c r="BD367" s="1151" t="str">
        <f>IFERROR(IF(Q367="","",IF(ISBLANK(INDEX(内線情報!$G$5:$G$54,Q367)),1,DS367)),"")&amp;""</f>
        <v/>
      </c>
      <c r="BE367" s="1180"/>
      <c r="BQ367" s="52"/>
      <c r="BS367" s="52"/>
      <c r="BU367" s="52"/>
      <c r="BV367" s="50"/>
      <c r="BW367" s="52"/>
      <c r="BY367" s="52"/>
      <c r="CA367" s="52"/>
      <c r="CC367" s="52"/>
      <c r="CE367" s="52"/>
      <c r="CG367" s="52"/>
      <c r="CH367" s="50"/>
      <c r="CI367" s="52"/>
      <c r="CK367" s="52"/>
      <c r="CM367" s="52"/>
      <c r="DA367" s="1166" t="str">
        <f>IFERROR(IF(COUNT(Q361:Q386)&gt;0,IF($DN360&lt;18,"grey",B367),"grey"),B367)</f>
        <v>grey</v>
      </c>
      <c r="DB367" s="1167"/>
      <c r="DC367" s="1166" t="str">
        <f>IFERROR(IF(COUNT(Q361:Q386)&gt;0,IF($DN360&lt;18,"grey",D367),"grey"),D367)</f>
        <v>grey</v>
      </c>
      <c r="DD367" s="1167"/>
      <c r="DE367" s="1166" t="str">
        <f>IFERROR(IF(COUNT(Q361:Q386)&gt;0,IF($DN360&lt;18,"grey",F367),"grey"),F367)</f>
        <v>grey</v>
      </c>
      <c r="DF367" s="1167"/>
      <c r="DG367" s="1166" t="str">
        <f>IFERROR(IF(COUNT(Q361:Q386)&gt;0,IF($DN360&lt;18,"grey",H367),"grey"),H367)</f>
        <v>grey</v>
      </c>
      <c r="DH367" s="1167"/>
      <c r="DI367" s="1166" t="str">
        <f>IFERROR(IF(COUNT(Q361:Q386)&gt;0,IF($DN360&lt;18,"grey",J367),"grey"),J367)</f>
        <v>grey</v>
      </c>
      <c r="DJ367" s="1167"/>
      <c r="DK367" s="1166" t="str">
        <f>IFERROR(IF(COUNT(Q361:Q386)&gt;0,IF($DN360&lt;18,"grey",L367),"grey"),L367)</f>
        <v>grey</v>
      </c>
      <c r="DL367" s="1167"/>
      <c r="DM367" s="22" t="str">
        <f>IFERROR(INDEX(内線情報!$BL$5:$BL$41,MATCH(R367,内線情報!$AI$5:$AI$43,0),1),"")</f>
        <v/>
      </c>
      <c r="DS367" s="1141" t="e">
        <f>INDEX(内線情報!$G$5:$G$54,MATCH(Q367,DK,0))</f>
        <v>#N/A</v>
      </c>
      <c r="DV367" s="1166"/>
      <c r="DW367" s="1167"/>
      <c r="DX367" s="1166"/>
      <c r="DY367" s="1167"/>
      <c r="DZ367" s="1166"/>
      <c r="EA367" s="1167"/>
      <c r="EB367" s="1166"/>
      <c r="EC367" s="1167"/>
      <c r="ED367" s="1166"/>
      <c r="EE367" s="1167"/>
      <c r="EF367" s="1166"/>
      <c r="EG367" s="1167"/>
      <c r="ET367" s="1166"/>
      <c r="EU367" s="1167"/>
      <c r="EV367" s="1166"/>
      <c r="EW367" s="1167"/>
      <c r="EX367" s="1166"/>
      <c r="EY367" s="1167"/>
      <c r="EZ367" s="1166"/>
      <c r="FA367" s="1167"/>
      <c r="FB367" s="1166"/>
      <c r="FC367" s="1167"/>
      <c r="FD367" s="1166"/>
      <c r="FE367" s="1167"/>
      <c r="FF367" s="420"/>
      <c r="FG367" s="420"/>
      <c r="FH367" s="420"/>
      <c r="FI367" s="420"/>
      <c r="FJ367" s="420"/>
      <c r="FK367" s="420"/>
      <c r="FL367" s="420"/>
      <c r="FM367" s="420"/>
      <c r="FN367" s="420"/>
      <c r="FO367" s="420"/>
      <c r="FP367" s="420"/>
      <c r="FQ367" s="420"/>
      <c r="FR367" s="1166"/>
      <c r="FS367" s="1167"/>
      <c r="FT367" s="1166"/>
      <c r="FU367" s="1167"/>
      <c r="FV367" s="1166"/>
      <c r="FW367" s="1167"/>
      <c r="FX367" s="1166"/>
      <c r="FY367" s="1167"/>
      <c r="FZ367" s="1166"/>
      <c r="GA367" s="1167"/>
      <c r="GB367" s="1166"/>
      <c r="GC367" s="1167"/>
      <c r="GE367" s="1151" t="str">
        <f>IF($GF367="grey","grey","")</f>
        <v>grey</v>
      </c>
      <c r="GF367" s="1151" t="str">
        <f>IF($GG367="grey","grey","")</f>
        <v>grey</v>
      </c>
      <c r="GG367" s="1160" t="str">
        <f>IF(Q367="","grey",IF(COUNTIF(Q:Q,Q367)&gt;1,"red",IF(COUNTIF(_DK,Q367)&gt;0,"","red")))</f>
        <v>grey</v>
      </c>
      <c r="GH367" s="1151" t="str">
        <f>IF($GF367="grey","grey","")</f>
        <v>grey</v>
      </c>
      <c r="GI367" s="633" t="str">
        <f t="shared" ref="GI367:HR367" si="973">IF(GI358="grey","grey",IF($GG367="grey","grey",IF(S367="","yellow",IF(COUNTIF($CT$6:$CT$21,S367)&gt;0,"","red"))))</f>
        <v>grey</v>
      </c>
      <c r="GJ367" s="633" t="str">
        <f t="shared" si="973"/>
        <v>grey</v>
      </c>
      <c r="GK367" s="633" t="str">
        <f t="shared" si="973"/>
        <v>grey</v>
      </c>
      <c r="GL367" s="633" t="str">
        <f t="shared" si="973"/>
        <v>grey</v>
      </c>
      <c r="GM367" s="633" t="str">
        <f t="shared" si="973"/>
        <v>grey</v>
      </c>
      <c r="GN367" s="633" t="str">
        <f t="shared" si="973"/>
        <v>grey</v>
      </c>
      <c r="GO367" s="633" t="str">
        <f t="shared" si="973"/>
        <v>grey</v>
      </c>
      <c r="GP367" s="633" t="str">
        <f t="shared" si="973"/>
        <v>grey</v>
      </c>
      <c r="GQ367" s="633" t="str">
        <f t="shared" si="973"/>
        <v>grey</v>
      </c>
      <c r="GR367" s="633" t="str">
        <f t="shared" si="973"/>
        <v>grey</v>
      </c>
      <c r="GS367" s="633" t="str">
        <f t="shared" si="973"/>
        <v>grey</v>
      </c>
      <c r="GT367" s="633" t="str">
        <f t="shared" si="973"/>
        <v>grey</v>
      </c>
      <c r="GU367" s="633" t="str">
        <f t="shared" si="973"/>
        <v>grey</v>
      </c>
      <c r="GV367" s="633" t="str">
        <f t="shared" si="973"/>
        <v>grey</v>
      </c>
      <c r="GW367" s="633" t="str">
        <f t="shared" si="973"/>
        <v>grey</v>
      </c>
      <c r="GX367" s="633" t="str">
        <f t="shared" si="973"/>
        <v>grey</v>
      </c>
      <c r="GY367" s="633" t="str">
        <f t="shared" si="973"/>
        <v>grey</v>
      </c>
      <c r="GZ367" s="633" t="str">
        <f t="shared" si="973"/>
        <v>grey</v>
      </c>
      <c r="HA367" s="633" t="str">
        <f t="shared" si="973"/>
        <v>grey</v>
      </c>
      <c r="HB367" s="633" t="str">
        <f t="shared" si="973"/>
        <v>grey</v>
      </c>
      <c r="HC367" s="633" t="str">
        <f t="shared" si="973"/>
        <v>grey</v>
      </c>
      <c r="HD367" s="633" t="str">
        <f t="shared" si="973"/>
        <v>grey</v>
      </c>
      <c r="HE367" s="633" t="str">
        <f t="shared" si="973"/>
        <v>grey</v>
      </c>
      <c r="HF367" s="633" t="str">
        <f t="shared" si="973"/>
        <v>grey</v>
      </c>
      <c r="HG367" s="633" t="str">
        <f t="shared" si="973"/>
        <v>grey</v>
      </c>
      <c r="HH367" s="633" t="str">
        <f t="shared" si="973"/>
        <v>grey</v>
      </c>
      <c r="HI367" s="633" t="str">
        <f t="shared" si="973"/>
        <v>grey</v>
      </c>
      <c r="HJ367" s="633" t="str">
        <f t="shared" si="973"/>
        <v>grey</v>
      </c>
      <c r="HK367" s="633" t="str">
        <f t="shared" si="973"/>
        <v>grey</v>
      </c>
      <c r="HL367" s="633" t="str">
        <f t="shared" si="973"/>
        <v>grey</v>
      </c>
      <c r="HM367" s="633" t="str">
        <f t="shared" si="973"/>
        <v>grey</v>
      </c>
      <c r="HN367" s="633" t="str">
        <f t="shared" si="973"/>
        <v>grey</v>
      </c>
      <c r="HO367" s="633" t="str">
        <f t="shared" si="973"/>
        <v>grey</v>
      </c>
      <c r="HP367" s="633" t="str">
        <f t="shared" si="973"/>
        <v>grey</v>
      </c>
      <c r="HQ367" s="633" t="str">
        <f t="shared" si="973"/>
        <v>grey</v>
      </c>
      <c r="HR367" s="633" t="str">
        <f t="shared" si="973"/>
        <v>grey</v>
      </c>
      <c r="HS367" s="1162" t="str">
        <f t="shared" ref="HS367" si="974">IF($GG367="grey","grey",IF(BC367="","",IF(COUNTIF($CV$6:$CV$7,BC367)&gt;0,"","red")))</f>
        <v>grey</v>
      </c>
      <c r="HT367" s="1151" t="str">
        <f t="shared" ref="HT367:HU367" si="975">IF($GG367="grey","grey","")</f>
        <v>grey</v>
      </c>
      <c r="HU367" s="1160" t="str">
        <f t="shared" si="975"/>
        <v>grey</v>
      </c>
    </row>
    <row r="368" spans="2:229">
      <c r="B368" s="34" t="s">
        <v>57</v>
      </c>
      <c r="C368" s="35"/>
      <c r="D368" s="34" t="s">
        <v>57</v>
      </c>
      <c r="E368" s="35"/>
      <c r="F368" s="34" t="s">
        <v>57</v>
      </c>
      <c r="G368" s="35"/>
      <c r="H368" s="34" t="s">
        <v>57</v>
      </c>
      <c r="I368" s="35"/>
      <c r="J368" s="34" t="s">
        <v>57</v>
      </c>
      <c r="K368" s="35"/>
      <c r="L368" s="34" t="s">
        <v>57</v>
      </c>
      <c r="M368" s="35"/>
      <c r="N368" s="30"/>
      <c r="O368" s="1152"/>
      <c r="P368" s="1152"/>
      <c r="Q368" s="1161"/>
      <c r="R368" s="1152"/>
      <c r="S368" s="635" t="s">
        <v>643</v>
      </c>
      <c r="T368" s="635" t="s">
        <v>643</v>
      </c>
      <c r="U368" s="635" t="s">
        <v>643</v>
      </c>
      <c r="V368" s="635" t="s">
        <v>643</v>
      </c>
      <c r="W368" s="635" t="s">
        <v>643</v>
      </c>
      <c r="X368" s="635" t="s">
        <v>643</v>
      </c>
      <c r="Y368" s="635" t="s">
        <v>643</v>
      </c>
      <c r="Z368" s="635" t="s">
        <v>643</v>
      </c>
      <c r="AA368" s="635" t="s">
        <v>643</v>
      </c>
      <c r="AB368" s="635" t="s">
        <v>643</v>
      </c>
      <c r="AC368" s="635" t="s">
        <v>643</v>
      </c>
      <c r="AD368" s="635" t="s">
        <v>643</v>
      </c>
      <c r="AE368" s="635" t="s">
        <v>643</v>
      </c>
      <c r="AF368" s="635" t="s">
        <v>643</v>
      </c>
      <c r="AG368" s="635" t="s">
        <v>643</v>
      </c>
      <c r="AH368" s="635" t="s">
        <v>643</v>
      </c>
      <c r="AI368" s="635" t="s">
        <v>643</v>
      </c>
      <c r="AJ368" s="635" t="s">
        <v>643</v>
      </c>
      <c r="AK368" s="635" t="s">
        <v>643</v>
      </c>
      <c r="AL368" s="635" t="s">
        <v>643</v>
      </c>
      <c r="AM368" s="635" t="s">
        <v>643</v>
      </c>
      <c r="AN368" s="635" t="s">
        <v>643</v>
      </c>
      <c r="AO368" s="635" t="s">
        <v>643</v>
      </c>
      <c r="AP368" s="635" t="s">
        <v>643</v>
      </c>
      <c r="AQ368" s="635" t="s">
        <v>643</v>
      </c>
      <c r="AR368" s="635" t="s">
        <v>643</v>
      </c>
      <c r="AS368" s="635" t="s">
        <v>643</v>
      </c>
      <c r="AT368" s="635" t="s">
        <v>643</v>
      </c>
      <c r="AU368" s="635" t="s">
        <v>643</v>
      </c>
      <c r="AV368" s="635" t="s">
        <v>643</v>
      </c>
      <c r="AW368" s="635" t="s">
        <v>643</v>
      </c>
      <c r="AX368" s="635" t="s">
        <v>643</v>
      </c>
      <c r="AY368" s="635" t="s">
        <v>643</v>
      </c>
      <c r="AZ368" s="635" t="s">
        <v>643</v>
      </c>
      <c r="BA368" s="635" t="s">
        <v>643</v>
      </c>
      <c r="BB368" s="635" t="s">
        <v>643</v>
      </c>
      <c r="BC368" s="1179"/>
      <c r="BD368" s="1152"/>
      <c r="BE368" s="1181"/>
      <c r="BU368" s="50"/>
      <c r="BV368" s="50"/>
      <c r="BW368" s="50"/>
      <c r="CG368" s="50"/>
      <c r="CH368" s="50"/>
      <c r="CI368" s="50"/>
      <c r="DA368" s="34" t="str">
        <f>IF(DA367="grey","grey",IF(B368="","yellow",IF(COUNTIF($BG$6:$BG$39,B368)&gt;0,"","red")))</f>
        <v>grey</v>
      </c>
      <c r="DB368" s="35" t="str">
        <f ca="1">IF(DA367="grey","grey",IFERROR(IF(COUNTIF(INDIRECT(B368),SUBSTITUTE(C368,"*","~")),EU368,"red"),IF(AND(C368&lt;&gt;$BG$7,C368&lt;&gt;$BG$8,C368&lt;&gt;$BG$9,C368&lt;&gt;$BG$10,C368&lt;&gt;$BG$11,C368&lt;&gt;$BG$12,C368&lt;&gt;$BG$13),"grey",EU368)))</f>
        <v>grey</v>
      </c>
      <c r="DC368" s="34" t="str">
        <f>IF(DC367="grey","grey",IF(D368="","yellow",IF(COUNTIF($BG$6:$BG$39,D368)&gt;0,"","red")))</f>
        <v>grey</v>
      </c>
      <c r="DD368" s="35" t="str">
        <f ca="1">IF(DC367="grey","grey",IFERROR(IF(COUNTIF(INDIRECT(D368),SUBSTITUTE(E368,"*","~")),EW368,"red"),IF(AND(E368&lt;&gt;$BG$7,E368&lt;&gt;$BG$8,E368&lt;&gt;$BG$9,E368&lt;&gt;$BG$10,E368&lt;&gt;$BG$11,E368&lt;&gt;$BG$12,E368&lt;&gt;$BG$13),"grey",EW368)))</f>
        <v>grey</v>
      </c>
      <c r="DE368" s="34" t="str">
        <f>IF(DE367="grey","grey",IF(F368="","yellow",IF(COUNTIF($BG$6:$BG$39,F368)&gt;0,"","red")))</f>
        <v>grey</v>
      </c>
      <c r="DF368" s="35" t="str">
        <f ca="1">IF(DE367="grey","grey",IFERROR(IF(COUNTIF(INDIRECT(F368),SUBSTITUTE(G368,"*","~")),EY368,"red"),IF(AND(G368&lt;&gt;$BG$7,G368&lt;&gt;$BG$8,G368&lt;&gt;$BG$9,G368&lt;&gt;$BG$10,G368&lt;&gt;$BG$11,G368&lt;&gt;$BG$12,G368&lt;&gt;$BG$13),"grey",EY368)))</f>
        <v>grey</v>
      </c>
      <c r="DG368" s="34" t="str">
        <f>IF(DG367="grey","grey",IF(H368="","yellow",IF(COUNTIF($BG$6:$BG$39,H368)&gt;0,"","red")))</f>
        <v>grey</v>
      </c>
      <c r="DH368" s="35" t="str">
        <f ca="1">IF(DG367="grey","grey",IFERROR(IF(COUNTIF(INDIRECT(H368),SUBSTITUTE(I368,"*","~")),FA368,"red"),IF(AND(I368&lt;&gt;$BG$7,I368&lt;&gt;$BG$8,I368&lt;&gt;$BG$9,I368&lt;&gt;$BG$10,I368&lt;&gt;$BG$11,I368&lt;&gt;$BG$12,I368&lt;&gt;$BG$13),"grey",FA368)))</f>
        <v>grey</v>
      </c>
      <c r="DI368" s="34" t="str">
        <f>IF(DI367="grey","grey",IF(J368="","yellow",IF(COUNTIF($BG$6:$BG$39,J368)&gt;0,"","red")))</f>
        <v>grey</v>
      </c>
      <c r="DJ368" s="35" t="str">
        <f ca="1">IF(DI367="grey","grey",IFERROR(IF(COUNTIF(INDIRECT(J368),SUBSTITUTE(K368,"*","~")),FC368,"red"),IF(AND(K368&lt;&gt;$BG$7,K368&lt;&gt;$BG$8,K368&lt;&gt;$BG$9,K368&lt;&gt;$BG$10,K368&lt;&gt;$BG$11,K368&lt;&gt;$BG$12,K368&lt;&gt;$BG$13),"grey",FC368)))</f>
        <v>grey</v>
      </c>
      <c r="DK368" s="34" t="str">
        <f>IF(DK367="grey","grey",IF(L368="","yellow",IF(COUNTIF($BG$6:$BG$39,L368)&gt;0,"","red")))</f>
        <v>grey</v>
      </c>
      <c r="DL368" s="35" t="str">
        <f ca="1">IF(DK367="grey","grey",IFERROR(IF(COUNTIF(INDIRECT(L368),SUBSTITUTE(M368,"*","~")),FE368,"red"),IF(AND(M368&lt;&gt;$BG$7,M368&lt;&gt;$BG$8,M368&lt;&gt;$BG$9,M368&lt;&gt;$BG$10,M368&lt;&gt;$BG$11,M368&lt;&gt;$BG$12,M368&lt;&gt;$BG$13),"grey",FE368)))</f>
        <v>grey</v>
      </c>
      <c r="DM368" s="22" t="str">
        <f>IFERROR(INDEX(内線情報!$BL$5:$BL$41,MATCH(R368,内線情報!$AI$5:$AI$43,0),1),"")</f>
        <v/>
      </c>
      <c r="DS368" s="1141"/>
      <c r="DV368" s="34" t="str">
        <f>CONCATENATE(B368,C368)</f>
        <v>未使用</v>
      </c>
      <c r="DW368" s="35"/>
      <c r="DX368" s="34" t="str">
        <f>CONCATENATE(D368,E368)</f>
        <v>未使用</v>
      </c>
      <c r="DY368" s="35"/>
      <c r="DZ368" s="34" t="str">
        <f>CONCATENATE(F368,G368)</f>
        <v>未使用</v>
      </c>
      <c r="EA368" s="35"/>
      <c r="EB368" s="34" t="str">
        <f>CONCATENATE(H368,I368)</f>
        <v>未使用</v>
      </c>
      <c r="EC368" s="35"/>
      <c r="ED368" s="34" t="str">
        <f>CONCATENATE(J368,K368)</f>
        <v>未使用</v>
      </c>
      <c r="EE368" s="35"/>
      <c r="EF368" s="34" t="str">
        <f>CONCATENATE(L368,M368)</f>
        <v>未使用</v>
      </c>
      <c r="EG368" s="35"/>
      <c r="EH368" s="22">
        <f>COUNTIF($DV$6:$EG$34,DV368)</f>
        <v>18</v>
      </c>
      <c r="EJ368" s="22">
        <f>COUNTIF($DV$6:$EG$34,DX368)</f>
        <v>18</v>
      </c>
      <c r="EL368" s="22">
        <f>COUNTIF($DV$6:$EG$34,DZ368)</f>
        <v>18</v>
      </c>
      <c r="EN368" s="22">
        <f>COUNTIF($DV$6:$EG$34,EB368)</f>
        <v>18</v>
      </c>
      <c r="EP368" s="22">
        <f>COUNTIF($DV$6:$EG$34,ED368)</f>
        <v>18</v>
      </c>
      <c r="ER368" s="22">
        <f>COUNTIF($DV$6:$EG$34,EF368)</f>
        <v>18</v>
      </c>
      <c r="ET368" s="34" t="str">
        <f>IF(DV368="未使用","",IF(EH368&lt;2,"","red"))</f>
        <v/>
      </c>
      <c r="EU368" s="35" t="str">
        <f>IF(B368="ボックスキー","",IF(C368="","red",FS368))</f>
        <v>red</v>
      </c>
      <c r="EV368" s="34" t="str">
        <f>IF(DX368="未使用","",IF(EJ368&lt;2,"","red"))</f>
        <v/>
      </c>
      <c r="EW368" s="35" t="str">
        <f>IF(D368="ボックスキー","",IF(E368="","red",FU368))</f>
        <v>red</v>
      </c>
      <c r="EX368" s="34" t="str">
        <f>IF(DZ368="未使用","",IF(EL368&lt;2,"","red"))</f>
        <v/>
      </c>
      <c r="EY368" s="35" t="str">
        <f>IF(F368="ボックスキー","",IF(G368="","red",FW368))</f>
        <v>red</v>
      </c>
      <c r="EZ368" s="34" t="str">
        <f>IF(EB368="未使用","",IF(EN368&lt;2,"","red"))</f>
        <v/>
      </c>
      <c r="FA368" s="35" t="str">
        <f>IF(H368="ボックスキー","",IF(I368="","red",FY368))</f>
        <v>red</v>
      </c>
      <c r="FB368" s="34" t="str">
        <f>IF(ED368="未使用","",IF(EP368&lt;2,"","red"))</f>
        <v/>
      </c>
      <c r="FC368" s="35" t="str">
        <f>IF(J368="ボックスキー","",IF(K368="","red",GA368))</f>
        <v>red</v>
      </c>
      <c r="FD368" s="34" t="str">
        <f>IF(EF368="未使用","",IF(ER368&lt;2,"","red"))</f>
        <v/>
      </c>
      <c r="FE368" s="35" t="str">
        <f>IF(L368="ボックスキー","",IF(M368="","red",GC368))</f>
        <v>red</v>
      </c>
      <c r="FF368" s="419"/>
      <c r="FG368" s="419"/>
      <c r="FH368" s="419"/>
      <c r="FI368" s="419"/>
      <c r="FJ368" s="419"/>
      <c r="FK368" s="419"/>
      <c r="FL368" s="419"/>
      <c r="FM368" s="419"/>
      <c r="FN368" s="419"/>
      <c r="FO368" s="419"/>
      <c r="FP368" s="419"/>
      <c r="FQ368" s="419"/>
      <c r="FR368" s="34"/>
      <c r="FS368" s="35" t="str">
        <f>IF(B368=$FG$6,INDEX($FG$7:$FG$18,C368),IF(B368=$FH$6,INDEX($FH$7:$FH$12,C368),IF(B368=$FI$6,INDEX($FI$7:$FI$18,C368),IF(B368=$FJ$6,INDEX($FJ$7:$FJ$56,C368),"none"))))</f>
        <v>none</v>
      </c>
      <c r="FT368" s="34"/>
      <c r="FU368" s="35" t="str">
        <f>IF(D368=$FG$6,INDEX($FG$7:$FG$18,E368),IF(D368=$FH$6,INDEX($FH$7:$FH$12,E368),IF(D368=$FI$6,INDEX($FI$7:$FI$18,E368),IF(D368=$FJ$6,INDEX($FJ$7:$FJ$56,E368),"none"))))</f>
        <v>none</v>
      </c>
      <c r="FV368" s="34"/>
      <c r="FW368" s="35" t="str">
        <f>IF(F368=$FG$6,INDEX($FG$7:$FG$18,G368),IF(F368=$FH$6,INDEX($FH$7:$FH$12,G368),IF(F368=$FI$6,INDEX($FI$7:$FI$18,G368),IF(F368=$FJ$6,INDEX($FJ$7:$FJ$56,G368),"none"))))</f>
        <v>none</v>
      </c>
      <c r="FX368" s="34"/>
      <c r="FY368" s="35" t="str">
        <f>IF(H368=$FG$6,INDEX($FG$7:$FG$18,I368),IF(H368=$FH$6,INDEX($FH$7:$FH$12,I368),IF(H368=$FI$6,INDEX($FI$7:$FI$18,I368),IF(H368=$FJ$6,INDEX($FJ$7:$FJ$56,I368),"none"))))</f>
        <v>none</v>
      </c>
      <c r="FZ368" s="34"/>
      <c r="GA368" s="35" t="str">
        <f>IF(J368=$FG$6,INDEX($FG$7:$FG$18,K368),IF(J368=$FH$6,INDEX($FH$7:$FH$12,K368),IF(J368=$FI$6,INDEX($FI$7:$FI$18,K368),IF(J368=$FJ$6,INDEX($FJ$7:$FJ$56,K368),"none"))))</f>
        <v>none</v>
      </c>
      <c r="GB368" s="34"/>
      <c r="GC368" s="35" t="str">
        <f>IF(L368=$FG$6,INDEX($FG$7:$FG$18,M368),IF(L368=$FH$6,INDEX($FH$7:$FH$12,M368),IF(L368=$FI$6,INDEX($FI$7:$FI$18,M368),IF(L368=$FJ$6,INDEX($FJ$7:$FJ$56,M368),"none"))))</f>
        <v>none</v>
      </c>
      <c r="GE368" s="1152"/>
      <c r="GF368" s="1152"/>
      <c r="GG368" s="1161"/>
      <c r="GH368" s="1152"/>
      <c r="GI368" s="633" t="str">
        <f t="shared" ref="GI368:HR368" si="976">IF(GI358="grey","grey",IF($GG367="grey","grey",IF(S368="","yellow",IF(COUNTIF($CW$6:$CW$7,S368)&gt;0,"","red"))))</f>
        <v>grey</v>
      </c>
      <c r="GJ368" s="633" t="str">
        <f t="shared" si="976"/>
        <v>grey</v>
      </c>
      <c r="GK368" s="633" t="str">
        <f t="shared" si="976"/>
        <v>grey</v>
      </c>
      <c r="GL368" s="633" t="str">
        <f t="shared" si="976"/>
        <v>grey</v>
      </c>
      <c r="GM368" s="633" t="str">
        <f t="shared" si="976"/>
        <v>grey</v>
      </c>
      <c r="GN368" s="633" t="str">
        <f t="shared" si="976"/>
        <v>grey</v>
      </c>
      <c r="GO368" s="633" t="str">
        <f t="shared" si="976"/>
        <v>grey</v>
      </c>
      <c r="GP368" s="633" t="str">
        <f t="shared" si="976"/>
        <v>grey</v>
      </c>
      <c r="GQ368" s="633" t="str">
        <f t="shared" si="976"/>
        <v>grey</v>
      </c>
      <c r="GR368" s="633" t="str">
        <f t="shared" si="976"/>
        <v>grey</v>
      </c>
      <c r="GS368" s="633" t="str">
        <f t="shared" si="976"/>
        <v>grey</v>
      </c>
      <c r="GT368" s="633" t="str">
        <f t="shared" si="976"/>
        <v>grey</v>
      </c>
      <c r="GU368" s="633" t="str">
        <f t="shared" si="976"/>
        <v>grey</v>
      </c>
      <c r="GV368" s="633" t="str">
        <f t="shared" si="976"/>
        <v>grey</v>
      </c>
      <c r="GW368" s="633" t="str">
        <f t="shared" si="976"/>
        <v>grey</v>
      </c>
      <c r="GX368" s="633" t="str">
        <f t="shared" si="976"/>
        <v>grey</v>
      </c>
      <c r="GY368" s="633" t="str">
        <f t="shared" si="976"/>
        <v>grey</v>
      </c>
      <c r="GZ368" s="633" t="str">
        <f t="shared" si="976"/>
        <v>grey</v>
      </c>
      <c r="HA368" s="633" t="str">
        <f t="shared" si="976"/>
        <v>grey</v>
      </c>
      <c r="HB368" s="633" t="str">
        <f t="shared" si="976"/>
        <v>grey</v>
      </c>
      <c r="HC368" s="633" t="str">
        <f t="shared" si="976"/>
        <v>grey</v>
      </c>
      <c r="HD368" s="633" t="str">
        <f t="shared" si="976"/>
        <v>grey</v>
      </c>
      <c r="HE368" s="633" t="str">
        <f t="shared" si="976"/>
        <v>grey</v>
      </c>
      <c r="HF368" s="633" t="str">
        <f t="shared" si="976"/>
        <v>grey</v>
      </c>
      <c r="HG368" s="633" t="str">
        <f t="shared" si="976"/>
        <v>grey</v>
      </c>
      <c r="HH368" s="633" t="str">
        <f t="shared" si="976"/>
        <v>grey</v>
      </c>
      <c r="HI368" s="633" t="str">
        <f t="shared" si="976"/>
        <v>grey</v>
      </c>
      <c r="HJ368" s="633" t="str">
        <f t="shared" si="976"/>
        <v>grey</v>
      </c>
      <c r="HK368" s="633" t="str">
        <f t="shared" si="976"/>
        <v>grey</v>
      </c>
      <c r="HL368" s="633" t="str">
        <f t="shared" si="976"/>
        <v>grey</v>
      </c>
      <c r="HM368" s="633" t="str">
        <f t="shared" si="976"/>
        <v>grey</v>
      </c>
      <c r="HN368" s="633" t="str">
        <f t="shared" si="976"/>
        <v>grey</v>
      </c>
      <c r="HO368" s="633" t="str">
        <f t="shared" si="976"/>
        <v>grey</v>
      </c>
      <c r="HP368" s="633" t="str">
        <f t="shared" si="976"/>
        <v>grey</v>
      </c>
      <c r="HQ368" s="633" t="str">
        <f t="shared" si="976"/>
        <v>grey</v>
      </c>
      <c r="HR368" s="633" t="str">
        <f t="shared" si="976"/>
        <v>grey</v>
      </c>
      <c r="HS368" s="1163"/>
      <c r="HT368" s="1152"/>
      <c r="HU368" s="1161"/>
    </row>
    <row r="369" spans="2:229">
      <c r="B369" s="1175" t="str">
        <f>IFERROR(INDEX($DV:$DV,ROW()),"")&amp;""</f>
        <v/>
      </c>
      <c r="C369" s="1176"/>
      <c r="D369" s="1177" t="str">
        <f>IFERROR(INDEX($DX:$DX,ROW()),"")&amp;""</f>
        <v/>
      </c>
      <c r="E369" s="1176"/>
      <c r="F369" s="1175" t="str">
        <f>IFERROR(INDEX($DZ:$DZ,ROW()),"")&amp;""</f>
        <v/>
      </c>
      <c r="G369" s="1176"/>
      <c r="H369" s="1175" t="str">
        <f>IFERROR(INDEX($EB:$EB,ROW()),"")&amp;""</f>
        <v/>
      </c>
      <c r="I369" s="1176"/>
      <c r="J369" s="1175" t="str">
        <f>IFERROR(INDEX($ED:$ED,ROW()),"")&amp;""</f>
        <v/>
      </c>
      <c r="K369" s="1176"/>
      <c r="L369" s="1175" t="str">
        <f>IFERROR(INDEX($EF:$EF,ROW()),"")&amp;""</f>
        <v/>
      </c>
      <c r="M369" s="1176"/>
      <c r="N369" s="30"/>
      <c r="O369" s="1151">
        <v>5</v>
      </c>
      <c r="P369" s="1151" t="str">
        <f>IFERROR(INDEX(内線情報!$C$5:$C$54,MATCH($Q369,内線情報!$B$5:$B$54,0)),"")&amp;""</f>
        <v/>
      </c>
      <c r="Q369" s="1160"/>
      <c r="R369" s="1151" t="str">
        <f>IFERROR(INDEX(内線情報!$D$5:$D$54,MATCH($Q369,内線情報!$B$5:$B$54,0)),"")&amp;""</f>
        <v/>
      </c>
      <c r="S369" s="634" t="s">
        <v>643</v>
      </c>
      <c r="T369" s="634" t="s">
        <v>643</v>
      </c>
      <c r="U369" s="634" t="s">
        <v>643</v>
      </c>
      <c r="V369" s="634" t="s">
        <v>643</v>
      </c>
      <c r="W369" s="634" t="s">
        <v>643</v>
      </c>
      <c r="X369" s="634" t="s">
        <v>643</v>
      </c>
      <c r="Y369" s="634" t="s">
        <v>643</v>
      </c>
      <c r="Z369" s="634" t="s">
        <v>643</v>
      </c>
      <c r="AA369" s="634" t="s">
        <v>643</v>
      </c>
      <c r="AB369" s="634" t="s">
        <v>643</v>
      </c>
      <c r="AC369" s="634" t="s">
        <v>643</v>
      </c>
      <c r="AD369" s="634" t="s">
        <v>643</v>
      </c>
      <c r="AE369" s="634" t="s">
        <v>643</v>
      </c>
      <c r="AF369" s="634" t="s">
        <v>643</v>
      </c>
      <c r="AG369" s="634" t="s">
        <v>643</v>
      </c>
      <c r="AH369" s="634" t="s">
        <v>643</v>
      </c>
      <c r="AI369" s="634" t="s">
        <v>643</v>
      </c>
      <c r="AJ369" s="634" t="s">
        <v>643</v>
      </c>
      <c r="AK369" s="634" t="s">
        <v>643</v>
      </c>
      <c r="AL369" s="634" t="s">
        <v>643</v>
      </c>
      <c r="AM369" s="634" t="s">
        <v>643</v>
      </c>
      <c r="AN369" s="634" t="s">
        <v>643</v>
      </c>
      <c r="AO369" s="634" t="s">
        <v>643</v>
      </c>
      <c r="AP369" s="634" t="s">
        <v>643</v>
      </c>
      <c r="AQ369" s="634" t="s">
        <v>643</v>
      </c>
      <c r="AR369" s="634" t="s">
        <v>643</v>
      </c>
      <c r="AS369" s="634" t="s">
        <v>643</v>
      </c>
      <c r="AT369" s="634" t="s">
        <v>643</v>
      </c>
      <c r="AU369" s="634" t="s">
        <v>643</v>
      </c>
      <c r="AV369" s="634" t="s">
        <v>643</v>
      </c>
      <c r="AW369" s="634" t="s">
        <v>643</v>
      </c>
      <c r="AX369" s="634" t="s">
        <v>643</v>
      </c>
      <c r="AY369" s="634" t="s">
        <v>643</v>
      </c>
      <c r="AZ369" s="634" t="s">
        <v>643</v>
      </c>
      <c r="BA369" s="634" t="s">
        <v>643</v>
      </c>
      <c r="BB369" s="634" t="s">
        <v>643</v>
      </c>
      <c r="BC369" s="1178" t="s">
        <v>643</v>
      </c>
      <c r="BD369" s="1151" t="str">
        <f>IFERROR(IF(Q369="","",IF(ISBLANK(INDEX(内線情報!$G$5:$G$54,Q369)),1,DS369)),"")&amp;""</f>
        <v/>
      </c>
      <c r="BE369" s="1180"/>
      <c r="BP369" s="50" t="e">
        <f>INDEX(番号!$CA$5:$CB$44,C368,2)</f>
        <v>#VALUE!</v>
      </c>
      <c r="BQ369" s="50" t="str">
        <f>IF(C368="","",IF(BP369="",INDEX(番号!$CA$44:$CB367,C368,2),BP369))</f>
        <v/>
      </c>
      <c r="BR369" s="50" t="e">
        <f>INDEX(番号!$CC$5:$CE$52,C368,3)</f>
        <v>#VALUE!</v>
      </c>
      <c r="BS369" s="50" t="str">
        <f>IF(C368="","",IF(BR369="0",INDEX(番号!$CC$5:$CE$52,C368,2),BR369))&amp;""</f>
        <v/>
      </c>
      <c r="BT369" s="50" t="e">
        <f>INDEX(番号!$CA$5:$CB$44,E368,2)</f>
        <v>#VALUE!</v>
      </c>
      <c r="BU369" s="50" t="str">
        <f>IF(E368="","",IF(BT369="",INDEX(番号!$CA$44:$CB367,E368,2),BT369))&amp;""</f>
        <v/>
      </c>
      <c r="BV369" s="50" t="e">
        <f>INDEX(番号!$CC$5:$CE$52,E368,3)</f>
        <v>#VALUE!</v>
      </c>
      <c r="BW369" s="50" t="str">
        <f>IF(E368="","",IF(BV369="0",INDEX(番号!$CC$5:$CE$52,E368,2),BV369))&amp;""</f>
        <v/>
      </c>
      <c r="BX369" s="50" t="e">
        <f>INDEX(番号!$CA$5:$CB$44,G368,2)</f>
        <v>#VALUE!</v>
      </c>
      <c r="BY369" s="50" t="str">
        <f>IF(G368="","",IF(BX369="",INDEX(番号!$CA$44:$CB367,G368,2),BX369))&amp;""</f>
        <v/>
      </c>
      <c r="BZ369" s="50" t="e">
        <f>INDEX(番号!$CC$5:$CE$52,G368,3)</f>
        <v>#VALUE!</v>
      </c>
      <c r="CA369" s="50" t="str">
        <f>IF(G368="","",IF(BZ369="0",INDEX(番号!$CC$5:$CE$52,G368,2),BZ369))&amp;""</f>
        <v/>
      </c>
      <c r="CB369" s="50" t="e">
        <f>INDEX(番号!$CA$5:$CB$44,I368,2)</f>
        <v>#VALUE!</v>
      </c>
      <c r="CC369" s="50" t="str">
        <f>IF(I368="","",IF(CB369="",INDEX(番号!$CA$44:$CB367,I368,2),CB369))&amp;""</f>
        <v/>
      </c>
      <c r="CD369" s="50" t="e">
        <f>INDEX(番号!$CC$5:$CE$52,I368,3)</f>
        <v>#VALUE!</v>
      </c>
      <c r="CE369" s="50" t="str">
        <f>IF(I368="","",IF(CD369="0",INDEX(番号!$CC$5:$CE$52,I368,2),CD369))&amp;""</f>
        <v/>
      </c>
      <c r="CF369" s="50" t="e">
        <f>INDEX(番号!$CA$5:$CB$44,K368,2)</f>
        <v>#VALUE!</v>
      </c>
      <c r="CG369" s="50" t="str">
        <f>IF(K368="","",IF(CF369="",INDEX(番号!$CA$5:$CB$44,K368,1),CF369))&amp;""</f>
        <v/>
      </c>
      <c r="CH369" s="50" t="e">
        <f>INDEX(番号!$CC$5:$CE$52,K368,3)</f>
        <v>#VALUE!</v>
      </c>
      <c r="CI369" s="50" t="str">
        <f>IF(K368="","",IF(CH369="0",INDEX(番号!$CC$5:$CE$52,K368,2),CH369))&amp;""</f>
        <v/>
      </c>
      <c r="CJ369" s="50" t="e">
        <f>INDEX(番号!$CA$5:$CB$44,M368,2)</f>
        <v>#VALUE!</v>
      </c>
      <c r="CK369" s="50" t="str">
        <f>IF(M368="","",IF(CJ369="",INDEX(番号!$CA$5:$CB$44,M368,1),CJ369))&amp;""</f>
        <v/>
      </c>
      <c r="CL369" s="50" t="e">
        <f>INDEX(番号!$CC$5:$CE$52,M368,3)</f>
        <v>#VALUE!</v>
      </c>
      <c r="CM369" s="50" t="str">
        <f>IF(M368="","",IF(CL369="0",INDEX(番号!$CC$5:$CE$52,M368,2),CL369))&amp;""</f>
        <v/>
      </c>
      <c r="DA369" s="1153" t="str">
        <f>IF(DA367="grey","grey","")</f>
        <v>grey</v>
      </c>
      <c r="DB369" s="1154"/>
      <c r="DC369" s="1153" t="str">
        <f>IF(DC367="grey","grey","")</f>
        <v>grey</v>
      </c>
      <c r="DD369" s="1154"/>
      <c r="DE369" s="1153" t="str">
        <f>IF(DE367="grey","grey","")</f>
        <v>grey</v>
      </c>
      <c r="DF369" s="1154"/>
      <c r="DG369" s="1153" t="str">
        <f>IF(DG367="grey","grey","")</f>
        <v>grey</v>
      </c>
      <c r="DH369" s="1154"/>
      <c r="DI369" s="1153" t="str">
        <f>IF(DI367="grey","grey","")</f>
        <v>grey</v>
      </c>
      <c r="DJ369" s="1154"/>
      <c r="DK369" s="1153" t="str">
        <f>IF(DK367="grey","grey","")</f>
        <v>grey</v>
      </c>
      <c r="DL369" s="1154"/>
      <c r="DM369" s="22" t="str">
        <f>IFERROR(INDEX(内線情報!$BL$5:$BL$41,MATCH(R369,内線情報!$AI$5:$AI$43,0),1),"")</f>
        <v/>
      </c>
      <c r="DS369" s="1141" t="e">
        <f>INDEX(内線情報!$G$5:$G$54,MATCH(Q369,DK,0))</f>
        <v>#N/A</v>
      </c>
      <c r="DV369" s="1153" t="str">
        <f>IF(B368="DK",BQ369,IF(B368="NK",BS369,""))</f>
        <v/>
      </c>
      <c r="DW369" s="1154"/>
      <c r="DX369" s="1155" t="str">
        <f>IF(D368="DK",BU369,IF(D368="NK",BW369,""))</f>
        <v/>
      </c>
      <c r="DY369" s="1156"/>
      <c r="DZ369" s="1155" t="str">
        <f>IF(F368="DK",BY369,IF(F368="NK",CA369,""))</f>
        <v/>
      </c>
      <c r="EA369" s="1156"/>
      <c r="EB369" s="1155" t="str">
        <f>IF(H368="DK",CC369,IF(H368="NK",CE369,""))</f>
        <v/>
      </c>
      <c r="EC369" s="1156"/>
      <c r="ED369" s="1155" t="str">
        <f>IF(J368="DK",CG369,IF(J368="NK",CI369,""))</f>
        <v/>
      </c>
      <c r="EE369" s="1156"/>
      <c r="EF369" s="1155" t="str">
        <f>IF(L368="DK",CK369,IF(L368="NK",CM369,""))</f>
        <v/>
      </c>
      <c r="EG369" s="1156"/>
      <c r="ET369" s="1153"/>
      <c r="EU369" s="1154"/>
      <c r="EV369" s="1153"/>
      <c r="EW369" s="1154"/>
      <c r="EX369" s="1153"/>
      <c r="EY369" s="1154"/>
      <c r="EZ369" s="1153"/>
      <c r="FA369" s="1154"/>
      <c r="FB369" s="1153"/>
      <c r="FC369" s="1154"/>
      <c r="FD369" s="1153"/>
      <c r="FE369" s="1154"/>
      <c r="FF369" s="411"/>
      <c r="FG369" s="411"/>
      <c r="FH369" s="411"/>
      <c r="FI369" s="411"/>
      <c r="FJ369" s="411"/>
      <c r="FK369" s="411"/>
      <c r="FL369" s="411"/>
      <c r="FM369" s="411"/>
      <c r="FN369" s="411"/>
      <c r="FO369" s="411"/>
      <c r="FP369" s="411"/>
      <c r="FQ369" s="411"/>
      <c r="FR369" s="1153"/>
      <c r="FS369" s="1154"/>
      <c r="FT369" s="1153"/>
      <c r="FU369" s="1154"/>
      <c r="FV369" s="1153"/>
      <c r="FW369" s="1154"/>
      <c r="FX369" s="1153"/>
      <c r="FY369" s="1154"/>
      <c r="FZ369" s="1153"/>
      <c r="GA369" s="1154"/>
      <c r="GB369" s="1153"/>
      <c r="GC369" s="1154"/>
      <c r="GE369" s="1151" t="str">
        <f>IF($GF369="grey","grey","")</f>
        <v>grey</v>
      </c>
      <c r="GF369" s="1151" t="str">
        <f>IF($GG369="grey","grey","")</f>
        <v>grey</v>
      </c>
      <c r="GG369" s="1160" t="str">
        <f>IF(Q369="","grey",IF(COUNTIF(Q:Q,Q369)&gt;1,"red",IF(COUNTIF(_DK,Q369)&gt;0,"","red")))</f>
        <v>grey</v>
      </c>
      <c r="GH369" s="1151" t="str">
        <f>IF($GF369="grey","grey","")</f>
        <v>grey</v>
      </c>
      <c r="GI369" s="633" t="str">
        <f t="shared" ref="GI369:HR369" si="977">IF(GI358="grey","grey",IF($GG369="grey","grey",IF(S369="","yellow",IF(COUNTIF($CT$6:$CT$21,S369)&gt;0,"","red"))))</f>
        <v>grey</v>
      </c>
      <c r="GJ369" s="633" t="str">
        <f t="shared" si="977"/>
        <v>grey</v>
      </c>
      <c r="GK369" s="633" t="str">
        <f t="shared" si="977"/>
        <v>grey</v>
      </c>
      <c r="GL369" s="633" t="str">
        <f t="shared" si="977"/>
        <v>grey</v>
      </c>
      <c r="GM369" s="633" t="str">
        <f t="shared" si="977"/>
        <v>grey</v>
      </c>
      <c r="GN369" s="633" t="str">
        <f t="shared" si="977"/>
        <v>grey</v>
      </c>
      <c r="GO369" s="633" t="str">
        <f t="shared" si="977"/>
        <v>grey</v>
      </c>
      <c r="GP369" s="633" t="str">
        <f t="shared" si="977"/>
        <v>grey</v>
      </c>
      <c r="GQ369" s="633" t="str">
        <f t="shared" si="977"/>
        <v>grey</v>
      </c>
      <c r="GR369" s="633" t="str">
        <f t="shared" si="977"/>
        <v>grey</v>
      </c>
      <c r="GS369" s="633" t="str">
        <f t="shared" si="977"/>
        <v>grey</v>
      </c>
      <c r="GT369" s="633" t="str">
        <f t="shared" si="977"/>
        <v>grey</v>
      </c>
      <c r="GU369" s="633" t="str">
        <f t="shared" si="977"/>
        <v>grey</v>
      </c>
      <c r="GV369" s="633" t="str">
        <f t="shared" si="977"/>
        <v>grey</v>
      </c>
      <c r="GW369" s="633" t="str">
        <f t="shared" si="977"/>
        <v>grey</v>
      </c>
      <c r="GX369" s="633" t="str">
        <f t="shared" si="977"/>
        <v>grey</v>
      </c>
      <c r="GY369" s="633" t="str">
        <f t="shared" si="977"/>
        <v>grey</v>
      </c>
      <c r="GZ369" s="633" t="str">
        <f t="shared" si="977"/>
        <v>grey</v>
      </c>
      <c r="HA369" s="633" t="str">
        <f t="shared" si="977"/>
        <v>grey</v>
      </c>
      <c r="HB369" s="633" t="str">
        <f t="shared" si="977"/>
        <v>grey</v>
      </c>
      <c r="HC369" s="633" t="str">
        <f t="shared" si="977"/>
        <v>grey</v>
      </c>
      <c r="HD369" s="633" t="str">
        <f t="shared" si="977"/>
        <v>grey</v>
      </c>
      <c r="HE369" s="633" t="str">
        <f t="shared" si="977"/>
        <v>grey</v>
      </c>
      <c r="HF369" s="633" t="str">
        <f t="shared" si="977"/>
        <v>grey</v>
      </c>
      <c r="HG369" s="633" t="str">
        <f t="shared" si="977"/>
        <v>grey</v>
      </c>
      <c r="HH369" s="633" t="str">
        <f t="shared" si="977"/>
        <v>grey</v>
      </c>
      <c r="HI369" s="633" t="str">
        <f t="shared" si="977"/>
        <v>grey</v>
      </c>
      <c r="HJ369" s="633" t="str">
        <f t="shared" si="977"/>
        <v>grey</v>
      </c>
      <c r="HK369" s="633" t="str">
        <f t="shared" si="977"/>
        <v>grey</v>
      </c>
      <c r="HL369" s="633" t="str">
        <f t="shared" si="977"/>
        <v>grey</v>
      </c>
      <c r="HM369" s="633" t="str">
        <f t="shared" si="977"/>
        <v>grey</v>
      </c>
      <c r="HN369" s="633" t="str">
        <f t="shared" si="977"/>
        <v>grey</v>
      </c>
      <c r="HO369" s="633" t="str">
        <f t="shared" si="977"/>
        <v>grey</v>
      </c>
      <c r="HP369" s="633" t="str">
        <f t="shared" si="977"/>
        <v>grey</v>
      </c>
      <c r="HQ369" s="633" t="str">
        <f t="shared" si="977"/>
        <v>grey</v>
      </c>
      <c r="HR369" s="633" t="str">
        <f t="shared" si="977"/>
        <v>grey</v>
      </c>
      <c r="HS369" s="1162" t="str">
        <f t="shared" ref="HS369" si="978">IF($GG369="grey","grey",IF(BC369="","",IF(COUNTIF($CV$6:$CV$7,BC369)&gt;0,"","red")))</f>
        <v>grey</v>
      </c>
      <c r="HT369" s="1151" t="str">
        <f t="shared" ref="HT369:HU369" si="979">IF($GG369="grey","grey","")</f>
        <v>grey</v>
      </c>
      <c r="HU369" s="1160" t="str">
        <f t="shared" si="979"/>
        <v>grey</v>
      </c>
    </row>
    <row r="370" spans="2:229">
      <c r="B370" s="1175" t="str">
        <f>IFERROR(INDEX($DV:$DV,ROW()),"")&amp;""</f>
        <v/>
      </c>
      <c r="C370" s="1176"/>
      <c r="D370" s="1177" t="str">
        <f>IFERROR(INDEX($DX:$DX,ROW()),"")&amp;""</f>
        <v/>
      </c>
      <c r="E370" s="1176"/>
      <c r="F370" s="1175" t="str">
        <f>IFERROR(INDEX($DZ:$DZ,ROW()),"")&amp;""</f>
        <v/>
      </c>
      <c r="G370" s="1176"/>
      <c r="H370" s="1175" t="str">
        <f>IFERROR(INDEX($EB:$EB,ROW()),"")&amp;""</f>
        <v/>
      </c>
      <c r="I370" s="1176"/>
      <c r="J370" s="1175" t="str">
        <f>IFERROR(INDEX($ED:$ED,ROW()),"")&amp;""</f>
        <v/>
      </c>
      <c r="K370" s="1176"/>
      <c r="L370" s="1175" t="str">
        <f>IFERROR(INDEX($EF:$EF,ROW()),"")&amp;""</f>
        <v/>
      </c>
      <c r="M370" s="1176"/>
      <c r="O370" s="1152"/>
      <c r="P370" s="1152"/>
      <c r="Q370" s="1161"/>
      <c r="R370" s="1152"/>
      <c r="S370" s="635" t="s">
        <v>643</v>
      </c>
      <c r="T370" s="635" t="s">
        <v>643</v>
      </c>
      <c r="U370" s="635" t="s">
        <v>643</v>
      </c>
      <c r="V370" s="635" t="s">
        <v>643</v>
      </c>
      <c r="W370" s="635" t="s">
        <v>643</v>
      </c>
      <c r="X370" s="635" t="s">
        <v>643</v>
      </c>
      <c r="Y370" s="635" t="s">
        <v>643</v>
      </c>
      <c r="Z370" s="635" t="s">
        <v>643</v>
      </c>
      <c r="AA370" s="635" t="s">
        <v>643</v>
      </c>
      <c r="AB370" s="635" t="s">
        <v>643</v>
      </c>
      <c r="AC370" s="635" t="s">
        <v>643</v>
      </c>
      <c r="AD370" s="635" t="s">
        <v>643</v>
      </c>
      <c r="AE370" s="635" t="s">
        <v>643</v>
      </c>
      <c r="AF370" s="635" t="s">
        <v>643</v>
      </c>
      <c r="AG370" s="635" t="s">
        <v>643</v>
      </c>
      <c r="AH370" s="635" t="s">
        <v>643</v>
      </c>
      <c r="AI370" s="635" t="s">
        <v>643</v>
      </c>
      <c r="AJ370" s="635" t="s">
        <v>643</v>
      </c>
      <c r="AK370" s="635" t="s">
        <v>643</v>
      </c>
      <c r="AL370" s="635" t="s">
        <v>643</v>
      </c>
      <c r="AM370" s="635" t="s">
        <v>643</v>
      </c>
      <c r="AN370" s="635" t="s">
        <v>643</v>
      </c>
      <c r="AO370" s="635" t="s">
        <v>643</v>
      </c>
      <c r="AP370" s="635" t="s">
        <v>643</v>
      </c>
      <c r="AQ370" s="635" t="s">
        <v>643</v>
      </c>
      <c r="AR370" s="635" t="s">
        <v>643</v>
      </c>
      <c r="AS370" s="635" t="s">
        <v>643</v>
      </c>
      <c r="AT370" s="635" t="s">
        <v>643</v>
      </c>
      <c r="AU370" s="635" t="s">
        <v>643</v>
      </c>
      <c r="AV370" s="635" t="s">
        <v>643</v>
      </c>
      <c r="AW370" s="635" t="s">
        <v>643</v>
      </c>
      <c r="AX370" s="635" t="s">
        <v>643</v>
      </c>
      <c r="AY370" s="635" t="s">
        <v>643</v>
      </c>
      <c r="AZ370" s="635" t="s">
        <v>643</v>
      </c>
      <c r="BA370" s="635" t="s">
        <v>643</v>
      </c>
      <c r="BB370" s="635" t="s">
        <v>643</v>
      </c>
      <c r="BC370" s="1179"/>
      <c r="BD370" s="1152"/>
      <c r="BE370" s="1181"/>
      <c r="BP370" s="50" t="s">
        <v>585</v>
      </c>
      <c r="BQ370" s="50" t="str">
        <f>IF(C368="","",INDEX(外線情報!$K$5:$K$16,C368,1))&amp;""</f>
        <v/>
      </c>
      <c r="BR370" s="50" t="s">
        <v>417</v>
      </c>
      <c r="BS370" s="50" t="str">
        <f>IF(C368="","",INDEX(NK･NKG!$CG$5:$CG$52,C368,1))&amp;""</f>
        <v/>
      </c>
      <c r="BT370" s="50" t="s">
        <v>585</v>
      </c>
      <c r="BU370" s="50" t="str">
        <f>IF(E368="","",INDEX(外線情報!$K$5:$K$16,E368,1))&amp;""</f>
        <v/>
      </c>
      <c r="BV370" s="50" t="s">
        <v>417</v>
      </c>
      <c r="BW370" s="50" t="str">
        <f>IF(E368="","",INDEX(NK･NKG!$CG$5:$CG$52,E368,1))&amp;""</f>
        <v/>
      </c>
      <c r="BX370" s="50" t="s">
        <v>585</v>
      </c>
      <c r="BY370" s="50" t="str">
        <f>IF(G368="","",INDEX(外線情報!$K$5:$K$16,G368,1))&amp;""</f>
        <v/>
      </c>
      <c r="BZ370" s="50" t="s">
        <v>417</v>
      </c>
      <c r="CA370" s="50" t="str">
        <f>IF(G368="","",INDEX(NK･NKG!$CG$5:$CG$52,G368,1))&amp;""</f>
        <v/>
      </c>
      <c r="CB370" s="50" t="s">
        <v>585</v>
      </c>
      <c r="CC370" s="50" t="str">
        <f>IF(I368="","",INDEX(外線情報!$K$5:$K$16,I368,1))&amp;""</f>
        <v/>
      </c>
      <c r="CD370" s="50" t="s">
        <v>417</v>
      </c>
      <c r="CE370" s="50" t="str">
        <f>IF(I368="","",INDEX(NK･NKG!$CG$5:$CG$52,I368,1))&amp;""</f>
        <v/>
      </c>
      <c r="CF370" s="50" t="s">
        <v>585</v>
      </c>
      <c r="CG370" s="50" t="str">
        <f>IF(K368="","",INDEX(外線情報!$K$5:$K$16,K368,1))&amp;""</f>
        <v/>
      </c>
      <c r="CH370" s="50" t="s">
        <v>417</v>
      </c>
      <c r="CI370" s="50" t="str">
        <f>IF(K368="","",INDEX(NK･NKG!$CG$5:$CG$52,K368,1))&amp;""</f>
        <v/>
      </c>
      <c r="CJ370" s="50" t="s">
        <v>585</v>
      </c>
      <c r="CK370" s="50" t="str">
        <f>IF(M368="","",INDEX(外線情報!$K$5:$K$16,M368,1))&amp;""</f>
        <v/>
      </c>
      <c r="CL370" s="50" t="s">
        <v>417</v>
      </c>
      <c r="CM370" s="50" t="str">
        <f>IF(M368="","",INDEX(NK･NKG!$CG$5:$CG$52,M368,1))&amp;""</f>
        <v/>
      </c>
      <c r="DA370" s="1153" t="str">
        <f t="shared" ref="DA370" si="980">IF(DA367="grey","grey","")</f>
        <v>grey</v>
      </c>
      <c r="DB370" s="1154"/>
      <c r="DC370" s="1153" t="str">
        <f t="shared" ref="DC370" si="981">IF(DC367="grey","grey","")</f>
        <v>grey</v>
      </c>
      <c r="DD370" s="1154"/>
      <c r="DE370" s="1153" t="str">
        <f t="shared" ref="DE370" si="982">IF(DE367="grey","grey","")</f>
        <v>grey</v>
      </c>
      <c r="DF370" s="1154"/>
      <c r="DG370" s="1153" t="str">
        <f t="shared" ref="DG370" si="983">IF(DG367="grey","grey","")</f>
        <v>grey</v>
      </c>
      <c r="DH370" s="1154"/>
      <c r="DI370" s="1153" t="str">
        <f t="shared" ref="DI370" si="984">IF(DI367="grey","grey","")</f>
        <v>grey</v>
      </c>
      <c r="DJ370" s="1154"/>
      <c r="DK370" s="1153" t="str">
        <f t="shared" ref="DK370" si="985">IF(DK367="grey","grey","")</f>
        <v>grey</v>
      </c>
      <c r="DL370" s="1154"/>
      <c r="DM370" s="22" t="str">
        <f>IFERROR(INDEX(内線情報!$BL$5:$BL$41,MATCH(R370,内線情報!$AI$5:$AI$43,0),1),"")</f>
        <v/>
      </c>
      <c r="DS370" s="1141"/>
      <c r="DV370" s="1153" t="str">
        <f>IF(B368="IK",BQ370,IF(B368="NK",BS370,""))</f>
        <v/>
      </c>
      <c r="DW370" s="1154"/>
      <c r="DX370" s="1155" t="str">
        <f>IF(D368="IK",BU370,IF(D368="NK",BW370,""))</f>
        <v/>
      </c>
      <c r="DY370" s="1156"/>
      <c r="DZ370" s="1155" t="str">
        <f>IF(F368="IK",BY370,IF(F368="NK",CA370,""))</f>
        <v/>
      </c>
      <c r="EA370" s="1156"/>
      <c r="EB370" s="1155" t="str">
        <f>IF(H368="IK",CC370,IF(H368="NK",CE370,""))</f>
        <v/>
      </c>
      <c r="EC370" s="1156"/>
      <c r="ED370" s="1155" t="str">
        <f>IF(J368="IK",CG370,IF(J368="NK",CI370,""))</f>
        <v/>
      </c>
      <c r="EE370" s="1156"/>
      <c r="EF370" s="1155" t="str">
        <f>IF(L368="IK",CK370,IF(L368="NK",CM370,""))</f>
        <v/>
      </c>
      <c r="EG370" s="1156"/>
      <c r="ET370" s="1153"/>
      <c r="EU370" s="1154"/>
      <c r="EV370" s="1153"/>
      <c r="EW370" s="1154"/>
      <c r="EX370" s="1153"/>
      <c r="EY370" s="1154"/>
      <c r="EZ370" s="1153"/>
      <c r="FA370" s="1154"/>
      <c r="FB370" s="1153"/>
      <c r="FC370" s="1154"/>
      <c r="FD370" s="1153"/>
      <c r="FE370" s="1154"/>
      <c r="FF370" s="411"/>
      <c r="FG370" s="411"/>
      <c r="FH370" s="411"/>
      <c r="FI370" s="411"/>
      <c r="FJ370" s="411"/>
      <c r="FK370" s="411"/>
      <c r="FL370" s="411"/>
      <c r="FM370" s="411"/>
      <c r="FN370" s="411"/>
      <c r="FO370" s="411"/>
      <c r="FP370" s="411"/>
      <c r="FQ370" s="411"/>
      <c r="FR370" s="1153"/>
      <c r="FS370" s="1154"/>
      <c r="FT370" s="1153"/>
      <c r="FU370" s="1154"/>
      <c r="FV370" s="1153"/>
      <c r="FW370" s="1154"/>
      <c r="FX370" s="1153"/>
      <c r="FY370" s="1154"/>
      <c r="FZ370" s="1153"/>
      <c r="GA370" s="1154"/>
      <c r="GB370" s="1153"/>
      <c r="GC370" s="1154"/>
      <c r="GE370" s="1152"/>
      <c r="GF370" s="1152"/>
      <c r="GG370" s="1161"/>
      <c r="GH370" s="1152"/>
      <c r="GI370" s="633" t="str">
        <f t="shared" ref="GI370:HR370" si="986">IF(GI358="grey","grey",IF($GG369="grey","grey",IF(S370="","yellow",IF(COUNTIF($CW$6:$CW$7,S370)&gt;0,"","red"))))</f>
        <v>grey</v>
      </c>
      <c r="GJ370" s="633" t="str">
        <f t="shared" si="986"/>
        <v>grey</v>
      </c>
      <c r="GK370" s="633" t="str">
        <f t="shared" si="986"/>
        <v>grey</v>
      </c>
      <c r="GL370" s="633" t="str">
        <f t="shared" si="986"/>
        <v>grey</v>
      </c>
      <c r="GM370" s="633" t="str">
        <f t="shared" si="986"/>
        <v>grey</v>
      </c>
      <c r="GN370" s="633" t="str">
        <f t="shared" si="986"/>
        <v>grey</v>
      </c>
      <c r="GO370" s="633" t="str">
        <f t="shared" si="986"/>
        <v>grey</v>
      </c>
      <c r="GP370" s="633" t="str">
        <f t="shared" si="986"/>
        <v>grey</v>
      </c>
      <c r="GQ370" s="633" t="str">
        <f t="shared" si="986"/>
        <v>grey</v>
      </c>
      <c r="GR370" s="633" t="str">
        <f t="shared" si="986"/>
        <v>grey</v>
      </c>
      <c r="GS370" s="633" t="str">
        <f t="shared" si="986"/>
        <v>grey</v>
      </c>
      <c r="GT370" s="633" t="str">
        <f t="shared" si="986"/>
        <v>grey</v>
      </c>
      <c r="GU370" s="633" t="str">
        <f t="shared" si="986"/>
        <v>grey</v>
      </c>
      <c r="GV370" s="633" t="str">
        <f t="shared" si="986"/>
        <v>grey</v>
      </c>
      <c r="GW370" s="633" t="str">
        <f t="shared" si="986"/>
        <v>grey</v>
      </c>
      <c r="GX370" s="633" t="str">
        <f t="shared" si="986"/>
        <v>grey</v>
      </c>
      <c r="GY370" s="633" t="str">
        <f t="shared" si="986"/>
        <v>grey</v>
      </c>
      <c r="GZ370" s="633" t="str">
        <f t="shared" si="986"/>
        <v>grey</v>
      </c>
      <c r="HA370" s="633" t="str">
        <f t="shared" si="986"/>
        <v>grey</v>
      </c>
      <c r="HB370" s="633" t="str">
        <f t="shared" si="986"/>
        <v>grey</v>
      </c>
      <c r="HC370" s="633" t="str">
        <f t="shared" si="986"/>
        <v>grey</v>
      </c>
      <c r="HD370" s="633" t="str">
        <f t="shared" si="986"/>
        <v>grey</v>
      </c>
      <c r="HE370" s="633" t="str">
        <f t="shared" si="986"/>
        <v>grey</v>
      </c>
      <c r="HF370" s="633" t="str">
        <f t="shared" si="986"/>
        <v>grey</v>
      </c>
      <c r="HG370" s="633" t="str">
        <f t="shared" si="986"/>
        <v>grey</v>
      </c>
      <c r="HH370" s="633" t="str">
        <f t="shared" si="986"/>
        <v>grey</v>
      </c>
      <c r="HI370" s="633" t="str">
        <f t="shared" si="986"/>
        <v>grey</v>
      </c>
      <c r="HJ370" s="633" t="str">
        <f t="shared" si="986"/>
        <v>grey</v>
      </c>
      <c r="HK370" s="633" t="str">
        <f t="shared" si="986"/>
        <v>grey</v>
      </c>
      <c r="HL370" s="633" t="str">
        <f t="shared" si="986"/>
        <v>grey</v>
      </c>
      <c r="HM370" s="633" t="str">
        <f t="shared" si="986"/>
        <v>grey</v>
      </c>
      <c r="HN370" s="633" t="str">
        <f t="shared" si="986"/>
        <v>grey</v>
      </c>
      <c r="HO370" s="633" t="str">
        <f t="shared" si="986"/>
        <v>grey</v>
      </c>
      <c r="HP370" s="633" t="str">
        <f t="shared" si="986"/>
        <v>grey</v>
      </c>
      <c r="HQ370" s="633" t="str">
        <f t="shared" si="986"/>
        <v>grey</v>
      </c>
      <c r="HR370" s="633" t="str">
        <f t="shared" si="986"/>
        <v>grey</v>
      </c>
      <c r="HS370" s="1163"/>
      <c r="HT370" s="1152"/>
      <c r="HU370" s="1161"/>
    </row>
    <row r="371" spans="2:229">
      <c r="B371" s="1184" t="s">
        <v>1318</v>
      </c>
      <c r="C371" s="1185"/>
      <c r="D371" s="1182" t="s">
        <v>1318</v>
      </c>
      <c r="E371" s="1183"/>
      <c r="F371" s="1184" t="s">
        <v>1318</v>
      </c>
      <c r="G371" s="1185"/>
      <c r="H371" s="1182" t="s">
        <v>1318</v>
      </c>
      <c r="I371" s="1183"/>
      <c r="J371" s="1184" t="s">
        <v>1318</v>
      </c>
      <c r="K371" s="1185"/>
      <c r="L371" s="1182" t="s">
        <v>1318</v>
      </c>
      <c r="M371" s="1183"/>
      <c r="O371" s="1151">
        <v>6</v>
      </c>
      <c r="P371" s="1151" t="str">
        <f>IFERROR(INDEX(内線情報!$C$5:$C$54,MATCH($Q371,内線情報!$B$5:$B$54,0)),"")&amp;""</f>
        <v/>
      </c>
      <c r="Q371" s="1160"/>
      <c r="R371" s="1151" t="str">
        <f>IFERROR(INDEX(内線情報!$D$5:$D$54,MATCH($Q371,内線情報!$B$5:$B$54,0)),"")&amp;""</f>
        <v/>
      </c>
      <c r="S371" s="634" t="s">
        <v>643</v>
      </c>
      <c r="T371" s="634" t="s">
        <v>643</v>
      </c>
      <c r="U371" s="634" t="s">
        <v>643</v>
      </c>
      <c r="V371" s="634" t="s">
        <v>643</v>
      </c>
      <c r="W371" s="634" t="s">
        <v>643</v>
      </c>
      <c r="X371" s="634" t="s">
        <v>643</v>
      </c>
      <c r="Y371" s="634" t="s">
        <v>643</v>
      </c>
      <c r="Z371" s="634" t="s">
        <v>643</v>
      </c>
      <c r="AA371" s="634" t="s">
        <v>643</v>
      </c>
      <c r="AB371" s="634" t="s">
        <v>643</v>
      </c>
      <c r="AC371" s="634" t="s">
        <v>643</v>
      </c>
      <c r="AD371" s="634" t="s">
        <v>643</v>
      </c>
      <c r="AE371" s="634" t="s">
        <v>643</v>
      </c>
      <c r="AF371" s="634" t="s">
        <v>643</v>
      </c>
      <c r="AG371" s="634" t="s">
        <v>643</v>
      </c>
      <c r="AH371" s="634" t="s">
        <v>643</v>
      </c>
      <c r="AI371" s="634" t="s">
        <v>643</v>
      </c>
      <c r="AJ371" s="634" t="s">
        <v>643</v>
      </c>
      <c r="AK371" s="634" t="s">
        <v>643</v>
      </c>
      <c r="AL371" s="634" t="s">
        <v>643</v>
      </c>
      <c r="AM371" s="634" t="s">
        <v>643</v>
      </c>
      <c r="AN371" s="634" t="s">
        <v>643</v>
      </c>
      <c r="AO371" s="634" t="s">
        <v>643</v>
      </c>
      <c r="AP371" s="634" t="s">
        <v>643</v>
      </c>
      <c r="AQ371" s="634" t="s">
        <v>643</v>
      </c>
      <c r="AR371" s="634" t="s">
        <v>643</v>
      </c>
      <c r="AS371" s="634" t="s">
        <v>643</v>
      </c>
      <c r="AT371" s="634" t="s">
        <v>643</v>
      </c>
      <c r="AU371" s="634" t="s">
        <v>643</v>
      </c>
      <c r="AV371" s="634" t="s">
        <v>643</v>
      </c>
      <c r="AW371" s="634" t="s">
        <v>643</v>
      </c>
      <c r="AX371" s="634" t="s">
        <v>643</v>
      </c>
      <c r="AY371" s="634" t="s">
        <v>643</v>
      </c>
      <c r="AZ371" s="634" t="s">
        <v>643</v>
      </c>
      <c r="BA371" s="634" t="s">
        <v>643</v>
      </c>
      <c r="BB371" s="634" t="s">
        <v>643</v>
      </c>
      <c r="BC371" s="1178" t="s">
        <v>643</v>
      </c>
      <c r="BD371" s="1151" t="str">
        <f>IFERROR(IF(Q371="","",IF(ISBLANK(INDEX(内線情報!$G$5:$G$54,Q371)),1,DS371)),"")&amp;""</f>
        <v/>
      </c>
      <c r="BE371" s="1180"/>
      <c r="BW371" s="50"/>
      <c r="CH371" s="50"/>
      <c r="CI371" s="50"/>
      <c r="DA371" s="1153" t="str">
        <f>IF(DA367="grey","grey",IF(AND(B368&lt;&gt;$BG$7,B368&lt;&gt;$BG$9,B368&lt;&gt;$BG$13,B368&lt;&gt;$BG$12),"grey",IF(B371="","yellow",IF(COUNTIF($CN$6:$CN$32,B371)&gt;0,"","red"))))</f>
        <v>grey</v>
      </c>
      <c r="DB371" s="1154"/>
      <c r="DC371" s="1153" t="str">
        <f>IF(DC367="grey","grey",IF(AND(D368&lt;&gt;$BG$7,D368&lt;&gt;$BG$9,D368&lt;&gt;$BG$13,D368&lt;&gt;$BG$12),"grey",IF(D371="","yellow",IF(COUNTIF($CN$6:$CN$32,D371)&gt;0,"","red"))))</f>
        <v>grey</v>
      </c>
      <c r="DD371" s="1154"/>
      <c r="DE371" s="1164" t="str">
        <f>IF(DE367="grey","grey",IF(AND(F368&lt;&gt;$BG$7,F368&lt;&gt;$BG$9,F368&lt;&gt;$BG$13,F368&lt;&gt;$BG$12),"grey",IF(F371="","yellow",IF(COUNTIF($CN$6:$CN$32,F371)&gt;0,"","red"))))</f>
        <v>grey</v>
      </c>
      <c r="DF371" s="1165"/>
      <c r="DG371" s="1164" t="str">
        <f>IF(DG367="grey","grey",IF(AND(H368&lt;&gt;$BG$7,H368&lt;&gt;$BG$9,H368&lt;&gt;$BG$13,H368&lt;&gt;$BG$12),"grey",IF(H371="","yellow",IF(COUNTIF($CN$6:$CN$32,H371)&gt;0,"","red"))))</f>
        <v>grey</v>
      </c>
      <c r="DH371" s="1165"/>
      <c r="DI371" s="1164" t="str">
        <f>IF(DI367="grey","grey",IF(AND(J368&lt;&gt;$BG$7,J368&lt;&gt;$BG$9,J368&lt;&gt;$BG$13,J368&lt;&gt;$BG$12),"grey",IF(J371="","yellow",IF(COUNTIF($CN$6:$CN$32,J371)&gt;0,"","red"))))</f>
        <v>grey</v>
      </c>
      <c r="DJ371" s="1165"/>
      <c r="DK371" s="1164" t="str">
        <f>IF(DK367="grey","grey",IF(AND(L368&lt;&gt;$BG$7,L368&lt;&gt;$BG$9,L368&lt;&gt;$BG$13,L368&lt;&gt;$BG$12),"grey",IF(L371="","yellow",IF(COUNTIF($CN$6:$CN$32,L371)&gt;0,"","red"))))</f>
        <v>grey</v>
      </c>
      <c r="DL371" s="1165"/>
      <c r="DM371" s="22" t="str">
        <f>IFERROR(INDEX(内線情報!$BL$5:$BL$41,MATCH(R371,内線情報!$AI$5:$AI$43,0),1),"")</f>
        <v/>
      </c>
      <c r="DS371" s="1141" t="e">
        <f>INDEX(内線情報!$G$5:$G$54,MATCH(Q371,DK,0))</f>
        <v>#N/A</v>
      </c>
      <c r="DV371" s="1153"/>
      <c r="DW371" s="1154"/>
      <c r="DX371" s="1153"/>
      <c r="DY371" s="1154"/>
      <c r="DZ371" s="1153"/>
      <c r="EA371" s="1154"/>
      <c r="EB371" s="1153"/>
      <c r="EC371" s="1154"/>
      <c r="ED371" s="1153"/>
      <c r="EE371" s="1154"/>
      <c r="EF371" s="1153"/>
      <c r="EG371" s="1154"/>
      <c r="ET371" s="1153"/>
      <c r="EU371" s="1154"/>
      <c r="EV371" s="1153"/>
      <c r="EW371" s="1154"/>
      <c r="EX371" s="1153"/>
      <c r="EY371" s="1154"/>
      <c r="EZ371" s="1153"/>
      <c r="FA371" s="1154"/>
      <c r="FB371" s="1153"/>
      <c r="FC371" s="1154"/>
      <c r="FD371" s="1153"/>
      <c r="FE371" s="1154"/>
      <c r="FF371" s="411"/>
      <c r="FG371" s="411"/>
      <c r="FH371" s="411"/>
      <c r="FI371" s="411"/>
      <c r="FJ371" s="411"/>
      <c r="FK371" s="411"/>
      <c r="FL371" s="411"/>
      <c r="FM371" s="411"/>
      <c r="FN371" s="411"/>
      <c r="FO371" s="411"/>
      <c r="FP371" s="411"/>
      <c r="FQ371" s="411"/>
      <c r="FR371" s="1153"/>
      <c r="FS371" s="1154"/>
      <c r="FT371" s="1153"/>
      <c r="FU371" s="1154"/>
      <c r="FV371" s="1153"/>
      <c r="FW371" s="1154"/>
      <c r="FX371" s="1153"/>
      <c r="FY371" s="1154"/>
      <c r="FZ371" s="1153"/>
      <c r="GA371" s="1154"/>
      <c r="GB371" s="1153"/>
      <c r="GC371" s="1154"/>
      <c r="GE371" s="1151" t="str">
        <f>IF($GF371="grey","grey","")</f>
        <v>grey</v>
      </c>
      <c r="GF371" s="1151" t="str">
        <f>IF($GG371="grey","grey","")</f>
        <v>grey</v>
      </c>
      <c r="GG371" s="1160" t="str">
        <f>IF(Q371="","grey",IF(COUNTIF(Q:Q,Q371)&gt;1,"red",IF(COUNTIF(_DK,Q371)&gt;0,"","red")))</f>
        <v>grey</v>
      </c>
      <c r="GH371" s="1151" t="str">
        <f>IF($GF371="grey","grey","")</f>
        <v>grey</v>
      </c>
      <c r="GI371" s="633" t="str">
        <f t="shared" ref="GI371:HR371" si="987">IF(GI358="grey","grey",IF($GG371="grey","grey",IF(S371="","yellow",IF(COUNTIF($CT$6:$CT$21,S371)&gt;0,"","red"))))</f>
        <v>grey</v>
      </c>
      <c r="GJ371" s="633" t="str">
        <f t="shared" si="987"/>
        <v>grey</v>
      </c>
      <c r="GK371" s="633" t="str">
        <f t="shared" si="987"/>
        <v>grey</v>
      </c>
      <c r="GL371" s="633" t="str">
        <f t="shared" si="987"/>
        <v>grey</v>
      </c>
      <c r="GM371" s="633" t="str">
        <f t="shared" si="987"/>
        <v>grey</v>
      </c>
      <c r="GN371" s="633" t="str">
        <f t="shared" si="987"/>
        <v>grey</v>
      </c>
      <c r="GO371" s="633" t="str">
        <f t="shared" si="987"/>
        <v>grey</v>
      </c>
      <c r="GP371" s="633" t="str">
        <f t="shared" si="987"/>
        <v>grey</v>
      </c>
      <c r="GQ371" s="633" t="str">
        <f t="shared" si="987"/>
        <v>grey</v>
      </c>
      <c r="GR371" s="633" t="str">
        <f t="shared" si="987"/>
        <v>grey</v>
      </c>
      <c r="GS371" s="633" t="str">
        <f t="shared" si="987"/>
        <v>grey</v>
      </c>
      <c r="GT371" s="633" t="str">
        <f t="shared" si="987"/>
        <v>grey</v>
      </c>
      <c r="GU371" s="633" t="str">
        <f t="shared" si="987"/>
        <v>grey</v>
      </c>
      <c r="GV371" s="633" t="str">
        <f t="shared" si="987"/>
        <v>grey</v>
      </c>
      <c r="GW371" s="633" t="str">
        <f t="shared" si="987"/>
        <v>grey</v>
      </c>
      <c r="GX371" s="633" t="str">
        <f t="shared" si="987"/>
        <v>grey</v>
      </c>
      <c r="GY371" s="633" t="str">
        <f t="shared" si="987"/>
        <v>grey</v>
      </c>
      <c r="GZ371" s="633" t="str">
        <f t="shared" si="987"/>
        <v>grey</v>
      </c>
      <c r="HA371" s="633" t="str">
        <f t="shared" si="987"/>
        <v>grey</v>
      </c>
      <c r="HB371" s="633" t="str">
        <f t="shared" si="987"/>
        <v>grey</v>
      </c>
      <c r="HC371" s="633" t="str">
        <f t="shared" si="987"/>
        <v>grey</v>
      </c>
      <c r="HD371" s="633" t="str">
        <f t="shared" si="987"/>
        <v>grey</v>
      </c>
      <c r="HE371" s="633" t="str">
        <f t="shared" si="987"/>
        <v>grey</v>
      </c>
      <c r="HF371" s="633" t="str">
        <f t="shared" si="987"/>
        <v>grey</v>
      </c>
      <c r="HG371" s="633" t="str">
        <f t="shared" si="987"/>
        <v>grey</v>
      </c>
      <c r="HH371" s="633" t="str">
        <f t="shared" si="987"/>
        <v>grey</v>
      </c>
      <c r="HI371" s="633" t="str">
        <f t="shared" si="987"/>
        <v>grey</v>
      </c>
      <c r="HJ371" s="633" t="str">
        <f t="shared" si="987"/>
        <v>grey</v>
      </c>
      <c r="HK371" s="633" t="str">
        <f t="shared" si="987"/>
        <v>grey</v>
      </c>
      <c r="HL371" s="633" t="str">
        <f t="shared" si="987"/>
        <v>grey</v>
      </c>
      <c r="HM371" s="633" t="str">
        <f t="shared" si="987"/>
        <v>grey</v>
      </c>
      <c r="HN371" s="633" t="str">
        <f t="shared" si="987"/>
        <v>grey</v>
      </c>
      <c r="HO371" s="633" t="str">
        <f t="shared" si="987"/>
        <v>grey</v>
      </c>
      <c r="HP371" s="633" t="str">
        <f t="shared" si="987"/>
        <v>grey</v>
      </c>
      <c r="HQ371" s="633" t="str">
        <f t="shared" si="987"/>
        <v>grey</v>
      </c>
      <c r="HR371" s="633" t="str">
        <f t="shared" si="987"/>
        <v>grey</v>
      </c>
      <c r="HS371" s="1162" t="str">
        <f t="shared" ref="HS371" si="988">IF($GG371="grey","grey",IF(BC371="","",IF(COUNTIF($CV$6:$CV$7,BC371)&gt;0,"","red")))</f>
        <v>grey</v>
      </c>
      <c r="HT371" s="1151" t="str">
        <f t="shared" ref="HT371:HU371" si="989">IF($GG371="grey","grey","")</f>
        <v>grey</v>
      </c>
      <c r="HU371" s="1160" t="str">
        <f t="shared" si="989"/>
        <v>grey</v>
      </c>
    </row>
    <row r="372" spans="2:229">
      <c r="B372" s="1186" t="s">
        <v>303</v>
      </c>
      <c r="C372" s="1187"/>
      <c r="D372" s="1186" t="s">
        <v>304</v>
      </c>
      <c r="E372" s="1187"/>
      <c r="F372" s="1186" t="s">
        <v>305</v>
      </c>
      <c r="G372" s="1187"/>
      <c r="H372" s="1186" t="s">
        <v>306</v>
      </c>
      <c r="I372" s="1187"/>
      <c r="J372" s="1186" t="s">
        <v>307</v>
      </c>
      <c r="K372" s="1187"/>
      <c r="L372" s="1186" t="s">
        <v>308</v>
      </c>
      <c r="M372" s="1187"/>
      <c r="O372" s="1152"/>
      <c r="P372" s="1152"/>
      <c r="Q372" s="1161"/>
      <c r="R372" s="1152"/>
      <c r="S372" s="635" t="s">
        <v>643</v>
      </c>
      <c r="T372" s="635" t="s">
        <v>643</v>
      </c>
      <c r="U372" s="635" t="s">
        <v>643</v>
      </c>
      <c r="V372" s="635" t="s">
        <v>643</v>
      </c>
      <c r="W372" s="635" t="s">
        <v>643</v>
      </c>
      <c r="X372" s="635" t="s">
        <v>643</v>
      </c>
      <c r="Y372" s="635" t="s">
        <v>643</v>
      </c>
      <c r="Z372" s="635" t="s">
        <v>643</v>
      </c>
      <c r="AA372" s="635" t="s">
        <v>643</v>
      </c>
      <c r="AB372" s="635" t="s">
        <v>643</v>
      </c>
      <c r="AC372" s="635" t="s">
        <v>643</v>
      </c>
      <c r="AD372" s="635" t="s">
        <v>643</v>
      </c>
      <c r="AE372" s="635" t="s">
        <v>643</v>
      </c>
      <c r="AF372" s="635" t="s">
        <v>643</v>
      </c>
      <c r="AG372" s="635" t="s">
        <v>643</v>
      </c>
      <c r="AH372" s="635" t="s">
        <v>643</v>
      </c>
      <c r="AI372" s="635" t="s">
        <v>643</v>
      </c>
      <c r="AJ372" s="635" t="s">
        <v>643</v>
      </c>
      <c r="AK372" s="635" t="s">
        <v>643</v>
      </c>
      <c r="AL372" s="635" t="s">
        <v>643</v>
      </c>
      <c r="AM372" s="635" t="s">
        <v>643</v>
      </c>
      <c r="AN372" s="635" t="s">
        <v>643</v>
      </c>
      <c r="AO372" s="635" t="s">
        <v>643</v>
      </c>
      <c r="AP372" s="635" t="s">
        <v>643</v>
      </c>
      <c r="AQ372" s="635" t="s">
        <v>643</v>
      </c>
      <c r="AR372" s="635" t="s">
        <v>643</v>
      </c>
      <c r="AS372" s="635" t="s">
        <v>643</v>
      </c>
      <c r="AT372" s="635" t="s">
        <v>643</v>
      </c>
      <c r="AU372" s="635" t="s">
        <v>643</v>
      </c>
      <c r="AV372" s="635" t="s">
        <v>643</v>
      </c>
      <c r="AW372" s="635" t="s">
        <v>643</v>
      </c>
      <c r="AX372" s="635" t="s">
        <v>643</v>
      </c>
      <c r="AY372" s="635" t="s">
        <v>643</v>
      </c>
      <c r="AZ372" s="635" t="s">
        <v>643</v>
      </c>
      <c r="BA372" s="635" t="s">
        <v>643</v>
      </c>
      <c r="BB372" s="635" t="s">
        <v>643</v>
      </c>
      <c r="BC372" s="1179"/>
      <c r="BD372" s="1152"/>
      <c r="BE372" s="1181"/>
      <c r="BQ372" s="52"/>
      <c r="BS372" s="52"/>
      <c r="BU372" s="52"/>
      <c r="BV372" s="50"/>
      <c r="BW372" s="52"/>
      <c r="BY372" s="52"/>
      <c r="CA372" s="52"/>
      <c r="CC372" s="52"/>
      <c r="CE372" s="52"/>
      <c r="CG372" s="52"/>
      <c r="CH372" s="50"/>
      <c r="CI372" s="52"/>
      <c r="CK372" s="52"/>
      <c r="CM372" s="52"/>
      <c r="DA372" s="1166" t="str">
        <f>IFERROR(IF(COUNT(Q361:Q386)&gt;0,IF($DN360&lt;24,"grey",B372),"grey"),B372)</f>
        <v>grey</v>
      </c>
      <c r="DB372" s="1167"/>
      <c r="DC372" s="1166" t="str">
        <f>IFERROR(IF(COUNT(Q361:Q386)&gt;0,IF($DN360&lt;24,"grey",D372),"grey"),D372)</f>
        <v>grey</v>
      </c>
      <c r="DD372" s="1167"/>
      <c r="DE372" s="1166" t="str">
        <f>IFERROR(IF(COUNT(Q361:Q386)&gt;0,IF($DN360&lt;24,"grey",F372),"grey"),F372)</f>
        <v>grey</v>
      </c>
      <c r="DF372" s="1167"/>
      <c r="DG372" s="1166" t="str">
        <f>IFERROR(IF(COUNT(Q361:Q386)&gt;0,IF($DN360&lt;24,"grey",H372),"grey"),H372)</f>
        <v>grey</v>
      </c>
      <c r="DH372" s="1167"/>
      <c r="DI372" s="1166" t="str">
        <f>IFERROR(IF(COUNT(Q361:Q386)&gt;0,IF($DN360&lt;24,"grey",J372),"grey"),J372)</f>
        <v>grey</v>
      </c>
      <c r="DJ372" s="1167"/>
      <c r="DK372" s="1166" t="str">
        <f>IFERROR(IF(COUNT(Q361:Q386)&gt;0,IF($DN360&lt;24,"grey",L372),"grey"),L372)</f>
        <v>grey</v>
      </c>
      <c r="DL372" s="1167"/>
      <c r="DM372" s="22" t="str">
        <f>IFERROR(INDEX(内線情報!$BL$5:$BL$41,MATCH(R372,内線情報!$AI$5:$AI$43,0),1),"")</f>
        <v/>
      </c>
      <c r="DS372" s="1141"/>
      <c r="DV372" s="1166"/>
      <c r="DW372" s="1167"/>
      <c r="DX372" s="1166"/>
      <c r="DY372" s="1167"/>
      <c r="DZ372" s="1166"/>
      <c r="EA372" s="1167"/>
      <c r="EB372" s="1166"/>
      <c r="EC372" s="1167"/>
      <c r="ED372" s="1166"/>
      <c r="EE372" s="1167"/>
      <c r="EF372" s="1166"/>
      <c r="EG372" s="1167"/>
      <c r="ET372" s="1166"/>
      <c r="EU372" s="1167"/>
      <c r="EV372" s="1166"/>
      <c r="EW372" s="1167"/>
      <c r="EX372" s="1166"/>
      <c r="EY372" s="1167"/>
      <c r="EZ372" s="1166"/>
      <c r="FA372" s="1167"/>
      <c r="FB372" s="1166"/>
      <c r="FC372" s="1167"/>
      <c r="FD372" s="1166"/>
      <c r="FE372" s="1167"/>
      <c r="FF372" s="420"/>
      <c r="FG372" s="420"/>
      <c r="FH372" s="420"/>
      <c r="FI372" s="420"/>
      <c r="FJ372" s="420"/>
      <c r="FK372" s="420"/>
      <c r="FL372" s="420"/>
      <c r="FM372" s="420"/>
      <c r="FN372" s="420"/>
      <c r="FO372" s="420"/>
      <c r="FP372" s="420"/>
      <c r="FQ372" s="420"/>
      <c r="FR372" s="1166"/>
      <c r="FS372" s="1167"/>
      <c r="FT372" s="1166"/>
      <c r="FU372" s="1167"/>
      <c r="FV372" s="1166"/>
      <c r="FW372" s="1167"/>
      <c r="FX372" s="1166"/>
      <c r="FY372" s="1167"/>
      <c r="FZ372" s="1166"/>
      <c r="GA372" s="1167"/>
      <c r="GB372" s="1166"/>
      <c r="GC372" s="1167"/>
      <c r="GE372" s="1152"/>
      <c r="GF372" s="1152"/>
      <c r="GG372" s="1161"/>
      <c r="GH372" s="1152"/>
      <c r="GI372" s="633" t="str">
        <f t="shared" ref="GI372:HR372" si="990">IF(GI358="grey","grey",IF($GG371="grey","grey",IF(S372="","yellow",IF(COUNTIF($CW$6:$CW$7,S372)&gt;0,"","red"))))</f>
        <v>grey</v>
      </c>
      <c r="GJ372" s="633" t="str">
        <f t="shared" si="990"/>
        <v>grey</v>
      </c>
      <c r="GK372" s="633" t="str">
        <f t="shared" si="990"/>
        <v>grey</v>
      </c>
      <c r="GL372" s="633" t="str">
        <f t="shared" si="990"/>
        <v>grey</v>
      </c>
      <c r="GM372" s="633" t="str">
        <f t="shared" si="990"/>
        <v>grey</v>
      </c>
      <c r="GN372" s="633" t="str">
        <f t="shared" si="990"/>
        <v>grey</v>
      </c>
      <c r="GO372" s="633" t="str">
        <f t="shared" si="990"/>
        <v>grey</v>
      </c>
      <c r="GP372" s="633" t="str">
        <f t="shared" si="990"/>
        <v>grey</v>
      </c>
      <c r="GQ372" s="633" t="str">
        <f t="shared" si="990"/>
        <v>grey</v>
      </c>
      <c r="GR372" s="633" t="str">
        <f t="shared" si="990"/>
        <v>grey</v>
      </c>
      <c r="GS372" s="633" t="str">
        <f t="shared" si="990"/>
        <v>grey</v>
      </c>
      <c r="GT372" s="633" t="str">
        <f t="shared" si="990"/>
        <v>grey</v>
      </c>
      <c r="GU372" s="633" t="str">
        <f t="shared" si="990"/>
        <v>grey</v>
      </c>
      <c r="GV372" s="633" t="str">
        <f t="shared" si="990"/>
        <v>grey</v>
      </c>
      <c r="GW372" s="633" t="str">
        <f t="shared" si="990"/>
        <v>grey</v>
      </c>
      <c r="GX372" s="633" t="str">
        <f t="shared" si="990"/>
        <v>grey</v>
      </c>
      <c r="GY372" s="633" t="str">
        <f t="shared" si="990"/>
        <v>grey</v>
      </c>
      <c r="GZ372" s="633" t="str">
        <f t="shared" si="990"/>
        <v>grey</v>
      </c>
      <c r="HA372" s="633" t="str">
        <f t="shared" si="990"/>
        <v>grey</v>
      </c>
      <c r="HB372" s="633" t="str">
        <f t="shared" si="990"/>
        <v>grey</v>
      </c>
      <c r="HC372" s="633" t="str">
        <f t="shared" si="990"/>
        <v>grey</v>
      </c>
      <c r="HD372" s="633" t="str">
        <f t="shared" si="990"/>
        <v>grey</v>
      </c>
      <c r="HE372" s="633" t="str">
        <f t="shared" si="990"/>
        <v>grey</v>
      </c>
      <c r="HF372" s="633" t="str">
        <f t="shared" si="990"/>
        <v>grey</v>
      </c>
      <c r="HG372" s="633" t="str">
        <f t="shared" si="990"/>
        <v>grey</v>
      </c>
      <c r="HH372" s="633" t="str">
        <f t="shared" si="990"/>
        <v>grey</v>
      </c>
      <c r="HI372" s="633" t="str">
        <f t="shared" si="990"/>
        <v>grey</v>
      </c>
      <c r="HJ372" s="633" t="str">
        <f t="shared" si="990"/>
        <v>grey</v>
      </c>
      <c r="HK372" s="633" t="str">
        <f t="shared" si="990"/>
        <v>grey</v>
      </c>
      <c r="HL372" s="633" t="str">
        <f t="shared" si="990"/>
        <v>grey</v>
      </c>
      <c r="HM372" s="633" t="str">
        <f t="shared" si="990"/>
        <v>grey</v>
      </c>
      <c r="HN372" s="633" t="str">
        <f t="shared" si="990"/>
        <v>grey</v>
      </c>
      <c r="HO372" s="633" t="str">
        <f t="shared" si="990"/>
        <v>grey</v>
      </c>
      <c r="HP372" s="633" t="str">
        <f t="shared" si="990"/>
        <v>grey</v>
      </c>
      <c r="HQ372" s="633" t="str">
        <f t="shared" si="990"/>
        <v>grey</v>
      </c>
      <c r="HR372" s="633" t="str">
        <f t="shared" si="990"/>
        <v>grey</v>
      </c>
      <c r="HS372" s="1163"/>
      <c r="HT372" s="1152"/>
      <c r="HU372" s="1161"/>
    </row>
    <row r="373" spans="2:229">
      <c r="B373" s="34" t="s">
        <v>57</v>
      </c>
      <c r="C373" s="35"/>
      <c r="D373" s="34" t="s">
        <v>57</v>
      </c>
      <c r="E373" s="35"/>
      <c r="F373" s="34" t="s">
        <v>57</v>
      </c>
      <c r="G373" s="35"/>
      <c r="H373" s="34" t="s">
        <v>57</v>
      </c>
      <c r="I373" s="35"/>
      <c r="J373" s="34" t="s">
        <v>57</v>
      </c>
      <c r="K373" s="35"/>
      <c r="L373" s="34" t="s">
        <v>57</v>
      </c>
      <c r="M373" s="35"/>
      <c r="O373" s="1151">
        <v>7</v>
      </c>
      <c r="P373" s="1151" t="str">
        <f>IFERROR(INDEX(内線情報!$C$5:$C$54,MATCH($Q373,内線情報!$B$5:$B$54,0)),"")&amp;""</f>
        <v/>
      </c>
      <c r="Q373" s="1160"/>
      <c r="R373" s="1151" t="str">
        <f>IFERROR(INDEX(内線情報!$D$5:$D$54,MATCH($Q373,内線情報!$B$5:$B$54,0)),"")&amp;""</f>
        <v/>
      </c>
      <c r="S373" s="634" t="s">
        <v>643</v>
      </c>
      <c r="T373" s="634" t="s">
        <v>643</v>
      </c>
      <c r="U373" s="634" t="s">
        <v>643</v>
      </c>
      <c r="V373" s="634" t="s">
        <v>643</v>
      </c>
      <c r="W373" s="634" t="s">
        <v>643</v>
      </c>
      <c r="X373" s="634" t="s">
        <v>643</v>
      </c>
      <c r="Y373" s="634" t="s">
        <v>643</v>
      </c>
      <c r="Z373" s="634" t="s">
        <v>643</v>
      </c>
      <c r="AA373" s="634" t="s">
        <v>643</v>
      </c>
      <c r="AB373" s="634" t="s">
        <v>643</v>
      </c>
      <c r="AC373" s="634" t="s">
        <v>643</v>
      </c>
      <c r="AD373" s="634" t="s">
        <v>643</v>
      </c>
      <c r="AE373" s="634" t="s">
        <v>643</v>
      </c>
      <c r="AF373" s="634" t="s">
        <v>643</v>
      </c>
      <c r="AG373" s="634" t="s">
        <v>643</v>
      </c>
      <c r="AH373" s="634" t="s">
        <v>643</v>
      </c>
      <c r="AI373" s="634" t="s">
        <v>643</v>
      </c>
      <c r="AJ373" s="634" t="s">
        <v>643</v>
      </c>
      <c r="AK373" s="634" t="s">
        <v>643</v>
      </c>
      <c r="AL373" s="634" t="s">
        <v>643</v>
      </c>
      <c r="AM373" s="634" t="s">
        <v>643</v>
      </c>
      <c r="AN373" s="634" t="s">
        <v>643</v>
      </c>
      <c r="AO373" s="634" t="s">
        <v>643</v>
      </c>
      <c r="AP373" s="634" t="s">
        <v>643</v>
      </c>
      <c r="AQ373" s="634" t="s">
        <v>643</v>
      </c>
      <c r="AR373" s="634" t="s">
        <v>643</v>
      </c>
      <c r="AS373" s="634" t="s">
        <v>643</v>
      </c>
      <c r="AT373" s="634" t="s">
        <v>643</v>
      </c>
      <c r="AU373" s="634" t="s">
        <v>643</v>
      </c>
      <c r="AV373" s="634" t="s">
        <v>643</v>
      </c>
      <c r="AW373" s="634" t="s">
        <v>643</v>
      </c>
      <c r="AX373" s="634" t="s">
        <v>643</v>
      </c>
      <c r="AY373" s="634" t="s">
        <v>643</v>
      </c>
      <c r="AZ373" s="634" t="s">
        <v>643</v>
      </c>
      <c r="BA373" s="634" t="s">
        <v>643</v>
      </c>
      <c r="BB373" s="634" t="s">
        <v>643</v>
      </c>
      <c r="BC373" s="1178" t="s">
        <v>643</v>
      </c>
      <c r="BD373" s="1151" t="str">
        <f>IFERROR(IF(Q373="","",IF(ISBLANK(INDEX(内線情報!$G$5:$G$54,Q373)),1,DS373)),"")&amp;""</f>
        <v/>
      </c>
      <c r="BE373" s="1180"/>
      <c r="BU373" s="50"/>
      <c r="BV373" s="50"/>
      <c r="BW373" s="50"/>
      <c r="CG373" s="50"/>
      <c r="CH373" s="50"/>
      <c r="CI373" s="50"/>
      <c r="DA373" s="34" t="str">
        <f>IF(DA372="grey","grey",IF(B373="","yellow",IF(COUNTIF($BG$6:$BG$39,B373)&gt;0,"","red")))</f>
        <v>grey</v>
      </c>
      <c r="DB373" s="35" t="str">
        <f ca="1">IF(DA372="grey","grey",IFERROR(IF(COUNTIF(INDIRECT(B373),SUBSTITUTE(C373,"*","~")),EU373,"red"),IF(AND(C373&lt;&gt;$BG$7,C373&lt;&gt;$BG$8,C373&lt;&gt;$BG$9,C373&lt;&gt;$BG$10,C373&lt;&gt;$BG$11,C373&lt;&gt;$BG$12,C373&lt;&gt;$BG$13),"grey",EU373)))</f>
        <v>grey</v>
      </c>
      <c r="DC373" s="34" t="str">
        <f>IF(DC372="grey","grey",IF(D373="","yellow",IF(COUNTIF($BG$6:$BG$39,D373)&gt;0,"","red")))</f>
        <v>grey</v>
      </c>
      <c r="DD373" s="35" t="str">
        <f ca="1">IF(DC372="grey","grey",IFERROR(IF(COUNTIF(INDIRECT(D373),SUBSTITUTE(E373,"*","~")),EW373,"red"),IF(AND(E373&lt;&gt;$BG$7,E373&lt;&gt;$BG$8,E373&lt;&gt;$BG$9,E373&lt;&gt;$BG$10,E373&lt;&gt;$BG$11,E373&lt;&gt;$BG$12,E373&lt;&gt;$BG$13),"grey",EW373)))</f>
        <v>grey</v>
      </c>
      <c r="DE373" s="34" t="str">
        <f>IF(DE372="grey","grey",IF(F373="","yellow",IF(COUNTIF($BG$6:$BG$39,F373)&gt;0,"","red")))</f>
        <v>grey</v>
      </c>
      <c r="DF373" s="35" t="str">
        <f ca="1">IF(DE372="grey","grey",IFERROR(IF(COUNTIF(INDIRECT(F373),SUBSTITUTE(G373,"*","~")),EY373,"red"),IF(AND(G373&lt;&gt;$BG$7,G373&lt;&gt;$BG$8,G373&lt;&gt;$BG$9,G373&lt;&gt;$BG$10,G373&lt;&gt;$BG$11,G373&lt;&gt;$BG$12,G373&lt;&gt;$BG$13),"grey",EY373)))</f>
        <v>grey</v>
      </c>
      <c r="DG373" s="34" t="str">
        <f>IF(DG372="grey","grey",IF(H373="","yellow",IF(COUNTIF($BG$6:$BG$39,H373)&gt;0,"","red")))</f>
        <v>grey</v>
      </c>
      <c r="DH373" s="35" t="str">
        <f ca="1">IF(DG372="grey","grey",IFERROR(IF(COUNTIF(INDIRECT(H373),SUBSTITUTE(I373,"*","~")),FA373,"red"),IF(AND(I373&lt;&gt;$BG$7,I373&lt;&gt;$BG$8,I373&lt;&gt;$BG$9,I373&lt;&gt;$BG$10,I373&lt;&gt;$BG$11,I373&lt;&gt;$BG$12,I373&lt;&gt;$BG$13),"grey",FA373)))</f>
        <v>grey</v>
      </c>
      <c r="DI373" s="34" t="str">
        <f>IF(DI372="grey","grey",IF(J373="","yellow",IF(COUNTIF($BG$6:$BG$39,J373)&gt;0,"","red")))</f>
        <v>grey</v>
      </c>
      <c r="DJ373" s="35" t="str">
        <f ca="1">IF(DI372="grey","grey",IFERROR(IF(COUNTIF(INDIRECT(J373),SUBSTITUTE(K373,"*","~")),FC373,"red"),IF(AND(K373&lt;&gt;$BG$7,K373&lt;&gt;$BG$8,K373&lt;&gt;$BG$9,K373&lt;&gt;$BG$10,K373&lt;&gt;$BG$11,K373&lt;&gt;$BG$12,K373&lt;&gt;$BG$13),"grey",FC373)))</f>
        <v>grey</v>
      </c>
      <c r="DK373" s="34" t="str">
        <f>IF(DK372="grey","grey",IF(L373="","yellow",IF(COUNTIF($BG$6:$BG$39,L373)&gt;0,"","red")))</f>
        <v>grey</v>
      </c>
      <c r="DL373" s="35" t="str">
        <f ca="1">IF(DK372="grey","grey",IFERROR(IF(COUNTIF(INDIRECT(L373),SUBSTITUTE(M373,"*","~")),FE373,"red"),IF(AND(M373&lt;&gt;$BG$7,M373&lt;&gt;$BG$8,M373&lt;&gt;$BG$9,M373&lt;&gt;$BG$10,M373&lt;&gt;$BG$11,M373&lt;&gt;$BG$12,M373&lt;&gt;$BG$13),"grey",FE373)))</f>
        <v>grey</v>
      </c>
      <c r="DM373" s="22" t="str">
        <f>IFERROR(INDEX(内線情報!$BL$5:$BL$41,MATCH(R373,内線情報!$AI$5:$AI$43,0),1),"")</f>
        <v/>
      </c>
      <c r="DS373" s="1141" t="e">
        <f>INDEX(内線情報!$G$5:$G$54,MATCH(Q373,DK,0))</f>
        <v>#N/A</v>
      </c>
      <c r="DV373" s="34" t="str">
        <f>CONCATENATE(B373,C373)</f>
        <v>未使用</v>
      </c>
      <c r="DW373" s="35"/>
      <c r="DX373" s="34" t="str">
        <f>CONCATENATE(D373,E373)</f>
        <v>未使用</v>
      </c>
      <c r="DY373" s="35"/>
      <c r="DZ373" s="34" t="str">
        <f>CONCATENATE(F373,G373)</f>
        <v>未使用</v>
      </c>
      <c r="EA373" s="35"/>
      <c r="EB373" s="34" t="str">
        <f>CONCATENATE(H373,I373)</f>
        <v>未使用</v>
      </c>
      <c r="EC373" s="35"/>
      <c r="ED373" s="34" t="str">
        <f>CONCATENATE(J373,K373)</f>
        <v>未使用</v>
      </c>
      <c r="EE373" s="35"/>
      <c r="EF373" s="34" t="str">
        <f>CONCATENATE(L373,M373)</f>
        <v>未使用</v>
      </c>
      <c r="EG373" s="35"/>
      <c r="EH373" s="22">
        <f>COUNTIF($DV$6:$EG$34,DV373)</f>
        <v>18</v>
      </c>
      <c r="EJ373" s="22">
        <f>COUNTIF($DV$6:$EG$34,DX373)</f>
        <v>18</v>
      </c>
      <c r="EL373" s="22">
        <f>COUNTIF($DV$6:$EG$34,DZ373)</f>
        <v>18</v>
      </c>
      <c r="EN373" s="22">
        <f>COUNTIF($DV$6:$EG$34,EB373)</f>
        <v>18</v>
      </c>
      <c r="EP373" s="22">
        <f>COUNTIF($DV$6:$EG$34,ED373)</f>
        <v>18</v>
      </c>
      <c r="ER373" s="22">
        <f>COUNTIF($DV$6:$EG$34,EF373)</f>
        <v>18</v>
      </c>
      <c r="ET373" s="34" t="str">
        <f>IF(DV373="未使用","",IF(EH373&lt;2,"","red"))</f>
        <v/>
      </c>
      <c r="EU373" s="35" t="str">
        <f>IF(B373="ボックスキー","",IF(C373="","red",FS373))</f>
        <v>red</v>
      </c>
      <c r="EV373" s="34" t="str">
        <f>IF(DX373="未使用","",IF(EJ373&lt;2,"","red"))</f>
        <v/>
      </c>
      <c r="EW373" s="35" t="str">
        <f>IF(D373="ボックスキー","",IF(E373="","red",FU373))</f>
        <v>red</v>
      </c>
      <c r="EX373" s="34" t="str">
        <f>IF(DZ373="未使用","",IF(EL373&lt;2,"","red"))</f>
        <v/>
      </c>
      <c r="EY373" s="35" t="str">
        <f>IF(F373="ボックスキー","",IF(G373="","red",FW373))</f>
        <v>red</v>
      </c>
      <c r="EZ373" s="34" t="str">
        <f>IF(EB373="未使用","",IF(EN373&lt;2,"","red"))</f>
        <v/>
      </c>
      <c r="FA373" s="35" t="str">
        <f>IF(H373="ボックスキー","",IF(I373="","red",FY373))</f>
        <v>red</v>
      </c>
      <c r="FB373" s="34" t="str">
        <f>IF(ED373="未使用","",IF(EP373&lt;2,"","red"))</f>
        <v/>
      </c>
      <c r="FC373" s="35" t="str">
        <f>IF(J373="ボックスキー","",IF(K373="","red",GA373))</f>
        <v>red</v>
      </c>
      <c r="FD373" s="34" t="str">
        <f>IF(EF373="未使用","",IF(ER373&lt;2,"","red"))</f>
        <v/>
      </c>
      <c r="FE373" s="35" t="str">
        <f>IF(L373="ボックスキー","",IF(M373="","red",GC373))</f>
        <v>red</v>
      </c>
      <c r="FF373" s="419"/>
      <c r="FG373" s="419"/>
      <c r="FH373" s="419"/>
      <c r="FI373" s="419"/>
      <c r="FJ373" s="419"/>
      <c r="FK373" s="419"/>
      <c r="FL373" s="419"/>
      <c r="FM373" s="419"/>
      <c r="FN373" s="419"/>
      <c r="FO373" s="419"/>
      <c r="FP373" s="419"/>
      <c r="FQ373" s="419"/>
      <c r="FR373" s="34"/>
      <c r="FS373" s="35" t="str">
        <f>IF(B373=$FG$6,INDEX($FG$7:$FG$18,C373),IF(B373=$FH$6,INDEX($FH$7:$FH$12,C373),IF(B373=$FI$6,INDEX($FI$7:$FI$18,C373),IF(B373=$FJ$6,INDEX($FJ$7:$FJ$56,C373),"none"))))</f>
        <v>none</v>
      </c>
      <c r="FT373" s="34"/>
      <c r="FU373" s="35" t="str">
        <f>IF(D373=$FG$6,INDEX($FG$7:$FG$18,E373),IF(D373=$FH$6,INDEX($FH$7:$FH$12,E373),IF(D373=$FI$6,INDEX($FI$7:$FI$18,E373),IF(D373=$FJ$6,INDEX($FJ$7:$FJ$56,E373),"none"))))</f>
        <v>none</v>
      </c>
      <c r="FV373" s="34"/>
      <c r="FW373" s="35" t="str">
        <f>IF(F373=$FG$6,INDEX($FG$7:$FG$18,G373),IF(F373=$FH$6,INDEX($FH$7:$FH$12,G373),IF(F373=$FI$6,INDEX($FI$7:$FI$18,G373),IF(F373=$FJ$6,INDEX($FJ$7:$FJ$56,G373),"none"))))</f>
        <v>none</v>
      </c>
      <c r="FX373" s="34"/>
      <c r="FY373" s="35" t="str">
        <f>IF(H373=$FG$6,INDEX($FG$7:$FG$18,I373),IF(H373=$FH$6,INDEX($FH$7:$FH$12,I373),IF(H373=$FI$6,INDEX($FI$7:$FI$18,I373),IF(H373=$FJ$6,INDEX($FJ$7:$FJ$56,I373),"none"))))</f>
        <v>none</v>
      </c>
      <c r="FZ373" s="34"/>
      <c r="GA373" s="35" t="str">
        <f>IF(J373=$FG$6,INDEX($FG$7:$FG$18,K373),IF(J373=$FH$6,INDEX($FH$7:$FH$12,K373),IF(J373=$FI$6,INDEX($FI$7:$FI$18,K373),IF(J373=$FJ$6,INDEX($FJ$7:$FJ$56,K373),"none"))))</f>
        <v>none</v>
      </c>
      <c r="GB373" s="34"/>
      <c r="GC373" s="35" t="str">
        <f>IF(L373=$FG$6,INDEX($FG$7:$FG$18,M373),IF(L373=$FH$6,INDEX($FH$7:$FH$12,M373),IF(L373=$FI$6,INDEX($FI$7:$FI$18,M373),IF(L373=$FJ$6,INDEX($FJ$7:$FJ$56,M373),"none"))))</f>
        <v>none</v>
      </c>
      <c r="GE373" s="1151" t="str">
        <f>IF($GF373="grey","grey","")</f>
        <v>grey</v>
      </c>
      <c r="GF373" s="1151" t="str">
        <f>IF($GG373="grey","grey","")</f>
        <v>grey</v>
      </c>
      <c r="GG373" s="1160" t="str">
        <f>IF(Q373="","grey",IF(COUNTIF(Q:Q,Q373)&gt;1,"red",IF(COUNTIF(_DK,Q373)&gt;0,"","red")))</f>
        <v>grey</v>
      </c>
      <c r="GH373" s="1151" t="str">
        <f>IF($GF373="grey","grey","")</f>
        <v>grey</v>
      </c>
      <c r="GI373" s="633" t="str">
        <f t="shared" ref="GI373:HR373" si="991">IF(GI358="grey","grey",IF($GG373="grey","grey",IF(S373="","yellow",IF(COUNTIF($CT$6:$CT$21,S373)&gt;0,"","red"))))</f>
        <v>grey</v>
      </c>
      <c r="GJ373" s="633" t="str">
        <f t="shared" si="991"/>
        <v>grey</v>
      </c>
      <c r="GK373" s="633" t="str">
        <f t="shared" si="991"/>
        <v>grey</v>
      </c>
      <c r="GL373" s="633" t="str">
        <f t="shared" si="991"/>
        <v>grey</v>
      </c>
      <c r="GM373" s="633" t="str">
        <f t="shared" si="991"/>
        <v>grey</v>
      </c>
      <c r="GN373" s="633" t="str">
        <f t="shared" si="991"/>
        <v>grey</v>
      </c>
      <c r="GO373" s="633" t="str">
        <f t="shared" si="991"/>
        <v>grey</v>
      </c>
      <c r="GP373" s="633" t="str">
        <f t="shared" si="991"/>
        <v>grey</v>
      </c>
      <c r="GQ373" s="633" t="str">
        <f t="shared" si="991"/>
        <v>grey</v>
      </c>
      <c r="GR373" s="633" t="str">
        <f t="shared" si="991"/>
        <v>grey</v>
      </c>
      <c r="GS373" s="633" t="str">
        <f t="shared" si="991"/>
        <v>grey</v>
      </c>
      <c r="GT373" s="633" t="str">
        <f t="shared" si="991"/>
        <v>grey</v>
      </c>
      <c r="GU373" s="633" t="str">
        <f t="shared" si="991"/>
        <v>grey</v>
      </c>
      <c r="GV373" s="633" t="str">
        <f t="shared" si="991"/>
        <v>grey</v>
      </c>
      <c r="GW373" s="633" t="str">
        <f t="shared" si="991"/>
        <v>grey</v>
      </c>
      <c r="GX373" s="633" t="str">
        <f t="shared" si="991"/>
        <v>grey</v>
      </c>
      <c r="GY373" s="633" t="str">
        <f t="shared" si="991"/>
        <v>grey</v>
      </c>
      <c r="GZ373" s="633" t="str">
        <f t="shared" si="991"/>
        <v>grey</v>
      </c>
      <c r="HA373" s="633" t="str">
        <f t="shared" si="991"/>
        <v>grey</v>
      </c>
      <c r="HB373" s="633" t="str">
        <f t="shared" si="991"/>
        <v>grey</v>
      </c>
      <c r="HC373" s="633" t="str">
        <f t="shared" si="991"/>
        <v>grey</v>
      </c>
      <c r="HD373" s="633" t="str">
        <f t="shared" si="991"/>
        <v>grey</v>
      </c>
      <c r="HE373" s="633" t="str">
        <f t="shared" si="991"/>
        <v>grey</v>
      </c>
      <c r="HF373" s="633" t="str">
        <f t="shared" si="991"/>
        <v>grey</v>
      </c>
      <c r="HG373" s="633" t="str">
        <f t="shared" si="991"/>
        <v>grey</v>
      </c>
      <c r="HH373" s="633" t="str">
        <f t="shared" si="991"/>
        <v>grey</v>
      </c>
      <c r="HI373" s="633" t="str">
        <f t="shared" si="991"/>
        <v>grey</v>
      </c>
      <c r="HJ373" s="633" t="str">
        <f t="shared" si="991"/>
        <v>grey</v>
      </c>
      <c r="HK373" s="633" t="str">
        <f t="shared" si="991"/>
        <v>grey</v>
      </c>
      <c r="HL373" s="633" t="str">
        <f t="shared" si="991"/>
        <v>grey</v>
      </c>
      <c r="HM373" s="633" t="str">
        <f t="shared" si="991"/>
        <v>grey</v>
      </c>
      <c r="HN373" s="633" t="str">
        <f t="shared" si="991"/>
        <v>grey</v>
      </c>
      <c r="HO373" s="633" t="str">
        <f t="shared" si="991"/>
        <v>grey</v>
      </c>
      <c r="HP373" s="633" t="str">
        <f t="shared" si="991"/>
        <v>grey</v>
      </c>
      <c r="HQ373" s="633" t="str">
        <f t="shared" si="991"/>
        <v>grey</v>
      </c>
      <c r="HR373" s="633" t="str">
        <f t="shared" si="991"/>
        <v>grey</v>
      </c>
      <c r="HS373" s="1162" t="str">
        <f t="shared" ref="HS373" si="992">IF($GG373="grey","grey",IF(BC373="","",IF(COUNTIF($CV$6:$CV$7,BC373)&gt;0,"","red")))</f>
        <v>grey</v>
      </c>
      <c r="HT373" s="1151" t="str">
        <f t="shared" ref="HT373:HU373" si="993">IF($GG373="grey","grey","")</f>
        <v>grey</v>
      </c>
      <c r="HU373" s="1160" t="str">
        <f t="shared" si="993"/>
        <v>grey</v>
      </c>
    </row>
    <row r="374" spans="2:229">
      <c r="B374" s="1175" t="str">
        <f>IFERROR(INDEX($DV:$DV,ROW()),"")&amp;""</f>
        <v/>
      </c>
      <c r="C374" s="1176"/>
      <c r="D374" s="1177" t="str">
        <f>IFERROR(INDEX($DX:$DX,ROW()),"")&amp;""</f>
        <v/>
      </c>
      <c r="E374" s="1176"/>
      <c r="F374" s="1175" t="str">
        <f>IFERROR(INDEX($DZ:$DZ,ROW()),"")&amp;""</f>
        <v/>
      </c>
      <c r="G374" s="1176"/>
      <c r="H374" s="1175" t="str">
        <f>IFERROR(INDEX($EB:$EB,ROW()),"")&amp;""</f>
        <v/>
      </c>
      <c r="I374" s="1176"/>
      <c r="J374" s="1175" t="str">
        <f>IFERROR(INDEX($ED:$ED,ROW()),"")&amp;""</f>
        <v/>
      </c>
      <c r="K374" s="1176"/>
      <c r="L374" s="1175" t="str">
        <f>IFERROR(INDEX($EF:$EF,ROW()),"")&amp;""</f>
        <v/>
      </c>
      <c r="M374" s="1176"/>
      <c r="O374" s="1152"/>
      <c r="P374" s="1152"/>
      <c r="Q374" s="1161"/>
      <c r="R374" s="1152"/>
      <c r="S374" s="635" t="s">
        <v>643</v>
      </c>
      <c r="T374" s="635" t="s">
        <v>643</v>
      </c>
      <c r="U374" s="635" t="s">
        <v>643</v>
      </c>
      <c r="V374" s="635" t="s">
        <v>643</v>
      </c>
      <c r="W374" s="635" t="s">
        <v>643</v>
      </c>
      <c r="X374" s="635" t="s">
        <v>643</v>
      </c>
      <c r="Y374" s="635" t="s">
        <v>643</v>
      </c>
      <c r="Z374" s="635" t="s">
        <v>643</v>
      </c>
      <c r="AA374" s="635" t="s">
        <v>643</v>
      </c>
      <c r="AB374" s="635" t="s">
        <v>643</v>
      </c>
      <c r="AC374" s="635" t="s">
        <v>643</v>
      </c>
      <c r="AD374" s="635" t="s">
        <v>643</v>
      </c>
      <c r="AE374" s="635" t="s">
        <v>643</v>
      </c>
      <c r="AF374" s="635" t="s">
        <v>643</v>
      </c>
      <c r="AG374" s="635" t="s">
        <v>643</v>
      </c>
      <c r="AH374" s="635" t="s">
        <v>643</v>
      </c>
      <c r="AI374" s="635" t="s">
        <v>643</v>
      </c>
      <c r="AJ374" s="635" t="s">
        <v>643</v>
      </c>
      <c r="AK374" s="635" t="s">
        <v>643</v>
      </c>
      <c r="AL374" s="635" t="s">
        <v>643</v>
      </c>
      <c r="AM374" s="635" t="s">
        <v>643</v>
      </c>
      <c r="AN374" s="635" t="s">
        <v>643</v>
      </c>
      <c r="AO374" s="635" t="s">
        <v>643</v>
      </c>
      <c r="AP374" s="635" t="s">
        <v>643</v>
      </c>
      <c r="AQ374" s="635" t="s">
        <v>643</v>
      </c>
      <c r="AR374" s="635" t="s">
        <v>643</v>
      </c>
      <c r="AS374" s="635" t="s">
        <v>643</v>
      </c>
      <c r="AT374" s="635" t="s">
        <v>643</v>
      </c>
      <c r="AU374" s="635" t="s">
        <v>643</v>
      </c>
      <c r="AV374" s="635" t="s">
        <v>643</v>
      </c>
      <c r="AW374" s="635" t="s">
        <v>643</v>
      </c>
      <c r="AX374" s="635" t="s">
        <v>643</v>
      </c>
      <c r="AY374" s="635" t="s">
        <v>643</v>
      </c>
      <c r="AZ374" s="635" t="s">
        <v>643</v>
      </c>
      <c r="BA374" s="635" t="s">
        <v>643</v>
      </c>
      <c r="BB374" s="635" t="s">
        <v>643</v>
      </c>
      <c r="BC374" s="1179"/>
      <c r="BD374" s="1152"/>
      <c r="BE374" s="1181"/>
      <c r="BP374" s="50" t="e">
        <f>INDEX(番号!$CA$5:$CB$44,C373,2)</f>
        <v>#VALUE!</v>
      </c>
      <c r="BQ374" s="50" t="str">
        <f>IF(C373="","",IF(BP374="",INDEX(番号!$CA$44:$CB372,C373,2),BP374))</f>
        <v/>
      </c>
      <c r="BR374" s="50" t="e">
        <f>INDEX(番号!$CC$5:$CE$52,C373,3)</f>
        <v>#VALUE!</v>
      </c>
      <c r="BS374" s="50" t="str">
        <f>IF(C373="","",IF(BR374="0",INDEX(番号!$CC$5:$CE$52,C373,2),BR374))&amp;""</f>
        <v/>
      </c>
      <c r="BT374" s="50" t="e">
        <f>INDEX(番号!$CA$5:$CB$44,E373,2)</f>
        <v>#VALUE!</v>
      </c>
      <c r="BU374" s="50" t="str">
        <f>IF(E373="","",IF(BT374="",INDEX(番号!$CA$44:$CB372,E373,2),BT374))&amp;""</f>
        <v/>
      </c>
      <c r="BV374" s="50" t="e">
        <f>INDEX(番号!$CC$5:$CE$52,E373,3)</f>
        <v>#VALUE!</v>
      </c>
      <c r="BW374" s="50" t="str">
        <f>IF(E373="","",IF(BV374="0",INDEX(番号!$CC$5:$CE$52,E373,2),BV374))&amp;""</f>
        <v/>
      </c>
      <c r="BX374" s="50" t="e">
        <f>INDEX(番号!$CA$5:$CB$44,G373,2)</f>
        <v>#VALUE!</v>
      </c>
      <c r="BY374" s="50" t="str">
        <f>IF(G373="","",IF(BX374="",INDEX(番号!$CA$44:$CB372,G373,2),BX374))&amp;""</f>
        <v/>
      </c>
      <c r="BZ374" s="50" t="e">
        <f>INDEX(番号!$CC$5:$CE$52,G373,3)</f>
        <v>#VALUE!</v>
      </c>
      <c r="CA374" s="50" t="str">
        <f>IF(G373="","",IF(BZ374="0",INDEX(番号!$CC$5:$CE$52,G373,2),BZ374))&amp;""</f>
        <v/>
      </c>
      <c r="CB374" s="50" t="e">
        <f>INDEX(番号!$CA$5:$CB$44,I373,2)</f>
        <v>#VALUE!</v>
      </c>
      <c r="CC374" s="50" t="str">
        <f>IF(I373="","",IF(CB374="",INDEX(番号!$CA$44:$CB372,I373,2),CB374))&amp;""</f>
        <v/>
      </c>
      <c r="CD374" s="50" t="e">
        <f>INDEX(番号!$CC$5:$CE$52,I373,3)</f>
        <v>#VALUE!</v>
      </c>
      <c r="CE374" s="50" t="str">
        <f>IF(I373="","",IF(CD374="0",INDEX(番号!$CC$5:$CE$52,I373,2),CD374))&amp;""</f>
        <v/>
      </c>
      <c r="CF374" s="50" t="e">
        <f>INDEX(番号!$CA$5:$CB$44,K373,2)</f>
        <v>#VALUE!</v>
      </c>
      <c r="CG374" s="50" t="str">
        <f>IF(K373="","",IF(CF374="",INDEX(番号!$CA$5:$CB$44,K373,1),CF374))&amp;""</f>
        <v/>
      </c>
      <c r="CH374" s="50" t="e">
        <f>INDEX(番号!$CC$5:$CE$52,K373,3)</f>
        <v>#VALUE!</v>
      </c>
      <c r="CI374" s="50" t="str">
        <f>IF(K373="","",IF(CH374="0",INDEX(番号!$CC$5:$CE$52,K373,2),CH374))&amp;""</f>
        <v/>
      </c>
      <c r="CJ374" s="50" t="e">
        <f>INDEX(番号!$CA$5:$CB$44,M373,2)</f>
        <v>#VALUE!</v>
      </c>
      <c r="CK374" s="50" t="str">
        <f>IF(M373="","",IF(CJ374="",INDEX(番号!$CA$5:$CB$44,M373,1),CJ374))&amp;""</f>
        <v/>
      </c>
      <c r="CL374" s="50" t="e">
        <f>INDEX(番号!$CC$5:$CE$52,M373,3)</f>
        <v>#VALUE!</v>
      </c>
      <c r="CM374" s="50" t="str">
        <f>IF(M373="","",IF(CL374="0",INDEX(番号!$CC$5:$CE$52,M373,2),CL374))&amp;""</f>
        <v/>
      </c>
      <c r="DA374" s="1153" t="str">
        <f>IF(DA372="grey","grey","")</f>
        <v>grey</v>
      </c>
      <c r="DB374" s="1154"/>
      <c r="DC374" s="1153" t="str">
        <f>IF(DC372="grey","grey","")</f>
        <v>grey</v>
      </c>
      <c r="DD374" s="1154"/>
      <c r="DE374" s="1153" t="str">
        <f>IF(DE372="grey","grey","")</f>
        <v>grey</v>
      </c>
      <c r="DF374" s="1154"/>
      <c r="DG374" s="1153" t="str">
        <f>IF(DG372="grey","grey","")</f>
        <v>grey</v>
      </c>
      <c r="DH374" s="1154"/>
      <c r="DI374" s="1153" t="str">
        <f>IF(DI372="grey","grey","")</f>
        <v>grey</v>
      </c>
      <c r="DJ374" s="1154"/>
      <c r="DK374" s="1153" t="str">
        <f>IF(DK372="grey","grey","")</f>
        <v>grey</v>
      </c>
      <c r="DL374" s="1154"/>
      <c r="DM374" s="22" t="str">
        <f>IFERROR(INDEX(内線情報!$BL$5:$BL$41,MATCH(R374,内線情報!$AI$5:$AI$43,0),1),"")</f>
        <v/>
      </c>
      <c r="DS374" s="1141"/>
      <c r="DV374" s="1153" t="str">
        <f>IF(B373="DK",BQ374,IF(B373="NK",BS374,""))</f>
        <v/>
      </c>
      <c r="DW374" s="1154"/>
      <c r="DX374" s="1155" t="str">
        <f>IF(D373="DK",BU374,IF(D373="NK",BW374,""))</f>
        <v/>
      </c>
      <c r="DY374" s="1156"/>
      <c r="DZ374" s="1155" t="str">
        <f>IF(F373="DK",BY374,IF(F373="NK",CA374,""))</f>
        <v/>
      </c>
      <c r="EA374" s="1156"/>
      <c r="EB374" s="1155" t="str">
        <f>IF(H373="DK",CC374,IF(H373="NK",CE374,""))</f>
        <v/>
      </c>
      <c r="EC374" s="1156"/>
      <c r="ED374" s="1155" t="str">
        <f>IF(J373="DK",CG374,IF(J373="NK",CI374,""))</f>
        <v/>
      </c>
      <c r="EE374" s="1156"/>
      <c r="EF374" s="1155" t="str">
        <f>IF(L373="DK",CK374,IF(L373="NK",CM374,""))</f>
        <v/>
      </c>
      <c r="EG374" s="1156"/>
      <c r="ET374" s="1153"/>
      <c r="EU374" s="1154"/>
      <c r="EV374" s="1153"/>
      <c r="EW374" s="1154"/>
      <c r="EX374" s="1153"/>
      <c r="EY374" s="1154"/>
      <c r="EZ374" s="1153"/>
      <c r="FA374" s="1154"/>
      <c r="FB374" s="1153"/>
      <c r="FC374" s="1154"/>
      <c r="FD374" s="1153"/>
      <c r="FE374" s="1154"/>
      <c r="FF374" s="411"/>
      <c r="FG374" s="411"/>
      <c r="FH374" s="411"/>
      <c r="FI374" s="411"/>
      <c r="FJ374" s="411"/>
      <c r="FK374" s="411"/>
      <c r="FL374" s="411"/>
      <c r="FM374" s="411"/>
      <c r="FN374" s="411"/>
      <c r="FO374" s="411"/>
      <c r="FP374" s="411"/>
      <c r="FQ374" s="411"/>
      <c r="FR374" s="1153"/>
      <c r="FS374" s="1154"/>
      <c r="FT374" s="1153"/>
      <c r="FU374" s="1154"/>
      <c r="FV374" s="1153"/>
      <c r="FW374" s="1154"/>
      <c r="FX374" s="1153"/>
      <c r="FY374" s="1154"/>
      <c r="FZ374" s="1153"/>
      <c r="GA374" s="1154"/>
      <c r="GB374" s="1153"/>
      <c r="GC374" s="1154"/>
      <c r="GE374" s="1152"/>
      <c r="GF374" s="1152"/>
      <c r="GG374" s="1161"/>
      <c r="GH374" s="1152"/>
      <c r="GI374" s="633" t="str">
        <f t="shared" ref="GI374:HR374" si="994">IF(GI358="grey","grey",IF($GG373="grey","grey",IF(S374="","yellow",IF(COUNTIF($CW$6:$CW$7,S374)&gt;0,"","red"))))</f>
        <v>grey</v>
      </c>
      <c r="GJ374" s="633" t="str">
        <f t="shared" si="994"/>
        <v>grey</v>
      </c>
      <c r="GK374" s="633" t="str">
        <f t="shared" si="994"/>
        <v>grey</v>
      </c>
      <c r="GL374" s="633" t="str">
        <f t="shared" si="994"/>
        <v>grey</v>
      </c>
      <c r="GM374" s="633" t="str">
        <f t="shared" si="994"/>
        <v>grey</v>
      </c>
      <c r="GN374" s="633" t="str">
        <f t="shared" si="994"/>
        <v>grey</v>
      </c>
      <c r="GO374" s="633" t="str">
        <f t="shared" si="994"/>
        <v>grey</v>
      </c>
      <c r="GP374" s="633" t="str">
        <f t="shared" si="994"/>
        <v>grey</v>
      </c>
      <c r="GQ374" s="633" t="str">
        <f t="shared" si="994"/>
        <v>grey</v>
      </c>
      <c r="GR374" s="633" t="str">
        <f t="shared" si="994"/>
        <v>grey</v>
      </c>
      <c r="GS374" s="633" t="str">
        <f t="shared" si="994"/>
        <v>grey</v>
      </c>
      <c r="GT374" s="633" t="str">
        <f t="shared" si="994"/>
        <v>grey</v>
      </c>
      <c r="GU374" s="633" t="str">
        <f t="shared" si="994"/>
        <v>grey</v>
      </c>
      <c r="GV374" s="633" t="str">
        <f t="shared" si="994"/>
        <v>grey</v>
      </c>
      <c r="GW374" s="633" t="str">
        <f t="shared" si="994"/>
        <v>grey</v>
      </c>
      <c r="GX374" s="633" t="str">
        <f t="shared" si="994"/>
        <v>grey</v>
      </c>
      <c r="GY374" s="633" t="str">
        <f t="shared" si="994"/>
        <v>grey</v>
      </c>
      <c r="GZ374" s="633" t="str">
        <f t="shared" si="994"/>
        <v>grey</v>
      </c>
      <c r="HA374" s="633" t="str">
        <f t="shared" si="994"/>
        <v>grey</v>
      </c>
      <c r="HB374" s="633" t="str">
        <f t="shared" si="994"/>
        <v>grey</v>
      </c>
      <c r="HC374" s="633" t="str">
        <f t="shared" si="994"/>
        <v>grey</v>
      </c>
      <c r="HD374" s="633" t="str">
        <f t="shared" si="994"/>
        <v>grey</v>
      </c>
      <c r="HE374" s="633" t="str">
        <f t="shared" si="994"/>
        <v>grey</v>
      </c>
      <c r="HF374" s="633" t="str">
        <f t="shared" si="994"/>
        <v>grey</v>
      </c>
      <c r="HG374" s="633" t="str">
        <f t="shared" si="994"/>
        <v>grey</v>
      </c>
      <c r="HH374" s="633" t="str">
        <f t="shared" si="994"/>
        <v>grey</v>
      </c>
      <c r="HI374" s="633" t="str">
        <f t="shared" si="994"/>
        <v>grey</v>
      </c>
      <c r="HJ374" s="633" t="str">
        <f t="shared" si="994"/>
        <v>grey</v>
      </c>
      <c r="HK374" s="633" t="str">
        <f t="shared" si="994"/>
        <v>grey</v>
      </c>
      <c r="HL374" s="633" t="str">
        <f t="shared" si="994"/>
        <v>grey</v>
      </c>
      <c r="HM374" s="633" t="str">
        <f t="shared" si="994"/>
        <v>grey</v>
      </c>
      <c r="HN374" s="633" t="str">
        <f t="shared" si="994"/>
        <v>grey</v>
      </c>
      <c r="HO374" s="633" t="str">
        <f t="shared" si="994"/>
        <v>grey</v>
      </c>
      <c r="HP374" s="633" t="str">
        <f t="shared" si="994"/>
        <v>grey</v>
      </c>
      <c r="HQ374" s="633" t="str">
        <f t="shared" si="994"/>
        <v>grey</v>
      </c>
      <c r="HR374" s="633" t="str">
        <f t="shared" si="994"/>
        <v>grey</v>
      </c>
      <c r="HS374" s="1163"/>
      <c r="HT374" s="1152"/>
      <c r="HU374" s="1161"/>
    </row>
    <row r="375" spans="2:229">
      <c r="B375" s="1175" t="str">
        <f>IFERROR(INDEX($DV:$DV,ROW()),"")&amp;""</f>
        <v/>
      </c>
      <c r="C375" s="1176"/>
      <c r="D375" s="1177" t="str">
        <f>IFERROR(INDEX($DX:$DX,ROW()),"")&amp;""</f>
        <v/>
      </c>
      <c r="E375" s="1176"/>
      <c r="F375" s="1175" t="str">
        <f>IFERROR(INDEX($DZ:$DZ,ROW()),"")&amp;""</f>
        <v/>
      </c>
      <c r="G375" s="1176"/>
      <c r="H375" s="1175" t="str">
        <f>IFERROR(INDEX($EB:$EB,ROW()),"")&amp;""</f>
        <v/>
      </c>
      <c r="I375" s="1176"/>
      <c r="J375" s="1175" t="str">
        <f>IFERROR(INDEX($ED:$ED,ROW()),"")&amp;""</f>
        <v/>
      </c>
      <c r="K375" s="1176"/>
      <c r="L375" s="1175" t="str">
        <f>IFERROR(INDEX($EF:$EF,ROW()),"")&amp;""</f>
        <v/>
      </c>
      <c r="M375" s="1176"/>
      <c r="O375" s="1151">
        <v>8</v>
      </c>
      <c r="P375" s="1151" t="str">
        <f>IFERROR(INDEX(内線情報!$C$5:$C$54,MATCH($Q375,内線情報!$B$5:$B$54,0)),"")&amp;""</f>
        <v/>
      </c>
      <c r="Q375" s="1160"/>
      <c r="R375" s="1151" t="str">
        <f>IFERROR(INDEX(内線情報!$D$5:$D$54,MATCH($Q375,内線情報!$B$5:$B$54,0)),"")&amp;""</f>
        <v/>
      </c>
      <c r="S375" s="634" t="s">
        <v>643</v>
      </c>
      <c r="T375" s="634" t="s">
        <v>643</v>
      </c>
      <c r="U375" s="634" t="s">
        <v>643</v>
      </c>
      <c r="V375" s="634" t="s">
        <v>643</v>
      </c>
      <c r="W375" s="634" t="s">
        <v>643</v>
      </c>
      <c r="X375" s="634" t="s">
        <v>643</v>
      </c>
      <c r="Y375" s="634" t="s">
        <v>643</v>
      </c>
      <c r="Z375" s="634" t="s">
        <v>643</v>
      </c>
      <c r="AA375" s="634" t="s">
        <v>643</v>
      </c>
      <c r="AB375" s="634" t="s">
        <v>643</v>
      </c>
      <c r="AC375" s="634" t="s">
        <v>643</v>
      </c>
      <c r="AD375" s="634" t="s">
        <v>643</v>
      </c>
      <c r="AE375" s="634" t="s">
        <v>643</v>
      </c>
      <c r="AF375" s="634" t="s">
        <v>643</v>
      </c>
      <c r="AG375" s="634" t="s">
        <v>643</v>
      </c>
      <c r="AH375" s="634" t="s">
        <v>643</v>
      </c>
      <c r="AI375" s="634" t="s">
        <v>643</v>
      </c>
      <c r="AJ375" s="634" t="s">
        <v>643</v>
      </c>
      <c r="AK375" s="634" t="s">
        <v>643</v>
      </c>
      <c r="AL375" s="634" t="s">
        <v>643</v>
      </c>
      <c r="AM375" s="634" t="s">
        <v>643</v>
      </c>
      <c r="AN375" s="634" t="s">
        <v>643</v>
      </c>
      <c r="AO375" s="634" t="s">
        <v>643</v>
      </c>
      <c r="AP375" s="634" t="s">
        <v>643</v>
      </c>
      <c r="AQ375" s="634" t="s">
        <v>643</v>
      </c>
      <c r="AR375" s="634" t="s">
        <v>643</v>
      </c>
      <c r="AS375" s="634" t="s">
        <v>643</v>
      </c>
      <c r="AT375" s="634" t="s">
        <v>643</v>
      </c>
      <c r="AU375" s="634" t="s">
        <v>643</v>
      </c>
      <c r="AV375" s="634" t="s">
        <v>643</v>
      </c>
      <c r="AW375" s="634" t="s">
        <v>643</v>
      </c>
      <c r="AX375" s="634" t="s">
        <v>643</v>
      </c>
      <c r="AY375" s="634" t="s">
        <v>643</v>
      </c>
      <c r="AZ375" s="634" t="s">
        <v>643</v>
      </c>
      <c r="BA375" s="634" t="s">
        <v>643</v>
      </c>
      <c r="BB375" s="634" t="s">
        <v>643</v>
      </c>
      <c r="BC375" s="1178" t="s">
        <v>643</v>
      </c>
      <c r="BD375" s="1151" t="str">
        <f>IFERROR(IF(Q375="","",IF(ISBLANK(INDEX(内線情報!$G$5:$G$54,Q375)),1,DS375)),"")&amp;""</f>
        <v/>
      </c>
      <c r="BE375" s="1180"/>
      <c r="BP375" s="50" t="s">
        <v>585</v>
      </c>
      <c r="BQ375" s="50" t="str">
        <f>IF(C373="","",INDEX(外線情報!$K$5:$K$16,C373,1))&amp;""</f>
        <v/>
      </c>
      <c r="BR375" s="50" t="s">
        <v>417</v>
      </c>
      <c r="BS375" s="50" t="str">
        <f>IF(C373="","",INDEX(NK･NKG!$CG$5:$CG$52,C373,1))&amp;""</f>
        <v/>
      </c>
      <c r="BT375" s="50" t="s">
        <v>585</v>
      </c>
      <c r="BU375" s="50" t="str">
        <f>IF(E373="","",INDEX(外線情報!$K$5:$K$16,E373,1))&amp;""</f>
        <v/>
      </c>
      <c r="BV375" s="50" t="s">
        <v>417</v>
      </c>
      <c r="BW375" s="50" t="str">
        <f>IF(E373="","",INDEX(NK･NKG!$CG$5:$CG$52,E373,1))&amp;""</f>
        <v/>
      </c>
      <c r="BX375" s="50" t="s">
        <v>585</v>
      </c>
      <c r="BY375" s="50" t="str">
        <f>IF(G373="","",INDEX(外線情報!$K$5:$K$16,G373,1))&amp;""</f>
        <v/>
      </c>
      <c r="BZ375" s="50" t="s">
        <v>417</v>
      </c>
      <c r="CA375" s="50" t="str">
        <f>IF(G373="","",INDEX(NK･NKG!$CG$5:$CG$52,G373,1))&amp;""</f>
        <v/>
      </c>
      <c r="CB375" s="50" t="s">
        <v>585</v>
      </c>
      <c r="CC375" s="50" t="str">
        <f>IF(I373="","",INDEX(外線情報!$K$5:$K$16,I373,1))&amp;""</f>
        <v/>
      </c>
      <c r="CD375" s="50" t="s">
        <v>417</v>
      </c>
      <c r="CE375" s="50" t="str">
        <f>IF(I373="","",INDEX(NK･NKG!$CG$5:$CG$52,I373,1))&amp;""</f>
        <v/>
      </c>
      <c r="CF375" s="50" t="s">
        <v>585</v>
      </c>
      <c r="CG375" s="50" t="str">
        <f>IF(K373="","",INDEX(外線情報!$K$5:$K$16,K373,1))&amp;""</f>
        <v/>
      </c>
      <c r="CH375" s="50" t="s">
        <v>417</v>
      </c>
      <c r="CI375" s="50" t="str">
        <f>IF(K373="","",INDEX(NK･NKG!$CG$5:$CG$52,K373,1))&amp;""</f>
        <v/>
      </c>
      <c r="CJ375" s="50" t="s">
        <v>585</v>
      </c>
      <c r="CK375" s="50" t="str">
        <f>IF(M373="","",INDEX(外線情報!$K$5:$K$16,M373,1))&amp;""</f>
        <v/>
      </c>
      <c r="CL375" s="50" t="s">
        <v>417</v>
      </c>
      <c r="CM375" s="50" t="str">
        <f>IF(M373="","",INDEX(NK･NKG!$CG$5:$CG$52,M373,1))&amp;""</f>
        <v/>
      </c>
      <c r="DA375" s="1153" t="str">
        <f t="shared" ref="DA375" si="995">IF(DA372="grey","grey","")</f>
        <v>grey</v>
      </c>
      <c r="DB375" s="1154"/>
      <c r="DC375" s="1153" t="str">
        <f t="shared" ref="DC375" si="996">IF(DC372="grey","grey","")</f>
        <v>grey</v>
      </c>
      <c r="DD375" s="1154"/>
      <c r="DE375" s="1153" t="str">
        <f t="shared" ref="DE375" si="997">IF(DE372="grey","grey","")</f>
        <v>grey</v>
      </c>
      <c r="DF375" s="1154"/>
      <c r="DG375" s="1153" t="str">
        <f t="shared" ref="DG375" si="998">IF(DG372="grey","grey","")</f>
        <v>grey</v>
      </c>
      <c r="DH375" s="1154"/>
      <c r="DI375" s="1153" t="str">
        <f t="shared" ref="DI375" si="999">IF(DI372="grey","grey","")</f>
        <v>grey</v>
      </c>
      <c r="DJ375" s="1154"/>
      <c r="DK375" s="1153" t="str">
        <f t="shared" ref="DK375" si="1000">IF(DK372="grey","grey","")</f>
        <v>grey</v>
      </c>
      <c r="DL375" s="1154"/>
      <c r="DM375" s="22" t="str">
        <f>IFERROR(INDEX(内線情報!$BL$5:$BL$41,MATCH(R375,内線情報!$AI$5:$AI$43,0),1),"")</f>
        <v/>
      </c>
      <c r="DS375" s="1141" t="e">
        <f>INDEX(内線情報!$G$5:$G$54,MATCH(Q375,DK,0))</f>
        <v>#N/A</v>
      </c>
      <c r="DV375" s="1153" t="str">
        <f>IF(B373="IK",BQ375,IF(B373="NK",BS375,""))</f>
        <v/>
      </c>
      <c r="DW375" s="1154"/>
      <c r="DX375" s="1155" t="str">
        <f>IF(D373="IK",BU375,IF(D373="NK",BW375,""))</f>
        <v/>
      </c>
      <c r="DY375" s="1156"/>
      <c r="DZ375" s="1155" t="str">
        <f>IF(F373="IK",BY375,IF(F373="NK",CA375,""))</f>
        <v/>
      </c>
      <c r="EA375" s="1156"/>
      <c r="EB375" s="1155" t="str">
        <f>IF(H373="IK",CC375,IF(H373="NK",CE375,""))</f>
        <v/>
      </c>
      <c r="EC375" s="1156"/>
      <c r="ED375" s="1155" t="str">
        <f>IF(J373="IK",CG375,IF(J373="NK",CI375,""))</f>
        <v/>
      </c>
      <c r="EE375" s="1156"/>
      <c r="EF375" s="1155" t="str">
        <f>IF(L373="IK",CK375,IF(L373="NK",CM375,""))</f>
        <v/>
      </c>
      <c r="EG375" s="1156"/>
      <c r="ET375" s="1153"/>
      <c r="EU375" s="1154"/>
      <c r="EV375" s="1153"/>
      <c r="EW375" s="1154"/>
      <c r="EX375" s="1153"/>
      <c r="EY375" s="1154"/>
      <c r="EZ375" s="1153"/>
      <c r="FA375" s="1154"/>
      <c r="FB375" s="1153"/>
      <c r="FC375" s="1154"/>
      <c r="FD375" s="1153"/>
      <c r="FE375" s="1154"/>
      <c r="FF375" s="411"/>
      <c r="FG375" s="411"/>
      <c r="FH375" s="411"/>
      <c r="FI375" s="411"/>
      <c r="FJ375" s="411"/>
      <c r="FK375" s="411"/>
      <c r="FL375" s="411"/>
      <c r="FM375" s="411"/>
      <c r="FN375" s="411"/>
      <c r="FO375" s="411"/>
      <c r="FP375" s="411"/>
      <c r="FQ375" s="411"/>
      <c r="FR375" s="1153"/>
      <c r="FS375" s="1154"/>
      <c r="FT375" s="1153"/>
      <c r="FU375" s="1154"/>
      <c r="FV375" s="1153"/>
      <c r="FW375" s="1154"/>
      <c r="FX375" s="1153"/>
      <c r="FY375" s="1154"/>
      <c r="FZ375" s="1153"/>
      <c r="GA375" s="1154"/>
      <c r="GB375" s="1153"/>
      <c r="GC375" s="1154"/>
      <c r="GE375" s="1151" t="str">
        <f>IF($GF375="grey","grey","")</f>
        <v>grey</v>
      </c>
      <c r="GF375" s="1151" t="str">
        <f>IF($GG375="grey","grey","")</f>
        <v>grey</v>
      </c>
      <c r="GG375" s="1160" t="str">
        <f>IF(Q375="","grey",IF(COUNTIF(Q:Q,Q375)&gt;1,"red",IF(COUNTIF(_DK,Q375)&gt;0,"","red")))</f>
        <v>grey</v>
      </c>
      <c r="GH375" s="1151" t="str">
        <f>IF($GF375="grey","grey","")</f>
        <v>grey</v>
      </c>
      <c r="GI375" s="633" t="str">
        <f t="shared" ref="GI375:HR375" si="1001">IF(GI358="grey","grey",IF($GG375="grey","grey",IF(S375="","yellow",IF(COUNTIF($CT$6:$CT$21,S375)&gt;0,"","red"))))</f>
        <v>grey</v>
      </c>
      <c r="GJ375" s="633" t="str">
        <f t="shared" si="1001"/>
        <v>grey</v>
      </c>
      <c r="GK375" s="633" t="str">
        <f t="shared" si="1001"/>
        <v>grey</v>
      </c>
      <c r="GL375" s="633" t="str">
        <f t="shared" si="1001"/>
        <v>grey</v>
      </c>
      <c r="GM375" s="633" t="str">
        <f t="shared" si="1001"/>
        <v>grey</v>
      </c>
      <c r="GN375" s="633" t="str">
        <f t="shared" si="1001"/>
        <v>grey</v>
      </c>
      <c r="GO375" s="633" t="str">
        <f t="shared" si="1001"/>
        <v>grey</v>
      </c>
      <c r="GP375" s="633" t="str">
        <f t="shared" si="1001"/>
        <v>grey</v>
      </c>
      <c r="GQ375" s="633" t="str">
        <f t="shared" si="1001"/>
        <v>grey</v>
      </c>
      <c r="GR375" s="633" t="str">
        <f t="shared" si="1001"/>
        <v>grey</v>
      </c>
      <c r="GS375" s="633" t="str">
        <f t="shared" si="1001"/>
        <v>grey</v>
      </c>
      <c r="GT375" s="633" t="str">
        <f t="shared" si="1001"/>
        <v>grey</v>
      </c>
      <c r="GU375" s="633" t="str">
        <f t="shared" si="1001"/>
        <v>grey</v>
      </c>
      <c r="GV375" s="633" t="str">
        <f t="shared" si="1001"/>
        <v>grey</v>
      </c>
      <c r="GW375" s="633" t="str">
        <f t="shared" si="1001"/>
        <v>grey</v>
      </c>
      <c r="GX375" s="633" t="str">
        <f t="shared" si="1001"/>
        <v>grey</v>
      </c>
      <c r="GY375" s="633" t="str">
        <f t="shared" si="1001"/>
        <v>grey</v>
      </c>
      <c r="GZ375" s="633" t="str">
        <f t="shared" si="1001"/>
        <v>grey</v>
      </c>
      <c r="HA375" s="633" t="str">
        <f t="shared" si="1001"/>
        <v>grey</v>
      </c>
      <c r="HB375" s="633" t="str">
        <f t="shared" si="1001"/>
        <v>grey</v>
      </c>
      <c r="HC375" s="633" t="str">
        <f t="shared" si="1001"/>
        <v>grey</v>
      </c>
      <c r="HD375" s="633" t="str">
        <f t="shared" si="1001"/>
        <v>grey</v>
      </c>
      <c r="HE375" s="633" t="str">
        <f t="shared" si="1001"/>
        <v>grey</v>
      </c>
      <c r="HF375" s="633" t="str">
        <f t="shared" si="1001"/>
        <v>grey</v>
      </c>
      <c r="HG375" s="633" t="str">
        <f t="shared" si="1001"/>
        <v>grey</v>
      </c>
      <c r="HH375" s="633" t="str">
        <f t="shared" si="1001"/>
        <v>grey</v>
      </c>
      <c r="HI375" s="633" t="str">
        <f t="shared" si="1001"/>
        <v>grey</v>
      </c>
      <c r="HJ375" s="633" t="str">
        <f t="shared" si="1001"/>
        <v>grey</v>
      </c>
      <c r="HK375" s="633" t="str">
        <f t="shared" si="1001"/>
        <v>grey</v>
      </c>
      <c r="HL375" s="633" t="str">
        <f t="shared" si="1001"/>
        <v>grey</v>
      </c>
      <c r="HM375" s="633" t="str">
        <f t="shared" si="1001"/>
        <v>grey</v>
      </c>
      <c r="HN375" s="633" t="str">
        <f t="shared" si="1001"/>
        <v>grey</v>
      </c>
      <c r="HO375" s="633" t="str">
        <f t="shared" si="1001"/>
        <v>grey</v>
      </c>
      <c r="HP375" s="633" t="str">
        <f t="shared" si="1001"/>
        <v>grey</v>
      </c>
      <c r="HQ375" s="633" t="str">
        <f t="shared" si="1001"/>
        <v>grey</v>
      </c>
      <c r="HR375" s="633" t="str">
        <f t="shared" si="1001"/>
        <v>grey</v>
      </c>
      <c r="HS375" s="1162" t="str">
        <f t="shared" ref="HS375" si="1002">IF($GG375="grey","grey",IF(BC375="","",IF(COUNTIF($CV$6:$CV$7,BC375)&gt;0,"","red")))</f>
        <v>grey</v>
      </c>
      <c r="HT375" s="1151" t="str">
        <f t="shared" ref="HT375:HU375" si="1003">IF($GG375="grey","grey","")</f>
        <v>grey</v>
      </c>
      <c r="HU375" s="1160" t="str">
        <f t="shared" si="1003"/>
        <v>grey</v>
      </c>
    </row>
    <row r="376" spans="2:229">
      <c r="B376" s="1184" t="s">
        <v>1318</v>
      </c>
      <c r="C376" s="1185"/>
      <c r="D376" s="1182" t="s">
        <v>1318</v>
      </c>
      <c r="E376" s="1183"/>
      <c r="F376" s="1184" t="s">
        <v>1318</v>
      </c>
      <c r="G376" s="1185"/>
      <c r="H376" s="1182" t="s">
        <v>1318</v>
      </c>
      <c r="I376" s="1183"/>
      <c r="J376" s="1184" t="s">
        <v>1318</v>
      </c>
      <c r="K376" s="1185"/>
      <c r="L376" s="1182" t="s">
        <v>1318</v>
      </c>
      <c r="M376" s="1183"/>
      <c r="O376" s="1152"/>
      <c r="P376" s="1152"/>
      <c r="Q376" s="1161"/>
      <c r="R376" s="1152"/>
      <c r="S376" s="635" t="s">
        <v>643</v>
      </c>
      <c r="T376" s="635" t="s">
        <v>643</v>
      </c>
      <c r="U376" s="635" t="s">
        <v>643</v>
      </c>
      <c r="V376" s="635" t="s">
        <v>643</v>
      </c>
      <c r="W376" s="635" t="s">
        <v>643</v>
      </c>
      <c r="X376" s="635" t="s">
        <v>643</v>
      </c>
      <c r="Y376" s="635" t="s">
        <v>643</v>
      </c>
      <c r="Z376" s="635" t="s">
        <v>643</v>
      </c>
      <c r="AA376" s="635" t="s">
        <v>643</v>
      </c>
      <c r="AB376" s="635" t="s">
        <v>643</v>
      </c>
      <c r="AC376" s="635" t="s">
        <v>643</v>
      </c>
      <c r="AD376" s="635" t="s">
        <v>643</v>
      </c>
      <c r="AE376" s="635" t="s">
        <v>643</v>
      </c>
      <c r="AF376" s="635" t="s">
        <v>643</v>
      </c>
      <c r="AG376" s="635" t="s">
        <v>643</v>
      </c>
      <c r="AH376" s="635" t="s">
        <v>643</v>
      </c>
      <c r="AI376" s="635" t="s">
        <v>643</v>
      </c>
      <c r="AJ376" s="635" t="s">
        <v>643</v>
      </c>
      <c r="AK376" s="635" t="s">
        <v>643</v>
      </c>
      <c r="AL376" s="635" t="s">
        <v>643</v>
      </c>
      <c r="AM376" s="635" t="s">
        <v>643</v>
      </c>
      <c r="AN376" s="635" t="s">
        <v>643</v>
      </c>
      <c r="AO376" s="635" t="s">
        <v>643</v>
      </c>
      <c r="AP376" s="635" t="s">
        <v>643</v>
      </c>
      <c r="AQ376" s="635" t="s">
        <v>643</v>
      </c>
      <c r="AR376" s="635" t="s">
        <v>643</v>
      </c>
      <c r="AS376" s="635" t="s">
        <v>643</v>
      </c>
      <c r="AT376" s="635" t="s">
        <v>643</v>
      </c>
      <c r="AU376" s="635" t="s">
        <v>643</v>
      </c>
      <c r="AV376" s="635" t="s">
        <v>643</v>
      </c>
      <c r="AW376" s="635" t="s">
        <v>643</v>
      </c>
      <c r="AX376" s="635" t="s">
        <v>643</v>
      </c>
      <c r="AY376" s="635" t="s">
        <v>643</v>
      </c>
      <c r="AZ376" s="635" t="s">
        <v>643</v>
      </c>
      <c r="BA376" s="635" t="s">
        <v>643</v>
      </c>
      <c r="BB376" s="635" t="s">
        <v>643</v>
      </c>
      <c r="BC376" s="1179"/>
      <c r="BD376" s="1152"/>
      <c r="BE376" s="1181"/>
      <c r="BW376" s="50"/>
      <c r="CH376" s="50"/>
      <c r="CI376" s="50"/>
      <c r="DA376" s="1153" t="str">
        <f>IF(DA372="grey","grey",IF(AND(B373&lt;&gt;$BG$7,B373&lt;&gt;$BG$9,B373&lt;&gt;$BG$13,B373&lt;&gt;$BG$12),"grey",IF(B376="","yellow",IF(COUNTIF($CN$6:$CN$32,B376)&gt;0,"","red"))))</f>
        <v>grey</v>
      </c>
      <c r="DB376" s="1154"/>
      <c r="DC376" s="1153" t="str">
        <f>IF(DC372="grey","grey",IF(AND(D373&lt;&gt;$BG$7,D373&lt;&gt;$BG$9,D373&lt;&gt;$BG$13,D373&lt;&gt;$BG$12),"grey",IF(D376="","yellow",IF(COUNTIF($CN$6:$CN$32,D376)&gt;0,"","red"))))</f>
        <v>grey</v>
      </c>
      <c r="DD376" s="1154"/>
      <c r="DE376" s="1164" t="str">
        <f>IF(DE372="grey","grey",IF(AND(F373&lt;&gt;$BG$7,F373&lt;&gt;$BG$9,F373&lt;&gt;$BG$13,F373&lt;&gt;$BG$12),"grey",IF(F376="","yellow",IF(COUNTIF($CN$6:$CN$32,F376)&gt;0,"","red"))))</f>
        <v>grey</v>
      </c>
      <c r="DF376" s="1165"/>
      <c r="DG376" s="1164" t="str">
        <f>IF(DG372="grey","grey",IF(AND(H373&lt;&gt;$BG$7,H373&lt;&gt;$BG$9,H373&lt;&gt;$BG$13,H373&lt;&gt;$BG$12),"grey",IF(H376="","yellow",IF(COUNTIF($CN$6:$CN$32,H376)&gt;0,"","red"))))</f>
        <v>grey</v>
      </c>
      <c r="DH376" s="1165"/>
      <c r="DI376" s="1164" t="str">
        <f>IF(DI372="grey","grey",IF(AND(J373&lt;&gt;$BG$7,J373&lt;&gt;$BG$9,J373&lt;&gt;$BG$13,J373&lt;&gt;$BG$12),"grey",IF(J376="","yellow",IF(COUNTIF($CN$6:$CN$32,J376)&gt;0,"","red"))))</f>
        <v>grey</v>
      </c>
      <c r="DJ376" s="1165"/>
      <c r="DK376" s="1164" t="str">
        <f>IF(DK372="grey","grey",IF(AND(L373&lt;&gt;$BG$7,L373&lt;&gt;$BG$9,L373&lt;&gt;$BG$13,L373&lt;&gt;$BG$12),"grey",IF(L376="","yellow",IF(COUNTIF($CN$6:$CN$32,L376)&gt;0,"","red"))))</f>
        <v>grey</v>
      </c>
      <c r="DL376" s="1165"/>
      <c r="DM376" s="22" t="str">
        <f>IFERROR(INDEX(内線情報!$BL$5:$BL$41,MATCH(R376,内線情報!$AI$5:$AI$43,0),1),"")</f>
        <v/>
      </c>
      <c r="DS376" s="1141"/>
      <c r="DV376" s="1153"/>
      <c r="DW376" s="1154"/>
      <c r="DX376" s="1153"/>
      <c r="DY376" s="1154"/>
      <c r="DZ376" s="1153"/>
      <c r="EA376" s="1154"/>
      <c r="EB376" s="1153"/>
      <c r="EC376" s="1154"/>
      <c r="ED376" s="1153"/>
      <c r="EE376" s="1154"/>
      <c r="EF376" s="1153"/>
      <c r="EG376" s="1154"/>
      <c r="ET376" s="1153"/>
      <c r="EU376" s="1154"/>
      <c r="EV376" s="1153"/>
      <c r="EW376" s="1154"/>
      <c r="EX376" s="1153"/>
      <c r="EY376" s="1154"/>
      <c r="EZ376" s="1153"/>
      <c r="FA376" s="1154"/>
      <c r="FB376" s="1153"/>
      <c r="FC376" s="1154"/>
      <c r="FD376" s="1153"/>
      <c r="FE376" s="1154"/>
      <c r="FF376" s="411"/>
      <c r="FG376" s="411"/>
      <c r="FH376" s="411"/>
      <c r="FI376" s="411"/>
      <c r="FJ376" s="411"/>
      <c r="FK376" s="411"/>
      <c r="FL376" s="411"/>
      <c r="FM376" s="411"/>
      <c r="FN376" s="411"/>
      <c r="FO376" s="411"/>
      <c r="FP376" s="411"/>
      <c r="FQ376" s="411"/>
      <c r="FR376" s="1153"/>
      <c r="FS376" s="1154"/>
      <c r="FT376" s="1153"/>
      <c r="FU376" s="1154"/>
      <c r="FV376" s="1153"/>
      <c r="FW376" s="1154"/>
      <c r="FX376" s="1153"/>
      <c r="FY376" s="1154"/>
      <c r="FZ376" s="1153"/>
      <c r="GA376" s="1154"/>
      <c r="GB376" s="1153"/>
      <c r="GC376" s="1154"/>
      <c r="GE376" s="1152"/>
      <c r="GF376" s="1152"/>
      <c r="GG376" s="1161"/>
      <c r="GH376" s="1152"/>
      <c r="GI376" s="633" t="str">
        <f t="shared" ref="GI376:HR376" si="1004">IF(GI358="grey","grey",IF($GG375="grey","grey",IF(S376="","yellow",IF(COUNTIF($CW$6:$CW$7,S376)&gt;0,"","red"))))</f>
        <v>grey</v>
      </c>
      <c r="GJ376" s="633" t="str">
        <f t="shared" si="1004"/>
        <v>grey</v>
      </c>
      <c r="GK376" s="633" t="str">
        <f t="shared" si="1004"/>
        <v>grey</v>
      </c>
      <c r="GL376" s="633" t="str">
        <f t="shared" si="1004"/>
        <v>grey</v>
      </c>
      <c r="GM376" s="633" t="str">
        <f t="shared" si="1004"/>
        <v>grey</v>
      </c>
      <c r="GN376" s="633" t="str">
        <f t="shared" si="1004"/>
        <v>grey</v>
      </c>
      <c r="GO376" s="633" t="str">
        <f t="shared" si="1004"/>
        <v>grey</v>
      </c>
      <c r="GP376" s="633" t="str">
        <f t="shared" si="1004"/>
        <v>grey</v>
      </c>
      <c r="GQ376" s="633" t="str">
        <f t="shared" si="1004"/>
        <v>grey</v>
      </c>
      <c r="GR376" s="633" t="str">
        <f t="shared" si="1004"/>
        <v>grey</v>
      </c>
      <c r="GS376" s="633" t="str">
        <f t="shared" si="1004"/>
        <v>grey</v>
      </c>
      <c r="GT376" s="633" t="str">
        <f t="shared" si="1004"/>
        <v>grey</v>
      </c>
      <c r="GU376" s="633" t="str">
        <f t="shared" si="1004"/>
        <v>grey</v>
      </c>
      <c r="GV376" s="633" t="str">
        <f t="shared" si="1004"/>
        <v>grey</v>
      </c>
      <c r="GW376" s="633" t="str">
        <f t="shared" si="1004"/>
        <v>grey</v>
      </c>
      <c r="GX376" s="633" t="str">
        <f t="shared" si="1004"/>
        <v>grey</v>
      </c>
      <c r="GY376" s="633" t="str">
        <f t="shared" si="1004"/>
        <v>grey</v>
      </c>
      <c r="GZ376" s="633" t="str">
        <f t="shared" si="1004"/>
        <v>grey</v>
      </c>
      <c r="HA376" s="633" t="str">
        <f t="shared" si="1004"/>
        <v>grey</v>
      </c>
      <c r="HB376" s="633" t="str">
        <f t="shared" si="1004"/>
        <v>grey</v>
      </c>
      <c r="HC376" s="633" t="str">
        <f t="shared" si="1004"/>
        <v>grey</v>
      </c>
      <c r="HD376" s="633" t="str">
        <f t="shared" si="1004"/>
        <v>grey</v>
      </c>
      <c r="HE376" s="633" t="str">
        <f t="shared" si="1004"/>
        <v>grey</v>
      </c>
      <c r="HF376" s="633" t="str">
        <f t="shared" si="1004"/>
        <v>grey</v>
      </c>
      <c r="HG376" s="633" t="str">
        <f t="shared" si="1004"/>
        <v>grey</v>
      </c>
      <c r="HH376" s="633" t="str">
        <f t="shared" si="1004"/>
        <v>grey</v>
      </c>
      <c r="HI376" s="633" t="str">
        <f t="shared" si="1004"/>
        <v>grey</v>
      </c>
      <c r="HJ376" s="633" t="str">
        <f t="shared" si="1004"/>
        <v>grey</v>
      </c>
      <c r="HK376" s="633" t="str">
        <f t="shared" si="1004"/>
        <v>grey</v>
      </c>
      <c r="HL376" s="633" t="str">
        <f t="shared" si="1004"/>
        <v>grey</v>
      </c>
      <c r="HM376" s="633" t="str">
        <f t="shared" si="1004"/>
        <v>grey</v>
      </c>
      <c r="HN376" s="633" t="str">
        <f t="shared" si="1004"/>
        <v>grey</v>
      </c>
      <c r="HO376" s="633" t="str">
        <f t="shared" si="1004"/>
        <v>grey</v>
      </c>
      <c r="HP376" s="633" t="str">
        <f t="shared" si="1004"/>
        <v>grey</v>
      </c>
      <c r="HQ376" s="633" t="str">
        <f t="shared" si="1004"/>
        <v>grey</v>
      </c>
      <c r="HR376" s="633" t="str">
        <f t="shared" si="1004"/>
        <v>grey</v>
      </c>
      <c r="HS376" s="1163"/>
      <c r="HT376" s="1152"/>
      <c r="HU376" s="1161"/>
    </row>
    <row r="377" spans="2:229">
      <c r="B377" s="1186" t="s">
        <v>309</v>
      </c>
      <c r="C377" s="1187"/>
      <c r="D377" s="1186" t="s">
        <v>310</v>
      </c>
      <c r="E377" s="1187"/>
      <c r="F377" s="1186" t="s">
        <v>311</v>
      </c>
      <c r="G377" s="1187"/>
      <c r="H377" s="1186" t="s">
        <v>312</v>
      </c>
      <c r="I377" s="1187"/>
      <c r="J377" s="1186" t="s">
        <v>313</v>
      </c>
      <c r="K377" s="1187"/>
      <c r="L377" s="1186" t="s">
        <v>314</v>
      </c>
      <c r="M377" s="1187"/>
      <c r="O377" s="1151">
        <v>9</v>
      </c>
      <c r="P377" s="1151" t="str">
        <f>IFERROR(INDEX(内線情報!$C$5:$C$54,MATCH($Q377,内線情報!$B$5:$B$54,0)),"")&amp;""</f>
        <v/>
      </c>
      <c r="Q377" s="1160"/>
      <c r="R377" s="1151" t="str">
        <f>IFERROR(INDEX(内線情報!$D$5:$D$54,MATCH($Q377,内線情報!$B$5:$B$54,0)),"")&amp;""</f>
        <v/>
      </c>
      <c r="S377" s="634" t="s">
        <v>643</v>
      </c>
      <c r="T377" s="634" t="s">
        <v>643</v>
      </c>
      <c r="U377" s="634" t="s">
        <v>643</v>
      </c>
      <c r="V377" s="634" t="s">
        <v>643</v>
      </c>
      <c r="W377" s="634" t="s">
        <v>643</v>
      </c>
      <c r="X377" s="634" t="s">
        <v>643</v>
      </c>
      <c r="Y377" s="634" t="s">
        <v>643</v>
      </c>
      <c r="Z377" s="634" t="s">
        <v>643</v>
      </c>
      <c r="AA377" s="634" t="s">
        <v>643</v>
      </c>
      <c r="AB377" s="634" t="s">
        <v>643</v>
      </c>
      <c r="AC377" s="634" t="s">
        <v>643</v>
      </c>
      <c r="AD377" s="634" t="s">
        <v>643</v>
      </c>
      <c r="AE377" s="634" t="s">
        <v>643</v>
      </c>
      <c r="AF377" s="634" t="s">
        <v>643</v>
      </c>
      <c r="AG377" s="634" t="s">
        <v>643</v>
      </c>
      <c r="AH377" s="634" t="s">
        <v>643</v>
      </c>
      <c r="AI377" s="634" t="s">
        <v>643</v>
      </c>
      <c r="AJ377" s="634" t="s">
        <v>643</v>
      </c>
      <c r="AK377" s="634" t="s">
        <v>643</v>
      </c>
      <c r="AL377" s="634" t="s">
        <v>643</v>
      </c>
      <c r="AM377" s="634" t="s">
        <v>643</v>
      </c>
      <c r="AN377" s="634" t="s">
        <v>643</v>
      </c>
      <c r="AO377" s="634" t="s">
        <v>643</v>
      </c>
      <c r="AP377" s="634" t="s">
        <v>643</v>
      </c>
      <c r="AQ377" s="634" t="s">
        <v>643</v>
      </c>
      <c r="AR377" s="634" t="s">
        <v>643</v>
      </c>
      <c r="AS377" s="634" t="s">
        <v>643</v>
      </c>
      <c r="AT377" s="634" t="s">
        <v>643</v>
      </c>
      <c r="AU377" s="634" t="s">
        <v>643</v>
      </c>
      <c r="AV377" s="634" t="s">
        <v>643</v>
      </c>
      <c r="AW377" s="634" t="s">
        <v>643</v>
      </c>
      <c r="AX377" s="634" t="s">
        <v>643</v>
      </c>
      <c r="AY377" s="634" t="s">
        <v>643</v>
      </c>
      <c r="AZ377" s="634" t="s">
        <v>643</v>
      </c>
      <c r="BA377" s="634" t="s">
        <v>643</v>
      </c>
      <c r="BB377" s="634" t="s">
        <v>643</v>
      </c>
      <c r="BC377" s="1178" t="s">
        <v>643</v>
      </c>
      <c r="BD377" s="1151" t="str">
        <f>IFERROR(IF(Q377="","",IF(ISBLANK(INDEX(内線情報!$G$5:$G$54,Q377)),1,DS377)),"")&amp;""</f>
        <v/>
      </c>
      <c r="BE377" s="1180"/>
      <c r="BQ377" s="52"/>
      <c r="BS377" s="52"/>
      <c r="BU377" s="52"/>
      <c r="BV377" s="50"/>
      <c r="BW377" s="52"/>
      <c r="BY377" s="52"/>
      <c r="CA377" s="52"/>
      <c r="CC377" s="52"/>
      <c r="CE377" s="52"/>
      <c r="CG377" s="52"/>
      <c r="CH377" s="50"/>
      <c r="CI377" s="52"/>
      <c r="CK377" s="52"/>
      <c r="CM377" s="52"/>
      <c r="DA377" s="1166" t="str">
        <f>IFERROR(IF(COUNT(Q361:Q386)&gt;0,IF($DN360&lt;36,"grey",B377),"grey"),B377)</f>
        <v>grey</v>
      </c>
      <c r="DB377" s="1167"/>
      <c r="DC377" s="1166" t="str">
        <f>IFERROR(IF(COUNT(Q361:Q386)&gt;0,IF($DN360&lt;36,"grey",D377),"grey"),D377)</f>
        <v>grey</v>
      </c>
      <c r="DD377" s="1167"/>
      <c r="DE377" s="1166" t="str">
        <f>IFERROR(IF(COUNT(Q361:Q386)&gt;0,IF($DN360&lt;36,"grey",F377),"grey"),F377)</f>
        <v>grey</v>
      </c>
      <c r="DF377" s="1167"/>
      <c r="DG377" s="1166" t="str">
        <f>IFERROR(IF(COUNT(Q361:Q386)&gt;0,IF($DN360&lt;36,"grey",H377),"grey"),H377)</f>
        <v>grey</v>
      </c>
      <c r="DH377" s="1167"/>
      <c r="DI377" s="1166" t="str">
        <f>IFERROR(IF(COUNT(Q361:Q386)&gt;0,IF($DN360&lt;36,"grey",J377),"grey"),J377)</f>
        <v>grey</v>
      </c>
      <c r="DJ377" s="1167"/>
      <c r="DK377" s="1166" t="str">
        <f>IFERROR(IF(COUNT(Q361:Q386)&gt;0,IF($DN360&lt;36,"grey",L377),"grey"),L377)</f>
        <v>grey</v>
      </c>
      <c r="DL377" s="1167"/>
      <c r="DM377" s="22" t="str">
        <f>IFERROR(INDEX(内線情報!$BL$5:$BL$41,MATCH(R377,内線情報!$AI$5:$AI$43,0),1),"")</f>
        <v/>
      </c>
      <c r="DS377" s="1141" t="e">
        <f>INDEX(内線情報!$G$5:$G$54,MATCH(Q377,DK,0))</f>
        <v>#N/A</v>
      </c>
      <c r="DV377" s="1166"/>
      <c r="DW377" s="1167"/>
      <c r="DX377" s="1166"/>
      <c r="DY377" s="1167"/>
      <c r="DZ377" s="1166"/>
      <c r="EA377" s="1167"/>
      <c r="EB377" s="1166"/>
      <c r="EC377" s="1167"/>
      <c r="ED377" s="1166"/>
      <c r="EE377" s="1167"/>
      <c r="EF377" s="1166"/>
      <c r="EG377" s="1167"/>
      <c r="ET377" s="1166"/>
      <c r="EU377" s="1167"/>
      <c r="EV377" s="1166"/>
      <c r="EW377" s="1167"/>
      <c r="EX377" s="1166"/>
      <c r="EY377" s="1167"/>
      <c r="EZ377" s="1166"/>
      <c r="FA377" s="1167"/>
      <c r="FB377" s="1166"/>
      <c r="FC377" s="1167"/>
      <c r="FD377" s="1166"/>
      <c r="FE377" s="1167"/>
      <c r="FF377" s="420"/>
      <c r="FG377" s="420"/>
      <c r="FH377" s="420"/>
      <c r="FI377" s="420"/>
      <c r="FJ377" s="420"/>
      <c r="FK377" s="420"/>
      <c r="FL377" s="420"/>
      <c r="FM377" s="420"/>
      <c r="FN377" s="420"/>
      <c r="FO377" s="420"/>
      <c r="FP377" s="420"/>
      <c r="FQ377" s="420"/>
      <c r="FR377" s="1166"/>
      <c r="FS377" s="1167"/>
      <c r="FT377" s="1166"/>
      <c r="FU377" s="1167"/>
      <c r="FV377" s="1166"/>
      <c r="FW377" s="1167"/>
      <c r="FX377" s="1166"/>
      <c r="FY377" s="1167"/>
      <c r="FZ377" s="1166"/>
      <c r="GA377" s="1167"/>
      <c r="GB377" s="1166"/>
      <c r="GC377" s="1167"/>
      <c r="GE377" s="1151" t="str">
        <f>IF($GF377="grey","grey","")</f>
        <v>grey</v>
      </c>
      <c r="GF377" s="1151" t="str">
        <f>IF($GG377="grey","grey","")</f>
        <v>grey</v>
      </c>
      <c r="GG377" s="1160" t="str">
        <f>IF(Q377="","grey",IF(COUNTIF(Q:Q,Q377)&gt;1,"red",IF(COUNTIF(_DK,Q377)&gt;0,"","red")))</f>
        <v>grey</v>
      </c>
      <c r="GH377" s="1151" t="str">
        <f>IF($GF377="grey","grey","")</f>
        <v>grey</v>
      </c>
      <c r="GI377" s="633" t="str">
        <f t="shared" ref="GI377:HR377" si="1005">IF(GI358="grey","grey",IF($GG377="grey","grey",IF(S377="","yellow",IF(COUNTIF($CT$6:$CT$21,S377)&gt;0,"","red"))))</f>
        <v>grey</v>
      </c>
      <c r="GJ377" s="633" t="str">
        <f t="shared" si="1005"/>
        <v>grey</v>
      </c>
      <c r="GK377" s="633" t="str">
        <f t="shared" si="1005"/>
        <v>grey</v>
      </c>
      <c r="GL377" s="633" t="str">
        <f t="shared" si="1005"/>
        <v>grey</v>
      </c>
      <c r="GM377" s="633" t="str">
        <f t="shared" si="1005"/>
        <v>grey</v>
      </c>
      <c r="GN377" s="633" t="str">
        <f t="shared" si="1005"/>
        <v>grey</v>
      </c>
      <c r="GO377" s="633" t="str">
        <f t="shared" si="1005"/>
        <v>grey</v>
      </c>
      <c r="GP377" s="633" t="str">
        <f t="shared" si="1005"/>
        <v>grey</v>
      </c>
      <c r="GQ377" s="633" t="str">
        <f t="shared" si="1005"/>
        <v>grey</v>
      </c>
      <c r="GR377" s="633" t="str">
        <f t="shared" si="1005"/>
        <v>grey</v>
      </c>
      <c r="GS377" s="633" t="str">
        <f t="shared" si="1005"/>
        <v>grey</v>
      </c>
      <c r="GT377" s="633" t="str">
        <f t="shared" si="1005"/>
        <v>grey</v>
      </c>
      <c r="GU377" s="633" t="str">
        <f t="shared" si="1005"/>
        <v>grey</v>
      </c>
      <c r="GV377" s="633" t="str">
        <f t="shared" si="1005"/>
        <v>grey</v>
      </c>
      <c r="GW377" s="633" t="str">
        <f t="shared" si="1005"/>
        <v>grey</v>
      </c>
      <c r="GX377" s="633" t="str">
        <f t="shared" si="1005"/>
        <v>grey</v>
      </c>
      <c r="GY377" s="633" t="str">
        <f t="shared" si="1005"/>
        <v>grey</v>
      </c>
      <c r="GZ377" s="633" t="str">
        <f t="shared" si="1005"/>
        <v>grey</v>
      </c>
      <c r="HA377" s="633" t="str">
        <f t="shared" si="1005"/>
        <v>grey</v>
      </c>
      <c r="HB377" s="633" t="str">
        <f t="shared" si="1005"/>
        <v>grey</v>
      </c>
      <c r="HC377" s="633" t="str">
        <f t="shared" si="1005"/>
        <v>grey</v>
      </c>
      <c r="HD377" s="633" t="str">
        <f t="shared" si="1005"/>
        <v>grey</v>
      </c>
      <c r="HE377" s="633" t="str">
        <f t="shared" si="1005"/>
        <v>grey</v>
      </c>
      <c r="HF377" s="633" t="str">
        <f t="shared" si="1005"/>
        <v>grey</v>
      </c>
      <c r="HG377" s="633" t="str">
        <f t="shared" si="1005"/>
        <v>grey</v>
      </c>
      <c r="HH377" s="633" t="str">
        <f t="shared" si="1005"/>
        <v>grey</v>
      </c>
      <c r="HI377" s="633" t="str">
        <f t="shared" si="1005"/>
        <v>grey</v>
      </c>
      <c r="HJ377" s="633" t="str">
        <f t="shared" si="1005"/>
        <v>grey</v>
      </c>
      <c r="HK377" s="633" t="str">
        <f t="shared" si="1005"/>
        <v>grey</v>
      </c>
      <c r="HL377" s="633" t="str">
        <f t="shared" si="1005"/>
        <v>grey</v>
      </c>
      <c r="HM377" s="633" t="str">
        <f t="shared" si="1005"/>
        <v>grey</v>
      </c>
      <c r="HN377" s="633" t="str">
        <f t="shared" si="1005"/>
        <v>grey</v>
      </c>
      <c r="HO377" s="633" t="str">
        <f t="shared" si="1005"/>
        <v>grey</v>
      </c>
      <c r="HP377" s="633" t="str">
        <f t="shared" si="1005"/>
        <v>grey</v>
      </c>
      <c r="HQ377" s="633" t="str">
        <f t="shared" si="1005"/>
        <v>grey</v>
      </c>
      <c r="HR377" s="633" t="str">
        <f t="shared" si="1005"/>
        <v>grey</v>
      </c>
      <c r="HS377" s="1162" t="str">
        <f t="shared" ref="HS377" si="1006">IF($GG377="grey","grey",IF(BC377="","",IF(COUNTIF($CV$6:$CV$7,BC377)&gt;0,"","red")))</f>
        <v>grey</v>
      </c>
      <c r="HT377" s="1151" t="str">
        <f t="shared" ref="HT377:HU377" si="1007">IF($GG377="grey","grey","")</f>
        <v>grey</v>
      </c>
      <c r="HU377" s="1160" t="str">
        <f t="shared" si="1007"/>
        <v>grey</v>
      </c>
    </row>
    <row r="378" spans="2:229">
      <c r="B378" s="34" t="s">
        <v>57</v>
      </c>
      <c r="C378" s="35"/>
      <c r="D378" s="34" t="s">
        <v>57</v>
      </c>
      <c r="E378" s="35"/>
      <c r="F378" s="34" t="s">
        <v>57</v>
      </c>
      <c r="G378" s="35"/>
      <c r="H378" s="34" t="s">
        <v>57</v>
      </c>
      <c r="I378" s="35"/>
      <c r="J378" s="34" t="s">
        <v>57</v>
      </c>
      <c r="K378" s="35"/>
      <c r="L378" s="34" t="s">
        <v>57</v>
      </c>
      <c r="M378" s="35"/>
      <c r="O378" s="1152"/>
      <c r="P378" s="1152"/>
      <c r="Q378" s="1161"/>
      <c r="R378" s="1152"/>
      <c r="S378" s="635" t="s">
        <v>643</v>
      </c>
      <c r="T378" s="635" t="s">
        <v>643</v>
      </c>
      <c r="U378" s="635" t="s">
        <v>643</v>
      </c>
      <c r="V378" s="635" t="s">
        <v>643</v>
      </c>
      <c r="W378" s="635" t="s">
        <v>643</v>
      </c>
      <c r="X378" s="635" t="s">
        <v>643</v>
      </c>
      <c r="Y378" s="635" t="s">
        <v>643</v>
      </c>
      <c r="Z378" s="635" t="s">
        <v>643</v>
      </c>
      <c r="AA378" s="635" t="s">
        <v>643</v>
      </c>
      <c r="AB378" s="635" t="s">
        <v>643</v>
      </c>
      <c r="AC378" s="635" t="s">
        <v>643</v>
      </c>
      <c r="AD378" s="635" t="s">
        <v>643</v>
      </c>
      <c r="AE378" s="635" t="s">
        <v>643</v>
      </c>
      <c r="AF378" s="635" t="s">
        <v>643</v>
      </c>
      <c r="AG378" s="635" t="s">
        <v>643</v>
      </c>
      <c r="AH378" s="635" t="s">
        <v>643</v>
      </c>
      <c r="AI378" s="635" t="s">
        <v>643</v>
      </c>
      <c r="AJ378" s="635" t="s">
        <v>643</v>
      </c>
      <c r="AK378" s="635" t="s">
        <v>643</v>
      </c>
      <c r="AL378" s="635" t="s">
        <v>643</v>
      </c>
      <c r="AM378" s="635" t="s">
        <v>643</v>
      </c>
      <c r="AN378" s="635" t="s">
        <v>643</v>
      </c>
      <c r="AO378" s="635" t="s">
        <v>643</v>
      </c>
      <c r="AP378" s="635" t="s">
        <v>643</v>
      </c>
      <c r="AQ378" s="635" t="s">
        <v>643</v>
      </c>
      <c r="AR378" s="635" t="s">
        <v>643</v>
      </c>
      <c r="AS378" s="635" t="s">
        <v>643</v>
      </c>
      <c r="AT378" s="635" t="s">
        <v>643</v>
      </c>
      <c r="AU378" s="635" t="s">
        <v>643</v>
      </c>
      <c r="AV378" s="635" t="s">
        <v>643</v>
      </c>
      <c r="AW378" s="635" t="s">
        <v>643</v>
      </c>
      <c r="AX378" s="635" t="s">
        <v>643</v>
      </c>
      <c r="AY378" s="635" t="s">
        <v>643</v>
      </c>
      <c r="AZ378" s="635" t="s">
        <v>643</v>
      </c>
      <c r="BA378" s="635" t="s">
        <v>643</v>
      </c>
      <c r="BB378" s="635" t="s">
        <v>643</v>
      </c>
      <c r="BC378" s="1179"/>
      <c r="BD378" s="1152"/>
      <c r="BE378" s="1181"/>
      <c r="BU378" s="50"/>
      <c r="BV378" s="50"/>
      <c r="BW378" s="50"/>
      <c r="CG378" s="50"/>
      <c r="CH378" s="50"/>
      <c r="CI378" s="50"/>
      <c r="DA378" s="34" t="str">
        <f>IF(DA377="grey","grey",IF(B378="","yellow",IF(COUNTIF($BG$6:$BG$39,B378)&gt;0,"","red")))</f>
        <v>grey</v>
      </c>
      <c r="DB378" s="35" t="str">
        <f ca="1">IF(DA377="grey","grey",IFERROR(IF(COUNTIF(INDIRECT(B378),SUBSTITUTE(C378,"*","~")),EU378,"red"),IF(AND(C378&lt;&gt;$BG$7,C378&lt;&gt;$BG$8,C378&lt;&gt;$BG$9,C378&lt;&gt;$BG$10,C378&lt;&gt;$BG$11,C378&lt;&gt;$BG$12,C378&lt;&gt;$BG$13),"grey",EU378)))</f>
        <v>grey</v>
      </c>
      <c r="DC378" s="34" t="str">
        <f>IF(DC377="grey","grey",IF(D378="","yellow",IF(COUNTIF($BG$6:$BG$39,D378)&gt;0,"","red")))</f>
        <v>grey</v>
      </c>
      <c r="DD378" s="35" t="str">
        <f ca="1">IF(DC377="grey","grey",IFERROR(IF(COUNTIF(INDIRECT(D378),SUBSTITUTE(E378,"*","~")),EW378,"red"),IF(AND(E378&lt;&gt;$BG$7,E378&lt;&gt;$BG$8,E378&lt;&gt;$BG$9,E378&lt;&gt;$BG$10,E378&lt;&gt;$BG$11,E378&lt;&gt;$BG$12,E378&lt;&gt;$BG$13),"grey",EW378)))</f>
        <v>grey</v>
      </c>
      <c r="DE378" s="34" t="str">
        <f>IF(DE377="grey","grey",IF(F378="","yellow",IF(COUNTIF($BG$6:$BG$39,F378)&gt;0,"","red")))</f>
        <v>grey</v>
      </c>
      <c r="DF378" s="35" t="str">
        <f ca="1">IF(DE377="grey","grey",IFERROR(IF(COUNTIF(INDIRECT(F378),SUBSTITUTE(G378,"*","~")),EY378,"red"),IF(AND(G378&lt;&gt;$BG$7,G378&lt;&gt;$BG$8,G378&lt;&gt;$BG$9,G378&lt;&gt;$BG$10,G378&lt;&gt;$BG$11,G378&lt;&gt;$BG$12,G378&lt;&gt;$BG$13),"grey",EY378)))</f>
        <v>grey</v>
      </c>
      <c r="DG378" s="34" t="str">
        <f>IF(DG377="grey","grey",IF(H378="","yellow",IF(COUNTIF($BG$6:$BG$39,H378)&gt;0,"","red")))</f>
        <v>grey</v>
      </c>
      <c r="DH378" s="35" t="str">
        <f ca="1">IF(DG377="grey","grey",IFERROR(IF(COUNTIF(INDIRECT(H378),SUBSTITUTE(I378,"*","~")),FA378,"red"),IF(AND(I378&lt;&gt;$BG$7,I378&lt;&gt;$BG$8,I378&lt;&gt;$BG$9,I378&lt;&gt;$BG$10,I378&lt;&gt;$BG$11,I378&lt;&gt;$BG$12,I378&lt;&gt;$BG$13),"grey",FA378)))</f>
        <v>grey</v>
      </c>
      <c r="DI378" s="34" t="str">
        <f>IF(DI377="grey","grey",IF(J378="","yellow",IF(COUNTIF($BG$6:$BG$39,J378)&gt;0,"","red")))</f>
        <v>grey</v>
      </c>
      <c r="DJ378" s="35" t="str">
        <f ca="1">IF(DI377="grey","grey",IFERROR(IF(COUNTIF(INDIRECT(J378),SUBSTITUTE(K378,"*","~")),FC378,"red"),IF(AND(K378&lt;&gt;$BG$7,K378&lt;&gt;$BG$8,K378&lt;&gt;$BG$9,K378&lt;&gt;$BG$10,K378&lt;&gt;$BG$11,K378&lt;&gt;$BG$12,K378&lt;&gt;$BG$13),"grey",FC378)))</f>
        <v>grey</v>
      </c>
      <c r="DK378" s="34" t="str">
        <f>IF(DK377="grey","grey",IF(L378="","yellow",IF(COUNTIF($BG$6:$BG$39,L378)&gt;0,"","red")))</f>
        <v>grey</v>
      </c>
      <c r="DL378" s="35" t="str">
        <f ca="1">IF(DK377="grey","grey",IFERROR(IF(COUNTIF(INDIRECT(L378),SUBSTITUTE(M378,"*","~")),FE378,"red"),IF(AND(M378&lt;&gt;$BG$7,M378&lt;&gt;$BG$8,M378&lt;&gt;$BG$9,M378&lt;&gt;$BG$10,M378&lt;&gt;$BG$11,M378&lt;&gt;$BG$12,M378&lt;&gt;$BG$13),"grey",FE378)))</f>
        <v>grey</v>
      </c>
      <c r="DM378" s="22" t="str">
        <f>IFERROR(INDEX(内線情報!$BL$5:$BL$41,MATCH(R378,内線情報!$AI$5:$AI$43,0),1),"")</f>
        <v/>
      </c>
      <c r="DS378" s="1141"/>
      <c r="DV378" s="34" t="str">
        <f>CONCATENATE(B378,C378)</f>
        <v>未使用</v>
      </c>
      <c r="DW378" s="35"/>
      <c r="DX378" s="34" t="str">
        <f>CONCATENATE(D378,E378)</f>
        <v>未使用</v>
      </c>
      <c r="DY378" s="35"/>
      <c r="DZ378" s="34" t="str">
        <f>CONCATENATE(F378,G378)</f>
        <v>未使用</v>
      </c>
      <c r="EA378" s="35"/>
      <c r="EB378" s="34" t="str">
        <f>CONCATENATE(H378,I378)</f>
        <v>未使用</v>
      </c>
      <c r="EC378" s="35"/>
      <c r="ED378" s="34" t="str">
        <f>CONCATENATE(J378,K378)</f>
        <v>未使用</v>
      </c>
      <c r="EE378" s="35"/>
      <c r="EF378" s="34" t="str">
        <f>CONCATENATE(L378,M378)</f>
        <v>未使用</v>
      </c>
      <c r="EG378" s="35"/>
      <c r="EH378" s="22">
        <f>COUNTIF($DV$6:$EG$34,DV378)</f>
        <v>18</v>
      </c>
      <c r="EJ378" s="22">
        <f>COUNTIF($DV$6:$EG$34,DX378)</f>
        <v>18</v>
      </c>
      <c r="EL378" s="22">
        <f>COUNTIF($DV$6:$EG$34,DZ378)</f>
        <v>18</v>
      </c>
      <c r="EN378" s="22">
        <f>COUNTIF($DV$6:$EG$34,EB378)</f>
        <v>18</v>
      </c>
      <c r="EP378" s="22">
        <f>COUNTIF($DV$6:$EG$34,ED378)</f>
        <v>18</v>
      </c>
      <c r="ER378" s="22">
        <f>COUNTIF($DV$6:$EG$34,EF378)</f>
        <v>18</v>
      </c>
      <c r="ET378" s="34" t="str">
        <f>IF(DV378="未使用","",IF(EH378&lt;2,"","red"))</f>
        <v/>
      </c>
      <c r="EU378" s="35" t="str">
        <f>IF(B378="ボックスキー","",IF(C378="","red",FS378))</f>
        <v>red</v>
      </c>
      <c r="EV378" s="34" t="str">
        <f>IF(DX378="未使用","",IF(EJ378&lt;2,"","red"))</f>
        <v/>
      </c>
      <c r="EW378" s="35" t="str">
        <f>IF(D378="ボックスキー","",IF(E378="","red",FU378))</f>
        <v>red</v>
      </c>
      <c r="EX378" s="34" t="str">
        <f>IF(DZ378="未使用","",IF(EL378&lt;2,"","red"))</f>
        <v/>
      </c>
      <c r="EY378" s="35" t="str">
        <f>IF(F378="ボックスキー","",IF(G378="","red",FW378))</f>
        <v>red</v>
      </c>
      <c r="EZ378" s="34" t="str">
        <f>IF(EB378="未使用","",IF(EN378&lt;2,"","red"))</f>
        <v/>
      </c>
      <c r="FA378" s="35" t="str">
        <f>IF(H378="ボックスキー","",IF(I378="","red",FY378))</f>
        <v>red</v>
      </c>
      <c r="FB378" s="34" t="str">
        <f>IF(ED378="未使用","",IF(EP378&lt;2,"","red"))</f>
        <v/>
      </c>
      <c r="FC378" s="35" t="str">
        <f>IF(J378="ボックスキー","",IF(K378="","red",GA378))</f>
        <v>red</v>
      </c>
      <c r="FD378" s="34" t="str">
        <f>IF(EF378="未使用","",IF(ER378&lt;2,"","red"))</f>
        <v/>
      </c>
      <c r="FE378" s="35" t="str">
        <f>IF(L378="ボックスキー","",IF(M378="","red",GC378))</f>
        <v>red</v>
      </c>
      <c r="FF378" s="419"/>
      <c r="FG378" s="419"/>
      <c r="FH378" s="419"/>
      <c r="FI378" s="419"/>
      <c r="FJ378" s="419"/>
      <c r="FK378" s="419"/>
      <c r="FL378" s="419"/>
      <c r="FM378" s="419"/>
      <c r="FN378" s="419"/>
      <c r="FO378" s="419"/>
      <c r="FP378" s="419"/>
      <c r="FQ378" s="419"/>
      <c r="FR378" s="34"/>
      <c r="FS378" s="35" t="str">
        <f>IF(B378=$FG$6,INDEX($FG$7:$FG$18,C378),IF(B378=$FH$6,INDEX($FH$7:$FH$12,C378),IF(B378=$FI$6,INDEX($FI$7:$FI$18,C378),IF(B378=$FJ$6,INDEX($FJ$7:$FJ$56,C378),"none"))))</f>
        <v>none</v>
      </c>
      <c r="FT378" s="34"/>
      <c r="FU378" s="35" t="str">
        <f>IF(D378=$FG$6,INDEX($FG$7:$FG$18,E378),IF(D378=$FH$6,INDEX($FH$7:$FH$12,E378),IF(D378=$FI$6,INDEX($FI$7:$FI$18,E378),IF(D378=$FJ$6,INDEX($FJ$7:$FJ$56,E378),"none"))))</f>
        <v>none</v>
      </c>
      <c r="FV378" s="34"/>
      <c r="FW378" s="35" t="str">
        <f>IF(F378=$FG$6,INDEX($FG$7:$FG$18,G378),IF(F378=$FH$6,INDEX($FH$7:$FH$12,G378),IF(F378=$FI$6,INDEX($FI$7:$FI$18,G378),IF(F378=$FJ$6,INDEX($FJ$7:$FJ$56,G378),"none"))))</f>
        <v>none</v>
      </c>
      <c r="FX378" s="34"/>
      <c r="FY378" s="35" t="str">
        <f>IF(H378=$FG$6,INDEX($FG$7:$FG$18,I378),IF(H378=$FH$6,INDEX($FH$7:$FH$12,I378),IF(H378=$FI$6,INDEX($FI$7:$FI$18,I378),IF(H378=$FJ$6,INDEX($FJ$7:$FJ$56,I378),"none"))))</f>
        <v>none</v>
      </c>
      <c r="FZ378" s="34"/>
      <c r="GA378" s="35" t="str">
        <f>IF(J378=$FG$6,INDEX($FG$7:$FG$18,K378),IF(J378=$FH$6,INDEX($FH$7:$FH$12,K378),IF(J378=$FI$6,INDEX($FI$7:$FI$18,K378),IF(J378=$FJ$6,INDEX($FJ$7:$FJ$56,K378),"none"))))</f>
        <v>none</v>
      </c>
      <c r="GB378" s="34"/>
      <c r="GC378" s="35" t="str">
        <f>IF(L378=$FG$6,INDEX($FG$7:$FG$18,M378),IF(L378=$FH$6,INDEX($FH$7:$FH$12,M378),IF(L378=$FI$6,INDEX($FI$7:$FI$18,M378),IF(L378=$FJ$6,INDEX($FJ$7:$FJ$56,M378),"none"))))</f>
        <v>none</v>
      </c>
      <c r="GE378" s="1152"/>
      <c r="GF378" s="1152"/>
      <c r="GG378" s="1161"/>
      <c r="GH378" s="1152"/>
      <c r="GI378" s="633" t="str">
        <f t="shared" ref="GI378:HR378" si="1008">IF(GI358="grey","grey",IF($GG377="grey","grey",IF(S378="","yellow",IF(COUNTIF($CW$6:$CW$7,S378)&gt;0,"","red"))))</f>
        <v>grey</v>
      </c>
      <c r="GJ378" s="633" t="str">
        <f t="shared" si="1008"/>
        <v>grey</v>
      </c>
      <c r="GK378" s="633" t="str">
        <f t="shared" si="1008"/>
        <v>grey</v>
      </c>
      <c r="GL378" s="633" t="str">
        <f t="shared" si="1008"/>
        <v>grey</v>
      </c>
      <c r="GM378" s="633" t="str">
        <f t="shared" si="1008"/>
        <v>grey</v>
      </c>
      <c r="GN378" s="633" t="str">
        <f t="shared" si="1008"/>
        <v>grey</v>
      </c>
      <c r="GO378" s="633" t="str">
        <f t="shared" si="1008"/>
        <v>grey</v>
      </c>
      <c r="GP378" s="633" t="str">
        <f t="shared" si="1008"/>
        <v>grey</v>
      </c>
      <c r="GQ378" s="633" t="str">
        <f t="shared" si="1008"/>
        <v>grey</v>
      </c>
      <c r="GR378" s="633" t="str">
        <f t="shared" si="1008"/>
        <v>grey</v>
      </c>
      <c r="GS378" s="633" t="str">
        <f t="shared" si="1008"/>
        <v>grey</v>
      </c>
      <c r="GT378" s="633" t="str">
        <f t="shared" si="1008"/>
        <v>grey</v>
      </c>
      <c r="GU378" s="633" t="str">
        <f t="shared" si="1008"/>
        <v>grey</v>
      </c>
      <c r="GV378" s="633" t="str">
        <f t="shared" si="1008"/>
        <v>grey</v>
      </c>
      <c r="GW378" s="633" t="str">
        <f t="shared" si="1008"/>
        <v>grey</v>
      </c>
      <c r="GX378" s="633" t="str">
        <f t="shared" si="1008"/>
        <v>grey</v>
      </c>
      <c r="GY378" s="633" t="str">
        <f t="shared" si="1008"/>
        <v>grey</v>
      </c>
      <c r="GZ378" s="633" t="str">
        <f t="shared" si="1008"/>
        <v>grey</v>
      </c>
      <c r="HA378" s="633" t="str">
        <f t="shared" si="1008"/>
        <v>grey</v>
      </c>
      <c r="HB378" s="633" t="str">
        <f t="shared" si="1008"/>
        <v>grey</v>
      </c>
      <c r="HC378" s="633" t="str">
        <f t="shared" si="1008"/>
        <v>grey</v>
      </c>
      <c r="HD378" s="633" t="str">
        <f t="shared" si="1008"/>
        <v>grey</v>
      </c>
      <c r="HE378" s="633" t="str">
        <f t="shared" si="1008"/>
        <v>grey</v>
      </c>
      <c r="HF378" s="633" t="str">
        <f t="shared" si="1008"/>
        <v>grey</v>
      </c>
      <c r="HG378" s="633" t="str">
        <f t="shared" si="1008"/>
        <v>grey</v>
      </c>
      <c r="HH378" s="633" t="str">
        <f t="shared" si="1008"/>
        <v>grey</v>
      </c>
      <c r="HI378" s="633" t="str">
        <f t="shared" si="1008"/>
        <v>grey</v>
      </c>
      <c r="HJ378" s="633" t="str">
        <f t="shared" si="1008"/>
        <v>grey</v>
      </c>
      <c r="HK378" s="633" t="str">
        <f t="shared" si="1008"/>
        <v>grey</v>
      </c>
      <c r="HL378" s="633" t="str">
        <f t="shared" si="1008"/>
        <v>grey</v>
      </c>
      <c r="HM378" s="633" t="str">
        <f t="shared" si="1008"/>
        <v>grey</v>
      </c>
      <c r="HN378" s="633" t="str">
        <f t="shared" si="1008"/>
        <v>grey</v>
      </c>
      <c r="HO378" s="633" t="str">
        <f t="shared" si="1008"/>
        <v>grey</v>
      </c>
      <c r="HP378" s="633" t="str">
        <f t="shared" si="1008"/>
        <v>grey</v>
      </c>
      <c r="HQ378" s="633" t="str">
        <f t="shared" si="1008"/>
        <v>grey</v>
      </c>
      <c r="HR378" s="633" t="str">
        <f t="shared" si="1008"/>
        <v>grey</v>
      </c>
      <c r="HS378" s="1163"/>
      <c r="HT378" s="1152"/>
      <c r="HU378" s="1161"/>
    </row>
    <row r="379" spans="2:229">
      <c r="B379" s="1175" t="str">
        <f>IFERROR(INDEX($DV:$DV,ROW()),"")&amp;""</f>
        <v/>
      </c>
      <c r="C379" s="1176"/>
      <c r="D379" s="1177" t="str">
        <f>IFERROR(INDEX($DX:$DX,ROW()),"")&amp;""</f>
        <v/>
      </c>
      <c r="E379" s="1176"/>
      <c r="F379" s="1175" t="str">
        <f>IFERROR(INDEX($DZ:$DZ,ROW()),"")&amp;""</f>
        <v/>
      </c>
      <c r="G379" s="1176"/>
      <c r="H379" s="1175" t="str">
        <f>IFERROR(INDEX($EB:$EB,ROW()),"")&amp;""</f>
        <v/>
      </c>
      <c r="I379" s="1176"/>
      <c r="J379" s="1175" t="str">
        <f>IFERROR(INDEX($ED:$ED,ROW()),"")&amp;""</f>
        <v/>
      </c>
      <c r="K379" s="1176"/>
      <c r="L379" s="1175" t="str">
        <f>IFERROR(INDEX($EF:$EF,ROW()),"")&amp;""</f>
        <v/>
      </c>
      <c r="M379" s="1176"/>
      <c r="O379" s="1151">
        <v>10</v>
      </c>
      <c r="P379" s="1151" t="str">
        <f>IFERROR(INDEX(内線情報!$C$5:$C$54,MATCH($Q379,内線情報!$B$5:$B$54,0)),"")&amp;""</f>
        <v/>
      </c>
      <c r="Q379" s="1160"/>
      <c r="R379" s="1151" t="str">
        <f>IFERROR(INDEX(内線情報!$D$5:$D$54,MATCH($Q379,内線情報!$B$5:$B$54,0)),"")&amp;""</f>
        <v/>
      </c>
      <c r="S379" s="634" t="s">
        <v>643</v>
      </c>
      <c r="T379" s="634" t="s">
        <v>643</v>
      </c>
      <c r="U379" s="634" t="s">
        <v>643</v>
      </c>
      <c r="V379" s="634" t="s">
        <v>643</v>
      </c>
      <c r="W379" s="634" t="s">
        <v>643</v>
      </c>
      <c r="X379" s="634" t="s">
        <v>643</v>
      </c>
      <c r="Y379" s="634" t="s">
        <v>643</v>
      </c>
      <c r="Z379" s="634" t="s">
        <v>643</v>
      </c>
      <c r="AA379" s="634" t="s">
        <v>643</v>
      </c>
      <c r="AB379" s="634" t="s">
        <v>643</v>
      </c>
      <c r="AC379" s="634" t="s">
        <v>643</v>
      </c>
      <c r="AD379" s="634" t="s">
        <v>643</v>
      </c>
      <c r="AE379" s="634" t="s">
        <v>643</v>
      </c>
      <c r="AF379" s="634" t="s">
        <v>643</v>
      </c>
      <c r="AG379" s="634" t="s">
        <v>643</v>
      </c>
      <c r="AH379" s="634" t="s">
        <v>643</v>
      </c>
      <c r="AI379" s="634" t="s">
        <v>643</v>
      </c>
      <c r="AJ379" s="634" t="s">
        <v>643</v>
      </c>
      <c r="AK379" s="634" t="s">
        <v>643</v>
      </c>
      <c r="AL379" s="634" t="s">
        <v>643</v>
      </c>
      <c r="AM379" s="634" t="s">
        <v>643</v>
      </c>
      <c r="AN379" s="634" t="s">
        <v>643</v>
      </c>
      <c r="AO379" s="634" t="s">
        <v>643</v>
      </c>
      <c r="AP379" s="634" t="s">
        <v>643</v>
      </c>
      <c r="AQ379" s="634" t="s">
        <v>643</v>
      </c>
      <c r="AR379" s="634" t="s">
        <v>643</v>
      </c>
      <c r="AS379" s="634" t="s">
        <v>643</v>
      </c>
      <c r="AT379" s="634" t="s">
        <v>643</v>
      </c>
      <c r="AU379" s="634" t="s">
        <v>643</v>
      </c>
      <c r="AV379" s="634" t="s">
        <v>643</v>
      </c>
      <c r="AW379" s="634" t="s">
        <v>643</v>
      </c>
      <c r="AX379" s="634" t="s">
        <v>643</v>
      </c>
      <c r="AY379" s="634" t="s">
        <v>643</v>
      </c>
      <c r="AZ379" s="634" t="s">
        <v>643</v>
      </c>
      <c r="BA379" s="634" t="s">
        <v>643</v>
      </c>
      <c r="BB379" s="634" t="s">
        <v>643</v>
      </c>
      <c r="BC379" s="1178" t="s">
        <v>643</v>
      </c>
      <c r="BD379" s="1151" t="str">
        <f>IFERROR(IF(Q379="","",IF(ISBLANK(INDEX(内線情報!$G$5:$G$54,Q379)),1,DS379)),"")&amp;""</f>
        <v/>
      </c>
      <c r="BE379" s="1180"/>
      <c r="BP379" s="50" t="e">
        <f>INDEX(番号!$CA$5:$CB$44,C378,2)</f>
        <v>#VALUE!</v>
      </c>
      <c r="BQ379" s="50" t="str">
        <f>IF(C378="","",IF(BP379="",INDEX(番号!$CA$44:$CB377,C378,2),BP379))</f>
        <v/>
      </c>
      <c r="BR379" s="50" t="e">
        <f>INDEX(番号!$CC$5:$CE$52,C378,3)</f>
        <v>#VALUE!</v>
      </c>
      <c r="BS379" s="50" t="str">
        <f>IF(C378="","",IF(BR379="0",INDEX(番号!$CC$5:$CE$52,C378,2),BR379))&amp;""</f>
        <v/>
      </c>
      <c r="BT379" s="50" t="e">
        <f>INDEX(番号!$CA$5:$CB$44,E378,2)</f>
        <v>#VALUE!</v>
      </c>
      <c r="BU379" s="50" t="str">
        <f>IF(E378="","",IF(BT379="",INDEX(番号!$CA$44:$CB377,E378,2),BT379))&amp;""</f>
        <v/>
      </c>
      <c r="BV379" s="50" t="e">
        <f>INDEX(番号!$CC$5:$CE$52,E378,3)</f>
        <v>#VALUE!</v>
      </c>
      <c r="BW379" s="50" t="str">
        <f>IF(E378="","",IF(BV379="0",INDEX(番号!$CC$5:$CE$52,E378,2),BV379))&amp;""</f>
        <v/>
      </c>
      <c r="BX379" s="50" t="e">
        <f>INDEX(番号!$CA$5:$CB$44,G378,2)</f>
        <v>#VALUE!</v>
      </c>
      <c r="BY379" s="50" t="str">
        <f>IF(G378="","",IF(BX379="",INDEX(番号!$CA$44:$CB377,G378,2),BX379))&amp;""</f>
        <v/>
      </c>
      <c r="BZ379" s="50" t="e">
        <f>INDEX(番号!$CC$5:$CE$52,G378,3)</f>
        <v>#VALUE!</v>
      </c>
      <c r="CA379" s="50" t="str">
        <f>IF(G378="","",IF(BZ379="0",INDEX(番号!$CC$5:$CE$52,G378,2),BZ379))&amp;""</f>
        <v/>
      </c>
      <c r="CB379" s="50" t="e">
        <f>INDEX(番号!$CA$5:$CB$44,I378,2)</f>
        <v>#VALUE!</v>
      </c>
      <c r="CC379" s="50" t="str">
        <f>IF(I378="","",IF(CB379="",INDEX(番号!$CA$44:$CB377,I378,2),CB379))&amp;""</f>
        <v/>
      </c>
      <c r="CD379" s="50" t="e">
        <f>INDEX(番号!$CC$5:$CE$52,I378,3)</f>
        <v>#VALUE!</v>
      </c>
      <c r="CE379" s="50" t="str">
        <f>IF(I378="","",IF(CD379="0",INDEX(番号!$CC$5:$CE$52,I378,2),CD379))&amp;""</f>
        <v/>
      </c>
      <c r="CF379" s="50" t="e">
        <f>INDEX(番号!$CA$5:$CB$44,K378,2)</f>
        <v>#VALUE!</v>
      </c>
      <c r="CG379" s="50" t="str">
        <f>IF(K378="","",IF(CF379="",INDEX(番号!$CA$5:$CB$44,K378,1),CF379))&amp;""</f>
        <v/>
      </c>
      <c r="CH379" s="50" t="e">
        <f>INDEX(番号!$CC$5:$CE$52,K378,3)</f>
        <v>#VALUE!</v>
      </c>
      <c r="CI379" s="50" t="str">
        <f>IF(K378="","",IF(CH379="0",INDEX(番号!$CC$5:$CE$52,K378,2),CH379))&amp;""</f>
        <v/>
      </c>
      <c r="CJ379" s="50" t="e">
        <f>INDEX(番号!$CA$5:$CB$44,M378,2)</f>
        <v>#VALUE!</v>
      </c>
      <c r="CK379" s="50" t="str">
        <f>IF(M378="","",IF(CJ379="",INDEX(番号!$CA$5:$CB$44,M378,1),CJ379))&amp;""</f>
        <v/>
      </c>
      <c r="CL379" s="50" t="e">
        <f>INDEX(番号!$CC$5:$CE$52,M378,3)</f>
        <v>#VALUE!</v>
      </c>
      <c r="CM379" s="50" t="str">
        <f>IF(M378="","",IF(CL379="0",INDEX(番号!$CC$5:$CE$52,M378,2),CL379))&amp;""</f>
        <v/>
      </c>
      <c r="DA379" s="1153" t="str">
        <f>IF(DA377="grey","grey","")</f>
        <v>grey</v>
      </c>
      <c r="DB379" s="1154"/>
      <c r="DC379" s="1153" t="str">
        <f>IF(DC377="grey","grey","")</f>
        <v>grey</v>
      </c>
      <c r="DD379" s="1154"/>
      <c r="DE379" s="1153" t="str">
        <f>IF(DE377="grey","grey","")</f>
        <v>grey</v>
      </c>
      <c r="DF379" s="1154"/>
      <c r="DG379" s="1153" t="str">
        <f>IF(DG377="grey","grey","")</f>
        <v>grey</v>
      </c>
      <c r="DH379" s="1154"/>
      <c r="DI379" s="1153" t="str">
        <f>IF(DI377="grey","grey","")</f>
        <v>grey</v>
      </c>
      <c r="DJ379" s="1154"/>
      <c r="DK379" s="1153" t="str">
        <f>IF(DK377="grey","grey","")</f>
        <v>grey</v>
      </c>
      <c r="DL379" s="1154"/>
      <c r="DM379" s="22" t="str">
        <f>IFERROR(INDEX(内線情報!$BL$5:$BL$41,MATCH(R379,内線情報!$AI$5:$AI$43,0),1),"")</f>
        <v/>
      </c>
      <c r="DS379" s="1141" t="e">
        <f>INDEX(内線情報!$G$5:$G$54,MATCH(Q379,DK,0))</f>
        <v>#N/A</v>
      </c>
      <c r="DV379" s="1153" t="str">
        <f>IF(B378="DK",BQ379,IF(B378="NK",BS379,""))</f>
        <v/>
      </c>
      <c r="DW379" s="1154"/>
      <c r="DX379" s="1155" t="str">
        <f>IF(D378="DK",BU379,IF(D378="NK",BW379,""))</f>
        <v/>
      </c>
      <c r="DY379" s="1156"/>
      <c r="DZ379" s="1155" t="str">
        <f>IF(F378="DK",BY379,IF(F378="NK",CA379,""))</f>
        <v/>
      </c>
      <c r="EA379" s="1156"/>
      <c r="EB379" s="1155" t="str">
        <f>IF(H378="DK",CC379,IF(H378="NK",CE379,""))</f>
        <v/>
      </c>
      <c r="EC379" s="1156"/>
      <c r="ED379" s="1155" t="str">
        <f>IF(J378="DK",CG379,IF(J378="NK",CI379,""))</f>
        <v/>
      </c>
      <c r="EE379" s="1156"/>
      <c r="EF379" s="1155" t="str">
        <f>IF(L378="DK",CK379,IF(L378="NK",CM379,""))</f>
        <v/>
      </c>
      <c r="EG379" s="1156"/>
      <c r="ET379" s="1153"/>
      <c r="EU379" s="1154"/>
      <c r="EV379" s="1153"/>
      <c r="EW379" s="1154"/>
      <c r="EX379" s="1153"/>
      <c r="EY379" s="1154"/>
      <c r="EZ379" s="1153"/>
      <c r="FA379" s="1154"/>
      <c r="FB379" s="1153"/>
      <c r="FC379" s="1154"/>
      <c r="FD379" s="1153"/>
      <c r="FE379" s="1154"/>
      <c r="FF379" s="411"/>
      <c r="FG379" s="411"/>
      <c r="FH379" s="411"/>
      <c r="FI379" s="411"/>
      <c r="FJ379" s="411"/>
      <c r="FK379" s="411"/>
      <c r="FL379" s="411"/>
      <c r="FM379" s="411"/>
      <c r="FN379" s="411"/>
      <c r="FO379" s="411"/>
      <c r="FP379" s="411"/>
      <c r="FQ379" s="411"/>
      <c r="FR379" s="1153"/>
      <c r="FS379" s="1154"/>
      <c r="FT379" s="1153"/>
      <c r="FU379" s="1154"/>
      <c r="FV379" s="1153"/>
      <c r="FW379" s="1154"/>
      <c r="FX379" s="1153"/>
      <c r="FY379" s="1154"/>
      <c r="FZ379" s="1153"/>
      <c r="GA379" s="1154"/>
      <c r="GB379" s="1153"/>
      <c r="GC379" s="1154"/>
      <c r="GE379" s="1151" t="str">
        <f>IF($GF379="grey","grey","")</f>
        <v>grey</v>
      </c>
      <c r="GF379" s="1151" t="str">
        <f>IF($GG379="grey","grey","")</f>
        <v>grey</v>
      </c>
      <c r="GG379" s="1160" t="str">
        <f>IF(Q379="","grey",IF(COUNTIF(Q:Q,Q379)&gt;1,"red",IF(COUNTIF(_DK,Q379)&gt;0,"","red")))</f>
        <v>grey</v>
      </c>
      <c r="GH379" s="1151" t="str">
        <f>IF($GF379="grey","grey","")</f>
        <v>grey</v>
      </c>
      <c r="GI379" s="633" t="str">
        <f t="shared" ref="GI379:HR379" si="1009">IF(GI358="grey","grey",IF($GG379="grey","grey",IF(S379="","yellow",IF(COUNTIF($CT$6:$CT$21,S379)&gt;0,"","red"))))</f>
        <v>grey</v>
      </c>
      <c r="GJ379" s="633" t="str">
        <f t="shared" si="1009"/>
        <v>grey</v>
      </c>
      <c r="GK379" s="633" t="str">
        <f t="shared" si="1009"/>
        <v>grey</v>
      </c>
      <c r="GL379" s="633" t="str">
        <f t="shared" si="1009"/>
        <v>grey</v>
      </c>
      <c r="GM379" s="633" t="str">
        <f t="shared" si="1009"/>
        <v>grey</v>
      </c>
      <c r="GN379" s="633" t="str">
        <f t="shared" si="1009"/>
        <v>grey</v>
      </c>
      <c r="GO379" s="633" t="str">
        <f t="shared" si="1009"/>
        <v>grey</v>
      </c>
      <c r="GP379" s="633" t="str">
        <f t="shared" si="1009"/>
        <v>grey</v>
      </c>
      <c r="GQ379" s="633" t="str">
        <f t="shared" si="1009"/>
        <v>grey</v>
      </c>
      <c r="GR379" s="633" t="str">
        <f t="shared" si="1009"/>
        <v>grey</v>
      </c>
      <c r="GS379" s="633" t="str">
        <f t="shared" si="1009"/>
        <v>grey</v>
      </c>
      <c r="GT379" s="633" t="str">
        <f t="shared" si="1009"/>
        <v>grey</v>
      </c>
      <c r="GU379" s="633" t="str">
        <f t="shared" si="1009"/>
        <v>grey</v>
      </c>
      <c r="GV379" s="633" t="str">
        <f t="shared" si="1009"/>
        <v>grey</v>
      </c>
      <c r="GW379" s="633" t="str">
        <f t="shared" si="1009"/>
        <v>grey</v>
      </c>
      <c r="GX379" s="633" t="str">
        <f t="shared" si="1009"/>
        <v>grey</v>
      </c>
      <c r="GY379" s="633" t="str">
        <f t="shared" si="1009"/>
        <v>grey</v>
      </c>
      <c r="GZ379" s="633" t="str">
        <f t="shared" si="1009"/>
        <v>grey</v>
      </c>
      <c r="HA379" s="633" t="str">
        <f t="shared" si="1009"/>
        <v>grey</v>
      </c>
      <c r="HB379" s="633" t="str">
        <f t="shared" si="1009"/>
        <v>grey</v>
      </c>
      <c r="HC379" s="633" t="str">
        <f t="shared" si="1009"/>
        <v>grey</v>
      </c>
      <c r="HD379" s="633" t="str">
        <f t="shared" si="1009"/>
        <v>grey</v>
      </c>
      <c r="HE379" s="633" t="str">
        <f t="shared" si="1009"/>
        <v>grey</v>
      </c>
      <c r="HF379" s="633" t="str">
        <f t="shared" si="1009"/>
        <v>grey</v>
      </c>
      <c r="HG379" s="633" t="str">
        <f t="shared" si="1009"/>
        <v>grey</v>
      </c>
      <c r="HH379" s="633" t="str">
        <f t="shared" si="1009"/>
        <v>grey</v>
      </c>
      <c r="HI379" s="633" t="str">
        <f t="shared" si="1009"/>
        <v>grey</v>
      </c>
      <c r="HJ379" s="633" t="str">
        <f t="shared" si="1009"/>
        <v>grey</v>
      </c>
      <c r="HK379" s="633" t="str">
        <f t="shared" si="1009"/>
        <v>grey</v>
      </c>
      <c r="HL379" s="633" t="str">
        <f t="shared" si="1009"/>
        <v>grey</v>
      </c>
      <c r="HM379" s="633" t="str">
        <f t="shared" si="1009"/>
        <v>grey</v>
      </c>
      <c r="HN379" s="633" t="str">
        <f t="shared" si="1009"/>
        <v>grey</v>
      </c>
      <c r="HO379" s="633" t="str">
        <f t="shared" si="1009"/>
        <v>grey</v>
      </c>
      <c r="HP379" s="633" t="str">
        <f t="shared" si="1009"/>
        <v>grey</v>
      </c>
      <c r="HQ379" s="633" t="str">
        <f t="shared" si="1009"/>
        <v>grey</v>
      </c>
      <c r="HR379" s="633" t="str">
        <f t="shared" si="1009"/>
        <v>grey</v>
      </c>
      <c r="HS379" s="1162" t="str">
        <f t="shared" ref="HS379" si="1010">IF($GG379="grey","grey",IF(BC379="","",IF(COUNTIF($CV$6:$CV$7,BC379)&gt;0,"","red")))</f>
        <v>grey</v>
      </c>
      <c r="HT379" s="1151" t="str">
        <f t="shared" ref="HT379:HU379" si="1011">IF($GG379="grey","grey","")</f>
        <v>grey</v>
      </c>
      <c r="HU379" s="1160" t="str">
        <f t="shared" si="1011"/>
        <v>grey</v>
      </c>
    </row>
    <row r="380" spans="2:229">
      <c r="B380" s="1175" t="str">
        <f>IFERROR(INDEX($DV:$DV,ROW()),"")&amp;""</f>
        <v/>
      </c>
      <c r="C380" s="1176"/>
      <c r="D380" s="1177" t="str">
        <f>IFERROR(INDEX($DX:$DX,ROW()),"")&amp;""</f>
        <v/>
      </c>
      <c r="E380" s="1176"/>
      <c r="F380" s="1175" t="str">
        <f>IFERROR(INDEX($DZ:$DZ,ROW()),"")&amp;""</f>
        <v/>
      </c>
      <c r="G380" s="1176"/>
      <c r="H380" s="1175" t="str">
        <f>IFERROR(INDEX($EB:$EB,ROW()),"")&amp;""</f>
        <v/>
      </c>
      <c r="I380" s="1176"/>
      <c r="J380" s="1175" t="str">
        <f>IFERROR(INDEX($ED:$ED,ROW()),"")&amp;""</f>
        <v/>
      </c>
      <c r="K380" s="1176"/>
      <c r="L380" s="1175" t="str">
        <f>IFERROR(INDEX($EF:$EF,ROW()),"")&amp;""</f>
        <v/>
      </c>
      <c r="M380" s="1176"/>
      <c r="O380" s="1152"/>
      <c r="P380" s="1152"/>
      <c r="Q380" s="1161"/>
      <c r="R380" s="1152"/>
      <c r="S380" s="635" t="s">
        <v>643</v>
      </c>
      <c r="T380" s="635" t="s">
        <v>643</v>
      </c>
      <c r="U380" s="635" t="s">
        <v>643</v>
      </c>
      <c r="V380" s="635" t="s">
        <v>643</v>
      </c>
      <c r="W380" s="635" t="s">
        <v>643</v>
      </c>
      <c r="X380" s="635" t="s">
        <v>643</v>
      </c>
      <c r="Y380" s="635" t="s">
        <v>643</v>
      </c>
      <c r="Z380" s="635" t="s">
        <v>643</v>
      </c>
      <c r="AA380" s="635" t="s">
        <v>643</v>
      </c>
      <c r="AB380" s="635" t="s">
        <v>643</v>
      </c>
      <c r="AC380" s="635" t="s">
        <v>643</v>
      </c>
      <c r="AD380" s="635" t="s">
        <v>643</v>
      </c>
      <c r="AE380" s="635" t="s">
        <v>643</v>
      </c>
      <c r="AF380" s="635" t="s">
        <v>643</v>
      </c>
      <c r="AG380" s="635" t="s">
        <v>643</v>
      </c>
      <c r="AH380" s="635" t="s">
        <v>643</v>
      </c>
      <c r="AI380" s="635" t="s">
        <v>643</v>
      </c>
      <c r="AJ380" s="635" t="s">
        <v>643</v>
      </c>
      <c r="AK380" s="635" t="s">
        <v>643</v>
      </c>
      <c r="AL380" s="635" t="s">
        <v>643</v>
      </c>
      <c r="AM380" s="635" t="s">
        <v>643</v>
      </c>
      <c r="AN380" s="635" t="s">
        <v>643</v>
      </c>
      <c r="AO380" s="635" t="s">
        <v>643</v>
      </c>
      <c r="AP380" s="635" t="s">
        <v>643</v>
      </c>
      <c r="AQ380" s="635" t="s">
        <v>643</v>
      </c>
      <c r="AR380" s="635" t="s">
        <v>643</v>
      </c>
      <c r="AS380" s="635" t="s">
        <v>643</v>
      </c>
      <c r="AT380" s="635" t="s">
        <v>643</v>
      </c>
      <c r="AU380" s="635" t="s">
        <v>643</v>
      </c>
      <c r="AV380" s="635" t="s">
        <v>643</v>
      </c>
      <c r="AW380" s="635" t="s">
        <v>643</v>
      </c>
      <c r="AX380" s="635" t="s">
        <v>643</v>
      </c>
      <c r="AY380" s="635" t="s">
        <v>643</v>
      </c>
      <c r="AZ380" s="635" t="s">
        <v>643</v>
      </c>
      <c r="BA380" s="635" t="s">
        <v>643</v>
      </c>
      <c r="BB380" s="635" t="s">
        <v>643</v>
      </c>
      <c r="BC380" s="1179"/>
      <c r="BD380" s="1152"/>
      <c r="BE380" s="1181"/>
      <c r="BP380" s="50" t="s">
        <v>585</v>
      </c>
      <c r="BQ380" s="50" t="str">
        <f>IF(C378="","",INDEX(外線情報!$K$5:$K$16,C378,1))&amp;""</f>
        <v/>
      </c>
      <c r="BR380" s="50" t="s">
        <v>417</v>
      </c>
      <c r="BS380" s="50" t="str">
        <f>IF(C378="","",INDEX(NK･NKG!$CG$5:$CG$52,C378,1))&amp;""</f>
        <v/>
      </c>
      <c r="BT380" s="50" t="s">
        <v>585</v>
      </c>
      <c r="BU380" s="50" t="str">
        <f>IF(E378="","",INDEX(外線情報!$K$5:$K$16,E378,1))&amp;""</f>
        <v/>
      </c>
      <c r="BV380" s="50" t="s">
        <v>417</v>
      </c>
      <c r="BW380" s="50" t="str">
        <f>IF(E378="","",INDEX(NK･NKG!$CG$5:$CG$52,E378,1))&amp;""</f>
        <v/>
      </c>
      <c r="BX380" s="50" t="s">
        <v>585</v>
      </c>
      <c r="BY380" s="50" t="str">
        <f>IF(G378="","",INDEX(外線情報!$K$5:$K$16,G378,1))&amp;""</f>
        <v/>
      </c>
      <c r="BZ380" s="50" t="s">
        <v>417</v>
      </c>
      <c r="CA380" s="50" t="str">
        <f>IF(G378="","",INDEX(NK･NKG!$CG$5:$CG$52,G378,1))&amp;""</f>
        <v/>
      </c>
      <c r="CB380" s="50" t="s">
        <v>585</v>
      </c>
      <c r="CC380" s="50" t="str">
        <f>IF(I378="","",INDEX(外線情報!$K$5:$K$16,I378,1))&amp;""</f>
        <v/>
      </c>
      <c r="CD380" s="50" t="s">
        <v>417</v>
      </c>
      <c r="CE380" s="50" t="str">
        <f>IF(I378="","",INDEX(NK･NKG!$CG$5:$CG$52,I378,1))&amp;""</f>
        <v/>
      </c>
      <c r="CF380" s="50" t="s">
        <v>585</v>
      </c>
      <c r="CG380" s="50" t="str">
        <f>IF(K378="","",INDEX(外線情報!$K$5:$K$16,K378,1))&amp;""</f>
        <v/>
      </c>
      <c r="CH380" s="50" t="s">
        <v>417</v>
      </c>
      <c r="CI380" s="50" t="str">
        <f>IF(K378="","",INDEX(NK･NKG!$CG$5:$CG$52,K378,1))&amp;""</f>
        <v/>
      </c>
      <c r="CJ380" s="50" t="s">
        <v>585</v>
      </c>
      <c r="CK380" s="50" t="str">
        <f>IF(M378="","",INDEX(外線情報!$K$5:$K$16,M378,1))&amp;""</f>
        <v/>
      </c>
      <c r="CL380" s="50" t="s">
        <v>417</v>
      </c>
      <c r="CM380" s="50" t="str">
        <f>IF(M378="","",INDEX(NK･NKG!$CG$5:$CG$52,M378,1))&amp;""</f>
        <v/>
      </c>
      <c r="DA380" s="1153" t="str">
        <f t="shared" ref="DA380" si="1012">IF(DA377="grey","grey","")</f>
        <v>grey</v>
      </c>
      <c r="DB380" s="1154"/>
      <c r="DC380" s="1153" t="str">
        <f t="shared" ref="DC380" si="1013">IF(DC377="grey","grey","")</f>
        <v>grey</v>
      </c>
      <c r="DD380" s="1154"/>
      <c r="DE380" s="1153" t="str">
        <f t="shared" ref="DE380" si="1014">IF(DE377="grey","grey","")</f>
        <v>grey</v>
      </c>
      <c r="DF380" s="1154"/>
      <c r="DG380" s="1153" t="str">
        <f t="shared" ref="DG380" si="1015">IF(DG377="grey","grey","")</f>
        <v>grey</v>
      </c>
      <c r="DH380" s="1154"/>
      <c r="DI380" s="1153" t="str">
        <f t="shared" ref="DI380" si="1016">IF(DI377="grey","grey","")</f>
        <v>grey</v>
      </c>
      <c r="DJ380" s="1154"/>
      <c r="DK380" s="1153" t="str">
        <f t="shared" ref="DK380" si="1017">IF(DK377="grey","grey","")</f>
        <v>grey</v>
      </c>
      <c r="DL380" s="1154"/>
      <c r="DM380" s="22" t="str">
        <f>IFERROR(INDEX(内線情報!$BL$5:$BL$41,MATCH(R380,内線情報!$AI$5:$AI$43,0),1),"")</f>
        <v/>
      </c>
      <c r="DS380" s="1141"/>
      <c r="DV380" s="1153" t="str">
        <f>IF(B378="IK",BQ380,IF(B378="NK",BS380,""))</f>
        <v/>
      </c>
      <c r="DW380" s="1154"/>
      <c r="DX380" s="1155" t="str">
        <f>IF(D378="IK",BU380,IF(D378="NK",BW380,""))</f>
        <v/>
      </c>
      <c r="DY380" s="1156"/>
      <c r="DZ380" s="1155" t="str">
        <f>IF(F378="IK",BY380,IF(F378="NK",CA380,""))</f>
        <v/>
      </c>
      <c r="EA380" s="1156"/>
      <c r="EB380" s="1155" t="str">
        <f>IF(H378="IK",CC380,IF(H378="NK",CE380,""))</f>
        <v/>
      </c>
      <c r="EC380" s="1156"/>
      <c r="ED380" s="1155" t="str">
        <f>IF(J378="IK",CG380,IF(J378="NK",CI380,""))</f>
        <v/>
      </c>
      <c r="EE380" s="1156"/>
      <c r="EF380" s="1155" t="str">
        <f>IF(L378="IK",CK380,IF(L378="NK",CM380,""))</f>
        <v/>
      </c>
      <c r="EG380" s="1156"/>
      <c r="ET380" s="1153"/>
      <c r="EU380" s="1154"/>
      <c r="EV380" s="1153"/>
      <c r="EW380" s="1154"/>
      <c r="EX380" s="1153"/>
      <c r="EY380" s="1154"/>
      <c r="EZ380" s="1153"/>
      <c r="FA380" s="1154"/>
      <c r="FB380" s="1153"/>
      <c r="FC380" s="1154"/>
      <c r="FD380" s="1153"/>
      <c r="FE380" s="1154"/>
      <c r="FF380" s="411"/>
      <c r="FG380" s="411"/>
      <c r="FH380" s="411"/>
      <c r="FI380" s="411"/>
      <c r="FJ380" s="411"/>
      <c r="FK380" s="411"/>
      <c r="FL380" s="411"/>
      <c r="FM380" s="411"/>
      <c r="FN380" s="411"/>
      <c r="FO380" s="411"/>
      <c r="FP380" s="411"/>
      <c r="FQ380" s="411"/>
      <c r="FR380" s="1153"/>
      <c r="FS380" s="1154"/>
      <c r="FT380" s="1153"/>
      <c r="FU380" s="1154"/>
      <c r="FV380" s="1153"/>
      <c r="FW380" s="1154"/>
      <c r="FX380" s="1153"/>
      <c r="FY380" s="1154"/>
      <c r="FZ380" s="1153"/>
      <c r="GA380" s="1154"/>
      <c r="GB380" s="1153"/>
      <c r="GC380" s="1154"/>
      <c r="GE380" s="1152"/>
      <c r="GF380" s="1152"/>
      <c r="GG380" s="1161"/>
      <c r="GH380" s="1152"/>
      <c r="GI380" s="633" t="str">
        <f t="shared" ref="GI380:HR380" si="1018">IF(GI358="grey","grey",IF($GG379="grey","grey",IF(S380="","yellow",IF(COUNTIF($CW$6:$CW$7,S380)&gt;0,"","red"))))</f>
        <v>grey</v>
      </c>
      <c r="GJ380" s="633" t="str">
        <f t="shared" si="1018"/>
        <v>grey</v>
      </c>
      <c r="GK380" s="633" t="str">
        <f t="shared" si="1018"/>
        <v>grey</v>
      </c>
      <c r="GL380" s="633" t="str">
        <f t="shared" si="1018"/>
        <v>grey</v>
      </c>
      <c r="GM380" s="633" t="str">
        <f t="shared" si="1018"/>
        <v>grey</v>
      </c>
      <c r="GN380" s="633" t="str">
        <f t="shared" si="1018"/>
        <v>grey</v>
      </c>
      <c r="GO380" s="633" t="str">
        <f t="shared" si="1018"/>
        <v>grey</v>
      </c>
      <c r="GP380" s="633" t="str">
        <f t="shared" si="1018"/>
        <v>grey</v>
      </c>
      <c r="GQ380" s="633" t="str">
        <f t="shared" si="1018"/>
        <v>grey</v>
      </c>
      <c r="GR380" s="633" t="str">
        <f t="shared" si="1018"/>
        <v>grey</v>
      </c>
      <c r="GS380" s="633" t="str">
        <f t="shared" si="1018"/>
        <v>grey</v>
      </c>
      <c r="GT380" s="633" t="str">
        <f t="shared" si="1018"/>
        <v>grey</v>
      </c>
      <c r="GU380" s="633" t="str">
        <f t="shared" si="1018"/>
        <v>grey</v>
      </c>
      <c r="GV380" s="633" t="str">
        <f t="shared" si="1018"/>
        <v>grey</v>
      </c>
      <c r="GW380" s="633" t="str">
        <f t="shared" si="1018"/>
        <v>grey</v>
      </c>
      <c r="GX380" s="633" t="str">
        <f t="shared" si="1018"/>
        <v>grey</v>
      </c>
      <c r="GY380" s="633" t="str">
        <f t="shared" si="1018"/>
        <v>grey</v>
      </c>
      <c r="GZ380" s="633" t="str">
        <f t="shared" si="1018"/>
        <v>grey</v>
      </c>
      <c r="HA380" s="633" t="str">
        <f t="shared" si="1018"/>
        <v>grey</v>
      </c>
      <c r="HB380" s="633" t="str">
        <f t="shared" si="1018"/>
        <v>grey</v>
      </c>
      <c r="HC380" s="633" t="str">
        <f t="shared" si="1018"/>
        <v>grey</v>
      </c>
      <c r="HD380" s="633" t="str">
        <f t="shared" si="1018"/>
        <v>grey</v>
      </c>
      <c r="HE380" s="633" t="str">
        <f t="shared" si="1018"/>
        <v>grey</v>
      </c>
      <c r="HF380" s="633" t="str">
        <f t="shared" si="1018"/>
        <v>grey</v>
      </c>
      <c r="HG380" s="633" t="str">
        <f t="shared" si="1018"/>
        <v>grey</v>
      </c>
      <c r="HH380" s="633" t="str">
        <f t="shared" si="1018"/>
        <v>grey</v>
      </c>
      <c r="HI380" s="633" t="str">
        <f t="shared" si="1018"/>
        <v>grey</v>
      </c>
      <c r="HJ380" s="633" t="str">
        <f t="shared" si="1018"/>
        <v>grey</v>
      </c>
      <c r="HK380" s="633" t="str">
        <f t="shared" si="1018"/>
        <v>grey</v>
      </c>
      <c r="HL380" s="633" t="str">
        <f t="shared" si="1018"/>
        <v>grey</v>
      </c>
      <c r="HM380" s="633" t="str">
        <f t="shared" si="1018"/>
        <v>grey</v>
      </c>
      <c r="HN380" s="633" t="str">
        <f t="shared" si="1018"/>
        <v>grey</v>
      </c>
      <c r="HO380" s="633" t="str">
        <f t="shared" si="1018"/>
        <v>grey</v>
      </c>
      <c r="HP380" s="633" t="str">
        <f t="shared" si="1018"/>
        <v>grey</v>
      </c>
      <c r="HQ380" s="633" t="str">
        <f t="shared" si="1018"/>
        <v>grey</v>
      </c>
      <c r="HR380" s="633" t="str">
        <f t="shared" si="1018"/>
        <v>grey</v>
      </c>
      <c r="HS380" s="1163"/>
      <c r="HT380" s="1152"/>
      <c r="HU380" s="1161"/>
    </row>
    <row r="381" spans="2:229">
      <c r="B381" s="1184" t="s">
        <v>1318</v>
      </c>
      <c r="C381" s="1185"/>
      <c r="D381" s="1182" t="s">
        <v>1318</v>
      </c>
      <c r="E381" s="1183"/>
      <c r="F381" s="1184" t="s">
        <v>1318</v>
      </c>
      <c r="G381" s="1185"/>
      <c r="H381" s="1182" t="s">
        <v>1318</v>
      </c>
      <c r="I381" s="1183"/>
      <c r="J381" s="1184" t="s">
        <v>1318</v>
      </c>
      <c r="K381" s="1185"/>
      <c r="L381" s="1182" t="s">
        <v>1318</v>
      </c>
      <c r="M381" s="1183"/>
      <c r="O381" s="1151">
        <v>11</v>
      </c>
      <c r="P381" s="1151" t="str">
        <f>IFERROR(INDEX(内線情報!$C$5:$C$54,MATCH($Q381,内線情報!$B$5:$B$54,0)),"")&amp;""</f>
        <v/>
      </c>
      <c r="Q381" s="1160"/>
      <c r="R381" s="1151" t="str">
        <f>IFERROR(INDEX(内線情報!$D$5:$D$54,MATCH($Q381,内線情報!$B$5:$B$54,0)),"")&amp;""</f>
        <v/>
      </c>
      <c r="S381" s="634" t="s">
        <v>643</v>
      </c>
      <c r="T381" s="634" t="s">
        <v>643</v>
      </c>
      <c r="U381" s="634" t="s">
        <v>643</v>
      </c>
      <c r="V381" s="634" t="s">
        <v>643</v>
      </c>
      <c r="W381" s="634" t="s">
        <v>643</v>
      </c>
      <c r="X381" s="634" t="s">
        <v>643</v>
      </c>
      <c r="Y381" s="634" t="s">
        <v>643</v>
      </c>
      <c r="Z381" s="634" t="s">
        <v>643</v>
      </c>
      <c r="AA381" s="634" t="s">
        <v>643</v>
      </c>
      <c r="AB381" s="634" t="s">
        <v>643</v>
      </c>
      <c r="AC381" s="634" t="s">
        <v>643</v>
      </c>
      <c r="AD381" s="634" t="s">
        <v>643</v>
      </c>
      <c r="AE381" s="634" t="s">
        <v>643</v>
      </c>
      <c r="AF381" s="634" t="s">
        <v>643</v>
      </c>
      <c r="AG381" s="634" t="s">
        <v>643</v>
      </c>
      <c r="AH381" s="634" t="s">
        <v>643</v>
      </c>
      <c r="AI381" s="634" t="s">
        <v>643</v>
      </c>
      <c r="AJ381" s="634" t="s">
        <v>643</v>
      </c>
      <c r="AK381" s="634" t="s">
        <v>643</v>
      </c>
      <c r="AL381" s="634" t="s">
        <v>643</v>
      </c>
      <c r="AM381" s="634" t="s">
        <v>643</v>
      </c>
      <c r="AN381" s="634" t="s">
        <v>643</v>
      </c>
      <c r="AO381" s="634" t="s">
        <v>643</v>
      </c>
      <c r="AP381" s="634" t="s">
        <v>643</v>
      </c>
      <c r="AQ381" s="634" t="s">
        <v>643</v>
      </c>
      <c r="AR381" s="634" t="s">
        <v>643</v>
      </c>
      <c r="AS381" s="634" t="s">
        <v>643</v>
      </c>
      <c r="AT381" s="634" t="s">
        <v>643</v>
      </c>
      <c r="AU381" s="634" t="s">
        <v>643</v>
      </c>
      <c r="AV381" s="634" t="s">
        <v>643</v>
      </c>
      <c r="AW381" s="634" t="s">
        <v>643</v>
      </c>
      <c r="AX381" s="634" t="s">
        <v>643</v>
      </c>
      <c r="AY381" s="634" t="s">
        <v>643</v>
      </c>
      <c r="AZ381" s="634" t="s">
        <v>643</v>
      </c>
      <c r="BA381" s="634" t="s">
        <v>643</v>
      </c>
      <c r="BB381" s="634" t="s">
        <v>643</v>
      </c>
      <c r="BC381" s="1178" t="s">
        <v>643</v>
      </c>
      <c r="BD381" s="1151" t="str">
        <f>IFERROR(IF(Q381="","",IF(ISBLANK(INDEX(内線情報!$G$5:$G$54,Q381)),1,DS381)),"")&amp;""</f>
        <v/>
      </c>
      <c r="BE381" s="1180"/>
      <c r="BW381" s="50"/>
      <c r="CH381" s="50"/>
      <c r="CI381" s="50"/>
      <c r="DA381" s="1153" t="str">
        <f>IF(DA377="grey","grey",IF(AND(B378&lt;&gt;$BG$7,B378&lt;&gt;$BG$9,B378&lt;&gt;$BG$13,B378&lt;&gt;$BG$12),"grey",IF(B381="","yellow",IF(COUNTIF($CN$6:$CN$32,B381)&gt;0,"","red"))))</f>
        <v>grey</v>
      </c>
      <c r="DB381" s="1154"/>
      <c r="DC381" s="1153" t="str">
        <f>IF(DC377="grey","grey",IF(AND(D378&lt;&gt;$BG$7,D378&lt;&gt;$BG$9,D378&lt;&gt;$BG$13,D378&lt;&gt;$BG$12),"grey",IF(D381="","yellow",IF(COUNTIF($CN$6:$CN$32,D381)&gt;0,"","red"))))</f>
        <v>grey</v>
      </c>
      <c r="DD381" s="1154"/>
      <c r="DE381" s="1164" t="str">
        <f>IF(DE377="grey","grey",IF(AND(F378&lt;&gt;$BG$7,F378&lt;&gt;$BG$9,F378&lt;&gt;$BG$13,F378&lt;&gt;$BG$12),"grey",IF(F381="","yellow",IF(COUNTIF($CN$6:$CN$32,F381)&gt;0,"","red"))))</f>
        <v>grey</v>
      </c>
      <c r="DF381" s="1165"/>
      <c r="DG381" s="1164" t="str">
        <f>IF(DG377="grey","grey",IF(AND(H378&lt;&gt;$BG$7,H378&lt;&gt;$BG$9,H378&lt;&gt;$BG$13,H378&lt;&gt;$BG$12),"grey",IF(H381="","yellow",IF(COUNTIF($CN$6:$CN$32,H381)&gt;0,"","red"))))</f>
        <v>grey</v>
      </c>
      <c r="DH381" s="1165"/>
      <c r="DI381" s="1164" t="str">
        <f>IF(DI377="grey","grey",IF(AND(J378&lt;&gt;$BG$7,J378&lt;&gt;$BG$9,J378&lt;&gt;$BG$13,J378&lt;&gt;$BG$12),"grey",IF(J381="","yellow",IF(COUNTIF($CN$6:$CN$32,J381)&gt;0,"","red"))))</f>
        <v>grey</v>
      </c>
      <c r="DJ381" s="1165"/>
      <c r="DK381" s="1164" t="str">
        <f>IF(DK377="grey","grey",IF(AND(L378&lt;&gt;$BG$7,L378&lt;&gt;$BG$9,L378&lt;&gt;$BG$13,L378&lt;&gt;$BG$12),"grey",IF(L381="","yellow",IF(COUNTIF($CN$6:$CN$32,L381)&gt;0,"","red"))))</f>
        <v>grey</v>
      </c>
      <c r="DL381" s="1165"/>
      <c r="DM381" s="22" t="str">
        <f>IFERROR(INDEX(内線情報!$BL$5:$BL$41,MATCH(R381,内線情報!$AI$5:$AI$43,0),1),"")</f>
        <v/>
      </c>
      <c r="DS381" s="1141" t="e">
        <f>INDEX(内線情報!$G$5:$G$54,MATCH(Q381,DK,0))</f>
        <v>#N/A</v>
      </c>
      <c r="DV381" s="1153"/>
      <c r="DW381" s="1154"/>
      <c r="DX381" s="1153"/>
      <c r="DY381" s="1154"/>
      <c r="DZ381" s="1153"/>
      <c r="EA381" s="1154"/>
      <c r="EB381" s="1153"/>
      <c r="EC381" s="1154"/>
      <c r="ED381" s="1153"/>
      <c r="EE381" s="1154"/>
      <c r="EF381" s="1153"/>
      <c r="EG381" s="1154"/>
      <c r="ET381" s="1153"/>
      <c r="EU381" s="1154"/>
      <c r="EV381" s="1153"/>
      <c r="EW381" s="1154"/>
      <c r="EX381" s="1153"/>
      <c r="EY381" s="1154"/>
      <c r="EZ381" s="1153"/>
      <c r="FA381" s="1154"/>
      <c r="FB381" s="1153"/>
      <c r="FC381" s="1154"/>
      <c r="FD381" s="1153"/>
      <c r="FE381" s="1154"/>
      <c r="FF381" s="411"/>
      <c r="FG381" s="411"/>
      <c r="FH381" s="411"/>
      <c r="FI381" s="411"/>
      <c r="FJ381" s="411"/>
      <c r="FK381" s="411"/>
      <c r="FL381" s="411"/>
      <c r="FM381" s="411"/>
      <c r="FN381" s="411"/>
      <c r="FO381" s="411"/>
      <c r="FP381" s="411"/>
      <c r="FQ381" s="411"/>
      <c r="FR381" s="1153"/>
      <c r="FS381" s="1154"/>
      <c r="FT381" s="1153"/>
      <c r="FU381" s="1154"/>
      <c r="FV381" s="1153"/>
      <c r="FW381" s="1154"/>
      <c r="FX381" s="1153"/>
      <c r="FY381" s="1154"/>
      <c r="FZ381" s="1153"/>
      <c r="GA381" s="1154"/>
      <c r="GB381" s="1153"/>
      <c r="GC381" s="1154"/>
      <c r="GE381" s="1151" t="str">
        <f>IF($GF381="grey","grey","")</f>
        <v>grey</v>
      </c>
      <c r="GF381" s="1151" t="str">
        <f>IF($GG381="grey","grey","")</f>
        <v>grey</v>
      </c>
      <c r="GG381" s="1160" t="str">
        <f>IF(Q381="","grey",IF(COUNTIF(Q:Q,Q381)&gt;1,"red",IF(COUNTIF(_DK,Q381)&gt;0,"","red")))</f>
        <v>grey</v>
      </c>
      <c r="GH381" s="1151" t="str">
        <f>IF($GF381="grey","grey","")</f>
        <v>grey</v>
      </c>
      <c r="GI381" s="633" t="str">
        <f t="shared" ref="GI381:HR381" si="1019">IF(GI358="grey","grey",IF($GG381="grey","grey",IF(S381="","yellow",IF(COUNTIF($CT$6:$CT$21,S381)&gt;0,"","red"))))</f>
        <v>grey</v>
      </c>
      <c r="GJ381" s="633" t="str">
        <f t="shared" si="1019"/>
        <v>grey</v>
      </c>
      <c r="GK381" s="633" t="str">
        <f t="shared" si="1019"/>
        <v>grey</v>
      </c>
      <c r="GL381" s="633" t="str">
        <f t="shared" si="1019"/>
        <v>grey</v>
      </c>
      <c r="GM381" s="633" t="str">
        <f t="shared" si="1019"/>
        <v>grey</v>
      </c>
      <c r="GN381" s="633" t="str">
        <f t="shared" si="1019"/>
        <v>grey</v>
      </c>
      <c r="GO381" s="633" t="str">
        <f t="shared" si="1019"/>
        <v>grey</v>
      </c>
      <c r="GP381" s="633" t="str">
        <f t="shared" si="1019"/>
        <v>grey</v>
      </c>
      <c r="GQ381" s="633" t="str">
        <f t="shared" si="1019"/>
        <v>grey</v>
      </c>
      <c r="GR381" s="633" t="str">
        <f t="shared" si="1019"/>
        <v>grey</v>
      </c>
      <c r="GS381" s="633" t="str">
        <f t="shared" si="1019"/>
        <v>grey</v>
      </c>
      <c r="GT381" s="633" t="str">
        <f t="shared" si="1019"/>
        <v>grey</v>
      </c>
      <c r="GU381" s="633" t="str">
        <f t="shared" si="1019"/>
        <v>grey</v>
      </c>
      <c r="GV381" s="633" t="str">
        <f t="shared" si="1019"/>
        <v>grey</v>
      </c>
      <c r="GW381" s="633" t="str">
        <f t="shared" si="1019"/>
        <v>grey</v>
      </c>
      <c r="GX381" s="633" t="str">
        <f t="shared" si="1019"/>
        <v>grey</v>
      </c>
      <c r="GY381" s="633" t="str">
        <f t="shared" si="1019"/>
        <v>grey</v>
      </c>
      <c r="GZ381" s="633" t="str">
        <f t="shared" si="1019"/>
        <v>grey</v>
      </c>
      <c r="HA381" s="633" t="str">
        <f t="shared" si="1019"/>
        <v>grey</v>
      </c>
      <c r="HB381" s="633" t="str">
        <f t="shared" si="1019"/>
        <v>grey</v>
      </c>
      <c r="HC381" s="633" t="str">
        <f t="shared" si="1019"/>
        <v>grey</v>
      </c>
      <c r="HD381" s="633" t="str">
        <f t="shared" si="1019"/>
        <v>grey</v>
      </c>
      <c r="HE381" s="633" t="str">
        <f t="shared" si="1019"/>
        <v>grey</v>
      </c>
      <c r="HF381" s="633" t="str">
        <f t="shared" si="1019"/>
        <v>grey</v>
      </c>
      <c r="HG381" s="633" t="str">
        <f t="shared" si="1019"/>
        <v>grey</v>
      </c>
      <c r="HH381" s="633" t="str">
        <f t="shared" si="1019"/>
        <v>grey</v>
      </c>
      <c r="HI381" s="633" t="str">
        <f t="shared" si="1019"/>
        <v>grey</v>
      </c>
      <c r="HJ381" s="633" t="str">
        <f t="shared" si="1019"/>
        <v>grey</v>
      </c>
      <c r="HK381" s="633" t="str">
        <f t="shared" si="1019"/>
        <v>grey</v>
      </c>
      <c r="HL381" s="633" t="str">
        <f t="shared" si="1019"/>
        <v>grey</v>
      </c>
      <c r="HM381" s="633" t="str">
        <f t="shared" si="1019"/>
        <v>grey</v>
      </c>
      <c r="HN381" s="633" t="str">
        <f t="shared" si="1019"/>
        <v>grey</v>
      </c>
      <c r="HO381" s="633" t="str">
        <f t="shared" si="1019"/>
        <v>grey</v>
      </c>
      <c r="HP381" s="633" t="str">
        <f t="shared" si="1019"/>
        <v>grey</v>
      </c>
      <c r="HQ381" s="633" t="str">
        <f t="shared" si="1019"/>
        <v>grey</v>
      </c>
      <c r="HR381" s="633" t="str">
        <f t="shared" si="1019"/>
        <v>grey</v>
      </c>
      <c r="HS381" s="1162" t="str">
        <f t="shared" ref="HS381" si="1020">IF($GG381="grey","grey",IF(BC381="","",IF(COUNTIF($CV$6:$CV$7,BC381)&gt;0,"","red")))</f>
        <v>grey</v>
      </c>
      <c r="HT381" s="1151" t="str">
        <f t="shared" ref="HT381:HU381" si="1021">IF($GG381="grey","grey","")</f>
        <v>grey</v>
      </c>
      <c r="HU381" s="1160" t="str">
        <f t="shared" si="1021"/>
        <v>grey</v>
      </c>
    </row>
    <row r="382" spans="2:229">
      <c r="B382" s="1186" t="s">
        <v>315</v>
      </c>
      <c r="C382" s="1187"/>
      <c r="D382" s="1186" t="s">
        <v>316</v>
      </c>
      <c r="E382" s="1187"/>
      <c r="F382" s="1186" t="s">
        <v>317</v>
      </c>
      <c r="G382" s="1187"/>
      <c r="H382" s="1186" t="s">
        <v>318</v>
      </c>
      <c r="I382" s="1187"/>
      <c r="J382" s="1186" t="s">
        <v>319</v>
      </c>
      <c r="K382" s="1187"/>
      <c r="L382" s="1186" t="s">
        <v>320</v>
      </c>
      <c r="M382" s="1187"/>
      <c r="O382" s="1152"/>
      <c r="P382" s="1152"/>
      <c r="Q382" s="1161"/>
      <c r="R382" s="1152"/>
      <c r="S382" s="635" t="s">
        <v>643</v>
      </c>
      <c r="T382" s="635" t="s">
        <v>643</v>
      </c>
      <c r="U382" s="635" t="s">
        <v>643</v>
      </c>
      <c r="V382" s="635" t="s">
        <v>643</v>
      </c>
      <c r="W382" s="635" t="s">
        <v>643</v>
      </c>
      <c r="X382" s="635" t="s">
        <v>643</v>
      </c>
      <c r="Y382" s="635" t="s">
        <v>643</v>
      </c>
      <c r="Z382" s="635" t="s">
        <v>643</v>
      </c>
      <c r="AA382" s="635" t="s">
        <v>643</v>
      </c>
      <c r="AB382" s="635" t="s">
        <v>643</v>
      </c>
      <c r="AC382" s="635" t="s">
        <v>643</v>
      </c>
      <c r="AD382" s="635" t="s">
        <v>643</v>
      </c>
      <c r="AE382" s="635" t="s">
        <v>643</v>
      </c>
      <c r="AF382" s="635" t="s">
        <v>643</v>
      </c>
      <c r="AG382" s="635" t="s">
        <v>643</v>
      </c>
      <c r="AH382" s="635" t="s">
        <v>643</v>
      </c>
      <c r="AI382" s="635" t="s">
        <v>643</v>
      </c>
      <c r="AJ382" s="635" t="s">
        <v>643</v>
      </c>
      <c r="AK382" s="635" t="s">
        <v>643</v>
      </c>
      <c r="AL382" s="635" t="s">
        <v>643</v>
      </c>
      <c r="AM382" s="635" t="s">
        <v>643</v>
      </c>
      <c r="AN382" s="635" t="s">
        <v>643</v>
      </c>
      <c r="AO382" s="635" t="s">
        <v>643</v>
      </c>
      <c r="AP382" s="635" t="s">
        <v>643</v>
      </c>
      <c r="AQ382" s="635" t="s">
        <v>643</v>
      </c>
      <c r="AR382" s="635" t="s">
        <v>643</v>
      </c>
      <c r="AS382" s="635" t="s">
        <v>643</v>
      </c>
      <c r="AT382" s="635" t="s">
        <v>643</v>
      </c>
      <c r="AU382" s="635" t="s">
        <v>643</v>
      </c>
      <c r="AV382" s="635" t="s">
        <v>643</v>
      </c>
      <c r="AW382" s="635" t="s">
        <v>643</v>
      </c>
      <c r="AX382" s="635" t="s">
        <v>643</v>
      </c>
      <c r="AY382" s="635" t="s">
        <v>643</v>
      </c>
      <c r="AZ382" s="635" t="s">
        <v>643</v>
      </c>
      <c r="BA382" s="635" t="s">
        <v>643</v>
      </c>
      <c r="BB382" s="635" t="s">
        <v>643</v>
      </c>
      <c r="BC382" s="1179"/>
      <c r="BD382" s="1152"/>
      <c r="BE382" s="1181"/>
      <c r="BQ382" s="52"/>
      <c r="BS382" s="52"/>
      <c r="BU382" s="52"/>
      <c r="BV382" s="50"/>
      <c r="BW382" s="52"/>
      <c r="BY382" s="52"/>
      <c r="CA382" s="52"/>
      <c r="CC382" s="52"/>
      <c r="CE382" s="52"/>
      <c r="CG382" s="52"/>
      <c r="CH382" s="50"/>
      <c r="CI382" s="52"/>
      <c r="CK382" s="52"/>
      <c r="CM382" s="52"/>
      <c r="DA382" s="1166" t="str">
        <f>IFERROR(IF(COUNT(Q361:Q386)&gt;0,IF($DN360&lt;36,"grey",B382),"grey"),B382)</f>
        <v>grey</v>
      </c>
      <c r="DB382" s="1167"/>
      <c r="DC382" s="1166" t="str">
        <f>IFERROR(IF(COUNT(Q361:Q386)&gt;0,IF($DN360&lt;36,"grey",D382),"grey"),D382)</f>
        <v>grey</v>
      </c>
      <c r="DD382" s="1167"/>
      <c r="DE382" s="1166" t="str">
        <f>IFERROR(IF(COUNT(Q361:Q386)&gt;0,IF($DN360&lt;36,"grey",F382),"grey"),F382)</f>
        <v>grey</v>
      </c>
      <c r="DF382" s="1167"/>
      <c r="DG382" s="1166" t="str">
        <f>IFERROR(IF(COUNT(Q361:Q386)&gt;0,IF($DN360&lt;36,"grey",H382),"grey"),H382)</f>
        <v>grey</v>
      </c>
      <c r="DH382" s="1167"/>
      <c r="DI382" s="1166" t="str">
        <f>IFERROR(IF(COUNT(Q361:Q386)&gt;0,IF($DN360&lt;36,"grey",J382),"grey"),J382)</f>
        <v>grey</v>
      </c>
      <c r="DJ382" s="1167"/>
      <c r="DK382" s="1166" t="str">
        <f>IFERROR(IF(COUNT(Q361:Q386)&gt;0,IF($DN360&lt;36,"grey",L382),"grey"),L382)</f>
        <v>grey</v>
      </c>
      <c r="DL382" s="1167"/>
      <c r="DM382" s="22" t="str">
        <f>IFERROR(INDEX(内線情報!$BL$5:$BL$41,MATCH(R382,内線情報!$AI$5:$AI$43,0),1),"")</f>
        <v/>
      </c>
      <c r="DS382" s="1141"/>
      <c r="DV382" s="1166"/>
      <c r="DW382" s="1167"/>
      <c r="DX382" s="1166"/>
      <c r="DY382" s="1167"/>
      <c r="DZ382" s="1166"/>
      <c r="EA382" s="1167"/>
      <c r="EB382" s="1166"/>
      <c r="EC382" s="1167"/>
      <c r="ED382" s="1166"/>
      <c r="EE382" s="1167"/>
      <c r="EF382" s="1166"/>
      <c r="EG382" s="1167"/>
      <c r="ET382" s="1166"/>
      <c r="EU382" s="1167"/>
      <c r="EV382" s="1166"/>
      <c r="EW382" s="1167"/>
      <c r="EX382" s="1166"/>
      <c r="EY382" s="1167"/>
      <c r="EZ382" s="1166"/>
      <c r="FA382" s="1167"/>
      <c r="FB382" s="1166"/>
      <c r="FC382" s="1167"/>
      <c r="FD382" s="1166"/>
      <c r="FE382" s="1167"/>
      <c r="FF382" s="420"/>
      <c r="FG382" s="420"/>
      <c r="FH382" s="420"/>
      <c r="FI382" s="420"/>
      <c r="FJ382" s="420"/>
      <c r="FK382" s="420"/>
      <c r="FL382" s="420"/>
      <c r="FM382" s="420"/>
      <c r="FN382" s="420"/>
      <c r="FO382" s="420"/>
      <c r="FP382" s="420"/>
      <c r="FQ382" s="420"/>
      <c r="FR382" s="1166"/>
      <c r="FS382" s="1167"/>
      <c r="FT382" s="1166"/>
      <c r="FU382" s="1167"/>
      <c r="FV382" s="1166"/>
      <c r="FW382" s="1167"/>
      <c r="FX382" s="1166"/>
      <c r="FY382" s="1167"/>
      <c r="FZ382" s="1166"/>
      <c r="GA382" s="1167"/>
      <c r="GB382" s="1166"/>
      <c r="GC382" s="1167"/>
      <c r="GE382" s="1152"/>
      <c r="GF382" s="1152"/>
      <c r="GG382" s="1161"/>
      <c r="GH382" s="1152"/>
      <c r="GI382" s="633" t="str">
        <f t="shared" ref="GI382:HR382" si="1022">IF(GI358="grey","grey",IF($GG381="grey","grey",IF(S382="","yellow",IF(COUNTIF($CW$6:$CW$7,S382)&gt;0,"","red"))))</f>
        <v>grey</v>
      </c>
      <c r="GJ382" s="633" t="str">
        <f t="shared" si="1022"/>
        <v>grey</v>
      </c>
      <c r="GK382" s="633" t="str">
        <f t="shared" si="1022"/>
        <v>grey</v>
      </c>
      <c r="GL382" s="633" t="str">
        <f t="shared" si="1022"/>
        <v>grey</v>
      </c>
      <c r="GM382" s="633" t="str">
        <f t="shared" si="1022"/>
        <v>grey</v>
      </c>
      <c r="GN382" s="633" t="str">
        <f t="shared" si="1022"/>
        <v>grey</v>
      </c>
      <c r="GO382" s="633" t="str">
        <f t="shared" si="1022"/>
        <v>grey</v>
      </c>
      <c r="GP382" s="633" t="str">
        <f t="shared" si="1022"/>
        <v>grey</v>
      </c>
      <c r="GQ382" s="633" t="str">
        <f t="shared" si="1022"/>
        <v>grey</v>
      </c>
      <c r="GR382" s="633" t="str">
        <f t="shared" si="1022"/>
        <v>grey</v>
      </c>
      <c r="GS382" s="633" t="str">
        <f t="shared" si="1022"/>
        <v>grey</v>
      </c>
      <c r="GT382" s="633" t="str">
        <f t="shared" si="1022"/>
        <v>grey</v>
      </c>
      <c r="GU382" s="633" t="str">
        <f t="shared" si="1022"/>
        <v>grey</v>
      </c>
      <c r="GV382" s="633" t="str">
        <f t="shared" si="1022"/>
        <v>grey</v>
      </c>
      <c r="GW382" s="633" t="str">
        <f t="shared" si="1022"/>
        <v>grey</v>
      </c>
      <c r="GX382" s="633" t="str">
        <f t="shared" si="1022"/>
        <v>grey</v>
      </c>
      <c r="GY382" s="633" t="str">
        <f t="shared" si="1022"/>
        <v>grey</v>
      </c>
      <c r="GZ382" s="633" t="str">
        <f t="shared" si="1022"/>
        <v>grey</v>
      </c>
      <c r="HA382" s="633" t="str">
        <f t="shared" si="1022"/>
        <v>grey</v>
      </c>
      <c r="HB382" s="633" t="str">
        <f t="shared" si="1022"/>
        <v>grey</v>
      </c>
      <c r="HC382" s="633" t="str">
        <f t="shared" si="1022"/>
        <v>grey</v>
      </c>
      <c r="HD382" s="633" t="str">
        <f t="shared" si="1022"/>
        <v>grey</v>
      </c>
      <c r="HE382" s="633" t="str">
        <f t="shared" si="1022"/>
        <v>grey</v>
      </c>
      <c r="HF382" s="633" t="str">
        <f t="shared" si="1022"/>
        <v>grey</v>
      </c>
      <c r="HG382" s="633" t="str">
        <f t="shared" si="1022"/>
        <v>grey</v>
      </c>
      <c r="HH382" s="633" t="str">
        <f t="shared" si="1022"/>
        <v>grey</v>
      </c>
      <c r="HI382" s="633" t="str">
        <f t="shared" si="1022"/>
        <v>grey</v>
      </c>
      <c r="HJ382" s="633" t="str">
        <f t="shared" si="1022"/>
        <v>grey</v>
      </c>
      <c r="HK382" s="633" t="str">
        <f t="shared" si="1022"/>
        <v>grey</v>
      </c>
      <c r="HL382" s="633" t="str">
        <f t="shared" si="1022"/>
        <v>grey</v>
      </c>
      <c r="HM382" s="633" t="str">
        <f t="shared" si="1022"/>
        <v>grey</v>
      </c>
      <c r="HN382" s="633" t="str">
        <f t="shared" si="1022"/>
        <v>grey</v>
      </c>
      <c r="HO382" s="633" t="str">
        <f t="shared" si="1022"/>
        <v>grey</v>
      </c>
      <c r="HP382" s="633" t="str">
        <f t="shared" si="1022"/>
        <v>grey</v>
      </c>
      <c r="HQ382" s="633" t="str">
        <f t="shared" si="1022"/>
        <v>grey</v>
      </c>
      <c r="HR382" s="633" t="str">
        <f t="shared" si="1022"/>
        <v>grey</v>
      </c>
      <c r="HS382" s="1163"/>
      <c r="HT382" s="1152"/>
      <c r="HU382" s="1161"/>
    </row>
    <row r="383" spans="2:229">
      <c r="B383" s="34" t="s">
        <v>57</v>
      </c>
      <c r="C383" s="35"/>
      <c r="D383" s="34" t="s">
        <v>57</v>
      </c>
      <c r="E383" s="35"/>
      <c r="F383" s="34" t="s">
        <v>57</v>
      </c>
      <c r="G383" s="35"/>
      <c r="H383" s="34" t="s">
        <v>57</v>
      </c>
      <c r="I383" s="35"/>
      <c r="J383" s="34" t="s">
        <v>57</v>
      </c>
      <c r="K383" s="35"/>
      <c r="L383" s="34" t="s">
        <v>331</v>
      </c>
      <c r="M383" s="35"/>
      <c r="O383" s="1151">
        <v>12</v>
      </c>
      <c r="P383" s="1151" t="str">
        <f>IFERROR(INDEX(内線情報!$C$5:$C$54,MATCH($Q383,内線情報!$B$5:$B$54,0)),"")&amp;""</f>
        <v/>
      </c>
      <c r="Q383" s="1160"/>
      <c r="R383" s="1151" t="str">
        <f>IFERROR(INDEX(内線情報!$D$5:$D$54,MATCH($Q383,内線情報!$B$5:$B$54,0)),"")&amp;""</f>
        <v/>
      </c>
      <c r="S383" s="634" t="s">
        <v>643</v>
      </c>
      <c r="T383" s="634" t="s">
        <v>643</v>
      </c>
      <c r="U383" s="634" t="s">
        <v>643</v>
      </c>
      <c r="V383" s="634" t="s">
        <v>643</v>
      </c>
      <c r="W383" s="634" t="s">
        <v>643</v>
      </c>
      <c r="X383" s="634" t="s">
        <v>643</v>
      </c>
      <c r="Y383" s="634" t="s">
        <v>643</v>
      </c>
      <c r="Z383" s="634" t="s">
        <v>643</v>
      </c>
      <c r="AA383" s="634" t="s">
        <v>643</v>
      </c>
      <c r="AB383" s="634" t="s">
        <v>643</v>
      </c>
      <c r="AC383" s="634" t="s">
        <v>643</v>
      </c>
      <c r="AD383" s="634" t="s">
        <v>643</v>
      </c>
      <c r="AE383" s="634" t="s">
        <v>643</v>
      </c>
      <c r="AF383" s="634" t="s">
        <v>643</v>
      </c>
      <c r="AG383" s="634" t="s">
        <v>643</v>
      </c>
      <c r="AH383" s="634" t="s">
        <v>643</v>
      </c>
      <c r="AI383" s="634" t="s">
        <v>643</v>
      </c>
      <c r="AJ383" s="634" t="s">
        <v>643</v>
      </c>
      <c r="AK383" s="634" t="s">
        <v>643</v>
      </c>
      <c r="AL383" s="634" t="s">
        <v>643</v>
      </c>
      <c r="AM383" s="634" t="s">
        <v>643</v>
      </c>
      <c r="AN383" s="634" t="s">
        <v>643</v>
      </c>
      <c r="AO383" s="634" t="s">
        <v>643</v>
      </c>
      <c r="AP383" s="634" t="s">
        <v>643</v>
      </c>
      <c r="AQ383" s="634" t="s">
        <v>643</v>
      </c>
      <c r="AR383" s="634" t="s">
        <v>643</v>
      </c>
      <c r="AS383" s="634" t="s">
        <v>643</v>
      </c>
      <c r="AT383" s="634" t="s">
        <v>643</v>
      </c>
      <c r="AU383" s="634" t="s">
        <v>643</v>
      </c>
      <c r="AV383" s="634" t="s">
        <v>643</v>
      </c>
      <c r="AW383" s="634" t="s">
        <v>643</v>
      </c>
      <c r="AX383" s="634" t="s">
        <v>643</v>
      </c>
      <c r="AY383" s="634" t="s">
        <v>643</v>
      </c>
      <c r="AZ383" s="634" t="s">
        <v>643</v>
      </c>
      <c r="BA383" s="634" t="s">
        <v>643</v>
      </c>
      <c r="BB383" s="634" t="s">
        <v>643</v>
      </c>
      <c r="BC383" s="1178" t="s">
        <v>643</v>
      </c>
      <c r="BD383" s="1151" t="str">
        <f>IFERROR(IF(Q383="","",IF(ISBLANK(INDEX(内線情報!$G$5:$G$54,Q383)),1,DS383)),"")&amp;""</f>
        <v/>
      </c>
      <c r="BE383" s="1180"/>
      <c r="BU383" s="50"/>
      <c r="BV383" s="50"/>
      <c r="BW383" s="50"/>
      <c r="CG383" s="50"/>
      <c r="CH383" s="50"/>
      <c r="CI383" s="50"/>
      <c r="DA383" s="34" t="str">
        <f>IF(DA382="grey","grey",IF(B383="","yellow",IF(COUNTIF($BG$6:$BG$39,B383)&gt;0,"","red")))</f>
        <v>grey</v>
      </c>
      <c r="DB383" s="35" t="str">
        <f ca="1">IF(DA382="grey","grey",IFERROR(IF(COUNTIF(INDIRECT(B383),SUBSTITUTE(C383,"*","~")),EU383,"red"),IF(AND(C383&lt;&gt;$BG$7,C383&lt;&gt;$BG$8,C383&lt;&gt;$BG$9,C383&lt;&gt;$BG$10,C383&lt;&gt;$BG$11,C383&lt;&gt;$BG$12,C383&lt;&gt;$BG$13),"grey",EU383)))</f>
        <v>grey</v>
      </c>
      <c r="DC383" s="34" t="str">
        <f>IF(DC382="grey","grey",IF(D383="","yellow",IF(COUNTIF($BG$6:$BG$39,D383)&gt;0,"","red")))</f>
        <v>grey</v>
      </c>
      <c r="DD383" s="35" t="str">
        <f ca="1">IF(DC382="grey","grey",IFERROR(IF(COUNTIF(INDIRECT(D383),SUBSTITUTE(E383,"*","~")),EW383,"red"),IF(AND(E383&lt;&gt;$BG$7,E383&lt;&gt;$BG$8,E383&lt;&gt;$BG$9,E383&lt;&gt;$BG$10,E383&lt;&gt;$BG$11,E383&lt;&gt;$BG$12,E383&lt;&gt;$BG$13),"grey",EW383)))</f>
        <v>grey</v>
      </c>
      <c r="DE383" s="34" t="str">
        <f>IF(DE382="grey","grey",IF(F383="","yellow",IF(COUNTIF($BG$6:$BG$39,F383)&gt;0,"","red")))</f>
        <v>grey</v>
      </c>
      <c r="DF383" s="35" t="str">
        <f ca="1">IF(DE382="grey","grey",IFERROR(IF(COUNTIF(INDIRECT(F383),SUBSTITUTE(G383,"*","~")),EY383,"red"),IF(AND(G383&lt;&gt;$BG$7,G383&lt;&gt;$BG$8,G383&lt;&gt;$BG$9,G383&lt;&gt;$BG$10,G383&lt;&gt;$BG$11,G383&lt;&gt;$BG$12,G383&lt;&gt;$BG$13),"grey",EY383)))</f>
        <v>grey</v>
      </c>
      <c r="DG383" s="34" t="str">
        <f>IF(DG382="grey","grey",IF(H383="","yellow",IF(COUNTIF($BG$6:$BG$39,H383)&gt;0,"","red")))</f>
        <v>grey</v>
      </c>
      <c r="DH383" s="35" t="str">
        <f ca="1">IF(DG382="grey","grey",IFERROR(IF(COUNTIF(INDIRECT(H383),SUBSTITUTE(I383,"*","~")),FA383,"red"),IF(AND(I383&lt;&gt;$BG$7,I383&lt;&gt;$BG$8,I383&lt;&gt;$BG$9,I383&lt;&gt;$BG$10,I383&lt;&gt;$BG$11,I383&lt;&gt;$BG$12,I383&lt;&gt;$BG$13),"grey",FA383)))</f>
        <v>grey</v>
      </c>
      <c r="DI383" s="34" t="str">
        <f>IF(DI382="grey","grey",IF(J383="","yellow",IF(COUNTIF($BG$6:$BG$39,J383)&gt;0,"","red")))</f>
        <v>grey</v>
      </c>
      <c r="DJ383" s="35" t="str">
        <f ca="1">IF(DI382="grey","grey",IFERROR(IF(COUNTIF(INDIRECT(J383),SUBSTITUTE(K383,"*","~")),FC383,"red"),IF(AND(K383&lt;&gt;$BG$7,K383&lt;&gt;$BG$8,K383&lt;&gt;$BG$9,K383&lt;&gt;$BG$10,K383&lt;&gt;$BG$11,K383&lt;&gt;$BG$12,K383&lt;&gt;$BG$13),"grey",FC383)))</f>
        <v>grey</v>
      </c>
      <c r="DK383" s="34" t="str">
        <f>IF(DK382="grey","grey",IF(L383="","yellow",IF(COUNTIF($BG$6:$BG$39,L383)&gt;0,"","red")))</f>
        <v>grey</v>
      </c>
      <c r="DL383" s="35" t="str">
        <f ca="1">IF(DK382="grey","grey",IFERROR(IF(COUNTIF(INDIRECT(L383),SUBSTITUTE(M383,"*","~")),FE383,"red"),IF(AND(M383&lt;&gt;$BG$7,M383&lt;&gt;$BG$8,M383&lt;&gt;$BG$9,M383&lt;&gt;$BG$10,M383&lt;&gt;$BG$11,M383&lt;&gt;$BG$12,M383&lt;&gt;$BG$13),"grey",FE383)))</f>
        <v>grey</v>
      </c>
      <c r="DM383" s="22" t="str">
        <f>IFERROR(INDEX(内線情報!$BL$5:$BL$41,MATCH(R383,内線情報!$AI$5:$AI$43,0),1),"")</f>
        <v/>
      </c>
      <c r="DS383" s="1141" t="e">
        <f>INDEX(内線情報!$G$5:$G$54,MATCH(Q383,DK,0))</f>
        <v>#N/A</v>
      </c>
      <c r="DV383" s="34" t="str">
        <f>CONCATENATE(B383,C383)</f>
        <v>未使用</v>
      </c>
      <c r="DW383" s="35"/>
      <c r="DX383" s="34" t="str">
        <f>CONCATENATE(D383,E383)</f>
        <v>未使用</v>
      </c>
      <c r="DY383" s="35"/>
      <c r="DZ383" s="34" t="str">
        <f>CONCATENATE(F383,G383)</f>
        <v>未使用</v>
      </c>
      <c r="EA383" s="35"/>
      <c r="EB383" s="34" t="str">
        <f>CONCATENATE(H383,I383)</f>
        <v>未使用</v>
      </c>
      <c r="EC383" s="35"/>
      <c r="ED383" s="34" t="str">
        <f>CONCATENATE(J383,K383)</f>
        <v>未使用</v>
      </c>
      <c r="EE383" s="35"/>
      <c r="EF383" s="34" t="str">
        <f>CONCATENATE(L383,M383)</f>
        <v>未使用</v>
      </c>
      <c r="EG383" s="35"/>
      <c r="EH383" s="22">
        <f>COUNTIF($DV$6:$EG$34,DV383)</f>
        <v>18</v>
      </c>
      <c r="EJ383" s="22">
        <f>COUNTIF($DV$6:$EG$34,DX383)</f>
        <v>18</v>
      </c>
      <c r="EL383" s="22">
        <f>COUNTIF($DV$6:$EG$34,DZ383)</f>
        <v>18</v>
      </c>
      <c r="EN383" s="22">
        <f>COUNTIF($DV$6:$EG$34,EB383)</f>
        <v>18</v>
      </c>
      <c r="EP383" s="22">
        <f>COUNTIF($DV$6:$EG$34,ED383)</f>
        <v>18</v>
      </c>
      <c r="ER383" s="22">
        <f>COUNTIF($DV$6:$EG$34,EF383)</f>
        <v>18</v>
      </c>
      <c r="ET383" s="34" t="str">
        <f>IF(DV383="未使用","",IF(EH383&lt;2,"","red"))</f>
        <v/>
      </c>
      <c r="EU383" s="35" t="str">
        <f>IF(B383="ボックスキー","",IF(C383="","red",FS383))</f>
        <v>red</v>
      </c>
      <c r="EV383" s="34" t="str">
        <f>IF(DX383="未使用","",IF(EJ383&lt;2,"","red"))</f>
        <v/>
      </c>
      <c r="EW383" s="35" t="str">
        <f>IF(D383="ボックスキー","",IF(E383="","red",FU383))</f>
        <v>red</v>
      </c>
      <c r="EX383" s="34" t="str">
        <f>IF(DZ383="未使用","",IF(EL383&lt;2,"","red"))</f>
        <v/>
      </c>
      <c r="EY383" s="35" t="str">
        <f>IF(F383="ボックスキー","",IF(G383="","red",FW383))</f>
        <v>red</v>
      </c>
      <c r="EZ383" s="34" t="str">
        <f>IF(EB383="未使用","",IF(EN383&lt;2,"","red"))</f>
        <v/>
      </c>
      <c r="FA383" s="35" t="str">
        <f>IF(H383="ボックスキー","",IF(I383="","red",FY383))</f>
        <v>red</v>
      </c>
      <c r="FB383" s="34" t="str">
        <f>IF(ED383="未使用","",IF(EP383&lt;2,"","red"))</f>
        <v/>
      </c>
      <c r="FC383" s="35" t="str">
        <f>IF(J383="ボックスキー","",IF(K383="","red",GA383))</f>
        <v>red</v>
      </c>
      <c r="FD383" s="34" t="str">
        <f>IF(EF383="未使用","",IF(ER383&lt;2,"","red"))</f>
        <v/>
      </c>
      <c r="FE383" s="35" t="str">
        <f>IF(L383="ボックスキー","",IF(M383="","red",GC383))</f>
        <v>red</v>
      </c>
      <c r="FF383" s="419"/>
      <c r="FG383" s="419"/>
      <c r="FH383" s="419"/>
      <c r="FI383" s="419"/>
      <c r="FJ383" s="419"/>
      <c r="FK383" s="419"/>
      <c r="FL383" s="419"/>
      <c r="FM383" s="419"/>
      <c r="FN383" s="419"/>
      <c r="FO383" s="419"/>
      <c r="FP383" s="419"/>
      <c r="FQ383" s="419"/>
      <c r="FR383" s="34"/>
      <c r="FS383" s="35" t="str">
        <f>IF(B383=$FG$6,INDEX($FG$7:$FG$18,C383),IF(B383=$FH$6,INDEX($FH$7:$FH$12,C383),IF(B383=$FI$6,INDEX($FI$7:$FI$18,C383),IF(B383=$FJ$6,INDEX($FJ$7:$FJ$56,C383),"none"))))</f>
        <v>none</v>
      </c>
      <c r="FT383" s="34"/>
      <c r="FU383" s="35" t="str">
        <f>IF(D383=$FG$6,INDEX($FG$7:$FG$18,E383),IF(D383=$FH$6,INDEX($FH$7:$FH$12,E383),IF(D383=$FI$6,INDEX($FI$7:$FI$18,E383),IF(D383=$FJ$6,INDEX($FJ$7:$FJ$56,E383),"none"))))</f>
        <v>none</v>
      </c>
      <c r="FV383" s="34"/>
      <c r="FW383" s="35" t="str">
        <f>IF(F383=$FG$6,INDEX($FG$7:$FG$18,G383),IF(F383=$FH$6,INDEX($FH$7:$FH$12,G383),IF(F383=$FI$6,INDEX($FI$7:$FI$18,G383),IF(F383=$FJ$6,INDEX($FJ$7:$FJ$56,G383),"none"))))</f>
        <v>none</v>
      </c>
      <c r="FX383" s="34"/>
      <c r="FY383" s="35" t="str">
        <f>IF(H383=$FG$6,INDEX($FG$7:$FG$18,I383),IF(H383=$FH$6,INDEX($FH$7:$FH$12,I383),IF(H383=$FI$6,INDEX($FI$7:$FI$18,I383),IF(H383=$FJ$6,INDEX($FJ$7:$FJ$56,I383),"none"))))</f>
        <v>none</v>
      </c>
      <c r="FZ383" s="34"/>
      <c r="GA383" s="35" t="str">
        <f>IF(J383=$FG$6,INDEX($FG$7:$FG$18,K383),IF(J383=$FH$6,INDEX($FH$7:$FH$12,K383),IF(J383=$FI$6,INDEX($FI$7:$FI$18,K383),IF(J383=$FJ$6,INDEX($FJ$7:$FJ$56,K383),"none"))))</f>
        <v>none</v>
      </c>
      <c r="GB383" s="34"/>
      <c r="GC383" s="35" t="str">
        <f>IF(L383=$FG$6,INDEX($FG$7:$FG$18,M383),IF(L383=$FH$6,INDEX($FH$7:$FH$12,M383),IF(L383=$FI$6,INDEX($FI$7:$FI$18,M383),IF(L383=$FJ$6,INDEX($FJ$7:$FJ$56,M383),"none"))))</f>
        <v>none</v>
      </c>
      <c r="GE383" s="1151" t="str">
        <f>IF($GF383="grey","grey","")</f>
        <v>grey</v>
      </c>
      <c r="GF383" s="1151" t="str">
        <f>IF($GG383="grey","grey","")</f>
        <v>grey</v>
      </c>
      <c r="GG383" s="1160" t="str">
        <f>IF(Q383="","grey",IF(COUNTIF(Q:Q,Q383)&gt;1,"red",IF(COUNTIF(_DK,Q383)&gt;0,"","red")))</f>
        <v>grey</v>
      </c>
      <c r="GH383" s="1151" t="str">
        <f>IF($GF383="grey","grey","")</f>
        <v>grey</v>
      </c>
      <c r="GI383" s="633" t="str">
        <f t="shared" ref="GI383:HR383" si="1023">IF(GI358="grey","grey",IF($GG383="grey","grey",IF(S383="","yellow",IF(COUNTIF($CT$6:$CT$21,S383)&gt;0,"","red"))))</f>
        <v>grey</v>
      </c>
      <c r="GJ383" s="633" t="str">
        <f t="shared" si="1023"/>
        <v>grey</v>
      </c>
      <c r="GK383" s="633" t="str">
        <f t="shared" si="1023"/>
        <v>grey</v>
      </c>
      <c r="GL383" s="633" t="str">
        <f t="shared" si="1023"/>
        <v>grey</v>
      </c>
      <c r="GM383" s="633" t="str">
        <f t="shared" si="1023"/>
        <v>grey</v>
      </c>
      <c r="GN383" s="633" t="str">
        <f t="shared" si="1023"/>
        <v>grey</v>
      </c>
      <c r="GO383" s="633" t="str">
        <f t="shared" si="1023"/>
        <v>grey</v>
      </c>
      <c r="GP383" s="633" t="str">
        <f t="shared" si="1023"/>
        <v>grey</v>
      </c>
      <c r="GQ383" s="633" t="str">
        <f t="shared" si="1023"/>
        <v>grey</v>
      </c>
      <c r="GR383" s="633" t="str">
        <f t="shared" si="1023"/>
        <v>grey</v>
      </c>
      <c r="GS383" s="633" t="str">
        <f t="shared" si="1023"/>
        <v>grey</v>
      </c>
      <c r="GT383" s="633" t="str">
        <f t="shared" si="1023"/>
        <v>grey</v>
      </c>
      <c r="GU383" s="633" t="str">
        <f t="shared" si="1023"/>
        <v>grey</v>
      </c>
      <c r="GV383" s="633" t="str">
        <f t="shared" si="1023"/>
        <v>grey</v>
      </c>
      <c r="GW383" s="633" t="str">
        <f t="shared" si="1023"/>
        <v>grey</v>
      </c>
      <c r="GX383" s="633" t="str">
        <f t="shared" si="1023"/>
        <v>grey</v>
      </c>
      <c r="GY383" s="633" t="str">
        <f t="shared" si="1023"/>
        <v>grey</v>
      </c>
      <c r="GZ383" s="633" t="str">
        <f t="shared" si="1023"/>
        <v>grey</v>
      </c>
      <c r="HA383" s="633" t="str">
        <f t="shared" si="1023"/>
        <v>grey</v>
      </c>
      <c r="HB383" s="633" t="str">
        <f t="shared" si="1023"/>
        <v>grey</v>
      </c>
      <c r="HC383" s="633" t="str">
        <f t="shared" si="1023"/>
        <v>grey</v>
      </c>
      <c r="HD383" s="633" t="str">
        <f t="shared" si="1023"/>
        <v>grey</v>
      </c>
      <c r="HE383" s="633" t="str">
        <f t="shared" si="1023"/>
        <v>grey</v>
      </c>
      <c r="HF383" s="633" t="str">
        <f t="shared" si="1023"/>
        <v>grey</v>
      </c>
      <c r="HG383" s="633" t="str">
        <f t="shared" si="1023"/>
        <v>grey</v>
      </c>
      <c r="HH383" s="633" t="str">
        <f t="shared" si="1023"/>
        <v>grey</v>
      </c>
      <c r="HI383" s="633" t="str">
        <f t="shared" si="1023"/>
        <v>grey</v>
      </c>
      <c r="HJ383" s="633" t="str">
        <f t="shared" si="1023"/>
        <v>grey</v>
      </c>
      <c r="HK383" s="633" t="str">
        <f t="shared" si="1023"/>
        <v>grey</v>
      </c>
      <c r="HL383" s="633" t="str">
        <f t="shared" si="1023"/>
        <v>grey</v>
      </c>
      <c r="HM383" s="633" t="str">
        <f t="shared" si="1023"/>
        <v>grey</v>
      </c>
      <c r="HN383" s="633" t="str">
        <f t="shared" si="1023"/>
        <v>grey</v>
      </c>
      <c r="HO383" s="633" t="str">
        <f t="shared" si="1023"/>
        <v>grey</v>
      </c>
      <c r="HP383" s="633" t="str">
        <f t="shared" si="1023"/>
        <v>grey</v>
      </c>
      <c r="HQ383" s="633" t="str">
        <f t="shared" si="1023"/>
        <v>grey</v>
      </c>
      <c r="HR383" s="633" t="str">
        <f t="shared" si="1023"/>
        <v>grey</v>
      </c>
      <c r="HS383" s="1162" t="str">
        <f t="shared" ref="HS383" si="1024">IF($GG383="grey","grey",IF(BC383="","",IF(COUNTIF($CV$6:$CV$7,BC383)&gt;0,"","red")))</f>
        <v>grey</v>
      </c>
      <c r="HT383" s="1151" t="str">
        <f t="shared" ref="HT383:HU383" si="1025">IF($GG383="grey","grey","")</f>
        <v>grey</v>
      </c>
      <c r="HU383" s="1160" t="str">
        <f t="shared" si="1025"/>
        <v>grey</v>
      </c>
    </row>
    <row r="384" spans="2:229">
      <c r="B384" s="1175" t="str">
        <f>IFERROR(INDEX($DV:$DV,ROW()),"")&amp;""</f>
        <v/>
      </c>
      <c r="C384" s="1176"/>
      <c r="D384" s="1177" t="str">
        <f>IFERROR(INDEX($DX:$DX,ROW()),"")&amp;""</f>
        <v/>
      </c>
      <c r="E384" s="1176"/>
      <c r="F384" s="1175" t="str">
        <f>IFERROR(INDEX($DZ:$DZ,ROW()),"")&amp;""</f>
        <v/>
      </c>
      <c r="G384" s="1176"/>
      <c r="H384" s="1175" t="str">
        <f>IFERROR(INDEX($EB:$EB,ROW()),"")&amp;""</f>
        <v/>
      </c>
      <c r="I384" s="1176"/>
      <c r="J384" s="1175" t="str">
        <f>IFERROR(INDEX($ED:$ED,ROW()),"")&amp;""</f>
        <v/>
      </c>
      <c r="K384" s="1176"/>
      <c r="L384" s="1175" t="str">
        <f>IFERROR(INDEX($EF:$EF,ROW()),"")&amp;""</f>
        <v/>
      </c>
      <c r="M384" s="1176"/>
      <c r="O384" s="1152"/>
      <c r="P384" s="1152"/>
      <c r="Q384" s="1161"/>
      <c r="R384" s="1152"/>
      <c r="S384" s="635" t="s">
        <v>643</v>
      </c>
      <c r="T384" s="635" t="s">
        <v>643</v>
      </c>
      <c r="U384" s="635" t="s">
        <v>643</v>
      </c>
      <c r="V384" s="635" t="s">
        <v>643</v>
      </c>
      <c r="W384" s="635" t="s">
        <v>643</v>
      </c>
      <c r="X384" s="635" t="s">
        <v>643</v>
      </c>
      <c r="Y384" s="635" t="s">
        <v>643</v>
      </c>
      <c r="Z384" s="635" t="s">
        <v>643</v>
      </c>
      <c r="AA384" s="635" t="s">
        <v>643</v>
      </c>
      <c r="AB384" s="635" t="s">
        <v>643</v>
      </c>
      <c r="AC384" s="635" t="s">
        <v>643</v>
      </c>
      <c r="AD384" s="635" t="s">
        <v>643</v>
      </c>
      <c r="AE384" s="635" t="s">
        <v>643</v>
      </c>
      <c r="AF384" s="635" t="s">
        <v>643</v>
      </c>
      <c r="AG384" s="635" t="s">
        <v>643</v>
      </c>
      <c r="AH384" s="635" t="s">
        <v>643</v>
      </c>
      <c r="AI384" s="635" t="s">
        <v>643</v>
      </c>
      <c r="AJ384" s="635" t="s">
        <v>643</v>
      </c>
      <c r="AK384" s="635" t="s">
        <v>643</v>
      </c>
      <c r="AL384" s="635" t="s">
        <v>643</v>
      </c>
      <c r="AM384" s="635" t="s">
        <v>643</v>
      </c>
      <c r="AN384" s="635" t="s">
        <v>643</v>
      </c>
      <c r="AO384" s="635" t="s">
        <v>643</v>
      </c>
      <c r="AP384" s="635" t="s">
        <v>643</v>
      </c>
      <c r="AQ384" s="635" t="s">
        <v>643</v>
      </c>
      <c r="AR384" s="635" t="s">
        <v>643</v>
      </c>
      <c r="AS384" s="635" t="s">
        <v>643</v>
      </c>
      <c r="AT384" s="635" t="s">
        <v>643</v>
      </c>
      <c r="AU384" s="635" t="s">
        <v>643</v>
      </c>
      <c r="AV384" s="635" t="s">
        <v>643</v>
      </c>
      <c r="AW384" s="635" t="s">
        <v>643</v>
      </c>
      <c r="AX384" s="635" t="s">
        <v>643</v>
      </c>
      <c r="AY384" s="635" t="s">
        <v>643</v>
      </c>
      <c r="AZ384" s="635" t="s">
        <v>643</v>
      </c>
      <c r="BA384" s="635" t="s">
        <v>643</v>
      </c>
      <c r="BB384" s="635" t="s">
        <v>643</v>
      </c>
      <c r="BC384" s="1179"/>
      <c r="BD384" s="1152"/>
      <c r="BE384" s="1181"/>
      <c r="BP384" s="50" t="e">
        <f>INDEX(番号!$CA$5:$CB$44,C383,2)</f>
        <v>#VALUE!</v>
      </c>
      <c r="BQ384" s="50" t="str">
        <f>IF(C383="","",IF(BP384="",INDEX(番号!$CA$44:$CB382,C383,2),BP384))</f>
        <v/>
      </c>
      <c r="BR384" s="50" t="e">
        <f>INDEX(番号!$CC$5:$CE$52,C383,3)</f>
        <v>#VALUE!</v>
      </c>
      <c r="BS384" s="50" t="str">
        <f>IF(C383="","",IF(BR384="0",INDEX(番号!$CC$5:$CE$52,C383,2),BR384))&amp;""</f>
        <v/>
      </c>
      <c r="BT384" s="50" t="e">
        <f>INDEX(番号!$CA$5:$CB$44,E383,2)</f>
        <v>#VALUE!</v>
      </c>
      <c r="BU384" s="50" t="str">
        <f>IF(E383="","",IF(BT384="",INDEX(番号!$CA$44:$CB382,E383,2),BT384))&amp;""</f>
        <v/>
      </c>
      <c r="BV384" s="50" t="e">
        <f>INDEX(番号!$CC$5:$CE$52,E383,3)</f>
        <v>#VALUE!</v>
      </c>
      <c r="BW384" s="50" t="str">
        <f>IF(E383="","",IF(BV384="0",INDEX(番号!$CC$5:$CE$52,E383,2),BV384))&amp;""</f>
        <v/>
      </c>
      <c r="BX384" s="50" t="e">
        <f>INDEX(番号!$CA$5:$CB$44,G383,2)</f>
        <v>#VALUE!</v>
      </c>
      <c r="BY384" s="50" t="str">
        <f>IF(G383="","",IF(BX384="",INDEX(番号!$CA$44:$CB382,G383,2),BX384))&amp;""</f>
        <v/>
      </c>
      <c r="BZ384" s="50" t="e">
        <f>INDEX(番号!$CC$5:$CE$52,G383,3)</f>
        <v>#VALUE!</v>
      </c>
      <c r="CA384" s="50" t="str">
        <f>IF(G383="","",IF(BZ384="0",INDEX(番号!$CC$5:$CE$52,G383,2),BZ384))&amp;""</f>
        <v/>
      </c>
      <c r="CB384" s="50" t="e">
        <f>INDEX(番号!$CA$5:$CB$44,I383,2)</f>
        <v>#VALUE!</v>
      </c>
      <c r="CC384" s="50" t="str">
        <f>IF(I383="","",IF(CB384="",INDEX(番号!$CA$44:$CB382,I383,2),CB384))&amp;""</f>
        <v/>
      </c>
      <c r="CD384" s="50" t="e">
        <f>INDEX(番号!$CC$5:$CE$52,I383,3)</f>
        <v>#VALUE!</v>
      </c>
      <c r="CE384" s="50" t="str">
        <f>IF(I383="","",IF(CD384="0",INDEX(番号!$CC$5:$CE$52,I383,2),CD384))&amp;""</f>
        <v/>
      </c>
      <c r="CF384" s="50" t="e">
        <f>INDEX(番号!$CA$5:$CB$44,K383,2)</f>
        <v>#VALUE!</v>
      </c>
      <c r="CG384" s="50" t="str">
        <f>IF(K383="","",IF(CF384="",INDEX(番号!$CA$5:$CB$44,K383,1),CF384))&amp;""</f>
        <v/>
      </c>
      <c r="CH384" s="50" t="e">
        <f>INDEX(番号!$CC$5:$CE$52,K383,3)</f>
        <v>#VALUE!</v>
      </c>
      <c r="CI384" s="50" t="str">
        <f>IF(K383="","",IF(CH384="0",INDEX(番号!$CC$5:$CE$52,K383,2),CH384))&amp;""</f>
        <v/>
      </c>
      <c r="CJ384" s="50" t="e">
        <f>INDEX(番号!$CA$5:$CB$44,M383,2)</f>
        <v>#VALUE!</v>
      </c>
      <c r="CK384" s="50" t="str">
        <f>IF(M383="","",IF(CJ384="",INDEX(番号!$CA$5:$CB$44,M383,1),CJ384))&amp;""</f>
        <v/>
      </c>
      <c r="CL384" s="50" t="e">
        <f>INDEX(番号!$CC$5:$CE$52,M383,3)</f>
        <v>#VALUE!</v>
      </c>
      <c r="CM384" s="50" t="str">
        <f>IF(M383="","",IF(CL384="0",INDEX(番号!$CC$5:$CE$52,M383,2),CL384))&amp;""</f>
        <v/>
      </c>
      <c r="DA384" s="1153" t="str">
        <f>IF(DA382="grey","grey","")</f>
        <v>grey</v>
      </c>
      <c r="DB384" s="1154"/>
      <c r="DC384" s="1153" t="str">
        <f>IF(DC382="grey","grey","")</f>
        <v>grey</v>
      </c>
      <c r="DD384" s="1154"/>
      <c r="DE384" s="1153" t="str">
        <f>IF(DE382="grey","grey","")</f>
        <v>grey</v>
      </c>
      <c r="DF384" s="1154"/>
      <c r="DG384" s="1153" t="str">
        <f>IF(DG382="grey","grey","")</f>
        <v>grey</v>
      </c>
      <c r="DH384" s="1154"/>
      <c r="DI384" s="1153" t="str">
        <f>IF(DI382="grey","grey","")</f>
        <v>grey</v>
      </c>
      <c r="DJ384" s="1154"/>
      <c r="DK384" s="1153" t="str">
        <f>IF(DK382="grey","grey","")</f>
        <v>grey</v>
      </c>
      <c r="DL384" s="1154"/>
      <c r="DM384" s="22" t="str">
        <f>IFERROR(INDEX(内線情報!$BL$5:$BL$41,MATCH(R384,内線情報!$AI$5:$AI$43,0),1),"")</f>
        <v/>
      </c>
      <c r="DS384" s="1141"/>
      <c r="DV384" s="1153" t="str">
        <f>IF(B383="DK",BQ384,IF(B383="NK",BS384,""))</f>
        <v/>
      </c>
      <c r="DW384" s="1154"/>
      <c r="DX384" s="1155" t="str">
        <f>IF(D383="DK",BU384,IF(D383="NK",BW384,""))</f>
        <v/>
      </c>
      <c r="DY384" s="1156"/>
      <c r="DZ384" s="1155" t="str">
        <f>IF(F383="DK",BY384,IF(F383="NK",CA384,""))</f>
        <v/>
      </c>
      <c r="EA384" s="1156"/>
      <c r="EB384" s="1155" t="str">
        <f>IF(H383="DK",CC384,IF(H383="NK",CE384,""))</f>
        <v/>
      </c>
      <c r="EC384" s="1156"/>
      <c r="ED384" s="1155" t="str">
        <f>IF(J383="DK",CG384,IF(J383="NK",CI384,""))</f>
        <v/>
      </c>
      <c r="EE384" s="1156"/>
      <c r="EF384" s="1155" t="str">
        <f>IF(L383="DK",CK384,IF(L383="NK",CM384,""))</f>
        <v/>
      </c>
      <c r="EG384" s="1156"/>
      <c r="ET384" s="1153"/>
      <c r="EU384" s="1154"/>
      <c r="EV384" s="1153"/>
      <c r="EW384" s="1154"/>
      <c r="EX384" s="1153"/>
      <c r="EY384" s="1154"/>
      <c r="EZ384" s="1153"/>
      <c r="FA384" s="1154"/>
      <c r="FB384" s="1153"/>
      <c r="FC384" s="1154"/>
      <c r="FD384" s="1153"/>
      <c r="FE384" s="1154"/>
      <c r="FF384" s="411"/>
      <c r="FG384" s="411"/>
      <c r="FH384" s="411"/>
      <c r="FI384" s="411"/>
      <c r="FJ384" s="411"/>
      <c r="FK384" s="411"/>
      <c r="FL384" s="411"/>
      <c r="FM384" s="411"/>
      <c r="FN384" s="411"/>
      <c r="FO384" s="411"/>
      <c r="FP384" s="411"/>
      <c r="FQ384" s="411"/>
      <c r="FR384" s="1153"/>
      <c r="FS384" s="1154"/>
      <c r="FT384" s="1153"/>
      <c r="FU384" s="1154"/>
      <c r="FV384" s="1153"/>
      <c r="FW384" s="1154"/>
      <c r="FX384" s="1153"/>
      <c r="FY384" s="1154"/>
      <c r="FZ384" s="1153"/>
      <c r="GA384" s="1154"/>
      <c r="GB384" s="1153"/>
      <c r="GC384" s="1154"/>
      <c r="GE384" s="1152"/>
      <c r="GF384" s="1152"/>
      <c r="GG384" s="1161"/>
      <c r="GH384" s="1152"/>
      <c r="GI384" s="633" t="str">
        <f t="shared" ref="GI384:HR384" si="1026">IF(GI358="grey","grey",IF($GG383="grey","grey",IF(S384="","yellow",IF(COUNTIF($CW$6:$CW$7,S384)&gt;0,"","red"))))</f>
        <v>grey</v>
      </c>
      <c r="GJ384" s="633" t="str">
        <f t="shared" si="1026"/>
        <v>grey</v>
      </c>
      <c r="GK384" s="633" t="str">
        <f t="shared" si="1026"/>
        <v>grey</v>
      </c>
      <c r="GL384" s="633" t="str">
        <f t="shared" si="1026"/>
        <v>grey</v>
      </c>
      <c r="GM384" s="633" t="str">
        <f t="shared" si="1026"/>
        <v>grey</v>
      </c>
      <c r="GN384" s="633" t="str">
        <f t="shared" si="1026"/>
        <v>grey</v>
      </c>
      <c r="GO384" s="633" t="str">
        <f t="shared" si="1026"/>
        <v>grey</v>
      </c>
      <c r="GP384" s="633" t="str">
        <f t="shared" si="1026"/>
        <v>grey</v>
      </c>
      <c r="GQ384" s="633" t="str">
        <f t="shared" si="1026"/>
        <v>grey</v>
      </c>
      <c r="GR384" s="633" t="str">
        <f t="shared" si="1026"/>
        <v>grey</v>
      </c>
      <c r="GS384" s="633" t="str">
        <f t="shared" si="1026"/>
        <v>grey</v>
      </c>
      <c r="GT384" s="633" t="str">
        <f t="shared" si="1026"/>
        <v>grey</v>
      </c>
      <c r="GU384" s="633" t="str">
        <f t="shared" si="1026"/>
        <v>grey</v>
      </c>
      <c r="GV384" s="633" t="str">
        <f t="shared" si="1026"/>
        <v>grey</v>
      </c>
      <c r="GW384" s="633" t="str">
        <f t="shared" si="1026"/>
        <v>grey</v>
      </c>
      <c r="GX384" s="633" t="str">
        <f t="shared" si="1026"/>
        <v>grey</v>
      </c>
      <c r="GY384" s="633" t="str">
        <f t="shared" si="1026"/>
        <v>grey</v>
      </c>
      <c r="GZ384" s="633" t="str">
        <f t="shared" si="1026"/>
        <v>grey</v>
      </c>
      <c r="HA384" s="633" t="str">
        <f t="shared" si="1026"/>
        <v>grey</v>
      </c>
      <c r="HB384" s="633" t="str">
        <f t="shared" si="1026"/>
        <v>grey</v>
      </c>
      <c r="HC384" s="633" t="str">
        <f t="shared" si="1026"/>
        <v>grey</v>
      </c>
      <c r="HD384" s="633" t="str">
        <f t="shared" si="1026"/>
        <v>grey</v>
      </c>
      <c r="HE384" s="633" t="str">
        <f t="shared" si="1026"/>
        <v>grey</v>
      </c>
      <c r="HF384" s="633" t="str">
        <f t="shared" si="1026"/>
        <v>grey</v>
      </c>
      <c r="HG384" s="633" t="str">
        <f t="shared" si="1026"/>
        <v>grey</v>
      </c>
      <c r="HH384" s="633" t="str">
        <f t="shared" si="1026"/>
        <v>grey</v>
      </c>
      <c r="HI384" s="633" t="str">
        <f t="shared" si="1026"/>
        <v>grey</v>
      </c>
      <c r="HJ384" s="633" t="str">
        <f t="shared" si="1026"/>
        <v>grey</v>
      </c>
      <c r="HK384" s="633" t="str">
        <f t="shared" si="1026"/>
        <v>grey</v>
      </c>
      <c r="HL384" s="633" t="str">
        <f t="shared" si="1026"/>
        <v>grey</v>
      </c>
      <c r="HM384" s="633" t="str">
        <f t="shared" si="1026"/>
        <v>grey</v>
      </c>
      <c r="HN384" s="633" t="str">
        <f t="shared" si="1026"/>
        <v>grey</v>
      </c>
      <c r="HO384" s="633" t="str">
        <f t="shared" si="1026"/>
        <v>grey</v>
      </c>
      <c r="HP384" s="633" t="str">
        <f t="shared" si="1026"/>
        <v>grey</v>
      </c>
      <c r="HQ384" s="633" t="str">
        <f t="shared" si="1026"/>
        <v>grey</v>
      </c>
      <c r="HR384" s="633" t="str">
        <f t="shared" si="1026"/>
        <v>grey</v>
      </c>
      <c r="HS384" s="1163"/>
      <c r="HT384" s="1152"/>
      <c r="HU384" s="1161"/>
    </row>
    <row r="385" spans="2:229">
      <c r="B385" s="1175" t="str">
        <f>IFERROR(INDEX($DV:$DV,ROW()),"")&amp;""</f>
        <v/>
      </c>
      <c r="C385" s="1176"/>
      <c r="D385" s="1177" t="str">
        <f>IFERROR(INDEX($DX:$DX,ROW()),"")&amp;""</f>
        <v/>
      </c>
      <c r="E385" s="1176"/>
      <c r="F385" s="1175" t="str">
        <f>IFERROR(INDEX($DZ:$DZ,ROW()),"")&amp;""</f>
        <v/>
      </c>
      <c r="G385" s="1176"/>
      <c r="H385" s="1175" t="str">
        <f>IFERROR(INDEX($EB:$EB,ROW()),"")&amp;""</f>
        <v/>
      </c>
      <c r="I385" s="1176"/>
      <c r="J385" s="1175" t="str">
        <f>IFERROR(INDEX($ED:$ED,ROW()),"")&amp;""</f>
        <v/>
      </c>
      <c r="K385" s="1176"/>
      <c r="L385" s="1175" t="str">
        <f>IFERROR(INDEX($EF:$EF,ROW()),"")&amp;""</f>
        <v/>
      </c>
      <c r="M385" s="1176"/>
      <c r="O385" s="1151">
        <v>13</v>
      </c>
      <c r="P385" s="1151" t="str">
        <f>IFERROR(INDEX(内線情報!$C$5:$C$54,MATCH($Q385,内線情報!$B$5:$B$54,0)),"")&amp;""</f>
        <v/>
      </c>
      <c r="Q385" s="1160"/>
      <c r="R385" s="1151" t="str">
        <f>IFERROR(INDEX(内線情報!$D$5:$D$54,MATCH($Q385,内線情報!$B$5:$B$54,0)),"")&amp;""</f>
        <v/>
      </c>
      <c r="S385" s="634" t="s">
        <v>643</v>
      </c>
      <c r="T385" s="634" t="s">
        <v>643</v>
      </c>
      <c r="U385" s="634" t="s">
        <v>643</v>
      </c>
      <c r="V385" s="634" t="s">
        <v>643</v>
      </c>
      <c r="W385" s="634" t="s">
        <v>643</v>
      </c>
      <c r="X385" s="634" t="s">
        <v>643</v>
      </c>
      <c r="Y385" s="634" t="s">
        <v>643</v>
      </c>
      <c r="Z385" s="634" t="s">
        <v>643</v>
      </c>
      <c r="AA385" s="634" t="s">
        <v>643</v>
      </c>
      <c r="AB385" s="634" t="s">
        <v>643</v>
      </c>
      <c r="AC385" s="634" t="s">
        <v>643</v>
      </c>
      <c r="AD385" s="634" t="s">
        <v>643</v>
      </c>
      <c r="AE385" s="634" t="s">
        <v>643</v>
      </c>
      <c r="AF385" s="634" t="s">
        <v>643</v>
      </c>
      <c r="AG385" s="634" t="s">
        <v>643</v>
      </c>
      <c r="AH385" s="634" t="s">
        <v>643</v>
      </c>
      <c r="AI385" s="634" t="s">
        <v>643</v>
      </c>
      <c r="AJ385" s="634" t="s">
        <v>643</v>
      </c>
      <c r="AK385" s="634" t="s">
        <v>643</v>
      </c>
      <c r="AL385" s="634" t="s">
        <v>643</v>
      </c>
      <c r="AM385" s="634" t="s">
        <v>643</v>
      </c>
      <c r="AN385" s="634" t="s">
        <v>643</v>
      </c>
      <c r="AO385" s="634" t="s">
        <v>643</v>
      </c>
      <c r="AP385" s="634" t="s">
        <v>643</v>
      </c>
      <c r="AQ385" s="634" t="s">
        <v>643</v>
      </c>
      <c r="AR385" s="634" t="s">
        <v>643</v>
      </c>
      <c r="AS385" s="634" t="s">
        <v>643</v>
      </c>
      <c r="AT385" s="634" t="s">
        <v>643</v>
      </c>
      <c r="AU385" s="634" t="s">
        <v>643</v>
      </c>
      <c r="AV385" s="634" t="s">
        <v>643</v>
      </c>
      <c r="AW385" s="634" t="s">
        <v>643</v>
      </c>
      <c r="AX385" s="634" t="s">
        <v>643</v>
      </c>
      <c r="AY385" s="634" t="s">
        <v>643</v>
      </c>
      <c r="AZ385" s="634" t="s">
        <v>643</v>
      </c>
      <c r="BA385" s="634" t="s">
        <v>643</v>
      </c>
      <c r="BB385" s="634" t="s">
        <v>643</v>
      </c>
      <c r="BC385" s="1178" t="s">
        <v>643</v>
      </c>
      <c r="BD385" s="1151" t="str">
        <f>IFERROR(IF(Q385="","",IF(ISBLANK(INDEX(内線情報!$G$5:$G$54,Q385)),1,DS385)),"")&amp;""</f>
        <v/>
      </c>
      <c r="BE385" s="1180"/>
      <c r="BP385" s="50" t="s">
        <v>585</v>
      </c>
      <c r="BQ385" s="50" t="str">
        <f>IF(C383="","",INDEX(外線情報!$K$5:$K$16,C383,1))&amp;""</f>
        <v/>
      </c>
      <c r="BR385" s="50" t="s">
        <v>417</v>
      </c>
      <c r="BS385" s="50" t="str">
        <f>IF(C383="","",INDEX(NK･NKG!$CG$5:$CG$52,C383,1))&amp;""</f>
        <v/>
      </c>
      <c r="BT385" s="50" t="s">
        <v>585</v>
      </c>
      <c r="BU385" s="50" t="str">
        <f>IF(E383="","",INDEX(外線情報!$K$5:$K$16,E383,1))&amp;""</f>
        <v/>
      </c>
      <c r="BV385" s="50" t="s">
        <v>417</v>
      </c>
      <c r="BW385" s="50" t="str">
        <f>IF(E383="","",INDEX(NK･NKG!$CG$5:$CG$52,E383,1))&amp;""</f>
        <v/>
      </c>
      <c r="BX385" s="50" t="s">
        <v>585</v>
      </c>
      <c r="BY385" s="50" t="str">
        <f>IF(G383="","",INDEX(外線情報!$K$5:$K$16,G383,1))&amp;""</f>
        <v/>
      </c>
      <c r="BZ385" s="50" t="s">
        <v>417</v>
      </c>
      <c r="CA385" s="50" t="str">
        <f>IF(G383="","",INDEX(NK･NKG!$CG$5:$CG$52,G383,1))&amp;""</f>
        <v/>
      </c>
      <c r="CB385" s="50" t="s">
        <v>585</v>
      </c>
      <c r="CC385" s="50" t="str">
        <f>IF(I383="","",INDEX(外線情報!$K$5:$K$16,I383,1))&amp;""</f>
        <v/>
      </c>
      <c r="CD385" s="50" t="s">
        <v>417</v>
      </c>
      <c r="CE385" s="50" t="str">
        <f>IF(I383="","",INDEX(NK･NKG!$CG$5:$CG$52,I383,1))&amp;""</f>
        <v/>
      </c>
      <c r="CF385" s="50" t="s">
        <v>585</v>
      </c>
      <c r="CG385" s="50" t="str">
        <f>IF(K383="","",INDEX(外線情報!$K$5:$K$16,K383,1))&amp;""</f>
        <v/>
      </c>
      <c r="CH385" s="50" t="s">
        <v>417</v>
      </c>
      <c r="CI385" s="50" t="str">
        <f>IF(K383="","",INDEX(NK･NKG!$CG$5:$CG$52,K383,1))&amp;""</f>
        <v/>
      </c>
      <c r="CJ385" s="50" t="s">
        <v>585</v>
      </c>
      <c r="CK385" s="50" t="str">
        <f>IF(M383="","",INDEX(外線情報!$K$5:$K$16,M383,1))&amp;""</f>
        <v/>
      </c>
      <c r="CL385" s="50" t="s">
        <v>417</v>
      </c>
      <c r="CM385" s="50" t="str">
        <f>IF(M383="","",INDEX(NK･NKG!$CG$5:$CG$52,M383,1))&amp;""</f>
        <v/>
      </c>
      <c r="DA385" s="1153" t="str">
        <f t="shared" ref="DA385" si="1027">IF(DA382="grey","grey","")</f>
        <v>grey</v>
      </c>
      <c r="DB385" s="1154"/>
      <c r="DC385" s="1153" t="str">
        <f t="shared" ref="DC385" si="1028">IF(DC382="grey","grey","")</f>
        <v>grey</v>
      </c>
      <c r="DD385" s="1154"/>
      <c r="DE385" s="1153" t="str">
        <f t="shared" ref="DE385" si="1029">IF(DE382="grey","grey","")</f>
        <v>grey</v>
      </c>
      <c r="DF385" s="1154"/>
      <c r="DG385" s="1153" t="str">
        <f t="shared" ref="DG385" si="1030">IF(DG382="grey","grey","")</f>
        <v>grey</v>
      </c>
      <c r="DH385" s="1154"/>
      <c r="DI385" s="1153" t="str">
        <f t="shared" ref="DI385" si="1031">IF(DI382="grey","grey","")</f>
        <v>grey</v>
      </c>
      <c r="DJ385" s="1154"/>
      <c r="DK385" s="1153" t="str">
        <f t="shared" ref="DK385" si="1032">IF(DK382="grey","grey","")</f>
        <v>grey</v>
      </c>
      <c r="DL385" s="1154"/>
      <c r="DM385" s="22" t="str">
        <f>IFERROR(INDEX(内線情報!$BL$5:$BL$41,MATCH(R385,内線情報!$AI$5:$AI$43,0),1),"")</f>
        <v/>
      </c>
      <c r="DS385" s="1141" t="e">
        <f>INDEX(内線情報!$G$5:$G$54,MATCH(Q385,DK,0))</f>
        <v>#N/A</v>
      </c>
      <c r="DV385" s="1153" t="str">
        <f>IF(B383="IK",BQ385,IF(B383="NK",BS385,""))</f>
        <v/>
      </c>
      <c r="DW385" s="1154"/>
      <c r="DX385" s="1155" t="str">
        <f>IF(D383="IK",BU385,IF(D383="NK",BW385,""))</f>
        <v/>
      </c>
      <c r="DY385" s="1156"/>
      <c r="DZ385" s="1155" t="str">
        <f>IF(F383="IK",BY385,IF(F383="NK",CA385,""))</f>
        <v/>
      </c>
      <c r="EA385" s="1156"/>
      <c r="EB385" s="1155" t="str">
        <f>IF(H383="IK",CC385,IF(H383="NK",CE385,""))</f>
        <v/>
      </c>
      <c r="EC385" s="1156"/>
      <c r="ED385" s="1155" t="str">
        <f>IF(J383="IK",CG385,IF(J383="NK",CI385,""))</f>
        <v/>
      </c>
      <c r="EE385" s="1156"/>
      <c r="EF385" s="1155" t="str">
        <f>IF(L383="IK",CK385,IF(L383="NK",CM385,""))</f>
        <v/>
      </c>
      <c r="EG385" s="1156"/>
      <c r="ET385" s="1153"/>
      <c r="EU385" s="1154"/>
      <c r="EV385" s="1153"/>
      <c r="EW385" s="1154"/>
      <c r="EX385" s="1153"/>
      <c r="EY385" s="1154"/>
      <c r="EZ385" s="1153"/>
      <c r="FA385" s="1154"/>
      <c r="FB385" s="1153"/>
      <c r="FC385" s="1154"/>
      <c r="FD385" s="1153"/>
      <c r="FE385" s="1154"/>
      <c r="FF385" s="411"/>
      <c r="FG385" s="411"/>
      <c r="FH385" s="411"/>
      <c r="FI385" s="411"/>
      <c r="FJ385" s="411"/>
      <c r="FK385" s="411"/>
      <c r="FL385" s="411"/>
      <c r="FM385" s="411"/>
      <c r="FN385" s="411"/>
      <c r="FO385" s="411"/>
      <c r="FP385" s="411"/>
      <c r="FQ385" s="411"/>
      <c r="FR385" s="1153"/>
      <c r="FS385" s="1154"/>
      <c r="FT385" s="1153"/>
      <c r="FU385" s="1154"/>
      <c r="FV385" s="1153"/>
      <c r="FW385" s="1154"/>
      <c r="FX385" s="1153"/>
      <c r="FY385" s="1154"/>
      <c r="FZ385" s="1153"/>
      <c r="GA385" s="1154"/>
      <c r="GB385" s="1153"/>
      <c r="GC385" s="1154"/>
      <c r="GE385" s="1151" t="str">
        <f>IF($GF385="grey","grey","")</f>
        <v>grey</v>
      </c>
      <c r="GF385" s="1151" t="str">
        <f>IF($GG385="grey","grey","")</f>
        <v>grey</v>
      </c>
      <c r="GG385" s="1160" t="str">
        <f>IF(Q385="","grey",IF(COUNTIF(Q:Q,Q385)&gt;1,"red",IF(COUNTIF(_DK,Q385)&gt;0,"","red")))</f>
        <v>grey</v>
      </c>
      <c r="GH385" s="1151" t="str">
        <f>IF($GF385="grey","grey","")</f>
        <v>grey</v>
      </c>
      <c r="GI385" s="633" t="str">
        <f t="shared" ref="GI385:HR385" si="1033">IF(GI358="grey","grey",IF($GG385="grey","grey",IF(S385="","yellow",IF(COUNTIF($CT$6:$CT$21,S385)&gt;0,"","red"))))</f>
        <v>grey</v>
      </c>
      <c r="GJ385" s="633" t="str">
        <f t="shared" si="1033"/>
        <v>grey</v>
      </c>
      <c r="GK385" s="633" t="str">
        <f t="shared" si="1033"/>
        <v>grey</v>
      </c>
      <c r="GL385" s="633" t="str">
        <f t="shared" si="1033"/>
        <v>grey</v>
      </c>
      <c r="GM385" s="633" t="str">
        <f t="shared" si="1033"/>
        <v>grey</v>
      </c>
      <c r="GN385" s="633" t="str">
        <f t="shared" si="1033"/>
        <v>grey</v>
      </c>
      <c r="GO385" s="633" t="str">
        <f t="shared" si="1033"/>
        <v>grey</v>
      </c>
      <c r="GP385" s="633" t="str">
        <f t="shared" si="1033"/>
        <v>grey</v>
      </c>
      <c r="GQ385" s="633" t="str">
        <f t="shared" si="1033"/>
        <v>grey</v>
      </c>
      <c r="GR385" s="633" t="str">
        <f t="shared" si="1033"/>
        <v>grey</v>
      </c>
      <c r="GS385" s="633" t="str">
        <f t="shared" si="1033"/>
        <v>grey</v>
      </c>
      <c r="GT385" s="633" t="str">
        <f t="shared" si="1033"/>
        <v>grey</v>
      </c>
      <c r="GU385" s="633" t="str">
        <f t="shared" si="1033"/>
        <v>grey</v>
      </c>
      <c r="GV385" s="633" t="str">
        <f t="shared" si="1033"/>
        <v>grey</v>
      </c>
      <c r="GW385" s="633" t="str">
        <f t="shared" si="1033"/>
        <v>grey</v>
      </c>
      <c r="GX385" s="633" t="str">
        <f t="shared" si="1033"/>
        <v>grey</v>
      </c>
      <c r="GY385" s="633" t="str">
        <f t="shared" si="1033"/>
        <v>grey</v>
      </c>
      <c r="GZ385" s="633" t="str">
        <f t="shared" si="1033"/>
        <v>grey</v>
      </c>
      <c r="HA385" s="633" t="str">
        <f t="shared" si="1033"/>
        <v>grey</v>
      </c>
      <c r="HB385" s="633" t="str">
        <f t="shared" si="1033"/>
        <v>grey</v>
      </c>
      <c r="HC385" s="633" t="str">
        <f t="shared" si="1033"/>
        <v>grey</v>
      </c>
      <c r="HD385" s="633" t="str">
        <f t="shared" si="1033"/>
        <v>grey</v>
      </c>
      <c r="HE385" s="633" t="str">
        <f t="shared" si="1033"/>
        <v>grey</v>
      </c>
      <c r="HF385" s="633" t="str">
        <f t="shared" si="1033"/>
        <v>grey</v>
      </c>
      <c r="HG385" s="633" t="str">
        <f t="shared" si="1033"/>
        <v>grey</v>
      </c>
      <c r="HH385" s="633" t="str">
        <f t="shared" si="1033"/>
        <v>grey</v>
      </c>
      <c r="HI385" s="633" t="str">
        <f t="shared" si="1033"/>
        <v>grey</v>
      </c>
      <c r="HJ385" s="633" t="str">
        <f t="shared" si="1033"/>
        <v>grey</v>
      </c>
      <c r="HK385" s="633" t="str">
        <f t="shared" si="1033"/>
        <v>grey</v>
      </c>
      <c r="HL385" s="633" t="str">
        <f t="shared" si="1033"/>
        <v>grey</v>
      </c>
      <c r="HM385" s="633" t="str">
        <f t="shared" si="1033"/>
        <v>grey</v>
      </c>
      <c r="HN385" s="633" t="str">
        <f t="shared" si="1033"/>
        <v>grey</v>
      </c>
      <c r="HO385" s="633" t="str">
        <f t="shared" si="1033"/>
        <v>grey</v>
      </c>
      <c r="HP385" s="633" t="str">
        <f t="shared" si="1033"/>
        <v>grey</v>
      </c>
      <c r="HQ385" s="633" t="str">
        <f t="shared" si="1033"/>
        <v>grey</v>
      </c>
      <c r="HR385" s="633" t="str">
        <f t="shared" si="1033"/>
        <v>grey</v>
      </c>
      <c r="HS385" s="1162" t="str">
        <f t="shared" ref="HS385" si="1034">IF($GG385="grey","grey",IF(BC385="","",IF(COUNTIF($CV$6:$CV$7,BC385)&gt;0,"","red")))</f>
        <v>grey</v>
      </c>
      <c r="HT385" s="1151" t="str">
        <f t="shared" ref="HT385:HU385" si="1035">IF($GG385="grey","grey","")</f>
        <v>grey</v>
      </c>
      <c r="HU385" s="1160" t="str">
        <f t="shared" si="1035"/>
        <v>grey</v>
      </c>
    </row>
    <row r="386" spans="2:229">
      <c r="B386" s="1182" t="s">
        <v>1318</v>
      </c>
      <c r="C386" s="1183"/>
      <c r="D386" s="1182" t="s">
        <v>1318</v>
      </c>
      <c r="E386" s="1183"/>
      <c r="F386" s="1182" t="s">
        <v>1318</v>
      </c>
      <c r="G386" s="1183"/>
      <c r="H386" s="1182" t="s">
        <v>1318</v>
      </c>
      <c r="I386" s="1183"/>
      <c r="J386" s="1182" t="s">
        <v>1318</v>
      </c>
      <c r="K386" s="1183"/>
      <c r="L386" s="1182" t="s">
        <v>1318</v>
      </c>
      <c r="M386" s="1183"/>
      <c r="O386" s="1152"/>
      <c r="P386" s="1152"/>
      <c r="Q386" s="1161"/>
      <c r="R386" s="1152"/>
      <c r="S386" s="635" t="s">
        <v>643</v>
      </c>
      <c r="T386" s="635" t="s">
        <v>643</v>
      </c>
      <c r="U386" s="635" t="s">
        <v>643</v>
      </c>
      <c r="V386" s="635" t="s">
        <v>643</v>
      </c>
      <c r="W386" s="635" t="s">
        <v>643</v>
      </c>
      <c r="X386" s="635" t="s">
        <v>643</v>
      </c>
      <c r="Y386" s="635" t="s">
        <v>643</v>
      </c>
      <c r="Z386" s="635" t="s">
        <v>643</v>
      </c>
      <c r="AA386" s="635" t="s">
        <v>643</v>
      </c>
      <c r="AB386" s="635" t="s">
        <v>643</v>
      </c>
      <c r="AC386" s="635" t="s">
        <v>643</v>
      </c>
      <c r="AD386" s="635" t="s">
        <v>643</v>
      </c>
      <c r="AE386" s="635" t="s">
        <v>643</v>
      </c>
      <c r="AF386" s="635" t="s">
        <v>643</v>
      </c>
      <c r="AG386" s="635" t="s">
        <v>643</v>
      </c>
      <c r="AH386" s="635" t="s">
        <v>643</v>
      </c>
      <c r="AI386" s="635" t="s">
        <v>643</v>
      </c>
      <c r="AJ386" s="635" t="s">
        <v>643</v>
      </c>
      <c r="AK386" s="635" t="s">
        <v>643</v>
      </c>
      <c r="AL386" s="635" t="s">
        <v>643</v>
      </c>
      <c r="AM386" s="635" t="s">
        <v>643</v>
      </c>
      <c r="AN386" s="635" t="s">
        <v>643</v>
      </c>
      <c r="AO386" s="635" t="s">
        <v>643</v>
      </c>
      <c r="AP386" s="635" t="s">
        <v>643</v>
      </c>
      <c r="AQ386" s="635" t="s">
        <v>643</v>
      </c>
      <c r="AR386" s="635" t="s">
        <v>643</v>
      </c>
      <c r="AS386" s="635" t="s">
        <v>643</v>
      </c>
      <c r="AT386" s="635" t="s">
        <v>643</v>
      </c>
      <c r="AU386" s="635" t="s">
        <v>643</v>
      </c>
      <c r="AV386" s="635" t="s">
        <v>643</v>
      </c>
      <c r="AW386" s="635" t="s">
        <v>643</v>
      </c>
      <c r="AX386" s="635" t="s">
        <v>643</v>
      </c>
      <c r="AY386" s="635" t="s">
        <v>643</v>
      </c>
      <c r="AZ386" s="635" t="s">
        <v>643</v>
      </c>
      <c r="BA386" s="635" t="s">
        <v>643</v>
      </c>
      <c r="BB386" s="635" t="s">
        <v>643</v>
      </c>
      <c r="BC386" s="1179"/>
      <c r="BD386" s="1152"/>
      <c r="BE386" s="1181"/>
      <c r="DA386" s="1164" t="str">
        <f>IF(DA382="grey","grey",IF(AND(B383&lt;&gt;$BG$7,B383&lt;&gt;$BG$9,B383&lt;&gt;$BG$13,B383&lt;&gt;$BG$12),"grey",IF(B386="","yellow",IF(COUNTIF($CN$6:$CN$32,B386)&gt;0,"","red"))))</f>
        <v>grey</v>
      </c>
      <c r="DB386" s="1165"/>
      <c r="DC386" s="1164" t="str">
        <f>IF(DC382="grey","grey",IF(AND(D383&lt;&gt;$BG$7,D383&lt;&gt;$BG$9,D383&lt;&gt;$BG$13,D383&lt;&gt;$BG$12),"grey",IF(D386="","yellow",IF(COUNTIF($CN$6:$CN$32,D386)&gt;0,"","red"))))</f>
        <v>grey</v>
      </c>
      <c r="DD386" s="1165"/>
      <c r="DE386" s="1164" t="str">
        <f>IF(DE382="grey","grey",IF(AND(F383&lt;&gt;$BG$7,F383&lt;&gt;$BG$9,F383&lt;&gt;$BG$13,F383&lt;&gt;$BG$12),"grey",IF(F386="","yellow",IF(COUNTIF($CN$6:$CN$32,F386)&gt;0,"","red"))))</f>
        <v>grey</v>
      </c>
      <c r="DF386" s="1165"/>
      <c r="DG386" s="1164" t="str">
        <f>IF(DG382="grey","grey",IF(AND(H383&lt;&gt;$BG$7,H383&lt;&gt;$BG$9,H383&lt;&gt;$BG$13,H383&lt;&gt;$BG$12),"grey",IF(H386="","yellow",IF(COUNTIF($CN$6:$CN$32,H386)&gt;0,"","red"))))</f>
        <v>grey</v>
      </c>
      <c r="DH386" s="1165"/>
      <c r="DI386" s="1164" t="str">
        <f>IF(DI382="grey","grey",IF(AND(J383&lt;&gt;$BG$7,J383&lt;&gt;$BG$9,J383&lt;&gt;$BG$13,J383&lt;&gt;$BG$12),"grey",IF(J386="","yellow",IF(COUNTIF($CN$6:$CN$32,J386)&gt;0,"","red"))))</f>
        <v>grey</v>
      </c>
      <c r="DJ386" s="1165"/>
      <c r="DK386" s="1164" t="str">
        <f>IF(DK382="grey","grey",IF(AND(L383&lt;&gt;$BG$7,L383&lt;&gt;$BG$9,L383&lt;&gt;$BG$13,L383&lt;&gt;$BG$12),"grey",IF(L386="","yellow",IF(COUNTIF($CN$6:$CN$32,L386)&gt;0,"","red"))))</f>
        <v>grey</v>
      </c>
      <c r="DL386" s="1165"/>
      <c r="DM386" s="22" t="str">
        <f>IFERROR(INDEX(内線情報!$BL$5:$BL$41,MATCH(R386,内線情報!$AI$5:$AI$43,0),1),"")</f>
        <v/>
      </c>
      <c r="DR386" s="22">
        <f>MAX(DR$2:DR385)</f>
        <v>1</v>
      </c>
      <c r="DS386" s="1141"/>
      <c r="DV386" s="1153"/>
      <c r="DW386" s="1154"/>
      <c r="DX386" s="1153"/>
      <c r="DY386" s="1154"/>
      <c r="DZ386" s="1153"/>
      <c r="EA386" s="1154"/>
      <c r="EB386" s="1153"/>
      <c r="EC386" s="1154"/>
      <c r="ED386" s="1153"/>
      <c r="EE386" s="1154"/>
      <c r="EF386" s="1153"/>
      <c r="EG386" s="1154"/>
      <c r="ET386" s="1153"/>
      <c r="EU386" s="1154"/>
      <c r="EV386" s="1153"/>
      <c r="EW386" s="1154"/>
      <c r="EX386" s="1153"/>
      <c r="EY386" s="1154"/>
      <c r="EZ386" s="1153"/>
      <c r="FA386" s="1154"/>
      <c r="FB386" s="1153"/>
      <c r="FC386" s="1154"/>
      <c r="FD386" s="1153"/>
      <c r="FE386" s="1154"/>
      <c r="FF386" s="411"/>
      <c r="FG386" s="411"/>
      <c r="FH386" s="411"/>
      <c r="FI386" s="411"/>
      <c r="FJ386" s="411"/>
      <c r="FK386" s="411"/>
      <c r="FL386" s="411"/>
      <c r="FM386" s="411"/>
      <c r="FN386" s="411"/>
      <c r="FO386" s="411"/>
      <c r="FP386" s="411"/>
      <c r="FQ386" s="411"/>
      <c r="FR386" s="1153"/>
      <c r="FS386" s="1154"/>
      <c r="FT386" s="1153"/>
      <c r="FU386" s="1154"/>
      <c r="FV386" s="1153"/>
      <c r="FW386" s="1154"/>
      <c r="FX386" s="1153"/>
      <c r="FY386" s="1154"/>
      <c r="FZ386" s="1153"/>
      <c r="GA386" s="1154"/>
      <c r="GB386" s="1153"/>
      <c r="GC386" s="1154"/>
      <c r="GE386" s="1152"/>
      <c r="GF386" s="1152"/>
      <c r="GG386" s="1161"/>
      <c r="GH386" s="1152"/>
      <c r="GI386" s="633" t="str">
        <f t="shared" ref="GI386:HR386" si="1036">IF(GI358="grey","grey",IF($GG385="grey","grey",IF(S386="","yellow",IF(COUNTIF($CW$6:$CW$7,S386)&gt;0,"","red"))))</f>
        <v>grey</v>
      </c>
      <c r="GJ386" s="633" t="str">
        <f t="shared" si="1036"/>
        <v>grey</v>
      </c>
      <c r="GK386" s="633" t="str">
        <f t="shared" si="1036"/>
        <v>grey</v>
      </c>
      <c r="GL386" s="633" t="str">
        <f t="shared" si="1036"/>
        <v>grey</v>
      </c>
      <c r="GM386" s="633" t="str">
        <f t="shared" si="1036"/>
        <v>grey</v>
      </c>
      <c r="GN386" s="633" t="str">
        <f t="shared" si="1036"/>
        <v>grey</v>
      </c>
      <c r="GO386" s="633" t="str">
        <f t="shared" si="1036"/>
        <v>grey</v>
      </c>
      <c r="GP386" s="633" t="str">
        <f t="shared" si="1036"/>
        <v>grey</v>
      </c>
      <c r="GQ386" s="633" t="str">
        <f t="shared" si="1036"/>
        <v>grey</v>
      </c>
      <c r="GR386" s="633" t="str">
        <f t="shared" si="1036"/>
        <v>grey</v>
      </c>
      <c r="GS386" s="633" t="str">
        <f t="shared" si="1036"/>
        <v>grey</v>
      </c>
      <c r="GT386" s="633" t="str">
        <f t="shared" si="1036"/>
        <v>grey</v>
      </c>
      <c r="GU386" s="633" t="str">
        <f t="shared" si="1036"/>
        <v>grey</v>
      </c>
      <c r="GV386" s="633" t="str">
        <f t="shared" si="1036"/>
        <v>grey</v>
      </c>
      <c r="GW386" s="633" t="str">
        <f t="shared" si="1036"/>
        <v>grey</v>
      </c>
      <c r="GX386" s="633" t="str">
        <f t="shared" si="1036"/>
        <v>grey</v>
      </c>
      <c r="GY386" s="633" t="str">
        <f t="shared" si="1036"/>
        <v>grey</v>
      </c>
      <c r="GZ386" s="633" t="str">
        <f t="shared" si="1036"/>
        <v>grey</v>
      </c>
      <c r="HA386" s="633" t="str">
        <f t="shared" si="1036"/>
        <v>grey</v>
      </c>
      <c r="HB386" s="633" t="str">
        <f t="shared" si="1036"/>
        <v>grey</v>
      </c>
      <c r="HC386" s="633" t="str">
        <f t="shared" si="1036"/>
        <v>grey</v>
      </c>
      <c r="HD386" s="633" t="str">
        <f t="shared" si="1036"/>
        <v>grey</v>
      </c>
      <c r="HE386" s="633" t="str">
        <f t="shared" si="1036"/>
        <v>grey</v>
      </c>
      <c r="HF386" s="633" t="str">
        <f t="shared" si="1036"/>
        <v>grey</v>
      </c>
      <c r="HG386" s="633" t="str">
        <f t="shared" si="1036"/>
        <v>grey</v>
      </c>
      <c r="HH386" s="633" t="str">
        <f t="shared" si="1036"/>
        <v>grey</v>
      </c>
      <c r="HI386" s="633" t="str">
        <f t="shared" si="1036"/>
        <v>grey</v>
      </c>
      <c r="HJ386" s="633" t="str">
        <f t="shared" si="1036"/>
        <v>grey</v>
      </c>
      <c r="HK386" s="633" t="str">
        <f t="shared" si="1036"/>
        <v>grey</v>
      </c>
      <c r="HL386" s="633" t="str">
        <f t="shared" si="1036"/>
        <v>grey</v>
      </c>
      <c r="HM386" s="633" t="str">
        <f t="shared" si="1036"/>
        <v>grey</v>
      </c>
      <c r="HN386" s="633" t="str">
        <f t="shared" si="1036"/>
        <v>grey</v>
      </c>
      <c r="HO386" s="633" t="str">
        <f t="shared" si="1036"/>
        <v>grey</v>
      </c>
      <c r="HP386" s="633" t="str">
        <f t="shared" si="1036"/>
        <v>grey</v>
      </c>
      <c r="HQ386" s="633" t="str">
        <f t="shared" si="1036"/>
        <v>grey</v>
      </c>
      <c r="HR386" s="633" t="str">
        <f t="shared" si="1036"/>
        <v>grey</v>
      </c>
      <c r="HS386" s="1163"/>
      <c r="HT386" s="1152"/>
      <c r="HU386" s="1161"/>
    </row>
    <row r="388" spans="2:229">
      <c r="B388" s="28" t="s">
        <v>17</v>
      </c>
      <c r="C388" s="18"/>
      <c r="D388" s="18"/>
      <c r="E388" s="18"/>
      <c r="F388" s="18"/>
      <c r="G388" s="18"/>
      <c r="H388" s="18"/>
      <c r="I388" s="18"/>
      <c r="J388" s="26"/>
      <c r="K388" s="26"/>
      <c r="L388" s="26"/>
      <c r="M388" s="26"/>
      <c r="N388" s="22"/>
      <c r="O388" s="23"/>
      <c r="P388" s="22"/>
      <c r="Q388" s="23"/>
      <c r="R388" s="430"/>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3"/>
      <c r="DA388" s="1174" t="s">
        <v>17</v>
      </c>
      <c r="DB388" s="1174"/>
      <c r="DC388" s="1174" t="s">
        <v>17</v>
      </c>
      <c r="DD388" s="1174"/>
      <c r="DE388" s="1174" t="s">
        <v>17</v>
      </c>
      <c r="DF388" s="1174"/>
      <c r="DG388" s="1174" t="s">
        <v>17</v>
      </c>
      <c r="DH388" s="1174"/>
      <c r="DI388" s="1174" t="s">
        <v>17</v>
      </c>
      <c r="DJ388" s="1174"/>
      <c r="DK388" s="1174" t="s">
        <v>17</v>
      </c>
      <c r="DL388" s="1174"/>
    </row>
    <row r="389" spans="2:229">
      <c r="B389" s="1186" t="s">
        <v>276</v>
      </c>
      <c r="C389" s="1187"/>
      <c r="D389" s="1186" t="s">
        <v>277</v>
      </c>
      <c r="E389" s="1187"/>
      <c r="F389" s="1186" t="s">
        <v>278</v>
      </c>
      <c r="G389" s="1187"/>
      <c r="H389" s="1186" t="s">
        <v>279</v>
      </c>
      <c r="I389" s="1187"/>
      <c r="J389" s="1186" t="s">
        <v>280</v>
      </c>
      <c r="K389" s="1187"/>
      <c r="L389" s="1186" t="s">
        <v>281</v>
      </c>
      <c r="M389" s="1187"/>
      <c r="O389" s="32" t="s">
        <v>282</v>
      </c>
      <c r="P389" s="33" t="s">
        <v>283</v>
      </c>
      <c r="S389" s="1148" t="s">
        <v>284</v>
      </c>
      <c r="T389" s="1149"/>
      <c r="U389" s="1149"/>
      <c r="V389" s="1149"/>
      <c r="W389" s="1149"/>
      <c r="X389" s="1149"/>
      <c r="Y389" s="1149"/>
      <c r="Z389" s="1149"/>
      <c r="AA389" s="1149"/>
      <c r="AB389" s="1149"/>
      <c r="AC389" s="1149"/>
      <c r="AD389" s="1149"/>
      <c r="AE389" s="1149"/>
      <c r="AF389" s="1149"/>
      <c r="AG389" s="1149"/>
      <c r="AH389" s="1149"/>
      <c r="AI389" s="1149"/>
      <c r="AJ389" s="1149"/>
      <c r="AK389" s="1149"/>
      <c r="AL389" s="1149"/>
      <c r="AM389" s="1149"/>
      <c r="AN389" s="1149"/>
      <c r="AO389" s="1149"/>
      <c r="AP389" s="1149"/>
      <c r="AQ389" s="1149"/>
      <c r="AR389" s="1149"/>
      <c r="AS389" s="1149"/>
      <c r="AT389" s="1149"/>
      <c r="AU389" s="1149"/>
      <c r="AV389" s="1149"/>
      <c r="AW389" s="1149"/>
      <c r="AX389" s="1149"/>
      <c r="AY389" s="1149"/>
      <c r="AZ389" s="1149"/>
      <c r="BA389" s="1149"/>
      <c r="BB389" s="1150"/>
      <c r="DA389" s="1166" t="str">
        <f>IFERROR(IF(COUNT(Q393:Q418)&gt;0,IF($DN392&lt;8,"grey",B389),"grey"),B389)</f>
        <v>grey</v>
      </c>
      <c r="DB389" s="1167"/>
      <c r="DC389" s="1166" t="str">
        <f>IFERROR(IF(COUNT(Q393:Q418)&gt;0,IF($DN392&lt;8,"grey",D389),"grey"),D389)</f>
        <v>grey</v>
      </c>
      <c r="DD389" s="1167"/>
      <c r="DE389" s="1166" t="str">
        <f>IFERROR(IF(COUNT(Q393:Q418)&gt;0,IF($DN392&lt;8,"grey",F389),"grey"),F389)</f>
        <v>grey</v>
      </c>
      <c r="DF389" s="1167"/>
      <c r="DG389" s="1166" t="str">
        <f>IFERROR(IF(COUNT(Q393:Q418)&gt;0,IF($DN392&lt;8,"grey",H389),"grey"),H389)</f>
        <v>grey</v>
      </c>
      <c r="DH389" s="1167"/>
      <c r="DI389" s="1166" t="str">
        <f>IFERROR(IF(COUNT(Q393:Q418)&gt;0,IF($DN392&lt;8,"grey",J389),"grey"),J389)</f>
        <v>grey</v>
      </c>
      <c r="DJ389" s="1167"/>
      <c r="DK389" s="1166" t="str">
        <f>IFERROR(IF(COUNT(Q393:Q418)&gt;0,IF($DN392&lt;8,"grey",L389),"grey"),L389)</f>
        <v>grey</v>
      </c>
      <c r="DL389" s="1167"/>
      <c r="DV389" s="1172" t="s">
        <v>1288</v>
      </c>
      <c r="DW389" s="1173"/>
      <c r="DX389" s="1173"/>
      <c r="DY389" s="1173"/>
      <c r="DZ389" s="1173"/>
      <c r="EA389" s="1173"/>
      <c r="EB389" s="1173"/>
      <c r="EC389" s="1173"/>
      <c r="ED389" s="1173"/>
      <c r="EE389" s="1173"/>
      <c r="EF389" s="1173"/>
      <c r="EG389" s="1173"/>
      <c r="EH389" s="1173"/>
      <c r="EI389" s="1173"/>
      <c r="EJ389" s="1173"/>
      <c r="EK389" s="1173"/>
      <c r="EL389" s="1173"/>
      <c r="EM389" s="1173"/>
      <c r="EN389" s="1173"/>
      <c r="EO389" s="1173"/>
      <c r="EP389" s="1173"/>
      <c r="EQ389" s="1173"/>
      <c r="ER389" s="1173"/>
      <c r="ES389" s="1173"/>
      <c r="ET389" s="1173"/>
      <c r="EU389" s="1173"/>
      <c r="EV389" s="1173"/>
      <c r="EW389" s="1173"/>
      <c r="EX389" s="1173"/>
      <c r="EY389" s="1173"/>
      <c r="EZ389" s="1173"/>
      <c r="FA389" s="1173"/>
      <c r="FB389" s="1173"/>
      <c r="FC389" s="1173"/>
      <c r="FD389" s="1173"/>
      <c r="FE389" s="1173"/>
      <c r="FF389" s="429"/>
      <c r="FG389" s="429"/>
      <c r="FH389" s="429"/>
      <c r="FI389" s="429"/>
      <c r="FJ389" s="429"/>
      <c r="FK389" s="429"/>
      <c r="FL389" s="429"/>
      <c r="FM389" s="429"/>
      <c r="FN389" s="429"/>
      <c r="FO389" s="429"/>
      <c r="FP389" s="429"/>
      <c r="FQ389" s="429"/>
      <c r="FR389" s="429"/>
      <c r="FS389" s="429"/>
      <c r="FT389" s="429"/>
      <c r="FU389" s="429"/>
      <c r="FV389" s="429"/>
      <c r="FW389" s="429"/>
      <c r="FX389" s="429"/>
      <c r="FY389" s="429"/>
      <c r="FZ389" s="429"/>
      <c r="GA389" s="429"/>
      <c r="GB389" s="429"/>
      <c r="GC389" s="429"/>
      <c r="GE389" s="32"/>
      <c r="GF389" s="33"/>
      <c r="GI389" s="1148" t="s">
        <v>1290</v>
      </c>
      <c r="GJ389" s="1149"/>
      <c r="GK389" s="1149"/>
      <c r="GL389" s="1149"/>
      <c r="GM389" s="1149"/>
      <c r="GN389" s="1149"/>
      <c r="GO389" s="1149"/>
      <c r="GP389" s="1149"/>
      <c r="GQ389" s="1149"/>
      <c r="GR389" s="1149"/>
      <c r="GS389" s="1149"/>
      <c r="GT389" s="1149"/>
      <c r="GU389" s="1149"/>
      <c r="GV389" s="1149"/>
      <c r="GW389" s="1149"/>
      <c r="GX389" s="1149"/>
      <c r="GY389" s="1149"/>
      <c r="GZ389" s="1149"/>
      <c r="HA389" s="1149"/>
      <c r="HB389" s="1149"/>
      <c r="HC389" s="1149"/>
      <c r="HD389" s="1149"/>
      <c r="HE389" s="1149"/>
      <c r="HF389" s="1149"/>
      <c r="HG389" s="1149"/>
      <c r="HH389" s="1149"/>
      <c r="HI389" s="1149"/>
      <c r="HJ389" s="1149"/>
      <c r="HK389" s="1149"/>
      <c r="HL389" s="1149"/>
      <c r="HM389" s="1149"/>
      <c r="HN389" s="1149"/>
      <c r="HO389" s="1149"/>
      <c r="HP389" s="1149"/>
      <c r="HQ389" s="1149"/>
      <c r="HR389" s="1150"/>
    </row>
    <row r="390" spans="2:229">
      <c r="B390" s="34" t="s">
        <v>57</v>
      </c>
      <c r="C390" s="35"/>
      <c r="D390" s="34" t="s">
        <v>57</v>
      </c>
      <c r="E390" s="35"/>
      <c r="F390" s="34" t="s">
        <v>57</v>
      </c>
      <c r="G390" s="35"/>
      <c r="H390" s="34" t="s">
        <v>57</v>
      </c>
      <c r="I390" s="35"/>
      <c r="J390" s="34" t="s">
        <v>57</v>
      </c>
      <c r="K390" s="35"/>
      <c r="L390" s="34" t="s">
        <v>57</v>
      </c>
      <c r="M390" s="35"/>
      <c r="O390" s="36" t="str">
        <f>IF(SUM(Q392:Q418)&gt;0,DR390,"")</f>
        <v/>
      </c>
      <c r="P390" s="37">
        <f>COUNT(Q392:Q418)</f>
        <v>0</v>
      </c>
      <c r="S390" s="38">
        <v>1</v>
      </c>
      <c r="T390" s="38">
        <v>2</v>
      </c>
      <c r="U390" s="38">
        <v>3</v>
      </c>
      <c r="V390" s="38">
        <v>4</v>
      </c>
      <c r="W390" s="38">
        <v>5</v>
      </c>
      <c r="X390" s="38">
        <v>6</v>
      </c>
      <c r="Y390" s="38">
        <v>7</v>
      </c>
      <c r="Z390" s="38">
        <v>8</v>
      </c>
      <c r="AA390" s="38">
        <v>9</v>
      </c>
      <c r="AB390" s="38">
        <v>10</v>
      </c>
      <c r="AC390" s="38">
        <v>11</v>
      </c>
      <c r="AD390" s="38">
        <v>12</v>
      </c>
      <c r="AE390" s="38">
        <v>13</v>
      </c>
      <c r="AF390" s="38">
        <v>14</v>
      </c>
      <c r="AG390" s="38">
        <v>15</v>
      </c>
      <c r="AH390" s="38">
        <v>16</v>
      </c>
      <c r="AI390" s="38">
        <v>17</v>
      </c>
      <c r="AJ390" s="38">
        <v>18</v>
      </c>
      <c r="AK390" s="38">
        <v>19</v>
      </c>
      <c r="AL390" s="38">
        <v>20</v>
      </c>
      <c r="AM390" s="38">
        <v>21</v>
      </c>
      <c r="AN390" s="38">
        <v>22</v>
      </c>
      <c r="AO390" s="38">
        <v>23</v>
      </c>
      <c r="AP390" s="38">
        <v>24</v>
      </c>
      <c r="AQ390" s="38">
        <v>25</v>
      </c>
      <c r="AR390" s="38">
        <v>26</v>
      </c>
      <c r="AS390" s="38">
        <v>27</v>
      </c>
      <c r="AT390" s="38">
        <v>28</v>
      </c>
      <c r="AU390" s="38">
        <v>29</v>
      </c>
      <c r="AV390" s="38">
        <v>30</v>
      </c>
      <c r="AW390" s="38">
        <v>31</v>
      </c>
      <c r="AX390" s="38">
        <v>32</v>
      </c>
      <c r="AY390" s="38">
        <v>33</v>
      </c>
      <c r="AZ390" s="38">
        <v>34</v>
      </c>
      <c r="BA390" s="38">
        <v>35</v>
      </c>
      <c r="BB390" s="38">
        <v>36</v>
      </c>
      <c r="BP390" s="50" t="s">
        <v>589</v>
      </c>
      <c r="BQ390" s="52"/>
      <c r="BR390" s="50" t="s">
        <v>417</v>
      </c>
      <c r="BS390" s="52"/>
      <c r="BT390" s="50" t="s">
        <v>589</v>
      </c>
      <c r="BU390" s="52"/>
      <c r="BV390" s="50" t="s">
        <v>417</v>
      </c>
      <c r="BW390" s="52"/>
      <c r="BX390" s="50" t="s">
        <v>589</v>
      </c>
      <c r="BY390" s="52"/>
      <c r="BZ390" s="50" t="s">
        <v>417</v>
      </c>
      <c r="CA390" s="52"/>
      <c r="CB390" s="50" t="s">
        <v>589</v>
      </c>
      <c r="CC390" s="52"/>
      <c r="CD390" s="50" t="s">
        <v>417</v>
      </c>
      <c r="CE390" s="52"/>
      <c r="CF390" s="50" t="s">
        <v>589</v>
      </c>
      <c r="CG390" s="52"/>
      <c r="CH390" s="50" t="s">
        <v>417</v>
      </c>
      <c r="CI390" s="52"/>
      <c r="CJ390" s="50" t="s">
        <v>589</v>
      </c>
      <c r="CK390" s="52"/>
      <c r="CL390" s="50" t="s">
        <v>417</v>
      </c>
      <c r="CM390" s="52"/>
      <c r="DA390" s="34" t="str">
        <f>IF(DA389="grey","grey",IF(B390="","yellow",IF(COUNTIF($BG$6:$BG$39,B390)&gt;0,"","red")))</f>
        <v>grey</v>
      </c>
      <c r="DB390" s="35" t="str">
        <f ca="1">IF(DA389="grey","grey",IFERROR(IF(COUNTIF(INDIRECT(B390),SUBSTITUTE(C390,"*","~")),EU390,"red"),IF(AND(C390&lt;&gt;$BG$7,C390&lt;&gt;$BG$8,C390&lt;&gt;$BG$9,C390&lt;&gt;$BG$10,C390&lt;&gt;$BG$11,C390&lt;&gt;$BG$12,C390&lt;&gt;$BG$13),"grey",EU390)))</f>
        <v>grey</v>
      </c>
      <c r="DC390" s="34" t="str">
        <f>IF(DC389="grey","grey",IF(D390="","yellow",IF(COUNTIF($BG$6:$BG$39,D390)&gt;0,"","red")))</f>
        <v>grey</v>
      </c>
      <c r="DD390" s="35" t="str">
        <f ca="1">IF(DC389="grey","grey",IFERROR(IF(COUNTIF(INDIRECT(D390),SUBSTITUTE(E390,"*","~")),EW390,"red"),IF(AND(E390&lt;&gt;$BG$7,E390&lt;&gt;$BG$8,E390&lt;&gt;$BG$9,E390&lt;&gt;$BG$10,E390&lt;&gt;$BG$11,E390&lt;&gt;$BG$12,E390&lt;&gt;$BG$13),"grey",EW390)))</f>
        <v>grey</v>
      </c>
      <c r="DE390" s="34" t="str">
        <f>IF(DE389="grey","grey",IF(F390="","yellow",IF(COUNTIF($BG$6:$BG$39,F390)&gt;0,"","red")))</f>
        <v>grey</v>
      </c>
      <c r="DF390" s="35" t="str">
        <f ca="1">IF(DE389="grey","grey",IFERROR(IF(COUNTIF(INDIRECT(F390),SUBSTITUTE(G390,"*","~")),EY390,"red"),IF(AND(G390&lt;&gt;$BG$7,G390&lt;&gt;$BG$8,G390&lt;&gt;$BG$9,G390&lt;&gt;$BG$10,G390&lt;&gt;$BG$11,G390&lt;&gt;$BG$12,G390&lt;&gt;$BG$13),"grey",EY390)))</f>
        <v>grey</v>
      </c>
      <c r="DG390" s="34" t="str">
        <f>IF(DG389="grey","grey",IF(H390="","yellow",IF(COUNTIF($BG$6:$BG$39,H390)&gt;0,"","red")))</f>
        <v>grey</v>
      </c>
      <c r="DH390" s="35" t="str">
        <f ca="1">IF(DG389="grey","grey",IFERROR(IF(COUNTIF(INDIRECT(H390),SUBSTITUTE(I390,"*","~")),FA390,"red"),IF(AND(I390&lt;&gt;$BG$7,I390&lt;&gt;$BG$8,I390&lt;&gt;$BG$9,I390&lt;&gt;$BG$10,I390&lt;&gt;$BG$11,I390&lt;&gt;$BG$12,I390&lt;&gt;$BG$13),"grey",FA390)))</f>
        <v>grey</v>
      </c>
      <c r="DI390" s="34" t="str">
        <f>IF(DI389="grey","grey",IF(J390="","yellow",IF(COUNTIF($BG$6:$BG$39,J390)&gt;0,"","red")))</f>
        <v>grey</v>
      </c>
      <c r="DJ390" s="35" t="str">
        <f ca="1">IF(DI389="grey","grey",IFERROR(IF(COUNTIF(INDIRECT(J390),SUBSTITUTE(K390,"*","~")),FC390,"red"),IF(AND(K390&lt;&gt;$BG$7,K390&lt;&gt;$BG$8,K390&lt;&gt;$BG$9,K390&lt;&gt;$BG$10,K390&lt;&gt;$BG$11,K390&lt;&gt;$BG$12,K390&lt;&gt;$BG$13),"grey",FC390)))</f>
        <v>grey</v>
      </c>
      <c r="DK390" s="34" t="str">
        <f>IF(DK389="grey","grey",IF(L390="","yellow",IF(COUNTIF($BG$6:$BG$39,L390)&gt;0,"","red")))</f>
        <v>grey</v>
      </c>
      <c r="DL390" s="35" t="str">
        <f ca="1">IF(DK389="grey","grey",IFERROR(IF(COUNTIF(INDIRECT(L390),SUBSTITUTE(M390,"*","~")),FE390,"red"),IF(AND(M390&lt;&gt;$BG$7,M390&lt;&gt;$BG$8,M390&lt;&gt;$BG$9,M390&lt;&gt;$BG$10,M390&lt;&gt;$BG$11,M390&lt;&gt;$BG$12,M390&lt;&gt;$BG$13),"grey",FE390)))</f>
        <v>grey</v>
      </c>
      <c r="DR390" s="22" t="str">
        <f>IF(P390&gt;0,DR386+1,"")</f>
        <v/>
      </c>
      <c r="DS390" s="396"/>
      <c r="DV390" s="34" t="str">
        <f>CONCATENATE(B390,C390)</f>
        <v>未使用</v>
      </c>
      <c r="DW390" s="35"/>
      <c r="DX390" s="34" t="str">
        <f>CONCATENATE(D390,E390)</f>
        <v>未使用</v>
      </c>
      <c r="DY390" s="35"/>
      <c r="DZ390" s="34" t="str">
        <f>CONCATENATE(F390,G390)</f>
        <v>未使用</v>
      </c>
      <c r="EA390" s="35"/>
      <c r="EB390" s="34" t="str">
        <f>CONCATENATE(H390,I390)</f>
        <v>未使用</v>
      </c>
      <c r="EC390" s="35"/>
      <c r="ED390" s="34" t="str">
        <f>CONCATENATE(J390,K390)</f>
        <v>未使用</v>
      </c>
      <c r="EE390" s="35"/>
      <c r="EF390" s="34" t="str">
        <f>CONCATENATE(L390,M390)</f>
        <v>未使用</v>
      </c>
      <c r="EG390" s="35"/>
      <c r="EH390" s="22">
        <f>COUNTIF($DV$6:$EG$34,DV390)</f>
        <v>18</v>
      </c>
      <c r="EJ390" s="22">
        <f>COUNTIF($DV$6:$EG$34,DX390)</f>
        <v>18</v>
      </c>
      <c r="EL390" s="22">
        <f>COUNTIF($DV$6:$EG$34,DZ390)</f>
        <v>18</v>
      </c>
      <c r="EN390" s="22">
        <f>COUNTIF($DV$6:$EG$34,EB390)</f>
        <v>18</v>
      </c>
      <c r="EP390" s="22">
        <f>COUNTIF($DV$6:$EG$34,ED390)</f>
        <v>18</v>
      </c>
      <c r="ER390" s="22">
        <f>COUNTIF($DV$6:$EG$34,EF390)</f>
        <v>18</v>
      </c>
      <c r="ET390" s="34" t="str">
        <f>IF(DV390="未使用","",IF(EH390&lt;2,"","red"))</f>
        <v/>
      </c>
      <c r="EU390" s="35" t="str">
        <f>IF(B390="ボックスキー","",IF(C390="","red",FS390))</f>
        <v>red</v>
      </c>
      <c r="EV390" s="34" t="str">
        <f>IF(DX390="未使用","",IF(EJ390&lt;2,"","red"))</f>
        <v/>
      </c>
      <c r="EW390" s="35" t="str">
        <f>IF(D390="ボックスキー","",IF(E390="","red",FU390))</f>
        <v>red</v>
      </c>
      <c r="EX390" s="34" t="str">
        <f>IF(DZ390="未使用","",IF(EL390&lt;2,"","red"))</f>
        <v/>
      </c>
      <c r="EY390" s="35" t="str">
        <f>IF(F390="ボックスキー","",IF(G390="","red",FW390))</f>
        <v>red</v>
      </c>
      <c r="EZ390" s="34" t="str">
        <f>IF(EB390="未使用","",IF(EN390&lt;2,"","red"))</f>
        <v/>
      </c>
      <c r="FA390" s="35" t="str">
        <f>IF(H390="ボックスキー","",IF(I390="","red",FY390))</f>
        <v>red</v>
      </c>
      <c r="FB390" s="34" t="str">
        <f>IF(ED390="未使用","",IF(EP390&lt;2,"","red"))</f>
        <v/>
      </c>
      <c r="FC390" s="35" t="str">
        <f>IF(J390="ボックスキー","",IF(K390="","red",GA390))</f>
        <v>red</v>
      </c>
      <c r="FD390" s="34" t="str">
        <f>IF(EF390="未使用","",IF(ER390&lt;2,"","red"))</f>
        <v/>
      </c>
      <c r="FE390" s="35" t="str">
        <f>IF(L390="ボックスキー","",IF(M390="","red",GC390))</f>
        <v>red</v>
      </c>
      <c r="FF390" s="419"/>
      <c r="FG390" s="419"/>
      <c r="FH390" s="419"/>
      <c r="FI390" s="419"/>
      <c r="FJ390" s="419"/>
      <c r="FK390" s="419"/>
      <c r="FL390" s="419"/>
      <c r="FM390" s="419"/>
      <c r="FN390" s="419"/>
      <c r="FO390" s="419"/>
      <c r="FP390" s="419"/>
      <c r="FQ390" s="419"/>
      <c r="FR390" s="34"/>
      <c r="FS390" s="35" t="str">
        <f>IF(B390=$FG$6,INDEX($FG$7:$FG$18,C390),IF(B390=$FH$6,INDEX($FH$7:$FH$12,C390),IF(B390=$FI$6,INDEX($FI$7:$FI$18,C390),IF(B390=$FJ$6,INDEX($FJ$7:$FJ$56,C390),"none"))))</f>
        <v>none</v>
      </c>
      <c r="FT390" s="34"/>
      <c r="FU390" s="35" t="str">
        <f>IF(D390=$FG$6,INDEX($FG$7:$FG$18,E390),IF(D390=$FH$6,INDEX($FH$7:$FH$12,E390),IF(D390=$FI$6,INDEX($FI$7:$FI$18,E390),IF(D390=$FJ$6,INDEX($FJ$7:$FJ$56,E390),"none"))))</f>
        <v>none</v>
      </c>
      <c r="FV390" s="34"/>
      <c r="FW390" s="35" t="str">
        <f>IF(F390=$FG$6,INDEX($FG$7:$FG$18,G390),IF(F390=$FH$6,INDEX($FH$7:$FH$12,G390),IF(F390=$FI$6,INDEX($FI$7:$FI$18,G390),IF(F390=$FJ$6,INDEX($FJ$7:$FJ$56,G390),"none"))))</f>
        <v>none</v>
      </c>
      <c r="FX390" s="34"/>
      <c r="FY390" s="35" t="str">
        <f>IF(H390=$FG$6,INDEX($FG$7:$FG$18,I390),IF(H390=$FH$6,INDEX($FH$7:$FH$12,I390),IF(H390=$FI$6,INDEX($FI$7:$FI$18,I390),IF(H390=$FJ$6,INDEX($FJ$7:$FJ$56,I390),"none"))))</f>
        <v>none</v>
      </c>
      <c r="FZ390" s="34"/>
      <c r="GA390" s="35" t="str">
        <f>IF(J390=$FG$6,INDEX($FG$7:$FG$18,K390),IF(J390=$FH$6,INDEX($FH$7:$FH$12,K390),IF(J390=$FI$6,INDEX($FI$7:$FI$18,K390),IF(J390=$FJ$6,INDEX($FJ$7:$FJ$56,K390),"none"))))</f>
        <v>none</v>
      </c>
      <c r="GB390" s="34"/>
      <c r="GC390" s="35" t="str">
        <f>IF(L390=$FG$6,INDEX($FG$7:$FG$18,M390),IF(L390=$FH$6,INDEX($FH$7:$FH$12,M390),IF(L390=$FI$6,INDEX($FI$7:$FI$18,M390),IF(L390=$FJ$6,INDEX($FJ$7:$FJ$56,M390),"none"))))</f>
        <v>none</v>
      </c>
      <c r="GE390" s="36" t="str">
        <f>IF(COUNTIF($GG393:$GG418,"grey")=13,"grey","")</f>
        <v>grey</v>
      </c>
      <c r="GF390" s="36" t="str">
        <f>IF(COUNTIF($GG393:$GG418,"grey")=13,"grey","")</f>
        <v>grey</v>
      </c>
      <c r="GI390" s="686" t="str">
        <f>IFERROR(IF(COUNT($Q393:$Q418)&gt;0,IF($DN392&lt;8,"grey",B389),"grey"),B389)</f>
        <v>grey</v>
      </c>
      <c r="GJ390" s="686" t="str">
        <f>IFERROR(IF(COUNT($Q393:$Q418)&gt;0,IF($DN392&lt;8,"grey",D389),"grey"),D389)</f>
        <v>grey</v>
      </c>
      <c r="GK390" s="686" t="str">
        <f>IFERROR(IF(COUNT($Q393:$Q418)&gt;0,IF($DN392&lt;8,"grey",F389),"grey"),F389)</f>
        <v>grey</v>
      </c>
      <c r="GL390" s="686" t="str">
        <f>IFERROR(IF(COUNT($Q393:$Q418)&gt;0,IF($DN392&lt;8,"grey",H389),"grey"),H389)</f>
        <v>grey</v>
      </c>
      <c r="GM390" s="686" t="str">
        <f>IFERROR(IF(COUNT($Q393:$Q418)&gt;0,IF($DN392&lt;8,"grey",J389),"grey"),J389)</f>
        <v>grey</v>
      </c>
      <c r="GN390" s="686" t="str">
        <f>IFERROR(IF(COUNT($Q393:$Q418)&gt;0,IF($DN392&lt;8,"grey",L389),"grey"),L389)</f>
        <v>grey</v>
      </c>
      <c r="GO390" s="686" t="str">
        <f>IFERROR(IF(COUNT($Q393:$Q418)&gt;0,IF($DN392&lt;8,"grey",B394),"grey"),B394)</f>
        <v>grey</v>
      </c>
      <c r="GP390" s="686" t="str">
        <f>IFERROR(IF(COUNT($Q393:$Q418)&gt;0,IF($DN392&lt;8,"grey",D394),"grey"),D394)</f>
        <v>grey</v>
      </c>
      <c r="GQ390" s="686" t="str">
        <f>IFERROR(IF(COUNT($Q393:$Q418)&gt;0,IF($DN392&lt;18,"grey",F394),"grey"),F394)</f>
        <v>grey</v>
      </c>
      <c r="GR390" s="686" t="str">
        <f>IFERROR(IF(COUNT($Q393:$Q418)&gt;0,IF($DN392&lt;18,"grey",H394),"grey"),H394)</f>
        <v>grey</v>
      </c>
      <c r="GS390" s="686" t="str">
        <f>IFERROR(IF(COUNT($Q393:$Q418)&gt;0,IF($DN392&lt;18,"grey",J394),"grey"),J394)</f>
        <v>grey</v>
      </c>
      <c r="GT390" s="686" t="str">
        <f>IFERROR(IF(COUNT($Q393:$Q418)&gt;0,IF($DN392&lt;18,"grey",L394),"grey"),L394)</f>
        <v>grey</v>
      </c>
      <c r="GU390" s="686" t="str">
        <f>IFERROR(IF(COUNT($Q393:$Q418)&gt;0,IF($DN392&lt;18,"grey",B399),"grey"),B399)</f>
        <v>grey</v>
      </c>
      <c r="GV390" s="686" t="str">
        <f>IFERROR(IF(COUNT($Q393:$Q418)&gt;0,IF($DN392&lt;18,"grey",D399),"grey"),D399)</f>
        <v>grey</v>
      </c>
      <c r="GW390" s="686" t="str">
        <f>IFERROR(IF(COUNT($Q393:$Q418)&gt;0,IF($DN392&lt;18,"grey",F399),"grey"),F399)</f>
        <v>grey</v>
      </c>
      <c r="GX390" s="686" t="str">
        <f>IFERROR(IF(COUNT($Q393:$Q418)&gt;0,IF($DN392&lt;18,"grey",H399),"grey"),H399)</f>
        <v>grey</v>
      </c>
      <c r="GY390" s="686" t="str">
        <f>IFERROR(IF(COUNT($Q393:$Q418)&gt;0,IF($DN392&lt;18,"grey",J399),"grey"),J399)</f>
        <v>grey</v>
      </c>
      <c r="GZ390" s="686" t="str">
        <f>IFERROR(IF(COUNT($Q393:$Q418)&gt;0,IF($DN392&lt;18,"grey",L399),"grey"),L399)</f>
        <v>grey</v>
      </c>
      <c r="HA390" s="686" t="str">
        <f>IFERROR(IF(COUNT($Q393:$Q418)&gt;0,IF($DN392&lt;24,"grey",B404),"grey"),B404)</f>
        <v>grey</v>
      </c>
      <c r="HB390" s="686" t="str">
        <f>IFERROR(IF(COUNT($Q393:$Q418)&gt;0,IF($DN392&lt;24,"grey",D404),"grey"),D404)</f>
        <v>grey</v>
      </c>
      <c r="HC390" s="686" t="str">
        <f>IFERROR(IF(COUNT($Q393:$Q418)&gt;0,IF($DN392&lt;24,"grey",F404),"grey"),F404)</f>
        <v>grey</v>
      </c>
      <c r="HD390" s="686" t="str">
        <f>IFERROR(IF(COUNT($Q393:$Q418)&gt;0,IF($DN392&lt;24,"grey",H404),"grey"),H404)</f>
        <v>grey</v>
      </c>
      <c r="HE390" s="686" t="str">
        <f>IFERROR(IF(COUNT($Q393:$Q418)&gt;0,IF($DN392&lt;24,"grey",J404),"grey"),J404)</f>
        <v>grey</v>
      </c>
      <c r="HF390" s="686" t="str">
        <f>IFERROR(IF(COUNT($Q393:$Q418)&gt;0,IF($DN392&lt;24,"grey",L404),"grey"),L404)</f>
        <v>grey</v>
      </c>
      <c r="HG390" s="686" t="str">
        <f>IFERROR(IF(COUNT($Q393:$Q418)&gt;0,IF($DN392&lt;36,"grey",B409),"grey"),B409)</f>
        <v>grey</v>
      </c>
      <c r="HH390" s="686" t="str">
        <f>IFERROR(IF(COUNT($Q393:$Q418)&gt;0,IF($DN392&lt;36,"grey",D409),"grey"),D409)</f>
        <v>grey</v>
      </c>
      <c r="HI390" s="686" t="str">
        <f>IFERROR(IF(COUNT($Q393:$Q418)&gt;0,IF($DN392&lt;36,"grey",F409),"grey"),F409)</f>
        <v>grey</v>
      </c>
      <c r="HJ390" s="686" t="str">
        <f>IFERROR(IF(COUNT($Q393:$Q418)&gt;0,IF($DN392&lt;36,"grey",H409),"grey"),H409)</f>
        <v>grey</v>
      </c>
      <c r="HK390" s="686" t="str">
        <f>IFERROR(IF(COUNT($Q393:$Q418)&gt;0,IF($DN392&lt;36,"grey",J409),"grey"),J409)</f>
        <v>grey</v>
      </c>
      <c r="HL390" s="686" t="str">
        <f>IFERROR(IF(COUNT($Q393:$Q418)&gt;0,IF($DN392&lt;36,"grey",L409),"grey"),L409)</f>
        <v>grey</v>
      </c>
      <c r="HM390" s="686" t="str">
        <f>IFERROR(IF(COUNT($Q393:$Q418)&gt;0,IF($DN392&lt;36,"grey",B414),"grey"),B414)</f>
        <v>grey</v>
      </c>
      <c r="HN390" s="686" t="str">
        <f>IFERROR(IF(COUNT($Q393:$Q418)&gt;0,IF($DN392&lt;36,"grey",D414),"grey"),D414)</f>
        <v>grey</v>
      </c>
      <c r="HO390" s="686" t="str">
        <f>IFERROR(IF(COUNT($Q393:$Q418)&gt;0,IF($DN392&lt;36,"grey",F414),"grey"),F414)</f>
        <v>grey</v>
      </c>
      <c r="HP390" s="686" t="str">
        <f>IFERROR(IF(COUNT($Q393:$Q418)&gt;0,IF($DN392&lt;36,"grey",H414),"grey"),H414)</f>
        <v>grey</v>
      </c>
      <c r="HQ390" s="686" t="str">
        <f>IFERROR(IF(COUNT($Q393:$Q418)&gt;0,IF($DN392&lt;36,"grey",J414),"grey"),J414)</f>
        <v>grey</v>
      </c>
      <c r="HR390" s="686" t="str">
        <f>IFERROR(IF(COUNT($Q393:$Q418)&gt;0,IF($DN392&lt;36,"grey",L414),"grey"),L414)</f>
        <v>grey</v>
      </c>
    </row>
    <row r="391" spans="2:229">
      <c r="B391" s="1175" t="str">
        <f>IFERROR(INDEX($DV:$DV,ROW()),"")&amp;""</f>
        <v/>
      </c>
      <c r="C391" s="1176"/>
      <c r="D391" s="1177" t="str">
        <f>IFERROR(INDEX($DX:$DX,ROW()),"")&amp;""</f>
        <v/>
      </c>
      <c r="E391" s="1176"/>
      <c r="F391" s="1175" t="str">
        <f>IFERROR(INDEX($DZ:$DZ,ROW()),"")&amp;""</f>
        <v/>
      </c>
      <c r="G391" s="1176"/>
      <c r="H391" s="1175" t="str">
        <f>IFERROR(INDEX($EB:$EB,ROW()),"")&amp;""</f>
        <v/>
      </c>
      <c r="I391" s="1176"/>
      <c r="J391" s="1175" t="str">
        <f>IFERROR(INDEX($ED:$ED,ROW()),"")&amp;""</f>
        <v/>
      </c>
      <c r="K391" s="1176"/>
      <c r="L391" s="1175" t="str">
        <f>IFERROR(INDEX($EF:$EF,ROW()),"")&amp;""</f>
        <v/>
      </c>
      <c r="M391" s="1176"/>
      <c r="O391" s="1170" t="s">
        <v>285</v>
      </c>
      <c r="P391" s="1170" t="s">
        <v>286</v>
      </c>
      <c r="Q391" s="1168" t="s">
        <v>287</v>
      </c>
      <c r="R391" s="1170" t="s">
        <v>288</v>
      </c>
      <c r="S391" s="1157" t="s">
        <v>1373</v>
      </c>
      <c r="T391" s="1158"/>
      <c r="U391" s="1158"/>
      <c r="V391" s="1158"/>
      <c r="W391" s="1158"/>
      <c r="X391" s="1158"/>
      <c r="Y391" s="1158"/>
      <c r="Z391" s="1158"/>
      <c r="AA391" s="1158"/>
      <c r="AB391" s="1158"/>
      <c r="AC391" s="1158"/>
      <c r="AD391" s="1158"/>
      <c r="AE391" s="1158"/>
      <c r="AF391" s="1158"/>
      <c r="AG391" s="1158"/>
      <c r="AH391" s="1158"/>
      <c r="AI391" s="1158"/>
      <c r="AJ391" s="1158"/>
      <c r="AK391" s="1158"/>
      <c r="AL391" s="1158"/>
      <c r="AM391" s="1158"/>
      <c r="AN391" s="1158"/>
      <c r="AO391" s="1158"/>
      <c r="AP391" s="1158"/>
      <c r="AQ391" s="1158"/>
      <c r="AR391" s="1158"/>
      <c r="AS391" s="1158"/>
      <c r="AT391" s="1158"/>
      <c r="AU391" s="1158"/>
      <c r="AV391" s="1158"/>
      <c r="AW391" s="1158"/>
      <c r="AX391" s="1158"/>
      <c r="AY391" s="1158"/>
      <c r="AZ391" s="1158"/>
      <c r="BA391" s="1158"/>
      <c r="BB391" s="1159"/>
      <c r="BC391" s="1188" t="s">
        <v>1371</v>
      </c>
      <c r="BD391" s="1170" t="s">
        <v>584</v>
      </c>
      <c r="BE391" s="1168" t="s">
        <v>290</v>
      </c>
      <c r="BP391" s="50" t="e">
        <f>INDEX(番号!$CA$5:$CB$44,C390,2)</f>
        <v>#VALUE!</v>
      </c>
      <c r="BQ391" s="50" t="str">
        <f>IF(C390="","",IF(BP391="",INDEX(番号!$CA$44:$CB389,C390,2),BP391))</f>
        <v/>
      </c>
      <c r="BR391" s="50" t="e">
        <f>INDEX(番号!$CC$5:$CE$52,C390,3)</f>
        <v>#VALUE!</v>
      </c>
      <c r="BS391" s="50" t="str">
        <f>IF(C390="","",IF(BR391="0",INDEX(番号!$CC$5:$CE$52,C390,2),BR391))&amp;""</f>
        <v/>
      </c>
      <c r="BT391" s="50" t="e">
        <f>INDEX(番号!$CA$5:$CB$44,E390,2)</f>
        <v>#VALUE!</v>
      </c>
      <c r="BU391" s="50" t="str">
        <f>IF(E390="","",IF(BT391="",INDEX(番号!$CA$44:$CB389,E390,2),BT391))&amp;""</f>
        <v/>
      </c>
      <c r="BV391" s="50" t="e">
        <f>INDEX(番号!$CC$5:$CE$52,E390,3)</f>
        <v>#VALUE!</v>
      </c>
      <c r="BW391" s="50" t="str">
        <f>IF(E390="","",IF(BV391="0",INDEX(番号!$CC$5:$CE$52,E390,2),BV391))&amp;""</f>
        <v/>
      </c>
      <c r="BX391" s="50" t="e">
        <f>INDEX(番号!$CA$5:$CB$44,G390,2)</f>
        <v>#VALUE!</v>
      </c>
      <c r="BY391" s="50" t="str">
        <f>IF(G390="","",IF(BX391="",INDEX(番号!$CA$44:$CB389,G390,2),BX391))&amp;""</f>
        <v/>
      </c>
      <c r="BZ391" s="50" t="e">
        <f>INDEX(番号!$CC$5:$CE$52,G390,3)</f>
        <v>#VALUE!</v>
      </c>
      <c r="CA391" s="50" t="str">
        <f>IF(G390="","",IF(BZ391="0",INDEX(番号!$CC$5:$CE$52,G390,2),BZ391))&amp;""</f>
        <v/>
      </c>
      <c r="CB391" s="50" t="e">
        <f>INDEX(番号!$CA$5:$CB$44,I390,2)</f>
        <v>#VALUE!</v>
      </c>
      <c r="CC391" s="50" t="str">
        <f>IF(I390="","",IF(CB391="",INDEX(番号!$CA$44:$CB389,I390,2),CB391))&amp;""</f>
        <v/>
      </c>
      <c r="CD391" s="50" t="e">
        <f>INDEX(番号!$CC$5:$CE$52,I390,3)</f>
        <v>#VALUE!</v>
      </c>
      <c r="CE391" s="50" t="str">
        <f>IF(I390="","",IF(CD391="0",INDEX(番号!$CC$5:$CE$52,I390,2),CD391))&amp;""</f>
        <v/>
      </c>
      <c r="CF391" s="50" t="e">
        <f>INDEX(番号!$CA$5:$CB$44,K390,2)</f>
        <v>#VALUE!</v>
      </c>
      <c r="CG391" s="50" t="str">
        <f>IF(K390="","",IF(CF391="",INDEX(番号!$CA$5:$CB$44,K390,1),CF391))&amp;""</f>
        <v/>
      </c>
      <c r="CH391" s="50" t="e">
        <f>INDEX(番号!$CC$5:$CE$52,K390,3)</f>
        <v>#VALUE!</v>
      </c>
      <c r="CI391" s="50" t="str">
        <f>IF(K390="","",IF(CH391="0",INDEX(番号!$CC$5:$CE$52,K390,2),CH391))&amp;""</f>
        <v/>
      </c>
      <c r="CJ391" s="50" t="e">
        <f>INDEX(番号!$CA$5:$CB$44,M390,2)</f>
        <v>#VALUE!</v>
      </c>
      <c r="CK391" s="50" t="str">
        <f>IF(M390="","",IF(CJ391="",INDEX(番号!$CA$5:$CB$44,M390,1),CJ391))&amp;""</f>
        <v/>
      </c>
      <c r="CL391" s="50" t="e">
        <f>INDEX(番号!$CC$5:$CE$52,M390,3)</f>
        <v>#VALUE!</v>
      </c>
      <c r="CM391" s="50" t="str">
        <f>IF(M390="","",IF(CL391="0",INDEX(番号!$CC$5:$CE$52,M390,2),CL391))&amp;""</f>
        <v/>
      </c>
      <c r="DA391" s="1153" t="str">
        <f>IF(DA389="grey","grey","")</f>
        <v>grey</v>
      </c>
      <c r="DB391" s="1154"/>
      <c r="DC391" s="1153" t="str">
        <f>IF(DC389="grey","grey","")</f>
        <v>grey</v>
      </c>
      <c r="DD391" s="1154"/>
      <c r="DE391" s="1153" t="str">
        <f>IF(DE389="grey","grey","")</f>
        <v>grey</v>
      </c>
      <c r="DF391" s="1154"/>
      <c r="DG391" s="1153" t="str">
        <f>IF(DG389="grey","grey","")</f>
        <v>grey</v>
      </c>
      <c r="DH391" s="1154"/>
      <c r="DI391" s="1153" t="str">
        <f>IF(DI389="grey","grey","")</f>
        <v>grey</v>
      </c>
      <c r="DJ391" s="1154"/>
      <c r="DK391" s="1153" t="str">
        <f>IF(DK389="grey","grey","")</f>
        <v>grey</v>
      </c>
      <c r="DL391" s="1154"/>
      <c r="DS391" s="396"/>
      <c r="DV391" s="1153" t="str">
        <f>IF(B390="DK",BQ391,IF(B390="NK",BS391,""))</f>
        <v/>
      </c>
      <c r="DW391" s="1154"/>
      <c r="DX391" s="1155" t="str">
        <f>IF(D390="DK",BU391,IF(D390="NK",BW391,""))</f>
        <v/>
      </c>
      <c r="DY391" s="1156"/>
      <c r="DZ391" s="1155" t="str">
        <f>IF(F390="DK",BY391,IF(F390="NK",CA391,""))</f>
        <v/>
      </c>
      <c r="EA391" s="1156"/>
      <c r="EB391" s="1155" t="str">
        <f>IF(H390="DK",CC391,IF(H390="NK",CE391,""))</f>
        <v/>
      </c>
      <c r="EC391" s="1156"/>
      <c r="ED391" s="1155" t="str">
        <f>IF(J390="DK",CG391,IF(J390="NK",CI391,""))</f>
        <v/>
      </c>
      <c r="EE391" s="1156"/>
      <c r="EF391" s="1155" t="str">
        <f>IF(L390="DK",CK391,IF(L390="NK",CM391,""))</f>
        <v/>
      </c>
      <c r="EG391" s="1156"/>
      <c r="ET391" s="1153"/>
      <c r="EU391" s="1154"/>
      <c r="EV391" s="1153"/>
      <c r="EW391" s="1154"/>
      <c r="EX391" s="1153"/>
      <c r="EY391" s="1154"/>
      <c r="EZ391" s="1153"/>
      <c r="FA391" s="1154"/>
      <c r="FB391" s="1153"/>
      <c r="FC391" s="1154"/>
      <c r="FD391" s="1153"/>
      <c r="FE391" s="1154"/>
      <c r="FF391" s="411"/>
      <c r="FG391" s="411"/>
      <c r="FH391" s="411"/>
      <c r="FI391" s="411"/>
      <c r="FJ391" s="411"/>
      <c r="FK391" s="411"/>
      <c r="FL391" s="411"/>
      <c r="FM391" s="411"/>
      <c r="FN391" s="411"/>
      <c r="FO391" s="411"/>
      <c r="FP391" s="411"/>
      <c r="FQ391" s="411"/>
      <c r="FR391" s="1153"/>
      <c r="FS391" s="1154"/>
      <c r="FT391" s="1153"/>
      <c r="FU391" s="1154"/>
      <c r="FV391" s="1153"/>
      <c r="FW391" s="1154"/>
      <c r="FX391" s="1153"/>
      <c r="FY391" s="1154"/>
      <c r="FZ391" s="1153"/>
      <c r="GA391" s="1154"/>
      <c r="GB391" s="1153"/>
      <c r="GC391" s="1154"/>
      <c r="GE391" s="1170" t="s">
        <v>285</v>
      </c>
      <c r="GF391" s="1170" t="s">
        <v>286</v>
      </c>
      <c r="GG391" s="1168" t="s">
        <v>287</v>
      </c>
      <c r="GH391" s="1170" t="s">
        <v>288</v>
      </c>
      <c r="GI391" s="1145"/>
      <c r="GJ391" s="1146"/>
      <c r="GK391" s="1146"/>
      <c r="GL391" s="1146"/>
      <c r="GM391" s="1146"/>
      <c r="GN391" s="1146"/>
      <c r="GO391" s="1146"/>
      <c r="GP391" s="1146"/>
      <c r="GQ391" s="1146"/>
      <c r="GR391" s="1146"/>
      <c r="GS391" s="1146"/>
      <c r="GT391" s="1146"/>
      <c r="GU391" s="1146"/>
      <c r="GV391" s="1146"/>
      <c r="GW391" s="1146"/>
      <c r="GX391" s="1146"/>
      <c r="GY391" s="1146"/>
      <c r="GZ391" s="1146"/>
      <c r="HA391" s="1146"/>
      <c r="HB391" s="1146"/>
      <c r="HC391" s="1146"/>
      <c r="HD391" s="1146"/>
      <c r="HE391" s="1146"/>
      <c r="HF391" s="1146"/>
      <c r="HG391" s="1146"/>
      <c r="HH391" s="1146"/>
      <c r="HI391" s="1146"/>
      <c r="HJ391" s="1146"/>
      <c r="HK391" s="1146"/>
      <c r="HL391" s="1146"/>
      <c r="HM391" s="1146"/>
      <c r="HN391" s="1146"/>
      <c r="HO391" s="1146"/>
      <c r="HP391" s="1146"/>
      <c r="HQ391" s="1146"/>
      <c r="HR391" s="1147"/>
      <c r="HS391" s="1168"/>
      <c r="HT391" s="1170"/>
      <c r="HU391" s="1168"/>
    </row>
    <row r="392" spans="2:229">
      <c r="B392" s="1175" t="str">
        <f>IFERROR(INDEX($DV:$DV,ROW()),"")&amp;""</f>
        <v/>
      </c>
      <c r="C392" s="1176"/>
      <c r="D392" s="1177" t="str">
        <f>IFERROR(INDEX($DX:$DX,ROW()),"")&amp;""</f>
        <v/>
      </c>
      <c r="E392" s="1176"/>
      <c r="F392" s="1175" t="str">
        <f>IFERROR(INDEX($DZ:$DZ,ROW()),"")&amp;""</f>
        <v/>
      </c>
      <c r="G392" s="1176"/>
      <c r="H392" s="1175" t="str">
        <f>IFERROR(INDEX($EB:$EB,ROW()),"")&amp;""</f>
        <v/>
      </c>
      <c r="I392" s="1176"/>
      <c r="J392" s="1175" t="str">
        <f>IFERROR(INDEX($ED:$ED,ROW()),"")&amp;""</f>
        <v/>
      </c>
      <c r="K392" s="1176"/>
      <c r="L392" s="1175" t="str">
        <f>IFERROR(INDEX($EF:$EF,ROW()),"")&amp;""</f>
        <v/>
      </c>
      <c r="M392" s="1176"/>
      <c r="O392" s="1171"/>
      <c r="P392" s="1171"/>
      <c r="Q392" s="1169"/>
      <c r="R392" s="1171"/>
      <c r="S392" s="1189" t="s">
        <v>1375</v>
      </c>
      <c r="T392" s="1190"/>
      <c r="U392" s="1190"/>
      <c r="V392" s="1190"/>
      <c r="W392" s="1190"/>
      <c r="X392" s="1190"/>
      <c r="Y392" s="1190"/>
      <c r="Z392" s="1190"/>
      <c r="AA392" s="1190"/>
      <c r="AB392" s="1190"/>
      <c r="AC392" s="1190"/>
      <c r="AD392" s="1190"/>
      <c r="AE392" s="1190"/>
      <c r="AF392" s="1190"/>
      <c r="AG392" s="1190"/>
      <c r="AH392" s="1190"/>
      <c r="AI392" s="1190"/>
      <c r="AJ392" s="1190"/>
      <c r="AK392" s="1190"/>
      <c r="AL392" s="1190"/>
      <c r="AM392" s="1190"/>
      <c r="AN392" s="1190"/>
      <c r="AO392" s="1190"/>
      <c r="AP392" s="1190"/>
      <c r="AQ392" s="1190"/>
      <c r="AR392" s="1190"/>
      <c r="AS392" s="1190"/>
      <c r="AT392" s="1190"/>
      <c r="AU392" s="1190"/>
      <c r="AV392" s="1190"/>
      <c r="AW392" s="1190"/>
      <c r="AX392" s="1190"/>
      <c r="AY392" s="1190"/>
      <c r="AZ392" s="1190"/>
      <c r="BA392" s="1190"/>
      <c r="BB392" s="1191"/>
      <c r="BC392" s="1169"/>
      <c r="BD392" s="1171"/>
      <c r="BE392" s="1169"/>
      <c r="BP392" s="50" t="s">
        <v>585</v>
      </c>
      <c r="BQ392" s="50" t="str">
        <f>IF(C390="","",INDEX(外線情報!$K$5:$K$16,C390,1))&amp;""</f>
        <v/>
      </c>
      <c r="BR392" s="50" t="s">
        <v>417</v>
      </c>
      <c r="BS392" s="50" t="str">
        <f>IF(C390="","",INDEX(NK･NKG!$CG$5:$CG$52,C390,1))&amp;""</f>
        <v/>
      </c>
      <c r="BT392" s="50" t="s">
        <v>585</v>
      </c>
      <c r="BU392" s="50" t="str">
        <f>IF(E390="","",INDEX(外線情報!$K$5:$K$16,E390,1))&amp;""</f>
        <v/>
      </c>
      <c r="BV392" s="50" t="s">
        <v>417</v>
      </c>
      <c r="BW392" s="50" t="str">
        <f>IF(E390="","",INDEX(NK･NKG!$CG$5:$CG$52,E390,1))&amp;""</f>
        <v/>
      </c>
      <c r="BX392" s="50" t="s">
        <v>585</v>
      </c>
      <c r="BY392" s="50" t="str">
        <f>IF(G390="","",INDEX(外線情報!$K$5:$K$16,G390,1))&amp;""</f>
        <v/>
      </c>
      <c r="BZ392" s="50" t="s">
        <v>417</v>
      </c>
      <c r="CA392" s="50" t="str">
        <f>IF(G390="","",INDEX(NK･NKG!$CG$5:$CG$52,G390,1))&amp;""</f>
        <v/>
      </c>
      <c r="CB392" s="50" t="s">
        <v>585</v>
      </c>
      <c r="CC392" s="50" t="str">
        <f>IF(I390="","",INDEX(外線情報!$K$5:$K$16,I390,1))&amp;""</f>
        <v/>
      </c>
      <c r="CD392" s="50" t="s">
        <v>417</v>
      </c>
      <c r="CE392" s="50" t="str">
        <f>IF(I390="","",INDEX(NK･NKG!$CG$5:$CG$52,I390,1))&amp;""</f>
        <v/>
      </c>
      <c r="CF392" s="50" t="s">
        <v>585</v>
      </c>
      <c r="CG392" s="50" t="str">
        <f>IF(K390="","",INDEX(外線情報!$K$5:$K$16,K390,1))&amp;""</f>
        <v/>
      </c>
      <c r="CH392" s="50" t="s">
        <v>417</v>
      </c>
      <c r="CI392" s="50" t="str">
        <f>IF(K390="","",INDEX(NK･NKG!$CG$5:$CG$52,K390,1))&amp;""</f>
        <v/>
      </c>
      <c r="CJ392" s="50" t="s">
        <v>585</v>
      </c>
      <c r="CK392" s="50" t="str">
        <f>IF(M390="","",INDEX(外線情報!$K$5:$K$16,M390,1))&amp;""</f>
        <v/>
      </c>
      <c r="CL392" s="50" t="s">
        <v>417</v>
      </c>
      <c r="CM392" s="50" t="str">
        <f>IF(M390="","",INDEX(NK･NKG!$CG$5:$CG$52,M390,1))&amp;""</f>
        <v/>
      </c>
      <c r="DA392" s="1153" t="str">
        <f t="shared" ref="DA392" si="1037">IF(DA389="grey","grey","")</f>
        <v>grey</v>
      </c>
      <c r="DB392" s="1154"/>
      <c r="DC392" s="1153" t="str">
        <f t="shared" ref="DC392" si="1038">IF(DC389="grey","grey","")</f>
        <v>grey</v>
      </c>
      <c r="DD392" s="1154"/>
      <c r="DE392" s="1153" t="str">
        <f t="shared" ref="DE392" si="1039">IF(DE389="grey","grey","")</f>
        <v>grey</v>
      </c>
      <c r="DF392" s="1154"/>
      <c r="DG392" s="1153" t="str">
        <f t="shared" ref="DG392" si="1040">IF(DG389="grey","grey","")</f>
        <v>grey</v>
      </c>
      <c r="DH392" s="1154"/>
      <c r="DI392" s="1153" t="str">
        <f t="shared" ref="DI392" si="1041">IF(DI389="grey","grey","")</f>
        <v>grey</v>
      </c>
      <c r="DJ392" s="1154"/>
      <c r="DK392" s="1153" t="str">
        <f t="shared" ref="DK392" si="1042">IF(DK389="grey","grey","")</f>
        <v>grey</v>
      </c>
      <c r="DL392" s="1154"/>
      <c r="DM392" s="22" t="str">
        <f>IFERROR(INDEX(内線情報!$BL$5:$BL$41,MATCH(R392,内線情報!$AI$5:$AI$43,0),1),"")</f>
        <v/>
      </c>
      <c r="DN392" s="22">
        <f>IF(MAX($DM392:$DM418)&gt;0,MAX($DM392:$DM418),36)</f>
        <v>36</v>
      </c>
      <c r="DV392" s="1153" t="str">
        <f>IF(B390="IK",BQ392,IF(B390="NK",BS392,""))</f>
        <v/>
      </c>
      <c r="DW392" s="1154"/>
      <c r="DX392" s="1155" t="str">
        <f>IF(D390="IK",BU392,IF(D390="NK",BW392,""))</f>
        <v/>
      </c>
      <c r="DY392" s="1156"/>
      <c r="DZ392" s="1155" t="str">
        <f>IF(F390="IK",BY392,IF(F390="NK",CA392,""))</f>
        <v/>
      </c>
      <c r="EA392" s="1156"/>
      <c r="EB392" s="1155" t="str">
        <f>IF(H390="IK",CC392,IF(H390="NK",CE392,""))</f>
        <v/>
      </c>
      <c r="EC392" s="1156"/>
      <c r="ED392" s="1155" t="str">
        <f>IF(J390="IK",CG392,IF(J390="NK",CI392,""))</f>
        <v/>
      </c>
      <c r="EE392" s="1156"/>
      <c r="EF392" s="1155" t="str">
        <f>IF(L390="IK",CK392,IF(L390="NK",CM392,""))</f>
        <v/>
      </c>
      <c r="EG392" s="1156"/>
      <c r="ET392" s="1153"/>
      <c r="EU392" s="1154"/>
      <c r="EV392" s="1153"/>
      <c r="EW392" s="1154"/>
      <c r="EX392" s="1153"/>
      <c r="EY392" s="1154"/>
      <c r="EZ392" s="1153"/>
      <c r="FA392" s="1154"/>
      <c r="FB392" s="1153"/>
      <c r="FC392" s="1154"/>
      <c r="FD392" s="1153"/>
      <c r="FE392" s="1154"/>
      <c r="FF392" s="411"/>
      <c r="FG392" s="411"/>
      <c r="FH392" s="411"/>
      <c r="FI392" s="411"/>
      <c r="FJ392" s="411"/>
      <c r="FK392" s="411"/>
      <c r="FL392" s="411"/>
      <c r="FM392" s="411"/>
      <c r="FN392" s="411"/>
      <c r="FO392" s="411"/>
      <c r="FP392" s="411"/>
      <c r="FQ392" s="411"/>
      <c r="FR392" s="1153"/>
      <c r="FS392" s="1154"/>
      <c r="FT392" s="1153"/>
      <c r="FU392" s="1154"/>
      <c r="FV392" s="1153"/>
      <c r="FW392" s="1154"/>
      <c r="FX392" s="1153"/>
      <c r="FY392" s="1154"/>
      <c r="FZ392" s="1153"/>
      <c r="GA392" s="1154"/>
      <c r="GB392" s="1153"/>
      <c r="GC392" s="1154"/>
      <c r="GE392" s="1171"/>
      <c r="GF392" s="1171"/>
      <c r="GG392" s="1169"/>
      <c r="GH392" s="1171"/>
      <c r="GI392" s="1142"/>
      <c r="GJ392" s="1143"/>
      <c r="GK392" s="1143"/>
      <c r="GL392" s="1143"/>
      <c r="GM392" s="1143"/>
      <c r="GN392" s="1143"/>
      <c r="GO392" s="1143"/>
      <c r="GP392" s="1143"/>
      <c r="GQ392" s="1143"/>
      <c r="GR392" s="1143"/>
      <c r="GS392" s="1143"/>
      <c r="GT392" s="1143"/>
      <c r="GU392" s="1143"/>
      <c r="GV392" s="1143"/>
      <c r="GW392" s="1143"/>
      <c r="GX392" s="1143"/>
      <c r="GY392" s="1143"/>
      <c r="GZ392" s="1143"/>
      <c r="HA392" s="1143"/>
      <c r="HB392" s="1143"/>
      <c r="HC392" s="1143"/>
      <c r="HD392" s="1143"/>
      <c r="HE392" s="1143"/>
      <c r="HF392" s="1143"/>
      <c r="HG392" s="1143"/>
      <c r="HH392" s="1143"/>
      <c r="HI392" s="1143"/>
      <c r="HJ392" s="1143"/>
      <c r="HK392" s="1143"/>
      <c r="HL392" s="1143"/>
      <c r="HM392" s="1143"/>
      <c r="HN392" s="1143"/>
      <c r="HO392" s="1143"/>
      <c r="HP392" s="1143"/>
      <c r="HQ392" s="1143"/>
      <c r="HR392" s="1144"/>
      <c r="HS392" s="1169"/>
      <c r="HT392" s="1171"/>
      <c r="HU392" s="1169"/>
    </row>
    <row r="393" spans="2:229">
      <c r="B393" s="1184" t="s">
        <v>1318</v>
      </c>
      <c r="C393" s="1185"/>
      <c r="D393" s="1182" t="s">
        <v>1318</v>
      </c>
      <c r="E393" s="1183"/>
      <c r="F393" s="1184" t="s">
        <v>1318</v>
      </c>
      <c r="G393" s="1185"/>
      <c r="H393" s="1182" t="s">
        <v>1318</v>
      </c>
      <c r="I393" s="1183"/>
      <c r="J393" s="1184" t="s">
        <v>1318</v>
      </c>
      <c r="K393" s="1185"/>
      <c r="L393" s="1182" t="s">
        <v>1318</v>
      </c>
      <c r="M393" s="1183"/>
      <c r="N393" s="30"/>
      <c r="O393" s="1151">
        <v>1</v>
      </c>
      <c r="P393" s="1151" t="str">
        <f>IFERROR(INDEX(内線情報!$C$5:$C$54,MATCH($Q393,内線情報!$B$5:$B$54,0)),"")&amp;""</f>
        <v/>
      </c>
      <c r="Q393" s="1160"/>
      <c r="R393" s="1151" t="str">
        <f>IFERROR(INDEX(内線情報!$D$5:$D$54,MATCH($Q393,内線情報!$B$5:$B$54,0)),"")&amp;""</f>
        <v/>
      </c>
      <c r="S393" s="634" t="s">
        <v>643</v>
      </c>
      <c r="T393" s="634" t="s">
        <v>643</v>
      </c>
      <c r="U393" s="634" t="s">
        <v>643</v>
      </c>
      <c r="V393" s="634" t="s">
        <v>643</v>
      </c>
      <c r="W393" s="634" t="s">
        <v>643</v>
      </c>
      <c r="X393" s="634" t="s">
        <v>643</v>
      </c>
      <c r="Y393" s="634" t="s">
        <v>643</v>
      </c>
      <c r="Z393" s="634" t="s">
        <v>643</v>
      </c>
      <c r="AA393" s="634" t="s">
        <v>643</v>
      </c>
      <c r="AB393" s="634" t="s">
        <v>643</v>
      </c>
      <c r="AC393" s="634" t="s">
        <v>643</v>
      </c>
      <c r="AD393" s="634" t="s">
        <v>643</v>
      </c>
      <c r="AE393" s="634" t="s">
        <v>643</v>
      </c>
      <c r="AF393" s="634" t="s">
        <v>643</v>
      </c>
      <c r="AG393" s="634" t="s">
        <v>643</v>
      </c>
      <c r="AH393" s="634" t="s">
        <v>643</v>
      </c>
      <c r="AI393" s="634" t="s">
        <v>643</v>
      </c>
      <c r="AJ393" s="634" t="s">
        <v>643</v>
      </c>
      <c r="AK393" s="634" t="s">
        <v>643</v>
      </c>
      <c r="AL393" s="634" t="s">
        <v>643</v>
      </c>
      <c r="AM393" s="634" t="s">
        <v>643</v>
      </c>
      <c r="AN393" s="634" t="s">
        <v>643</v>
      </c>
      <c r="AO393" s="634" t="s">
        <v>643</v>
      </c>
      <c r="AP393" s="634" t="s">
        <v>643</v>
      </c>
      <c r="AQ393" s="634" t="s">
        <v>643</v>
      </c>
      <c r="AR393" s="634" t="s">
        <v>643</v>
      </c>
      <c r="AS393" s="634" t="s">
        <v>643</v>
      </c>
      <c r="AT393" s="634" t="s">
        <v>643</v>
      </c>
      <c r="AU393" s="634" t="s">
        <v>643</v>
      </c>
      <c r="AV393" s="634" t="s">
        <v>643</v>
      </c>
      <c r="AW393" s="634" t="s">
        <v>643</v>
      </c>
      <c r="AX393" s="634" t="s">
        <v>643</v>
      </c>
      <c r="AY393" s="634" t="s">
        <v>643</v>
      </c>
      <c r="AZ393" s="634" t="s">
        <v>643</v>
      </c>
      <c r="BA393" s="634" t="s">
        <v>643</v>
      </c>
      <c r="BB393" s="634" t="s">
        <v>643</v>
      </c>
      <c r="BC393" s="1178" t="s">
        <v>643</v>
      </c>
      <c r="BD393" s="1151" t="str">
        <f>IFERROR(IF(Q393="","",IF(ISBLANK(INDEX(内線情報!$G$5:$G$54,Q393)),1,DS393)),"")&amp;""</f>
        <v/>
      </c>
      <c r="BE393" s="1180"/>
      <c r="BW393" s="50"/>
      <c r="CH393" s="50"/>
      <c r="CI393" s="50"/>
      <c r="DA393" s="1153" t="str">
        <f>IF(DA389="grey","grey",IF(AND(B390&lt;&gt;$BG$7,B390&lt;&gt;$BG$9,B390&lt;&gt;$BG$13,B390&lt;&gt;$BG$12),"grey",IF(B393="","yellow",IF(COUNTIF($CN$6:$CN$32,B393)&gt;0,"","red"))))</f>
        <v>grey</v>
      </c>
      <c r="DB393" s="1154"/>
      <c r="DC393" s="1153" t="str">
        <f>IF(DC389="grey","grey",IF(AND(D390&lt;&gt;$BG$7,D390&lt;&gt;$BG$9,D390&lt;&gt;$BG$13,D390&lt;&gt;$BG$12),"grey",IF(D393="","yellow",IF(COUNTIF($CN$6:$CN$32,D393)&gt;0,"","red"))))</f>
        <v>grey</v>
      </c>
      <c r="DD393" s="1154"/>
      <c r="DE393" s="1153" t="str">
        <f>IF(DE389="grey","grey",IF(AND(F390&lt;&gt;$BG$7,F390&lt;&gt;$BG$9,F390&lt;&gt;$BG$13,F390&lt;&gt;$BG$12),"grey",IF(F393="","yellow",IF(COUNTIF($CN$6:$CN$32,F393)&gt;0,"","red"))))</f>
        <v>grey</v>
      </c>
      <c r="DF393" s="1154"/>
      <c r="DG393" s="1153" t="str">
        <f>IF(DG389="grey","grey",IF(AND(H390&lt;&gt;$BG$7,H390&lt;&gt;$BG$9,H390&lt;&gt;$BG$13,H390&lt;&gt;$BG$12),"grey",IF(H393="","yellow",IF(COUNTIF($CN$6:$CN$32,H393)&gt;0,"","red"))))</f>
        <v>grey</v>
      </c>
      <c r="DH393" s="1154"/>
      <c r="DI393" s="1153" t="str">
        <f>IF(DI389="grey","grey",IF(AND(J390&lt;&gt;$BG$7,J390&lt;&gt;$BG$9,J390&lt;&gt;$BG$13,J390&lt;&gt;$BG$12),"grey",IF(J393="","yellow",IF(COUNTIF($CN$6:$CN$32,J393)&gt;0,"","red"))))</f>
        <v>grey</v>
      </c>
      <c r="DJ393" s="1154"/>
      <c r="DK393" s="1153" t="str">
        <f>IF(DK389="grey","grey",IF(AND(L390&lt;&gt;$BG$7,L390&lt;&gt;$BG$9,L390&lt;&gt;$BG$13,L390&lt;&gt;$BG$12),"grey",IF(L393="","yellow",IF(COUNTIF($CN$6:$CN$32,L393)&gt;0,"","red"))))</f>
        <v>grey</v>
      </c>
      <c r="DL393" s="1154"/>
      <c r="DM393" s="22" t="str">
        <f>IFERROR(INDEX(内線情報!$BL$5:$BL$41,MATCH(R393,内線情報!$AI$5:$AI$43,0),1),"")</f>
        <v/>
      </c>
      <c r="DS393" s="1141" t="e">
        <f>INDEX(内線情報!$G$5:$G$54,MATCH(Q393,DK,0))</f>
        <v>#N/A</v>
      </c>
      <c r="DV393" s="1153"/>
      <c r="DW393" s="1154"/>
      <c r="DX393" s="1153"/>
      <c r="DY393" s="1154"/>
      <c r="DZ393" s="1153"/>
      <c r="EA393" s="1154"/>
      <c r="EB393" s="1153"/>
      <c r="EC393" s="1154"/>
      <c r="ED393" s="1153"/>
      <c r="EE393" s="1154"/>
      <c r="EF393" s="1153"/>
      <c r="EG393" s="1154"/>
      <c r="ET393" s="1153"/>
      <c r="EU393" s="1154"/>
      <c r="EV393" s="1153"/>
      <c r="EW393" s="1154"/>
      <c r="EX393" s="1153"/>
      <c r="EY393" s="1154"/>
      <c r="EZ393" s="1153"/>
      <c r="FA393" s="1154"/>
      <c r="FB393" s="1153"/>
      <c r="FC393" s="1154"/>
      <c r="FD393" s="1153"/>
      <c r="FE393" s="1154"/>
      <c r="FF393" s="411"/>
      <c r="FG393" s="411"/>
      <c r="FH393" s="411"/>
      <c r="FI393" s="411"/>
      <c r="FJ393" s="411"/>
      <c r="FK393" s="411"/>
      <c r="FL393" s="411"/>
      <c r="FM393" s="411"/>
      <c r="FN393" s="411"/>
      <c r="FO393" s="411"/>
      <c r="FP393" s="411"/>
      <c r="FQ393" s="411"/>
      <c r="FR393" s="1153"/>
      <c r="FS393" s="1154"/>
      <c r="FT393" s="1153"/>
      <c r="FU393" s="1154"/>
      <c r="FV393" s="1153"/>
      <c r="FW393" s="1154"/>
      <c r="FX393" s="1153"/>
      <c r="FY393" s="1154"/>
      <c r="FZ393" s="1153"/>
      <c r="GA393" s="1154"/>
      <c r="GB393" s="1153"/>
      <c r="GC393" s="1154"/>
      <c r="GE393" s="1151" t="str">
        <f>IF($GF393="grey","grey","")</f>
        <v>grey</v>
      </c>
      <c r="GF393" s="1151" t="str">
        <f>IF($GG393="grey","grey","")</f>
        <v>grey</v>
      </c>
      <c r="GG393" s="1160" t="str">
        <f>IF(Q393="","grey",IF(COUNTIF(Q:Q,Q393)&gt;1,"red",IF(COUNTIF(_DK,Q393)&gt;0,"","red")))</f>
        <v>grey</v>
      </c>
      <c r="GH393" s="1151" t="str">
        <f>IF($GF393="grey","grey","")</f>
        <v>grey</v>
      </c>
      <c r="GI393" s="633" t="str">
        <f t="shared" ref="GI393:HR393" si="1043">IF(GI390="grey","grey",IF($GG393="grey","grey",IF(S393="","yellow",IF(COUNTIF($CT$6:$CT$21,S393)&gt;0,"","red"))))</f>
        <v>grey</v>
      </c>
      <c r="GJ393" s="633" t="str">
        <f t="shared" si="1043"/>
        <v>grey</v>
      </c>
      <c r="GK393" s="633" t="str">
        <f t="shared" si="1043"/>
        <v>grey</v>
      </c>
      <c r="GL393" s="633" t="str">
        <f t="shared" si="1043"/>
        <v>grey</v>
      </c>
      <c r="GM393" s="633" t="str">
        <f t="shared" si="1043"/>
        <v>grey</v>
      </c>
      <c r="GN393" s="633" t="str">
        <f t="shared" si="1043"/>
        <v>grey</v>
      </c>
      <c r="GO393" s="633" t="str">
        <f t="shared" si="1043"/>
        <v>grey</v>
      </c>
      <c r="GP393" s="633" t="str">
        <f t="shared" si="1043"/>
        <v>grey</v>
      </c>
      <c r="GQ393" s="633" t="str">
        <f t="shared" si="1043"/>
        <v>grey</v>
      </c>
      <c r="GR393" s="633" t="str">
        <f t="shared" si="1043"/>
        <v>grey</v>
      </c>
      <c r="GS393" s="633" t="str">
        <f t="shared" si="1043"/>
        <v>grey</v>
      </c>
      <c r="GT393" s="633" t="str">
        <f t="shared" si="1043"/>
        <v>grey</v>
      </c>
      <c r="GU393" s="633" t="str">
        <f t="shared" si="1043"/>
        <v>grey</v>
      </c>
      <c r="GV393" s="633" t="str">
        <f t="shared" si="1043"/>
        <v>grey</v>
      </c>
      <c r="GW393" s="633" t="str">
        <f t="shared" si="1043"/>
        <v>grey</v>
      </c>
      <c r="GX393" s="633" t="str">
        <f t="shared" si="1043"/>
        <v>grey</v>
      </c>
      <c r="GY393" s="633" t="str">
        <f t="shared" si="1043"/>
        <v>grey</v>
      </c>
      <c r="GZ393" s="633" t="str">
        <f t="shared" si="1043"/>
        <v>grey</v>
      </c>
      <c r="HA393" s="633" t="str">
        <f t="shared" si="1043"/>
        <v>grey</v>
      </c>
      <c r="HB393" s="633" t="str">
        <f t="shared" si="1043"/>
        <v>grey</v>
      </c>
      <c r="HC393" s="633" t="str">
        <f t="shared" si="1043"/>
        <v>grey</v>
      </c>
      <c r="HD393" s="633" t="str">
        <f t="shared" si="1043"/>
        <v>grey</v>
      </c>
      <c r="HE393" s="633" t="str">
        <f t="shared" si="1043"/>
        <v>grey</v>
      </c>
      <c r="HF393" s="633" t="str">
        <f t="shared" si="1043"/>
        <v>grey</v>
      </c>
      <c r="HG393" s="633" t="str">
        <f t="shared" si="1043"/>
        <v>grey</v>
      </c>
      <c r="HH393" s="633" t="str">
        <f t="shared" si="1043"/>
        <v>grey</v>
      </c>
      <c r="HI393" s="633" t="str">
        <f t="shared" si="1043"/>
        <v>grey</v>
      </c>
      <c r="HJ393" s="633" t="str">
        <f t="shared" si="1043"/>
        <v>grey</v>
      </c>
      <c r="HK393" s="633" t="str">
        <f t="shared" si="1043"/>
        <v>grey</v>
      </c>
      <c r="HL393" s="633" t="str">
        <f t="shared" si="1043"/>
        <v>grey</v>
      </c>
      <c r="HM393" s="633" t="str">
        <f t="shared" si="1043"/>
        <v>grey</v>
      </c>
      <c r="HN393" s="633" t="str">
        <f t="shared" si="1043"/>
        <v>grey</v>
      </c>
      <c r="HO393" s="633" t="str">
        <f t="shared" si="1043"/>
        <v>grey</v>
      </c>
      <c r="HP393" s="633" t="str">
        <f t="shared" si="1043"/>
        <v>grey</v>
      </c>
      <c r="HQ393" s="633" t="str">
        <f t="shared" si="1043"/>
        <v>grey</v>
      </c>
      <c r="HR393" s="633" t="str">
        <f t="shared" si="1043"/>
        <v>grey</v>
      </c>
      <c r="HS393" s="1162" t="str">
        <f>IF($GG393="grey","grey",IF(BC393="","",IF(COUNTIF($CV$6:$CV$7,BC393)&gt;0,"","red")))</f>
        <v>grey</v>
      </c>
      <c r="HT393" s="1151" t="str">
        <f>IF($GG393="grey","grey","")</f>
        <v>grey</v>
      </c>
      <c r="HU393" s="1160" t="str">
        <f>IF($GG393="grey","grey","")</f>
        <v>grey</v>
      </c>
    </row>
    <row r="394" spans="2:229">
      <c r="B394" s="1186" t="s">
        <v>291</v>
      </c>
      <c r="C394" s="1187"/>
      <c r="D394" s="1186" t="s">
        <v>292</v>
      </c>
      <c r="E394" s="1187"/>
      <c r="F394" s="1186" t="s">
        <v>293</v>
      </c>
      <c r="G394" s="1187"/>
      <c r="H394" s="1186" t="s">
        <v>294</v>
      </c>
      <c r="I394" s="1187"/>
      <c r="J394" s="1186" t="s">
        <v>295</v>
      </c>
      <c r="K394" s="1187"/>
      <c r="L394" s="1186" t="s">
        <v>296</v>
      </c>
      <c r="M394" s="1187"/>
      <c r="N394" s="30"/>
      <c r="O394" s="1152"/>
      <c r="P394" s="1152"/>
      <c r="Q394" s="1161"/>
      <c r="R394" s="1152"/>
      <c r="S394" s="635" t="s">
        <v>643</v>
      </c>
      <c r="T394" s="635" t="s">
        <v>643</v>
      </c>
      <c r="U394" s="635" t="s">
        <v>643</v>
      </c>
      <c r="V394" s="635" t="s">
        <v>643</v>
      </c>
      <c r="W394" s="635" t="s">
        <v>643</v>
      </c>
      <c r="X394" s="635" t="s">
        <v>643</v>
      </c>
      <c r="Y394" s="635" t="s">
        <v>643</v>
      </c>
      <c r="Z394" s="635" t="s">
        <v>643</v>
      </c>
      <c r="AA394" s="635" t="s">
        <v>643</v>
      </c>
      <c r="AB394" s="635" t="s">
        <v>643</v>
      </c>
      <c r="AC394" s="635" t="s">
        <v>643</v>
      </c>
      <c r="AD394" s="635" t="s">
        <v>643</v>
      </c>
      <c r="AE394" s="635" t="s">
        <v>643</v>
      </c>
      <c r="AF394" s="635" t="s">
        <v>643</v>
      </c>
      <c r="AG394" s="635" t="s">
        <v>643</v>
      </c>
      <c r="AH394" s="635" t="s">
        <v>643</v>
      </c>
      <c r="AI394" s="635" t="s">
        <v>643</v>
      </c>
      <c r="AJ394" s="635" t="s">
        <v>643</v>
      </c>
      <c r="AK394" s="635" t="s">
        <v>643</v>
      </c>
      <c r="AL394" s="635" t="s">
        <v>643</v>
      </c>
      <c r="AM394" s="635" t="s">
        <v>643</v>
      </c>
      <c r="AN394" s="635" t="s">
        <v>643</v>
      </c>
      <c r="AO394" s="635" t="s">
        <v>643</v>
      </c>
      <c r="AP394" s="635" t="s">
        <v>643</v>
      </c>
      <c r="AQ394" s="635" t="s">
        <v>643</v>
      </c>
      <c r="AR394" s="635" t="s">
        <v>643</v>
      </c>
      <c r="AS394" s="635" t="s">
        <v>643</v>
      </c>
      <c r="AT394" s="635" t="s">
        <v>643</v>
      </c>
      <c r="AU394" s="635" t="s">
        <v>643</v>
      </c>
      <c r="AV394" s="635" t="s">
        <v>643</v>
      </c>
      <c r="AW394" s="635" t="s">
        <v>643</v>
      </c>
      <c r="AX394" s="635" t="s">
        <v>643</v>
      </c>
      <c r="AY394" s="635" t="s">
        <v>643</v>
      </c>
      <c r="AZ394" s="635" t="s">
        <v>643</v>
      </c>
      <c r="BA394" s="635" t="s">
        <v>643</v>
      </c>
      <c r="BB394" s="635" t="s">
        <v>643</v>
      </c>
      <c r="BC394" s="1179"/>
      <c r="BD394" s="1152"/>
      <c r="BE394" s="1181"/>
      <c r="BQ394" s="52"/>
      <c r="BS394" s="52"/>
      <c r="BU394" s="52"/>
      <c r="BV394" s="50"/>
      <c r="BW394" s="52"/>
      <c r="BY394" s="52"/>
      <c r="CA394" s="52"/>
      <c r="CC394" s="52"/>
      <c r="CE394" s="52"/>
      <c r="CG394" s="52"/>
      <c r="CH394" s="50"/>
      <c r="CI394" s="52"/>
      <c r="CK394" s="52"/>
      <c r="CM394" s="52"/>
      <c r="DA394" s="1166" t="str">
        <f>IFERROR(IF(COUNT(Q393:Q418)&gt;0,IF($DN392&lt;8,"grey",B394),"grey"),B394)</f>
        <v>grey</v>
      </c>
      <c r="DB394" s="1167"/>
      <c r="DC394" s="1166" t="str">
        <f>IFERROR(IF(COUNT(Q393:Q418)&gt;0,IF($DN392&lt;8,"grey",D394),"grey"),D394)</f>
        <v>grey</v>
      </c>
      <c r="DD394" s="1167"/>
      <c r="DE394" s="1166" t="str">
        <f>IFERROR(IF(COUNT(Q393:Q418)&gt;0,IF($DN392&lt;18,"grey",F394),"grey"),F394)</f>
        <v>grey</v>
      </c>
      <c r="DF394" s="1167"/>
      <c r="DG394" s="1166" t="str">
        <f>IFERROR(IF(COUNT(Q393:Q418)&gt;0,IF($DN392&lt;18,"grey",H394),"grey"),H394)</f>
        <v>grey</v>
      </c>
      <c r="DH394" s="1167"/>
      <c r="DI394" s="1166" t="str">
        <f>IFERROR(IF(COUNT(Q393:Q418)&gt;0,IF($DN392&lt;18,"grey",J394),"grey"),J394)</f>
        <v>grey</v>
      </c>
      <c r="DJ394" s="1167"/>
      <c r="DK394" s="1166" t="str">
        <f>IFERROR(IF(COUNT(Q393:Q418)&gt;0,IF($DN392&lt;18,"grey",L394),"grey"),L394)</f>
        <v>grey</v>
      </c>
      <c r="DL394" s="1167"/>
      <c r="DM394" s="22" t="str">
        <f>IFERROR(INDEX(内線情報!$BL$5:$BL$41,MATCH(R394,内線情報!$AI$5:$AI$43,0),1),"")</f>
        <v/>
      </c>
      <c r="DS394" s="1141"/>
      <c r="DV394" s="1166"/>
      <c r="DW394" s="1167"/>
      <c r="DX394" s="1166"/>
      <c r="DY394" s="1167"/>
      <c r="DZ394" s="1166"/>
      <c r="EA394" s="1167"/>
      <c r="EB394" s="1166"/>
      <c r="EC394" s="1167"/>
      <c r="ED394" s="1166"/>
      <c r="EE394" s="1167"/>
      <c r="EF394" s="1166"/>
      <c r="EG394" s="1167"/>
      <c r="ET394" s="1166"/>
      <c r="EU394" s="1167"/>
      <c r="EV394" s="1166"/>
      <c r="EW394" s="1167"/>
      <c r="EX394" s="1166"/>
      <c r="EY394" s="1167"/>
      <c r="EZ394" s="1166"/>
      <c r="FA394" s="1167"/>
      <c r="FB394" s="1166"/>
      <c r="FC394" s="1167"/>
      <c r="FD394" s="1166"/>
      <c r="FE394" s="1167"/>
      <c r="FF394" s="420"/>
      <c r="FG394" s="420"/>
      <c r="FH394" s="420"/>
      <c r="FI394" s="420"/>
      <c r="FJ394" s="420"/>
      <c r="FK394" s="420"/>
      <c r="FL394" s="420"/>
      <c r="FM394" s="420"/>
      <c r="FN394" s="420"/>
      <c r="FO394" s="420"/>
      <c r="FP394" s="420"/>
      <c r="FQ394" s="420"/>
      <c r="FR394" s="1166"/>
      <c r="FS394" s="1167"/>
      <c r="FT394" s="1166"/>
      <c r="FU394" s="1167"/>
      <c r="FV394" s="1166"/>
      <c r="FW394" s="1167"/>
      <c r="FX394" s="1166"/>
      <c r="FY394" s="1167"/>
      <c r="FZ394" s="1166"/>
      <c r="GA394" s="1167"/>
      <c r="GB394" s="1166"/>
      <c r="GC394" s="1167"/>
      <c r="GE394" s="1152"/>
      <c r="GF394" s="1152"/>
      <c r="GG394" s="1161"/>
      <c r="GH394" s="1152"/>
      <c r="GI394" s="633" t="str">
        <f t="shared" ref="GI394:HR394" si="1044">IF(GI390="grey","grey",IF($GG393="grey","grey",IF(S394="","yellow",IF(COUNTIF($CW$6:$CW$7,S394)&gt;0,"","red"))))</f>
        <v>grey</v>
      </c>
      <c r="GJ394" s="633" t="str">
        <f t="shared" si="1044"/>
        <v>grey</v>
      </c>
      <c r="GK394" s="633" t="str">
        <f t="shared" si="1044"/>
        <v>grey</v>
      </c>
      <c r="GL394" s="633" t="str">
        <f t="shared" si="1044"/>
        <v>grey</v>
      </c>
      <c r="GM394" s="633" t="str">
        <f t="shared" si="1044"/>
        <v>grey</v>
      </c>
      <c r="GN394" s="633" t="str">
        <f t="shared" si="1044"/>
        <v>grey</v>
      </c>
      <c r="GO394" s="633" t="str">
        <f t="shared" si="1044"/>
        <v>grey</v>
      </c>
      <c r="GP394" s="633" t="str">
        <f t="shared" si="1044"/>
        <v>grey</v>
      </c>
      <c r="GQ394" s="633" t="str">
        <f t="shared" si="1044"/>
        <v>grey</v>
      </c>
      <c r="GR394" s="633" t="str">
        <f t="shared" si="1044"/>
        <v>grey</v>
      </c>
      <c r="GS394" s="633" t="str">
        <f t="shared" si="1044"/>
        <v>grey</v>
      </c>
      <c r="GT394" s="633" t="str">
        <f t="shared" si="1044"/>
        <v>grey</v>
      </c>
      <c r="GU394" s="633" t="str">
        <f t="shared" si="1044"/>
        <v>grey</v>
      </c>
      <c r="GV394" s="633" t="str">
        <f t="shared" si="1044"/>
        <v>grey</v>
      </c>
      <c r="GW394" s="633" t="str">
        <f t="shared" si="1044"/>
        <v>grey</v>
      </c>
      <c r="GX394" s="633" t="str">
        <f t="shared" si="1044"/>
        <v>grey</v>
      </c>
      <c r="GY394" s="633" t="str">
        <f t="shared" si="1044"/>
        <v>grey</v>
      </c>
      <c r="GZ394" s="633" t="str">
        <f t="shared" si="1044"/>
        <v>grey</v>
      </c>
      <c r="HA394" s="633" t="str">
        <f t="shared" si="1044"/>
        <v>grey</v>
      </c>
      <c r="HB394" s="633" t="str">
        <f t="shared" si="1044"/>
        <v>grey</v>
      </c>
      <c r="HC394" s="633" t="str">
        <f t="shared" si="1044"/>
        <v>grey</v>
      </c>
      <c r="HD394" s="633" t="str">
        <f t="shared" si="1044"/>
        <v>grey</v>
      </c>
      <c r="HE394" s="633" t="str">
        <f t="shared" si="1044"/>
        <v>grey</v>
      </c>
      <c r="HF394" s="633" t="str">
        <f t="shared" si="1044"/>
        <v>grey</v>
      </c>
      <c r="HG394" s="633" t="str">
        <f t="shared" si="1044"/>
        <v>grey</v>
      </c>
      <c r="HH394" s="633" t="str">
        <f t="shared" si="1044"/>
        <v>grey</v>
      </c>
      <c r="HI394" s="633" t="str">
        <f t="shared" si="1044"/>
        <v>grey</v>
      </c>
      <c r="HJ394" s="633" t="str">
        <f t="shared" si="1044"/>
        <v>grey</v>
      </c>
      <c r="HK394" s="633" t="str">
        <f t="shared" si="1044"/>
        <v>grey</v>
      </c>
      <c r="HL394" s="633" t="str">
        <f t="shared" si="1044"/>
        <v>grey</v>
      </c>
      <c r="HM394" s="633" t="str">
        <f t="shared" si="1044"/>
        <v>grey</v>
      </c>
      <c r="HN394" s="633" t="str">
        <f t="shared" si="1044"/>
        <v>grey</v>
      </c>
      <c r="HO394" s="633" t="str">
        <f t="shared" si="1044"/>
        <v>grey</v>
      </c>
      <c r="HP394" s="633" t="str">
        <f t="shared" si="1044"/>
        <v>grey</v>
      </c>
      <c r="HQ394" s="633" t="str">
        <f t="shared" si="1044"/>
        <v>grey</v>
      </c>
      <c r="HR394" s="633" t="str">
        <f t="shared" si="1044"/>
        <v>grey</v>
      </c>
      <c r="HS394" s="1163"/>
      <c r="HT394" s="1152"/>
      <c r="HU394" s="1161"/>
    </row>
    <row r="395" spans="2:229">
      <c r="B395" s="34" t="s">
        <v>57</v>
      </c>
      <c r="C395" s="35"/>
      <c r="D395" s="34" t="s">
        <v>57</v>
      </c>
      <c r="E395" s="35"/>
      <c r="F395" s="34" t="s">
        <v>57</v>
      </c>
      <c r="G395" s="35"/>
      <c r="H395" s="34" t="s">
        <v>57</v>
      </c>
      <c r="I395" s="35"/>
      <c r="J395" s="34" t="s">
        <v>57</v>
      </c>
      <c r="K395" s="35"/>
      <c r="L395" s="34" t="s">
        <v>57</v>
      </c>
      <c r="M395" s="35"/>
      <c r="N395" s="30"/>
      <c r="O395" s="1151">
        <v>2</v>
      </c>
      <c r="P395" s="1151" t="str">
        <f>IFERROR(INDEX(内線情報!$C$5:$C$54,MATCH($Q395,内線情報!$B$5:$B$54,0)),"")&amp;""</f>
        <v/>
      </c>
      <c r="Q395" s="1160"/>
      <c r="R395" s="1151" t="str">
        <f>IFERROR(INDEX(内線情報!$D$5:$D$54,MATCH($Q395,内線情報!$B$5:$B$54,0)),"")&amp;""</f>
        <v/>
      </c>
      <c r="S395" s="634" t="s">
        <v>643</v>
      </c>
      <c r="T395" s="634" t="s">
        <v>643</v>
      </c>
      <c r="U395" s="634" t="s">
        <v>643</v>
      </c>
      <c r="V395" s="634" t="s">
        <v>643</v>
      </c>
      <c r="W395" s="634" t="s">
        <v>643</v>
      </c>
      <c r="X395" s="634" t="s">
        <v>643</v>
      </c>
      <c r="Y395" s="634" t="s">
        <v>643</v>
      </c>
      <c r="Z395" s="634" t="s">
        <v>643</v>
      </c>
      <c r="AA395" s="634" t="s">
        <v>643</v>
      </c>
      <c r="AB395" s="634" t="s">
        <v>643</v>
      </c>
      <c r="AC395" s="634" t="s">
        <v>643</v>
      </c>
      <c r="AD395" s="634" t="s">
        <v>643</v>
      </c>
      <c r="AE395" s="634" t="s">
        <v>643</v>
      </c>
      <c r="AF395" s="634" t="s">
        <v>643</v>
      </c>
      <c r="AG395" s="634" t="s">
        <v>643</v>
      </c>
      <c r="AH395" s="634" t="s">
        <v>643</v>
      </c>
      <c r="AI395" s="634" t="s">
        <v>643</v>
      </c>
      <c r="AJ395" s="634" t="s">
        <v>643</v>
      </c>
      <c r="AK395" s="634" t="s">
        <v>643</v>
      </c>
      <c r="AL395" s="634" t="s">
        <v>643</v>
      </c>
      <c r="AM395" s="634" t="s">
        <v>643</v>
      </c>
      <c r="AN395" s="634" t="s">
        <v>643</v>
      </c>
      <c r="AO395" s="634" t="s">
        <v>643</v>
      </c>
      <c r="AP395" s="634" t="s">
        <v>643</v>
      </c>
      <c r="AQ395" s="634" t="s">
        <v>643</v>
      </c>
      <c r="AR395" s="634" t="s">
        <v>643</v>
      </c>
      <c r="AS395" s="634" t="s">
        <v>643</v>
      </c>
      <c r="AT395" s="634" t="s">
        <v>643</v>
      </c>
      <c r="AU395" s="634" t="s">
        <v>643</v>
      </c>
      <c r="AV395" s="634" t="s">
        <v>643</v>
      </c>
      <c r="AW395" s="634" t="s">
        <v>643</v>
      </c>
      <c r="AX395" s="634" t="s">
        <v>643</v>
      </c>
      <c r="AY395" s="634" t="s">
        <v>643</v>
      </c>
      <c r="AZ395" s="634" t="s">
        <v>643</v>
      </c>
      <c r="BA395" s="634" t="s">
        <v>643</v>
      </c>
      <c r="BB395" s="634" t="s">
        <v>643</v>
      </c>
      <c r="BC395" s="1178" t="s">
        <v>643</v>
      </c>
      <c r="BD395" s="1151" t="str">
        <f>IFERROR(IF(Q395="","",IF(ISBLANK(INDEX(内線情報!$G$5:$G$54,Q395)),1,DS395)),"")&amp;""</f>
        <v/>
      </c>
      <c r="BE395" s="1180"/>
      <c r="BU395" s="50"/>
      <c r="BV395" s="50"/>
      <c r="BW395" s="50"/>
      <c r="CG395" s="50"/>
      <c r="CH395" s="50"/>
      <c r="CI395" s="50"/>
      <c r="DA395" s="34" t="str">
        <f>IF(DA394="grey","grey",IF(B395="","yellow",IF(COUNTIF($BG$6:$BG$39,B395)&gt;0,"","red")))</f>
        <v>grey</v>
      </c>
      <c r="DB395" s="35" t="str">
        <f ca="1">IF(DA394="grey","grey",IFERROR(IF(COUNTIF(INDIRECT(B395),SUBSTITUTE(C395,"*","~")),EU395,"red"),IF(AND(C395&lt;&gt;$BG$7,C395&lt;&gt;$BG$8,C395&lt;&gt;$BG$9,C395&lt;&gt;$BG$10,C395&lt;&gt;$BG$11,C395&lt;&gt;$BG$12,C395&lt;&gt;$BG$13),"grey",EU395)))</f>
        <v>grey</v>
      </c>
      <c r="DC395" s="34" t="str">
        <f>IF(DC394="grey","grey",IF(D395="","yellow",IF(COUNTIF($BG$6:$BG$39,D395)&gt;0,"","red")))</f>
        <v>grey</v>
      </c>
      <c r="DD395" s="35" t="str">
        <f ca="1">IF(DC394="grey","grey",IFERROR(IF(COUNTIF(INDIRECT(D395),SUBSTITUTE(E395,"*","~")),EW395,"red"),IF(AND(E395&lt;&gt;$BG$7,E395&lt;&gt;$BG$8,E395&lt;&gt;$BG$9,E395&lt;&gt;$BG$10,E395&lt;&gt;$BG$11,E395&lt;&gt;$BG$12,E395&lt;&gt;$BG$13),"grey",EW395)))</f>
        <v>grey</v>
      </c>
      <c r="DE395" s="34" t="str">
        <f>IF(DE394="grey","grey",IF(F395="","yellow",IF(COUNTIF($BG$6:$BG$39,F395)&gt;0,"","red")))</f>
        <v>grey</v>
      </c>
      <c r="DF395" s="35" t="str">
        <f ca="1">IF(DE394="grey","grey",IFERROR(IF(COUNTIF(INDIRECT(F395),SUBSTITUTE(G395,"*","~")),EY395,"red"),IF(AND(G395&lt;&gt;$BG$7,G395&lt;&gt;$BG$8,G395&lt;&gt;$BG$9,G395&lt;&gt;$BG$10,G395&lt;&gt;$BG$11,G395&lt;&gt;$BG$12,G395&lt;&gt;$BG$13),"grey",EY395)))</f>
        <v>grey</v>
      </c>
      <c r="DG395" s="34" t="str">
        <f>IF(DG394="grey","grey",IF(H395="","yellow",IF(COUNTIF($BG$6:$BG$39,H395)&gt;0,"","red")))</f>
        <v>grey</v>
      </c>
      <c r="DH395" s="35" t="str">
        <f ca="1">IF(DG394="grey","grey",IFERROR(IF(COUNTIF(INDIRECT(H395),SUBSTITUTE(I395,"*","~")),FA395,"red"),IF(AND(I395&lt;&gt;$BG$7,I395&lt;&gt;$BG$8,I395&lt;&gt;$BG$9,I395&lt;&gt;$BG$10,I395&lt;&gt;$BG$11,I395&lt;&gt;$BG$12,I395&lt;&gt;$BG$13),"grey",FA395)))</f>
        <v>grey</v>
      </c>
      <c r="DI395" s="34" t="str">
        <f>IF(DI394="grey","grey",IF(J395="","yellow",IF(COUNTIF($BG$6:$BG$39,J395)&gt;0,"","red")))</f>
        <v>grey</v>
      </c>
      <c r="DJ395" s="35" t="str">
        <f ca="1">IF(DI394="grey","grey",IFERROR(IF(COUNTIF(INDIRECT(J395),SUBSTITUTE(K395,"*","~")),FC395,"red"),IF(AND(K395&lt;&gt;$BG$7,K395&lt;&gt;$BG$8,K395&lt;&gt;$BG$9,K395&lt;&gt;$BG$10,K395&lt;&gt;$BG$11,K395&lt;&gt;$BG$12,K395&lt;&gt;$BG$13),"grey",FC395)))</f>
        <v>grey</v>
      </c>
      <c r="DK395" s="34" t="str">
        <f>IF(DK394="grey","grey",IF(L395="","yellow",IF(COUNTIF($BG$6:$BG$39,L395)&gt;0,"","red")))</f>
        <v>grey</v>
      </c>
      <c r="DL395" s="35" t="str">
        <f ca="1">IF(DK394="grey","grey",IFERROR(IF(COUNTIF(INDIRECT(L395),SUBSTITUTE(M395,"*","~")),FE395,"red"),IF(AND(M395&lt;&gt;$BG$7,M395&lt;&gt;$BG$8,M395&lt;&gt;$BG$9,M395&lt;&gt;$BG$10,M395&lt;&gt;$BG$11,M395&lt;&gt;$BG$12,M395&lt;&gt;$BG$13),"grey",FE395)))</f>
        <v>grey</v>
      </c>
      <c r="DM395" s="22" t="str">
        <f>IFERROR(INDEX(内線情報!$BL$5:$BL$41,MATCH(R395,内線情報!$AI$5:$AI$43,0),1),"")</f>
        <v/>
      </c>
      <c r="DS395" s="1141" t="e">
        <f>INDEX(内線情報!$G$5:$G$54,MATCH(Q395,DK,0))</f>
        <v>#N/A</v>
      </c>
      <c r="DV395" s="34" t="str">
        <f>CONCATENATE(B395,C395)</f>
        <v>未使用</v>
      </c>
      <c r="DW395" s="35"/>
      <c r="DX395" s="34" t="str">
        <f>CONCATENATE(D395,E395)</f>
        <v>未使用</v>
      </c>
      <c r="DY395" s="35"/>
      <c r="DZ395" s="34" t="str">
        <f>CONCATENATE(F395,G395)</f>
        <v>未使用</v>
      </c>
      <c r="EA395" s="35"/>
      <c r="EB395" s="34" t="str">
        <f>CONCATENATE(H395,I395)</f>
        <v>未使用</v>
      </c>
      <c r="EC395" s="35"/>
      <c r="ED395" s="34" t="str">
        <f>CONCATENATE(J395,K395)</f>
        <v>未使用</v>
      </c>
      <c r="EE395" s="35"/>
      <c r="EF395" s="34" t="str">
        <f>CONCATENATE(L395,M395)</f>
        <v>未使用</v>
      </c>
      <c r="EG395" s="35"/>
      <c r="EH395" s="22">
        <f>COUNTIF($DV$6:$EG$34,DV395)</f>
        <v>18</v>
      </c>
      <c r="EJ395" s="22">
        <f>COUNTIF($DV$6:$EG$34,DX395)</f>
        <v>18</v>
      </c>
      <c r="EL395" s="22">
        <f>COUNTIF($DV$6:$EG$34,DZ395)</f>
        <v>18</v>
      </c>
      <c r="EN395" s="22">
        <f>COUNTIF($DV$6:$EG$34,EB395)</f>
        <v>18</v>
      </c>
      <c r="EP395" s="22">
        <f>COUNTIF($DV$6:$EG$34,ED395)</f>
        <v>18</v>
      </c>
      <c r="ER395" s="22">
        <f>COUNTIF($DV$6:$EG$34,EF395)</f>
        <v>18</v>
      </c>
      <c r="ET395" s="34" t="str">
        <f>IF(DV395="未使用","",IF(EH395&lt;2,"","red"))</f>
        <v/>
      </c>
      <c r="EU395" s="35" t="str">
        <f>IF(B395="ボックスキー","",IF(C395="","red",FS395))</f>
        <v>red</v>
      </c>
      <c r="EV395" s="34" t="str">
        <f>IF(DX395="未使用","",IF(EJ395&lt;2,"","red"))</f>
        <v/>
      </c>
      <c r="EW395" s="35" t="str">
        <f>IF(D395="ボックスキー","",IF(E395="","red",FU395))</f>
        <v>red</v>
      </c>
      <c r="EX395" s="34" t="str">
        <f>IF(DZ395="未使用","",IF(EL395&lt;2,"","red"))</f>
        <v/>
      </c>
      <c r="EY395" s="35" t="str">
        <f>IF(F395="ボックスキー","",IF(G395="","red",FW395))</f>
        <v>red</v>
      </c>
      <c r="EZ395" s="34" t="str">
        <f>IF(EB395="未使用","",IF(EN395&lt;2,"","red"))</f>
        <v/>
      </c>
      <c r="FA395" s="35" t="str">
        <f>IF(H395="ボックスキー","",IF(I395="","red",FY395))</f>
        <v>red</v>
      </c>
      <c r="FB395" s="34" t="str">
        <f>IF(ED395="未使用","",IF(EP395&lt;2,"","red"))</f>
        <v/>
      </c>
      <c r="FC395" s="35" t="str">
        <f>IF(J395="ボックスキー","",IF(K395="","red",GA395))</f>
        <v>red</v>
      </c>
      <c r="FD395" s="34" t="str">
        <f>IF(EF395="未使用","",IF(ER395&lt;2,"","red"))</f>
        <v/>
      </c>
      <c r="FE395" s="35" t="str">
        <f>IF(L395="ボックスキー","",IF(M395="","red",GC395))</f>
        <v>red</v>
      </c>
      <c r="FF395" s="419"/>
      <c r="FG395" s="419"/>
      <c r="FH395" s="419"/>
      <c r="FI395" s="419"/>
      <c r="FJ395" s="419"/>
      <c r="FK395" s="419"/>
      <c r="FL395" s="419"/>
      <c r="FM395" s="419"/>
      <c r="FN395" s="419"/>
      <c r="FO395" s="419"/>
      <c r="FP395" s="419"/>
      <c r="FQ395" s="419"/>
      <c r="FR395" s="34"/>
      <c r="FS395" s="35" t="str">
        <f>IF(B395=$FG$6,INDEX($FG$7:$FG$18,C395),IF(B395=$FH$6,INDEX($FH$7:$FH$12,C395),IF(B395=$FI$6,INDEX($FI$7:$FI$18,C395),IF(B395=$FJ$6,INDEX($FJ$7:$FJ$56,C395),"none"))))</f>
        <v>none</v>
      </c>
      <c r="FT395" s="34"/>
      <c r="FU395" s="35" t="str">
        <f>IF(D395=$FG$6,INDEX($FG$7:$FG$18,E395),IF(D395=$FH$6,INDEX($FH$7:$FH$12,E395),IF(D395=$FI$6,INDEX($FI$7:$FI$18,E395),IF(D395=$FJ$6,INDEX($FJ$7:$FJ$56,E395),"none"))))</f>
        <v>none</v>
      </c>
      <c r="FV395" s="34"/>
      <c r="FW395" s="35" t="str">
        <f>IF(F395=$FG$6,INDEX($FG$7:$FG$18,G395),IF(F395=$FH$6,INDEX($FH$7:$FH$12,G395),IF(F395=$FI$6,INDEX($FI$7:$FI$18,G395),IF(F395=$FJ$6,INDEX($FJ$7:$FJ$56,G395),"none"))))</f>
        <v>none</v>
      </c>
      <c r="FX395" s="34"/>
      <c r="FY395" s="35" t="str">
        <f>IF(H395=$FG$6,INDEX($FG$7:$FG$18,I395),IF(H395=$FH$6,INDEX($FH$7:$FH$12,I395),IF(H395=$FI$6,INDEX($FI$7:$FI$18,I395),IF(H395=$FJ$6,INDEX($FJ$7:$FJ$56,I395),"none"))))</f>
        <v>none</v>
      </c>
      <c r="FZ395" s="34"/>
      <c r="GA395" s="35" t="str">
        <f>IF(J395=$FG$6,INDEX($FG$7:$FG$18,K395),IF(J395=$FH$6,INDEX($FH$7:$FH$12,K395),IF(J395=$FI$6,INDEX($FI$7:$FI$18,K395),IF(J395=$FJ$6,INDEX($FJ$7:$FJ$56,K395),"none"))))</f>
        <v>none</v>
      </c>
      <c r="GB395" s="34"/>
      <c r="GC395" s="35" t="str">
        <f>IF(L395=$FG$6,INDEX($FG$7:$FG$18,M395),IF(L395=$FH$6,INDEX($FH$7:$FH$12,M395),IF(L395=$FI$6,INDEX($FI$7:$FI$18,M395),IF(L395=$FJ$6,INDEX($FJ$7:$FJ$56,M395),"none"))))</f>
        <v>none</v>
      </c>
      <c r="GE395" s="1151" t="str">
        <f>IF($GF395="grey","grey","")</f>
        <v>grey</v>
      </c>
      <c r="GF395" s="1151" t="str">
        <f>IF($GG395="grey","grey","")</f>
        <v>grey</v>
      </c>
      <c r="GG395" s="1160" t="str">
        <f>IF(Q395="","grey",IF(COUNTIF(Q:Q,Q395)&gt;1,"red",IF(COUNTIF(_DK,Q395)&gt;0,"","red")))</f>
        <v>grey</v>
      </c>
      <c r="GH395" s="1151" t="str">
        <f>IF($GF395="grey","grey","")</f>
        <v>grey</v>
      </c>
      <c r="GI395" s="633" t="str">
        <f t="shared" ref="GI395:HR395" si="1045">IF(GI390="grey","grey",IF($GG395="grey","grey",IF(S395="","yellow",IF(COUNTIF($CT$6:$CT$21,S395)&gt;0,"","red"))))</f>
        <v>grey</v>
      </c>
      <c r="GJ395" s="633" t="str">
        <f t="shared" si="1045"/>
        <v>grey</v>
      </c>
      <c r="GK395" s="633" t="str">
        <f t="shared" si="1045"/>
        <v>grey</v>
      </c>
      <c r="GL395" s="633" t="str">
        <f t="shared" si="1045"/>
        <v>grey</v>
      </c>
      <c r="GM395" s="633" t="str">
        <f t="shared" si="1045"/>
        <v>grey</v>
      </c>
      <c r="GN395" s="633" t="str">
        <f t="shared" si="1045"/>
        <v>grey</v>
      </c>
      <c r="GO395" s="633" t="str">
        <f t="shared" si="1045"/>
        <v>grey</v>
      </c>
      <c r="GP395" s="633" t="str">
        <f t="shared" si="1045"/>
        <v>grey</v>
      </c>
      <c r="GQ395" s="633" t="str">
        <f t="shared" si="1045"/>
        <v>grey</v>
      </c>
      <c r="GR395" s="633" t="str">
        <f t="shared" si="1045"/>
        <v>grey</v>
      </c>
      <c r="GS395" s="633" t="str">
        <f t="shared" si="1045"/>
        <v>grey</v>
      </c>
      <c r="GT395" s="633" t="str">
        <f t="shared" si="1045"/>
        <v>grey</v>
      </c>
      <c r="GU395" s="633" t="str">
        <f t="shared" si="1045"/>
        <v>grey</v>
      </c>
      <c r="GV395" s="633" t="str">
        <f t="shared" si="1045"/>
        <v>grey</v>
      </c>
      <c r="GW395" s="633" t="str">
        <f t="shared" si="1045"/>
        <v>grey</v>
      </c>
      <c r="GX395" s="633" t="str">
        <f t="shared" si="1045"/>
        <v>grey</v>
      </c>
      <c r="GY395" s="633" t="str">
        <f t="shared" si="1045"/>
        <v>grey</v>
      </c>
      <c r="GZ395" s="633" t="str">
        <f t="shared" si="1045"/>
        <v>grey</v>
      </c>
      <c r="HA395" s="633" t="str">
        <f t="shared" si="1045"/>
        <v>grey</v>
      </c>
      <c r="HB395" s="633" t="str">
        <f t="shared" si="1045"/>
        <v>grey</v>
      </c>
      <c r="HC395" s="633" t="str">
        <f t="shared" si="1045"/>
        <v>grey</v>
      </c>
      <c r="HD395" s="633" t="str">
        <f t="shared" si="1045"/>
        <v>grey</v>
      </c>
      <c r="HE395" s="633" t="str">
        <f t="shared" si="1045"/>
        <v>grey</v>
      </c>
      <c r="HF395" s="633" t="str">
        <f t="shared" si="1045"/>
        <v>grey</v>
      </c>
      <c r="HG395" s="633" t="str">
        <f t="shared" si="1045"/>
        <v>grey</v>
      </c>
      <c r="HH395" s="633" t="str">
        <f t="shared" si="1045"/>
        <v>grey</v>
      </c>
      <c r="HI395" s="633" t="str">
        <f t="shared" si="1045"/>
        <v>grey</v>
      </c>
      <c r="HJ395" s="633" t="str">
        <f t="shared" si="1045"/>
        <v>grey</v>
      </c>
      <c r="HK395" s="633" t="str">
        <f t="shared" si="1045"/>
        <v>grey</v>
      </c>
      <c r="HL395" s="633" t="str">
        <f t="shared" si="1045"/>
        <v>grey</v>
      </c>
      <c r="HM395" s="633" t="str">
        <f t="shared" si="1045"/>
        <v>grey</v>
      </c>
      <c r="HN395" s="633" t="str">
        <f t="shared" si="1045"/>
        <v>grey</v>
      </c>
      <c r="HO395" s="633" t="str">
        <f t="shared" si="1045"/>
        <v>grey</v>
      </c>
      <c r="HP395" s="633" t="str">
        <f t="shared" si="1045"/>
        <v>grey</v>
      </c>
      <c r="HQ395" s="633" t="str">
        <f t="shared" si="1045"/>
        <v>grey</v>
      </c>
      <c r="HR395" s="633" t="str">
        <f t="shared" si="1045"/>
        <v>grey</v>
      </c>
      <c r="HS395" s="1162" t="str">
        <f t="shared" ref="HS395" si="1046">IF($GG395="grey","grey",IF(BC395="","",IF(COUNTIF($CV$6:$CV$7,BC395)&gt;0,"","red")))</f>
        <v>grey</v>
      </c>
      <c r="HT395" s="1151" t="str">
        <f t="shared" ref="HT395:HU395" si="1047">IF($GG395="grey","grey","")</f>
        <v>grey</v>
      </c>
      <c r="HU395" s="1160" t="str">
        <f t="shared" si="1047"/>
        <v>grey</v>
      </c>
    </row>
    <row r="396" spans="2:229">
      <c r="B396" s="1175" t="str">
        <f>IFERROR(INDEX($DV:$DV,ROW()),"")&amp;""</f>
        <v/>
      </c>
      <c r="C396" s="1176"/>
      <c r="D396" s="1177" t="str">
        <f>IFERROR(INDEX($DX:$DX,ROW()),"")&amp;""</f>
        <v/>
      </c>
      <c r="E396" s="1176"/>
      <c r="F396" s="1175" t="str">
        <f>IFERROR(INDEX($DZ:$DZ,ROW()),"")&amp;""</f>
        <v/>
      </c>
      <c r="G396" s="1176"/>
      <c r="H396" s="1175" t="str">
        <f>IFERROR(INDEX($EB:$EB,ROW()),"")&amp;""</f>
        <v/>
      </c>
      <c r="I396" s="1176"/>
      <c r="J396" s="1175" t="str">
        <f>IFERROR(INDEX($ED:$ED,ROW()),"")&amp;""</f>
        <v/>
      </c>
      <c r="K396" s="1176"/>
      <c r="L396" s="1175" t="str">
        <f>IFERROR(INDEX($EF:$EF,ROW()),"")&amp;""</f>
        <v/>
      </c>
      <c r="M396" s="1176"/>
      <c r="N396" s="30"/>
      <c r="O396" s="1152"/>
      <c r="P396" s="1152"/>
      <c r="Q396" s="1161"/>
      <c r="R396" s="1152"/>
      <c r="S396" s="635" t="s">
        <v>643</v>
      </c>
      <c r="T396" s="635" t="s">
        <v>643</v>
      </c>
      <c r="U396" s="635" t="s">
        <v>643</v>
      </c>
      <c r="V396" s="635" t="s">
        <v>643</v>
      </c>
      <c r="W396" s="635" t="s">
        <v>643</v>
      </c>
      <c r="X396" s="635" t="s">
        <v>643</v>
      </c>
      <c r="Y396" s="635" t="s">
        <v>643</v>
      </c>
      <c r="Z396" s="635" t="s">
        <v>643</v>
      </c>
      <c r="AA396" s="635" t="s">
        <v>643</v>
      </c>
      <c r="AB396" s="635" t="s">
        <v>643</v>
      </c>
      <c r="AC396" s="635" t="s">
        <v>643</v>
      </c>
      <c r="AD396" s="635" t="s">
        <v>643</v>
      </c>
      <c r="AE396" s="635" t="s">
        <v>643</v>
      </c>
      <c r="AF396" s="635" t="s">
        <v>643</v>
      </c>
      <c r="AG396" s="635" t="s">
        <v>643</v>
      </c>
      <c r="AH396" s="635" t="s">
        <v>643</v>
      </c>
      <c r="AI396" s="635" t="s">
        <v>643</v>
      </c>
      <c r="AJ396" s="635" t="s">
        <v>643</v>
      </c>
      <c r="AK396" s="635" t="s">
        <v>643</v>
      </c>
      <c r="AL396" s="635" t="s">
        <v>643</v>
      </c>
      <c r="AM396" s="635" t="s">
        <v>643</v>
      </c>
      <c r="AN396" s="635" t="s">
        <v>643</v>
      </c>
      <c r="AO396" s="635" t="s">
        <v>643</v>
      </c>
      <c r="AP396" s="635" t="s">
        <v>643</v>
      </c>
      <c r="AQ396" s="635" t="s">
        <v>643</v>
      </c>
      <c r="AR396" s="635" t="s">
        <v>643</v>
      </c>
      <c r="AS396" s="635" t="s">
        <v>643</v>
      </c>
      <c r="AT396" s="635" t="s">
        <v>643</v>
      </c>
      <c r="AU396" s="635" t="s">
        <v>643</v>
      </c>
      <c r="AV396" s="635" t="s">
        <v>643</v>
      </c>
      <c r="AW396" s="635" t="s">
        <v>643</v>
      </c>
      <c r="AX396" s="635" t="s">
        <v>643</v>
      </c>
      <c r="AY396" s="635" t="s">
        <v>643</v>
      </c>
      <c r="AZ396" s="635" t="s">
        <v>643</v>
      </c>
      <c r="BA396" s="635" t="s">
        <v>643</v>
      </c>
      <c r="BB396" s="635" t="s">
        <v>643</v>
      </c>
      <c r="BC396" s="1179"/>
      <c r="BD396" s="1152"/>
      <c r="BE396" s="1181"/>
      <c r="BP396" s="50" t="e">
        <f>INDEX(番号!$CA$5:$CB$44,C395,2)</f>
        <v>#VALUE!</v>
      </c>
      <c r="BQ396" s="50" t="str">
        <f>IF(C395="","",IF(BP396="",INDEX(番号!$CA$44:$CB394,C395,2),BP396))</f>
        <v/>
      </c>
      <c r="BR396" s="50" t="e">
        <f>INDEX(番号!$CC$5:$CE$52,C395,3)</f>
        <v>#VALUE!</v>
      </c>
      <c r="BS396" s="50" t="str">
        <f>IF(C395="","",IF(BR396="0",INDEX(番号!$CC$5:$CE$52,C395,2),BR396))&amp;""</f>
        <v/>
      </c>
      <c r="BT396" s="50" t="e">
        <f>INDEX(番号!$CA$5:$CB$44,E395,2)</f>
        <v>#VALUE!</v>
      </c>
      <c r="BU396" s="50" t="str">
        <f>IF(E395="","",IF(BT396="",INDEX(番号!$CA$44:$CB394,E395,2),BT396))&amp;""</f>
        <v/>
      </c>
      <c r="BV396" s="50" t="e">
        <f>INDEX(番号!$CC$5:$CE$52,E395,3)</f>
        <v>#VALUE!</v>
      </c>
      <c r="BW396" s="50" t="str">
        <f>IF(E395="","",IF(BV396="0",INDEX(番号!$CC$5:$CE$52,E395,2),BV396))&amp;""</f>
        <v/>
      </c>
      <c r="BX396" s="50" t="e">
        <f>INDEX(番号!$CA$5:$CB$44,G395,2)</f>
        <v>#VALUE!</v>
      </c>
      <c r="BY396" s="50" t="str">
        <f>IF(G395="","",IF(BX396="",INDEX(番号!$CA$44:$CB394,G395,2),BX396))&amp;""</f>
        <v/>
      </c>
      <c r="BZ396" s="50" t="e">
        <f>INDEX(番号!$CC$5:$CE$52,G395,3)</f>
        <v>#VALUE!</v>
      </c>
      <c r="CA396" s="50" t="str">
        <f>IF(G395="","",IF(BZ396="0",INDEX(番号!$CC$5:$CE$52,G395,2),BZ396))&amp;""</f>
        <v/>
      </c>
      <c r="CB396" s="50" t="e">
        <f>INDEX(番号!$CA$5:$CB$44,I395,2)</f>
        <v>#VALUE!</v>
      </c>
      <c r="CC396" s="50" t="str">
        <f>IF(I395="","",IF(CB396="",INDEX(番号!$CA$44:$CB394,I395,2),CB396))&amp;""</f>
        <v/>
      </c>
      <c r="CD396" s="50" t="e">
        <f>INDEX(番号!$CC$5:$CE$52,I395,3)</f>
        <v>#VALUE!</v>
      </c>
      <c r="CE396" s="50" t="str">
        <f>IF(I395="","",IF(CD396="0",INDEX(番号!$CC$5:$CE$52,I395,2),CD396))&amp;""</f>
        <v/>
      </c>
      <c r="CF396" s="50" t="e">
        <f>INDEX(番号!$CA$5:$CB$44,K395,2)</f>
        <v>#VALUE!</v>
      </c>
      <c r="CG396" s="50" t="str">
        <f>IF(K395="","",IF(CF396="",INDEX(番号!$CA$5:$CB$44,K395,1),CF396))&amp;""</f>
        <v/>
      </c>
      <c r="CH396" s="50" t="e">
        <f>INDEX(番号!$CC$5:$CE$52,K395,3)</f>
        <v>#VALUE!</v>
      </c>
      <c r="CI396" s="50" t="str">
        <f>IF(K395="","",IF(CH396="0",INDEX(番号!$CC$5:$CE$52,K395,2),CH396))&amp;""</f>
        <v/>
      </c>
      <c r="CJ396" s="50" t="e">
        <f>INDEX(番号!$CA$5:$CB$44,M395,2)</f>
        <v>#VALUE!</v>
      </c>
      <c r="CK396" s="50" t="str">
        <f>IF(M395="","",IF(CJ396="",INDEX(番号!$CA$5:$CB$44,M395,1),CJ396))&amp;""</f>
        <v/>
      </c>
      <c r="CL396" s="50" t="e">
        <f>INDEX(番号!$CC$5:$CE$52,M395,3)</f>
        <v>#VALUE!</v>
      </c>
      <c r="CM396" s="50" t="str">
        <f>IF(M395="","",IF(CL396="0",INDEX(番号!$CC$5:$CE$52,M395,2),CL396))&amp;""</f>
        <v/>
      </c>
      <c r="DA396" s="1153" t="str">
        <f>IF(DA394="grey","grey","")</f>
        <v>grey</v>
      </c>
      <c r="DB396" s="1154"/>
      <c r="DC396" s="1153" t="str">
        <f>IF(DC394="grey","grey","")</f>
        <v>grey</v>
      </c>
      <c r="DD396" s="1154"/>
      <c r="DE396" s="1153" t="str">
        <f>IF(DE394="grey","grey","")</f>
        <v>grey</v>
      </c>
      <c r="DF396" s="1154"/>
      <c r="DG396" s="1153" t="str">
        <f>IF(DG394="grey","grey","")</f>
        <v>grey</v>
      </c>
      <c r="DH396" s="1154"/>
      <c r="DI396" s="1153" t="str">
        <f>IF(DI394="grey","grey","")</f>
        <v>grey</v>
      </c>
      <c r="DJ396" s="1154"/>
      <c r="DK396" s="1153" t="str">
        <f>IF(DK394="grey","grey","")</f>
        <v>grey</v>
      </c>
      <c r="DL396" s="1154"/>
      <c r="DM396" s="22" t="str">
        <f>IFERROR(INDEX(内線情報!$BL$5:$BL$41,MATCH(R396,内線情報!$AI$5:$AI$43,0),1),"")</f>
        <v/>
      </c>
      <c r="DS396" s="1141"/>
      <c r="DV396" s="1153" t="str">
        <f>IF(B395="DK",BQ396,IF(B395="NK",BS396,""))</f>
        <v/>
      </c>
      <c r="DW396" s="1154"/>
      <c r="DX396" s="1155" t="str">
        <f>IF(D395="DK",BU396,IF(D395="NK",BW396,""))</f>
        <v/>
      </c>
      <c r="DY396" s="1156"/>
      <c r="DZ396" s="1155" t="str">
        <f>IF(F395="DK",BY396,IF(F395="NK",CA396,""))</f>
        <v/>
      </c>
      <c r="EA396" s="1156"/>
      <c r="EB396" s="1155" t="str">
        <f>IF(H395="DK",CC396,IF(H395="NK",CE396,""))</f>
        <v/>
      </c>
      <c r="EC396" s="1156"/>
      <c r="ED396" s="1155" t="str">
        <f>IF(J395="DK",CG396,IF(J395="NK",CI396,""))</f>
        <v/>
      </c>
      <c r="EE396" s="1156"/>
      <c r="EF396" s="1155" t="str">
        <f>IF(L395="DK",CK396,IF(L395="NK",CM396,""))</f>
        <v/>
      </c>
      <c r="EG396" s="1156"/>
      <c r="ET396" s="1153"/>
      <c r="EU396" s="1154"/>
      <c r="EV396" s="1153"/>
      <c r="EW396" s="1154"/>
      <c r="EX396" s="1153"/>
      <c r="EY396" s="1154"/>
      <c r="EZ396" s="1153"/>
      <c r="FA396" s="1154"/>
      <c r="FB396" s="1153"/>
      <c r="FC396" s="1154"/>
      <c r="FD396" s="1153"/>
      <c r="FE396" s="1154"/>
      <c r="FF396" s="411"/>
      <c r="FG396" s="411"/>
      <c r="FH396" s="411"/>
      <c r="FI396" s="411"/>
      <c r="FJ396" s="411"/>
      <c r="FK396" s="411"/>
      <c r="FL396" s="411"/>
      <c r="FM396" s="411"/>
      <c r="FN396" s="411"/>
      <c r="FO396" s="411"/>
      <c r="FP396" s="411"/>
      <c r="FQ396" s="411"/>
      <c r="FR396" s="1153"/>
      <c r="FS396" s="1154"/>
      <c r="FT396" s="1153"/>
      <c r="FU396" s="1154"/>
      <c r="FV396" s="1153"/>
      <c r="FW396" s="1154"/>
      <c r="FX396" s="1153"/>
      <c r="FY396" s="1154"/>
      <c r="FZ396" s="1153"/>
      <c r="GA396" s="1154"/>
      <c r="GB396" s="1153"/>
      <c r="GC396" s="1154"/>
      <c r="GE396" s="1152"/>
      <c r="GF396" s="1152"/>
      <c r="GG396" s="1161"/>
      <c r="GH396" s="1152"/>
      <c r="GI396" s="633" t="str">
        <f t="shared" ref="GI396:HR396" si="1048">IF(GI390="grey","grey",IF($GG395="grey","grey",IF(S396="","yellow",IF(COUNTIF($CW$6:$CW$7,S396)&gt;0,"","red"))))</f>
        <v>grey</v>
      </c>
      <c r="GJ396" s="633" t="str">
        <f t="shared" si="1048"/>
        <v>grey</v>
      </c>
      <c r="GK396" s="633" t="str">
        <f t="shared" si="1048"/>
        <v>grey</v>
      </c>
      <c r="GL396" s="633" t="str">
        <f t="shared" si="1048"/>
        <v>grey</v>
      </c>
      <c r="GM396" s="633" t="str">
        <f t="shared" si="1048"/>
        <v>grey</v>
      </c>
      <c r="GN396" s="633" t="str">
        <f t="shared" si="1048"/>
        <v>grey</v>
      </c>
      <c r="GO396" s="633" t="str">
        <f t="shared" si="1048"/>
        <v>grey</v>
      </c>
      <c r="GP396" s="633" t="str">
        <f t="shared" si="1048"/>
        <v>grey</v>
      </c>
      <c r="GQ396" s="633" t="str">
        <f t="shared" si="1048"/>
        <v>grey</v>
      </c>
      <c r="GR396" s="633" t="str">
        <f t="shared" si="1048"/>
        <v>grey</v>
      </c>
      <c r="GS396" s="633" t="str">
        <f t="shared" si="1048"/>
        <v>grey</v>
      </c>
      <c r="GT396" s="633" t="str">
        <f t="shared" si="1048"/>
        <v>grey</v>
      </c>
      <c r="GU396" s="633" t="str">
        <f t="shared" si="1048"/>
        <v>grey</v>
      </c>
      <c r="GV396" s="633" t="str">
        <f t="shared" si="1048"/>
        <v>grey</v>
      </c>
      <c r="GW396" s="633" t="str">
        <f t="shared" si="1048"/>
        <v>grey</v>
      </c>
      <c r="GX396" s="633" t="str">
        <f t="shared" si="1048"/>
        <v>grey</v>
      </c>
      <c r="GY396" s="633" t="str">
        <f t="shared" si="1048"/>
        <v>grey</v>
      </c>
      <c r="GZ396" s="633" t="str">
        <f t="shared" si="1048"/>
        <v>grey</v>
      </c>
      <c r="HA396" s="633" t="str">
        <f t="shared" si="1048"/>
        <v>grey</v>
      </c>
      <c r="HB396" s="633" t="str">
        <f t="shared" si="1048"/>
        <v>grey</v>
      </c>
      <c r="HC396" s="633" t="str">
        <f t="shared" si="1048"/>
        <v>grey</v>
      </c>
      <c r="HD396" s="633" t="str">
        <f t="shared" si="1048"/>
        <v>grey</v>
      </c>
      <c r="HE396" s="633" t="str">
        <f t="shared" si="1048"/>
        <v>grey</v>
      </c>
      <c r="HF396" s="633" t="str">
        <f t="shared" si="1048"/>
        <v>grey</v>
      </c>
      <c r="HG396" s="633" t="str">
        <f t="shared" si="1048"/>
        <v>grey</v>
      </c>
      <c r="HH396" s="633" t="str">
        <f t="shared" si="1048"/>
        <v>grey</v>
      </c>
      <c r="HI396" s="633" t="str">
        <f t="shared" si="1048"/>
        <v>grey</v>
      </c>
      <c r="HJ396" s="633" t="str">
        <f t="shared" si="1048"/>
        <v>grey</v>
      </c>
      <c r="HK396" s="633" t="str">
        <f t="shared" si="1048"/>
        <v>grey</v>
      </c>
      <c r="HL396" s="633" t="str">
        <f t="shared" si="1048"/>
        <v>grey</v>
      </c>
      <c r="HM396" s="633" t="str">
        <f t="shared" si="1048"/>
        <v>grey</v>
      </c>
      <c r="HN396" s="633" t="str">
        <f t="shared" si="1048"/>
        <v>grey</v>
      </c>
      <c r="HO396" s="633" t="str">
        <f t="shared" si="1048"/>
        <v>grey</v>
      </c>
      <c r="HP396" s="633" t="str">
        <f t="shared" si="1048"/>
        <v>grey</v>
      </c>
      <c r="HQ396" s="633" t="str">
        <f t="shared" si="1048"/>
        <v>grey</v>
      </c>
      <c r="HR396" s="633" t="str">
        <f t="shared" si="1048"/>
        <v>grey</v>
      </c>
      <c r="HS396" s="1163"/>
      <c r="HT396" s="1152"/>
      <c r="HU396" s="1161"/>
    </row>
    <row r="397" spans="2:229">
      <c r="B397" s="1175" t="str">
        <f>IFERROR(INDEX($DV:$DV,ROW()),"")&amp;""</f>
        <v/>
      </c>
      <c r="C397" s="1176"/>
      <c r="D397" s="1177" t="str">
        <f>IFERROR(INDEX($DX:$DX,ROW()),"")&amp;""</f>
        <v/>
      </c>
      <c r="E397" s="1176"/>
      <c r="F397" s="1175" t="str">
        <f>IFERROR(INDEX($DZ:$DZ,ROW()),"")&amp;""</f>
        <v/>
      </c>
      <c r="G397" s="1176"/>
      <c r="H397" s="1175" t="str">
        <f>IFERROR(INDEX($EB:$EB,ROW()),"")&amp;""</f>
        <v/>
      </c>
      <c r="I397" s="1176"/>
      <c r="J397" s="1175" t="str">
        <f>IFERROR(INDEX($ED:$ED,ROW()),"")&amp;""</f>
        <v/>
      </c>
      <c r="K397" s="1176"/>
      <c r="L397" s="1175" t="str">
        <f>IFERROR(INDEX($EF:$EF,ROW()),"")&amp;""</f>
        <v/>
      </c>
      <c r="M397" s="1176"/>
      <c r="N397" s="30"/>
      <c r="O397" s="1151">
        <v>3</v>
      </c>
      <c r="P397" s="1151" t="str">
        <f>IFERROR(INDEX(内線情報!$C$5:$C$54,MATCH($Q397,内線情報!$B$5:$B$54,0)),"")&amp;""</f>
        <v/>
      </c>
      <c r="Q397" s="1160"/>
      <c r="R397" s="1151" t="str">
        <f>IFERROR(INDEX(内線情報!$D$5:$D$54,MATCH($Q397,内線情報!$B$5:$B$54,0)),"")&amp;""</f>
        <v/>
      </c>
      <c r="S397" s="634" t="s">
        <v>643</v>
      </c>
      <c r="T397" s="634" t="s">
        <v>643</v>
      </c>
      <c r="U397" s="634" t="s">
        <v>643</v>
      </c>
      <c r="V397" s="634" t="s">
        <v>643</v>
      </c>
      <c r="W397" s="634" t="s">
        <v>643</v>
      </c>
      <c r="X397" s="634" t="s">
        <v>643</v>
      </c>
      <c r="Y397" s="634" t="s">
        <v>643</v>
      </c>
      <c r="Z397" s="634" t="s">
        <v>643</v>
      </c>
      <c r="AA397" s="634" t="s">
        <v>643</v>
      </c>
      <c r="AB397" s="634" t="s">
        <v>643</v>
      </c>
      <c r="AC397" s="634" t="s">
        <v>643</v>
      </c>
      <c r="AD397" s="634" t="s">
        <v>643</v>
      </c>
      <c r="AE397" s="634" t="s">
        <v>643</v>
      </c>
      <c r="AF397" s="634" t="s">
        <v>643</v>
      </c>
      <c r="AG397" s="634" t="s">
        <v>643</v>
      </c>
      <c r="AH397" s="634" t="s">
        <v>643</v>
      </c>
      <c r="AI397" s="634" t="s">
        <v>643</v>
      </c>
      <c r="AJ397" s="634" t="s">
        <v>643</v>
      </c>
      <c r="AK397" s="634" t="s">
        <v>643</v>
      </c>
      <c r="AL397" s="634" t="s">
        <v>643</v>
      </c>
      <c r="AM397" s="634" t="s">
        <v>643</v>
      </c>
      <c r="AN397" s="634" t="s">
        <v>643</v>
      </c>
      <c r="AO397" s="634" t="s">
        <v>643</v>
      </c>
      <c r="AP397" s="634" t="s">
        <v>643</v>
      </c>
      <c r="AQ397" s="634" t="s">
        <v>643</v>
      </c>
      <c r="AR397" s="634" t="s">
        <v>643</v>
      </c>
      <c r="AS397" s="634" t="s">
        <v>643</v>
      </c>
      <c r="AT397" s="634" t="s">
        <v>643</v>
      </c>
      <c r="AU397" s="634" t="s">
        <v>643</v>
      </c>
      <c r="AV397" s="634" t="s">
        <v>643</v>
      </c>
      <c r="AW397" s="634" t="s">
        <v>643</v>
      </c>
      <c r="AX397" s="634" t="s">
        <v>643</v>
      </c>
      <c r="AY397" s="634" t="s">
        <v>643</v>
      </c>
      <c r="AZ397" s="634" t="s">
        <v>643</v>
      </c>
      <c r="BA397" s="634" t="s">
        <v>643</v>
      </c>
      <c r="BB397" s="634" t="s">
        <v>643</v>
      </c>
      <c r="BC397" s="1178" t="s">
        <v>643</v>
      </c>
      <c r="BD397" s="1151" t="str">
        <f>IFERROR(IF(Q397="","",IF(ISBLANK(INDEX(内線情報!$G$5:$G$54,Q397)),1,DS397)),"")&amp;""</f>
        <v/>
      </c>
      <c r="BE397" s="1180"/>
      <c r="BP397" s="50" t="s">
        <v>585</v>
      </c>
      <c r="BQ397" s="50" t="str">
        <f>IF(C395="","",INDEX(外線情報!$K$5:$K$16,C395,1))&amp;""</f>
        <v/>
      </c>
      <c r="BR397" s="50" t="s">
        <v>417</v>
      </c>
      <c r="BS397" s="50" t="str">
        <f>IF(C395="","",INDEX(NK･NKG!$CG$5:$CG$52,C395,1))&amp;""</f>
        <v/>
      </c>
      <c r="BT397" s="50" t="s">
        <v>585</v>
      </c>
      <c r="BU397" s="50" t="str">
        <f>IF(E395="","",INDEX(外線情報!$K$5:$K$16,E395,1))&amp;""</f>
        <v/>
      </c>
      <c r="BV397" s="50" t="s">
        <v>417</v>
      </c>
      <c r="BW397" s="50" t="str">
        <f>IF(E395="","",INDEX(NK･NKG!$CG$5:$CG$52,E395,1))&amp;""</f>
        <v/>
      </c>
      <c r="BX397" s="50" t="s">
        <v>585</v>
      </c>
      <c r="BY397" s="50" t="str">
        <f>IF(G395="","",INDEX(外線情報!$K$5:$K$16,G395,1))&amp;""</f>
        <v/>
      </c>
      <c r="BZ397" s="50" t="s">
        <v>417</v>
      </c>
      <c r="CA397" s="50" t="str">
        <f>IF(G395="","",INDEX(NK･NKG!$CG$5:$CG$52,G395,1))&amp;""</f>
        <v/>
      </c>
      <c r="CB397" s="50" t="s">
        <v>585</v>
      </c>
      <c r="CC397" s="50" t="str">
        <f>IF(I395="","",INDEX(外線情報!$K$5:$K$16,I395,1))&amp;""</f>
        <v/>
      </c>
      <c r="CD397" s="50" t="s">
        <v>417</v>
      </c>
      <c r="CE397" s="50" t="str">
        <f>IF(I395="","",INDEX(NK･NKG!$CG$5:$CG$52,I395,1))&amp;""</f>
        <v/>
      </c>
      <c r="CF397" s="50" t="s">
        <v>585</v>
      </c>
      <c r="CG397" s="50" t="str">
        <f>IF(K395="","",INDEX(外線情報!$K$5:$K$16,K395,1))&amp;""</f>
        <v/>
      </c>
      <c r="CH397" s="50" t="s">
        <v>417</v>
      </c>
      <c r="CI397" s="50" t="str">
        <f>IF(K395="","",INDEX(NK･NKG!$CG$5:$CG$52,K395,1))&amp;""</f>
        <v/>
      </c>
      <c r="CJ397" s="50" t="s">
        <v>585</v>
      </c>
      <c r="CK397" s="50" t="str">
        <f>IF(M395="","",INDEX(外線情報!$K$5:$K$16,M395,1))&amp;""</f>
        <v/>
      </c>
      <c r="CL397" s="50" t="s">
        <v>417</v>
      </c>
      <c r="CM397" s="50" t="str">
        <f>IF(M395="","",INDEX(NK･NKG!$CG$5:$CG$52,M395,1))&amp;""</f>
        <v/>
      </c>
      <c r="DA397" s="1153" t="str">
        <f t="shared" ref="DA397" si="1049">IF(DA394="grey","grey","")</f>
        <v>grey</v>
      </c>
      <c r="DB397" s="1154"/>
      <c r="DC397" s="1153" t="str">
        <f t="shared" ref="DC397" si="1050">IF(DC394="grey","grey","")</f>
        <v>grey</v>
      </c>
      <c r="DD397" s="1154"/>
      <c r="DE397" s="1153" t="str">
        <f t="shared" ref="DE397" si="1051">IF(DE394="grey","grey","")</f>
        <v>grey</v>
      </c>
      <c r="DF397" s="1154"/>
      <c r="DG397" s="1153" t="str">
        <f t="shared" ref="DG397" si="1052">IF(DG394="grey","grey","")</f>
        <v>grey</v>
      </c>
      <c r="DH397" s="1154"/>
      <c r="DI397" s="1153" t="str">
        <f t="shared" ref="DI397" si="1053">IF(DI394="grey","grey","")</f>
        <v>grey</v>
      </c>
      <c r="DJ397" s="1154"/>
      <c r="DK397" s="1153" t="str">
        <f t="shared" ref="DK397" si="1054">IF(DK394="grey","grey","")</f>
        <v>grey</v>
      </c>
      <c r="DL397" s="1154"/>
      <c r="DM397" s="22" t="str">
        <f>IFERROR(INDEX(内線情報!$BL$5:$BL$41,MATCH(R397,内線情報!$AI$5:$AI$43,0),1),"")</f>
        <v/>
      </c>
      <c r="DS397" s="1141" t="e">
        <f>INDEX(内線情報!$G$5:$G$54,MATCH(Q397,DK,0))</f>
        <v>#N/A</v>
      </c>
      <c r="DV397" s="1153" t="str">
        <f>IF(B395="IK",BQ397,IF(B395="NK",BS397,""))</f>
        <v/>
      </c>
      <c r="DW397" s="1154"/>
      <c r="DX397" s="1155" t="str">
        <f>IF(D395="IK",BU397,IF(D395="NK",BW397,""))</f>
        <v/>
      </c>
      <c r="DY397" s="1156"/>
      <c r="DZ397" s="1155" t="str">
        <f>IF(F395="IK",BY397,IF(F395="NK",CA397,""))</f>
        <v/>
      </c>
      <c r="EA397" s="1156"/>
      <c r="EB397" s="1155" t="str">
        <f>IF(H395="IK",CC397,IF(H395="NK",CE397,""))</f>
        <v/>
      </c>
      <c r="EC397" s="1156"/>
      <c r="ED397" s="1155" t="str">
        <f>IF(J395="IK",CG397,IF(J395="NK",CI397,""))</f>
        <v/>
      </c>
      <c r="EE397" s="1156"/>
      <c r="EF397" s="1155" t="str">
        <f>IF(L395="IK",CK397,IF(L395="NK",CM397,""))</f>
        <v/>
      </c>
      <c r="EG397" s="1156"/>
      <c r="ET397" s="1153"/>
      <c r="EU397" s="1154"/>
      <c r="EV397" s="1153"/>
      <c r="EW397" s="1154"/>
      <c r="EX397" s="1153"/>
      <c r="EY397" s="1154"/>
      <c r="EZ397" s="1153"/>
      <c r="FA397" s="1154"/>
      <c r="FB397" s="1153"/>
      <c r="FC397" s="1154"/>
      <c r="FD397" s="1153"/>
      <c r="FE397" s="1154"/>
      <c r="FF397" s="411"/>
      <c r="FG397" s="411"/>
      <c r="FH397" s="411"/>
      <c r="FI397" s="411"/>
      <c r="FJ397" s="411"/>
      <c r="FK397" s="411"/>
      <c r="FL397" s="411"/>
      <c r="FM397" s="411"/>
      <c r="FN397" s="411"/>
      <c r="FO397" s="411"/>
      <c r="FP397" s="411"/>
      <c r="FQ397" s="411"/>
      <c r="FR397" s="1153"/>
      <c r="FS397" s="1154"/>
      <c r="FT397" s="1153"/>
      <c r="FU397" s="1154"/>
      <c r="FV397" s="1153"/>
      <c r="FW397" s="1154"/>
      <c r="FX397" s="1153"/>
      <c r="FY397" s="1154"/>
      <c r="FZ397" s="1153"/>
      <c r="GA397" s="1154"/>
      <c r="GB397" s="1153"/>
      <c r="GC397" s="1154"/>
      <c r="GE397" s="1151" t="str">
        <f>IF($GF397="grey","grey","")</f>
        <v>grey</v>
      </c>
      <c r="GF397" s="1151" t="str">
        <f>IF($GG397="grey","grey","")</f>
        <v>grey</v>
      </c>
      <c r="GG397" s="1160" t="str">
        <f>IF(Q397="","grey",IF(COUNTIF(Q:Q,Q397)&gt;1,"red",IF(COUNTIF(_DK,Q397)&gt;0,"","red")))</f>
        <v>grey</v>
      </c>
      <c r="GH397" s="1151" t="str">
        <f>IF($GF397="grey","grey","")</f>
        <v>grey</v>
      </c>
      <c r="GI397" s="633" t="str">
        <f t="shared" ref="GI397:HR397" si="1055">IF(GI390="grey","grey",IF($GG397="grey","grey",IF(S397="","yellow",IF(COUNTIF($CT$6:$CT$21,S397)&gt;0,"","red"))))</f>
        <v>grey</v>
      </c>
      <c r="GJ397" s="633" t="str">
        <f t="shared" si="1055"/>
        <v>grey</v>
      </c>
      <c r="GK397" s="633" t="str">
        <f t="shared" si="1055"/>
        <v>grey</v>
      </c>
      <c r="GL397" s="633" t="str">
        <f t="shared" si="1055"/>
        <v>grey</v>
      </c>
      <c r="GM397" s="633" t="str">
        <f t="shared" si="1055"/>
        <v>grey</v>
      </c>
      <c r="GN397" s="633" t="str">
        <f t="shared" si="1055"/>
        <v>grey</v>
      </c>
      <c r="GO397" s="633" t="str">
        <f t="shared" si="1055"/>
        <v>grey</v>
      </c>
      <c r="GP397" s="633" t="str">
        <f t="shared" si="1055"/>
        <v>grey</v>
      </c>
      <c r="GQ397" s="633" t="str">
        <f t="shared" si="1055"/>
        <v>grey</v>
      </c>
      <c r="GR397" s="633" t="str">
        <f t="shared" si="1055"/>
        <v>grey</v>
      </c>
      <c r="GS397" s="633" t="str">
        <f t="shared" si="1055"/>
        <v>grey</v>
      </c>
      <c r="GT397" s="633" t="str">
        <f t="shared" si="1055"/>
        <v>grey</v>
      </c>
      <c r="GU397" s="633" t="str">
        <f t="shared" si="1055"/>
        <v>grey</v>
      </c>
      <c r="GV397" s="633" t="str">
        <f t="shared" si="1055"/>
        <v>grey</v>
      </c>
      <c r="GW397" s="633" t="str">
        <f t="shared" si="1055"/>
        <v>grey</v>
      </c>
      <c r="GX397" s="633" t="str">
        <f t="shared" si="1055"/>
        <v>grey</v>
      </c>
      <c r="GY397" s="633" t="str">
        <f t="shared" si="1055"/>
        <v>grey</v>
      </c>
      <c r="GZ397" s="633" t="str">
        <f t="shared" si="1055"/>
        <v>grey</v>
      </c>
      <c r="HA397" s="633" t="str">
        <f t="shared" si="1055"/>
        <v>grey</v>
      </c>
      <c r="HB397" s="633" t="str">
        <f t="shared" si="1055"/>
        <v>grey</v>
      </c>
      <c r="HC397" s="633" t="str">
        <f t="shared" si="1055"/>
        <v>grey</v>
      </c>
      <c r="HD397" s="633" t="str">
        <f t="shared" si="1055"/>
        <v>grey</v>
      </c>
      <c r="HE397" s="633" t="str">
        <f t="shared" si="1055"/>
        <v>grey</v>
      </c>
      <c r="HF397" s="633" t="str">
        <f t="shared" si="1055"/>
        <v>grey</v>
      </c>
      <c r="HG397" s="633" t="str">
        <f t="shared" si="1055"/>
        <v>grey</v>
      </c>
      <c r="HH397" s="633" t="str">
        <f t="shared" si="1055"/>
        <v>grey</v>
      </c>
      <c r="HI397" s="633" t="str">
        <f t="shared" si="1055"/>
        <v>grey</v>
      </c>
      <c r="HJ397" s="633" t="str">
        <f t="shared" si="1055"/>
        <v>grey</v>
      </c>
      <c r="HK397" s="633" t="str">
        <f t="shared" si="1055"/>
        <v>grey</v>
      </c>
      <c r="HL397" s="633" t="str">
        <f t="shared" si="1055"/>
        <v>grey</v>
      </c>
      <c r="HM397" s="633" t="str">
        <f t="shared" si="1055"/>
        <v>grey</v>
      </c>
      <c r="HN397" s="633" t="str">
        <f t="shared" si="1055"/>
        <v>grey</v>
      </c>
      <c r="HO397" s="633" t="str">
        <f t="shared" si="1055"/>
        <v>grey</v>
      </c>
      <c r="HP397" s="633" t="str">
        <f t="shared" si="1055"/>
        <v>grey</v>
      </c>
      <c r="HQ397" s="633" t="str">
        <f t="shared" si="1055"/>
        <v>grey</v>
      </c>
      <c r="HR397" s="633" t="str">
        <f t="shared" si="1055"/>
        <v>grey</v>
      </c>
      <c r="HS397" s="1162" t="str">
        <f t="shared" ref="HS397" si="1056">IF($GG397="grey","grey",IF(BC397="","",IF(COUNTIF($CV$6:$CV$7,BC397)&gt;0,"","red")))</f>
        <v>grey</v>
      </c>
      <c r="HT397" s="1151" t="str">
        <f t="shared" ref="HT397:HU397" si="1057">IF($GG397="grey","grey","")</f>
        <v>grey</v>
      </c>
      <c r="HU397" s="1160" t="str">
        <f t="shared" si="1057"/>
        <v>grey</v>
      </c>
    </row>
    <row r="398" spans="2:229">
      <c r="B398" s="1184" t="s">
        <v>1318</v>
      </c>
      <c r="C398" s="1185"/>
      <c r="D398" s="1182" t="s">
        <v>1318</v>
      </c>
      <c r="E398" s="1183"/>
      <c r="F398" s="1184" t="s">
        <v>1318</v>
      </c>
      <c r="G398" s="1185"/>
      <c r="H398" s="1182" t="s">
        <v>1318</v>
      </c>
      <c r="I398" s="1183"/>
      <c r="J398" s="1184" t="s">
        <v>1318</v>
      </c>
      <c r="K398" s="1185"/>
      <c r="L398" s="1182" t="s">
        <v>1318</v>
      </c>
      <c r="M398" s="1183"/>
      <c r="N398" s="30"/>
      <c r="O398" s="1152"/>
      <c r="P398" s="1152"/>
      <c r="Q398" s="1161"/>
      <c r="R398" s="1152"/>
      <c r="S398" s="635" t="s">
        <v>643</v>
      </c>
      <c r="T398" s="635" t="s">
        <v>643</v>
      </c>
      <c r="U398" s="635" t="s">
        <v>643</v>
      </c>
      <c r="V398" s="635" t="s">
        <v>643</v>
      </c>
      <c r="W398" s="635" t="s">
        <v>643</v>
      </c>
      <c r="X398" s="635" t="s">
        <v>643</v>
      </c>
      <c r="Y398" s="635" t="s">
        <v>643</v>
      </c>
      <c r="Z398" s="635" t="s">
        <v>643</v>
      </c>
      <c r="AA398" s="635" t="s">
        <v>643</v>
      </c>
      <c r="AB398" s="635" t="s">
        <v>643</v>
      </c>
      <c r="AC398" s="635" t="s">
        <v>643</v>
      </c>
      <c r="AD398" s="635" t="s">
        <v>643</v>
      </c>
      <c r="AE398" s="635" t="s">
        <v>643</v>
      </c>
      <c r="AF398" s="635" t="s">
        <v>643</v>
      </c>
      <c r="AG398" s="635" t="s">
        <v>643</v>
      </c>
      <c r="AH398" s="635" t="s">
        <v>643</v>
      </c>
      <c r="AI398" s="635" t="s">
        <v>643</v>
      </c>
      <c r="AJ398" s="635" t="s">
        <v>643</v>
      </c>
      <c r="AK398" s="635" t="s">
        <v>643</v>
      </c>
      <c r="AL398" s="635" t="s">
        <v>643</v>
      </c>
      <c r="AM398" s="635" t="s">
        <v>643</v>
      </c>
      <c r="AN398" s="635" t="s">
        <v>643</v>
      </c>
      <c r="AO398" s="635" t="s">
        <v>643</v>
      </c>
      <c r="AP398" s="635" t="s">
        <v>643</v>
      </c>
      <c r="AQ398" s="635" t="s">
        <v>643</v>
      </c>
      <c r="AR398" s="635" t="s">
        <v>643</v>
      </c>
      <c r="AS398" s="635" t="s">
        <v>643</v>
      </c>
      <c r="AT398" s="635" t="s">
        <v>643</v>
      </c>
      <c r="AU398" s="635" t="s">
        <v>643</v>
      </c>
      <c r="AV398" s="635" t="s">
        <v>643</v>
      </c>
      <c r="AW398" s="635" t="s">
        <v>643</v>
      </c>
      <c r="AX398" s="635" t="s">
        <v>643</v>
      </c>
      <c r="AY398" s="635" t="s">
        <v>643</v>
      </c>
      <c r="AZ398" s="635" t="s">
        <v>643</v>
      </c>
      <c r="BA398" s="635" t="s">
        <v>643</v>
      </c>
      <c r="BB398" s="635" t="s">
        <v>643</v>
      </c>
      <c r="BC398" s="1179"/>
      <c r="BD398" s="1152"/>
      <c r="BE398" s="1181"/>
      <c r="BW398" s="50"/>
      <c r="CH398" s="50"/>
      <c r="CI398" s="50"/>
      <c r="DA398" s="1153" t="str">
        <f>IF(DA394="grey","grey",IF(AND(B395&lt;&gt;$BG$7,B395&lt;&gt;$BG$9,B395&lt;&gt;$BG$13,B395&lt;&gt;$BG$12),"grey",IF(B398="","yellow",IF(COUNTIF($CN$6:$CN$32,B398)&gt;0,"","red"))))</f>
        <v>grey</v>
      </c>
      <c r="DB398" s="1154"/>
      <c r="DC398" s="1153" t="str">
        <f>IF(DC394="grey","grey",IF(AND(D395&lt;&gt;$BG$7,D395&lt;&gt;$BG$9,D395&lt;&gt;$BG$13,D395&lt;&gt;$BG$12),"grey",IF(D398="","yellow",IF(COUNTIF($CN$6:$CN$32,D398)&gt;0,"","red"))))</f>
        <v>grey</v>
      </c>
      <c r="DD398" s="1154"/>
      <c r="DE398" s="1164" t="str">
        <f>IF(DE394="grey","grey",IF(AND(F395&lt;&gt;$BG$7,F395&lt;&gt;$BG$9,F395&lt;&gt;$BG$13,F395&lt;&gt;$BG$12),"grey",IF(F398="","yellow",IF(COUNTIF($CN$6:$CN$32,F398)&gt;0,"","red"))))</f>
        <v>grey</v>
      </c>
      <c r="DF398" s="1165"/>
      <c r="DG398" s="1164" t="str">
        <f>IF(DG394="grey","grey",IF(AND(H395&lt;&gt;$BG$7,H395&lt;&gt;$BG$9,H395&lt;&gt;$BG$13,H395&lt;&gt;$BG$12),"grey",IF(H398="","yellow",IF(COUNTIF($CN$6:$CN$32,H398)&gt;0,"","red"))))</f>
        <v>grey</v>
      </c>
      <c r="DH398" s="1165"/>
      <c r="DI398" s="1164" t="str">
        <f>IF(DI394="grey","grey",IF(AND(J395&lt;&gt;$BG$7,J395&lt;&gt;$BG$9,J395&lt;&gt;$BG$13,J395&lt;&gt;$BG$12),"grey",IF(J398="","yellow",IF(COUNTIF($CN$6:$CN$32,J398)&gt;0,"","red"))))</f>
        <v>grey</v>
      </c>
      <c r="DJ398" s="1165"/>
      <c r="DK398" s="1164" t="str">
        <f>IF(DK394="grey","grey",IF(AND(L395&lt;&gt;$BG$7,L395&lt;&gt;$BG$9,L395&lt;&gt;$BG$13,L395&lt;&gt;$BG$12),"grey",IF(L398="","yellow",IF(COUNTIF($CN$6:$CN$32,L398)&gt;0,"","red"))))</f>
        <v>grey</v>
      </c>
      <c r="DL398" s="1165"/>
      <c r="DM398" s="22" t="str">
        <f>IFERROR(INDEX(内線情報!$BL$5:$BL$41,MATCH(R398,内線情報!$AI$5:$AI$43,0),1),"")</f>
        <v/>
      </c>
      <c r="DS398" s="1141"/>
      <c r="DV398" s="1153"/>
      <c r="DW398" s="1154"/>
      <c r="DX398" s="1153"/>
      <c r="DY398" s="1154"/>
      <c r="DZ398" s="1153"/>
      <c r="EA398" s="1154"/>
      <c r="EB398" s="1153"/>
      <c r="EC398" s="1154"/>
      <c r="ED398" s="1153"/>
      <c r="EE398" s="1154"/>
      <c r="EF398" s="1153"/>
      <c r="EG398" s="1154"/>
      <c r="ET398" s="1153"/>
      <c r="EU398" s="1154"/>
      <c r="EV398" s="1153"/>
      <c r="EW398" s="1154"/>
      <c r="EX398" s="1153"/>
      <c r="EY398" s="1154"/>
      <c r="EZ398" s="1153"/>
      <c r="FA398" s="1154"/>
      <c r="FB398" s="1153"/>
      <c r="FC398" s="1154"/>
      <c r="FD398" s="1153"/>
      <c r="FE398" s="1154"/>
      <c r="FF398" s="411"/>
      <c r="FG398" s="411"/>
      <c r="FH398" s="411"/>
      <c r="FI398" s="411"/>
      <c r="FJ398" s="411"/>
      <c r="FK398" s="411"/>
      <c r="FL398" s="411"/>
      <c r="FM398" s="411"/>
      <c r="FN398" s="411"/>
      <c r="FO398" s="411"/>
      <c r="FP398" s="411"/>
      <c r="FQ398" s="411"/>
      <c r="FR398" s="1153"/>
      <c r="FS398" s="1154"/>
      <c r="FT398" s="1153"/>
      <c r="FU398" s="1154"/>
      <c r="FV398" s="1153"/>
      <c r="FW398" s="1154"/>
      <c r="FX398" s="1153"/>
      <c r="FY398" s="1154"/>
      <c r="FZ398" s="1153"/>
      <c r="GA398" s="1154"/>
      <c r="GB398" s="1153"/>
      <c r="GC398" s="1154"/>
      <c r="GE398" s="1152"/>
      <c r="GF398" s="1152"/>
      <c r="GG398" s="1161"/>
      <c r="GH398" s="1152"/>
      <c r="GI398" s="633" t="str">
        <f t="shared" ref="GI398:HR398" si="1058">IF(GI390="grey","grey",IF($GG397="grey","grey",IF(S398="","yellow",IF(COUNTIF($CW$6:$CW$7,S398)&gt;0,"","red"))))</f>
        <v>grey</v>
      </c>
      <c r="GJ398" s="633" t="str">
        <f t="shared" si="1058"/>
        <v>grey</v>
      </c>
      <c r="GK398" s="633" t="str">
        <f t="shared" si="1058"/>
        <v>grey</v>
      </c>
      <c r="GL398" s="633" t="str">
        <f t="shared" si="1058"/>
        <v>grey</v>
      </c>
      <c r="GM398" s="633" t="str">
        <f t="shared" si="1058"/>
        <v>grey</v>
      </c>
      <c r="GN398" s="633" t="str">
        <f t="shared" si="1058"/>
        <v>grey</v>
      </c>
      <c r="GO398" s="633" t="str">
        <f t="shared" si="1058"/>
        <v>grey</v>
      </c>
      <c r="GP398" s="633" t="str">
        <f t="shared" si="1058"/>
        <v>grey</v>
      </c>
      <c r="GQ398" s="633" t="str">
        <f t="shared" si="1058"/>
        <v>grey</v>
      </c>
      <c r="GR398" s="633" t="str">
        <f t="shared" si="1058"/>
        <v>grey</v>
      </c>
      <c r="GS398" s="633" t="str">
        <f t="shared" si="1058"/>
        <v>grey</v>
      </c>
      <c r="GT398" s="633" t="str">
        <f t="shared" si="1058"/>
        <v>grey</v>
      </c>
      <c r="GU398" s="633" t="str">
        <f t="shared" si="1058"/>
        <v>grey</v>
      </c>
      <c r="GV398" s="633" t="str">
        <f t="shared" si="1058"/>
        <v>grey</v>
      </c>
      <c r="GW398" s="633" t="str">
        <f t="shared" si="1058"/>
        <v>grey</v>
      </c>
      <c r="GX398" s="633" t="str">
        <f t="shared" si="1058"/>
        <v>grey</v>
      </c>
      <c r="GY398" s="633" t="str">
        <f t="shared" si="1058"/>
        <v>grey</v>
      </c>
      <c r="GZ398" s="633" t="str">
        <f t="shared" si="1058"/>
        <v>grey</v>
      </c>
      <c r="HA398" s="633" t="str">
        <f t="shared" si="1058"/>
        <v>grey</v>
      </c>
      <c r="HB398" s="633" t="str">
        <f t="shared" si="1058"/>
        <v>grey</v>
      </c>
      <c r="HC398" s="633" t="str">
        <f t="shared" si="1058"/>
        <v>grey</v>
      </c>
      <c r="HD398" s="633" t="str">
        <f t="shared" si="1058"/>
        <v>grey</v>
      </c>
      <c r="HE398" s="633" t="str">
        <f t="shared" si="1058"/>
        <v>grey</v>
      </c>
      <c r="HF398" s="633" t="str">
        <f t="shared" si="1058"/>
        <v>grey</v>
      </c>
      <c r="HG398" s="633" t="str">
        <f t="shared" si="1058"/>
        <v>grey</v>
      </c>
      <c r="HH398" s="633" t="str">
        <f t="shared" si="1058"/>
        <v>grey</v>
      </c>
      <c r="HI398" s="633" t="str">
        <f t="shared" si="1058"/>
        <v>grey</v>
      </c>
      <c r="HJ398" s="633" t="str">
        <f t="shared" si="1058"/>
        <v>grey</v>
      </c>
      <c r="HK398" s="633" t="str">
        <f t="shared" si="1058"/>
        <v>grey</v>
      </c>
      <c r="HL398" s="633" t="str">
        <f t="shared" si="1058"/>
        <v>grey</v>
      </c>
      <c r="HM398" s="633" t="str">
        <f t="shared" si="1058"/>
        <v>grey</v>
      </c>
      <c r="HN398" s="633" t="str">
        <f t="shared" si="1058"/>
        <v>grey</v>
      </c>
      <c r="HO398" s="633" t="str">
        <f t="shared" si="1058"/>
        <v>grey</v>
      </c>
      <c r="HP398" s="633" t="str">
        <f t="shared" si="1058"/>
        <v>grey</v>
      </c>
      <c r="HQ398" s="633" t="str">
        <f t="shared" si="1058"/>
        <v>grey</v>
      </c>
      <c r="HR398" s="633" t="str">
        <f t="shared" si="1058"/>
        <v>grey</v>
      </c>
      <c r="HS398" s="1163"/>
      <c r="HT398" s="1152"/>
      <c r="HU398" s="1161"/>
    </row>
    <row r="399" spans="2:229">
      <c r="B399" s="1186" t="s">
        <v>297</v>
      </c>
      <c r="C399" s="1187"/>
      <c r="D399" s="1186" t="s">
        <v>298</v>
      </c>
      <c r="E399" s="1187"/>
      <c r="F399" s="1186" t="s">
        <v>299</v>
      </c>
      <c r="G399" s="1187"/>
      <c r="H399" s="1186" t="s">
        <v>300</v>
      </c>
      <c r="I399" s="1187"/>
      <c r="J399" s="1186" t="s">
        <v>301</v>
      </c>
      <c r="K399" s="1187"/>
      <c r="L399" s="1186" t="s">
        <v>302</v>
      </c>
      <c r="M399" s="1187"/>
      <c r="N399" s="30"/>
      <c r="O399" s="1151">
        <v>4</v>
      </c>
      <c r="P399" s="1151" t="str">
        <f>IFERROR(INDEX(内線情報!$C$5:$C$54,MATCH($Q399,内線情報!$B$5:$B$54,0)),"")&amp;""</f>
        <v/>
      </c>
      <c r="Q399" s="1160"/>
      <c r="R399" s="1151" t="str">
        <f>IFERROR(INDEX(内線情報!$D$5:$D$54,MATCH($Q399,内線情報!$B$5:$B$54,0)),"")&amp;""</f>
        <v/>
      </c>
      <c r="S399" s="634" t="s">
        <v>643</v>
      </c>
      <c r="T399" s="634" t="s">
        <v>643</v>
      </c>
      <c r="U399" s="634" t="s">
        <v>643</v>
      </c>
      <c r="V399" s="634" t="s">
        <v>643</v>
      </c>
      <c r="W399" s="634" t="s">
        <v>643</v>
      </c>
      <c r="X399" s="634" t="s">
        <v>643</v>
      </c>
      <c r="Y399" s="634" t="s">
        <v>643</v>
      </c>
      <c r="Z399" s="634" t="s">
        <v>643</v>
      </c>
      <c r="AA399" s="634" t="s">
        <v>643</v>
      </c>
      <c r="AB399" s="634" t="s">
        <v>643</v>
      </c>
      <c r="AC399" s="634" t="s">
        <v>643</v>
      </c>
      <c r="AD399" s="634" t="s">
        <v>643</v>
      </c>
      <c r="AE399" s="634" t="s">
        <v>643</v>
      </c>
      <c r="AF399" s="634" t="s">
        <v>643</v>
      </c>
      <c r="AG399" s="634" t="s">
        <v>643</v>
      </c>
      <c r="AH399" s="634" t="s">
        <v>643</v>
      </c>
      <c r="AI399" s="634" t="s">
        <v>643</v>
      </c>
      <c r="AJ399" s="634" t="s">
        <v>643</v>
      </c>
      <c r="AK399" s="634" t="s">
        <v>643</v>
      </c>
      <c r="AL399" s="634" t="s">
        <v>643</v>
      </c>
      <c r="AM399" s="634" t="s">
        <v>643</v>
      </c>
      <c r="AN399" s="634" t="s">
        <v>643</v>
      </c>
      <c r="AO399" s="634" t="s">
        <v>643</v>
      </c>
      <c r="AP399" s="634" t="s">
        <v>643</v>
      </c>
      <c r="AQ399" s="634" t="s">
        <v>643</v>
      </c>
      <c r="AR399" s="634" t="s">
        <v>643</v>
      </c>
      <c r="AS399" s="634" t="s">
        <v>643</v>
      </c>
      <c r="AT399" s="634" t="s">
        <v>643</v>
      </c>
      <c r="AU399" s="634" t="s">
        <v>643</v>
      </c>
      <c r="AV399" s="634" t="s">
        <v>643</v>
      </c>
      <c r="AW399" s="634" t="s">
        <v>643</v>
      </c>
      <c r="AX399" s="634" t="s">
        <v>643</v>
      </c>
      <c r="AY399" s="634" t="s">
        <v>643</v>
      </c>
      <c r="AZ399" s="634" t="s">
        <v>643</v>
      </c>
      <c r="BA399" s="634" t="s">
        <v>643</v>
      </c>
      <c r="BB399" s="634" t="s">
        <v>643</v>
      </c>
      <c r="BC399" s="1178" t="s">
        <v>643</v>
      </c>
      <c r="BD399" s="1151" t="str">
        <f>IFERROR(IF(Q399="","",IF(ISBLANK(INDEX(内線情報!$G$5:$G$54,Q399)),1,DS399)),"")&amp;""</f>
        <v/>
      </c>
      <c r="BE399" s="1180"/>
      <c r="BQ399" s="52"/>
      <c r="BS399" s="52"/>
      <c r="BU399" s="52"/>
      <c r="BV399" s="50"/>
      <c r="BW399" s="52"/>
      <c r="BY399" s="52"/>
      <c r="CA399" s="52"/>
      <c r="CC399" s="52"/>
      <c r="CE399" s="52"/>
      <c r="CG399" s="52"/>
      <c r="CH399" s="50"/>
      <c r="CI399" s="52"/>
      <c r="CK399" s="52"/>
      <c r="CM399" s="52"/>
      <c r="DA399" s="1166" t="str">
        <f>IFERROR(IF(COUNT(Q393:Q418)&gt;0,IF($DN392&lt;18,"grey",B399),"grey"),B399)</f>
        <v>grey</v>
      </c>
      <c r="DB399" s="1167"/>
      <c r="DC399" s="1166" t="str">
        <f>IFERROR(IF(COUNT(Q393:Q418)&gt;0,IF($DN392&lt;18,"grey",D399),"grey"),D399)</f>
        <v>grey</v>
      </c>
      <c r="DD399" s="1167"/>
      <c r="DE399" s="1166" t="str">
        <f>IFERROR(IF(COUNT(Q393:Q418)&gt;0,IF($DN392&lt;18,"grey",F399),"grey"),F399)</f>
        <v>grey</v>
      </c>
      <c r="DF399" s="1167"/>
      <c r="DG399" s="1166" t="str">
        <f>IFERROR(IF(COUNT(Q393:Q418)&gt;0,IF($DN392&lt;18,"grey",H399),"grey"),H399)</f>
        <v>grey</v>
      </c>
      <c r="DH399" s="1167"/>
      <c r="DI399" s="1166" t="str">
        <f>IFERROR(IF(COUNT(Q393:Q418)&gt;0,IF($DN392&lt;18,"grey",J399),"grey"),J399)</f>
        <v>grey</v>
      </c>
      <c r="DJ399" s="1167"/>
      <c r="DK399" s="1166" t="str">
        <f>IFERROR(IF(COUNT(Q393:Q418)&gt;0,IF($DN392&lt;18,"grey",L399),"grey"),L399)</f>
        <v>grey</v>
      </c>
      <c r="DL399" s="1167"/>
      <c r="DM399" s="22" t="str">
        <f>IFERROR(INDEX(内線情報!$BL$5:$BL$41,MATCH(R399,内線情報!$AI$5:$AI$43,0),1),"")</f>
        <v/>
      </c>
      <c r="DS399" s="1141" t="e">
        <f>INDEX(内線情報!$G$5:$G$54,MATCH(Q399,DK,0))</f>
        <v>#N/A</v>
      </c>
      <c r="DV399" s="1166"/>
      <c r="DW399" s="1167"/>
      <c r="DX399" s="1166"/>
      <c r="DY399" s="1167"/>
      <c r="DZ399" s="1166"/>
      <c r="EA399" s="1167"/>
      <c r="EB399" s="1166"/>
      <c r="EC399" s="1167"/>
      <c r="ED399" s="1166"/>
      <c r="EE399" s="1167"/>
      <c r="EF399" s="1166"/>
      <c r="EG399" s="1167"/>
      <c r="ET399" s="1166"/>
      <c r="EU399" s="1167"/>
      <c r="EV399" s="1166"/>
      <c r="EW399" s="1167"/>
      <c r="EX399" s="1166"/>
      <c r="EY399" s="1167"/>
      <c r="EZ399" s="1166"/>
      <c r="FA399" s="1167"/>
      <c r="FB399" s="1166"/>
      <c r="FC399" s="1167"/>
      <c r="FD399" s="1166"/>
      <c r="FE399" s="1167"/>
      <c r="FF399" s="420"/>
      <c r="FG399" s="420"/>
      <c r="FH399" s="420"/>
      <c r="FI399" s="420"/>
      <c r="FJ399" s="420"/>
      <c r="FK399" s="420"/>
      <c r="FL399" s="420"/>
      <c r="FM399" s="420"/>
      <c r="FN399" s="420"/>
      <c r="FO399" s="420"/>
      <c r="FP399" s="420"/>
      <c r="FQ399" s="420"/>
      <c r="FR399" s="1166"/>
      <c r="FS399" s="1167"/>
      <c r="FT399" s="1166"/>
      <c r="FU399" s="1167"/>
      <c r="FV399" s="1166"/>
      <c r="FW399" s="1167"/>
      <c r="FX399" s="1166"/>
      <c r="FY399" s="1167"/>
      <c r="FZ399" s="1166"/>
      <c r="GA399" s="1167"/>
      <c r="GB399" s="1166"/>
      <c r="GC399" s="1167"/>
      <c r="GE399" s="1151" t="str">
        <f>IF($GF399="grey","grey","")</f>
        <v>grey</v>
      </c>
      <c r="GF399" s="1151" t="str">
        <f>IF($GG399="grey","grey","")</f>
        <v>grey</v>
      </c>
      <c r="GG399" s="1160" t="str">
        <f>IF(Q399="","grey",IF(COUNTIF(Q:Q,Q399)&gt;1,"red",IF(COUNTIF(_DK,Q399)&gt;0,"","red")))</f>
        <v>grey</v>
      </c>
      <c r="GH399" s="1151" t="str">
        <f>IF($GF399="grey","grey","")</f>
        <v>grey</v>
      </c>
      <c r="GI399" s="633" t="str">
        <f t="shared" ref="GI399:HR399" si="1059">IF(GI390="grey","grey",IF($GG399="grey","grey",IF(S399="","yellow",IF(COUNTIF($CT$6:$CT$21,S399)&gt;0,"","red"))))</f>
        <v>grey</v>
      </c>
      <c r="GJ399" s="633" t="str">
        <f t="shared" si="1059"/>
        <v>grey</v>
      </c>
      <c r="GK399" s="633" t="str">
        <f t="shared" si="1059"/>
        <v>grey</v>
      </c>
      <c r="GL399" s="633" t="str">
        <f t="shared" si="1059"/>
        <v>grey</v>
      </c>
      <c r="GM399" s="633" t="str">
        <f t="shared" si="1059"/>
        <v>grey</v>
      </c>
      <c r="GN399" s="633" t="str">
        <f t="shared" si="1059"/>
        <v>grey</v>
      </c>
      <c r="GO399" s="633" t="str">
        <f t="shared" si="1059"/>
        <v>grey</v>
      </c>
      <c r="GP399" s="633" t="str">
        <f t="shared" si="1059"/>
        <v>grey</v>
      </c>
      <c r="GQ399" s="633" t="str">
        <f t="shared" si="1059"/>
        <v>grey</v>
      </c>
      <c r="GR399" s="633" t="str">
        <f t="shared" si="1059"/>
        <v>grey</v>
      </c>
      <c r="GS399" s="633" t="str">
        <f t="shared" si="1059"/>
        <v>grey</v>
      </c>
      <c r="GT399" s="633" t="str">
        <f t="shared" si="1059"/>
        <v>grey</v>
      </c>
      <c r="GU399" s="633" t="str">
        <f t="shared" si="1059"/>
        <v>grey</v>
      </c>
      <c r="GV399" s="633" t="str">
        <f t="shared" si="1059"/>
        <v>grey</v>
      </c>
      <c r="GW399" s="633" t="str">
        <f t="shared" si="1059"/>
        <v>grey</v>
      </c>
      <c r="GX399" s="633" t="str">
        <f t="shared" si="1059"/>
        <v>grey</v>
      </c>
      <c r="GY399" s="633" t="str">
        <f t="shared" si="1059"/>
        <v>grey</v>
      </c>
      <c r="GZ399" s="633" t="str">
        <f t="shared" si="1059"/>
        <v>grey</v>
      </c>
      <c r="HA399" s="633" t="str">
        <f t="shared" si="1059"/>
        <v>grey</v>
      </c>
      <c r="HB399" s="633" t="str">
        <f t="shared" si="1059"/>
        <v>grey</v>
      </c>
      <c r="HC399" s="633" t="str">
        <f t="shared" si="1059"/>
        <v>grey</v>
      </c>
      <c r="HD399" s="633" t="str">
        <f t="shared" si="1059"/>
        <v>grey</v>
      </c>
      <c r="HE399" s="633" t="str">
        <f t="shared" si="1059"/>
        <v>grey</v>
      </c>
      <c r="HF399" s="633" t="str">
        <f t="shared" si="1059"/>
        <v>grey</v>
      </c>
      <c r="HG399" s="633" t="str">
        <f t="shared" si="1059"/>
        <v>grey</v>
      </c>
      <c r="HH399" s="633" t="str">
        <f t="shared" si="1059"/>
        <v>grey</v>
      </c>
      <c r="HI399" s="633" t="str">
        <f t="shared" si="1059"/>
        <v>grey</v>
      </c>
      <c r="HJ399" s="633" t="str">
        <f t="shared" si="1059"/>
        <v>grey</v>
      </c>
      <c r="HK399" s="633" t="str">
        <f t="shared" si="1059"/>
        <v>grey</v>
      </c>
      <c r="HL399" s="633" t="str">
        <f t="shared" si="1059"/>
        <v>grey</v>
      </c>
      <c r="HM399" s="633" t="str">
        <f t="shared" si="1059"/>
        <v>grey</v>
      </c>
      <c r="HN399" s="633" t="str">
        <f t="shared" si="1059"/>
        <v>grey</v>
      </c>
      <c r="HO399" s="633" t="str">
        <f t="shared" si="1059"/>
        <v>grey</v>
      </c>
      <c r="HP399" s="633" t="str">
        <f t="shared" si="1059"/>
        <v>grey</v>
      </c>
      <c r="HQ399" s="633" t="str">
        <f t="shared" si="1059"/>
        <v>grey</v>
      </c>
      <c r="HR399" s="633" t="str">
        <f t="shared" si="1059"/>
        <v>grey</v>
      </c>
      <c r="HS399" s="1162" t="str">
        <f t="shared" ref="HS399" si="1060">IF($GG399="grey","grey",IF(BC399="","",IF(COUNTIF($CV$6:$CV$7,BC399)&gt;0,"","red")))</f>
        <v>grey</v>
      </c>
      <c r="HT399" s="1151" t="str">
        <f t="shared" ref="HT399:HU399" si="1061">IF($GG399="grey","grey","")</f>
        <v>grey</v>
      </c>
      <c r="HU399" s="1160" t="str">
        <f t="shared" si="1061"/>
        <v>grey</v>
      </c>
    </row>
    <row r="400" spans="2:229">
      <c r="B400" s="34" t="s">
        <v>57</v>
      </c>
      <c r="C400" s="35"/>
      <c r="D400" s="34" t="s">
        <v>57</v>
      </c>
      <c r="E400" s="35"/>
      <c r="F400" s="34" t="s">
        <v>57</v>
      </c>
      <c r="G400" s="35"/>
      <c r="H400" s="34" t="s">
        <v>57</v>
      </c>
      <c r="I400" s="35"/>
      <c r="J400" s="34" t="s">
        <v>57</v>
      </c>
      <c r="K400" s="35"/>
      <c r="L400" s="34" t="s">
        <v>57</v>
      </c>
      <c r="M400" s="35"/>
      <c r="N400" s="30"/>
      <c r="O400" s="1152"/>
      <c r="P400" s="1152"/>
      <c r="Q400" s="1161"/>
      <c r="R400" s="1152"/>
      <c r="S400" s="635" t="s">
        <v>643</v>
      </c>
      <c r="T400" s="635" t="s">
        <v>643</v>
      </c>
      <c r="U400" s="635" t="s">
        <v>643</v>
      </c>
      <c r="V400" s="635" t="s">
        <v>643</v>
      </c>
      <c r="W400" s="635" t="s">
        <v>643</v>
      </c>
      <c r="X400" s="635" t="s">
        <v>643</v>
      </c>
      <c r="Y400" s="635" t="s">
        <v>643</v>
      </c>
      <c r="Z400" s="635" t="s">
        <v>643</v>
      </c>
      <c r="AA400" s="635" t="s">
        <v>643</v>
      </c>
      <c r="AB400" s="635" t="s">
        <v>643</v>
      </c>
      <c r="AC400" s="635" t="s">
        <v>643</v>
      </c>
      <c r="AD400" s="635" t="s">
        <v>643</v>
      </c>
      <c r="AE400" s="635" t="s">
        <v>643</v>
      </c>
      <c r="AF400" s="635" t="s">
        <v>643</v>
      </c>
      <c r="AG400" s="635" t="s">
        <v>643</v>
      </c>
      <c r="AH400" s="635" t="s">
        <v>643</v>
      </c>
      <c r="AI400" s="635" t="s">
        <v>643</v>
      </c>
      <c r="AJ400" s="635" t="s">
        <v>643</v>
      </c>
      <c r="AK400" s="635" t="s">
        <v>643</v>
      </c>
      <c r="AL400" s="635" t="s">
        <v>643</v>
      </c>
      <c r="AM400" s="635" t="s">
        <v>643</v>
      </c>
      <c r="AN400" s="635" t="s">
        <v>643</v>
      </c>
      <c r="AO400" s="635" t="s">
        <v>643</v>
      </c>
      <c r="AP400" s="635" t="s">
        <v>643</v>
      </c>
      <c r="AQ400" s="635" t="s">
        <v>643</v>
      </c>
      <c r="AR400" s="635" t="s">
        <v>643</v>
      </c>
      <c r="AS400" s="635" t="s">
        <v>643</v>
      </c>
      <c r="AT400" s="635" t="s">
        <v>643</v>
      </c>
      <c r="AU400" s="635" t="s">
        <v>643</v>
      </c>
      <c r="AV400" s="635" t="s">
        <v>643</v>
      </c>
      <c r="AW400" s="635" t="s">
        <v>643</v>
      </c>
      <c r="AX400" s="635" t="s">
        <v>643</v>
      </c>
      <c r="AY400" s="635" t="s">
        <v>643</v>
      </c>
      <c r="AZ400" s="635" t="s">
        <v>643</v>
      </c>
      <c r="BA400" s="635" t="s">
        <v>643</v>
      </c>
      <c r="BB400" s="635" t="s">
        <v>643</v>
      </c>
      <c r="BC400" s="1179"/>
      <c r="BD400" s="1152"/>
      <c r="BE400" s="1181"/>
      <c r="BU400" s="50"/>
      <c r="BV400" s="50"/>
      <c r="BW400" s="50"/>
      <c r="CG400" s="50"/>
      <c r="CH400" s="50"/>
      <c r="CI400" s="50"/>
      <c r="DA400" s="34" t="str">
        <f>IF(DA399="grey","grey",IF(B400="","yellow",IF(COUNTIF($BG$6:$BG$39,B400)&gt;0,"","red")))</f>
        <v>grey</v>
      </c>
      <c r="DB400" s="35" t="str">
        <f ca="1">IF(DA399="grey","grey",IFERROR(IF(COUNTIF(INDIRECT(B400),SUBSTITUTE(C400,"*","~")),EU400,"red"),IF(AND(C400&lt;&gt;$BG$7,C400&lt;&gt;$BG$8,C400&lt;&gt;$BG$9,C400&lt;&gt;$BG$10,C400&lt;&gt;$BG$11,C400&lt;&gt;$BG$12,C400&lt;&gt;$BG$13),"grey",EU400)))</f>
        <v>grey</v>
      </c>
      <c r="DC400" s="34" t="str">
        <f>IF(DC399="grey","grey",IF(D400="","yellow",IF(COUNTIF($BG$6:$BG$39,D400)&gt;0,"","red")))</f>
        <v>grey</v>
      </c>
      <c r="DD400" s="35" t="str">
        <f ca="1">IF(DC399="grey","grey",IFERROR(IF(COUNTIF(INDIRECT(D400),SUBSTITUTE(E400,"*","~")),EW400,"red"),IF(AND(E400&lt;&gt;$BG$7,E400&lt;&gt;$BG$8,E400&lt;&gt;$BG$9,E400&lt;&gt;$BG$10,E400&lt;&gt;$BG$11,E400&lt;&gt;$BG$12,E400&lt;&gt;$BG$13),"grey",EW400)))</f>
        <v>grey</v>
      </c>
      <c r="DE400" s="34" t="str">
        <f>IF(DE399="grey","grey",IF(F400="","yellow",IF(COUNTIF($BG$6:$BG$39,F400)&gt;0,"","red")))</f>
        <v>grey</v>
      </c>
      <c r="DF400" s="35" t="str">
        <f ca="1">IF(DE399="grey","grey",IFERROR(IF(COUNTIF(INDIRECT(F400),SUBSTITUTE(G400,"*","~")),EY400,"red"),IF(AND(G400&lt;&gt;$BG$7,G400&lt;&gt;$BG$8,G400&lt;&gt;$BG$9,G400&lt;&gt;$BG$10,G400&lt;&gt;$BG$11,G400&lt;&gt;$BG$12,G400&lt;&gt;$BG$13),"grey",EY400)))</f>
        <v>grey</v>
      </c>
      <c r="DG400" s="34" t="str">
        <f>IF(DG399="grey","grey",IF(H400="","yellow",IF(COUNTIF($BG$6:$BG$39,H400)&gt;0,"","red")))</f>
        <v>grey</v>
      </c>
      <c r="DH400" s="35" t="str">
        <f ca="1">IF(DG399="grey","grey",IFERROR(IF(COUNTIF(INDIRECT(H400),SUBSTITUTE(I400,"*","~")),FA400,"red"),IF(AND(I400&lt;&gt;$BG$7,I400&lt;&gt;$BG$8,I400&lt;&gt;$BG$9,I400&lt;&gt;$BG$10,I400&lt;&gt;$BG$11,I400&lt;&gt;$BG$12,I400&lt;&gt;$BG$13),"grey",FA400)))</f>
        <v>grey</v>
      </c>
      <c r="DI400" s="34" t="str">
        <f>IF(DI399="grey","grey",IF(J400="","yellow",IF(COUNTIF($BG$6:$BG$39,J400)&gt;0,"","red")))</f>
        <v>grey</v>
      </c>
      <c r="DJ400" s="35" t="str">
        <f ca="1">IF(DI399="grey","grey",IFERROR(IF(COUNTIF(INDIRECT(J400),SUBSTITUTE(K400,"*","~")),FC400,"red"),IF(AND(K400&lt;&gt;$BG$7,K400&lt;&gt;$BG$8,K400&lt;&gt;$BG$9,K400&lt;&gt;$BG$10,K400&lt;&gt;$BG$11,K400&lt;&gt;$BG$12,K400&lt;&gt;$BG$13),"grey",FC400)))</f>
        <v>grey</v>
      </c>
      <c r="DK400" s="34" t="str">
        <f>IF(DK399="grey","grey",IF(L400="","yellow",IF(COUNTIF($BG$6:$BG$39,L400)&gt;0,"","red")))</f>
        <v>grey</v>
      </c>
      <c r="DL400" s="35" t="str">
        <f ca="1">IF(DK399="grey","grey",IFERROR(IF(COUNTIF(INDIRECT(L400),SUBSTITUTE(M400,"*","~")),FE400,"red"),IF(AND(M400&lt;&gt;$BG$7,M400&lt;&gt;$BG$8,M400&lt;&gt;$BG$9,M400&lt;&gt;$BG$10,M400&lt;&gt;$BG$11,M400&lt;&gt;$BG$12,M400&lt;&gt;$BG$13),"grey",FE400)))</f>
        <v>grey</v>
      </c>
      <c r="DM400" s="22" t="str">
        <f>IFERROR(INDEX(内線情報!$BL$5:$BL$41,MATCH(R400,内線情報!$AI$5:$AI$43,0),1),"")</f>
        <v/>
      </c>
      <c r="DS400" s="1141"/>
      <c r="DV400" s="34" t="str">
        <f>CONCATENATE(B400,C400)</f>
        <v>未使用</v>
      </c>
      <c r="DW400" s="35"/>
      <c r="DX400" s="34" t="str">
        <f>CONCATENATE(D400,E400)</f>
        <v>未使用</v>
      </c>
      <c r="DY400" s="35"/>
      <c r="DZ400" s="34" t="str">
        <f>CONCATENATE(F400,G400)</f>
        <v>未使用</v>
      </c>
      <c r="EA400" s="35"/>
      <c r="EB400" s="34" t="str">
        <f>CONCATENATE(H400,I400)</f>
        <v>未使用</v>
      </c>
      <c r="EC400" s="35"/>
      <c r="ED400" s="34" t="str">
        <f>CONCATENATE(J400,K400)</f>
        <v>未使用</v>
      </c>
      <c r="EE400" s="35"/>
      <c r="EF400" s="34" t="str">
        <f>CONCATENATE(L400,M400)</f>
        <v>未使用</v>
      </c>
      <c r="EG400" s="35"/>
      <c r="EH400" s="22">
        <f>COUNTIF($DV$6:$EG$34,DV400)</f>
        <v>18</v>
      </c>
      <c r="EJ400" s="22">
        <f>COUNTIF($DV$6:$EG$34,DX400)</f>
        <v>18</v>
      </c>
      <c r="EL400" s="22">
        <f>COUNTIF($DV$6:$EG$34,DZ400)</f>
        <v>18</v>
      </c>
      <c r="EN400" s="22">
        <f>COUNTIF($DV$6:$EG$34,EB400)</f>
        <v>18</v>
      </c>
      <c r="EP400" s="22">
        <f>COUNTIF($DV$6:$EG$34,ED400)</f>
        <v>18</v>
      </c>
      <c r="ER400" s="22">
        <f>COUNTIF($DV$6:$EG$34,EF400)</f>
        <v>18</v>
      </c>
      <c r="ET400" s="34" t="str">
        <f>IF(DV400="未使用","",IF(EH400&lt;2,"","red"))</f>
        <v/>
      </c>
      <c r="EU400" s="35" t="str">
        <f>IF(B400="ボックスキー","",IF(C400="","red",FS400))</f>
        <v>red</v>
      </c>
      <c r="EV400" s="34" t="str">
        <f>IF(DX400="未使用","",IF(EJ400&lt;2,"","red"))</f>
        <v/>
      </c>
      <c r="EW400" s="35" t="str">
        <f>IF(D400="ボックスキー","",IF(E400="","red",FU400))</f>
        <v>red</v>
      </c>
      <c r="EX400" s="34" t="str">
        <f>IF(DZ400="未使用","",IF(EL400&lt;2,"","red"))</f>
        <v/>
      </c>
      <c r="EY400" s="35" t="str">
        <f>IF(F400="ボックスキー","",IF(G400="","red",FW400))</f>
        <v>red</v>
      </c>
      <c r="EZ400" s="34" t="str">
        <f>IF(EB400="未使用","",IF(EN400&lt;2,"","red"))</f>
        <v/>
      </c>
      <c r="FA400" s="35" t="str">
        <f>IF(H400="ボックスキー","",IF(I400="","red",FY400))</f>
        <v>red</v>
      </c>
      <c r="FB400" s="34" t="str">
        <f>IF(ED400="未使用","",IF(EP400&lt;2,"","red"))</f>
        <v/>
      </c>
      <c r="FC400" s="35" t="str">
        <f>IF(J400="ボックスキー","",IF(K400="","red",GA400))</f>
        <v>red</v>
      </c>
      <c r="FD400" s="34" t="str">
        <f>IF(EF400="未使用","",IF(ER400&lt;2,"","red"))</f>
        <v/>
      </c>
      <c r="FE400" s="35" t="str">
        <f>IF(L400="ボックスキー","",IF(M400="","red",GC400))</f>
        <v>red</v>
      </c>
      <c r="FF400" s="419"/>
      <c r="FG400" s="419"/>
      <c r="FH400" s="419"/>
      <c r="FI400" s="419"/>
      <c r="FJ400" s="419"/>
      <c r="FK400" s="419"/>
      <c r="FL400" s="419"/>
      <c r="FM400" s="419"/>
      <c r="FN400" s="419"/>
      <c r="FO400" s="419"/>
      <c r="FP400" s="419"/>
      <c r="FQ400" s="419"/>
      <c r="FR400" s="34"/>
      <c r="FS400" s="35" t="str">
        <f>IF(B400=$FG$6,INDEX($FG$7:$FG$18,C400),IF(B400=$FH$6,INDEX($FH$7:$FH$12,C400),IF(B400=$FI$6,INDEX($FI$7:$FI$18,C400),IF(B400=$FJ$6,INDEX($FJ$7:$FJ$56,C400),"none"))))</f>
        <v>none</v>
      </c>
      <c r="FT400" s="34"/>
      <c r="FU400" s="35" t="str">
        <f>IF(D400=$FG$6,INDEX($FG$7:$FG$18,E400),IF(D400=$FH$6,INDEX($FH$7:$FH$12,E400),IF(D400=$FI$6,INDEX($FI$7:$FI$18,E400),IF(D400=$FJ$6,INDEX($FJ$7:$FJ$56,E400),"none"))))</f>
        <v>none</v>
      </c>
      <c r="FV400" s="34"/>
      <c r="FW400" s="35" t="str">
        <f>IF(F400=$FG$6,INDEX($FG$7:$FG$18,G400),IF(F400=$FH$6,INDEX($FH$7:$FH$12,G400),IF(F400=$FI$6,INDEX($FI$7:$FI$18,G400),IF(F400=$FJ$6,INDEX($FJ$7:$FJ$56,G400),"none"))))</f>
        <v>none</v>
      </c>
      <c r="FX400" s="34"/>
      <c r="FY400" s="35" t="str">
        <f>IF(H400=$FG$6,INDEX($FG$7:$FG$18,I400),IF(H400=$FH$6,INDEX($FH$7:$FH$12,I400),IF(H400=$FI$6,INDEX($FI$7:$FI$18,I400),IF(H400=$FJ$6,INDEX($FJ$7:$FJ$56,I400),"none"))))</f>
        <v>none</v>
      </c>
      <c r="FZ400" s="34"/>
      <c r="GA400" s="35" t="str">
        <f>IF(J400=$FG$6,INDEX($FG$7:$FG$18,K400),IF(J400=$FH$6,INDEX($FH$7:$FH$12,K400),IF(J400=$FI$6,INDEX($FI$7:$FI$18,K400),IF(J400=$FJ$6,INDEX($FJ$7:$FJ$56,K400),"none"))))</f>
        <v>none</v>
      </c>
      <c r="GB400" s="34"/>
      <c r="GC400" s="35" t="str">
        <f>IF(L400=$FG$6,INDEX($FG$7:$FG$18,M400),IF(L400=$FH$6,INDEX($FH$7:$FH$12,M400),IF(L400=$FI$6,INDEX($FI$7:$FI$18,M400),IF(L400=$FJ$6,INDEX($FJ$7:$FJ$56,M400),"none"))))</f>
        <v>none</v>
      </c>
      <c r="GE400" s="1152"/>
      <c r="GF400" s="1152"/>
      <c r="GG400" s="1161"/>
      <c r="GH400" s="1152"/>
      <c r="GI400" s="633" t="str">
        <f t="shared" ref="GI400:HR400" si="1062">IF(GI390="grey","grey",IF($GG399="grey","grey",IF(S400="","yellow",IF(COUNTIF($CW$6:$CW$7,S400)&gt;0,"","red"))))</f>
        <v>grey</v>
      </c>
      <c r="GJ400" s="633" t="str">
        <f t="shared" si="1062"/>
        <v>grey</v>
      </c>
      <c r="GK400" s="633" t="str">
        <f t="shared" si="1062"/>
        <v>grey</v>
      </c>
      <c r="GL400" s="633" t="str">
        <f t="shared" si="1062"/>
        <v>grey</v>
      </c>
      <c r="GM400" s="633" t="str">
        <f t="shared" si="1062"/>
        <v>grey</v>
      </c>
      <c r="GN400" s="633" t="str">
        <f t="shared" si="1062"/>
        <v>grey</v>
      </c>
      <c r="GO400" s="633" t="str">
        <f t="shared" si="1062"/>
        <v>grey</v>
      </c>
      <c r="GP400" s="633" t="str">
        <f t="shared" si="1062"/>
        <v>grey</v>
      </c>
      <c r="GQ400" s="633" t="str">
        <f t="shared" si="1062"/>
        <v>grey</v>
      </c>
      <c r="GR400" s="633" t="str">
        <f t="shared" si="1062"/>
        <v>grey</v>
      </c>
      <c r="GS400" s="633" t="str">
        <f t="shared" si="1062"/>
        <v>grey</v>
      </c>
      <c r="GT400" s="633" t="str">
        <f t="shared" si="1062"/>
        <v>grey</v>
      </c>
      <c r="GU400" s="633" t="str">
        <f t="shared" si="1062"/>
        <v>grey</v>
      </c>
      <c r="GV400" s="633" t="str">
        <f t="shared" si="1062"/>
        <v>grey</v>
      </c>
      <c r="GW400" s="633" t="str">
        <f t="shared" si="1062"/>
        <v>grey</v>
      </c>
      <c r="GX400" s="633" t="str">
        <f t="shared" si="1062"/>
        <v>grey</v>
      </c>
      <c r="GY400" s="633" t="str">
        <f t="shared" si="1062"/>
        <v>grey</v>
      </c>
      <c r="GZ400" s="633" t="str">
        <f t="shared" si="1062"/>
        <v>grey</v>
      </c>
      <c r="HA400" s="633" t="str">
        <f t="shared" si="1062"/>
        <v>grey</v>
      </c>
      <c r="HB400" s="633" t="str">
        <f t="shared" si="1062"/>
        <v>grey</v>
      </c>
      <c r="HC400" s="633" t="str">
        <f t="shared" si="1062"/>
        <v>grey</v>
      </c>
      <c r="HD400" s="633" t="str">
        <f t="shared" si="1062"/>
        <v>grey</v>
      </c>
      <c r="HE400" s="633" t="str">
        <f t="shared" si="1062"/>
        <v>grey</v>
      </c>
      <c r="HF400" s="633" t="str">
        <f t="shared" si="1062"/>
        <v>grey</v>
      </c>
      <c r="HG400" s="633" t="str">
        <f t="shared" si="1062"/>
        <v>grey</v>
      </c>
      <c r="HH400" s="633" t="str">
        <f t="shared" si="1062"/>
        <v>grey</v>
      </c>
      <c r="HI400" s="633" t="str">
        <f t="shared" si="1062"/>
        <v>grey</v>
      </c>
      <c r="HJ400" s="633" t="str">
        <f t="shared" si="1062"/>
        <v>grey</v>
      </c>
      <c r="HK400" s="633" t="str">
        <f t="shared" si="1062"/>
        <v>grey</v>
      </c>
      <c r="HL400" s="633" t="str">
        <f t="shared" si="1062"/>
        <v>grey</v>
      </c>
      <c r="HM400" s="633" t="str">
        <f t="shared" si="1062"/>
        <v>grey</v>
      </c>
      <c r="HN400" s="633" t="str">
        <f t="shared" si="1062"/>
        <v>grey</v>
      </c>
      <c r="HO400" s="633" t="str">
        <f t="shared" si="1062"/>
        <v>grey</v>
      </c>
      <c r="HP400" s="633" t="str">
        <f t="shared" si="1062"/>
        <v>grey</v>
      </c>
      <c r="HQ400" s="633" t="str">
        <f t="shared" si="1062"/>
        <v>grey</v>
      </c>
      <c r="HR400" s="633" t="str">
        <f t="shared" si="1062"/>
        <v>grey</v>
      </c>
      <c r="HS400" s="1163"/>
      <c r="HT400" s="1152"/>
      <c r="HU400" s="1161"/>
    </row>
    <row r="401" spans="2:229">
      <c r="B401" s="1175" t="str">
        <f>IFERROR(INDEX($DV:$DV,ROW()),"")&amp;""</f>
        <v/>
      </c>
      <c r="C401" s="1176"/>
      <c r="D401" s="1177" t="str">
        <f>IFERROR(INDEX($DX:$DX,ROW()),"")&amp;""</f>
        <v/>
      </c>
      <c r="E401" s="1176"/>
      <c r="F401" s="1175" t="str">
        <f>IFERROR(INDEX($DZ:$DZ,ROW()),"")&amp;""</f>
        <v/>
      </c>
      <c r="G401" s="1176"/>
      <c r="H401" s="1175" t="str">
        <f>IFERROR(INDEX($EB:$EB,ROW()),"")&amp;""</f>
        <v/>
      </c>
      <c r="I401" s="1176"/>
      <c r="J401" s="1175" t="str">
        <f>IFERROR(INDEX($ED:$ED,ROW()),"")&amp;""</f>
        <v/>
      </c>
      <c r="K401" s="1176"/>
      <c r="L401" s="1175" t="str">
        <f>IFERROR(INDEX($EF:$EF,ROW()),"")&amp;""</f>
        <v/>
      </c>
      <c r="M401" s="1176"/>
      <c r="N401" s="30"/>
      <c r="O401" s="1151">
        <v>5</v>
      </c>
      <c r="P401" s="1151" t="str">
        <f>IFERROR(INDEX(内線情報!$C$5:$C$54,MATCH($Q401,内線情報!$B$5:$B$54,0)),"")&amp;""</f>
        <v/>
      </c>
      <c r="Q401" s="1160"/>
      <c r="R401" s="1151" t="str">
        <f>IFERROR(INDEX(内線情報!$D$5:$D$54,MATCH($Q401,内線情報!$B$5:$B$54,0)),"")&amp;""</f>
        <v/>
      </c>
      <c r="S401" s="634" t="s">
        <v>643</v>
      </c>
      <c r="T401" s="634" t="s">
        <v>643</v>
      </c>
      <c r="U401" s="634" t="s">
        <v>643</v>
      </c>
      <c r="V401" s="634" t="s">
        <v>643</v>
      </c>
      <c r="W401" s="634" t="s">
        <v>643</v>
      </c>
      <c r="X401" s="634" t="s">
        <v>643</v>
      </c>
      <c r="Y401" s="634" t="s">
        <v>643</v>
      </c>
      <c r="Z401" s="634" t="s">
        <v>643</v>
      </c>
      <c r="AA401" s="634" t="s">
        <v>643</v>
      </c>
      <c r="AB401" s="634" t="s">
        <v>643</v>
      </c>
      <c r="AC401" s="634" t="s">
        <v>643</v>
      </c>
      <c r="AD401" s="634" t="s">
        <v>643</v>
      </c>
      <c r="AE401" s="634" t="s">
        <v>643</v>
      </c>
      <c r="AF401" s="634" t="s">
        <v>643</v>
      </c>
      <c r="AG401" s="634" t="s">
        <v>643</v>
      </c>
      <c r="AH401" s="634" t="s">
        <v>643</v>
      </c>
      <c r="AI401" s="634" t="s">
        <v>643</v>
      </c>
      <c r="AJ401" s="634" t="s">
        <v>643</v>
      </c>
      <c r="AK401" s="634" t="s">
        <v>643</v>
      </c>
      <c r="AL401" s="634" t="s">
        <v>643</v>
      </c>
      <c r="AM401" s="634" t="s">
        <v>643</v>
      </c>
      <c r="AN401" s="634" t="s">
        <v>643</v>
      </c>
      <c r="AO401" s="634" t="s">
        <v>643</v>
      </c>
      <c r="AP401" s="634" t="s">
        <v>643</v>
      </c>
      <c r="AQ401" s="634" t="s">
        <v>643</v>
      </c>
      <c r="AR401" s="634" t="s">
        <v>643</v>
      </c>
      <c r="AS401" s="634" t="s">
        <v>643</v>
      </c>
      <c r="AT401" s="634" t="s">
        <v>643</v>
      </c>
      <c r="AU401" s="634" t="s">
        <v>643</v>
      </c>
      <c r="AV401" s="634" t="s">
        <v>643</v>
      </c>
      <c r="AW401" s="634" t="s">
        <v>643</v>
      </c>
      <c r="AX401" s="634" t="s">
        <v>643</v>
      </c>
      <c r="AY401" s="634" t="s">
        <v>643</v>
      </c>
      <c r="AZ401" s="634" t="s">
        <v>643</v>
      </c>
      <c r="BA401" s="634" t="s">
        <v>643</v>
      </c>
      <c r="BB401" s="634" t="s">
        <v>643</v>
      </c>
      <c r="BC401" s="1178" t="s">
        <v>643</v>
      </c>
      <c r="BD401" s="1151" t="str">
        <f>IFERROR(IF(Q401="","",IF(ISBLANK(INDEX(内線情報!$G$5:$G$54,Q401)),1,DS401)),"")&amp;""</f>
        <v/>
      </c>
      <c r="BE401" s="1180"/>
      <c r="BP401" s="50" t="e">
        <f>INDEX(番号!$CA$5:$CB$44,C400,2)</f>
        <v>#VALUE!</v>
      </c>
      <c r="BQ401" s="50" t="str">
        <f>IF(C400="","",IF(BP401="",INDEX(番号!$CA$44:$CB399,C400,2),BP401))</f>
        <v/>
      </c>
      <c r="BR401" s="50" t="e">
        <f>INDEX(番号!$CC$5:$CE$52,C400,3)</f>
        <v>#VALUE!</v>
      </c>
      <c r="BS401" s="50" t="str">
        <f>IF(C400="","",IF(BR401="0",INDEX(番号!$CC$5:$CE$52,C400,2),BR401))&amp;""</f>
        <v/>
      </c>
      <c r="BT401" s="50" t="e">
        <f>INDEX(番号!$CA$5:$CB$44,E400,2)</f>
        <v>#VALUE!</v>
      </c>
      <c r="BU401" s="50" t="str">
        <f>IF(E400="","",IF(BT401="",INDEX(番号!$CA$44:$CB399,E400,2),BT401))&amp;""</f>
        <v/>
      </c>
      <c r="BV401" s="50" t="e">
        <f>INDEX(番号!$CC$5:$CE$52,E400,3)</f>
        <v>#VALUE!</v>
      </c>
      <c r="BW401" s="50" t="str">
        <f>IF(E400="","",IF(BV401="0",INDEX(番号!$CC$5:$CE$52,E400,2),BV401))&amp;""</f>
        <v/>
      </c>
      <c r="BX401" s="50" t="e">
        <f>INDEX(番号!$CA$5:$CB$44,G400,2)</f>
        <v>#VALUE!</v>
      </c>
      <c r="BY401" s="50" t="str">
        <f>IF(G400="","",IF(BX401="",INDEX(番号!$CA$44:$CB399,G400,2),BX401))&amp;""</f>
        <v/>
      </c>
      <c r="BZ401" s="50" t="e">
        <f>INDEX(番号!$CC$5:$CE$52,G400,3)</f>
        <v>#VALUE!</v>
      </c>
      <c r="CA401" s="50" t="str">
        <f>IF(G400="","",IF(BZ401="0",INDEX(番号!$CC$5:$CE$52,G400,2),BZ401))&amp;""</f>
        <v/>
      </c>
      <c r="CB401" s="50" t="e">
        <f>INDEX(番号!$CA$5:$CB$44,I400,2)</f>
        <v>#VALUE!</v>
      </c>
      <c r="CC401" s="50" t="str">
        <f>IF(I400="","",IF(CB401="",INDEX(番号!$CA$44:$CB399,I400,2),CB401))&amp;""</f>
        <v/>
      </c>
      <c r="CD401" s="50" t="e">
        <f>INDEX(番号!$CC$5:$CE$52,I400,3)</f>
        <v>#VALUE!</v>
      </c>
      <c r="CE401" s="50" t="str">
        <f>IF(I400="","",IF(CD401="0",INDEX(番号!$CC$5:$CE$52,I400,2),CD401))&amp;""</f>
        <v/>
      </c>
      <c r="CF401" s="50" t="e">
        <f>INDEX(番号!$CA$5:$CB$44,K400,2)</f>
        <v>#VALUE!</v>
      </c>
      <c r="CG401" s="50" t="str">
        <f>IF(K400="","",IF(CF401="",INDEX(番号!$CA$5:$CB$44,K400,1),CF401))&amp;""</f>
        <v/>
      </c>
      <c r="CH401" s="50" t="e">
        <f>INDEX(番号!$CC$5:$CE$52,K400,3)</f>
        <v>#VALUE!</v>
      </c>
      <c r="CI401" s="50" t="str">
        <f>IF(K400="","",IF(CH401="0",INDEX(番号!$CC$5:$CE$52,K400,2),CH401))&amp;""</f>
        <v/>
      </c>
      <c r="CJ401" s="50" t="e">
        <f>INDEX(番号!$CA$5:$CB$44,M400,2)</f>
        <v>#VALUE!</v>
      </c>
      <c r="CK401" s="50" t="str">
        <f>IF(M400="","",IF(CJ401="",INDEX(番号!$CA$5:$CB$44,M400,1),CJ401))&amp;""</f>
        <v/>
      </c>
      <c r="CL401" s="50" t="e">
        <f>INDEX(番号!$CC$5:$CE$52,M400,3)</f>
        <v>#VALUE!</v>
      </c>
      <c r="CM401" s="50" t="str">
        <f>IF(M400="","",IF(CL401="0",INDEX(番号!$CC$5:$CE$52,M400,2),CL401))&amp;""</f>
        <v/>
      </c>
      <c r="DA401" s="1153" t="str">
        <f>IF(DA399="grey","grey","")</f>
        <v>grey</v>
      </c>
      <c r="DB401" s="1154"/>
      <c r="DC401" s="1153" t="str">
        <f>IF(DC399="grey","grey","")</f>
        <v>grey</v>
      </c>
      <c r="DD401" s="1154"/>
      <c r="DE401" s="1153" t="str">
        <f>IF(DE399="grey","grey","")</f>
        <v>grey</v>
      </c>
      <c r="DF401" s="1154"/>
      <c r="DG401" s="1153" t="str">
        <f>IF(DG399="grey","grey","")</f>
        <v>grey</v>
      </c>
      <c r="DH401" s="1154"/>
      <c r="DI401" s="1153" t="str">
        <f>IF(DI399="grey","grey","")</f>
        <v>grey</v>
      </c>
      <c r="DJ401" s="1154"/>
      <c r="DK401" s="1153" t="str">
        <f>IF(DK399="grey","grey","")</f>
        <v>grey</v>
      </c>
      <c r="DL401" s="1154"/>
      <c r="DM401" s="22" t="str">
        <f>IFERROR(INDEX(内線情報!$BL$5:$BL$41,MATCH(R401,内線情報!$AI$5:$AI$43,0),1),"")</f>
        <v/>
      </c>
      <c r="DS401" s="1141" t="e">
        <f>INDEX(内線情報!$G$5:$G$54,MATCH(Q401,DK,0))</f>
        <v>#N/A</v>
      </c>
      <c r="DV401" s="1153" t="str">
        <f>IF(B400="DK",BQ401,IF(B400="NK",BS401,""))</f>
        <v/>
      </c>
      <c r="DW401" s="1154"/>
      <c r="DX401" s="1155" t="str">
        <f>IF(D400="DK",BU401,IF(D400="NK",BW401,""))</f>
        <v/>
      </c>
      <c r="DY401" s="1156"/>
      <c r="DZ401" s="1155" t="str">
        <f>IF(F400="DK",BY401,IF(F400="NK",CA401,""))</f>
        <v/>
      </c>
      <c r="EA401" s="1156"/>
      <c r="EB401" s="1155" t="str">
        <f>IF(H400="DK",CC401,IF(H400="NK",CE401,""))</f>
        <v/>
      </c>
      <c r="EC401" s="1156"/>
      <c r="ED401" s="1155" t="str">
        <f>IF(J400="DK",CG401,IF(J400="NK",CI401,""))</f>
        <v/>
      </c>
      <c r="EE401" s="1156"/>
      <c r="EF401" s="1155" t="str">
        <f>IF(L400="DK",CK401,IF(L400="NK",CM401,""))</f>
        <v/>
      </c>
      <c r="EG401" s="1156"/>
      <c r="ET401" s="1153"/>
      <c r="EU401" s="1154"/>
      <c r="EV401" s="1153"/>
      <c r="EW401" s="1154"/>
      <c r="EX401" s="1153"/>
      <c r="EY401" s="1154"/>
      <c r="EZ401" s="1153"/>
      <c r="FA401" s="1154"/>
      <c r="FB401" s="1153"/>
      <c r="FC401" s="1154"/>
      <c r="FD401" s="1153"/>
      <c r="FE401" s="1154"/>
      <c r="FF401" s="411"/>
      <c r="FG401" s="411"/>
      <c r="FH401" s="411"/>
      <c r="FI401" s="411"/>
      <c r="FJ401" s="411"/>
      <c r="FK401" s="411"/>
      <c r="FL401" s="411"/>
      <c r="FM401" s="411"/>
      <c r="FN401" s="411"/>
      <c r="FO401" s="411"/>
      <c r="FP401" s="411"/>
      <c r="FQ401" s="411"/>
      <c r="FR401" s="1153"/>
      <c r="FS401" s="1154"/>
      <c r="FT401" s="1153"/>
      <c r="FU401" s="1154"/>
      <c r="FV401" s="1153"/>
      <c r="FW401" s="1154"/>
      <c r="FX401" s="1153"/>
      <c r="FY401" s="1154"/>
      <c r="FZ401" s="1153"/>
      <c r="GA401" s="1154"/>
      <c r="GB401" s="1153"/>
      <c r="GC401" s="1154"/>
      <c r="GE401" s="1151" t="str">
        <f>IF($GF401="grey","grey","")</f>
        <v>grey</v>
      </c>
      <c r="GF401" s="1151" t="str">
        <f>IF($GG401="grey","grey","")</f>
        <v>grey</v>
      </c>
      <c r="GG401" s="1160" t="str">
        <f>IF(Q401="","grey",IF(COUNTIF(Q:Q,Q401)&gt;1,"red",IF(COUNTIF(_DK,Q401)&gt;0,"","red")))</f>
        <v>grey</v>
      </c>
      <c r="GH401" s="1151" t="str">
        <f>IF($GF401="grey","grey","")</f>
        <v>grey</v>
      </c>
      <c r="GI401" s="633" t="str">
        <f t="shared" ref="GI401:HR401" si="1063">IF(GI390="grey","grey",IF($GG401="grey","grey",IF(S401="","yellow",IF(COUNTIF($CT$6:$CT$21,S401)&gt;0,"","red"))))</f>
        <v>grey</v>
      </c>
      <c r="GJ401" s="633" t="str">
        <f t="shared" si="1063"/>
        <v>grey</v>
      </c>
      <c r="GK401" s="633" t="str">
        <f t="shared" si="1063"/>
        <v>grey</v>
      </c>
      <c r="GL401" s="633" t="str">
        <f t="shared" si="1063"/>
        <v>grey</v>
      </c>
      <c r="GM401" s="633" t="str">
        <f t="shared" si="1063"/>
        <v>grey</v>
      </c>
      <c r="GN401" s="633" t="str">
        <f t="shared" si="1063"/>
        <v>grey</v>
      </c>
      <c r="GO401" s="633" t="str">
        <f t="shared" si="1063"/>
        <v>grey</v>
      </c>
      <c r="GP401" s="633" t="str">
        <f t="shared" si="1063"/>
        <v>grey</v>
      </c>
      <c r="GQ401" s="633" t="str">
        <f t="shared" si="1063"/>
        <v>grey</v>
      </c>
      <c r="GR401" s="633" t="str">
        <f t="shared" si="1063"/>
        <v>grey</v>
      </c>
      <c r="GS401" s="633" t="str">
        <f t="shared" si="1063"/>
        <v>grey</v>
      </c>
      <c r="GT401" s="633" t="str">
        <f t="shared" si="1063"/>
        <v>grey</v>
      </c>
      <c r="GU401" s="633" t="str">
        <f t="shared" si="1063"/>
        <v>grey</v>
      </c>
      <c r="GV401" s="633" t="str">
        <f t="shared" si="1063"/>
        <v>grey</v>
      </c>
      <c r="GW401" s="633" t="str">
        <f t="shared" si="1063"/>
        <v>grey</v>
      </c>
      <c r="GX401" s="633" t="str">
        <f t="shared" si="1063"/>
        <v>grey</v>
      </c>
      <c r="GY401" s="633" t="str">
        <f t="shared" si="1063"/>
        <v>grey</v>
      </c>
      <c r="GZ401" s="633" t="str">
        <f t="shared" si="1063"/>
        <v>grey</v>
      </c>
      <c r="HA401" s="633" t="str">
        <f t="shared" si="1063"/>
        <v>grey</v>
      </c>
      <c r="HB401" s="633" t="str">
        <f t="shared" si="1063"/>
        <v>grey</v>
      </c>
      <c r="HC401" s="633" t="str">
        <f t="shared" si="1063"/>
        <v>grey</v>
      </c>
      <c r="HD401" s="633" t="str">
        <f t="shared" si="1063"/>
        <v>grey</v>
      </c>
      <c r="HE401" s="633" t="str">
        <f t="shared" si="1063"/>
        <v>grey</v>
      </c>
      <c r="HF401" s="633" t="str">
        <f t="shared" si="1063"/>
        <v>grey</v>
      </c>
      <c r="HG401" s="633" t="str">
        <f t="shared" si="1063"/>
        <v>grey</v>
      </c>
      <c r="HH401" s="633" t="str">
        <f t="shared" si="1063"/>
        <v>grey</v>
      </c>
      <c r="HI401" s="633" t="str">
        <f t="shared" si="1063"/>
        <v>grey</v>
      </c>
      <c r="HJ401" s="633" t="str">
        <f t="shared" si="1063"/>
        <v>grey</v>
      </c>
      <c r="HK401" s="633" t="str">
        <f t="shared" si="1063"/>
        <v>grey</v>
      </c>
      <c r="HL401" s="633" t="str">
        <f t="shared" si="1063"/>
        <v>grey</v>
      </c>
      <c r="HM401" s="633" t="str">
        <f t="shared" si="1063"/>
        <v>grey</v>
      </c>
      <c r="HN401" s="633" t="str">
        <f t="shared" si="1063"/>
        <v>grey</v>
      </c>
      <c r="HO401" s="633" t="str">
        <f t="shared" si="1063"/>
        <v>grey</v>
      </c>
      <c r="HP401" s="633" t="str">
        <f t="shared" si="1063"/>
        <v>grey</v>
      </c>
      <c r="HQ401" s="633" t="str">
        <f t="shared" si="1063"/>
        <v>grey</v>
      </c>
      <c r="HR401" s="633" t="str">
        <f t="shared" si="1063"/>
        <v>grey</v>
      </c>
      <c r="HS401" s="1162" t="str">
        <f t="shared" ref="HS401" si="1064">IF($GG401="grey","grey",IF(BC401="","",IF(COUNTIF($CV$6:$CV$7,BC401)&gt;0,"","red")))</f>
        <v>grey</v>
      </c>
      <c r="HT401" s="1151" t="str">
        <f t="shared" ref="HT401:HU401" si="1065">IF($GG401="grey","grey","")</f>
        <v>grey</v>
      </c>
      <c r="HU401" s="1160" t="str">
        <f t="shared" si="1065"/>
        <v>grey</v>
      </c>
    </row>
    <row r="402" spans="2:229">
      <c r="B402" s="1175" t="str">
        <f>IFERROR(INDEX($DV:$DV,ROW()),"")&amp;""</f>
        <v/>
      </c>
      <c r="C402" s="1176"/>
      <c r="D402" s="1177" t="str">
        <f>IFERROR(INDEX($DX:$DX,ROW()),"")&amp;""</f>
        <v/>
      </c>
      <c r="E402" s="1176"/>
      <c r="F402" s="1175" t="str">
        <f>IFERROR(INDEX($DZ:$DZ,ROW()),"")&amp;""</f>
        <v/>
      </c>
      <c r="G402" s="1176"/>
      <c r="H402" s="1175" t="str">
        <f>IFERROR(INDEX($EB:$EB,ROW()),"")&amp;""</f>
        <v/>
      </c>
      <c r="I402" s="1176"/>
      <c r="J402" s="1175" t="str">
        <f>IFERROR(INDEX($ED:$ED,ROW()),"")&amp;""</f>
        <v/>
      </c>
      <c r="K402" s="1176"/>
      <c r="L402" s="1175" t="str">
        <f>IFERROR(INDEX($EF:$EF,ROW()),"")&amp;""</f>
        <v/>
      </c>
      <c r="M402" s="1176"/>
      <c r="O402" s="1152"/>
      <c r="P402" s="1152"/>
      <c r="Q402" s="1161"/>
      <c r="R402" s="1152"/>
      <c r="S402" s="635" t="s">
        <v>643</v>
      </c>
      <c r="T402" s="635" t="s">
        <v>643</v>
      </c>
      <c r="U402" s="635" t="s">
        <v>643</v>
      </c>
      <c r="V402" s="635" t="s">
        <v>643</v>
      </c>
      <c r="W402" s="635" t="s">
        <v>643</v>
      </c>
      <c r="X402" s="635" t="s">
        <v>643</v>
      </c>
      <c r="Y402" s="635" t="s">
        <v>643</v>
      </c>
      <c r="Z402" s="635" t="s">
        <v>643</v>
      </c>
      <c r="AA402" s="635" t="s">
        <v>643</v>
      </c>
      <c r="AB402" s="635" t="s">
        <v>643</v>
      </c>
      <c r="AC402" s="635" t="s">
        <v>643</v>
      </c>
      <c r="AD402" s="635" t="s">
        <v>643</v>
      </c>
      <c r="AE402" s="635" t="s">
        <v>643</v>
      </c>
      <c r="AF402" s="635" t="s">
        <v>643</v>
      </c>
      <c r="AG402" s="635" t="s">
        <v>643</v>
      </c>
      <c r="AH402" s="635" t="s">
        <v>643</v>
      </c>
      <c r="AI402" s="635" t="s">
        <v>643</v>
      </c>
      <c r="AJ402" s="635" t="s">
        <v>643</v>
      </c>
      <c r="AK402" s="635" t="s">
        <v>643</v>
      </c>
      <c r="AL402" s="635" t="s">
        <v>643</v>
      </c>
      <c r="AM402" s="635" t="s">
        <v>643</v>
      </c>
      <c r="AN402" s="635" t="s">
        <v>643</v>
      </c>
      <c r="AO402" s="635" t="s">
        <v>643</v>
      </c>
      <c r="AP402" s="635" t="s">
        <v>643</v>
      </c>
      <c r="AQ402" s="635" t="s">
        <v>643</v>
      </c>
      <c r="AR402" s="635" t="s">
        <v>643</v>
      </c>
      <c r="AS402" s="635" t="s">
        <v>643</v>
      </c>
      <c r="AT402" s="635" t="s">
        <v>643</v>
      </c>
      <c r="AU402" s="635" t="s">
        <v>643</v>
      </c>
      <c r="AV402" s="635" t="s">
        <v>643</v>
      </c>
      <c r="AW402" s="635" t="s">
        <v>643</v>
      </c>
      <c r="AX402" s="635" t="s">
        <v>643</v>
      </c>
      <c r="AY402" s="635" t="s">
        <v>643</v>
      </c>
      <c r="AZ402" s="635" t="s">
        <v>643</v>
      </c>
      <c r="BA402" s="635" t="s">
        <v>643</v>
      </c>
      <c r="BB402" s="635" t="s">
        <v>643</v>
      </c>
      <c r="BC402" s="1179"/>
      <c r="BD402" s="1152"/>
      <c r="BE402" s="1181"/>
      <c r="BP402" s="50" t="s">
        <v>585</v>
      </c>
      <c r="BQ402" s="50" t="str">
        <f>IF(C400="","",INDEX(外線情報!$K$5:$K$16,C400,1))&amp;""</f>
        <v/>
      </c>
      <c r="BR402" s="50" t="s">
        <v>417</v>
      </c>
      <c r="BS402" s="50" t="str">
        <f>IF(C400="","",INDEX(NK･NKG!$CG$5:$CG$52,C400,1))&amp;""</f>
        <v/>
      </c>
      <c r="BT402" s="50" t="s">
        <v>585</v>
      </c>
      <c r="BU402" s="50" t="str">
        <f>IF(E400="","",INDEX(外線情報!$K$5:$K$16,E400,1))&amp;""</f>
        <v/>
      </c>
      <c r="BV402" s="50" t="s">
        <v>417</v>
      </c>
      <c r="BW402" s="50" t="str">
        <f>IF(E400="","",INDEX(NK･NKG!$CG$5:$CG$52,E400,1))&amp;""</f>
        <v/>
      </c>
      <c r="BX402" s="50" t="s">
        <v>585</v>
      </c>
      <c r="BY402" s="50" t="str">
        <f>IF(G400="","",INDEX(外線情報!$K$5:$K$16,G400,1))&amp;""</f>
        <v/>
      </c>
      <c r="BZ402" s="50" t="s">
        <v>417</v>
      </c>
      <c r="CA402" s="50" t="str">
        <f>IF(G400="","",INDEX(NK･NKG!$CG$5:$CG$52,G400,1))&amp;""</f>
        <v/>
      </c>
      <c r="CB402" s="50" t="s">
        <v>585</v>
      </c>
      <c r="CC402" s="50" t="str">
        <f>IF(I400="","",INDEX(外線情報!$K$5:$K$16,I400,1))&amp;""</f>
        <v/>
      </c>
      <c r="CD402" s="50" t="s">
        <v>417</v>
      </c>
      <c r="CE402" s="50" t="str">
        <f>IF(I400="","",INDEX(NK･NKG!$CG$5:$CG$52,I400,1))&amp;""</f>
        <v/>
      </c>
      <c r="CF402" s="50" t="s">
        <v>585</v>
      </c>
      <c r="CG402" s="50" t="str">
        <f>IF(K400="","",INDEX(外線情報!$K$5:$K$16,K400,1))&amp;""</f>
        <v/>
      </c>
      <c r="CH402" s="50" t="s">
        <v>417</v>
      </c>
      <c r="CI402" s="50" t="str">
        <f>IF(K400="","",INDEX(NK･NKG!$CG$5:$CG$52,K400,1))&amp;""</f>
        <v/>
      </c>
      <c r="CJ402" s="50" t="s">
        <v>585</v>
      </c>
      <c r="CK402" s="50" t="str">
        <f>IF(M400="","",INDEX(外線情報!$K$5:$K$16,M400,1))&amp;""</f>
        <v/>
      </c>
      <c r="CL402" s="50" t="s">
        <v>417</v>
      </c>
      <c r="CM402" s="50" t="str">
        <f>IF(M400="","",INDEX(NK･NKG!$CG$5:$CG$52,M400,1))&amp;""</f>
        <v/>
      </c>
      <c r="DA402" s="1153" t="str">
        <f t="shared" ref="DA402" si="1066">IF(DA399="grey","grey","")</f>
        <v>grey</v>
      </c>
      <c r="DB402" s="1154"/>
      <c r="DC402" s="1153" t="str">
        <f t="shared" ref="DC402" si="1067">IF(DC399="grey","grey","")</f>
        <v>grey</v>
      </c>
      <c r="DD402" s="1154"/>
      <c r="DE402" s="1153" t="str">
        <f t="shared" ref="DE402" si="1068">IF(DE399="grey","grey","")</f>
        <v>grey</v>
      </c>
      <c r="DF402" s="1154"/>
      <c r="DG402" s="1153" t="str">
        <f t="shared" ref="DG402" si="1069">IF(DG399="grey","grey","")</f>
        <v>grey</v>
      </c>
      <c r="DH402" s="1154"/>
      <c r="DI402" s="1153" t="str">
        <f t="shared" ref="DI402" si="1070">IF(DI399="grey","grey","")</f>
        <v>grey</v>
      </c>
      <c r="DJ402" s="1154"/>
      <c r="DK402" s="1153" t="str">
        <f t="shared" ref="DK402" si="1071">IF(DK399="grey","grey","")</f>
        <v>grey</v>
      </c>
      <c r="DL402" s="1154"/>
      <c r="DM402" s="22" t="str">
        <f>IFERROR(INDEX(内線情報!$BL$5:$BL$41,MATCH(R402,内線情報!$AI$5:$AI$43,0),1),"")</f>
        <v/>
      </c>
      <c r="DS402" s="1141"/>
      <c r="DV402" s="1153" t="str">
        <f>IF(B400="IK",BQ402,IF(B400="NK",BS402,""))</f>
        <v/>
      </c>
      <c r="DW402" s="1154"/>
      <c r="DX402" s="1155" t="str">
        <f>IF(D400="IK",BU402,IF(D400="NK",BW402,""))</f>
        <v/>
      </c>
      <c r="DY402" s="1156"/>
      <c r="DZ402" s="1155" t="str">
        <f>IF(F400="IK",BY402,IF(F400="NK",CA402,""))</f>
        <v/>
      </c>
      <c r="EA402" s="1156"/>
      <c r="EB402" s="1155" t="str">
        <f>IF(H400="IK",CC402,IF(H400="NK",CE402,""))</f>
        <v/>
      </c>
      <c r="EC402" s="1156"/>
      <c r="ED402" s="1155" t="str">
        <f>IF(J400="IK",CG402,IF(J400="NK",CI402,""))</f>
        <v/>
      </c>
      <c r="EE402" s="1156"/>
      <c r="EF402" s="1155" t="str">
        <f>IF(L400="IK",CK402,IF(L400="NK",CM402,""))</f>
        <v/>
      </c>
      <c r="EG402" s="1156"/>
      <c r="ET402" s="1153"/>
      <c r="EU402" s="1154"/>
      <c r="EV402" s="1153"/>
      <c r="EW402" s="1154"/>
      <c r="EX402" s="1153"/>
      <c r="EY402" s="1154"/>
      <c r="EZ402" s="1153"/>
      <c r="FA402" s="1154"/>
      <c r="FB402" s="1153"/>
      <c r="FC402" s="1154"/>
      <c r="FD402" s="1153"/>
      <c r="FE402" s="1154"/>
      <c r="FF402" s="411"/>
      <c r="FG402" s="411"/>
      <c r="FH402" s="411"/>
      <c r="FI402" s="411"/>
      <c r="FJ402" s="411"/>
      <c r="FK402" s="411"/>
      <c r="FL402" s="411"/>
      <c r="FM402" s="411"/>
      <c r="FN402" s="411"/>
      <c r="FO402" s="411"/>
      <c r="FP402" s="411"/>
      <c r="FQ402" s="411"/>
      <c r="FR402" s="1153"/>
      <c r="FS402" s="1154"/>
      <c r="FT402" s="1153"/>
      <c r="FU402" s="1154"/>
      <c r="FV402" s="1153"/>
      <c r="FW402" s="1154"/>
      <c r="FX402" s="1153"/>
      <c r="FY402" s="1154"/>
      <c r="FZ402" s="1153"/>
      <c r="GA402" s="1154"/>
      <c r="GB402" s="1153"/>
      <c r="GC402" s="1154"/>
      <c r="GE402" s="1152"/>
      <c r="GF402" s="1152"/>
      <c r="GG402" s="1161"/>
      <c r="GH402" s="1152"/>
      <c r="GI402" s="633" t="str">
        <f t="shared" ref="GI402:HR402" si="1072">IF(GI390="grey","grey",IF($GG401="grey","grey",IF(S402="","yellow",IF(COUNTIF($CW$6:$CW$7,S402)&gt;0,"","red"))))</f>
        <v>grey</v>
      </c>
      <c r="GJ402" s="633" t="str">
        <f t="shared" si="1072"/>
        <v>grey</v>
      </c>
      <c r="GK402" s="633" t="str">
        <f t="shared" si="1072"/>
        <v>grey</v>
      </c>
      <c r="GL402" s="633" t="str">
        <f t="shared" si="1072"/>
        <v>grey</v>
      </c>
      <c r="GM402" s="633" t="str">
        <f t="shared" si="1072"/>
        <v>grey</v>
      </c>
      <c r="GN402" s="633" t="str">
        <f t="shared" si="1072"/>
        <v>grey</v>
      </c>
      <c r="GO402" s="633" t="str">
        <f t="shared" si="1072"/>
        <v>grey</v>
      </c>
      <c r="GP402" s="633" t="str">
        <f t="shared" si="1072"/>
        <v>grey</v>
      </c>
      <c r="GQ402" s="633" t="str">
        <f t="shared" si="1072"/>
        <v>grey</v>
      </c>
      <c r="GR402" s="633" t="str">
        <f t="shared" si="1072"/>
        <v>grey</v>
      </c>
      <c r="GS402" s="633" t="str">
        <f t="shared" si="1072"/>
        <v>grey</v>
      </c>
      <c r="GT402" s="633" t="str">
        <f t="shared" si="1072"/>
        <v>grey</v>
      </c>
      <c r="GU402" s="633" t="str">
        <f t="shared" si="1072"/>
        <v>grey</v>
      </c>
      <c r="GV402" s="633" t="str">
        <f t="shared" si="1072"/>
        <v>grey</v>
      </c>
      <c r="GW402" s="633" t="str">
        <f t="shared" si="1072"/>
        <v>grey</v>
      </c>
      <c r="GX402" s="633" t="str">
        <f t="shared" si="1072"/>
        <v>grey</v>
      </c>
      <c r="GY402" s="633" t="str">
        <f t="shared" si="1072"/>
        <v>grey</v>
      </c>
      <c r="GZ402" s="633" t="str">
        <f t="shared" si="1072"/>
        <v>grey</v>
      </c>
      <c r="HA402" s="633" t="str">
        <f t="shared" si="1072"/>
        <v>grey</v>
      </c>
      <c r="HB402" s="633" t="str">
        <f t="shared" si="1072"/>
        <v>grey</v>
      </c>
      <c r="HC402" s="633" t="str">
        <f t="shared" si="1072"/>
        <v>grey</v>
      </c>
      <c r="HD402" s="633" t="str">
        <f t="shared" si="1072"/>
        <v>grey</v>
      </c>
      <c r="HE402" s="633" t="str">
        <f t="shared" si="1072"/>
        <v>grey</v>
      </c>
      <c r="HF402" s="633" t="str">
        <f t="shared" si="1072"/>
        <v>grey</v>
      </c>
      <c r="HG402" s="633" t="str">
        <f t="shared" si="1072"/>
        <v>grey</v>
      </c>
      <c r="HH402" s="633" t="str">
        <f t="shared" si="1072"/>
        <v>grey</v>
      </c>
      <c r="HI402" s="633" t="str">
        <f t="shared" si="1072"/>
        <v>grey</v>
      </c>
      <c r="HJ402" s="633" t="str">
        <f t="shared" si="1072"/>
        <v>grey</v>
      </c>
      <c r="HK402" s="633" t="str">
        <f t="shared" si="1072"/>
        <v>grey</v>
      </c>
      <c r="HL402" s="633" t="str">
        <f t="shared" si="1072"/>
        <v>grey</v>
      </c>
      <c r="HM402" s="633" t="str">
        <f t="shared" si="1072"/>
        <v>grey</v>
      </c>
      <c r="HN402" s="633" t="str">
        <f t="shared" si="1072"/>
        <v>grey</v>
      </c>
      <c r="HO402" s="633" t="str">
        <f t="shared" si="1072"/>
        <v>grey</v>
      </c>
      <c r="HP402" s="633" t="str">
        <f t="shared" si="1072"/>
        <v>grey</v>
      </c>
      <c r="HQ402" s="633" t="str">
        <f t="shared" si="1072"/>
        <v>grey</v>
      </c>
      <c r="HR402" s="633" t="str">
        <f t="shared" si="1072"/>
        <v>grey</v>
      </c>
      <c r="HS402" s="1163"/>
      <c r="HT402" s="1152"/>
      <c r="HU402" s="1161"/>
    </row>
    <row r="403" spans="2:229">
      <c r="B403" s="1184" t="s">
        <v>1318</v>
      </c>
      <c r="C403" s="1185"/>
      <c r="D403" s="1182" t="s">
        <v>1318</v>
      </c>
      <c r="E403" s="1183"/>
      <c r="F403" s="1184" t="s">
        <v>1318</v>
      </c>
      <c r="G403" s="1185"/>
      <c r="H403" s="1182" t="s">
        <v>1318</v>
      </c>
      <c r="I403" s="1183"/>
      <c r="J403" s="1184" t="s">
        <v>1318</v>
      </c>
      <c r="K403" s="1185"/>
      <c r="L403" s="1182" t="s">
        <v>1318</v>
      </c>
      <c r="M403" s="1183"/>
      <c r="O403" s="1151">
        <v>6</v>
      </c>
      <c r="P403" s="1151" t="str">
        <f>IFERROR(INDEX(内線情報!$C$5:$C$54,MATCH($Q403,内線情報!$B$5:$B$54,0)),"")&amp;""</f>
        <v/>
      </c>
      <c r="Q403" s="1160"/>
      <c r="R403" s="1151" t="str">
        <f>IFERROR(INDEX(内線情報!$D$5:$D$54,MATCH($Q403,内線情報!$B$5:$B$54,0)),"")&amp;""</f>
        <v/>
      </c>
      <c r="S403" s="634" t="s">
        <v>643</v>
      </c>
      <c r="T403" s="634" t="s">
        <v>643</v>
      </c>
      <c r="U403" s="634" t="s">
        <v>643</v>
      </c>
      <c r="V403" s="634" t="s">
        <v>643</v>
      </c>
      <c r="W403" s="634" t="s">
        <v>643</v>
      </c>
      <c r="X403" s="634" t="s">
        <v>643</v>
      </c>
      <c r="Y403" s="634" t="s">
        <v>643</v>
      </c>
      <c r="Z403" s="634" t="s">
        <v>643</v>
      </c>
      <c r="AA403" s="634" t="s">
        <v>643</v>
      </c>
      <c r="AB403" s="634" t="s">
        <v>643</v>
      </c>
      <c r="AC403" s="634" t="s">
        <v>643</v>
      </c>
      <c r="AD403" s="634" t="s">
        <v>643</v>
      </c>
      <c r="AE403" s="634" t="s">
        <v>643</v>
      </c>
      <c r="AF403" s="634" t="s">
        <v>643</v>
      </c>
      <c r="AG403" s="634" t="s">
        <v>643</v>
      </c>
      <c r="AH403" s="634" t="s">
        <v>643</v>
      </c>
      <c r="AI403" s="634" t="s">
        <v>643</v>
      </c>
      <c r="AJ403" s="634" t="s">
        <v>643</v>
      </c>
      <c r="AK403" s="634" t="s">
        <v>643</v>
      </c>
      <c r="AL403" s="634" t="s">
        <v>643</v>
      </c>
      <c r="AM403" s="634" t="s">
        <v>643</v>
      </c>
      <c r="AN403" s="634" t="s">
        <v>643</v>
      </c>
      <c r="AO403" s="634" t="s">
        <v>643</v>
      </c>
      <c r="AP403" s="634" t="s">
        <v>643</v>
      </c>
      <c r="AQ403" s="634" t="s">
        <v>643</v>
      </c>
      <c r="AR403" s="634" t="s">
        <v>643</v>
      </c>
      <c r="AS403" s="634" t="s">
        <v>643</v>
      </c>
      <c r="AT403" s="634" t="s">
        <v>643</v>
      </c>
      <c r="AU403" s="634" t="s">
        <v>643</v>
      </c>
      <c r="AV403" s="634" t="s">
        <v>643</v>
      </c>
      <c r="AW403" s="634" t="s">
        <v>643</v>
      </c>
      <c r="AX403" s="634" t="s">
        <v>643</v>
      </c>
      <c r="AY403" s="634" t="s">
        <v>643</v>
      </c>
      <c r="AZ403" s="634" t="s">
        <v>643</v>
      </c>
      <c r="BA403" s="634" t="s">
        <v>643</v>
      </c>
      <c r="BB403" s="634" t="s">
        <v>643</v>
      </c>
      <c r="BC403" s="1178" t="s">
        <v>643</v>
      </c>
      <c r="BD403" s="1151" t="str">
        <f>IFERROR(IF(Q403="","",IF(ISBLANK(INDEX(内線情報!$G$5:$G$54,Q403)),1,DS403)),"")&amp;""</f>
        <v/>
      </c>
      <c r="BE403" s="1180"/>
      <c r="BW403" s="50"/>
      <c r="CH403" s="50"/>
      <c r="CI403" s="50"/>
      <c r="DA403" s="1153" t="str">
        <f>IF(DA399="grey","grey",IF(AND(B400&lt;&gt;$BG$7,B400&lt;&gt;$BG$9,B400&lt;&gt;$BG$13,B400&lt;&gt;$BG$12),"grey",IF(B403="","yellow",IF(COUNTIF($CN$6:$CN$32,B403)&gt;0,"","red"))))</f>
        <v>grey</v>
      </c>
      <c r="DB403" s="1154"/>
      <c r="DC403" s="1153" t="str">
        <f>IF(DC399="grey","grey",IF(AND(D400&lt;&gt;$BG$7,D400&lt;&gt;$BG$9,D400&lt;&gt;$BG$13,D400&lt;&gt;$BG$12),"grey",IF(D403="","yellow",IF(COUNTIF($CN$6:$CN$32,D403)&gt;0,"","red"))))</f>
        <v>grey</v>
      </c>
      <c r="DD403" s="1154"/>
      <c r="DE403" s="1164" t="str">
        <f>IF(DE399="grey","grey",IF(AND(F400&lt;&gt;$BG$7,F400&lt;&gt;$BG$9,F400&lt;&gt;$BG$13,F400&lt;&gt;$BG$12),"grey",IF(F403="","yellow",IF(COUNTIF($CN$6:$CN$32,F403)&gt;0,"","red"))))</f>
        <v>grey</v>
      </c>
      <c r="DF403" s="1165"/>
      <c r="DG403" s="1164" t="str">
        <f>IF(DG399="grey","grey",IF(AND(H400&lt;&gt;$BG$7,H400&lt;&gt;$BG$9,H400&lt;&gt;$BG$13,H400&lt;&gt;$BG$12),"grey",IF(H403="","yellow",IF(COUNTIF($CN$6:$CN$32,H403)&gt;0,"","red"))))</f>
        <v>grey</v>
      </c>
      <c r="DH403" s="1165"/>
      <c r="DI403" s="1164" t="str">
        <f>IF(DI399="grey","grey",IF(AND(J400&lt;&gt;$BG$7,J400&lt;&gt;$BG$9,J400&lt;&gt;$BG$13,J400&lt;&gt;$BG$12),"grey",IF(J403="","yellow",IF(COUNTIF($CN$6:$CN$32,J403)&gt;0,"","red"))))</f>
        <v>grey</v>
      </c>
      <c r="DJ403" s="1165"/>
      <c r="DK403" s="1164" t="str">
        <f>IF(DK399="grey","grey",IF(AND(L400&lt;&gt;$BG$7,L400&lt;&gt;$BG$9,L400&lt;&gt;$BG$13,L400&lt;&gt;$BG$12),"grey",IF(L403="","yellow",IF(COUNTIF($CN$6:$CN$32,L403)&gt;0,"","red"))))</f>
        <v>grey</v>
      </c>
      <c r="DL403" s="1165"/>
      <c r="DM403" s="22" t="str">
        <f>IFERROR(INDEX(内線情報!$BL$5:$BL$41,MATCH(R403,内線情報!$AI$5:$AI$43,0),1),"")</f>
        <v/>
      </c>
      <c r="DS403" s="1141" t="e">
        <f>INDEX(内線情報!$G$5:$G$54,MATCH(Q403,DK,0))</f>
        <v>#N/A</v>
      </c>
      <c r="DV403" s="1153"/>
      <c r="DW403" s="1154"/>
      <c r="DX403" s="1153"/>
      <c r="DY403" s="1154"/>
      <c r="DZ403" s="1153"/>
      <c r="EA403" s="1154"/>
      <c r="EB403" s="1153"/>
      <c r="EC403" s="1154"/>
      <c r="ED403" s="1153"/>
      <c r="EE403" s="1154"/>
      <c r="EF403" s="1153"/>
      <c r="EG403" s="1154"/>
      <c r="ET403" s="1153"/>
      <c r="EU403" s="1154"/>
      <c r="EV403" s="1153"/>
      <c r="EW403" s="1154"/>
      <c r="EX403" s="1153"/>
      <c r="EY403" s="1154"/>
      <c r="EZ403" s="1153"/>
      <c r="FA403" s="1154"/>
      <c r="FB403" s="1153"/>
      <c r="FC403" s="1154"/>
      <c r="FD403" s="1153"/>
      <c r="FE403" s="1154"/>
      <c r="FF403" s="411"/>
      <c r="FG403" s="411"/>
      <c r="FH403" s="411"/>
      <c r="FI403" s="411"/>
      <c r="FJ403" s="411"/>
      <c r="FK403" s="411"/>
      <c r="FL403" s="411"/>
      <c r="FM403" s="411"/>
      <c r="FN403" s="411"/>
      <c r="FO403" s="411"/>
      <c r="FP403" s="411"/>
      <c r="FQ403" s="411"/>
      <c r="FR403" s="1153"/>
      <c r="FS403" s="1154"/>
      <c r="FT403" s="1153"/>
      <c r="FU403" s="1154"/>
      <c r="FV403" s="1153"/>
      <c r="FW403" s="1154"/>
      <c r="FX403" s="1153"/>
      <c r="FY403" s="1154"/>
      <c r="FZ403" s="1153"/>
      <c r="GA403" s="1154"/>
      <c r="GB403" s="1153"/>
      <c r="GC403" s="1154"/>
      <c r="GE403" s="1151" t="str">
        <f>IF($GF403="grey","grey","")</f>
        <v>grey</v>
      </c>
      <c r="GF403" s="1151" t="str">
        <f>IF($GG403="grey","grey","")</f>
        <v>grey</v>
      </c>
      <c r="GG403" s="1160" t="str">
        <f>IF(Q403="","grey",IF(COUNTIF(Q:Q,Q403)&gt;1,"red",IF(COUNTIF(_DK,Q403)&gt;0,"","red")))</f>
        <v>grey</v>
      </c>
      <c r="GH403" s="1151" t="str">
        <f>IF($GF403="grey","grey","")</f>
        <v>grey</v>
      </c>
      <c r="GI403" s="633" t="str">
        <f t="shared" ref="GI403:HR403" si="1073">IF(GI390="grey","grey",IF($GG403="grey","grey",IF(S403="","yellow",IF(COUNTIF($CT$6:$CT$21,S403)&gt;0,"","red"))))</f>
        <v>grey</v>
      </c>
      <c r="GJ403" s="633" t="str">
        <f t="shared" si="1073"/>
        <v>grey</v>
      </c>
      <c r="GK403" s="633" t="str">
        <f t="shared" si="1073"/>
        <v>grey</v>
      </c>
      <c r="GL403" s="633" t="str">
        <f t="shared" si="1073"/>
        <v>grey</v>
      </c>
      <c r="GM403" s="633" t="str">
        <f t="shared" si="1073"/>
        <v>grey</v>
      </c>
      <c r="GN403" s="633" t="str">
        <f t="shared" si="1073"/>
        <v>grey</v>
      </c>
      <c r="GO403" s="633" t="str">
        <f t="shared" si="1073"/>
        <v>grey</v>
      </c>
      <c r="GP403" s="633" t="str">
        <f t="shared" si="1073"/>
        <v>grey</v>
      </c>
      <c r="GQ403" s="633" t="str">
        <f t="shared" si="1073"/>
        <v>grey</v>
      </c>
      <c r="GR403" s="633" t="str">
        <f t="shared" si="1073"/>
        <v>grey</v>
      </c>
      <c r="GS403" s="633" t="str">
        <f t="shared" si="1073"/>
        <v>grey</v>
      </c>
      <c r="GT403" s="633" t="str">
        <f t="shared" si="1073"/>
        <v>grey</v>
      </c>
      <c r="GU403" s="633" t="str">
        <f t="shared" si="1073"/>
        <v>grey</v>
      </c>
      <c r="GV403" s="633" t="str">
        <f t="shared" si="1073"/>
        <v>grey</v>
      </c>
      <c r="GW403" s="633" t="str">
        <f t="shared" si="1073"/>
        <v>grey</v>
      </c>
      <c r="GX403" s="633" t="str">
        <f t="shared" si="1073"/>
        <v>grey</v>
      </c>
      <c r="GY403" s="633" t="str">
        <f t="shared" si="1073"/>
        <v>grey</v>
      </c>
      <c r="GZ403" s="633" t="str">
        <f t="shared" si="1073"/>
        <v>grey</v>
      </c>
      <c r="HA403" s="633" t="str">
        <f t="shared" si="1073"/>
        <v>grey</v>
      </c>
      <c r="HB403" s="633" t="str">
        <f t="shared" si="1073"/>
        <v>grey</v>
      </c>
      <c r="HC403" s="633" t="str">
        <f t="shared" si="1073"/>
        <v>grey</v>
      </c>
      <c r="HD403" s="633" t="str">
        <f t="shared" si="1073"/>
        <v>grey</v>
      </c>
      <c r="HE403" s="633" t="str">
        <f t="shared" si="1073"/>
        <v>grey</v>
      </c>
      <c r="HF403" s="633" t="str">
        <f t="shared" si="1073"/>
        <v>grey</v>
      </c>
      <c r="HG403" s="633" t="str">
        <f t="shared" si="1073"/>
        <v>grey</v>
      </c>
      <c r="HH403" s="633" t="str">
        <f t="shared" si="1073"/>
        <v>grey</v>
      </c>
      <c r="HI403" s="633" t="str">
        <f t="shared" si="1073"/>
        <v>grey</v>
      </c>
      <c r="HJ403" s="633" t="str">
        <f t="shared" si="1073"/>
        <v>grey</v>
      </c>
      <c r="HK403" s="633" t="str">
        <f t="shared" si="1073"/>
        <v>grey</v>
      </c>
      <c r="HL403" s="633" t="str">
        <f t="shared" si="1073"/>
        <v>grey</v>
      </c>
      <c r="HM403" s="633" t="str">
        <f t="shared" si="1073"/>
        <v>grey</v>
      </c>
      <c r="HN403" s="633" t="str">
        <f t="shared" si="1073"/>
        <v>grey</v>
      </c>
      <c r="HO403" s="633" t="str">
        <f t="shared" si="1073"/>
        <v>grey</v>
      </c>
      <c r="HP403" s="633" t="str">
        <f t="shared" si="1073"/>
        <v>grey</v>
      </c>
      <c r="HQ403" s="633" t="str">
        <f t="shared" si="1073"/>
        <v>grey</v>
      </c>
      <c r="HR403" s="633" t="str">
        <f t="shared" si="1073"/>
        <v>grey</v>
      </c>
      <c r="HS403" s="1162" t="str">
        <f t="shared" ref="HS403" si="1074">IF($GG403="grey","grey",IF(BC403="","",IF(COUNTIF($CV$6:$CV$7,BC403)&gt;0,"","red")))</f>
        <v>grey</v>
      </c>
      <c r="HT403" s="1151" t="str">
        <f t="shared" ref="HT403:HU403" si="1075">IF($GG403="grey","grey","")</f>
        <v>grey</v>
      </c>
      <c r="HU403" s="1160" t="str">
        <f t="shared" si="1075"/>
        <v>grey</v>
      </c>
    </row>
    <row r="404" spans="2:229">
      <c r="B404" s="1186" t="s">
        <v>303</v>
      </c>
      <c r="C404" s="1187"/>
      <c r="D404" s="1186" t="s">
        <v>304</v>
      </c>
      <c r="E404" s="1187"/>
      <c r="F404" s="1186" t="s">
        <v>305</v>
      </c>
      <c r="G404" s="1187"/>
      <c r="H404" s="1186" t="s">
        <v>306</v>
      </c>
      <c r="I404" s="1187"/>
      <c r="J404" s="1186" t="s">
        <v>307</v>
      </c>
      <c r="K404" s="1187"/>
      <c r="L404" s="1186" t="s">
        <v>308</v>
      </c>
      <c r="M404" s="1187"/>
      <c r="O404" s="1152"/>
      <c r="P404" s="1152"/>
      <c r="Q404" s="1161"/>
      <c r="R404" s="1152"/>
      <c r="S404" s="635" t="s">
        <v>643</v>
      </c>
      <c r="T404" s="635" t="s">
        <v>643</v>
      </c>
      <c r="U404" s="635" t="s">
        <v>643</v>
      </c>
      <c r="V404" s="635" t="s">
        <v>643</v>
      </c>
      <c r="W404" s="635" t="s">
        <v>643</v>
      </c>
      <c r="X404" s="635" t="s">
        <v>643</v>
      </c>
      <c r="Y404" s="635" t="s">
        <v>643</v>
      </c>
      <c r="Z404" s="635" t="s">
        <v>643</v>
      </c>
      <c r="AA404" s="635" t="s">
        <v>643</v>
      </c>
      <c r="AB404" s="635" t="s">
        <v>643</v>
      </c>
      <c r="AC404" s="635" t="s">
        <v>643</v>
      </c>
      <c r="AD404" s="635" t="s">
        <v>643</v>
      </c>
      <c r="AE404" s="635" t="s">
        <v>643</v>
      </c>
      <c r="AF404" s="635" t="s">
        <v>643</v>
      </c>
      <c r="AG404" s="635" t="s">
        <v>643</v>
      </c>
      <c r="AH404" s="635" t="s">
        <v>643</v>
      </c>
      <c r="AI404" s="635" t="s">
        <v>643</v>
      </c>
      <c r="AJ404" s="635" t="s">
        <v>643</v>
      </c>
      <c r="AK404" s="635" t="s">
        <v>643</v>
      </c>
      <c r="AL404" s="635" t="s">
        <v>643</v>
      </c>
      <c r="AM404" s="635" t="s">
        <v>643</v>
      </c>
      <c r="AN404" s="635" t="s">
        <v>643</v>
      </c>
      <c r="AO404" s="635" t="s">
        <v>643</v>
      </c>
      <c r="AP404" s="635" t="s">
        <v>643</v>
      </c>
      <c r="AQ404" s="635" t="s">
        <v>643</v>
      </c>
      <c r="AR404" s="635" t="s">
        <v>643</v>
      </c>
      <c r="AS404" s="635" t="s">
        <v>643</v>
      </c>
      <c r="AT404" s="635" t="s">
        <v>643</v>
      </c>
      <c r="AU404" s="635" t="s">
        <v>643</v>
      </c>
      <c r="AV404" s="635" t="s">
        <v>643</v>
      </c>
      <c r="AW404" s="635" t="s">
        <v>643</v>
      </c>
      <c r="AX404" s="635" t="s">
        <v>643</v>
      </c>
      <c r="AY404" s="635" t="s">
        <v>643</v>
      </c>
      <c r="AZ404" s="635" t="s">
        <v>643</v>
      </c>
      <c r="BA404" s="635" t="s">
        <v>643</v>
      </c>
      <c r="BB404" s="635" t="s">
        <v>643</v>
      </c>
      <c r="BC404" s="1179"/>
      <c r="BD404" s="1152"/>
      <c r="BE404" s="1181"/>
      <c r="BQ404" s="52"/>
      <c r="BS404" s="52"/>
      <c r="BU404" s="52"/>
      <c r="BV404" s="50"/>
      <c r="BW404" s="52"/>
      <c r="BY404" s="52"/>
      <c r="CA404" s="52"/>
      <c r="CC404" s="52"/>
      <c r="CE404" s="52"/>
      <c r="CG404" s="52"/>
      <c r="CH404" s="50"/>
      <c r="CI404" s="52"/>
      <c r="CK404" s="52"/>
      <c r="CM404" s="52"/>
      <c r="DA404" s="1166" t="str">
        <f>IFERROR(IF(COUNT(Q393:Q418)&gt;0,IF($DN392&lt;24,"grey",B404),"grey"),B404)</f>
        <v>grey</v>
      </c>
      <c r="DB404" s="1167"/>
      <c r="DC404" s="1166" t="str">
        <f>IFERROR(IF(COUNT(Q393:Q418)&gt;0,IF($DN392&lt;24,"grey",D404),"grey"),D404)</f>
        <v>grey</v>
      </c>
      <c r="DD404" s="1167"/>
      <c r="DE404" s="1166" t="str">
        <f>IFERROR(IF(COUNT(Q393:Q418)&gt;0,IF($DN392&lt;24,"grey",F404),"grey"),F404)</f>
        <v>grey</v>
      </c>
      <c r="DF404" s="1167"/>
      <c r="DG404" s="1166" t="str">
        <f>IFERROR(IF(COUNT(Q393:Q418)&gt;0,IF($DN392&lt;24,"grey",H404),"grey"),H404)</f>
        <v>grey</v>
      </c>
      <c r="DH404" s="1167"/>
      <c r="DI404" s="1166" t="str">
        <f>IFERROR(IF(COUNT(Q393:Q418)&gt;0,IF($DN392&lt;24,"grey",J404),"grey"),J404)</f>
        <v>grey</v>
      </c>
      <c r="DJ404" s="1167"/>
      <c r="DK404" s="1166" t="str">
        <f>IFERROR(IF(COUNT(Q393:Q418)&gt;0,IF($DN392&lt;24,"grey",L404),"grey"),L404)</f>
        <v>grey</v>
      </c>
      <c r="DL404" s="1167"/>
      <c r="DM404" s="22" t="str">
        <f>IFERROR(INDEX(内線情報!$BL$5:$BL$41,MATCH(R404,内線情報!$AI$5:$AI$43,0),1),"")</f>
        <v/>
      </c>
      <c r="DS404" s="1141"/>
      <c r="DV404" s="1166"/>
      <c r="DW404" s="1167"/>
      <c r="DX404" s="1166"/>
      <c r="DY404" s="1167"/>
      <c r="DZ404" s="1166"/>
      <c r="EA404" s="1167"/>
      <c r="EB404" s="1166"/>
      <c r="EC404" s="1167"/>
      <c r="ED404" s="1166"/>
      <c r="EE404" s="1167"/>
      <c r="EF404" s="1166"/>
      <c r="EG404" s="1167"/>
      <c r="ET404" s="1166"/>
      <c r="EU404" s="1167"/>
      <c r="EV404" s="1166"/>
      <c r="EW404" s="1167"/>
      <c r="EX404" s="1166"/>
      <c r="EY404" s="1167"/>
      <c r="EZ404" s="1166"/>
      <c r="FA404" s="1167"/>
      <c r="FB404" s="1166"/>
      <c r="FC404" s="1167"/>
      <c r="FD404" s="1166"/>
      <c r="FE404" s="1167"/>
      <c r="FF404" s="420"/>
      <c r="FG404" s="420"/>
      <c r="FH404" s="420"/>
      <c r="FI404" s="420"/>
      <c r="FJ404" s="420"/>
      <c r="FK404" s="420"/>
      <c r="FL404" s="420"/>
      <c r="FM404" s="420"/>
      <c r="FN404" s="420"/>
      <c r="FO404" s="420"/>
      <c r="FP404" s="420"/>
      <c r="FQ404" s="420"/>
      <c r="FR404" s="1166"/>
      <c r="FS404" s="1167"/>
      <c r="FT404" s="1166"/>
      <c r="FU404" s="1167"/>
      <c r="FV404" s="1166"/>
      <c r="FW404" s="1167"/>
      <c r="FX404" s="1166"/>
      <c r="FY404" s="1167"/>
      <c r="FZ404" s="1166"/>
      <c r="GA404" s="1167"/>
      <c r="GB404" s="1166"/>
      <c r="GC404" s="1167"/>
      <c r="GE404" s="1152"/>
      <c r="GF404" s="1152"/>
      <c r="GG404" s="1161"/>
      <c r="GH404" s="1152"/>
      <c r="GI404" s="633" t="str">
        <f t="shared" ref="GI404:HR404" si="1076">IF(GI390="grey","grey",IF($GG403="grey","grey",IF(S404="","yellow",IF(COUNTIF($CW$6:$CW$7,S404)&gt;0,"","red"))))</f>
        <v>grey</v>
      </c>
      <c r="GJ404" s="633" t="str">
        <f t="shared" si="1076"/>
        <v>grey</v>
      </c>
      <c r="GK404" s="633" t="str">
        <f t="shared" si="1076"/>
        <v>grey</v>
      </c>
      <c r="GL404" s="633" t="str">
        <f t="shared" si="1076"/>
        <v>grey</v>
      </c>
      <c r="GM404" s="633" t="str">
        <f t="shared" si="1076"/>
        <v>grey</v>
      </c>
      <c r="GN404" s="633" t="str">
        <f t="shared" si="1076"/>
        <v>grey</v>
      </c>
      <c r="GO404" s="633" t="str">
        <f t="shared" si="1076"/>
        <v>grey</v>
      </c>
      <c r="GP404" s="633" t="str">
        <f t="shared" si="1076"/>
        <v>grey</v>
      </c>
      <c r="GQ404" s="633" t="str">
        <f t="shared" si="1076"/>
        <v>grey</v>
      </c>
      <c r="GR404" s="633" t="str">
        <f t="shared" si="1076"/>
        <v>grey</v>
      </c>
      <c r="GS404" s="633" t="str">
        <f t="shared" si="1076"/>
        <v>grey</v>
      </c>
      <c r="GT404" s="633" t="str">
        <f t="shared" si="1076"/>
        <v>grey</v>
      </c>
      <c r="GU404" s="633" t="str">
        <f t="shared" si="1076"/>
        <v>grey</v>
      </c>
      <c r="GV404" s="633" t="str">
        <f t="shared" si="1076"/>
        <v>grey</v>
      </c>
      <c r="GW404" s="633" t="str">
        <f t="shared" si="1076"/>
        <v>grey</v>
      </c>
      <c r="GX404" s="633" t="str">
        <f t="shared" si="1076"/>
        <v>grey</v>
      </c>
      <c r="GY404" s="633" t="str">
        <f t="shared" si="1076"/>
        <v>grey</v>
      </c>
      <c r="GZ404" s="633" t="str">
        <f t="shared" si="1076"/>
        <v>grey</v>
      </c>
      <c r="HA404" s="633" t="str">
        <f t="shared" si="1076"/>
        <v>grey</v>
      </c>
      <c r="HB404" s="633" t="str">
        <f t="shared" si="1076"/>
        <v>grey</v>
      </c>
      <c r="HC404" s="633" t="str">
        <f t="shared" si="1076"/>
        <v>grey</v>
      </c>
      <c r="HD404" s="633" t="str">
        <f t="shared" si="1076"/>
        <v>grey</v>
      </c>
      <c r="HE404" s="633" t="str">
        <f t="shared" si="1076"/>
        <v>grey</v>
      </c>
      <c r="HF404" s="633" t="str">
        <f t="shared" si="1076"/>
        <v>grey</v>
      </c>
      <c r="HG404" s="633" t="str">
        <f t="shared" si="1076"/>
        <v>grey</v>
      </c>
      <c r="HH404" s="633" t="str">
        <f t="shared" si="1076"/>
        <v>grey</v>
      </c>
      <c r="HI404" s="633" t="str">
        <f t="shared" si="1076"/>
        <v>grey</v>
      </c>
      <c r="HJ404" s="633" t="str">
        <f t="shared" si="1076"/>
        <v>grey</v>
      </c>
      <c r="HK404" s="633" t="str">
        <f t="shared" si="1076"/>
        <v>grey</v>
      </c>
      <c r="HL404" s="633" t="str">
        <f t="shared" si="1076"/>
        <v>grey</v>
      </c>
      <c r="HM404" s="633" t="str">
        <f t="shared" si="1076"/>
        <v>grey</v>
      </c>
      <c r="HN404" s="633" t="str">
        <f t="shared" si="1076"/>
        <v>grey</v>
      </c>
      <c r="HO404" s="633" t="str">
        <f t="shared" si="1076"/>
        <v>grey</v>
      </c>
      <c r="HP404" s="633" t="str">
        <f t="shared" si="1076"/>
        <v>grey</v>
      </c>
      <c r="HQ404" s="633" t="str">
        <f t="shared" si="1076"/>
        <v>grey</v>
      </c>
      <c r="HR404" s="633" t="str">
        <f t="shared" si="1076"/>
        <v>grey</v>
      </c>
      <c r="HS404" s="1163"/>
      <c r="HT404" s="1152"/>
      <c r="HU404" s="1161"/>
    </row>
    <row r="405" spans="2:229">
      <c r="B405" s="34" t="s">
        <v>57</v>
      </c>
      <c r="C405" s="35"/>
      <c r="D405" s="34" t="s">
        <v>57</v>
      </c>
      <c r="E405" s="35"/>
      <c r="F405" s="34" t="s">
        <v>57</v>
      </c>
      <c r="G405" s="35"/>
      <c r="H405" s="34" t="s">
        <v>57</v>
      </c>
      <c r="I405" s="35"/>
      <c r="J405" s="34" t="s">
        <v>57</v>
      </c>
      <c r="K405" s="35"/>
      <c r="L405" s="34" t="s">
        <v>57</v>
      </c>
      <c r="M405" s="35"/>
      <c r="O405" s="1151">
        <v>7</v>
      </c>
      <c r="P405" s="1151" t="str">
        <f>IFERROR(INDEX(内線情報!$C$5:$C$54,MATCH($Q405,内線情報!$B$5:$B$54,0)),"")&amp;""</f>
        <v/>
      </c>
      <c r="Q405" s="1160"/>
      <c r="R405" s="1151" t="str">
        <f>IFERROR(INDEX(内線情報!$D$5:$D$54,MATCH($Q405,内線情報!$B$5:$B$54,0)),"")&amp;""</f>
        <v/>
      </c>
      <c r="S405" s="634" t="s">
        <v>643</v>
      </c>
      <c r="T405" s="634" t="s">
        <v>643</v>
      </c>
      <c r="U405" s="634" t="s">
        <v>643</v>
      </c>
      <c r="V405" s="634" t="s">
        <v>643</v>
      </c>
      <c r="W405" s="634" t="s">
        <v>643</v>
      </c>
      <c r="X405" s="634" t="s">
        <v>643</v>
      </c>
      <c r="Y405" s="634" t="s">
        <v>643</v>
      </c>
      <c r="Z405" s="634" t="s">
        <v>643</v>
      </c>
      <c r="AA405" s="634" t="s">
        <v>643</v>
      </c>
      <c r="AB405" s="634" t="s">
        <v>643</v>
      </c>
      <c r="AC405" s="634" t="s">
        <v>643</v>
      </c>
      <c r="AD405" s="634" t="s">
        <v>643</v>
      </c>
      <c r="AE405" s="634" t="s">
        <v>643</v>
      </c>
      <c r="AF405" s="634" t="s">
        <v>643</v>
      </c>
      <c r="AG405" s="634" t="s">
        <v>643</v>
      </c>
      <c r="AH405" s="634" t="s">
        <v>643</v>
      </c>
      <c r="AI405" s="634" t="s">
        <v>643</v>
      </c>
      <c r="AJ405" s="634" t="s">
        <v>643</v>
      </c>
      <c r="AK405" s="634" t="s">
        <v>643</v>
      </c>
      <c r="AL405" s="634" t="s">
        <v>643</v>
      </c>
      <c r="AM405" s="634" t="s">
        <v>643</v>
      </c>
      <c r="AN405" s="634" t="s">
        <v>643</v>
      </c>
      <c r="AO405" s="634" t="s">
        <v>643</v>
      </c>
      <c r="AP405" s="634" t="s">
        <v>643</v>
      </c>
      <c r="AQ405" s="634" t="s">
        <v>643</v>
      </c>
      <c r="AR405" s="634" t="s">
        <v>643</v>
      </c>
      <c r="AS405" s="634" t="s">
        <v>643</v>
      </c>
      <c r="AT405" s="634" t="s">
        <v>643</v>
      </c>
      <c r="AU405" s="634" t="s">
        <v>643</v>
      </c>
      <c r="AV405" s="634" t="s">
        <v>643</v>
      </c>
      <c r="AW405" s="634" t="s">
        <v>643</v>
      </c>
      <c r="AX405" s="634" t="s">
        <v>643</v>
      </c>
      <c r="AY405" s="634" t="s">
        <v>643</v>
      </c>
      <c r="AZ405" s="634" t="s">
        <v>643</v>
      </c>
      <c r="BA405" s="634" t="s">
        <v>643</v>
      </c>
      <c r="BB405" s="634" t="s">
        <v>643</v>
      </c>
      <c r="BC405" s="1178" t="s">
        <v>643</v>
      </c>
      <c r="BD405" s="1151" t="str">
        <f>IFERROR(IF(Q405="","",IF(ISBLANK(INDEX(内線情報!$G$5:$G$54,Q405)),1,DS405)),"")&amp;""</f>
        <v/>
      </c>
      <c r="BE405" s="1180"/>
      <c r="BU405" s="50"/>
      <c r="BV405" s="50"/>
      <c r="BW405" s="50"/>
      <c r="CG405" s="50"/>
      <c r="CH405" s="50"/>
      <c r="CI405" s="50"/>
      <c r="DA405" s="34" t="str">
        <f>IF(DA404="grey","grey",IF(B405="","yellow",IF(COUNTIF($BG$6:$BG$39,B405)&gt;0,"","red")))</f>
        <v>grey</v>
      </c>
      <c r="DB405" s="35" t="str">
        <f ca="1">IF(DA404="grey","grey",IFERROR(IF(COUNTIF(INDIRECT(B405),SUBSTITUTE(C405,"*","~")),EU405,"red"),IF(AND(C405&lt;&gt;$BG$7,C405&lt;&gt;$BG$8,C405&lt;&gt;$BG$9,C405&lt;&gt;$BG$10,C405&lt;&gt;$BG$11,C405&lt;&gt;$BG$12,C405&lt;&gt;$BG$13),"grey",EU405)))</f>
        <v>grey</v>
      </c>
      <c r="DC405" s="34" t="str">
        <f>IF(DC404="grey","grey",IF(D405="","yellow",IF(COUNTIF($BG$6:$BG$39,D405)&gt;0,"","red")))</f>
        <v>grey</v>
      </c>
      <c r="DD405" s="35" t="str">
        <f ca="1">IF(DC404="grey","grey",IFERROR(IF(COUNTIF(INDIRECT(D405),SUBSTITUTE(E405,"*","~")),EW405,"red"),IF(AND(E405&lt;&gt;$BG$7,E405&lt;&gt;$BG$8,E405&lt;&gt;$BG$9,E405&lt;&gt;$BG$10,E405&lt;&gt;$BG$11,E405&lt;&gt;$BG$12,E405&lt;&gt;$BG$13),"grey",EW405)))</f>
        <v>grey</v>
      </c>
      <c r="DE405" s="34" t="str">
        <f>IF(DE404="grey","grey",IF(F405="","yellow",IF(COUNTIF($BG$6:$BG$39,F405)&gt;0,"","red")))</f>
        <v>grey</v>
      </c>
      <c r="DF405" s="35" t="str">
        <f ca="1">IF(DE404="grey","grey",IFERROR(IF(COUNTIF(INDIRECT(F405),SUBSTITUTE(G405,"*","~")),EY405,"red"),IF(AND(G405&lt;&gt;$BG$7,G405&lt;&gt;$BG$8,G405&lt;&gt;$BG$9,G405&lt;&gt;$BG$10,G405&lt;&gt;$BG$11,G405&lt;&gt;$BG$12,G405&lt;&gt;$BG$13),"grey",EY405)))</f>
        <v>grey</v>
      </c>
      <c r="DG405" s="34" t="str">
        <f>IF(DG404="grey","grey",IF(H405="","yellow",IF(COUNTIF($BG$6:$BG$39,H405)&gt;0,"","red")))</f>
        <v>grey</v>
      </c>
      <c r="DH405" s="35" t="str">
        <f ca="1">IF(DG404="grey","grey",IFERROR(IF(COUNTIF(INDIRECT(H405),SUBSTITUTE(I405,"*","~")),FA405,"red"),IF(AND(I405&lt;&gt;$BG$7,I405&lt;&gt;$BG$8,I405&lt;&gt;$BG$9,I405&lt;&gt;$BG$10,I405&lt;&gt;$BG$11,I405&lt;&gt;$BG$12,I405&lt;&gt;$BG$13),"grey",FA405)))</f>
        <v>grey</v>
      </c>
      <c r="DI405" s="34" t="str">
        <f>IF(DI404="grey","grey",IF(J405="","yellow",IF(COUNTIF($BG$6:$BG$39,J405)&gt;0,"","red")))</f>
        <v>grey</v>
      </c>
      <c r="DJ405" s="35" t="str">
        <f ca="1">IF(DI404="grey","grey",IFERROR(IF(COUNTIF(INDIRECT(J405),SUBSTITUTE(K405,"*","~")),FC405,"red"),IF(AND(K405&lt;&gt;$BG$7,K405&lt;&gt;$BG$8,K405&lt;&gt;$BG$9,K405&lt;&gt;$BG$10,K405&lt;&gt;$BG$11,K405&lt;&gt;$BG$12,K405&lt;&gt;$BG$13),"grey",FC405)))</f>
        <v>grey</v>
      </c>
      <c r="DK405" s="34" t="str">
        <f>IF(DK404="grey","grey",IF(L405="","yellow",IF(COUNTIF($BG$6:$BG$39,L405)&gt;0,"","red")))</f>
        <v>grey</v>
      </c>
      <c r="DL405" s="35" t="str">
        <f ca="1">IF(DK404="grey","grey",IFERROR(IF(COUNTIF(INDIRECT(L405),SUBSTITUTE(M405,"*","~")),FE405,"red"),IF(AND(M405&lt;&gt;$BG$7,M405&lt;&gt;$BG$8,M405&lt;&gt;$BG$9,M405&lt;&gt;$BG$10,M405&lt;&gt;$BG$11,M405&lt;&gt;$BG$12,M405&lt;&gt;$BG$13),"grey",FE405)))</f>
        <v>grey</v>
      </c>
      <c r="DM405" s="22" t="str">
        <f>IFERROR(INDEX(内線情報!$BL$5:$BL$41,MATCH(R405,内線情報!$AI$5:$AI$43,0),1),"")</f>
        <v/>
      </c>
      <c r="DS405" s="1141" t="e">
        <f>INDEX(内線情報!$G$5:$G$54,MATCH(Q405,DK,0))</f>
        <v>#N/A</v>
      </c>
      <c r="DV405" s="34" t="str">
        <f>CONCATENATE(B405,C405)</f>
        <v>未使用</v>
      </c>
      <c r="DW405" s="35"/>
      <c r="DX405" s="34" t="str">
        <f>CONCATENATE(D405,E405)</f>
        <v>未使用</v>
      </c>
      <c r="DY405" s="35"/>
      <c r="DZ405" s="34" t="str">
        <f>CONCATENATE(F405,G405)</f>
        <v>未使用</v>
      </c>
      <c r="EA405" s="35"/>
      <c r="EB405" s="34" t="str">
        <f>CONCATENATE(H405,I405)</f>
        <v>未使用</v>
      </c>
      <c r="EC405" s="35"/>
      <c r="ED405" s="34" t="str">
        <f>CONCATENATE(J405,K405)</f>
        <v>未使用</v>
      </c>
      <c r="EE405" s="35"/>
      <c r="EF405" s="34" t="str">
        <f>CONCATENATE(L405,M405)</f>
        <v>未使用</v>
      </c>
      <c r="EG405" s="35"/>
      <c r="EH405" s="22">
        <f>COUNTIF($DV$6:$EG$34,DV405)</f>
        <v>18</v>
      </c>
      <c r="EJ405" s="22">
        <f>COUNTIF($DV$6:$EG$34,DX405)</f>
        <v>18</v>
      </c>
      <c r="EL405" s="22">
        <f>COUNTIF($DV$6:$EG$34,DZ405)</f>
        <v>18</v>
      </c>
      <c r="EN405" s="22">
        <f>COUNTIF($DV$6:$EG$34,EB405)</f>
        <v>18</v>
      </c>
      <c r="EP405" s="22">
        <f>COUNTIF($DV$6:$EG$34,ED405)</f>
        <v>18</v>
      </c>
      <c r="ER405" s="22">
        <f>COUNTIF($DV$6:$EG$34,EF405)</f>
        <v>18</v>
      </c>
      <c r="ET405" s="34" t="str">
        <f>IF(DV405="未使用","",IF(EH405&lt;2,"","red"))</f>
        <v/>
      </c>
      <c r="EU405" s="35" t="str">
        <f>IF(B405="ボックスキー","",IF(C405="","red",FS405))</f>
        <v>red</v>
      </c>
      <c r="EV405" s="34" t="str">
        <f>IF(DX405="未使用","",IF(EJ405&lt;2,"","red"))</f>
        <v/>
      </c>
      <c r="EW405" s="35" t="str">
        <f>IF(D405="ボックスキー","",IF(E405="","red",FU405))</f>
        <v>red</v>
      </c>
      <c r="EX405" s="34" t="str">
        <f>IF(DZ405="未使用","",IF(EL405&lt;2,"","red"))</f>
        <v/>
      </c>
      <c r="EY405" s="35" t="str">
        <f>IF(F405="ボックスキー","",IF(G405="","red",FW405))</f>
        <v>red</v>
      </c>
      <c r="EZ405" s="34" t="str">
        <f>IF(EB405="未使用","",IF(EN405&lt;2,"","red"))</f>
        <v/>
      </c>
      <c r="FA405" s="35" t="str">
        <f>IF(H405="ボックスキー","",IF(I405="","red",FY405))</f>
        <v>red</v>
      </c>
      <c r="FB405" s="34" t="str">
        <f>IF(ED405="未使用","",IF(EP405&lt;2,"","red"))</f>
        <v/>
      </c>
      <c r="FC405" s="35" t="str">
        <f>IF(J405="ボックスキー","",IF(K405="","red",GA405))</f>
        <v>red</v>
      </c>
      <c r="FD405" s="34" t="str">
        <f>IF(EF405="未使用","",IF(ER405&lt;2,"","red"))</f>
        <v/>
      </c>
      <c r="FE405" s="35" t="str">
        <f>IF(L405="ボックスキー","",IF(M405="","red",GC405))</f>
        <v>red</v>
      </c>
      <c r="FF405" s="419"/>
      <c r="FG405" s="419"/>
      <c r="FH405" s="419"/>
      <c r="FI405" s="419"/>
      <c r="FJ405" s="419"/>
      <c r="FK405" s="419"/>
      <c r="FL405" s="419"/>
      <c r="FM405" s="419"/>
      <c r="FN405" s="419"/>
      <c r="FO405" s="419"/>
      <c r="FP405" s="419"/>
      <c r="FQ405" s="419"/>
      <c r="FR405" s="34"/>
      <c r="FS405" s="35" t="str">
        <f>IF(B405=$FG$6,INDEX($FG$7:$FG$18,C405),IF(B405=$FH$6,INDEX($FH$7:$FH$12,C405),IF(B405=$FI$6,INDEX($FI$7:$FI$18,C405),IF(B405=$FJ$6,INDEX($FJ$7:$FJ$56,C405),"none"))))</f>
        <v>none</v>
      </c>
      <c r="FT405" s="34"/>
      <c r="FU405" s="35" t="str">
        <f>IF(D405=$FG$6,INDEX($FG$7:$FG$18,E405),IF(D405=$FH$6,INDEX($FH$7:$FH$12,E405),IF(D405=$FI$6,INDEX($FI$7:$FI$18,E405),IF(D405=$FJ$6,INDEX($FJ$7:$FJ$56,E405),"none"))))</f>
        <v>none</v>
      </c>
      <c r="FV405" s="34"/>
      <c r="FW405" s="35" t="str">
        <f>IF(F405=$FG$6,INDEX($FG$7:$FG$18,G405),IF(F405=$FH$6,INDEX($FH$7:$FH$12,G405),IF(F405=$FI$6,INDEX($FI$7:$FI$18,G405),IF(F405=$FJ$6,INDEX($FJ$7:$FJ$56,G405),"none"))))</f>
        <v>none</v>
      </c>
      <c r="FX405" s="34"/>
      <c r="FY405" s="35" t="str">
        <f>IF(H405=$FG$6,INDEX($FG$7:$FG$18,I405),IF(H405=$FH$6,INDEX($FH$7:$FH$12,I405),IF(H405=$FI$6,INDEX($FI$7:$FI$18,I405),IF(H405=$FJ$6,INDEX($FJ$7:$FJ$56,I405),"none"))))</f>
        <v>none</v>
      </c>
      <c r="FZ405" s="34"/>
      <c r="GA405" s="35" t="str">
        <f>IF(J405=$FG$6,INDEX($FG$7:$FG$18,K405),IF(J405=$FH$6,INDEX($FH$7:$FH$12,K405),IF(J405=$FI$6,INDEX($FI$7:$FI$18,K405),IF(J405=$FJ$6,INDEX($FJ$7:$FJ$56,K405),"none"))))</f>
        <v>none</v>
      </c>
      <c r="GB405" s="34"/>
      <c r="GC405" s="35" t="str">
        <f>IF(L405=$FG$6,INDEX($FG$7:$FG$18,M405),IF(L405=$FH$6,INDEX($FH$7:$FH$12,M405),IF(L405=$FI$6,INDEX($FI$7:$FI$18,M405),IF(L405=$FJ$6,INDEX($FJ$7:$FJ$56,M405),"none"))))</f>
        <v>none</v>
      </c>
      <c r="GE405" s="1151" t="str">
        <f>IF($GF405="grey","grey","")</f>
        <v>grey</v>
      </c>
      <c r="GF405" s="1151" t="str">
        <f>IF($GG405="grey","grey","")</f>
        <v>grey</v>
      </c>
      <c r="GG405" s="1160" t="str">
        <f>IF(Q405="","grey",IF(COUNTIF(Q:Q,Q405)&gt;1,"red",IF(COUNTIF(_DK,Q405)&gt;0,"","red")))</f>
        <v>grey</v>
      </c>
      <c r="GH405" s="1151" t="str">
        <f>IF($GF405="grey","grey","")</f>
        <v>grey</v>
      </c>
      <c r="GI405" s="633" t="str">
        <f t="shared" ref="GI405:HR405" si="1077">IF(GI390="grey","grey",IF($GG405="grey","grey",IF(S405="","yellow",IF(COUNTIF($CT$6:$CT$21,S405)&gt;0,"","red"))))</f>
        <v>grey</v>
      </c>
      <c r="GJ405" s="633" t="str">
        <f t="shared" si="1077"/>
        <v>grey</v>
      </c>
      <c r="GK405" s="633" t="str">
        <f t="shared" si="1077"/>
        <v>grey</v>
      </c>
      <c r="GL405" s="633" t="str">
        <f t="shared" si="1077"/>
        <v>grey</v>
      </c>
      <c r="GM405" s="633" t="str">
        <f t="shared" si="1077"/>
        <v>grey</v>
      </c>
      <c r="GN405" s="633" t="str">
        <f t="shared" si="1077"/>
        <v>grey</v>
      </c>
      <c r="GO405" s="633" t="str">
        <f t="shared" si="1077"/>
        <v>grey</v>
      </c>
      <c r="GP405" s="633" t="str">
        <f t="shared" si="1077"/>
        <v>grey</v>
      </c>
      <c r="GQ405" s="633" t="str">
        <f t="shared" si="1077"/>
        <v>grey</v>
      </c>
      <c r="GR405" s="633" t="str">
        <f t="shared" si="1077"/>
        <v>grey</v>
      </c>
      <c r="GS405" s="633" t="str">
        <f t="shared" si="1077"/>
        <v>grey</v>
      </c>
      <c r="GT405" s="633" t="str">
        <f t="shared" si="1077"/>
        <v>grey</v>
      </c>
      <c r="GU405" s="633" t="str">
        <f t="shared" si="1077"/>
        <v>grey</v>
      </c>
      <c r="GV405" s="633" t="str">
        <f t="shared" si="1077"/>
        <v>grey</v>
      </c>
      <c r="GW405" s="633" t="str">
        <f t="shared" si="1077"/>
        <v>grey</v>
      </c>
      <c r="GX405" s="633" t="str">
        <f t="shared" si="1077"/>
        <v>grey</v>
      </c>
      <c r="GY405" s="633" t="str">
        <f t="shared" si="1077"/>
        <v>grey</v>
      </c>
      <c r="GZ405" s="633" t="str">
        <f t="shared" si="1077"/>
        <v>grey</v>
      </c>
      <c r="HA405" s="633" t="str">
        <f t="shared" si="1077"/>
        <v>grey</v>
      </c>
      <c r="HB405" s="633" t="str">
        <f t="shared" si="1077"/>
        <v>grey</v>
      </c>
      <c r="HC405" s="633" t="str">
        <f t="shared" si="1077"/>
        <v>grey</v>
      </c>
      <c r="HD405" s="633" t="str">
        <f t="shared" si="1077"/>
        <v>grey</v>
      </c>
      <c r="HE405" s="633" t="str">
        <f t="shared" si="1077"/>
        <v>grey</v>
      </c>
      <c r="HF405" s="633" t="str">
        <f t="shared" si="1077"/>
        <v>grey</v>
      </c>
      <c r="HG405" s="633" t="str">
        <f t="shared" si="1077"/>
        <v>grey</v>
      </c>
      <c r="HH405" s="633" t="str">
        <f t="shared" si="1077"/>
        <v>grey</v>
      </c>
      <c r="HI405" s="633" t="str">
        <f t="shared" si="1077"/>
        <v>grey</v>
      </c>
      <c r="HJ405" s="633" t="str">
        <f t="shared" si="1077"/>
        <v>grey</v>
      </c>
      <c r="HK405" s="633" t="str">
        <f t="shared" si="1077"/>
        <v>grey</v>
      </c>
      <c r="HL405" s="633" t="str">
        <f t="shared" si="1077"/>
        <v>grey</v>
      </c>
      <c r="HM405" s="633" t="str">
        <f t="shared" si="1077"/>
        <v>grey</v>
      </c>
      <c r="HN405" s="633" t="str">
        <f t="shared" si="1077"/>
        <v>grey</v>
      </c>
      <c r="HO405" s="633" t="str">
        <f t="shared" si="1077"/>
        <v>grey</v>
      </c>
      <c r="HP405" s="633" t="str">
        <f t="shared" si="1077"/>
        <v>grey</v>
      </c>
      <c r="HQ405" s="633" t="str">
        <f t="shared" si="1077"/>
        <v>grey</v>
      </c>
      <c r="HR405" s="633" t="str">
        <f t="shared" si="1077"/>
        <v>grey</v>
      </c>
      <c r="HS405" s="1162" t="str">
        <f t="shared" ref="HS405" si="1078">IF($GG405="grey","grey",IF(BC405="","",IF(COUNTIF($CV$6:$CV$7,BC405)&gt;0,"","red")))</f>
        <v>grey</v>
      </c>
      <c r="HT405" s="1151" t="str">
        <f t="shared" ref="HT405:HU405" si="1079">IF($GG405="grey","grey","")</f>
        <v>grey</v>
      </c>
      <c r="HU405" s="1160" t="str">
        <f t="shared" si="1079"/>
        <v>grey</v>
      </c>
    </row>
    <row r="406" spans="2:229">
      <c r="B406" s="1175" t="str">
        <f>IFERROR(INDEX($DV:$DV,ROW()),"")&amp;""</f>
        <v/>
      </c>
      <c r="C406" s="1176"/>
      <c r="D406" s="1177" t="str">
        <f>IFERROR(INDEX($DX:$DX,ROW()),"")&amp;""</f>
        <v/>
      </c>
      <c r="E406" s="1176"/>
      <c r="F406" s="1175" t="str">
        <f>IFERROR(INDEX($DZ:$DZ,ROW()),"")&amp;""</f>
        <v/>
      </c>
      <c r="G406" s="1176"/>
      <c r="H406" s="1175" t="str">
        <f>IFERROR(INDEX($EB:$EB,ROW()),"")&amp;""</f>
        <v/>
      </c>
      <c r="I406" s="1176"/>
      <c r="J406" s="1175" t="str">
        <f>IFERROR(INDEX($ED:$ED,ROW()),"")&amp;""</f>
        <v/>
      </c>
      <c r="K406" s="1176"/>
      <c r="L406" s="1175" t="str">
        <f>IFERROR(INDEX($EF:$EF,ROW()),"")&amp;""</f>
        <v/>
      </c>
      <c r="M406" s="1176"/>
      <c r="O406" s="1152"/>
      <c r="P406" s="1152"/>
      <c r="Q406" s="1161"/>
      <c r="R406" s="1152"/>
      <c r="S406" s="635" t="s">
        <v>643</v>
      </c>
      <c r="T406" s="635" t="s">
        <v>643</v>
      </c>
      <c r="U406" s="635" t="s">
        <v>643</v>
      </c>
      <c r="V406" s="635" t="s">
        <v>643</v>
      </c>
      <c r="W406" s="635" t="s">
        <v>643</v>
      </c>
      <c r="X406" s="635" t="s">
        <v>643</v>
      </c>
      <c r="Y406" s="635" t="s">
        <v>643</v>
      </c>
      <c r="Z406" s="635" t="s">
        <v>643</v>
      </c>
      <c r="AA406" s="635" t="s">
        <v>643</v>
      </c>
      <c r="AB406" s="635" t="s">
        <v>643</v>
      </c>
      <c r="AC406" s="635" t="s">
        <v>643</v>
      </c>
      <c r="AD406" s="635" t="s">
        <v>643</v>
      </c>
      <c r="AE406" s="635" t="s">
        <v>643</v>
      </c>
      <c r="AF406" s="635" t="s">
        <v>643</v>
      </c>
      <c r="AG406" s="635" t="s">
        <v>643</v>
      </c>
      <c r="AH406" s="635" t="s">
        <v>643</v>
      </c>
      <c r="AI406" s="635" t="s">
        <v>643</v>
      </c>
      <c r="AJ406" s="635" t="s">
        <v>643</v>
      </c>
      <c r="AK406" s="635" t="s">
        <v>643</v>
      </c>
      <c r="AL406" s="635" t="s">
        <v>643</v>
      </c>
      <c r="AM406" s="635" t="s">
        <v>643</v>
      </c>
      <c r="AN406" s="635" t="s">
        <v>643</v>
      </c>
      <c r="AO406" s="635" t="s">
        <v>643</v>
      </c>
      <c r="AP406" s="635" t="s">
        <v>643</v>
      </c>
      <c r="AQ406" s="635" t="s">
        <v>643</v>
      </c>
      <c r="AR406" s="635" t="s">
        <v>643</v>
      </c>
      <c r="AS406" s="635" t="s">
        <v>643</v>
      </c>
      <c r="AT406" s="635" t="s">
        <v>643</v>
      </c>
      <c r="AU406" s="635" t="s">
        <v>643</v>
      </c>
      <c r="AV406" s="635" t="s">
        <v>643</v>
      </c>
      <c r="AW406" s="635" t="s">
        <v>643</v>
      </c>
      <c r="AX406" s="635" t="s">
        <v>643</v>
      </c>
      <c r="AY406" s="635" t="s">
        <v>643</v>
      </c>
      <c r="AZ406" s="635" t="s">
        <v>643</v>
      </c>
      <c r="BA406" s="635" t="s">
        <v>643</v>
      </c>
      <c r="BB406" s="635" t="s">
        <v>643</v>
      </c>
      <c r="BC406" s="1179"/>
      <c r="BD406" s="1152"/>
      <c r="BE406" s="1181"/>
      <c r="BP406" s="50" t="e">
        <f>INDEX(番号!$CA$5:$CB$44,C405,2)</f>
        <v>#VALUE!</v>
      </c>
      <c r="BQ406" s="50" t="str">
        <f>IF(C405="","",IF(BP406="",INDEX(番号!$CA$44:$CB404,C405,2),BP406))</f>
        <v/>
      </c>
      <c r="BR406" s="50" t="e">
        <f>INDEX(番号!$CC$5:$CE$52,C405,3)</f>
        <v>#VALUE!</v>
      </c>
      <c r="BS406" s="50" t="str">
        <f>IF(C405="","",IF(BR406="0",INDEX(番号!$CC$5:$CE$52,C405,2),BR406))&amp;""</f>
        <v/>
      </c>
      <c r="BT406" s="50" t="e">
        <f>INDEX(番号!$CA$5:$CB$44,E405,2)</f>
        <v>#VALUE!</v>
      </c>
      <c r="BU406" s="50" t="str">
        <f>IF(E405="","",IF(BT406="",INDEX(番号!$CA$44:$CB404,E405,2),BT406))&amp;""</f>
        <v/>
      </c>
      <c r="BV406" s="50" t="e">
        <f>INDEX(番号!$CC$5:$CE$52,E405,3)</f>
        <v>#VALUE!</v>
      </c>
      <c r="BW406" s="50" t="str">
        <f>IF(E405="","",IF(BV406="0",INDEX(番号!$CC$5:$CE$52,E405,2),BV406))&amp;""</f>
        <v/>
      </c>
      <c r="BX406" s="50" t="e">
        <f>INDEX(番号!$CA$5:$CB$44,G405,2)</f>
        <v>#VALUE!</v>
      </c>
      <c r="BY406" s="50" t="str">
        <f>IF(G405="","",IF(BX406="",INDEX(番号!$CA$44:$CB404,G405,2),BX406))&amp;""</f>
        <v/>
      </c>
      <c r="BZ406" s="50" t="e">
        <f>INDEX(番号!$CC$5:$CE$52,G405,3)</f>
        <v>#VALUE!</v>
      </c>
      <c r="CA406" s="50" t="str">
        <f>IF(G405="","",IF(BZ406="0",INDEX(番号!$CC$5:$CE$52,G405,2),BZ406))&amp;""</f>
        <v/>
      </c>
      <c r="CB406" s="50" t="e">
        <f>INDEX(番号!$CA$5:$CB$44,I405,2)</f>
        <v>#VALUE!</v>
      </c>
      <c r="CC406" s="50" t="str">
        <f>IF(I405="","",IF(CB406="",INDEX(番号!$CA$44:$CB404,I405,2),CB406))&amp;""</f>
        <v/>
      </c>
      <c r="CD406" s="50" t="e">
        <f>INDEX(番号!$CC$5:$CE$52,I405,3)</f>
        <v>#VALUE!</v>
      </c>
      <c r="CE406" s="50" t="str">
        <f>IF(I405="","",IF(CD406="0",INDEX(番号!$CC$5:$CE$52,I405,2),CD406))&amp;""</f>
        <v/>
      </c>
      <c r="CF406" s="50" t="e">
        <f>INDEX(番号!$CA$5:$CB$44,K405,2)</f>
        <v>#VALUE!</v>
      </c>
      <c r="CG406" s="50" t="str">
        <f>IF(K405="","",IF(CF406="",INDEX(番号!$CA$5:$CB$44,K405,1),CF406))&amp;""</f>
        <v/>
      </c>
      <c r="CH406" s="50" t="e">
        <f>INDEX(番号!$CC$5:$CE$52,K405,3)</f>
        <v>#VALUE!</v>
      </c>
      <c r="CI406" s="50" t="str">
        <f>IF(K405="","",IF(CH406="0",INDEX(番号!$CC$5:$CE$52,K405,2),CH406))&amp;""</f>
        <v/>
      </c>
      <c r="CJ406" s="50" t="e">
        <f>INDEX(番号!$CA$5:$CB$44,M405,2)</f>
        <v>#VALUE!</v>
      </c>
      <c r="CK406" s="50" t="str">
        <f>IF(M405="","",IF(CJ406="",INDEX(番号!$CA$5:$CB$44,M405,1),CJ406))&amp;""</f>
        <v/>
      </c>
      <c r="CL406" s="50" t="e">
        <f>INDEX(番号!$CC$5:$CE$52,M405,3)</f>
        <v>#VALUE!</v>
      </c>
      <c r="CM406" s="50" t="str">
        <f>IF(M405="","",IF(CL406="0",INDEX(番号!$CC$5:$CE$52,M405,2),CL406))&amp;""</f>
        <v/>
      </c>
      <c r="DA406" s="1153" t="str">
        <f>IF(DA404="grey","grey","")</f>
        <v>grey</v>
      </c>
      <c r="DB406" s="1154"/>
      <c r="DC406" s="1153" t="str">
        <f>IF(DC404="grey","grey","")</f>
        <v>grey</v>
      </c>
      <c r="DD406" s="1154"/>
      <c r="DE406" s="1153" t="str">
        <f>IF(DE404="grey","grey","")</f>
        <v>grey</v>
      </c>
      <c r="DF406" s="1154"/>
      <c r="DG406" s="1153" t="str">
        <f>IF(DG404="grey","grey","")</f>
        <v>grey</v>
      </c>
      <c r="DH406" s="1154"/>
      <c r="DI406" s="1153" t="str">
        <f>IF(DI404="grey","grey","")</f>
        <v>grey</v>
      </c>
      <c r="DJ406" s="1154"/>
      <c r="DK406" s="1153" t="str">
        <f>IF(DK404="grey","grey","")</f>
        <v>grey</v>
      </c>
      <c r="DL406" s="1154"/>
      <c r="DM406" s="22" t="str">
        <f>IFERROR(INDEX(内線情報!$BL$5:$BL$41,MATCH(R406,内線情報!$AI$5:$AI$43,0),1),"")</f>
        <v/>
      </c>
      <c r="DS406" s="1141"/>
      <c r="DV406" s="1153" t="str">
        <f>IF(B405="DK",BQ406,IF(B405="NK",BS406,""))</f>
        <v/>
      </c>
      <c r="DW406" s="1154"/>
      <c r="DX406" s="1155" t="str">
        <f>IF(D405="DK",BU406,IF(D405="NK",BW406,""))</f>
        <v/>
      </c>
      <c r="DY406" s="1156"/>
      <c r="DZ406" s="1155" t="str">
        <f>IF(F405="DK",BY406,IF(F405="NK",CA406,""))</f>
        <v/>
      </c>
      <c r="EA406" s="1156"/>
      <c r="EB406" s="1155" t="str">
        <f>IF(H405="DK",CC406,IF(H405="NK",CE406,""))</f>
        <v/>
      </c>
      <c r="EC406" s="1156"/>
      <c r="ED406" s="1155" t="str">
        <f>IF(J405="DK",CG406,IF(J405="NK",CI406,""))</f>
        <v/>
      </c>
      <c r="EE406" s="1156"/>
      <c r="EF406" s="1155" t="str">
        <f>IF(L405="DK",CK406,IF(L405="NK",CM406,""))</f>
        <v/>
      </c>
      <c r="EG406" s="1156"/>
      <c r="ET406" s="1153"/>
      <c r="EU406" s="1154"/>
      <c r="EV406" s="1153"/>
      <c r="EW406" s="1154"/>
      <c r="EX406" s="1153"/>
      <c r="EY406" s="1154"/>
      <c r="EZ406" s="1153"/>
      <c r="FA406" s="1154"/>
      <c r="FB406" s="1153"/>
      <c r="FC406" s="1154"/>
      <c r="FD406" s="1153"/>
      <c r="FE406" s="1154"/>
      <c r="FF406" s="411"/>
      <c r="FG406" s="411"/>
      <c r="FH406" s="411"/>
      <c r="FI406" s="411"/>
      <c r="FJ406" s="411"/>
      <c r="FK406" s="411"/>
      <c r="FL406" s="411"/>
      <c r="FM406" s="411"/>
      <c r="FN406" s="411"/>
      <c r="FO406" s="411"/>
      <c r="FP406" s="411"/>
      <c r="FQ406" s="411"/>
      <c r="FR406" s="1153"/>
      <c r="FS406" s="1154"/>
      <c r="FT406" s="1153"/>
      <c r="FU406" s="1154"/>
      <c r="FV406" s="1153"/>
      <c r="FW406" s="1154"/>
      <c r="FX406" s="1153"/>
      <c r="FY406" s="1154"/>
      <c r="FZ406" s="1153"/>
      <c r="GA406" s="1154"/>
      <c r="GB406" s="1153"/>
      <c r="GC406" s="1154"/>
      <c r="GE406" s="1152"/>
      <c r="GF406" s="1152"/>
      <c r="GG406" s="1161"/>
      <c r="GH406" s="1152"/>
      <c r="GI406" s="633" t="str">
        <f t="shared" ref="GI406:HR406" si="1080">IF(GI390="grey","grey",IF($GG405="grey","grey",IF(S406="","yellow",IF(COUNTIF($CW$6:$CW$7,S406)&gt;0,"","red"))))</f>
        <v>grey</v>
      </c>
      <c r="GJ406" s="633" t="str">
        <f t="shared" si="1080"/>
        <v>grey</v>
      </c>
      <c r="GK406" s="633" t="str">
        <f t="shared" si="1080"/>
        <v>grey</v>
      </c>
      <c r="GL406" s="633" t="str">
        <f t="shared" si="1080"/>
        <v>grey</v>
      </c>
      <c r="GM406" s="633" t="str">
        <f t="shared" si="1080"/>
        <v>grey</v>
      </c>
      <c r="GN406" s="633" t="str">
        <f t="shared" si="1080"/>
        <v>grey</v>
      </c>
      <c r="GO406" s="633" t="str">
        <f t="shared" si="1080"/>
        <v>grey</v>
      </c>
      <c r="GP406" s="633" t="str">
        <f t="shared" si="1080"/>
        <v>grey</v>
      </c>
      <c r="GQ406" s="633" t="str">
        <f t="shared" si="1080"/>
        <v>grey</v>
      </c>
      <c r="GR406" s="633" t="str">
        <f t="shared" si="1080"/>
        <v>grey</v>
      </c>
      <c r="GS406" s="633" t="str">
        <f t="shared" si="1080"/>
        <v>grey</v>
      </c>
      <c r="GT406" s="633" t="str">
        <f t="shared" si="1080"/>
        <v>grey</v>
      </c>
      <c r="GU406" s="633" t="str">
        <f t="shared" si="1080"/>
        <v>grey</v>
      </c>
      <c r="GV406" s="633" t="str">
        <f t="shared" si="1080"/>
        <v>grey</v>
      </c>
      <c r="GW406" s="633" t="str">
        <f t="shared" si="1080"/>
        <v>grey</v>
      </c>
      <c r="GX406" s="633" t="str">
        <f t="shared" si="1080"/>
        <v>grey</v>
      </c>
      <c r="GY406" s="633" t="str">
        <f t="shared" si="1080"/>
        <v>grey</v>
      </c>
      <c r="GZ406" s="633" t="str">
        <f t="shared" si="1080"/>
        <v>grey</v>
      </c>
      <c r="HA406" s="633" t="str">
        <f t="shared" si="1080"/>
        <v>grey</v>
      </c>
      <c r="HB406" s="633" t="str">
        <f t="shared" si="1080"/>
        <v>grey</v>
      </c>
      <c r="HC406" s="633" t="str">
        <f t="shared" si="1080"/>
        <v>grey</v>
      </c>
      <c r="HD406" s="633" t="str">
        <f t="shared" si="1080"/>
        <v>grey</v>
      </c>
      <c r="HE406" s="633" t="str">
        <f t="shared" si="1080"/>
        <v>grey</v>
      </c>
      <c r="HF406" s="633" t="str">
        <f t="shared" si="1080"/>
        <v>grey</v>
      </c>
      <c r="HG406" s="633" t="str">
        <f t="shared" si="1080"/>
        <v>grey</v>
      </c>
      <c r="HH406" s="633" t="str">
        <f t="shared" si="1080"/>
        <v>grey</v>
      </c>
      <c r="HI406" s="633" t="str">
        <f t="shared" si="1080"/>
        <v>grey</v>
      </c>
      <c r="HJ406" s="633" t="str">
        <f t="shared" si="1080"/>
        <v>grey</v>
      </c>
      <c r="HK406" s="633" t="str">
        <f t="shared" si="1080"/>
        <v>grey</v>
      </c>
      <c r="HL406" s="633" t="str">
        <f t="shared" si="1080"/>
        <v>grey</v>
      </c>
      <c r="HM406" s="633" t="str">
        <f t="shared" si="1080"/>
        <v>grey</v>
      </c>
      <c r="HN406" s="633" t="str">
        <f t="shared" si="1080"/>
        <v>grey</v>
      </c>
      <c r="HO406" s="633" t="str">
        <f t="shared" si="1080"/>
        <v>grey</v>
      </c>
      <c r="HP406" s="633" t="str">
        <f t="shared" si="1080"/>
        <v>grey</v>
      </c>
      <c r="HQ406" s="633" t="str">
        <f t="shared" si="1080"/>
        <v>grey</v>
      </c>
      <c r="HR406" s="633" t="str">
        <f t="shared" si="1080"/>
        <v>grey</v>
      </c>
      <c r="HS406" s="1163"/>
      <c r="HT406" s="1152"/>
      <c r="HU406" s="1161"/>
    </row>
    <row r="407" spans="2:229">
      <c r="B407" s="1175" t="str">
        <f>IFERROR(INDEX($DV:$DV,ROW()),"")&amp;""</f>
        <v/>
      </c>
      <c r="C407" s="1176"/>
      <c r="D407" s="1177" t="str">
        <f>IFERROR(INDEX($DX:$DX,ROW()),"")&amp;""</f>
        <v/>
      </c>
      <c r="E407" s="1176"/>
      <c r="F407" s="1175" t="str">
        <f>IFERROR(INDEX($DZ:$DZ,ROW()),"")&amp;""</f>
        <v/>
      </c>
      <c r="G407" s="1176"/>
      <c r="H407" s="1175" t="str">
        <f>IFERROR(INDEX($EB:$EB,ROW()),"")&amp;""</f>
        <v/>
      </c>
      <c r="I407" s="1176"/>
      <c r="J407" s="1175" t="str">
        <f>IFERROR(INDEX($ED:$ED,ROW()),"")&amp;""</f>
        <v/>
      </c>
      <c r="K407" s="1176"/>
      <c r="L407" s="1175" t="str">
        <f>IFERROR(INDEX($EF:$EF,ROW()),"")&amp;""</f>
        <v/>
      </c>
      <c r="M407" s="1176"/>
      <c r="O407" s="1151">
        <v>8</v>
      </c>
      <c r="P407" s="1151" t="str">
        <f>IFERROR(INDEX(内線情報!$C$5:$C$54,MATCH($Q407,内線情報!$B$5:$B$54,0)),"")&amp;""</f>
        <v/>
      </c>
      <c r="Q407" s="1160"/>
      <c r="R407" s="1151" t="str">
        <f>IFERROR(INDEX(内線情報!$D$5:$D$54,MATCH($Q407,内線情報!$B$5:$B$54,0)),"")&amp;""</f>
        <v/>
      </c>
      <c r="S407" s="634" t="s">
        <v>643</v>
      </c>
      <c r="T407" s="634" t="s">
        <v>643</v>
      </c>
      <c r="U407" s="634" t="s">
        <v>643</v>
      </c>
      <c r="V407" s="634" t="s">
        <v>643</v>
      </c>
      <c r="W407" s="634" t="s">
        <v>643</v>
      </c>
      <c r="X407" s="634" t="s">
        <v>643</v>
      </c>
      <c r="Y407" s="634" t="s">
        <v>643</v>
      </c>
      <c r="Z407" s="634" t="s">
        <v>643</v>
      </c>
      <c r="AA407" s="634" t="s">
        <v>643</v>
      </c>
      <c r="AB407" s="634" t="s">
        <v>643</v>
      </c>
      <c r="AC407" s="634" t="s">
        <v>643</v>
      </c>
      <c r="AD407" s="634" t="s">
        <v>643</v>
      </c>
      <c r="AE407" s="634" t="s">
        <v>643</v>
      </c>
      <c r="AF407" s="634" t="s">
        <v>643</v>
      </c>
      <c r="AG407" s="634" t="s">
        <v>643</v>
      </c>
      <c r="AH407" s="634" t="s">
        <v>643</v>
      </c>
      <c r="AI407" s="634" t="s">
        <v>643</v>
      </c>
      <c r="AJ407" s="634" t="s">
        <v>643</v>
      </c>
      <c r="AK407" s="634" t="s">
        <v>643</v>
      </c>
      <c r="AL407" s="634" t="s">
        <v>643</v>
      </c>
      <c r="AM407" s="634" t="s">
        <v>643</v>
      </c>
      <c r="AN407" s="634" t="s">
        <v>643</v>
      </c>
      <c r="AO407" s="634" t="s">
        <v>643</v>
      </c>
      <c r="AP407" s="634" t="s">
        <v>643</v>
      </c>
      <c r="AQ407" s="634" t="s">
        <v>643</v>
      </c>
      <c r="AR407" s="634" t="s">
        <v>643</v>
      </c>
      <c r="AS407" s="634" t="s">
        <v>643</v>
      </c>
      <c r="AT407" s="634" t="s">
        <v>643</v>
      </c>
      <c r="AU407" s="634" t="s">
        <v>643</v>
      </c>
      <c r="AV407" s="634" t="s">
        <v>643</v>
      </c>
      <c r="AW407" s="634" t="s">
        <v>643</v>
      </c>
      <c r="AX407" s="634" t="s">
        <v>643</v>
      </c>
      <c r="AY407" s="634" t="s">
        <v>643</v>
      </c>
      <c r="AZ407" s="634" t="s">
        <v>643</v>
      </c>
      <c r="BA407" s="634" t="s">
        <v>643</v>
      </c>
      <c r="BB407" s="634" t="s">
        <v>643</v>
      </c>
      <c r="BC407" s="1178" t="s">
        <v>643</v>
      </c>
      <c r="BD407" s="1151" t="str">
        <f>IFERROR(IF(Q407="","",IF(ISBLANK(INDEX(内線情報!$G$5:$G$54,Q407)),1,DS407)),"")&amp;""</f>
        <v/>
      </c>
      <c r="BE407" s="1180"/>
      <c r="BP407" s="50" t="s">
        <v>585</v>
      </c>
      <c r="BQ407" s="50" t="str">
        <f>IF(C405="","",INDEX(外線情報!$K$5:$K$16,C405,1))&amp;""</f>
        <v/>
      </c>
      <c r="BR407" s="50" t="s">
        <v>417</v>
      </c>
      <c r="BS407" s="50" t="str">
        <f>IF(C405="","",INDEX(NK･NKG!$CG$5:$CG$52,C405,1))&amp;""</f>
        <v/>
      </c>
      <c r="BT407" s="50" t="s">
        <v>585</v>
      </c>
      <c r="BU407" s="50" t="str">
        <f>IF(E405="","",INDEX(外線情報!$K$5:$K$16,E405,1))&amp;""</f>
        <v/>
      </c>
      <c r="BV407" s="50" t="s">
        <v>417</v>
      </c>
      <c r="BW407" s="50" t="str">
        <f>IF(E405="","",INDEX(NK･NKG!$CG$5:$CG$52,E405,1))&amp;""</f>
        <v/>
      </c>
      <c r="BX407" s="50" t="s">
        <v>585</v>
      </c>
      <c r="BY407" s="50" t="str">
        <f>IF(G405="","",INDEX(外線情報!$K$5:$K$16,G405,1))&amp;""</f>
        <v/>
      </c>
      <c r="BZ407" s="50" t="s">
        <v>417</v>
      </c>
      <c r="CA407" s="50" t="str">
        <f>IF(G405="","",INDEX(NK･NKG!$CG$5:$CG$52,G405,1))&amp;""</f>
        <v/>
      </c>
      <c r="CB407" s="50" t="s">
        <v>585</v>
      </c>
      <c r="CC407" s="50" t="str">
        <f>IF(I405="","",INDEX(外線情報!$K$5:$K$16,I405,1))&amp;""</f>
        <v/>
      </c>
      <c r="CD407" s="50" t="s">
        <v>417</v>
      </c>
      <c r="CE407" s="50" t="str">
        <f>IF(I405="","",INDEX(NK･NKG!$CG$5:$CG$52,I405,1))&amp;""</f>
        <v/>
      </c>
      <c r="CF407" s="50" t="s">
        <v>585</v>
      </c>
      <c r="CG407" s="50" t="str">
        <f>IF(K405="","",INDEX(外線情報!$K$5:$K$16,K405,1))&amp;""</f>
        <v/>
      </c>
      <c r="CH407" s="50" t="s">
        <v>417</v>
      </c>
      <c r="CI407" s="50" t="str">
        <f>IF(K405="","",INDEX(NK･NKG!$CG$5:$CG$52,K405,1))&amp;""</f>
        <v/>
      </c>
      <c r="CJ407" s="50" t="s">
        <v>585</v>
      </c>
      <c r="CK407" s="50" t="str">
        <f>IF(M405="","",INDEX(外線情報!$K$5:$K$16,M405,1))&amp;""</f>
        <v/>
      </c>
      <c r="CL407" s="50" t="s">
        <v>417</v>
      </c>
      <c r="CM407" s="50" t="str">
        <f>IF(M405="","",INDEX(NK･NKG!$CG$5:$CG$52,M405,1))&amp;""</f>
        <v/>
      </c>
      <c r="DA407" s="1153" t="str">
        <f t="shared" ref="DA407" si="1081">IF(DA404="grey","grey","")</f>
        <v>grey</v>
      </c>
      <c r="DB407" s="1154"/>
      <c r="DC407" s="1153" t="str">
        <f t="shared" ref="DC407" si="1082">IF(DC404="grey","grey","")</f>
        <v>grey</v>
      </c>
      <c r="DD407" s="1154"/>
      <c r="DE407" s="1153" t="str">
        <f t="shared" ref="DE407" si="1083">IF(DE404="grey","grey","")</f>
        <v>grey</v>
      </c>
      <c r="DF407" s="1154"/>
      <c r="DG407" s="1153" t="str">
        <f t="shared" ref="DG407" si="1084">IF(DG404="grey","grey","")</f>
        <v>grey</v>
      </c>
      <c r="DH407" s="1154"/>
      <c r="DI407" s="1153" t="str">
        <f t="shared" ref="DI407" si="1085">IF(DI404="grey","grey","")</f>
        <v>grey</v>
      </c>
      <c r="DJ407" s="1154"/>
      <c r="DK407" s="1153" t="str">
        <f t="shared" ref="DK407" si="1086">IF(DK404="grey","grey","")</f>
        <v>grey</v>
      </c>
      <c r="DL407" s="1154"/>
      <c r="DM407" s="22" t="str">
        <f>IFERROR(INDEX(内線情報!$BL$5:$BL$41,MATCH(R407,内線情報!$AI$5:$AI$43,0),1),"")</f>
        <v/>
      </c>
      <c r="DS407" s="1141" t="e">
        <f>INDEX(内線情報!$G$5:$G$54,MATCH(Q407,DK,0))</f>
        <v>#N/A</v>
      </c>
      <c r="DV407" s="1153" t="str">
        <f>IF(B405="IK",BQ407,IF(B405="NK",BS407,""))</f>
        <v/>
      </c>
      <c r="DW407" s="1154"/>
      <c r="DX407" s="1155" t="str">
        <f>IF(D405="IK",BU407,IF(D405="NK",BW407,""))</f>
        <v/>
      </c>
      <c r="DY407" s="1156"/>
      <c r="DZ407" s="1155" t="str">
        <f>IF(F405="IK",BY407,IF(F405="NK",CA407,""))</f>
        <v/>
      </c>
      <c r="EA407" s="1156"/>
      <c r="EB407" s="1155" t="str">
        <f>IF(H405="IK",CC407,IF(H405="NK",CE407,""))</f>
        <v/>
      </c>
      <c r="EC407" s="1156"/>
      <c r="ED407" s="1155" t="str">
        <f>IF(J405="IK",CG407,IF(J405="NK",CI407,""))</f>
        <v/>
      </c>
      <c r="EE407" s="1156"/>
      <c r="EF407" s="1155" t="str">
        <f>IF(L405="IK",CK407,IF(L405="NK",CM407,""))</f>
        <v/>
      </c>
      <c r="EG407" s="1156"/>
      <c r="ET407" s="1153"/>
      <c r="EU407" s="1154"/>
      <c r="EV407" s="1153"/>
      <c r="EW407" s="1154"/>
      <c r="EX407" s="1153"/>
      <c r="EY407" s="1154"/>
      <c r="EZ407" s="1153"/>
      <c r="FA407" s="1154"/>
      <c r="FB407" s="1153"/>
      <c r="FC407" s="1154"/>
      <c r="FD407" s="1153"/>
      <c r="FE407" s="1154"/>
      <c r="FF407" s="411"/>
      <c r="FG407" s="411"/>
      <c r="FH407" s="411"/>
      <c r="FI407" s="411"/>
      <c r="FJ407" s="411"/>
      <c r="FK407" s="411"/>
      <c r="FL407" s="411"/>
      <c r="FM407" s="411"/>
      <c r="FN407" s="411"/>
      <c r="FO407" s="411"/>
      <c r="FP407" s="411"/>
      <c r="FQ407" s="411"/>
      <c r="FR407" s="1153"/>
      <c r="FS407" s="1154"/>
      <c r="FT407" s="1153"/>
      <c r="FU407" s="1154"/>
      <c r="FV407" s="1153"/>
      <c r="FW407" s="1154"/>
      <c r="FX407" s="1153"/>
      <c r="FY407" s="1154"/>
      <c r="FZ407" s="1153"/>
      <c r="GA407" s="1154"/>
      <c r="GB407" s="1153"/>
      <c r="GC407" s="1154"/>
      <c r="GE407" s="1151" t="str">
        <f>IF($GF407="grey","grey","")</f>
        <v>grey</v>
      </c>
      <c r="GF407" s="1151" t="str">
        <f>IF($GG407="grey","grey","")</f>
        <v>grey</v>
      </c>
      <c r="GG407" s="1160" t="str">
        <f>IF(Q407="","grey",IF(COUNTIF(Q:Q,Q407)&gt;1,"red",IF(COUNTIF(_DK,Q407)&gt;0,"","red")))</f>
        <v>grey</v>
      </c>
      <c r="GH407" s="1151" t="str">
        <f>IF($GF407="grey","grey","")</f>
        <v>grey</v>
      </c>
      <c r="GI407" s="633" t="str">
        <f t="shared" ref="GI407:HR407" si="1087">IF(GI390="grey","grey",IF($GG407="grey","grey",IF(S407="","yellow",IF(COUNTIF($CT$6:$CT$21,S407)&gt;0,"","red"))))</f>
        <v>grey</v>
      </c>
      <c r="GJ407" s="633" t="str">
        <f t="shared" si="1087"/>
        <v>grey</v>
      </c>
      <c r="GK407" s="633" t="str">
        <f t="shared" si="1087"/>
        <v>grey</v>
      </c>
      <c r="GL407" s="633" t="str">
        <f t="shared" si="1087"/>
        <v>grey</v>
      </c>
      <c r="GM407" s="633" t="str">
        <f t="shared" si="1087"/>
        <v>grey</v>
      </c>
      <c r="GN407" s="633" t="str">
        <f t="shared" si="1087"/>
        <v>grey</v>
      </c>
      <c r="GO407" s="633" t="str">
        <f t="shared" si="1087"/>
        <v>grey</v>
      </c>
      <c r="GP407" s="633" t="str">
        <f t="shared" si="1087"/>
        <v>grey</v>
      </c>
      <c r="GQ407" s="633" t="str">
        <f t="shared" si="1087"/>
        <v>grey</v>
      </c>
      <c r="GR407" s="633" t="str">
        <f t="shared" si="1087"/>
        <v>grey</v>
      </c>
      <c r="GS407" s="633" t="str">
        <f t="shared" si="1087"/>
        <v>grey</v>
      </c>
      <c r="GT407" s="633" t="str">
        <f t="shared" si="1087"/>
        <v>grey</v>
      </c>
      <c r="GU407" s="633" t="str">
        <f t="shared" si="1087"/>
        <v>grey</v>
      </c>
      <c r="GV407" s="633" t="str">
        <f t="shared" si="1087"/>
        <v>grey</v>
      </c>
      <c r="GW407" s="633" t="str">
        <f t="shared" si="1087"/>
        <v>grey</v>
      </c>
      <c r="GX407" s="633" t="str">
        <f t="shared" si="1087"/>
        <v>grey</v>
      </c>
      <c r="GY407" s="633" t="str">
        <f t="shared" si="1087"/>
        <v>grey</v>
      </c>
      <c r="GZ407" s="633" t="str">
        <f t="shared" si="1087"/>
        <v>grey</v>
      </c>
      <c r="HA407" s="633" t="str">
        <f t="shared" si="1087"/>
        <v>grey</v>
      </c>
      <c r="HB407" s="633" t="str">
        <f t="shared" si="1087"/>
        <v>grey</v>
      </c>
      <c r="HC407" s="633" t="str">
        <f t="shared" si="1087"/>
        <v>grey</v>
      </c>
      <c r="HD407" s="633" t="str">
        <f t="shared" si="1087"/>
        <v>grey</v>
      </c>
      <c r="HE407" s="633" t="str">
        <f t="shared" si="1087"/>
        <v>grey</v>
      </c>
      <c r="HF407" s="633" t="str">
        <f t="shared" si="1087"/>
        <v>grey</v>
      </c>
      <c r="HG407" s="633" t="str">
        <f t="shared" si="1087"/>
        <v>grey</v>
      </c>
      <c r="HH407" s="633" t="str">
        <f t="shared" si="1087"/>
        <v>grey</v>
      </c>
      <c r="HI407" s="633" t="str">
        <f t="shared" si="1087"/>
        <v>grey</v>
      </c>
      <c r="HJ407" s="633" t="str">
        <f t="shared" si="1087"/>
        <v>grey</v>
      </c>
      <c r="HK407" s="633" t="str">
        <f t="shared" si="1087"/>
        <v>grey</v>
      </c>
      <c r="HL407" s="633" t="str">
        <f t="shared" si="1087"/>
        <v>grey</v>
      </c>
      <c r="HM407" s="633" t="str">
        <f t="shared" si="1087"/>
        <v>grey</v>
      </c>
      <c r="HN407" s="633" t="str">
        <f t="shared" si="1087"/>
        <v>grey</v>
      </c>
      <c r="HO407" s="633" t="str">
        <f t="shared" si="1087"/>
        <v>grey</v>
      </c>
      <c r="HP407" s="633" t="str">
        <f t="shared" si="1087"/>
        <v>grey</v>
      </c>
      <c r="HQ407" s="633" t="str">
        <f t="shared" si="1087"/>
        <v>grey</v>
      </c>
      <c r="HR407" s="633" t="str">
        <f t="shared" si="1087"/>
        <v>grey</v>
      </c>
      <c r="HS407" s="1162" t="str">
        <f t="shared" ref="HS407" si="1088">IF($GG407="grey","grey",IF(BC407="","",IF(COUNTIF($CV$6:$CV$7,BC407)&gt;0,"","red")))</f>
        <v>grey</v>
      </c>
      <c r="HT407" s="1151" t="str">
        <f t="shared" ref="HT407:HU407" si="1089">IF($GG407="grey","grey","")</f>
        <v>grey</v>
      </c>
      <c r="HU407" s="1160" t="str">
        <f t="shared" si="1089"/>
        <v>grey</v>
      </c>
    </row>
    <row r="408" spans="2:229">
      <c r="B408" s="1184" t="s">
        <v>1318</v>
      </c>
      <c r="C408" s="1185"/>
      <c r="D408" s="1182" t="s">
        <v>1318</v>
      </c>
      <c r="E408" s="1183"/>
      <c r="F408" s="1184" t="s">
        <v>1318</v>
      </c>
      <c r="G408" s="1185"/>
      <c r="H408" s="1182" t="s">
        <v>1318</v>
      </c>
      <c r="I408" s="1183"/>
      <c r="J408" s="1184" t="s">
        <v>1318</v>
      </c>
      <c r="K408" s="1185"/>
      <c r="L408" s="1182" t="s">
        <v>1318</v>
      </c>
      <c r="M408" s="1183"/>
      <c r="O408" s="1152"/>
      <c r="P408" s="1152"/>
      <c r="Q408" s="1161"/>
      <c r="R408" s="1152"/>
      <c r="S408" s="635" t="s">
        <v>643</v>
      </c>
      <c r="T408" s="635" t="s">
        <v>643</v>
      </c>
      <c r="U408" s="635" t="s">
        <v>643</v>
      </c>
      <c r="V408" s="635" t="s">
        <v>643</v>
      </c>
      <c r="W408" s="635" t="s">
        <v>643</v>
      </c>
      <c r="X408" s="635" t="s">
        <v>643</v>
      </c>
      <c r="Y408" s="635" t="s">
        <v>643</v>
      </c>
      <c r="Z408" s="635" t="s">
        <v>643</v>
      </c>
      <c r="AA408" s="635" t="s">
        <v>643</v>
      </c>
      <c r="AB408" s="635" t="s">
        <v>643</v>
      </c>
      <c r="AC408" s="635" t="s">
        <v>643</v>
      </c>
      <c r="AD408" s="635" t="s">
        <v>643</v>
      </c>
      <c r="AE408" s="635" t="s">
        <v>643</v>
      </c>
      <c r="AF408" s="635" t="s">
        <v>643</v>
      </c>
      <c r="AG408" s="635" t="s">
        <v>643</v>
      </c>
      <c r="AH408" s="635" t="s">
        <v>643</v>
      </c>
      <c r="AI408" s="635" t="s">
        <v>643</v>
      </c>
      <c r="AJ408" s="635" t="s">
        <v>643</v>
      </c>
      <c r="AK408" s="635" t="s">
        <v>643</v>
      </c>
      <c r="AL408" s="635" t="s">
        <v>643</v>
      </c>
      <c r="AM408" s="635" t="s">
        <v>643</v>
      </c>
      <c r="AN408" s="635" t="s">
        <v>643</v>
      </c>
      <c r="AO408" s="635" t="s">
        <v>643</v>
      </c>
      <c r="AP408" s="635" t="s">
        <v>643</v>
      </c>
      <c r="AQ408" s="635" t="s">
        <v>643</v>
      </c>
      <c r="AR408" s="635" t="s">
        <v>643</v>
      </c>
      <c r="AS408" s="635" t="s">
        <v>643</v>
      </c>
      <c r="AT408" s="635" t="s">
        <v>643</v>
      </c>
      <c r="AU408" s="635" t="s">
        <v>643</v>
      </c>
      <c r="AV408" s="635" t="s">
        <v>643</v>
      </c>
      <c r="AW408" s="635" t="s">
        <v>643</v>
      </c>
      <c r="AX408" s="635" t="s">
        <v>643</v>
      </c>
      <c r="AY408" s="635" t="s">
        <v>643</v>
      </c>
      <c r="AZ408" s="635" t="s">
        <v>643</v>
      </c>
      <c r="BA408" s="635" t="s">
        <v>643</v>
      </c>
      <c r="BB408" s="635" t="s">
        <v>643</v>
      </c>
      <c r="BC408" s="1179"/>
      <c r="BD408" s="1152"/>
      <c r="BE408" s="1181"/>
      <c r="BW408" s="50"/>
      <c r="CH408" s="50"/>
      <c r="CI408" s="50"/>
      <c r="DA408" s="1153" t="str">
        <f>IF(DA404="grey","grey",IF(AND(B405&lt;&gt;$BG$7,B405&lt;&gt;$BG$9,B405&lt;&gt;$BG$13,B405&lt;&gt;$BG$12),"grey",IF(B408="","yellow",IF(COUNTIF($CN$6:$CN$32,B408)&gt;0,"","red"))))</f>
        <v>grey</v>
      </c>
      <c r="DB408" s="1154"/>
      <c r="DC408" s="1153" t="str">
        <f>IF(DC404="grey","grey",IF(AND(D405&lt;&gt;$BG$7,D405&lt;&gt;$BG$9,D405&lt;&gt;$BG$13,D405&lt;&gt;$BG$12),"grey",IF(D408="","yellow",IF(COUNTIF($CN$6:$CN$32,D408)&gt;0,"","red"))))</f>
        <v>grey</v>
      </c>
      <c r="DD408" s="1154"/>
      <c r="DE408" s="1164" t="str">
        <f>IF(DE404="grey","grey",IF(AND(F405&lt;&gt;$BG$7,F405&lt;&gt;$BG$9,F405&lt;&gt;$BG$13,F405&lt;&gt;$BG$12),"grey",IF(F408="","yellow",IF(COUNTIF($CN$6:$CN$32,F408)&gt;0,"","red"))))</f>
        <v>grey</v>
      </c>
      <c r="DF408" s="1165"/>
      <c r="DG408" s="1164" t="str">
        <f>IF(DG404="grey","grey",IF(AND(H405&lt;&gt;$BG$7,H405&lt;&gt;$BG$9,H405&lt;&gt;$BG$13,H405&lt;&gt;$BG$12),"grey",IF(H408="","yellow",IF(COUNTIF($CN$6:$CN$32,H408)&gt;0,"","red"))))</f>
        <v>grey</v>
      </c>
      <c r="DH408" s="1165"/>
      <c r="DI408" s="1164" t="str">
        <f>IF(DI404="grey","grey",IF(AND(J405&lt;&gt;$BG$7,J405&lt;&gt;$BG$9,J405&lt;&gt;$BG$13,J405&lt;&gt;$BG$12),"grey",IF(J408="","yellow",IF(COUNTIF($CN$6:$CN$32,J408)&gt;0,"","red"))))</f>
        <v>grey</v>
      </c>
      <c r="DJ408" s="1165"/>
      <c r="DK408" s="1164" t="str">
        <f>IF(DK404="grey","grey",IF(AND(L405&lt;&gt;$BG$7,L405&lt;&gt;$BG$9,L405&lt;&gt;$BG$13,L405&lt;&gt;$BG$12),"grey",IF(L408="","yellow",IF(COUNTIF($CN$6:$CN$32,L408)&gt;0,"","red"))))</f>
        <v>grey</v>
      </c>
      <c r="DL408" s="1165"/>
      <c r="DM408" s="22" t="str">
        <f>IFERROR(INDEX(内線情報!$BL$5:$BL$41,MATCH(R408,内線情報!$AI$5:$AI$43,0),1),"")</f>
        <v/>
      </c>
      <c r="DS408" s="1141"/>
      <c r="DV408" s="1153"/>
      <c r="DW408" s="1154"/>
      <c r="DX408" s="1153"/>
      <c r="DY408" s="1154"/>
      <c r="DZ408" s="1153"/>
      <c r="EA408" s="1154"/>
      <c r="EB408" s="1153"/>
      <c r="EC408" s="1154"/>
      <c r="ED408" s="1153"/>
      <c r="EE408" s="1154"/>
      <c r="EF408" s="1153"/>
      <c r="EG408" s="1154"/>
      <c r="ET408" s="1153"/>
      <c r="EU408" s="1154"/>
      <c r="EV408" s="1153"/>
      <c r="EW408" s="1154"/>
      <c r="EX408" s="1153"/>
      <c r="EY408" s="1154"/>
      <c r="EZ408" s="1153"/>
      <c r="FA408" s="1154"/>
      <c r="FB408" s="1153"/>
      <c r="FC408" s="1154"/>
      <c r="FD408" s="1153"/>
      <c r="FE408" s="1154"/>
      <c r="FF408" s="411"/>
      <c r="FG408" s="411"/>
      <c r="FH408" s="411"/>
      <c r="FI408" s="411"/>
      <c r="FJ408" s="411"/>
      <c r="FK408" s="411"/>
      <c r="FL408" s="411"/>
      <c r="FM408" s="411"/>
      <c r="FN408" s="411"/>
      <c r="FO408" s="411"/>
      <c r="FP408" s="411"/>
      <c r="FQ408" s="411"/>
      <c r="FR408" s="1153"/>
      <c r="FS408" s="1154"/>
      <c r="FT408" s="1153"/>
      <c r="FU408" s="1154"/>
      <c r="FV408" s="1153"/>
      <c r="FW408" s="1154"/>
      <c r="FX408" s="1153"/>
      <c r="FY408" s="1154"/>
      <c r="FZ408" s="1153"/>
      <c r="GA408" s="1154"/>
      <c r="GB408" s="1153"/>
      <c r="GC408" s="1154"/>
      <c r="GE408" s="1152"/>
      <c r="GF408" s="1152"/>
      <c r="GG408" s="1161"/>
      <c r="GH408" s="1152"/>
      <c r="GI408" s="633" t="str">
        <f t="shared" ref="GI408:HR408" si="1090">IF(GI390="grey","grey",IF($GG407="grey","grey",IF(S408="","yellow",IF(COUNTIF($CW$6:$CW$7,S408)&gt;0,"","red"))))</f>
        <v>grey</v>
      </c>
      <c r="GJ408" s="633" t="str">
        <f t="shared" si="1090"/>
        <v>grey</v>
      </c>
      <c r="GK408" s="633" t="str">
        <f t="shared" si="1090"/>
        <v>grey</v>
      </c>
      <c r="GL408" s="633" t="str">
        <f t="shared" si="1090"/>
        <v>grey</v>
      </c>
      <c r="GM408" s="633" t="str">
        <f t="shared" si="1090"/>
        <v>grey</v>
      </c>
      <c r="GN408" s="633" t="str">
        <f t="shared" si="1090"/>
        <v>grey</v>
      </c>
      <c r="GO408" s="633" t="str">
        <f t="shared" si="1090"/>
        <v>grey</v>
      </c>
      <c r="GP408" s="633" t="str">
        <f t="shared" si="1090"/>
        <v>grey</v>
      </c>
      <c r="GQ408" s="633" t="str">
        <f t="shared" si="1090"/>
        <v>grey</v>
      </c>
      <c r="GR408" s="633" t="str">
        <f t="shared" si="1090"/>
        <v>grey</v>
      </c>
      <c r="GS408" s="633" t="str">
        <f t="shared" si="1090"/>
        <v>grey</v>
      </c>
      <c r="GT408" s="633" t="str">
        <f t="shared" si="1090"/>
        <v>grey</v>
      </c>
      <c r="GU408" s="633" t="str">
        <f t="shared" si="1090"/>
        <v>grey</v>
      </c>
      <c r="GV408" s="633" t="str">
        <f t="shared" si="1090"/>
        <v>grey</v>
      </c>
      <c r="GW408" s="633" t="str">
        <f t="shared" si="1090"/>
        <v>grey</v>
      </c>
      <c r="GX408" s="633" t="str">
        <f t="shared" si="1090"/>
        <v>grey</v>
      </c>
      <c r="GY408" s="633" t="str">
        <f t="shared" si="1090"/>
        <v>grey</v>
      </c>
      <c r="GZ408" s="633" t="str">
        <f t="shared" si="1090"/>
        <v>grey</v>
      </c>
      <c r="HA408" s="633" t="str">
        <f t="shared" si="1090"/>
        <v>grey</v>
      </c>
      <c r="HB408" s="633" t="str">
        <f t="shared" si="1090"/>
        <v>grey</v>
      </c>
      <c r="HC408" s="633" t="str">
        <f t="shared" si="1090"/>
        <v>grey</v>
      </c>
      <c r="HD408" s="633" t="str">
        <f t="shared" si="1090"/>
        <v>grey</v>
      </c>
      <c r="HE408" s="633" t="str">
        <f t="shared" si="1090"/>
        <v>grey</v>
      </c>
      <c r="HF408" s="633" t="str">
        <f t="shared" si="1090"/>
        <v>grey</v>
      </c>
      <c r="HG408" s="633" t="str">
        <f t="shared" si="1090"/>
        <v>grey</v>
      </c>
      <c r="HH408" s="633" t="str">
        <f t="shared" si="1090"/>
        <v>grey</v>
      </c>
      <c r="HI408" s="633" t="str">
        <f t="shared" si="1090"/>
        <v>grey</v>
      </c>
      <c r="HJ408" s="633" t="str">
        <f t="shared" si="1090"/>
        <v>grey</v>
      </c>
      <c r="HK408" s="633" t="str">
        <f t="shared" si="1090"/>
        <v>grey</v>
      </c>
      <c r="HL408" s="633" t="str">
        <f t="shared" si="1090"/>
        <v>grey</v>
      </c>
      <c r="HM408" s="633" t="str">
        <f t="shared" si="1090"/>
        <v>grey</v>
      </c>
      <c r="HN408" s="633" t="str">
        <f t="shared" si="1090"/>
        <v>grey</v>
      </c>
      <c r="HO408" s="633" t="str">
        <f t="shared" si="1090"/>
        <v>grey</v>
      </c>
      <c r="HP408" s="633" t="str">
        <f t="shared" si="1090"/>
        <v>grey</v>
      </c>
      <c r="HQ408" s="633" t="str">
        <f t="shared" si="1090"/>
        <v>grey</v>
      </c>
      <c r="HR408" s="633" t="str">
        <f t="shared" si="1090"/>
        <v>grey</v>
      </c>
      <c r="HS408" s="1163"/>
      <c r="HT408" s="1152"/>
      <c r="HU408" s="1161"/>
    </row>
    <row r="409" spans="2:229">
      <c r="B409" s="1186" t="s">
        <v>309</v>
      </c>
      <c r="C409" s="1187"/>
      <c r="D409" s="1186" t="s">
        <v>310</v>
      </c>
      <c r="E409" s="1187"/>
      <c r="F409" s="1186" t="s">
        <v>311</v>
      </c>
      <c r="G409" s="1187"/>
      <c r="H409" s="1186" t="s">
        <v>312</v>
      </c>
      <c r="I409" s="1187"/>
      <c r="J409" s="1186" t="s">
        <v>313</v>
      </c>
      <c r="K409" s="1187"/>
      <c r="L409" s="1186" t="s">
        <v>314</v>
      </c>
      <c r="M409" s="1187"/>
      <c r="O409" s="1151">
        <v>9</v>
      </c>
      <c r="P409" s="1151" t="str">
        <f>IFERROR(INDEX(内線情報!$C$5:$C$54,MATCH($Q409,内線情報!$B$5:$B$54,0)),"")&amp;""</f>
        <v/>
      </c>
      <c r="Q409" s="1160"/>
      <c r="R409" s="1151" t="str">
        <f>IFERROR(INDEX(内線情報!$D$5:$D$54,MATCH($Q409,内線情報!$B$5:$B$54,0)),"")&amp;""</f>
        <v/>
      </c>
      <c r="S409" s="634" t="s">
        <v>643</v>
      </c>
      <c r="T409" s="634" t="s">
        <v>643</v>
      </c>
      <c r="U409" s="634" t="s">
        <v>643</v>
      </c>
      <c r="V409" s="634" t="s">
        <v>643</v>
      </c>
      <c r="W409" s="634" t="s">
        <v>643</v>
      </c>
      <c r="X409" s="634" t="s">
        <v>643</v>
      </c>
      <c r="Y409" s="634" t="s">
        <v>643</v>
      </c>
      <c r="Z409" s="634" t="s">
        <v>643</v>
      </c>
      <c r="AA409" s="634" t="s">
        <v>643</v>
      </c>
      <c r="AB409" s="634" t="s">
        <v>643</v>
      </c>
      <c r="AC409" s="634" t="s">
        <v>643</v>
      </c>
      <c r="AD409" s="634" t="s">
        <v>643</v>
      </c>
      <c r="AE409" s="634" t="s">
        <v>643</v>
      </c>
      <c r="AF409" s="634" t="s">
        <v>643</v>
      </c>
      <c r="AG409" s="634" t="s">
        <v>643</v>
      </c>
      <c r="AH409" s="634" t="s">
        <v>643</v>
      </c>
      <c r="AI409" s="634" t="s">
        <v>643</v>
      </c>
      <c r="AJ409" s="634" t="s">
        <v>643</v>
      </c>
      <c r="AK409" s="634" t="s">
        <v>643</v>
      </c>
      <c r="AL409" s="634" t="s">
        <v>643</v>
      </c>
      <c r="AM409" s="634" t="s">
        <v>643</v>
      </c>
      <c r="AN409" s="634" t="s">
        <v>643</v>
      </c>
      <c r="AO409" s="634" t="s">
        <v>643</v>
      </c>
      <c r="AP409" s="634" t="s">
        <v>643</v>
      </c>
      <c r="AQ409" s="634" t="s">
        <v>643</v>
      </c>
      <c r="AR409" s="634" t="s">
        <v>643</v>
      </c>
      <c r="AS409" s="634" t="s">
        <v>643</v>
      </c>
      <c r="AT409" s="634" t="s">
        <v>643</v>
      </c>
      <c r="AU409" s="634" t="s">
        <v>643</v>
      </c>
      <c r="AV409" s="634" t="s">
        <v>643</v>
      </c>
      <c r="AW409" s="634" t="s">
        <v>643</v>
      </c>
      <c r="AX409" s="634" t="s">
        <v>643</v>
      </c>
      <c r="AY409" s="634" t="s">
        <v>643</v>
      </c>
      <c r="AZ409" s="634" t="s">
        <v>643</v>
      </c>
      <c r="BA409" s="634" t="s">
        <v>643</v>
      </c>
      <c r="BB409" s="634" t="s">
        <v>643</v>
      </c>
      <c r="BC409" s="1178" t="s">
        <v>643</v>
      </c>
      <c r="BD409" s="1151" t="str">
        <f>IFERROR(IF(Q409="","",IF(ISBLANK(INDEX(内線情報!$G$5:$G$54,Q409)),1,DS409)),"")&amp;""</f>
        <v/>
      </c>
      <c r="BE409" s="1180"/>
      <c r="BQ409" s="52"/>
      <c r="BS409" s="52"/>
      <c r="BU409" s="52"/>
      <c r="BV409" s="50"/>
      <c r="BW409" s="52"/>
      <c r="BY409" s="52"/>
      <c r="CA409" s="52"/>
      <c r="CC409" s="52"/>
      <c r="CE409" s="52"/>
      <c r="CG409" s="52"/>
      <c r="CH409" s="50"/>
      <c r="CI409" s="52"/>
      <c r="CK409" s="52"/>
      <c r="CM409" s="52"/>
      <c r="DA409" s="1166" t="str">
        <f>IFERROR(IF(COUNT(Q393:Q418)&gt;0,IF($DN392&lt;36,"grey",B409),"grey"),B409)</f>
        <v>grey</v>
      </c>
      <c r="DB409" s="1167"/>
      <c r="DC409" s="1166" t="str">
        <f>IFERROR(IF(COUNT(Q393:Q418)&gt;0,IF($DN392&lt;36,"grey",D409),"grey"),D409)</f>
        <v>grey</v>
      </c>
      <c r="DD409" s="1167"/>
      <c r="DE409" s="1166" t="str">
        <f>IFERROR(IF(COUNT(Q393:Q418)&gt;0,IF($DN392&lt;36,"grey",F409),"grey"),F409)</f>
        <v>grey</v>
      </c>
      <c r="DF409" s="1167"/>
      <c r="DG409" s="1166" t="str">
        <f>IFERROR(IF(COUNT(Q393:Q418)&gt;0,IF($DN392&lt;36,"grey",H409),"grey"),H409)</f>
        <v>grey</v>
      </c>
      <c r="DH409" s="1167"/>
      <c r="DI409" s="1166" t="str">
        <f>IFERROR(IF(COUNT(Q393:Q418)&gt;0,IF($DN392&lt;36,"grey",J409),"grey"),J409)</f>
        <v>grey</v>
      </c>
      <c r="DJ409" s="1167"/>
      <c r="DK409" s="1166" t="str">
        <f>IFERROR(IF(COUNT(Q393:Q418)&gt;0,IF($DN392&lt;36,"grey",L409),"grey"),L409)</f>
        <v>grey</v>
      </c>
      <c r="DL409" s="1167"/>
      <c r="DM409" s="22" t="str">
        <f>IFERROR(INDEX(内線情報!$BL$5:$BL$41,MATCH(R409,内線情報!$AI$5:$AI$43,0),1),"")</f>
        <v/>
      </c>
      <c r="DS409" s="1141" t="e">
        <f>INDEX(内線情報!$G$5:$G$54,MATCH(Q409,DK,0))</f>
        <v>#N/A</v>
      </c>
      <c r="DV409" s="1166"/>
      <c r="DW409" s="1167"/>
      <c r="DX409" s="1166"/>
      <c r="DY409" s="1167"/>
      <c r="DZ409" s="1166"/>
      <c r="EA409" s="1167"/>
      <c r="EB409" s="1166"/>
      <c r="EC409" s="1167"/>
      <c r="ED409" s="1166"/>
      <c r="EE409" s="1167"/>
      <c r="EF409" s="1166"/>
      <c r="EG409" s="1167"/>
      <c r="ET409" s="1166"/>
      <c r="EU409" s="1167"/>
      <c r="EV409" s="1166"/>
      <c r="EW409" s="1167"/>
      <c r="EX409" s="1166"/>
      <c r="EY409" s="1167"/>
      <c r="EZ409" s="1166"/>
      <c r="FA409" s="1167"/>
      <c r="FB409" s="1166"/>
      <c r="FC409" s="1167"/>
      <c r="FD409" s="1166"/>
      <c r="FE409" s="1167"/>
      <c r="FF409" s="420"/>
      <c r="FG409" s="420"/>
      <c r="FH409" s="420"/>
      <c r="FI409" s="420"/>
      <c r="FJ409" s="420"/>
      <c r="FK409" s="420"/>
      <c r="FL409" s="420"/>
      <c r="FM409" s="420"/>
      <c r="FN409" s="420"/>
      <c r="FO409" s="420"/>
      <c r="FP409" s="420"/>
      <c r="FQ409" s="420"/>
      <c r="FR409" s="1166"/>
      <c r="FS409" s="1167"/>
      <c r="FT409" s="1166"/>
      <c r="FU409" s="1167"/>
      <c r="FV409" s="1166"/>
      <c r="FW409" s="1167"/>
      <c r="FX409" s="1166"/>
      <c r="FY409" s="1167"/>
      <c r="FZ409" s="1166"/>
      <c r="GA409" s="1167"/>
      <c r="GB409" s="1166"/>
      <c r="GC409" s="1167"/>
      <c r="GE409" s="1151" t="str">
        <f>IF($GF409="grey","grey","")</f>
        <v>grey</v>
      </c>
      <c r="GF409" s="1151" t="str">
        <f>IF($GG409="grey","grey","")</f>
        <v>grey</v>
      </c>
      <c r="GG409" s="1160" t="str">
        <f>IF(Q409="","grey",IF(COUNTIF(Q:Q,Q409)&gt;1,"red",IF(COUNTIF(_DK,Q409)&gt;0,"","red")))</f>
        <v>grey</v>
      </c>
      <c r="GH409" s="1151" t="str">
        <f>IF($GF409="grey","grey","")</f>
        <v>grey</v>
      </c>
      <c r="GI409" s="633" t="str">
        <f t="shared" ref="GI409:HR409" si="1091">IF(GI390="grey","grey",IF($GG409="grey","grey",IF(S409="","yellow",IF(COUNTIF($CT$6:$CT$21,S409)&gt;0,"","red"))))</f>
        <v>grey</v>
      </c>
      <c r="GJ409" s="633" t="str">
        <f t="shared" si="1091"/>
        <v>grey</v>
      </c>
      <c r="GK409" s="633" t="str">
        <f t="shared" si="1091"/>
        <v>grey</v>
      </c>
      <c r="GL409" s="633" t="str">
        <f t="shared" si="1091"/>
        <v>grey</v>
      </c>
      <c r="GM409" s="633" t="str">
        <f t="shared" si="1091"/>
        <v>grey</v>
      </c>
      <c r="GN409" s="633" t="str">
        <f t="shared" si="1091"/>
        <v>grey</v>
      </c>
      <c r="GO409" s="633" t="str">
        <f t="shared" si="1091"/>
        <v>grey</v>
      </c>
      <c r="GP409" s="633" t="str">
        <f t="shared" si="1091"/>
        <v>grey</v>
      </c>
      <c r="GQ409" s="633" t="str">
        <f t="shared" si="1091"/>
        <v>grey</v>
      </c>
      <c r="GR409" s="633" t="str">
        <f t="shared" si="1091"/>
        <v>grey</v>
      </c>
      <c r="GS409" s="633" t="str">
        <f t="shared" si="1091"/>
        <v>grey</v>
      </c>
      <c r="GT409" s="633" t="str">
        <f t="shared" si="1091"/>
        <v>grey</v>
      </c>
      <c r="GU409" s="633" t="str">
        <f t="shared" si="1091"/>
        <v>grey</v>
      </c>
      <c r="GV409" s="633" t="str">
        <f t="shared" si="1091"/>
        <v>grey</v>
      </c>
      <c r="GW409" s="633" t="str">
        <f t="shared" si="1091"/>
        <v>grey</v>
      </c>
      <c r="GX409" s="633" t="str">
        <f t="shared" si="1091"/>
        <v>grey</v>
      </c>
      <c r="GY409" s="633" t="str">
        <f t="shared" si="1091"/>
        <v>grey</v>
      </c>
      <c r="GZ409" s="633" t="str">
        <f t="shared" si="1091"/>
        <v>grey</v>
      </c>
      <c r="HA409" s="633" t="str">
        <f t="shared" si="1091"/>
        <v>grey</v>
      </c>
      <c r="HB409" s="633" t="str">
        <f t="shared" si="1091"/>
        <v>grey</v>
      </c>
      <c r="HC409" s="633" t="str">
        <f t="shared" si="1091"/>
        <v>grey</v>
      </c>
      <c r="HD409" s="633" t="str">
        <f t="shared" si="1091"/>
        <v>grey</v>
      </c>
      <c r="HE409" s="633" t="str">
        <f t="shared" si="1091"/>
        <v>grey</v>
      </c>
      <c r="HF409" s="633" t="str">
        <f t="shared" si="1091"/>
        <v>grey</v>
      </c>
      <c r="HG409" s="633" t="str">
        <f t="shared" si="1091"/>
        <v>grey</v>
      </c>
      <c r="HH409" s="633" t="str">
        <f t="shared" si="1091"/>
        <v>grey</v>
      </c>
      <c r="HI409" s="633" t="str">
        <f t="shared" si="1091"/>
        <v>grey</v>
      </c>
      <c r="HJ409" s="633" t="str">
        <f t="shared" si="1091"/>
        <v>grey</v>
      </c>
      <c r="HK409" s="633" t="str">
        <f t="shared" si="1091"/>
        <v>grey</v>
      </c>
      <c r="HL409" s="633" t="str">
        <f t="shared" si="1091"/>
        <v>grey</v>
      </c>
      <c r="HM409" s="633" t="str">
        <f t="shared" si="1091"/>
        <v>grey</v>
      </c>
      <c r="HN409" s="633" t="str">
        <f t="shared" si="1091"/>
        <v>grey</v>
      </c>
      <c r="HO409" s="633" t="str">
        <f t="shared" si="1091"/>
        <v>grey</v>
      </c>
      <c r="HP409" s="633" t="str">
        <f t="shared" si="1091"/>
        <v>grey</v>
      </c>
      <c r="HQ409" s="633" t="str">
        <f t="shared" si="1091"/>
        <v>grey</v>
      </c>
      <c r="HR409" s="633" t="str">
        <f t="shared" si="1091"/>
        <v>grey</v>
      </c>
      <c r="HS409" s="1162" t="str">
        <f t="shared" ref="HS409" si="1092">IF($GG409="grey","grey",IF(BC409="","",IF(COUNTIF($CV$6:$CV$7,BC409)&gt;0,"","red")))</f>
        <v>grey</v>
      </c>
      <c r="HT409" s="1151" t="str">
        <f t="shared" ref="HT409:HU409" si="1093">IF($GG409="grey","grey","")</f>
        <v>grey</v>
      </c>
      <c r="HU409" s="1160" t="str">
        <f t="shared" si="1093"/>
        <v>grey</v>
      </c>
    </row>
    <row r="410" spans="2:229">
      <c r="B410" s="34" t="s">
        <v>57</v>
      </c>
      <c r="C410" s="35"/>
      <c r="D410" s="34" t="s">
        <v>57</v>
      </c>
      <c r="E410" s="35"/>
      <c r="F410" s="34" t="s">
        <v>57</v>
      </c>
      <c r="G410" s="35"/>
      <c r="H410" s="34" t="s">
        <v>57</v>
      </c>
      <c r="I410" s="35"/>
      <c r="J410" s="34" t="s">
        <v>57</v>
      </c>
      <c r="K410" s="35"/>
      <c r="L410" s="34" t="s">
        <v>57</v>
      </c>
      <c r="M410" s="35"/>
      <c r="O410" s="1152"/>
      <c r="P410" s="1152"/>
      <c r="Q410" s="1161"/>
      <c r="R410" s="1152"/>
      <c r="S410" s="635" t="s">
        <v>643</v>
      </c>
      <c r="T410" s="635" t="s">
        <v>643</v>
      </c>
      <c r="U410" s="635" t="s">
        <v>643</v>
      </c>
      <c r="V410" s="635" t="s">
        <v>643</v>
      </c>
      <c r="W410" s="635" t="s">
        <v>643</v>
      </c>
      <c r="X410" s="635" t="s">
        <v>643</v>
      </c>
      <c r="Y410" s="635" t="s">
        <v>643</v>
      </c>
      <c r="Z410" s="635" t="s">
        <v>643</v>
      </c>
      <c r="AA410" s="635" t="s">
        <v>643</v>
      </c>
      <c r="AB410" s="635" t="s">
        <v>643</v>
      </c>
      <c r="AC410" s="635" t="s">
        <v>643</v>
      </c>
      <c r="AD410" s="635" t="s">
        <v>643</v>
      </c>
      <c r="AE410" s="635" t="s">
        <v>643</v>
      </c>
      <c r="AF410" s="635" t="s">
        <v>643</v>
      </c>
      <c r="AG410" s="635" t="s">
        <v>643</v>
      </c>
      <c r="AH410" s="635" t="s">
        <v>643</v>
      </c>
      <c r="AI410" s="635" t="s">
        <v>643</v>
      </c>
      <c r="AJ410" s="635" t="s">
        <v>643</v>
      </c>
      <c r="AK410" s="635" t="s">
        <v>643</v>
      </c>
      <c r="AL410" s="635" t="s">
        <v>643</v>
      </c>
      <c r="AM410" s="635" t="s">
        <v>643</v>
      </c>
      <c r="AN410" s="635" t="s">
        <v>643</v>
      </c>
      <c r="AO410" s="635" t="s">
        <v>643</v>
      </c>
      <c r="AP410" s="635" t="s">
        <v>643</v>
      </c>
      <c r="AQ410" s="635" t="s">
        <v>643</v>
      </c>
      <c r="AR410" s="635" t="s">
        <v>643</v>
      </c>
      <c r="AS410" s="635" t="s">
        <v>643</v>
      </c>
      <c r="AT410" s="635" t="s">
        <v>643</v>
      </c>
      <c r="AU410" s="635" t="s">
        <v>643</v>
      </c>
      <c r="AV410" s="635" t="s">
        <v>643</v>
      </c>
      <c r="AW410" s="635" t="s">
        <v>643</v>
      </c>
      <c r="AX410" s="635" t="s">
        <v>643</v>
      </c>
      <c r="AY410" s="635" t="s">
        <v>643</v>
      </c>
      <c r="AZ410" s="635" t="s">
        <v>643</v>
      </c>
      <c r="BA410" s="635" t="s">
        <v>643</v>
      </c>
      <c r="BB410" s="635" t="s">
        <v>643</v>
      </c>
      <c r="BC410" s="1179"/>
      <c r="BD410" s="1152"/>
      <c r="BE410" s="1181"/>
      <c r="BU410" s="50"/>
      <c r="BV410" s="50"/>
      <c r="BW410" s="50"/>
      <c r="CG410" s="50"/>
      <c r="CH410" s="50"/>
      <c r="CI410" s="50"/>
      <c r="DA410" s="34" t="str">
        <f>IF(DA409="grey","grey",IF(B410="","yellow",IF(COUNTIF($BG$6:$BG$39,B410)&gt;0,"","red")))</f>
        <v>grey</v>
      </c>
      <c r="DB410" s="35" t="str">
        <f ca="1">IF(DA409="grey","grey",IFERROR(IF(COUNTIF(INDIRECT(B410),SUBSTITUTE(C410,"*","~")),EU410,"red"),IF(AND(C410&lt;&gt;$BG$7,C410&lt;&gt;$BG$8,C410&lt;&gt;$BG$9,C410&lt;&gt;$BG$10,C410&lt;&gt;$BG$11,C410&lt;&gt;$BG$12,C410&lt;&gt;$BG$13),"grey",EU410)))</f>
        <v>grey</v>
      </c>
      <c r="DC410" s="34" t="str">
        <f>IF(DC409="grey","grey",IF(D410="","yellow",IF(COUNTIF($BG$6:$BG$39,D410)&gt;0,"","red")))</f>
        <v>grey</v>
      </c>
      <c r="DD410" s="35" t="str">
        <f ca="1">IF(DC409="grey","grey",IFERROR(IF(COUNTIF(INDIRECT(D410),SUBSTITUTE(E410,"*","~")),EW410,"red"),IF(AND(E410&lt;&gt;$BG$7,E410&lt;&gt;$BG$8,E410&lt;&gt;$BG$9,E410&lt;&gt;$BG$10,E410&lt;&gt;$BG$11,E410&lt;&gt;$BG$12,E410&lt;&gt;$BG$13),"grey",EW410)))</f>
        <v>grey</v>
      </c>
      <c r="DE410" s="34" t="str">
        <f>IF(DE409="grey","grey",IF(F410="","yellow",IF(COUNTIF($BG$6:$BG$39,F410)&gt;0,"","red")))</f>
        <v>grey</v>
      </c>
      <c r="DF410" s="35" t="str">
        <f ca="1">IF(DE409="grey","grey",IFERROR(IF(COUNTIF(INDIRECT(F410),SUBSTITUTE(G410,"*","~")),EY410,"red"),IF(AND(G410&lt;&gt;$BG$7,G410&lt;&gt;$BG$8,G410&lt;&gt;$BG$9,G410&lt;&gt;$BG$10,G410&lt;&gt;$BG$11,G410&lt;&gt;$BG$12,G410&lt;&gt;$BG$13),"grey",EY410)))</f>
        <v>grey</v>
      </c>
      <c r="DG410" s="34" t="str">
        <f>IF(DG409="grey","grey",IF(H410="","yellow",IF(COUNTIF($BG$6:$BG$39,H410)&gt;0,"","red")))</f>
        <v>grey</v>
      </c>
      <c r="DH410" s="35" t="str">
        <f ca="1">IF(DG409="grey","grey",IFERROR(IF(COUNTIF(INDIRECT(H410),SUBSTITUTE(I410,"*","~")),FA410,"red"),IF(AND(I410&lt;&gt;$BG$7,I410&lt;&gt;$BG$8,I410&lt;&gt;$BG$9,I410&lt;&gt;$BG$10,I410&lt;&gt;$BG$11,I410&lt;&gt;$BG$12,I410&lt;&gt;$BG$13),"grey",FA410)))</f>
        <v>grey</v>
      </c>
      <c r="DI410" s="34" t="str">
        <f>IF(DI409="grey","grey",IF(J410="","yellow",IF(COUNTIF($BG$6:$BG$39,J410)&gt;0,"","red")))</f>
        <v>grey</v>
      </c>
      <c r="DJ410" s="35" t="str">
        <f ca="1">IF(DI409="grey","grey",IFERROR(IF(COUNTIF(INDIRECT(J410),SUBSTITUTE(K410,"*","~")),FC410,"red"),IF(AND(K410&lt;&gt;$BG$7,K410&lt;&gt;$BG$8,K410&lt;&gt;$BG$9,K410&lt;&gt;$BG$10,K410&lt;&gt;$BG$11,K410&lt;&gt;$BG$12,K410&lt;&gt;$BG$13),"grey",FC410)))</f>
        <v>grey</v>
      </c>
      <c r="DK410" s="34" t="str">
        <f>IF(DK409="grey","grey",IF(L410="","yellow",IF(COUNTIF($BG$6:$BG$39,L410)&gt;0,"","red")))</f>
        <v>grey</v>
      </c>
      <c r="DL410" s="35" t="str">
        <f ca="1">IF(DK409="grey","grey",IFERROR(IF(COUNTIF(INDIRECT(L410),SUBSTITUTE(M410,"*","~")),FE410,"red"),IF(AND(M410&lt;&gt;$BG$7,M410&lt;&gt;$BG$8,M410&lt;&gt;$BG$9,M410&lt;&gt;$BG$10,M410&lt;&gt;$BG$11,M410&lt;&gt;$BG$12,M410&lt;&gt;$BG$13),"grey",FE410)))</f>
        <v>grey</v>
      </c>
      <c r="DM410" s="22" t="str">
        <f>IFERROR(INDEX(内線情報!$BL$5:$BL$41,MATCH(R410,内線情報!$AI$5:$AI$43,0),1),"")</f>
        <v/>
      </c>
      <c r="DS410" s="1141"/>
      <c r="DV410" s="34" t="str">
        <f>CONCATENATE(B410,C410)</f>
        <v>未使用</v>
      </c>
      <c r="DW410" s="35"/>
      <c r="DX410" s="34" t="str">
        <f>CONCATENATE(D410,E410)</f>
        <v>未使用</v>
      </c>
      <c r="DY410" s="35"/>
      <c r="DZ410" s="34" t="str">
        <f>CONCATENATE(F410,G410)</f>
        <v>未使用</v>
      </c>
      <c r="EA410" s="35"/>
      <c r="EB410" s="34" t="str">
        <f>CONCATENATE(H410,I410)</f>
        <v>未使用</v>
      </c>
      <c r="EC410" s="35"/>
      <c r="ED410" s="34" t="str">
        <f>CONCATENATE(J410,K410)</f>
        <v>未使用</v>
      </c>
      <c r="EE410" s="35"/>
      <c r="EF410" s="34" t="str">
        <f>CONCATENATE(L410,M410)</f>
        <v>未使用</v>
      </c>
      <c r="EG410" s="35"/>
      <c r="EH410" s="22">
        <f>COUNTIF($DV$6:$EG$34,DV410)</f>
        <v>18</v>
      </c>
      <c r="EJ410" s="22">
        <f>COUNTIF($DV$6:$EG$34,DX410)</f>
        <v>18</v>
      </c>
      <c r="EL410" s="22">
        <f>COUNTIF($DV$6:$EG$34,DZ410)</f>
        <v>18</v>
      </c>
      <c r="EN410" s="22">
        <f>COUNTIF($DV$6:$EG$34,EB410)</f>
        <v>18</v>
      </c>
      <c r="EP410" s="22">
        <f>COUNTIF($DV$6:$EG$34,ED410)</f>
        <v>18</v>
      </c>
      <c r="ER410" s="22">
        <f>COUNTIF($DV$6:$EG$34,EF410)</f>
        <v>18</v>
      </c>
      <c r="ET410" s="34" t="str">
        <f>IF(DV410="未使用","",IF(EH410&lt;2,"","red"))</f>
        <v/>
      </c>
      <c r="EU410" s="35" t="str">
        <f>IF(B410="ボックスキー","",IF(C410="","red",FS410))</f>
        <v>red</v>
      </c>
      <c r="EV410" s="34" t="str">
        <f>IF(DX410="未使用","",IF(EJ410&lt;2,"","red"))</f>
        <v/>
      </c>
      <c r="EW410" s="35" t="str">
        <f>IF(D410="ボックスキー","",IF(E410="","red",FU410))</f>
        <v>red</v>
      </c>
      <c r="EX410" s="34" t="str">
        <f>IF(DZ410="未使用","",IF(EL410&lt;2,"","red"))</f>
        <v/>
      </c>
      <c r="EY410" s="35" t="str">
        <f>IF(F410="ボックスキー","",IF(G410="","red",FW410))</f>
        <v>red</v>
      </c>
      <c r="EZ410" s="34" t="str">
        <f>IF(EB410="未使用","",IF(EN410&lt;2,"","red"))</f>
        <v/>
      </c>
      <c r="FA410" s="35" t="str">
        <f>IF(H410="ボックスキー","",IF(I410="","red",FY410))</f>
        <v>red</v>
      </c>
      <c r="FB410" s="34" t="str">
        <f>IF(ED410="未使用","",IF(EP410&lt;2,"","red"))</f>
        <v/>
      </c>
      <c r="FC410" s="35" t="str">
        <f>IF(J410="ボックスキー","",IF(K410="","red",GA410))</f>
        <v>red</v>
      </c>
      <c r="FD410" s="34" t="str">
        <f>IF(EF410="未使用","",IF(ER410&lt;2,"","red"))</f>
        <v/>
      </c>
      <c r="FE410" s="35" t="str">
        <f>IF(L410="ボックスキー","",IF(M410="","red",GC410))</f>
        <v>red</v>
      </c>
      <c r="FF410" s="419"/>
      <c r="FG410" s="419"/>
      <c r="FH410" s="419"/>
      <c r="FI410" s="419"/>
      <c r="FJ410" s="419"/>
      <c r="FK410" s="419"/>
      <c r="FL410" s="419"/>
      <c r="FM410" s="419"/>
      <c r="FN410" s="419"/>
      <c r="FO410" s="419"/>
      <c r="FP410" s="419"/>
      <c r="FQ410" s="419"/>
      <c r="FR410" s="34"/>
      <c r="FS410" s="35" t="str">
        <f>IF(B410=$FG$6,INDEX($FG$7:$FG$18,C410),IF(B410=$FH$6,INDEX($FH$7:$FH$12,C410),IF(B410=$FI$6,INDEX($FI$7:$FI$18,C410),IF(B410=$FJ$6,INDEX($FJ$7:$FJ$56,C410),"none"))))</f>
        <v>none</v>
      </c>
      <c r="FT410" s="34"/>
      <c r="FU410" s="35" t="str">
        <f>IF(D410=$FG$6,INDEX($FG$7:$FG$18,E410),IF(D410=$FH$6,INDEX($FH$7:$FH$12,E410),IF(D410=$FI$6,INDEX($FI$7:$FI$18,E410),IF(D410=$FJ$6,INDEX($FJ$7:$FJ$56,E410),"none"))))</f>
        <v>none</v>
      </c>
      <c r="FV410" s="34"/>
      <c r="FW410" s="35" t="str">
        <f>IF(F410=$FG$6,INDEX($FG$7:$FG$18,G410),IF(F410=$FH$6,INDEX($FH$7:$FH$12,G410),IF(F410=$FI$6,INDEX($FI$7:$FI$18,G410),IF(F410=$FJ$6,INDEX($FJ$7:$FJ$56,G410),"none"))))</f>
        <v>none</v>
      </c>
      <c r="FX410" s="34"/>
      <c r="FY410" s="35" t="str">
        <f>IF(H410=$FG$6,INDEX($FG$7:$FG$18,I410),IF(H410=$FH$6,INDEX($FH$7:$FH$12,I410),IF(H410=$FI$6,INDEX($FI$7:$FI$18,I410),IF(H410=$FJ$6,INDEX($FJ$7:$FJ$56,I410),"none"))))</f>
        <v>none</v>
      </c>
      <c r="FZ410" s="34"/>
      <c r="GA410" s="35" t="str">
        <f>IF(J410=$FG$6,INDEX($FG$7:$FG$18,K410),IF(J410=$FH$6,INDEX($FH$7:$FH$12,K410),IF(J410=$FI$6,INDEX($FI$7:$FI$18,K410),IF(J410=$FJ$6,INDEX($FJ$7:$FJ$56,K410),"none"))))</f>
        <v>none</v>
      </c>
      <c r="GB410" s="34"/>
      <c r="GC410" s="35" t="str">
        <f>IF(L410=$FG$6,INDEX($FG$7:$FG$18,M410),IF(L410=$FH$6,INDEX($FH$7:$FH$12,M410),IF(L410=$FI$6,INDEX($FI$7:$FI$18,M410),IF(L410=$FJ$6,INDEX($FJ$7:$FJ$56,M410),"none"))))</f>
        <v>none</v>
      </c>
      <c r="GE410" s="1152"/>
      <c r="GF410" s="1152"/>
      <c r="GG410" s="1161"/>
      <c r="GH410" s="1152"/>
      <c r="GI410" s="633" t="str">
        <f t="shared" ref="GI410:HR410" si="1094">IF(GI390="grey","grey",IF($GG409="grey","grey",IF(S410="","yellow",IF(COUNTIF($CW$6:$CW$7,S410)&gt;0,"","red"))))</f>
        <v>grey</v>
      </c>
      <c r="GJ410" s="633" t="str">
        <f t="shared" si="1094"/>
        <v>grey</v>
      </c>
      <c r="GK410" s="633" t="str">
        <f t="shared" si="1094"/>
        <v>grey</v>
      </c>
      <c r="GL410" s="633" t="str">
        <f t="shared" si="1094"/>
        <v>grey</v>
      </c>
      <c r="GM410" s="633" t="str">
        <f t="shared" si="1094"/>
        <v>grey</v>
      </c>
      <c r="GN410" s="633" t="str">
        <f t="shared" si="1094"/>
        <v>grey</v>
      </c>
      <c r="GO410" s="633" t="str">
        <f t="shared" si="1094"/>
        <v>grey</v>
      </c>
      <c r="GP410" s="633" t="str">
        <f t="shared" si="1094"/>
        <v>grey</v>
      </c>
      <c r="GQ410" s="633" t="str">
        <f t="shared" si="1094"/>
        <v>grey</v>
      </c>
      <c r="GR410" s="633" t="str">
        <f t="shared" si="1094"/>
        <v>grey</v>
      </c>
      <c r="GS410" s="633" t="str">
        <f t="shared" si="1094"/>
        <v>grey</v>
      </c>
      <c r="GT410" s="633" t="str">
        <f t="shared" si="1094"/>
        <v>grey</v>
      </c>
      <c r="GU410" s="633" t="str">
        <f t="shared" si="1094"/>
        <v>grey</v>
      </c>
      <c r="GV410" s="633" t="str">
        <f t="shared" si="1094"/>
        <v>grey</v>
      </c>
      <c r="GW410" s="633" t="str">
        <f t="shared" si="1094"/>
        <v>grey</v>
      </c>
      <c r="GX410" s="633" t="str">
        <f t="shared" si="1094"/>
        <v>grey</v>
      </c>
      <c r="GY410" s="633" t="str">
        <f t="shared" si="1094"/>
        <v>grey</v>
      </c>
      <c r="GZ410" s="633" t="str">
        <f t="shared" si="1094"/>
        <v>grey</v>
      </c>
      <c r="HA410" s="633" t="str">
        <f t="shared" si="1094"/>
        <v>grey</v>
      </c>
      <c r="HB410" s="633" t="str">
        <f t="shared" si="1094"/>
        <v>grey</v>
      </c>
      <c r="HC410" s="633" t="str">
        <f t="shared" si="1094"/>
        <v>grey</v>
      </c>
      <c r="HD410" s="633" t="str">
        <f t="shared" si="1094"/>
        <v>grey</v>
      </c>
      <c r="HE410" s="633" t="str">
        <f t="shared" si="1094"/>
        <v>grey</v>
      </c>
      <c r="HF410" s="633" t="str">
        <f t="shared" si="1094"/>
        <v>grey</v>
      </c>
      <c r="HG410" s="633" t="str">
        <f t="shared" si="1094"/>
        <v>grey</v>
      </c>
      <c r="HH410" s="633" t="str">
        <f t="shared" si="1094"/>
        <v>grey</v>
      </c>
      <c r="HI410" s="633" t="str">
        <f t="shared" si="1094"/>
        <v>grey</v>
      </c>
      <c r="HJ410" s="633" t="str">
        <f t="shared" si="1094"/>
        <v>grey</v>
      </c>
      <c r="HK410" s="633" t="str">
        <f t="shared" si="1094"/>
        <v>grey</v>
      </c>
      <c r="HL410" s="633" t="str">
        <f t="shared" si="1094"/>
        <v>grey</v>
      </c>
      <c r="HM410" s="633" t="str">
        <f t="shared" si="1094"/>
        <v>grey</v>
      </c>
      <c r="HN410" s="633" t="str">
        <f t="shared" si="1094"/>
        <v>grey</v>
      </c>
      <c r="HO410" s="633" t="str">
        <f t="shared" si="1094"/>
        <v>grey</v>
      </c>
      <c r="HP410" s="633" t="str">
        <f t="shared" si="1094"/>
        <v>grey</v>
      </c>
      <c r="HQ410" s="633" t="str">
        <f t="shared" si="1094"/>
        <v>grey</v>
      </c>
      <c r="HR410" s="633" t="str">
        <f t="shared" si="1094"/>
        <v>grey</v>
      </c>
      <c r="HS410" s="1163"/>
      <c r="HT410" s="1152"/>
      <c r="HU410" s="1161"/>
    </row>
    <row r="411" spans="2:229">
      <c r="B411" s="1175" t="str">
        <f>IFERROR(INDEX($DV:$DV,ROW()),"")&amp;""</f>
        <v/>
      </c>
      <c r="C411" s="1176"/>
      <c r="D411" s="1177" t="str">
        <f>IFERROR(INDEX($DX:$DX,ROW()),"")&amp;""</f>
        <v/>
      </c>
      <c r="E411" s="1176"/>
      <c r="F411" s="1175" t="str">
        <f>IFERROR(INDEX($DZ:$DZ,ROW()),"")&amp;""</f>
        <v/>
      </c>
      <c r="G411" s="1176"/>
      <c r="H411" s="1175" t="str">
        <f>IFERROR(INDEX($EB:$EB,ROW()),"")&amp;""</f>
        <v/>
      </c>
      <c r="I411" s="1176"/>
      <c r="J411" s="1175" t="str">
        <f>IFERROR(INDEX($ED:$ED,ROW()),"")&amp;""</f>
        <v/>
      </c>
      <c r="K411" s="1176"/>
      <c r="L411" s="1175" t="str">
        <f>IFERROR(INDEX($EF:$EF,ROW()),"")&amp;""</f>
        <v/>
      </c>
      <c r="M411" s="1176"/>
      <c r="O411" s="1151">
        <v>10</v>
      </c>
      <c r="P411" s="1151" t="str">
        <f>IFERROR(INDEX(内線情報!$C$5:$C$54,MATCH($Q411,内線情報!$B$5:$B$54,0)),"")&amp;""</f>
        <v/>
      </c>
      <c r="Q411" s="1160"/>
      <c r="R411" s="1151" t="str">
        <f>IFERROR(INDEX(内線情報!$D$5:$D$54,MATCH($Q411,内線情報!$B$5:$B$54,0)),"")&amp;""</f>
        <v/>
      </c>
      <c r="S411" s="634" t="s">
        <v>643</v>
      </c>
      <c r="T411" s="634" t="s">
        <v>643</v>
      </c>
      <c r="U411" s="634" t="s">
        <v>643</v>
      </c>
      <c r="V411" s="634" t="s">
        <v>643</v>
      </c>
      <c r="W411" s="634" t="s">
        <v>643</v>
      </c>
      <c r="X411" s="634" t="s">
        <v>643</v>
      </c>
      <c r="Y411" s="634" t="s">
        <v>643</v>
      </c>
      <c r="Z411" s="634" t="s">
        <v>643</v>
      </c>
      <c r="AA411" s="634" t="s">
        <v>643</v>
      </c>
      <c r="AB411" s="634" t="s">
        <v>643</v>
      </c>
      <c r="AC411" s="634" t="s">
        <v>643</v>
      </c>
      <c r="AD411" s="634" t="s">
        <v>643</v>
      </c>
      <c r="AE411" s="634" t="s">
        <v>643</v>
      </c>
      <c r="AF411" s="634" t="s">
        <v>643</v>
      </c>
      <c r="AG411" s="634" t="s">
        <v>643</v>
      </c>
      <c r="AH411" s="634" t="s">
        <v>643</v>
      </c>
      <c r="AI411" s="634" t="s">
        <v>643</v>
      </c>
      <c r="AJ411" s="634" t="s">
        <v>643</v>
      </c>
      <c r="AK411" s="634" t="s">
        <v>643</v>
      </c>
      <c r="AL411" s="634" t="s">
        <v>643</v>
      </c>
      <c r="AM411" s="634" t="s">
        <v>643</v>
      </c>
      <c r="AN411" s="634" t="s">
        <v>643</v>
      </c>
      <c r="AO411" s="634" t="s">
        <v>643</v>
      </c>
      <c r="AP411" s="634" t="s">
        <v>643</v>
      </c>
      <c r="AQ411" s="634" t="s">
        <v>643</v>
      </c>
      <c r="AR411" s="634" t="s">
        <v>643</v>
      </c>
      <c r="AS411" s="634" t="s">
        <v>643</v>
      </c>
      <c r="AT411" s="634" t="s">
        <v>643</v>
      </c>
      <c r="AU411" s="634" t="s">
        <v>643</v>
      </c>
      <c r="AV411" s="634" t="s">
        <v>643</v>
      </c>
      <c r="AW411" s="634" t="s">
        <v>643</v>
      </c>
      <c r="AX411" s="634" t="s">
        <v>643</v>
      </c>
      <c r="AY411" s="634" t="s">
        <v>643</v>
      </c>
      <c r="AZ411" s="634" t="s">
        <v>643</v>
      </c>
      <c r="BA411" s="634" t="s">
        <v>643</v>
      </c>
      <c r="BB411" s="634" t="s">
        <v>643</v>
      </c>
      <c r="BC411" s="1178" t="s">
        <v>643</v>
      </c>
      <c r="BD411" s="1151" t="str">
        <f>IFERROR(IF(Q411="","",IF(ISBLANK(INDEX(内線情報!$G$5:$G$54,Q411)),1,DS411)),"")&amp;""</f>
        <v/>
      </c>
      <c r="BE411" s="1180"/>
      <c r="BP411" s="50" t="e">
        <f>INDEX(番号!$CA$5:$CB$44,C410,2)</f>
        <v>#VALUE!</v>
      </c>
      <c r="BQ411" s="50" t="str">
        <f>IF(C410="","",IF(BP411="",INDEX(番号!$CA$44:$CB409,C410,2),BP411))</f>
        <v/>
      </c>
      <c r="BR411" s="50" t="e">
        <f>INDEX(番号!$CC$5:$CE$52,C410,3)</f>
        <v>#VALUE!</v>
      </c>
      <c r="BS411" s="50" t="str">
        <f>IF(C410="","",IF(BR411="0",INDEX(番号!$CC$5:$CE$52,C410,2),BR411))&amp;""</f>
        <v/>
      </c>
      <c r="BT411" s="50" t="e">
        <f>INDEX(番号!$CA$5:$CB$44,E410,2)</f>
        <v>#VALUE!</v>
      </c>
      <c r="BU411" s="50" t="str">
        <f>IF(E410="","",IF(BT411="",INDEX(番号!$CA$44:$CB409,E410,2),BT411))&amp;""</f>
        <v/>
      </c>
      <c r="BV411" s="50" t="e">
        <f>INDEX(番号!$CC$5:$CE$52,E410,3)</f>
        <v>#VALUE!</v>
      </c>
      <c r="BW411" s="50" t="str">
        <f>IF(E410="","",IF(BV411="0",INDEX(番号!$CC$5:$CE$52,E410,2),BV411))&amp;""</f>
        <v/>
      </c>
      <c r="BX411" s="50" t="e">
        <f>INDEX(番号!$CA$5:$CB$44,G410,2)</f>
        <v>#VALUE!</v>
      </c>
      <c r="BY411" s="50" t="str">
        <f>IF(G410="","",IF(BX411="",INDEX(番号!$CA$44:$CB409,G410,2),BX411))&amp;""</f>
        <v/>
      </c>
      <c r="BZ411" s="50" t="e">
        <f>INDEX(番号!$CC$5:$CE$52,G410,3)</f>
        <v>#VALUE!</v>
      </c>
      <c r="CA411" s="50" t="str">
        <f>IF(G410="","",IF(BZ411="0",INDEX(番号!$CC$5:$CE$52,G410,2),BZ411))&amp;""</f>
        <v/>
      </c>
      <c r="CB411" s="50" t="e">
        <f>INDEX(番号!$CA$5:$CB$44,I410,2)</f>
        <v>#VALUE!</v>
      </c>
      <c r="CC411" s="50" t="str">
        <f>IF(I410="","",IF(CB411="",INDEX(番号!$CA$44:$CB409,I410,2),CB411))&amp;""</f>
        <v/>
      </c>
      <c r="CD411" s="50" t="e">
        <f>INDEX(番号!$CC$5:$CE$52,I410,3)</f>
        <v>#VALUE!</v>
      </c>
      <c r="CE411" s="50" t="str">
        <f>IF(I410="","",IF(CD411="0",INDEX(番号!$CC$5:$CE$52,I410,2),CD411))&amp;""</f>
        <v/>
      </c>
      <c r="CF411" s="50" t="e">
        <f>INDEX(番号!$CA$5:$CB$44,K410,2)</f>
        <v>#VALUE!</v>
      </c>
      <c r="CG411" s="50" t="str">
        <f>IF(K410="","",IF(CF411="",INDEX(番号!$CA$5:$CB$44,K410,1),CF411))&amp;""</f>
        <v/>
      </c>
      <c r="CH411" s="50" t="e">
        <f>INDEX(番号!$CC$5:$CE$52,K410,3)</f>
        <v>#VALUE!</v>
      </c>
      <c r="CI411" s="50" t="str">
        <f>IF(K410="","",IF(CH411="0",INDEX(番号!$CC$5:$CE$52,K410,2),CH411))&amp;""</f>
        <v/>
      </c>
      <c r="CJ411" s="50" t="e">
        <f>INDEX(番号!$CA$5:$CB$44,M410,2)</f>
        <v>#VALUE!</v>
      </c>
      <c r="CK411" s="50" t="str">
        <f>IF(M410="","",IF(CJ411="",INDEX(番号!$CA$5:$CB$44,M410,1),CJ411))&amp;""</f>
        <v/>
      </c>
      <c r="CL411" s="50" t="e">
        <f>INDEX(番号!$CC$5:$CE$52,M410,3)</f>
        <v>#VALUE!</v>
      </c>
      <c r="CM411" s="50" t="str">
        <f>IF(M410="","",IF(CL411="0",INDEX(番号!$CC$5:$CE$52,M410,2),CL411))&amp;""</f>
        <v/>
      </c>
      <c r="DA411" s="1153" t="str">
        <f>IF(DA409="grey","grey","")</f>
        <v>grey</v>
      </c>
      <c r="DB411" s="1154"/>
      <c r="DC411" s="1153" t="str">
        <f>IF(DC409="grey","grey","")</f>
        <v>grey</v>
      </c>
      <c r="DD411" s="1154"/>
      <c r="DE411" s="1153" t="str">
        <f>IF(DE409="grey","grey","")</f>
        <v>grey</v>
      </c>
      <c r="DF411" s="1154"/>
      <c r="DG411" s="1153" t="str">
        <f>IF(DG409="grey","grey","")</f>
        <v>grey</v>
      </c>
      <c r="DH411" s="1154"/>
      <c r="DI411" s="1153" t="str">
        <f>IF(DI409="grey","grey","")</f>
        <v>grey</v>
      </c>
      <c r="DJ411" s="1154"/>
      <c r="DK411" s="1153" t="str">
        <f>IF(DK409="grey","grey","")</f>
        <v>grey</v>
      </c>
      <c r="DL411" s="1154"/>
      <c r="DM411" s="22" t="str">
        <f>IFERROR(INDEX(内線情報!$BL$5:$BL$41,MATCH(R411,内線情報!$AI$5:$AI$43,0),1),"")</f>
        <v/>
      </c>
      <c r="DS411" s="1141" t="e">
        <f>INDEX(内線情報!$G$5:$G$54,MATCH(Q411,DK,0))</f>
        <v>#N/A</v>
      </c>
      <c r="DV411" s="1153" t="str">
        <f>IF(B410="DK",BQ411,IF(B410="NK",BS411,""))</f>
        <v/>
      </c>
      <c r="DW411" s="1154"/>
      <c r="DX411" s="1155" t="str">
        <f>IF(D410="DK",BU411,IF(D410="NK",BW411,""))</f>
        <v/>
      </c>
      <c r="DY411" s="1156"/>
      <c r="DZ411" s="1155" t="str">
        <f>IF(F410="DK",BY411,IF(F410="NK",CA411,""))</f>
        <v/>
      </c>
      <c r="EA411" s="1156"/>
      <c r="EB411" s="1155" t="str">
        <f>IF(H410="DK",CC411,IF(H410="NK",CE411,""))</f>
        <v/>
      </c>
      <c r="EC411" s="1156"/>
      <c r="ED411" s="1155" t="str">
        <f>IF(J410="DK",CG411,IF(J410="NK",CI411,""))</f>
        <v/>
      </c>
      <c r="EE411" s="1156"/>
      <c r="EF411" s="1155" t="str">
        <f>IF(L410="DK",CK411,IF(L410="NK",CM411,""))</f>
        <v/>
      </c>
      <c r="EG411" s="1156"/>
      <c r="ET411" s="1153"/>
      <c r="EU411" s="1154"/>
      <c r="EV411" s="1153"/>
      <c r="EW411" s="1154"/>
      <c r="EX411" s="1153"/>
      <c r="EY411" s="1154"/>
      <c r="EZ411" s="1153"/>
      <c r="FA411" s="1154"/>
      <c r="FB411" s="1153"/>
      <c r="FC411" s="1154"/>
      <c r="FD411" s="1153"/>
      <c r="FE411" s="1154"/>
      <c r="FF411" s="411"/>
      <c r="FG411" s="411"/>
      <c r="FH411" s="411"/>
      <c r="FI411" s="411"/>
      <c r="FJ411" s="411"/>
      <c r="FK411" s="411"/>
      <c r="FL411" s="411"/>
      <c r="FM411" s="411"/>
      <c r="FN411" s="411"/>
      <c r="FO411" s="411"/>
      <c r="FP411" s="411"/>
      <c r="FQ411" s="411"/>
      <c r="FR411" s="1153"/>
      <c r="FS411" s="1154"/>
      <c r="FT411" s="1153"/>
      <c r="FU411" s="1154"/>
      <c r="FV411" s="1153"/>
      <c r="FW411" s="1154"/>
      <c r="FX411" s="1153"/>
      <c r="FY411" s="1154"/>
      <c r="FZ411" s="1153"/>
      <c r="GA411" s="1154"/>
      <c r="GB411" s="1153"/>
      <c r="GC411" s="1154"/>
      <c r="GE411" s="1151" t="str">
        <f>IF($GF411="grey","grey","")</f>
        <v>grey</v>
      </c>
      <c r="GF411" s="1151" t="str">
        <f>IF($GG411="grey","grey","")</f>
        <v>grey</v>
      </c>
      <c r="GG411" s="1160" t="str">
        <f>IF(Q411="","grey",IF(COUNTIF(Q:Q,Q411)&gt;1,"red",IF(COUNTIF(_DK,Q411)&gt;0,"","red")))</f>
        <v>grey</v>
      </c>
      <c r="GH411" s="1151" t="str">
        <f>IF($GF411="grey","grey","")</f>
        <v>grey</v>
      </c>
      <c r="GI411" s="633" t="str">
        <f t="shared" ref="GI411:HR411" si="1095">IF(GI390="grey","grey",IF($GG411="grey","grey",IF(S411="","yellow",IF(COUNTIF($CT$6:$CT$21,S411)&gt;0,"","red"))))</f>
        <v>grey</v>
      </c>
      <c r="GJ411" s="633" t="str">
        <f t="shared" si="1095"/>
        <v>grey</v>
      </c>
      <c r="GK411" s="633" t="str">
        <f t="shared" si="1095"/>
        <v>grey</v>
      </c>
      <c r="GL411" s="633" t="str">
        <f t="shared" si="1095"/>
        <v>grey</v>
      </c>
      <c r="GM411" s="633" t="str">
        <f t="shared" si="1095"/>
        <v>grey</v>
      </c>
      <c r="GN411" s="633" t="str">
        <f t="shared" si="1095"/>
        <v>grey</v>
      </c>
      <c r="GO411" s="633" t="str">
        <f t="shared" si="1095"/>
        <v>grey</v>
      </c>
      <c r="GP411" s="633" t="str">
        <f t="shared" si="1095"/>
        <v>grey</v>
      </c>
      <c r="GQ411" s="633" t="str">
        <f t="shared" si="1095"/>
        <v>grey</v>
      </c>
      <c r="GR411" s="633" t="str">
        <f t="shared" si="1095"/>
        <v>grey</v>
      </c>
      <c r="GS411" s="633" t="str">
        <f t="shared" si="1095"/>
        <v>grey</v>
      </c>
      <c r="GT411" s="633" t="str">
        <f t="shared" si="1095"/>
        <v>grey</v>
      </c>
      <c r="GU411" s="633" t="str">
        <f t="shared" si="1095"/>
        <v>grey</v>
      </c>
      <c r="GV411" s="633" t="str">
        <f t="shared" si="1095"/>
        <v>grey</v>
      </c>
      <c r="GW411" s="633" t="str">
        <f t="shared" si="1095"/>
        <v>grey</v>
      </c>
      <c r="GX411" s="633" t="str">
        <f t="shared" si="1095"/>
        <v>grey</v>
      </c>
      <c r="GY411" s="633" t="str">
        <f t="shared" si="1095"/>
        <v>grey</v>
      </c>
      <c r="GZ411" s="633" t="str">
        <f t="shared" si="1095"/>
        <v>grey</v>
      </c>
      <c r="HA411" s="633" t="str">
        <f t="shared" si="1095"/>
        <v>grey</v>
      </c>
      <c r="HB411" s="633" t="str">
        <f t="shared" si="1095"/>
        <v>grey</v>
      </c>
      <c r="HC411" s="633" t="str">
        <f t="shared" si="1095"/>
        <v>grey</v>
      </c>
      <c r="HD411" s="633" t="str">
        <f t="shared" si="1095"/>
        <v>grey</v>
      </c>
      <c r="HE411" s="633" t="str">
        <f t="shared" si="1095"/>
        <v>grey</v>
      </c>
      <c r="HF411" s="633" t="str">
        <f t="shared" si="1095"/>
        <v>grey</v>
      </c>
      <c r="HG411" s="633" t="str">
        <f t="shared" si="1095"/>
        <v>grey</v>
      </c>
      <c r="HH411" s="633" t="str">
        <f t="shared" si="1095"/>
        <v>grey</v>
      </c>
      <c r="HI411" s="633" t="str">
        <f t="shared" si="1095"/>
        <v>grey</v>
      </c>
      <c r="HJ411" s="633" t="str">
        <f t="shared" si="1095"/>
        <v>grey</v>
      </c>
      <c r="HK411" s="633" t="str">
        <f t="shared" si="1095"/>
        <v>grey</v>
      </c>
      <c r="HL411" s="633" t="str">
        <f t="shared" si="1095"/>
        <v>grey</v>
      </c>
      <c r="HM411" s="633" t="str">
        <f t="shared" si="1095"/>
        <v>grey</v>
      </c>
      <c r="HN411" s="633" t="str">
        <f t="shared" si="1095"/>
        <v>grey</v>
      </c>
      <c r="HO411" s="633" t="str">
        <f t="shared" si="1095"/>
        <v>grey</v>
      </c>
      <c r="HP411" s="633" t="str">
        <f t="shared" si="1095"/>
        <v>grey</v>
      </c>
      <c r="HQ411" s="633" t="str">
        <f t="shared" si="1095"/>
        <v>grey</v>
      </c>
      <c r="HR411" s="633" t="str">
        <f t="shared" si="1095"/>
        <v>grey</v>
      </c>
      <c r="HS411" s="1162" t="str">
        <f t="shared" ref="HS411" si="1096">IF($GG411="grey","grey",IF(BC411="","",IF(COUNTIF($CV$6:$CV$7,BC411)&gt;0,"","red")))</f>
        <v>grey</v>
      </c>
      <c r="HT411" s="1151" t="str">
        <f t="shared" ref="HT411:HU411" si="1097">IF($GG411="grey","grey","")</f>
        <v>grey</v>
      </c>
      <c r="HU411" s="1160" t="str">
        <f t="shared" si="1097"/>
        <v>grey</v>
      </c>
    </row>
    <row r="412" spans="2:229">
      <c r="B412" s="1175" t="str">
        <f>IFERROR(INDEX($DV:$DV,ROW()),"")&amp;""</f>
        <v/>
      </c>
      <c r="C412" s="1176"/>
      <c r="D412" s="1177" t="str">
        <f>IFERROR(INDEX($DX:$DX,ROW()),"")&amp;""</f>
        <v/>
      </c>
      <c r="E412" s="1176"/>
      <c r="F412" s="1175" t="str">
        <f>IFERROR(INDEX($DZ:$DZ,ROW()),"")&amp;""</f>
        <v/>
      </c>
      <c r="G412" s="1176"/>
      <c r="H412" s="1175" t="str">
        <f>IFERROR(INDEX($EB:$EB,ROW()),"")&amp;""</f>
        <v/>
      </c>
      <c r="I412" s="1176"/>
      <c r="J412" s="1175" t="str">
        <f>IFERROR(INDEX($ED:$ED,ROW()),"")&amp;""</f>
        <v/>
      </c>
      <c r="K412" s="1176"/>
      <c r="L412" s="1175" t="str">
        <f>IFERROR(INDEX($EF:$EF,ROW()),"")&amp;""</f>
        <v/>
      </c>
      <c r="M412" s="1176"/>
      <c r="O412" s="1152"/>
      <c r="P412" s="1152"/>
      <c r="Q412" s="1161"/>
      <c r="R412" s="1152"/>
      <c r="S412" s="635" t="s">
        <v>643</v>
      </c>
      <c r="T412" s="635" t="s">
        <v>643</v>
      </c>
      <c r="U412" s="635" t="s">
        <v>643</v>
      </c>
      <c r="V412" s="635" t="s">
        <v>643</v>
      </c>
      <c r="W412" s="635" t="s">
        <v>643</v>
      </c>
      <c r="X412" s="635" t="s">
        <v>643</v>
      </c>
      <c r="Y412" s="635" t="s">
        <v>643</v>
      </c>
      <c r="Z412" s="635" t="s">
        <v>643</v>
      </c>
      <c r="AA412" s="635" t="s">
        <v>643</v>
      </c>
      <c r="AB412" s="635" t="s">
        <v>643</v>
      </c>
      <c r="AC412" s="635" t="s">
        <v>643</v>
      </c>
      <c r="AD412" s="635" t="s">
        <v>643</v>
      </c>
      <c r="AE412" s="635" t="s">
        <v>643</v>
      </c>
      <c r="AF412" s="635" t="s">
        <v>643</v>
      </c>
      <c r="AG412" s="635" t="s">
        <v>643</v>
      </c>
      <c r="AH412" s="635" t="s">
        <v>643</v>
      </c>
      <c r="AI412" s="635" t="s">
        <v>643</v>
      </c>
      <c r="AJ412" s="635" t="s">
        <v>643</v>
      </c>
      <c r="AK412" s="635" t="s">
        <v>643</v>
      </c>
      <c r="AL412" s="635" t="s">
        <v>643</v>
      </c>
      <c r="AM412" s="635" t="s">
        <v>643</v>
      </c>
      <c r="AN412" s="635" t="s">
        <v>643</v>
      </c>
      <c r="AO412" s="635" t="s">
        <v>643</v>
      </c>
      <c r="AP412" s="635" t="s">
        <v>643</v>
      </c>
      <c r="AQ412" s="635" t="s">
        <v>643</v>
      </c>
      <c r="AR412" s="635" t="s">
        <v>643</v>
      </c>
      <c r="AS412" s="635" t="s">
        <v>643</v>
      </c>
      <c r="AT412" s="635" t="s">
        <v>643</v>
      </c>
      <c r="AU412" s="635" t="s">
        <v>643</v>
      </c>
      <c r="AV412" s="635" t="s">
        <v>643</v>
      </c>
      <c r="AW412" s="635" t="s">
        <v>643</v>
      </c>
      <c r="AX412" s="635" t="s">
        <v>643</v>
      </c>
      <c r="AY412" s="635" t="s">
        <v>643</v>
      </c>
      <c r="AZ412" s="635" t="s">
        <v>643</v>
      </c>
      <c r="BA412" s="635" t="s">
        <v>643</v>
      </c>
      <c r="BB412" s="635" t="s">
        <v>643</v>
      </c>
      <c r="BC412" s="1179"/>
      <c r="BD412" s="1152"/>
      <c r="BE412" s="1181"/>
      <c r="BP412" s="50" t="s">
        <v>585</v>
      </c>
      <c r="BQ412" s="50" t="str">
        <f>IF(C410="","",INDEX(外線情報!$K$5:$K$16,C410,1))&amp;""</f>
        <v/>
      </c>
      <c r="BR412" s="50" t="s">
        <v>417</v>
      </c>
      <c r="BS412" s="50" t="str">
        <f>IF(C410="","",INDEX(NK･NKG!$CG$5:$CG$52,C410,1))&amp;""</f>
        <v/>
      </c>
      <c r="BT412" s="50" t="s">
        <v>585</v>
      </c>
      <c r="BU412" s="50" t="str">
        <f>IF(E410="","",INDEX(外線情報!$K$5:$K$16,E410,1))&amp;""</f>
        <v/>
      </c>
      <c r="BV412" s="50" t="s">
        <v>417</v>
      </c>
      <c r="BW412" s="50" t="str">
        <f>IF(E410="","",INDEX(NK･NKG!$CG$5:$CG$52,E410,1))&amp;""</f>
        <v/>
      </c>
      <c r="BX412" s="50" t="s">
        <v>585</v>
      </c>
      <c r="BY412" s="50" t="str">
        <f>IF(G410="","",INDEX(外線情報!$K$5:$K$16,G410,1))&amp;""</f>
        <v/>
      </c>
      <c r="BZ412" s="50" t="s">
        <v>417</v>
      </c>
      <c r="CA412" s="50" t="str">
        <f>IF(G410="","",INDEX(NK･NKG!$CG$5:$CG$52,G410,1))&amp;""</f>
        <v/>
      </c>
      <c r="CB412" s="50" t="s">
        <v>585</v>
      </c>
      <c r="CC412" s="50" t="str">
        <f>IF(I410="","",INDEX(外線情報!$K$5:$K$16,I410,1))&amp;""</f>
        <v/>
      </c>
      <c r="CD412" s="50" t="s">
        <v>417</v>
      </c>
      <c r="CE412" s="50" t="str">
        <f>IF(I410="","",INDEX(NK･NKG!$CG$5:$CG$52,I410,1))&amp;""</f>
        <v/>
      </c>
      <c r="CF412" s="50" t="s">
        <v>585</v>
      </c>
      <c r="CG412" s="50" t="str">
        <f>IF(K410="","",INDEX(外線情報!$K$5:$K$16,K410,1))&amp;""</f>
        <v/>
      </c>
      <c r="CH412" s="50" t="s">
        <v>417</v>
      </c>
      <c r="CI412" s="50" t="str">
        <f>IF(K410="","",INDEX(NK･NKG!$CG$5:$CG$52,K410,1))&amp;""</f>
        <v/>
      </c>
      <c r="CJ412" s="50" t="s">
        <v>585</v>
      </c>
      <c r="CK412" s="50" t="str">
        <f>IF(M410="","",INDEX(外線情報!$K$5:$K$16,M410,1))&amp;""</f>
        <v/>
      </c>
      <c r="CL412" s="50" t="s">
        <v>417</v>
      </c>
      <c r="CM412" s="50" t="str">
        <f>IF(M410="","",INDEX(NK･NKG!$CG$5:$CG$52,M410,1))&amp;""</f>
        <v/>
      </c>
      <c r="DA412" s="1153" t="str">
        <f t="shared" ref="DA412" si="1098">IF(DA409="grey","grey","")</f>
        <v>grey</v>
      </c>
      <c r="DB412" s="1154"/>
      <c r="DC412" s="1153" t="str">
        <f t="shared" ref="DC412" si="1099">IF(DC409="grey","grey","")</f>
        <v>grey</v>
      </c>
      <c r="DD412" s="1154"/>
      <c r="DE412" s="1153" t="str">
        <f t="shared" ref="DE412" si="1100">IF(DE409="grey","grey","")</f>
        <v>grey</v>
      </c>
      <c r="DF412" s="1154"/>
      <c r="DG412" s="1153" t="str">
        <f t="shared" ref="DG412" si="1101">IF(DG409="grey","grey","")</f>
        <v>grey</v>
      </c>
      <c r="DH412" s="1154"/>
      <c r="DI412" s="1153" t="str">
        <f t="shared" ref="DI412" si="1102">IF(DI409="grey","grey","")</f>
        <v>grey</v>
      </c>
      <c r="DJ412" s="1154"/>
      <c r="DK412" s="1153" t="str">
        <f t="shared" ref="DK412" si="1103">IF(DK409="grey","grey","")</f>
        <v>grey</v>
      </c>
      <c r="DL412" s="1154"/>
      <c r="DM412" s="22" t="str">
        <f>IFERROR(INDEX(内線情報!$BL$5:$BL$41,MATCH(R412,内線情報!$AI$5:$AI$43,0),1),"")</f>
        <v/>
      </c>
      <c r="DS412" s="1141"/>
      <c r="DV412" s="1153" t="str">
        <f>IF(B410="IK",BQ412,IF(B410="NK",BS412,""))</f>
        <v/>
      </c>
      <c r="DW412" s="1154"/>
      <c r="DX412" s="1155" t="str">
        <f>IF(D410="IK",BU412,IF(D410="NK",BW412,""))</f>
        <v/>
      </c>
      <c r="DY412" s="1156"/>
      <c r="DZ412" s="1155" t="str">
        <f>IF(F410="IK",BY412,IF(F410="NK",CA412,""))</f>
        <v/>
      </c>
      <c r="EA412" s="1156"/>
      <c r="EB412" s="1155" t="str">
        <f>IF(H410="IK",CC412,IF(H410="NK",CE412,""))</f>
        <v/>
      </c>
      <c r="EC412" s="1156"/>
      <c r="ED412" s="1155" t="str">
        <f>IF(J410="IK",CG412,IF(J410="NK",CI412,""))</f>
        <v/>
      </c>
      <c r="EE412" s="1156"/>
      <c r="EF412" s="1155" t="str">
        <f>IF(L410="IK",CK412,IF(L410="NK",CM412,""))</f>
        <v/>
      </c>
      <c r="EG412" s="1156"/>
      <c r="ET412" s="1153"/>
      <c r="EU412" s="1154"/>
      <c r="EV412" s="1153"/>
      <c r="EW412" s="1154"/>
      <c r="EX412" s="1153"/>
      <c r="EY412" s="1154"/>
      <c r="EZ412" s="1153"/>
      <c r="FA412" s="1154"/>
      <c r="FB412" s="1153"/>
      <c r="FC412" s="1154"/>
      <c r="FD412" s="1153"/>
      <c r="FE412" s="1154"/>
      <c r="FF412" s="411"/>
      <c r="FG412" s="411"/>
      <c r="FH412" s="411"/>
      <c r="FI412" s="411"/>
      <c r="FJ412" s="411"/>
      <c r="FK412" s="411"/>
      <c r="FL412" s="411"/>
      <c r="FM412" s="411"/>
      <c r="FN412" s="411"/>
      <c r="FO412" s="411"/>
      <c r="FP412" s="411"/>
      <c r="FQ412" s="411"/>
      <c r="FR412" s="1153"/>
      <c r="FS412" s="1154"/>
      <c r="FT412" s="1153"/>
      <c r="FU412" s="1154"/>
      <c r="FV412" s="1153"/>
      <c r="FW412" s="1154"/>
      <c r="FX412" s="1153"/>
      <c r="FY412" s="1154"/>
      <c r="FZ412" s="1153"/>
      <c r="GA412" s="1154"/>
      <c r="GB412" s="1153"/>
      <c r="GC412" s="1154"/>
      <c r="GE412" s="1152"/>
      <c r="GF412" s="1152"/>
      <c r="GG412" s="1161"/>
      <c r="GH412" s="1152"/>
      <c r="GI412" s="633" t="str">
        <f t="shared" ref="GI412:HR412" si="1104">IF(GI390="grey","grey",IF($GG411="grey","grey",IF(S412="","yellow",IF(COUNTIF($CW$6:$CW$7,S412)&gt;0,"","red"))))</f>
        <v>grey</v>
      </c>
      <c r="GJ412" s="633" t="str">
        <f t="shared" si="1104"/>
        <v>grey</v>
      </c>
      <c r="GK412" s="633" t="str">
        <f t="shared" si="1104"/>
        <v>grey</v>
      </c>
      <c r="GL412" s="633" t="str">
        <f t="shared" si="1104"/>
        <v>grey</v>
      </c>
      <c r="GM412" s="633" t="str">
        <f t="shared" si="1104"/>
        <v>grey</v>
      </c>
      <c r="GN412" s="633" t="str">
        <f t="shared" si="1104"/>
        <v>grey</v>
      </c>
      <c r="GO412" s="633" t="str">
        <f t="shared" si="1104"/>
        <v>grey</v>
      </c>
      <c r="GP412" s="633" t="str">
        <f t="shared" si="1104"/>
        <v>grey</v>
      </c>
      <c r="GQ412" s="633" t="str">
        <f t="shared" si="1104"/>
        <v>grey</v>
      </c>
      <c r="GR412" s="633" t="str">
        <f t="shared" si="1104"/>
        <v>grey</v>
      </c>
      <c r="GS412" s="633" t="str">
        <f t="shared" si="1104"/>
        <v>grey</v>
      </c>
      <c r="GT412" s="633" t="str">
        <f t="shared" si="1104"/>
        <v>grey</v>
      </c>
      <c r="GU412" s="633" t="str">
        <f t="shared" si="1104"/>
        <v>grey</v>
      </c>
      <c r="GV412" s="633" t="str">
        <f t="shared" si="1104"/>
        <v>grey</v>
      </c>
      <c r="GW412" s="633" t="str">
        <f t="shared" si="1104"/>
        <v>grey</v>
      </c>
      <c r="GX412" s="633" t="str">
        <f t="shared" si="1104"/>
        <v>grey</v>
      </c>
      <c r="GY412" s="633" t="str">
        <f t="shared" si="1104"/>
        <v>grey</v>
      </c>
      <c r="GZ412" s="633" t="str">
        <f t="shared" si="1104"/>
        <v>grey</v>
      </c>
      <c r="HA412" s="633" t="str">
        <f t="shared" si="1104"/>
        <v>grey</v>
      </c>
      <c r="HB412" s="633" t="str">
        <f t="shared" si="1104"/>
        <v>grey</v>
      </c>
      <c r="HC412" s="633" t="str">
        <f t="shared" si="1104"/>
        <v>grey</v>
      </c>
      <c r="HD412" s="633" t="str">
        <f t="shared" si="1104"/>
        <v>grey</v>
      </c>
      <c r="HE412" s="633" t="str">
        <f t="shared" si="1104"/>
        <v>grey</v>
      </c>
      <c r="HF412" s="633" t="str">
        <f t="shared" si="1104"/>
        <v>grey</v>
      </c>
      <c r="HG412" s="633" t="str">
        <f t="shared" si="1104"/>
        <v>grey</v>
      </c>
      <c r="HH412" s="633" t="str">
        <f t="shared" si="1104"/>
        <v>grey</v>
      </c>
      <c r="HI412" s="633" t="str">
        <f t="shared" si="1104"/>
        <v>grey</v>
      </c>
      <c r="HJ412" s="633" t="str">
        <f t="shared" si="1104"/>
        <v>grey</v>
      </c>
      <c r="HK412" s="633" t="str">
        <f t="shared" si="1104"/>
        <v>grey</v>
      </c>
      <c r="HL412" s="633" t="str">
        <f t="shared" si="1104"/>
        <v>grey</v>
      </c>
      <c r="HM412" s="633" t="str">
        <f t="shared" si="1104"/>
        <v>grey</v>
      </c>
      <c r="HN412" s="633" t="str">
        <f t="shared" si="1104"/>
        <v>grey</v>
      </c>
      <c r="HO412" s="633" t="str">
        <f t="shared" si="1104"/>
        <v>grey</v>
      </c>
      <c r="HP412" s="633" t="str">
        <f t="shared" si="1104"/>
        <v>grey</v>
      </c>
      <c r="HQ412" s="633" t="str">
        <f t="shared" si="1104"/>
        <v>grey</v>
      </c>
      <c r="HR412" s="633" t="str">
        <f t="shared" si="1104"/>
        <v>grey</v>
      </c>
      <c r="HS412" s="1163"/>
      <c r="HT412" s="1152"/>
      <c r="HU412" s="1161"/>
    </row>
    <row r="413" spans="2:229">
      <c r="B413" s="1184" t="s">
        <v>1318</v>
      </c>
      <c r="C413" s="1185"/>
      <c r="D413" s="1182" t="s">
        <v>1318</v>
      </c>
      <c r="E413" s="1183"/>
      <c r="F413" s="1184" t="s">
        <v>1318</v>
      </c>
      <c r="G413" s="1185"/>
      <c r="H413" s="1182" t="s">
        <v>1318</v>
      </c>
      <c r="I413" s="1183"/>
      <c r="J413" s="1184" t="s">
        <v>1318</v>
      </c>
      <c r="K413" s="1185"/>
      <c r="L413" s="1182" t="s">
        <v>1318</v>
      </c>
      <c r="M413" s="1183"/>
      <c r="O413" s="1151">
        <v>11</v>
      </c>
      <c r="P413" s="1151" t="str">
        <f>IFERROR(INDEX(内線情報!$C$5:$C$54,MATCH($Q413,内線情報!$B$5:$B$54,0)),"")&amp;""</f>
        <v/>
      </c>
      <c r="Q413" s="1160"/>
      <c r="R413" s="1151" t="str">
        <f>IFERROR(INDEX(内線情報!$D$5:$D$54,MATCH($Q413,内線情報!$B$5:$B$54,0)),"")&amp;""</f>
        <v/>
      </c>
      <c r="S413" s="634" t="s">
        <v>643</v>
      </c>
      <c r="T413" s="634" t="s">
        <v>643</v>
      </c>
      <c r="U413" s="634" t="s">
        <v>643</v>
      </c>
      <c r="V413" s="634" t="s">
        <v>643</v>
      </c>
      <c r="W413" s="634" t="s">
        <v>643</v>
      </c>
      <c r="X413" s="634" t="s">
        <v>643</v>
      </c>
      <c r="Y413" s="634" t="s">
        <v>643</v>
      </c>
      <c r="Z413" s="634" t="s">
        <v>643</v>
      </c>
      <c r="AA413" s="634" t="s">
        <v>643</v>
      </c>
      <c r="AB413" s="634" t="s">
        <v>643</v>
      </c>
      <c r="AC413" s="634" t="s">
        <v>643</v>
      </c>
      <c r="AD413" s="634" t="s">
        <v>643</v>
      </c>
      <c r="AE413" s="634" t="s">
        <v>643</v>
      </c>
      <c r="AF413" s="634" t="s">
        <v>643</v>
      </c>
      <c r="AG413" s="634" t="s">
        <v>643</v>
      </c>
      <c r="AH413" s="634" t="s">
        <v>643</v>
      </c>
      <c r="AI413" s="634" t="s">
        <v>643</v>
      </c>
      <c r="AJ413" s="634" t="s">
        <v>643</v>
      </c>
      <c r="AK413" s="634" t="s">
        <v>643</v>
      </c>
      <c r="AL413" s="634" t="s">
        <v>643</v>
      </c>
      <c r="AM413" s="634" t="s">
        <v>643</v>
      </c>
      <c r="AN413" s="634" t="s">
        <v>643</v>
      </c>
      <c r="AO413" s="634" t="s">
        <v>643</v>
      </c>
      <c r="AP413" s="634" t="s">
        <v>643</v>
      </c>
      <c r="AQ413" s="634" t="s">
        <v>643</v>
      </c>
      <c r="AR413" s="634" t="s">
        <v>643</v>
      </c>
      <c r="AS413" s="634" t="s">
        <v>643</v>
      </c>
      <c r="AT413" s="634" t="s">
        <v>643</v>
      </c>
      <c r="AU413" s="634" t="s">
        <v>643</v>
      </c>
      <c r="AV413" s="634" t="s">
        <v>643</v>
      </c>
      <c r="AW413" s="634" t="s">
        <v>643</v>
      </c>
      <c r="AX413" s="634" t="s">
        <v>643</v>
      </c>
      <c r="AY413" s="634" t="s">
        <v>643</v>
      </c>
      <c r="AZ413" s="634" t="s">
        <v>643</v>
      </c>
      <c r="BA413" s="634" t="s">
        <v>643</v>
      </c>
      <c r="BB413" s="634" t="s">
        <v>643</v>
      </c>
      <c r="BC413" s="1178" t="s">
        <v>643</v>
      </c>
      <c r="BD413" s="1151" t="str">
        <f>IFERROR(IF(Q413="","",IF(ISBLANK(INDEX(内線情報!$G$5:$G$54,Q413)),1,DS413)),"")&amp;""</f>
        <v/>
      </c>
      <c r="BE413" s="1180"/>
      <c r="BW413" s="50"/>
      <c r="CH413" s="50"/>
      <c r="CI413" s="50"/>
      <c r="DA413" s="1153" t="str">
        <f>IF(DA409="grey","grey",IF(AND(B410&lt;&gt;$BG$7,B410&lt;&gt;$BG$9,B410&lt;&gt;$BG$13,B410&lt;&gt;$BG$12),"grey",IF(B413="","yellow",IF(COUNTIF($CN$6:$CN$32,B413)&gt;0,"","red"))))</f>
        <v>grey</v>
      </c>
      <c r="DB413" s="1154"/>
      <c r="DC413" s="1153" t="str">
        <f>IF(DC409="grey","grey",IF(AND(D410&lt;&gt;$BG$7,D410&lt;&gt;$BG$9,D410&lt;&gt;$BG$13,D410&lt;&gt;$BG$12),"grey",IF(D413="","yellow",IF(COUNTIF($CN$6:$CN$32,D413)&gt;0,"","red"))))</f>
        <v>grey</v>
      </c>
      <c r="DD413" s="1154"/>
      <c r="DE413" s="1164" t="str">
        <f>IF(DE409="grey","grey",IF(AND(F410&lt;&gt;$BG$7,F410&lt;&gt;$BG$9,F410&lt;&gt;$BG$13,F410&lt;&gt;$BG$12),"grey",IF(F413="","yellow",IF(COUNTIF($CN$6:$CN$32,F413)&gt;0,"","red"))))</f>
        <v>grey</v>
      </c>
      <c r="DF413" s="1165"/>
      <c r="DG413" s="1164" t="str">
        <f>IF(DG409="grey","grey",IF(AND(H410&lt;&gt;$BG$7,H410&lt;&gt;$BG$9,H410&lt;&gt;$BG$13,H410&lt;&gt;$BG$12),"grey",IF(H413="","yellow",IF(COUNTIF($CN$6:$CN$32,H413)&gt;0,"","red"))))</f>
        <v>grey</v>
      </c>
      <c r="DH413" s="1165"/>
      <c r="DI413" s="1164" t="str">
        <f>IF(DI409="grey","grey",IF(AND(J410&lt;&gt;$BG$7,J410&lt;&gt;$BG$9,J410&lt;&gt;$BG$13,J410&lt;&gt;$BG$12),"grey",IF(J413="","yellow",IF(COUNTIF($CN$6:$CN$32,J413)&gt;0,"","red"))))</f>
        <v>grey</v>
      </c>
      <c r="DJ413" s="1165"/>
      <c r="DK413" s="1164" t="str">
        <f>IF(DK409="grey","grey",IF(AND(L410&lt;&gt;$BG$7,L410&lt;&gt;$BG$9,L410&lt;&gt;$BG$13,L410&lt;&gt;$BG$12),"grey",IF(L413="","yellow",IF(COUNTIF($CN$6:$CN$32,L413)&gt;0,"","red"))))</f>
        <v>grey</v>
      </c>
      <c r="DL413" s="1165"/>
      <c r="DM413" s="22" t="str">
        <f>IFERROR(INDEX(内線情報!$BL$5:$BL$41,MATCH(R413,内線情報!$AI$5:$AI$43,0),1),"")</f>
        <v/>
      </c>
      <c r="DS413" s="1141" t="e">
        <f>INDEX(内線情報!$G$5:$G$54,MATCH(Q413,DK,0))</f>
        <v>#N/A</v>
      </c>
      <c r="DV413" s="1153"/>
      <c r="DW413" s="1154"/>
      <c r="DX413" s="1153"/>
      <c r="DY413" s="1154"/>
      <c r="DZ413" s="1153"/>
      <c r="EA413" s="1154"/>
      <c r="EB413" s="1153"/>
      <c r="EC413" s="1154"/>
      <c r="ED413" s="1153"/>
      <c r="EE413" s="1154"/>
      <c r="EF413" s="1153"/>
      <c r="EG413" s="1154"/>
      <c r="ET413" s="1153"/>
      <c r="EU413" s="1154"/>
      <c r="EV413" s="1153"/>
      <c r="EW413" s="1154"/>
      <c r="EX413" s="1153"/>
      <c r="EY413" s="1154"/>
      <c r="EZ413" s="1153"/>
      <c r="FA413" s="1154"/>
      <c r="FB413" s="1153"/>
      <c r="FC413" s="1154"/>
      <c r="FD413" s="1153"/>
      <c r="FE413" s="1154"/>
      <c r="FF413" s="411"/>
      <c r="FG413" s="411"/>
      <c r="FH413" s="411"/>
      <c r="FI413" s="411"/>
      <c r="FJ413" s="411"/>
      <c r="FK413" s="411"/>
      <c r="FL413" s="411"/>
      <c r="FM413" s="411"/>
      <c r="FN413" s="411"/>
      <c r="FO413" s="411"/>
      <c r="FP413" s="411"/>
      <c r="FQ413" s="411"/>
      <c r="FR413" s="1153"/>
      <c r="FS413" s="1154"/>
      <c r="FT413" s="1153"/>
      <c r="FU413" s="1154"/>
      <c r="FV413" s="1153"/>
      <c r="FW413" s="1154"/>
      <c r="FX413" s="1153"/>
      <c r="FY413" s="1154"/>
      <c r="FZ413" s="1153"/>
      <c r="GA413" s="1154"/>
      <c r="GB413" s="1153"/>
      <c r="GC413" s="1154"/>
      <c r="GE413" s="1151" t="str">
        <f>IF($GF413="grey","grey","")</f>
        <v>grey</v>
      </c>
      <c r="GF413" s="1151" t="str">
        <f>IF($GG413="grey","grey","")</f>
        <v>grey</v>
      </c>
      <c r="GG413" s="1160" t="str">
        <f>IF(Q413="","grey",IF(COUNTIF(Q:Q,Q413)&gt;1,"red",IF(COUNTIF(_DK,Q413)&gt;0,"","red")))</f>
        <v>grey</v>
      </c>
      <c r="GH413" s="1151" t="str">
        <f>IF($GF413="grey","grey","")</f>
        <v>grey</v>
      </c>
      <c r="GI413" s="633" t="str">
        <f t="shared" ref="GI413:HR413" si="1105">IF(GI390="grey","grey",IF($GG413="grey","grey",IF(S413="","yellow",IF(COUNTIF($CT$6:$CT$21,S413)&gt;0,"","red"))))</f>
        <v>grey</v>
      </c>
      <c r="GJ413" s="633" t="str">
        <f t="shared" si="1105"/>
        <v>grey</v>
      </c>
      <c r="GK413" s="633" t="str">
        <f t="shared" si="1105"/>
        <v>grey</v>
      </c>
      <c r="GL413" s="633" t="str">
        <f t="shared" si="1105"/>
        <v>grey</v>
      </c>
      <c r="GM413" s="633" t="str">
        <f t="shared" si="1105"/>
        <v>grey</v>
      </c>
      <c r="GN413" s="633" t="str">
        <f t="shared" si="1105"/>
        <v>grey</v>
      </c>
      <c r="GO413" s="633" t="str">
        <f t="shared" si="1105"/>
        <v>grey</v>
      </c>
      <c r="GP413" s="633" t="str">
        <f t="shared" si="1105"/>
        <v>grey</v>
      </c>
      <c r="GQ413" s="633" t="str">
        <f t="shared" si="1105"/>
        <v>grey</v>
      </c>
      <c r="GR413" s="633" t="str">
        <f t="shared" si="1105"/>
        <v>grey</v>
      </c>
      <c r="GS413" s="633" t="str">
        <f t="shared" si="1105"/>
        <v>grey</v>
      </c>
      <c r="GT413" s="633" t="str">
        <f t="shared" si="1105"/>
        <v>grey</v>
      </c>
      <c r="GU413" s="633" t="str">
        <f t="shared" si="1105"/>
        <v>grey</v>
      </c>
      <c r="GV413" s="633" t="str">
        <f t="shared" si="1105"/>
        <v>grey</v>
      </c>
      <c r="GW413" s="633" t="str">
        <f t="shared" si="1105"/>
        <v>grey</v>
      </c>
      <c r="GX413" s="633" t="str">
        <f t="shared" si="1105"/>
        <v>grey</v>
      </c>
      <c r="GY413" s="633" t="str">
        <f t="shared" si="1105"/>
        <v>grey</v>
      </c>
      <c r="GZ413" s="633" t="str">
        <f t="shared" si="1105"/>
        <v>grey</v>
      </c>
      <c r="HA413" s="633" t="str">
        <f t="shared" si="1105"/>
        <v>grey</v>
      </c>
      <c r="HB413" s="633" t="str">
        <f t="shared" si="1105"/>
        <v>grey</v>
      </c>
      <c r="HC413" s="633" t="str">
        <f t="shared" si="1105"/>
        <v>grey</v>
      </c>
      <c r="HD413" s="633" t="str">
        <f t="shared" si="1105"/>
        <v>grey</v>
      </c>
      <c r="HE413" s="633" t="str">
        <f t="shared" si="1105"/>
        <v>grey</v>
      </c>
      <c r="HF413" s="633" t="str">
        <f t="shared" si="1105"/>
        <v>grey</v>
      </c>
      <c r="HG413" s="633" t="str">
        <f t="shared" si="1105"/>
        <v>grey</v>
      </c>
      <c r="HH413" s="633" t="str">
        <f t="shared" si="1105"/>
        <v>grey</v>
      </c>
      <c r="HI413" s="633" t="str">
        <f t="shared" si="1105"/>
        <v>grey</v>
      </c>
      <c r="HJ413" s="633" t="str">
        <f t="shared" si="1105"/>
        <v>grey</v>
      </c>
      <c r="HK413" s="633" t="str">
        <f t="shared" si="1105"/>
        <v>grey</v>
      </c>
      <c r="HL413" s="633" t="str">
        <f t="shared" si="1105"/>
        <v>grey</v>
      </c>
      <c r="HM413" s="633" t="str">
        <f t="shared" si="1105"/>
        <v>grey</v>
      </c>
      <c r="HN413" s="633" t="str">
        <f t="shared" si="1105"/>
        <v>grey</v>
      </c>
      <c r="HO413" s="633" t="str">
        <f t="shared" si="1105"/>
        <v>grey</v>
      </c>
      <c r="HP413" s="633" t="str">
        <f t="shared" si="1105"/>
        <v>grey</v>
      </c>
      <c r="HQ413" s="633" t="str">
        <f t="shared" si="1105"/>
        <v>grey</v>
      </c>
      <c r="HR413" s="633" t="str">
        <f t="shared" si="1105"/>
        <v>grey</v>
      </c>
      <c r="HS413" s="1162" t="str">
        <f t="shared" ref="HS413" si="1106">IF($GG413="grey","grey",IF(BC413="","",IF(COUNTIF($CV$6:$CV$7,BC413)&gt;0,"","red")))</f>
        <v>grey</v>
      </c>
      <c r="HT413" s="1151" t="str">
        <f t="shared" ref="HT413:HU413" si="1107">IF($GG413="grey","grey","")</f>
        <v>grey</v>
      </c>
      <c r="HU413" s="1160" t="str">
        <f t="shared" si="1107"/>
        <v>grey</v>
      </c>
    </row>
    <row r="414" spans="2:229">
      <c r="B414" s="1186" t="s">
        <v>315</v>
      </c>
      <c r="C414" s="1187"/>
      <c r="D414" s="1186" t="s">
        <v>316</v>
      </c>
      <c r="E414" s="1187"/>
      <c r="F414" s="1186" t="s">
        <v>317</v>
      </c>
      <c r="G414" s="1187"/>
      <c r="H414" s="1186" t="s">
        <v>318</v>
      </c>
      <c r="I414" s="1187"/>
      <c r="J414" s="1186" t="s">
        <v>319</v>
      </c>
      <c r="K414" s="1187"/>
      <c r="L414" s="1186" t="s">
        <v>320</v>
      </c>
      <c r="M414" s="1187"/>
      <c r="O414" s="1152"/>
      <c r="P414" s="1152"/>
      <c r="Q414" s="1161"/>
      <c r="R414" s="1152"/>
      <c r="S414" s="635" t="s">
        <v>643</v>
      </c>
      <c r="T414" s="635" t="s">
        <v>643</v>
      </c>
      <c r="U414" s="635" t="s">
        <v>643</v>
      </c>
      <c r="V414" s="635" t="s">
        <v>643</v>
      </c>
      <c r="W414" s="635" t="s">
        <v>643</v>
      </c>
      <c r="X414" s="635" t="s">
        <v>643</v>
      </c>
      <c r="Y414" s="635" t="s">
        <v>643</v>
      </c>
      <c r="Z414" s="635" t="s">
        <v>643</v>
      </c>
      <c r="AA414" s="635" t="s">
        <v>643</v>
      </c>
      <c r="AB414" s="635" t="s">
        <v>643</v>
      </c>
      <c r="AC414" s="635" t="s">
        <v>643</v>
      </c>
      <c r="AD414" s="635" t="s">
        <v>643</v>
      </c>
      <c r="AE414" s="635" t="s">
        <v>643</v>
      </c>
      <c r="AF414" s="635" t="s">
        <v>643</v>
      </c>
      <c r="AG414" s="635" t="s">
        <v>643</v>
      </c>
      <c r="AH414" s="635" t="s">
        <v>643</v>
      </c>
      <c r="AI414" s="635" t="s">
        <v>643</v>
      </c>
      <c r="AJ414" s="635" t="s">
        <v>643</v>
      </c>
      <c r="AK414" s="635" t="s">
        <v>643</v>
      </c>
      <c r="AL414" s="635" t="s">
        <v>643</v>
      </c>
      <c r="AM414" s="635" t="s">
        <v>643</v>
      </c>
      <c r="AN414" s="635" t="s">
        <v>643</v>
      </c>
      <c r="AO414" s="635" t="s">
        <v>643</v>
      </c>
      <c r="AP414" s="635" t="s">
        <v>643</v>
      </c>
      <c r="AQ414" s="635" t="s">
        <v>643</v>
      </c>
      <c r="AR414" s="635" t="s">
        <v>643</v>
      </c>
      <c r="AS414" s="635" t="s">
        <v>643</v>
      </c>
      <c r="AT414" s="635" t="s">
        <v>643</v>
      </c>
      <c r="AU414" s="635" t="s">
        <v>643</v>
      </c>
      <c r="AV414" s="635" t="s">
        <v>643</v>
      </c>
      <c r="AW414" s="635" t="s">
        <v>643</v>
      </c>
      <c r="AX414" s="635" t="s">
        <v>643</v>
      </c>
      <c r="AY414" s="635" t="s">
        <v>643</v>
      </c>
      <c r="AZ414" s="635" t="s">
        <v>643</v>
      </c>
      <c r="BA414" s="635" t="s">
        <v>643</v>
      </c>
      <c r="BB414" s="635" t="s">
        <v>643</v>
      </c>
      <c r="BC414" s="1179"/>
      <c r="BD414" s="1152"/>
      <c r="BE414" s="1181"/>
      <c r="BQ414" s="52"/>
      <c r="BS414" s="52"/>
      <c r="BU414" s="52"/>
      <c r="BV414" s="50"/>
      <c r="BW414" s="52"/>
      <c r="BY414" s="52"/>
      <c r="CA414" s="52"/>
      <c r="CC414" s="52"/>
      <c r="CE414" s="52"/>
      <c r="CG414" s="52"/>
      <c r="CH414" s="50"/>
      <c r="CI414" s="52"/>
      <c r="CK414" s="52"/>
      <c r="CM414" s="52"/>
      <c r="DA414" s="1166" t="str">
        <f>IFERROR(IF(COUNT(Q393:Q418)&gt;0,IF($DN392&lt;36,"grey",B414),"grey"),B414)</f>
        <v>grey</v>
      </c>
      <c r="DB414" s="1167"/>
      <c r="DC414" s="1166" t="str">
        <f>IFERROR(IF(COUNT(Q393:Q418)&gt;0,IF($DN392&lt;36,"grey",D414),"grey"),D414)</f>
        <v>grey</v>
      </c>
      <c r="DD414" s="1167"/>
      <c r="DE414" s="1166" t="str">
        <f>IFERROR(IF(COUNT(Q393:Q418)&gt;0,IF($DN392&lt;36,"grey",F414),"grey"),F414)</f>
        <v>grey</v>
      </c>
      <c r="DF414" s="1167"/>
      <c r="DG414" s="1166" t="str">
        <f>IFERROR(IF(COUNT(Q393:Q418)&gt;0,IF($DN392&lt;36,"grey",H414),"grey"),H414)</f>
        <v>grey</v>
      </c>
      <c r="DH414" s="1167"/>
      <c r="DI414" s="1166" t="str">
        <f>IFERROR(IF(COUNT(Q393:Q418)&gt;0,IF($DN392&lt;36,"grey",J414),"grey"),J414)</f>
        <v>grey</v>
      </c>
      <c r="DJ414" s="1167"/>
      <c r="DK414" s="1166" t="str">
        <f>IFERROR(IF(COUNT(Q393:Q418)&gt;0,IF($DN392&lt;36,"grey",L414),"grey"),L414)</f>
        <v>grey</v>
      </c>
      <c r="DL414" s="1167"/>
      <c r="DM414" s="22" t="str">
        <f>IFERROR(INDEX(内線情報!$BL$5:$BL$41,MATCH(R414,内線情報!$AI$5:$AI$43,0),1),"")</f>
        <v/>
      </c>
      <c r="DS414" s="1141"/>
      <c r="DV414" s="1166"/>
      <c r="DW414" s="1167"/>
      <c r="DX414" s="1166"/>
      <c r="DY414" s="1167"/>
      <c r="DZ414" s="1166"/>
      <c r="EA414" s="1167"/>
      <c r="EB414" s="1166"/>
      <c r="EC414" s="1167"/>
      <c r="ED414" s="1166"/>
      <c r="EE414" s="1167"/>
      <c r="EF414" s="1166"/>
      <c r="EG414" s="1167"/>
      <c r="ET414" s="1166"/>
      <c r="EU414" s="1167"/>
      <c r="EV414" s="1166"/>
      <c r="EW414" s="1167"/>
      <c r="EX414" s="1166"/>
      <c r="EY414" s="1167"/>
      <c r="EZ414" s="1166"/>
      <c r="FA414" s="1167"/>
      <c r="FB414" s="1166"/>
      <c r="FC414" s="1167"/>
      <c r="FD414" s="1166"/>
      <c r="FE414" s="1167"/>
      <c r="FF414" s="420"/>
      <c r="FG414" s="420"/>
      <c r="FH414" s="420"/>
      <c r="FI414" s="420"/>
      <c r="FJ414" s="420"/>
      <c r="FK414" s="420"/>
      <c r="FL414" s="420"/>
      <c r="FM414" s="420"/>
      <c r="FN414" s="420"/>
      <c r="FO414" s="420"/>
      <c r="FP414" s="420"/>
      <c r="FQ414" s="420"/>
      <c r="FR414" s="1166"/>
      <c r="FS414" s="1167"/>
      <c r="FT414" s="1166"/>
      <c r="FU414" s="1167"/>
      <c r="FV414" s="1166"/>
      <c r="FW414" s="1167"/>
      <c r="FX414" s="1166"/>
      <c r="FY414" s="1167"/>
      <c r="FZ414" s="1166"/>
      <c r="GA414" s="1167"/>
      <c r="GB414" s="1166"/>
      <c r="GC414" s="1167"/>
      <c r="GE414" s="1152"/>
      <c r="GF414" s="1152"/>
      <c r="GG414" s="1161"/>
      <c r="GH414" s="1152"/>
      <c r="GI414" s="633" t="str">
        <f t="shared" ref="GI414:HR414" si="1108">IF(GI390="grey","grey",IF($GG413="grey","grey",IF(S414="","yellow",IF(COUNTIF($CW$6:$CW$7,S414)&gt;0,"","red"))))</f>
        <v>grey</v>
      </c>
      <c r="GJ414" s="633" t="str">
        <f t="shared" si="1108"/>
        <v>grey</v>
      </c>
      <c r="GK414" s="633" t="str">
        <f t="shared" si="1108"/>
        <v>grey</v>
      </c>
      <c r="GL414" s="633" t="str">
        <f t="shared" si="1108"/>
        <v>grey</v>
      </c>
      <c r="GM414" s="633" t="str">
        <f t="shared" si="1108"/>
        <v>grey</v>
      </c>
      <c r="GN414" s="633" t="str">
        <f t="shared" si="1108"/>
        <v>grey</v>
      </c>
      <c r="GO414" s="633" t="str">
        <f t="shared" si="1108"/>
        <v>grey</v>
      </c>
      <c r="GP414" s="633" t="str">
        <f t="shared" si="1108"/>
        <v>grey</v>
      </c>
      <c r="GQ414" s="633" t="str">
        <f t="shared" si="1108"/>
        <v>grey</v>
      </c>
      <c r="GR414" s="633" t="str">
        <f t="shared" si="1108"/>
        <v>grey</v>
      </c>
      <c r="GS414" s="633" t="str">
        <f t="shared" si="1108"/>
        <v>grey</v>
      </c>
      <c r="GT414" s="633" t="str">
        <f t="shared" si="1108"/>
        <v>grey</v>
      </c>
      <c r="GU414" s="633" t="str">
        <f t="shared" si="1108"/>
        <v>grey</v>
      </c>
      <c r="GV414" s="633" t="str">
        <f t="shared" si="1108"/>
        <v>grey</v>
      </c>
      <c r="GW414" s="633" t="str">
        <f t="shared" si="1108"/>
        <v>grey</v>
      </c>
      <c r="GX414" s="633" t="str">
        <f t="shared" si="1108"/>
        <v>grey</v>
      </c>
      <c r="GY414" s="633" t="str">
        <f t="shared" si="1108"/>
        <v>grey</v>
      </c>
      <c r="GZ414" s="633" t="str">
        <f t="shared" si="1108"/>
        <v>grey</v>
      </c>
      <c r="HA414" s="633" t="str">
        <f t="shared" si="1108"/>
        <v>grey</v>
      </c>
      <c r="HB414" s="633" t="str">
        <f t="shared" si="1108"/>
        <v>grey</v>
      </c>
      <c r="HC414" s="633" t="str">
        <f t="shared" si="1108"/>
        <v>grey</v>
      </c>
      <c r="HD414" s="633" t="str">
        <f t="shared" si="1108"/>
        <v>grey</v>
      </c>
      <c r="HE414" s="633" t="str">
        <f t="shared" si="1108"/>
        <v>grey</v>
      </c>
      <c r="HF414" s="633" t="str">
        <f t="shared" si="1108"/>
        <v>grey</v>
      </c>
      <c r="HG414" s="633" t="str">
        <f t="shared" si="1108"/>
        <v>grey</v>
      </c>
      <c r="HH414" s="633" t="str">
        <f t="shared" si="1108"/>
        <v>grey</v>
      </c>
      <c r="HI414" s="633" t="str">
        <f t="shared" si="1108"/>
        <v>grey</v>
      </c>
      <c r="HJ414" s="633" t="str">
        <f t="shared" si="1108"/>
        <v>grey</v>
      </c>
      <c r="HK414" s="633" t="str">
        <f t="shared" si="1108"/>
        <v>grey</v>
      </c>
      <c r="HL414" s="633" t="str">
        <f t="shared" si="1108"/>
        <v>grey</v>
      </c>
      <c r="HM414" s="633" t="str">
        <f t="shared" si="1108"/>
        <v>grey</v>
      </c>
      <c r="HN414" s="633" t="str">
        <f t="shared" si="1108"/>
        <v>grey</v>
      </c>
      <c r="HO414" s="633" t="str">
        <f t="shared" si="1108"/>
        <v>grey</v>
      </c>
      <c r="HP414" s="633" t="str">
        <f t="shared" si="1108"/>
        <v>grey</v>
      </c>
      <c r="HQ414" s="633" t="str">
        <f t="shared" si="1108"/>
        <v>grey</v>
      </c>
      <c r="HR414" s="633" t="str">
        <f t="shared" si="1108"/>
        <v>grey</v>
      </c>
      <c r="HS414" s="1163"/>
      <c r="HT414" s="1152"/>
      <c r="HU414" s="1161"/>
    </row>
    <row r="415" spans="2:229">
      <c r="B415" s="34" t="s">
        <v>57</v>
      </c>
      <c r="C415" s="35"/>
      <c r="D415" s="34" t="s">
        <v>57</v>
      </c>
      <c r="E415" s="35"/>
      <c r="F415" s="34" t="s">
        <v>57</v>
      </c>
      <c r="G415" s="35"/>
      <c r="H415" s="34" t="s">
        <v>57</v>
      </c>
      <c r="I415" s="35"/>
      <c r="J415" s="34" t="s">
        <v>57</v>
      </c>
      <c r="K415" s="35"/>
      <c r="L415" s="34" t="s">
        <v>57</v>
      </c>
      <c r="M415" s="35"/>
      <c r="O415" s="1151">
        <v>12</v>
      </c>
      <c r="P415" s="1151" t="str">
        <f>IFERROR(INDEX(内線情報!$C$5:$C$54,MATCH($Q415,内線情報!$B$5:$B$54,0)),"")&amp;""</f>
        <v/>
      </c>
      <c r="Q415" s="1160"/>
      <c r="R415" s="1151" t="str">
        <f>IFERROR(INDEX(内線情報!$D$5:$D$54,MATCH($Q415,内線情報!$B$5:$B$54,0)),"")&amp;""</f>
        <v/>
      </c>
      <c r="S415" s="634" t="s">
        <v>643</v>
      </c>
      <c r="T415" s="634" t="s">
        <v>643</v>
      </c>
      <c r="U415" s="634" t="s">
        <v>643</v>
      </c>
      <c r="V415" s="634" t="s">
        <v>643</v>
      </c>
      <c r="W415" s="634" t="s">
        <v>643</v>
      </c>
      <c r="X415" s="634" t="s">
        <v>643</v>
      </c>
      <c r="Y415" s="634" t="s">
        <v>643</v>
      </c>
      <c r="Z415" s="634" t="s">
        <v>643</v>
      </c>
      <c r="AA415" s="634" t="s">
        <v>643</v>
      </c>
      <c r="AB415" s="634" t="s">
        <v>643</v>
      </c>
      <c r="AC415" s="634" t="s">
        <v>643</v>
      </c>
      <c r="AD415" s="634" t="s">
        <v>643</v>
      </c>
      <c r="AE415" s="634" t="s">
        <v>643</v>
      </c>
      <c r="AF415" s="634" t="s">
        <v>643</v>
      </c>
      <c r="AG415" s="634" t="s">
        <v>643</v>
      </c>
      <c r="AH415" s="634" t="s">
        <v>643</v>
      </c>
      <c r="AI415" s="634" t="s">
        <v>643</v>
      </c>
      <c r="AJ415" s="634" t="s">
        <v>643</v>
      </c>
      <c r="AK415" s="634" t="s">
        <v>643</v>
      </c>
      <c r="AL415" s="634" t="s">
        <v>643</v>
      </c>
      <c r="AM415" s="634" t="s">
        <v>643</v>
      </c>
      <c r="AN415" s="634" t="s">
        <v>643</v>
      </c>
      <c r="AO415" s="634" t="s">
        <v>643</v>
      </c>
      <c r="AP415" s="634" t="s">
        <v>643</v>
      </c>
      <c r="AQ415" s="634" t="s">
        <v>643</v>
      </c>
      <c r="AR415" s="634" t="s">
        <v>643</v>
      </c>
      <c r="AS415" s="634" t="s">
        <v>643</v>
      </c>
      <c r="AT415" s="634" t="s">
        <v>643</v>
      </c>
      <c r="AU415" s="634" t="s">
        <v>643</v>
      </c>
      <c r="AV415" s="634" t="s">
        <v>643</v>
      </c>
      <c r="AW415" s="634" t="s">
        <v>643</v>
      </c>
      <c r="AX415" s="634" t="s">
        <v>643</v>
      </c>
      <c r="AY415" s="634" t="s">
        <v>643</v>
      </c>
      <c r="AZ415" s="634" t="s">
        <v>643</v>
      </c>
      <c r="BA415" s="634" t="s">
        <v>643</v>
      </c>
      <c r="BB415" s="634" t="s">
        <v>643</v>
      </c>
      <c r="BC415" s="1178" t="s">
        <v>643</v>
      </c>
      <c r="BD415" s="1151" t="str">
        <f>IFERROR(IF(Q415="","",IF(ISBLANK(INDEX(内線情報!$G$5:$G$54,Q415)),1,DS415)),"")&amp;""</f>
        <v/>
      </c>
      <c r="BE415" s="1180"/>
      <c r="BU415" s="50"/>
      <c r="BV415" s="50"/>
      <c r="BW415" s="50"/>
      <c r="CG415" s="50"/>
      <c r="CH415" s="50"/>
      <c r="CI415" s="50"/>
      <c r="DA415" s="34" t="str">
        <f>IF(DA414="grey","grey",IF(B415="","yellow",IF(COUNTIF($BG$6:$BG$39,B415)&gt;0,"","red")))</f>
        <v>grey</v>
      </c>
      <c r="DB415" s="35" t="str">
        <f ca="1">IF(DA414="grey","grey",IFERROR(IF(COUNTIF(INDIRECT(B415),SUBSTITUTE(C415,"*","~")),EU415,"red"),IF(AND(C415&lt;&gt;$BG$7,C415&lt;&gt;$BG$8,C415&lt;&gt;$BG$9,C415&lt;&gt;$BG$10,C415&lt;&gt;$BG$11,C415&lt;&gt;$BG$12,C415&lt;&gt;$BG$13),"grey",EU415)))</f>
        <v>grey</v>
      </c>
      <c r="DC415" s="34" t="str">
        <f>IF(DC414="grey","grey",IF(D415="","yellow",IF(COUNTIF($BG$6:$BG$39,D415)&gt;0,"","red")))</f>
        <v>grey</v>
      </c>
      <c r="DD415" s="35" t="str">
        <f ca="1">IF(DC414="grey","grey",IFERROR(IF(COUNTIF(INDIRECT(D415),SUBSTITUTE(E415,"*","~")),EW415,"red"),IF(AND(E415&lt;&gt;$BG$7,E415&lt;&gt;$BG$8,E415&lt;&gt;$BG$9,E415&lt;&gt;$BG$10,E415&lt;&gt;$BG$11,E415&lt;&gt;$BG$12,E415&lt;&gt;$BG$13),"grey",EW415)))</f>
        <v>grey</v>
      </c>
      <c r="DE415" s="34" t="str">
        <f>IF(DE414="grey","grey",IF(F415="","yellow",IF(COUNTIF($BG$6:$BG$39,F415)&gt;0,"","red")))</f>
        <v>grey</v>
      </c>
      <c r="DF415" s="35" t="str">
        <f ca="1">IF(DE414="grey","grey",IFERROR(IF(COUNTIF(INDIRECT(F415),SUBSTITUTE(G415,"*","~")),EY415,"red"),IF(AND(G415&lt;&gt;$BG$7,G415&lt;&gt;$BG$8,G415&lt;&gt;$BG$9,G415&lt;&gt;$BG$10,G415&lt;&gt;$BG$11,G415&lt;&gt;$BG$12,G415&lt;&gt;$BG$13),"grey",EY415)))</f>
        <v>grey</v>
      </c>
      <c r="DG415" s="34" t="str">
        <f>IF(DG414="grey","grey",IF(H415="","yellow",IF(COUNTIF($BG$6:$BG$39,H415)&gt;0,"","red")))</f>
        <v>grey</v>
      </c>
      <c r="DH415" s="35" t="str">
        <f ca="1">IF(DG414="grey","grey",IFERROR(IF(COUNTIF(INDIRECT(H415),SUBSTITUTE(I415,"*","~")),FA415,"red"),IF(AND(I415&lt;&gt;$BG$7,I415&lt;&gt;$BG$8,I415&lt;&gt;$BG$9,I415&lt;&gt;$BG$10,I415&lt;&gt;$BG$11,I415&lt;&gt;$BG$12,I415&lt;&gt;$BG$13),"grey",FA415)))</f>
        <v>grey</v>
      </c>
      <c r="DI415" s="34" t="str">
        <f>IF(DI414="grey","grey",IF(J415="","yellow",IF(COUNTIF($BG$6:$BG$39,J415)&gt;0,"","red")))</f>
        <v>grey</v>
      </c>
      <c r="DJ415" s="35" t="str">
        <f ca="1">IF(DI414="grey","grey",IFERROR(IF(COUNTIF(INDIRECT(J415),SUBSTITUTE(K415,"*","~")),FC415,"red"),IF(AND(K415&lt;&gt;$BG$7,K415&lt;&gt;$BG$8,K415&lt;&gt;$BG$9,K415&lt;&gt;$BG$10,K415&lt;&gt;$BG$11,K415&lt;&gt;$BG$12,K415&lt;&gt;$BG$13),"grey",FC415)))</f>
        <v>grey</v>
      </c>
      <c r="DK415" s="34" t="str">
        <f>IF(DK414="grey","grey",IF(L415="","yellow",IF(COUNTIF($BG$6:$BG$39,L415)&gt;0,"","red")))</f>
        <v>grey</v>
      </c>
      <c r="DL415" s="35" t="str">
        <f ca="1">IF(DK414="grey","grey",IFERROR(IF(COUNTIF(INDIRECT(L415),SUBSTITUTE(M415,"*","~")),FE415,"red"),IF(AND(M415&lt;&gt;$BG$7,M415&lt;&gt;$BG$8,M415&lt;&gt;$BG$9,M415&lt;&gt;$BG$10,M415&lt;&gt;$BG$11,M415&lt;&gt;$BG$12,M415&lt;&gt;$BG$13),"grey",FE415)))</f>
        <v>grey</v>
      </c>
      <c r="DM415" s="22" t="str">
        <f>IFERROR(INDEX(内線情報!$BL$5:$BL$41,MATCH(R415,内線情報!$AI$5:$AI$43,0),1),"")</f>
        <v/>
      </c>
      <c r="DS415" s="1141" t="e">
        <f>INDEX(内線情報!$G$5:$G$54,MATCH(Q415,DK,0))</f>
        <v>#N/A</v>
      </c>
      <c r="DV415" s="34" t="str">
        <f>CONCATENATE(B415,C415)</f>
        <v>未使用</v>
      </c>
      <c r="DW415" s="35"/>
      <c r="DX415" s="34" t="str">
        <f>CONCATENATE(D415,E415)</f>
        <v>未使用</v>
      </c>
      <c r="DY415" s="35"/>
      <c r="DZ415" s="34" t="str">
        <f>CONCATENATE(F415,G415)</f>
        <v>未使用</v>
      </c>
      <c r="EA415" s="35"/>
      <c r="EB415" s="34" t="str">
        <f>CONCATENATE(H415,I415)</f>
        <v>未使用</v>
      </c>
      <c r="EC415" s="35"/>
      <c r="ED415" s="34" t="str">
        <f>CONCATENATE(J415,K415)</f>
        <v>未使用</v>
      </c>
      <c r="EE415" s="35"/>
      <c r="EF415" s="34" t="str">
        <f>CONCATENATE(L415,M415)</f>
        <v>未使用</v>
      </c>
      <c r="EG415" s="35"/>
      <c r="EH415" s="22">
        <f>COUNTIF($DV$6:$EG$34,DV415)</f>
        <v>18</v>
      </c>
      <c r="EJ415" s="22">
        <f>COUNTIF($DV$6:$EG$34,DX415)</f>
        <v>18</v>
      </c>
      <c r="EL415" s="22">
        <f>COUNTIF($DV$6:$EG$34,DZ415)</f>
        <v>18</v>
      </c>
      <c r="EN415" s="22">
        <f>COUNTIF($DV$6:$EG$34,EB415)</f>
        <v>18</v>
      </c>
      <c r="EP415" s="22">
        <f>COUNTIF($DV$6:$EG$34,ED415)</f>
        <v>18</v>
      </c>
      <c r="ER415" s="22">
        <f>COUNTIF($DV$6:$EG$34,EF415)</f>
        <v>18</v>
      </c>
      <c r="ET415" s="34" t="str">
        <f>IF(DV415="未使用","",IF(EH415&lt;2,"","red"))</f>
        <v/>
      </c>
      <c r="EU415" s="35" t="str">
        <f>IF(B415="ボックスキー","",IF(C415="","red",FS415))</f>
        <v>red</v>
      </c>
      <c r="EV415" s="34" t="str">
        <f>IF(DX415="未使用","",IF(EJ415&lt;2,"","red"))</f>
        <v/>
      </c>
      <c r="EW415" s="35" t="str">
        <f>IF(D415="ボックスキー","",IF(E415="","red",FU415))</f>
        <v>red</v>
      </c>
      <c r="EX415" s="34" t="str">
        <f>IF(DZ415="未使用","",IF(EL415&lt;2,"","red"))</f>
        <v/>
      </c>
      <c r="EY415" s="35" t="str">
        <f>IF(F415="ボックスキー","",IF(G415="","red",FW415))</f>
        <v>red</v>
      </c>
      <c r="EZ415" s="34" t="str">
        <f>IF(EB415="未使用","",IF(EN415&lt;2,"","red"))</f>
        <v/>
      </c>
      <c r="FA415" s="35" t="str">
        <f>IF(H415="ボックスキー","",IF(I415="","red",FY415))</f>
        <v>red</v>
      </c>
      <c r="FB415" s="34" t="str">
        <f>IF(ED415="未使用","",IF(EP415&lt;2,"","red"))</f>
        <v/>
      </c>
      <c r="FC415" s="35" t="str">
        <f>IF(J415="ボックスキー","",IF(K415="","red",GA415))</f>
        <v>red</v>
      </c>
      <c r="FD415" s="34" t="str">
        <f>IF(EF415="未使用","",IF(ER415&lt;2,"","red"))</f>
        <v/>
      </c>
      <c r="FE415" s="35" t="str">
        <f>IF(L415="ボックスキー","",IF(M415="","red",GC415))</f>
        <v>red</v>
      </c>
      <c r="FF415" s="419"/>
      <c r="FG415" s="419"/>
      <c r="FH415" s="419"/>
      <c r="FI415" s="419"/>
      <c r="FJ415" s="419"/>
      <c r="FK415" s="419"/>
      <c r="FL415" s="419"/>
      <c r="FM415" s="419"/>
      <c r="FN415" s="419"/>
      <c r="FO415" s="419"/>
      <c r="FP415" s="419"/>
      <c r="FQ415" s="419"/>
      <c r="FR415" s="34"/>
      <c r="FS415" s="35" t="str">
        <f>IF(B415=$FG$6,INDEX($FG$7:$FG$18,C415),IF(B415=$FH$6,INDEX($FH$7:$FH$12,C415),IF(B415=$FI$6,INDEX($FI$7:$FI$18,C415),IF(B415=$FJ$6,INDEX($FJ$7:$FJ$56,C415),"none"))))</f>
        <v>none</v>
      </c>
      <c r="FT415" s="34"/>
      <c r="FU415" s="35" t="str">
        <f>IF(D415=$FG$6,INDEX($FG$7:$FG$18,E415),IF(D415=$FH$6,INDEX($FH$7:$FH$12,E415),IF(D415=$FI$6,INDEX($FI$7:$FI$18,E415),IF(D415=$FJ$6,INDEX($FJ$7:$FJ$56,E415),"none"))))</f>
        <v>none</v>
      </c>
      <c r="FV415" s="34"/>
      <c r="FW415" s="35" t="str">
        <f>IF(F415=$FG$6,INDEX($FG$7:$FG$18,G415),IF(F415=$FH$6,INDEX($FH$7:$FH$12,G415),IF(F415=$FI$6,INDEX($FI$7:$FI$18,G415),IF(F415=$FJ$6,INDEX($FJ$7:$FJ$56,G415),"none"))))</f>
        <v>none</v>
      </c>
      <c r="FX415" s="34"/>
      <c r="FY415" s="35" t="str">
        <f>IF(H415=$FG$6,INDEX($FG$7:$FG$18,I415),IF(H415=$FH$6,INDEX($FH$7:$FH$12,I415),IF(H415=$FI$6,INDEX($FI$7:$FI$18,I415),IF(H415=$FJ$6,INDEX($FJ$7:$FJ$56,I415),"none"))))</f>
        <v>none</v>
      </c>
      <c r="FZ415" s="34"/>
      <c r="GA415" s="35" t="str">
        <f>IF(J415=$FG$6,INDEX($FG$7:$FG$18,K415),IF(J415=$FH$6,INDEX($FH$7:$FH$12,K415),IF(J415=$FI$6,INDEX($FI$7:$FI$18,K415),IF(J415=$FJ$6,INDEX($FJ$7:$FJ$56,K415),"none"))))</f>
        <v>none</v>
      </c>
      <c r="GB415" s="34"/>
      <c r="GC415" s="35" t="str">
        <f>IF(L415=$FG$6,INDEX($FG$7:$FG$18,M415),IF(L415=$FH$6,INDEX($FH$7:$FH$12,M415),IF(L415=$FI$6,INDEX($FI$7:$FI$18,M415),IF(L415=$FJ$6,INDEX($FJ$7:$FJ$56,M415),"none"))))</f>
        <v>none</v>
      </c>
      <c r="GE415" s="1151" t="str">
        <f>IF($GF415="grey","grey","")</f>
        <v>grey</v>
      </c>
      <c r="GF415" s="1151" t="str">
        <f>IF($GG415="grey","grey","")</f>
        <v>grey</v>
      </c>
      <c r="GG415" s="1160" t="str">
        <f>IF(Q415="","grey",IF(COUNTIF(Q:Q,Q415)&gt;1,"red",IF(COUNTIF(_DK,Q415)&gt;0,"","red")))</f>
        <v>grey</v>
      </c>
      <c r="GH415" s="1151" t="str">
        <f>IF($GF415="grey","grey","")</f>
        <v>grey</v>
      </c>
      <c r="GI415" s="633" t="str">
        <f t="shared" ref="GI415:HR415" si="1109">IF(GI390="grey","grey",IF($GG415="grey","grey",IF(S415="","yellow",IF(COUNTIF($CT$6:$CT$21,S415)&gt;0,"","red"))))</f>
        <v>grey</v>
      </c>
      <c r="GJ415" s="633" t="str">
        <f t="shared" si="1109"/>
        <v>grey</v>
      </c>
      <c r="GK415" s="633" t="str">
        <f t="shared" si="1109"/>
        <v>grey</v>
      </c>
      <c r="GL415" s="633" t="str">
        <f t="shared" si="1109"/>
        <v>grey</v>
      </c>
      <c r="GM415" s="633" t="str">
        <f t="shared" si="1109"/>
        <v>grey</v>
      </c>
      <c r="GN415" s="633" t="str">
        <f t="shared" si="1109"/>
        <v>grey</v>
      </c>
      <c r="GO415" s="633" t="str">
        <f t="shared" si="1109"/>
        <v>grey</v>
      </c>
      <c r="GP415" s="633" t="str">
        <f t="shared" si="1109"/>
        <v>grey</v>
      </c>
      <c r="GQ415" s="633" t="str">
        <f t="shared" si="1109"/>
        <v>grey</v>
      </c>
      <c r="GR415" s="633" t="str">
        <f t="shared" si="1109"/>
        <v>grey</v>
      </c>
      <c r="GS415" s="633" t="str">
        <f t="shared" si="1109"/>
        <v>grey</v>
      </c>
      <c r="GT415" s="633" t="str">
        <f t="shared" si="1109"/>
        <v>grey</v>
      </c>
      <c r="GU415" s="633" t="str">
        <f t="shared" si="1109"/>
        <v>grey</v>
      </c>
      <c r="GV415" s="633" t="str">
        <f t="shared" si="1109"/>
        <v>grey</v>
      </c>
      <c r="GW415" s="633" t="str">
        <f t="shared" si="1109"/>
        <v>grey</v>
      </c>
      <c r="GX415" s="633" t="str">
        <f t="shared" si="1109"/>
        <v>grey</v>
      </c>
      <c r="GY415" s="633" t="str">
        <f t="shared" si="1109"/>
        <v>grey</v>
      </c>
      <c r="GZ415" s="633" t="str">
        <f t="shared" si="1109"/>
        <v>grey</v>
      </c>
      <c r="HA415" s="633" t="str">
        <f t="shared" si="1109"/>
        <v>grey</v>
      </c>
      <c r="HB415" s="633" t="str">
        <f t="shared" si="1109"/>
        <v>grey</v>
      </c>
      <c r="HC415" s="633" t="str">
        <f t="shared" si="1109"/>
        <v>grey</v>
      </c>
      <c r="HD415" s="633" t="str">
        <f t="shared" si="1109"/>
        <v>grey</v>
      </c>
      <c r="HE415" s="633" t="str">
        <f t="shared" si="1109"/>
        <v>grey</v>
      </c>
      <c r="HF415" s="633" t="str">
        <f t="shared" si="1109"/>
        <v>grey</v>
      </c>
      <c r="HG415" s="633" t="str">
        <f t="shared" si="1109"/>
        <v>grey</v>
      </c>
      <c r="HH415" s="633" t="str">
        <f t="shared" si="1109"/>
        <v>grey</v>
      </c>
      <c r="HI415" s="633" t="str">
        <f t="shared" si="1109"/>
        <v>grey</v>
      </c>
      <c r="HJ415" s="633" t="str">
        <f t="shared" si="1109"/>
        <v>grey</v>
      </c>
      <c r="HK415" s="633" t="str">
        <f t="shared" si="1109"/>
        <v>grey</v>
      </c>
      <c r="HL415" s="633" t="str">
        <f t="shared" si="1109"/>
        <v>grey</v>
      </c>
      <c r="HM415" s="633" t="str">
        <f t="shared" si="1109"/>
        <v>grey</v>
      </c>
      <c r="HN415" s="633" t="str">
        <f t="shared" si="1109"/>
        <v>grey</v>
      </c>
      <c r="HO415" s="633" t="str">
        <f t="shared" si="1109"/>
        <v>grey</v>
      </c>
      <c r="HP415" s="633" t="str">
        <f t="shared" si="1109"/>
        <v>grey</v>
      </c>
      <c r="HQ415" s="633" t="str">
        <f t="shared" si="1109"/>
        <v>grey</v>
      </c>
      <c r="HR415" s="633" t="str">
        <f t="shared" si="1109"/>
        <v>grey</v>
      </c>
      <c r="HS415" s="1162" t="str">
        <f t="shared" ref="HS415" si="1110">IF($GG415="grey","grey",IF(BC415="","",IF(COUNTIF($CV$6:$CV$7,BC415)&gt;0,"","red")))</f>
        <v>grey</v>
      </c>
      <c r="HT415" s="1151" t="str">
        <f t="shared" ref="HT415:HU415" si="1111">IF($GG415="grey","grey","")</f>
        <v>grey</v>
      </c>
      <c r="HU415" s="1160" t="str">
        <f t="shared" si="1111"/>
        <v>grey</v>
      </c>
    </row>
    <row r="416" spans="2:229">
      <c r="B416" s="1175" t="str">
        <f>IFERROR(INDEX($DV:$DV,ROW()),"")&amp;""</f>
        <v/>
      </c>
      <c r="C416" s="1176"/>
      <c r="D416" s="1177" t="str">
        <f>IFERROR(INDEX($DX:$DX,ROW()),"")&amp;""</f>
        <v/>
      </c>
      <c r="E416" s="1176"/>
      <c r="F416" s="1175" t="str">
        <f>IFERROR(INDEX($DZ:$DZ,ROW()),"")&amp;""</f>
        <v/>
      </c>
      <c r="G416" s="1176"/>
      <c r="H416" s="1175" t="str">
        <f>IFERROR(INDEX($EB:$EB,ROW()),"")&amp;""</f>
        <v/>
      </c>
      <c r="I416" s="1176"/>
      <c r="J416" s="1175" t="str">
        <f>IFERROR(INDEX($ED:$ED,ROW()),"")&amp;""</f>
        <v/>
      </c>
      <c r="K416" s="1176"/>
      <c r="L416" s="1175" t="str">
        <f>IFERROR(INDEX($EF:$EF,ROW()),"")&amp;""</f>
        <v/>
      </c>
      <c r="M416" s="1176"/>
      <c r="O416" s="1152"/>
      <c r="P416" s="1152"/>
      <c r="Q416" s="1161"/>
      <c r="R416" s="1152"/>
      <c r="S416" s="635" t="s">
        <v>643</v>
      </c>
      <c r="T416" s="635" t="s">
        <v>643</v>
      </c>
      <c r="U416" s="635" t="s">
        <v>643</v>
      </c>
      <c r="V416" s="635" t="s">
        <v>643</v>
      </c>
      <c r="W416" s="635" t="s">
        <v>643</v>
      </c>
      <c r="X416" s="635" t="s">
        <v>643</v>
      </c>
      <c r="Y416" s="635" t="s">
        <v>643</v>
      </c>
      <c r="Z416" s="635" t="s">
        <v>643</v>
      </c>
      <c r="AA416" s="635" t="s">
        <v>643</v>
      </c>
      <c r="AB416" s="635" t="s">
        <v>643</v>
      </c>
      <c r="AC416" s="635" t="s">
        <v>643</v>
      </c>
      <c r="AD416" s="635" t="s">
        <v>643</v>
      </c>
      <c r="AE416" s="635" t="s">
        <v>643</v>
      </c>
      <c r="AF416" s="635" t="s">
        <v>643</v>
      </c>
      <c r="AG416" s="635" t="s">
        <v>643</v>
      </c>
      <c r="AH416" s="635" t="s">
        <v>643</v>
      </c>
      <c r="AI416" s="635" t="s">
        <v>643</v>
      </c>
      <c r="AJ416" s="635" t="s">
        <v>643</v>
      </c>
      <c r="AK416" s="635" t="s">
        <v>643</v>
      </c>
      <c r="AL416" s="635" t="s">
        <v>643</v>
      </c>
      <c r="AM416" s="635" t="s">
        <v>643</v>
      </c>
      <c r="AN416" s="635" t="s">
        <v>643</v>
      </c>
      <c r="AO416" s="635" t="s">
        <v>643</v>
      </c>
      <c r="AP416" s="635" t="s">
        <v>643</v>
      </c>
      <c r="AQ416" s="635" t="s">
        <v>643</v>
      </c>
      <c r="AR416" s="635" t="s">
        <v>643</v>
      </c>
      <c r="AS416" s="635" t="s">
        <v>643</v>
      </c>
      <c r="AT416" s="635" t="s">
        <v>643</v>
      </c>
      <c r="AU416" s="635" t="s">
        <v>643</v>
      </c>
      <c r="AV416" s="635" t="s">
        <v>643</v>
      </c>
      <c r="AW416" s="635" t="s">
        <v>643</v>
      </c>
      <c r="AX416" s="635" t="s">
        <v>643</v>
      </c>
      <c r="AY416" s="635" t="s">
        <v>643</v>
      </c>
      <c r="AZ416" s="635" t="s">
        <v>643</v>
      </c>
      <c r="BA416" s="635" t="s">
        <v>643</v>
      </c>
      <c r="BB416" s="635" t="s">
        <v>643</v>
      </c>
      <c r="BC416" s="1179"/>
      <c r="BD416" s="1152"/>
      <c r="BE416" s="1181"/>
      <c r="BP416" s="50" t="e">
        <f>INDEX(番号!$CA$5:$CB$44,C415,2)</f>
        <v>#VALUE!</v>
      </c>
      <c r="BQ416" s="50" t="str">
        <f>IF(C415="","",IF(BP416="",INDEX(番号!$CA$44:$CB414,C415,2),BP416))</f>
        <v/>
      </c>
      <c r="BR416" s="50" t="e">
        <f>INDEX(番号!$CC$5:$CE$52,C415,3)</f>
        <v>#VALUE!</v>
      </c>
      <c r="BS416" s="50" t="str">
        <f>IF(C415="","",IF(BR416="0",INDEX(番号!$CC$5:$CE$52,C415,2),BR416))&amp;""</f>
        <v/>
      </c>
      <c r="BT416" s="50" t="e">
        <f>INDEX(番号!$CA$5:$CB$44,E415,2)</f>
        <v>#VALUE!</v>
      </c>
      <c r="BU416" s="50" t="str">
        <f>IF(E415="","",IF(BT416="",INDEX(番号!$CA$44:$CB414,E415,2),BT416))&amp;""</f>
        <v/>
      </c>
      <c r="BV416" s="50" t="e">
        <f>INDEX(番号!$CC$5:$CE$52,E415,3)</f>
        <v>#VALUE!</v>
      </c>
      <c r="BW416" s="50" t="str">
        <f>IF(E415="","",IF(BV416="0",INDEX(番号!$CC$5:$CE$52,E415,2),BV416))&amp;""</f>
        <v/>
      </c>
      <c r="BX416" s="50" t="e">
        <f>INDEX(番号!$CA$5:$CB$44,G415,2)</f>
        <v>#VALUE!</v>
      </c>
      <c r="BY416" s="50" t="str">
        <f>IF(G415="","",IF(BX416="",INDEX(番号!$CA$44:$CB414,G415,2),BX416))&amp;""</f>
        <v/>
      </c>
      <c r="BZ416" s="50" t="e">
        <f>INDEX(番号!$CC$5:$CE$52,G415,3)</f>
        <v>#VALUE!</v>
      </c>
      <c r="CA416" s="50" t="str">
        <f>IF(G415="","",IF(BZ416="0",INDEX(番号!$CC$5:$CE$52,G415,2),BZ416))&amp;""</f>
        <v/>
      </c>
      <c r="CB416" s="50" t="e">
        <f>INDEX(番号!$CA$5:$CB$44,I415,2)</f>
        <v>#VALUE!</v>
      </c>
      <c r="CC416" s="50" t="str">
        <f>IF(I415="","",IF(CB416="",INDEX(番号!$CA$44:$CB414,I415,2),CB416))&amp;""</f>
        <v/>
      </c>
      <c r="CD416" s="50" t="e">
        <f>INDEX(番号!$CC$5:$CE$52,I415,3)</f>
        <v>#VALUE!</v>
      </c>
      <c r="CE416" s="50" t="str">
        <f>IF(I415="","",IF(CD416="0",INDEX(番号!$CC$5:$CE$52,I415,2),CD416))&amp;""</f>
        <v/>
      </c>
      <c r="CF416" s="50" t="e">
        <f>INDEX(番号!$CA$5:$CB$44,K415,2)</f>
        <v>#VALUE!</v>
      </c>
      <c r="CG416" s="50" t="str">
        <f>IF(K415="","",IF(CF416="",INDEX(番号!$CA$5:$CB$44,K415,1),CF416))&amp;""</f>
        <v/>
      </c>
      <c r="CH416" s="50" t="e">
        <f>INDEX(番号!$CC$5:$CE$52,K415,3)</f>
        <v>#VALUE!</v>
      </c>
      <c r="CI416" s="50" t="str">
        <f>IF(K415="","",IF(CH416="0",INDEX(番号!$CC$5:$CE$52,K415,2),CH416))&amp;""</f>
        <v/>
      </c>
      <c r="CJ416" s="50" t="e">
        <f>INDEX(番号!$CA$5:$CB$44,M415,2)</f>
        <v>#VALUE!</v>
      </c>
      <c r="CK416" s="50" t="str">
        <f>IF(M415="","",IF(CJ416="",INDEX(番号!$CA$5:$CB$44,M415,1),CJ416))&amp;""</f>
        <v/>
      </c>
      <c r="CL416" s="50" t="e">
        <f>INDEX(番号!$CC$5:$CE$52,M415,3)</f>
        <v>#VALUE!</v>
      </c>
      <c r="CM416" s="50" t="str">
        <f>IF(M415="","",IF(CL416="0",INDEX(番号!$CC$5:$CE$52,M415,2),CL416))&amp;""</f>
        <v/>
      </c>
      <c r="DA416" s="1153" t="str">
        <f>IF(DA414="grey","grey","")</f>
        <v>grey</v>
      </c>
      <c r="DB416" s="1154"/>
      <c r="DC416" s="1153" t="str">
        <f>IF(DC414="grey","grey","")</f>
        <v>grey</v>
      </c>
      <c r="DD416" s="1154"/>
      <c r="DE416" s="1153" t="str">
        <f>IF(DE414="grey","grey","")</f>
        <v>grey</v>
      </c>
      <c r="DF416" s="1154"/>
      <c r="DG416" s="1153" t="str">
        <f>IF(DG414="grey","grey","")</f>
        <v>grey</v>
      </c>
      <c r="DH416" s="1154"/>
      <c r="DI416" s="1153" t="str">
        <f>IF(DI414="grey","grey","")</f>
        <v>grey</v>
      </c>
      <c r="DJ416" s="1154"/>
      <c r="DK416" s="1153" t="str">
        <f>IF(DK414="grey","grey","")</f>
        <v>grey</v>
      </c>
      <c r="DL416" s="1154"/>
      <c r="DM416" s="22" t="str">
        <f>IFERROR(INDEX(内線情報!$BL$5:$BL$41,MATCH(R416,内線情報!$AI$5:$AI$43,0),1),"")</f>
        <v/>
      </c>
      <c r="DS416" s="1141"/>
      <c r="DV416" s="1153" t="str">
        <f>IF(B415="DK",BQ416,IF(B415="NK",BS416,""))</f>
        <v/>
      </c>
      <c r="DW416" s="1154"/>
      <c r="DX416" s="1155" t="str">
        <f>IF(D415="DK",BU416,IF(D415="NK",BW416,""))</f>
        <v/>
      </c>
      <c r="DY416" s="1156"/>
      <c r="DZ416" s="1155" t="str">
        <f>IF(F415="DK",BY416,IF(F415="NK",CA416,""))</f>
        <v/>
      </c>
      <c r="EA416" s="1156"/>
      <c r="EB416" s="1155" t="str">
        <f>IF(H415="DK",CC416,IF(H415="NK",CE416,""))</f>
        <v/>
      </c>
      <c r="EC416" s="1156"/>
      <c r="ED416" s="1155" t="str">
        <f>IF(J415="DK",CG416,IF(J415="NK",CI416,""))</f>
        <v/>
      </c>
      <c r="EE416" s="1156"/>
      <c r="EF416" s="1155" t="str">
        <f>IF(L415="DK",CK416,IF(L415="NK",CM416,""))</f>
        <v/>
      </c>
      <c r="EG416" s="1156"/>
      <c r="ET416" s="1153"/>
      <c r="EU416" s="1154"/>
      <c r="EV416" s="1153"/>
      <c r="EW416" s="1154"/>
      <c r="EX416" s="1153"/>
      <c r="EY416" s="1154"/>
      <c r="EZ416" s="1153"/>
      <c r="FA416" s="1154"/>
      <c r="FB416" s="1153"/>
      <c r="FC416" s="1154"/>
      <c r="FD416" s="1153"/>
      <c r="FE416" s="1154"/>
      <c r="FF416" s="411"/>
      <c r="FG416" s="411"/>
      <c r="FH416" s="411"/>
      <c r="FI416" s="411"/>
      <c r="FJ416" s="411"/>
      <c r="FK416" s="411"/>
      <c r="FL416" s="411"/>
      <c r="FM416" s="411"/>
      <c r="FN416" s="411"/>
      <c r="FO416" s="411"/>
      <c r="FP416" s="411"/>
      <c r="FQ416" s="411"/>
      <c r="FR416" s="1153"/>
      <c r="FS416" s="1154"/>
      <c r="FT416" s="1153"/>
      <c r="FU416" s="1154"/>
      <c r="FV416" s="1153"/>
      <c r="FW416" s="1154"/>
      <c r="FX416" s="1153"/>
      <c r="FY416" s="1154"/>
      <c r="FZ416" s="1153"/>
      <c r="GA416" s="1154"/>
      <c r="GB416" s="1153"/>
      <c r="GC416" s="1154"/>
      <c r="GE416" s="1152"/>
      <c r="GF416" s="1152"/>
      <c r="GG416" s="1161"/>
      <c r="GH416" s="1152"/>
      <c r="GI416" s="633" t="str">
        <f t="shared" ref="GI416:HR416" si="1112">IF(GI390="grey","grey",IF($GG415="grey","grey",IF(S416="","yellow",IF(COUNTIF($CW$6:$CW$7,S416)&gt;0,"","red"))))</f>
        <v>grey</v>
      </c>
      <c r="GJ416" s="633" t="str">
        <f t="shared" si="1112"/>
        <v>grey</v>
      </c>
      <c r="GK416" s="633" t="str">
        <f t="shared" si="1112"/>
        <v>grey</v>
      </c>
      <c r="GL416" s="633" t="str">
        <f t="shared" si="1112"/>
        <v>grey</v>
      </c>
      <c r="GM416" s="633" t="str">
        <f t="shared" si="1112"/>
        <v>grey</v>
      </c>
      <c r="GN416" s="633" t="str">
        <f t="shared" si="1112"/>
        <v>grey</v>
      </c>
      <c r="GO416" s="633" t="str">
        <f t="shared" si="1112"/>
        <v>grey</v>
      </c>
      <c r="GP416" s="633" t="str">
        <f t="shared" si="1112"/>
        <v>grey</v>
      </c>
      <c r="GQ416" s="633" t="str">
        <f t="shared" si="1112"/>
        <v>grey</v>
      </c>
      <c r="GR416" s="633" t="str">
        <f t="shared" si="1112"/>
        <v>grey</v>
      </c>
      <c r="GS416" s="633" t="str">
        <f t="shared" si="1112"/>
        <v>grey</v>
      </c>
      <c r="GT416" s="633" t="str">
        <f t="shared" si="1112"/>
        <v>grey</v>
      </c>
      <c r="GU416" s="633" t="str">
        <f t="shared" si="1112"/>
        <v>grey</v>
      </c>
      <c r="GV416" s="633" t="str">
        <f t="shared" si="1112"/>
        <v>grey</v>
      </c>
      <c r="GW416" s="633" t="str">
        <f t="shared" si="1112"/>
        <v>grey</v>
      </c>
      <c r="GX416" s="633" t="str">
        <f t="shared" si="1112"/>
        <v>grey</v>
      </c>
      <c r="GY416" s="633" t="str">
        <f t="shared" si="1112"/>
        <v>grey</v>
      </c>
      <c r="GZ416" s="633" t="str">
        <f t="shared" si="1112"/>
        <v>grey</v>
      </c>
      <c r="HA416" s="633" t="str">
        <f t="shared" si="1112"/>
        <v>grey</v>
      </c>
      <c r="HB416" s="633" t="str">
        <f t="shared" si="1112"/>
        <v>grey</v>
      </c>
      <c r="HC416" s="633" t="str">
        <f t="shared" si="1112"/>
        <v>grey</v>
      </c>
      <c r="HD416" s="633" t="str">
        <f t="shared" si="1112"/>
        <v>grey</v>
      </c>
      <c r="HE416" s="633" t="str">
        <f t="shared" si="1112"/>
        <v>grey</v>
      </c>
      <c r="HF416" s="633" t="str">
        <f t="shared" si="1112"/>
        <v>grey</v>
      </c>
      <c r="HG416" s="633" t="str">
        <f t="shared" si="1112"/>
        <v>grey</v>
      </c>
      <c r="HH416" s="633" t="str">
        <f t="shared" si="1112"/>
        <v>grey</v>
      </c>
      <c r="HI416" s="633" t="str">
        <f t="shared" si="1112"/>
        <v>grey</v>
      </c>
      <c r="HJ416" s="633" t="str">
        <f t="shared" si="1112"/>
        <v>grey</v>
      </c>
      <c r="HK416" s="633" t="str">
        <f t="shared" si="1112"/>
        <v>grey</v>
      </c>
      <c r="HL416" s="633" t="str">
        <f t="shared" si="1112"/>
        <v>grey</v>
      </c>
      <c r="HM416" s="633" t="str">
        <f t="shared" si="1112"/>
        <v>grey</v>
      </c>
      <c r="HN416" s="633" t="str">
        <f t="shared" si="1112"/>
        <v>grey</v>
      </c>
      <c r="HO416" s="633" t="str">
        <f t="shared" si="1112"/>
        <v>grey</v>
      </c>
      <c r="HP416" s="633" t="str">
        <f t="shared" si="1112"/>
        <v>grey</v>
      </c>
      <c r="HQ416" s="633" t="str">
        <f t="shared" si="1112"/>
        <v>grey</v>
      </c>
      <c r="HR416" s="633" t="str">
        <f t="shared" si="1112"/>
        <v>grey</v>
      </c>
      <c r="HS416" s="1163"/>
      <c r="HT416" s="1152"/>
      <c r="HU416" s="1161"/>
    </row>
    <row r="417" spans="2:229">
      <c r="B417" s="1175" t="str">
        <f>IFERROR(INDEX($DV:$DV,ROW()),"")&amp;""</f>
        <v/>
      </c>
      <c r="C417" s="1176"/>
      <c r="D417" s="1177" t="str">
        <f>IFERROR(INDEX($DX:$DX,ROW()),"")&amp;""</f>
        <v/>
      </c>
      <c r="E417" s="1176"/>
      <c r="F417" s="1175" t="str">
        <f>IFERROR(INDEX($DZ:$DZ,ROW()),"")&amp;""</f>
        <v/>
      </c>
      <c r="G417" s="1176"/>
      <c r="H417" s="1175" t="str">
        <f>IFERROR(INDEX($EB:$EB,ROW()),"")&amp;""</f>
        <v/>
      </c>
      <c r="I417" s="1176"/>
      <c r="J417" s="1175" t="str">
        <f>IFERROR(INDEX($ED:$ED,ROW()),"")&amp;""</f>
        <v/>
      </c>
      <c r="K417" s="1176"/>
      <c r="L417" s="1175" t="str">
        <f>IFERROR(INDEX($EF:$EF,ROW()),"")&amp;""</f>
        <v/>
      </c>
      <c r="M417" s="1176"/>
      <c r="O417" s="1151">
        <v>13</v>
      </c>
      <c r="P417" s="1151" t="str">
        <f>IFERROR(INDEX(内線情報!$C$5:$C$54,MATCH($Q417,内線情報!$B$5:$B$54,0)),"")&amp;""</f>
        <v/>
      </c>
      <c r="Q417" s="1160"/>
      <c r="R417" s="1151" t="str">
        <f>IFERROR(INDEX(内線情報!$D$5:$D$54,MATCH($Q417,内線情報!$B$5:$B$54,0)),"")&amp;""</f>
        <v/>
      </c>
      <c r="S417" s="634" t="s">
        <v>643</v>
      </c>
      <c r="T417" s="634" t="s">
        <v>643</v>
      </c>
      <c r="U417" s="634" t="s">
        <v>643</v>
      </c>
      <c r="V417" s="634" t="s">
        <v>643</v>
      </c>
      <c r="W417" s="634" t="s">
        <v>643</v>
      </c>
      <c r="X417" s="634" t="s">
        <v>643</v>
      </c>
      <c r="Y417" s="634" t="s">
        <v>643</v>
      </c>
      <c r="Z417" s="634" t="s">
        <v>643</v>
      </c>
      <c r="AA417" s="634" t="s">
        <v>643</v>
      </c>
      <c r="AB417" s="634" t="s">
        <v>643</v>
      </c>
      <c r="AC417" s="634" t="s">
        <v>643</v>
      </c>
      <c r="AD417" s="634" t="s">
        <v>643</v>
      </c>
      <c r="AE417" s="634" t="s">
        <v>643</v>
      </c>
      <c r="AF417" s="634" t="s">
        <v>643</v>
      </c>
      <c r="AG417" s="634" t="s">
        <v>643</v>
      </c>
      <c r="AH417" s="634" t="s">
        <v>643</v>
      </c>
      <c r="AI417" s="634" t="s">
        <v>643</v>
      </c>
      <c r="AJ417" s="634" t="s">
        <v>643</v>
      </c>
      <c r="AK417" s="634" t="s">
        <v>643</v>
      </c>
      <c r="AL417" s="634" t="s">
        <v>643</v>
      </c>
      <c r="AM417" s="634" t="s">
        <v>643</v>
      </c>
      <c r="AN417" s="634" t="s">
        <v>643</v>
      </c>
      <c r="AO417" s="634" t="s">
        <v>643</v>
      </c>
      <c r="AP417" s="634" t="s">
        <v>643</v>
      </c>
      <c r="AQ417" s="634" t="s">
        <v>643</v>
      </c>
      <c r="AR417" s="634" t="s">
        <v>643</v>
      </c>
      <c r="AS417" s="634" t="s">
        <v>643</v>
      </c>
      <c r="AT417" s="634" t="s">
        <v>643</v>
      </c>
      <c r="AU417" s="634" t="s">
        <v>643</v>
      </c>
      <c r="AV417" s="634" t="s">
        <v>643</v>
      </c>
      <c r="AW417" s="634" t="s">
        <v>643</v>
      </c>
      <c r="AX417" s="634" t="s">
        <v>643</v>
      </c>
      <c r="AY417" s="634" t="s">
        <v>643</v>
      </c>
      <c r="AZ417" s="634" t="s">
        <v>643</v>
      </c>
      <c r="BA417" s="634" t="s">
        <v>643</v>
      </c>
      <c r="BB417" s="634" t="s">
        <v>643</v>
      </c>
      <c r="BC417" s="1178" t="s">
        <v>643</v>
      </c>
      <c r="BD417" s="1151" t="str">
        <f>IFERROR(IF(Q417="","",IF(ISBLANK(INDEX(内線情報!$G$5:$G$54,Q417)),1,DS417)),"")&amp;""</f>
        <v/>
      </c>
      <c r="BE417" s="1180"/>
      <c r="BP417" s="50" t="s">
        <v>585</v>
      </c>
      <c r="BQ417" s="50" t="str">
        <f>IF(C415="","",INDEX(外線情報!$K$5:$K$16,C415,1))&amp;""</f>
        <v/>
      </c>
      <c r="BR417" s="50" t="s">
        <v>417</v>
      </c>
      <c r="BS417" s="50" t="str">
        <f>IF(C415="","",INDEX(NK･NKG!$CG$5:$CG$52,C415,1))&amp;""</f>
        <v/>
      </c>
      <c r="BT417" s="50" t="s">
        <v>585</v>
      </c>
      <c r="BU417" s="50" t="str">
        <f>IF(E415="","",INDEX(外線情報!$K$5:$K$16,E415,1))&amp;""</f>
        <v/>
      </c>
      <c r="BV417" s="50" t="s">
        <v>417</v>
      </c>
      <c r="BW417" s="50" t="str">
        <f>IF(E415="","",INDEX(NK･NKG!$CG$5:$CG$52,E415,1))&amp;""</f>
        <v/>
      </c>
      <c r="BX417" s="50" t="s">
        <v>585</v>
      </c>
      <c r="BY417" s="50" t="str">
        <f>IF(G415="","",INDEX(外線情報!$K$5:$K$16,G415,1))&amp;""</f>
        <v/>
      </c>
      <c r="BZ417" s="50" t="s">
        <v>417</v>
      </c>
      <c r="CA417" s="50" t="str">
        <f>IF(G415="","",INDEX(NK･NKG!$CG$5:$CG$52,G415,1))&amp;""</f>
        <v/>
      </c>
      <c r="CB417" s="50" t="s">
        <v>585</v>
      </c>
      <c r="CC417" s="50" t="str">
        <f>IF(I415="","",INDEX(外線情報!$K$5:$K$16,I415,1))&amp;""</f>
        <v/>
      </c>
      <c r="CD417" s="50" t="s">
        <v>417</v>
      </c>
      <c r="CE417" s="50" t="str">
        <f>IF(I415="","",INDEX(NK･NKG!$CG$5:$CG$52,I415,1))&amp;""</f>
        <v/>
      </c>
      <c r="CF417" s="50" t="s">
        <v>585</v>
      </c>
      <c r="CG417" s="50" t="str">
        <f>IF(K415="","",INDEX(外線情報!$K$5:$K$16,K415,1))&amp;""</f>
        <v/>
      </c>
      <c r="CH417" s="50" t="s">
        <v>417</v>
      </c>
      <c r="CI417" s="50" t="str">
        <f>IF(K415="","",INDEX(NK･NKG!$CG$5:$CG$52,K415,1))&amp;""</f>
        <v/>
      </c>
      <c r="CJ417" s="50" t="s">
        <v>585</v>
      </c>
      <c r="CK417" s="50" t="str">
        <f>IF(M415="","",INDEX(外線情報!$K$5:$K$16,M415,1))&amp;""</f>
        <v/>
      </c>
      <c r="CL417" s="50" t="s">
        <v>417</v>
      </c>
      <c r="CM417" s="50" t="str">
        <f>IF(M415="","",INDEX(NK･NKG!$CG$5:$CG$52,M415,1))&amp;""</f>
        <v/>
      </c>
      <c r="DA417" s="1153" t="str">
        <f t="shared" ref="DA417" si="1113">IF(DA414="grey","grey","")</f>
        <v>grey</v>
      </c>
      <c r="DB417" s="1154"/>
      <c r="DC417" s="1153" t="str">
        <f t="shared" ref="DC417" si="1114">IF(DC414="grey","grey","")</f>
        <v>grey</v>
      </c>
      <c r="DD417" s="1154"/>
      <c r="DE417" s="1153" t="str">
        <f t="shared" ref="DE417" si="1115">IF(DE414="grey","grey","")</f>
        <v>grey</v>
      </c>
      <c r="DF417" s="1154"/>
      <c r="DG417" s="1153" t="str">
        <f t="shared" ref="DG417" si="1116">IF(DG414="grey","grey","")</f>
        <v>grey</v>
      </c>
      <c r="DH417" s="1154"/>
      <c r="DI417" s="1153" t="str">
        <f t="shared" ref="DI417" si="1117">IF(DI414="grey","grey","")</f>
        <v>grey</v>
      </c>
      <c r="DJ417" s="1154"/>
      <c r="DK417" s="1153" t="str">
        <f t="shared" ref="DK417" si="1118">IF(DK414="grey","grey","")</f>
        <v>grey</v>
      </c>
      <c r="DL417" s="1154"/>
      <c r="DM417" s="22" t="str">
        <f>IFERROR(INDEX(内線情報!$BL$5:$BL$41,MATCH(R417,内線情報!$AI$5:$AI$43,0),1),"")</f>
        <v/>
      </c>
      <c r="DS417" s="1141" t="e">
        <f>INDEX(内線情報!$G$5:$G$54,MATCH(Q417,DK,0))</f>
        <v>#N/A</v>
      </c>
      <c r="DV417" s="1153" t="str">
        <f>IF(B415="IK",BQ417,IF(B415="NK",BS417,""))</f>
        <v/>
      </c>
      <c r="DW417" s="1154"/>
      <c r="DX417" s="1155" t="str">
        <f>IF(D415="IK",BU417,IF(D415="NK",BW417,""))</f>
        <v/>
      </c>
      <c r="DY417" s="1156"/>
      <c r="DZ417" s="1155" t="str">
        <f>IF(F415="IK",BY417,IF(F415="NK",CA417,""))</f>
        <v/>
      </c>
      <c r="EA417" s="1156"/>
      <c r="EB417" s="1155" t="str">
        <f>IF(H415="IK",CC417,IF(H415="NK",CE417,""))</f>
        <v/>
      </c>
      <c r="EC417" s="1156"/>
      <c r="ED417" s="1155" t="str">
        <f>IF(J415="IK",CG417,IF(J415="NK",CI417,""))</f>
        <v/>
      </c>
      <c r="EE417" s="1156"/>
      <c r="EF417" s="1155" t="str">
        <f>IF(L415="IK",CK417,IF(L415="NK",CM417,""))</f>
        <v/>
      </c>
      <c r="EG417" s="1156"/>
      <c r="ET417" s="1153"/>
      <c r="EU417" s="1154"/>
      <c r="EV417" s="1153"/>
      <c r="EW417" s="1154"/>
      <c r="EX417" s="1153"/>
      <c r="EY417" s="1154"/>
      <c r="EZ417" s="1153"/>
      <c r="FA417" s="1154"/>
      <c r="FB417" s="1153"/>
      <c r="FC417" s="1154"/>
      <c r="FD417" s="1153"/>
      <c r="FE417" s="1154"/>
      <c r="FF417" s="411"/>
      <c r="FG417" s="411"/>
      <c r="FH417" s="411"/>
      <c r="FI417" s="411"/>
      <c r="FJ417" s="411"/>
      <c r="FK417" s="411"/>
      <c r="FL417" s="411"/>
      <c r="FM417" s="411"/>
      <c r="FN417" s="411"/>
      <c r="FO417" s="411"/>
      <c r="FP417" s="411"/>
      <c r="FQ417" s="411"/>
      <c r="FR417" s="1153"/>
      <c r="FS417" s="1154"/>
      <c r="FT417" s="1153"/>
      <c r="FU417" s="1154"/>
      <c r="FV417" s="1153"/>
      <c r="FW417" s="1154"/>
      <c r="FX417" s="1153"/>
      <c r="FY417" s="1154"/>
      <c r="FZ417" s="1153"/>
      <c r="GA417" s="1154"/>
      <c r="GB417" s="1153"/>
      <c r="GC417" s="1154"/>
      <c r="GE417" s="1151" t="str">
        <f>IF($GF417="grey","grey","")</f>
        <v>grey</v>
      </c>
      <c r="GF417" s="1151" t="str">
        <f>IF($GG417="grey","grey","")</f>
        <v>grey</v>
      </c>
      <c r="GG417" s="1160" t="str">
        <f>IF(Q417="","grey",IF(COUNTIF(Q:Q,Q417)&gt;1,"red",IF(COUNTIF(_DK,Q417)&gt;0,"","red")))</f>
        <v>grey</v>
      </c>
      <c r="GH417" s="1151" t="str">
        <f>IF($GF417="grey","grey","")</f>
        <v>grey</v>
      </c>
      <c r="GI417" s="633" t="str">
        <f t="shared" ref="GI417:HR417" si="1119">IF(GI390="grey","grey",IF($GG417="grey","grey",IF(S417="","yellow",IF(COUNTIF($CT$6:$CT$21,S417)&gt;0,"","red"))))</f>
        <v>grey</v>
      </c>
      <c r="GJ417" s="633" t="str">
        <f t="shared" si="1119"/>
        <v>grey</v>
      </c>
      <c r="GK417" s="633" t="str">
        <f t="shared" si="1119"/>
        <v>grey</v>
      </c>
      <c r="GL417" s="633" t="str">
        <f t="shared" si="1119"/>
        <v>grey</v>
      </c>
      <c r="GM417" s="633" t="str">
        <f t="shared" si="1119"/>
        <v>grey</v>
      </c>
      <c r="GN417" s="633" t="str">
        <f t="shared" si="1119"/>
        <v>grey</v>
      </c>
      <c r="GO417" s="633" t="str">
        <f t="shared" si="1119"/>
        <v>grey</v>
      </c>
      <c r="GP417" s="633" t="str">
        <f t="shared" si="1119"/>
        <v>grey</v>
      </c>
      <c r="GQ417" s="633" t="str">
        <f t="shared" si="1119"/>
        <v>grey</v>
      </c>
      <c r="GR417" s="633" t="str">
        <f t="shared" si="1119"/>
        <v>grey</v>
      </c>
      <c r="GS417" s="633" t="str">
        <f t="shared" si="1119"/>
        <v>grey</v>
      </c>
      <c r="GT417" s="633" t="str">
        <f t="shared" si="1119"/>
        <v>grey</v>
      </c>
      <c r="GU417" s="633" t="str">
        <f t="shared" si="1119"/>
        <v>grey</v>
      </c>
      <c r="GV417" s="633" t="str">
        <f t="shared" si="1119"/>
        <v>grey</v>
      </c>
      <c r="GW417" s="633" t="str">
        <f t="shared" si="1119"/>
        <v>grey</v>
      </c>
      <c r="GX417" s="633" t="str">
        <f t="shared" si="1119"/>
        <v>grey</v>
      </c>
      <c r="GY417" s="633" t="str">
        <f t="shared" si="1119"/>
        <v>grey</v>
      </c>
      <c r="GZ417" s="633" t="str">
        <f t="shared" si="1119"/>
        <v>grey</v>
      </c>
      <c r="HA417" s="633" t="str">
        <f t="shared" si="1119"/>
        <v>grey</v>
      </c>
      <c r="HB417" s="633" t="str">
        <f t="shared" si="1119"/>
        <v>grey</v>
      </c>
      <c r="HC417" s="633" t="str">
        <f t="shared" si="1119"/>
        <v>grey</v>
      </c>
      <c r="HD417" s="633" t="str">
        <f t="shared" si="1119"/>
        <v>grey</v>
      </c>
      <c r="HE417" s="633" t="str">
        <f t="shared" si="1119"/>
        <v>grey</v>
      </c>
      <c r="HF417" s="633" t="str">
        <f t="shared" si="1119"/>
        <v>grey</v>
      </c>
      <c r="HG417" s="633" t="str">
        <f t="shared" si="1119"/>
        <v>grey</v>
      </c>
      <c r="HH417" s="633" t="str">
        <f t="shared" si="1119"/>
        <v>grey</v>
      </c>
      <c r="HI417" s="633" t="str">
        <f t="shared" si="1119"/>
        <v>grey</v>
      </c>
      <c r="HJ417" s="633" t="str">
        <f t="shared" si="1119"/>
        <v>grey</v>
      </c>
      <c r="HK417" s="633" t="str">
        <f t="shared" si="1119"/>
        <v>grey</v>
      </c>
      <c r="HL417" s="633" t="str">
        <f t="shared" si="1119"/>
        <v>grey</v>
      </c>
      <c r="HM417" s="633" t="str">
        <f t="shared" si="1119"/>
        <v>grey</v>
      </c>
      <c r="HN417" s="633" t="str">
        <f t="shared" si="1119"/>
        <v>grey</v>
      </c>
      <c r="HO417" s="633" t="str">
        <f t="shared" si="1119"/>
        <v>grey</v>
      </c>
      <c r="HP417" s="633" t="str">
        <f t="shared" si="1119"/>
        <v>grey</v>
      </c>
      <c r="HQ417" s="633" t="str">
        <f t="shared" si="1119"/>
        <v>grey</v>
      </c>
      <c r="HR417" s="633" t="str">
        <f t="shared" si="1119"/>
        <v>grey</v>
      </c>
      <c r="HS417" s="1162" t="str">
        <f t="shared" ref="HS417" si="1120">IF($GG417="grey","grey",IF(BC417="","",IF(COUNTIF($CV$6:$CV$7,BC417)&gt;0,"","red")))</f>
        <v>grey</v>
      </c>
      <c r="HT417" s="1151" t="str">
        <f t="shared" ref="HT417:HU417" si="1121">IF($GG417="grey","grey","")</f>
        <v>grey</v>
      </c>
      <c r="HU417" s="1160" t="str">
        <f t="shared" si="1121"/>
        <v>grey</v>
      </c>
    </row>
    <row r="418" spans="2:229">
      <c r="B418" s="1182" t="s">
        <v>1318</v>
      </c>
      <c r="C418" s="1183"/>
      <c r="D418" s="1182" t="s">
        <v>1318</v>
      </c>
      <c r="E418" s="1183"/>
      <c r="F418" s="1182" t="s">
        <v>1318</v>
      </c>
      <c r="G418" s="1183"/>
      <c r="H418" s="1182" t="s">
        <v>1318</v>
      </c>
      <c r="I418" s="1183"/>
      <c r="J418" s="1182" t="s">
        <v>1318</v>
      </c>
      <c r="K418" s="1183"/>
      <c r="L418" s="1182" t="s">
        <v>1318</v>
      </c>
      <c r="M418" s="1183"/>
      <c r="O418" s="1152"/>
      <c r="P418" s="1152"/>
      <c r="Q418" s="1161"/>
      <c r="R418" s="1152"/>
      <c r="S418" s="635" t="s">
        <v>643</v>
      </c>
      <c r="T418" s="635" t="s">
        <v>643</v>
      </c>
      <c r="U418" s="635" t="s">
        <v>643</v>
      </c>
      <c r="V418" s="635" t="s">
        <v>643</v>
      </c>
      <c r="W418" s="635" t="s">
        <v>643</v>
      </c>
      <c r="X418" s="635" t="s">
        <v>643</v>
      </c>
      <c r="Y418" s="635" t="s">
        <v>643</v>
      </c>
      <c r="Z418" s="635" t="s">
        <v>643</v>
      </c>
      <c r="AA418" s="635" t="s">
        <v>643</v>
      </c>
      <c r="AB418" s="635" t="s">
        <v>643</v>
      </c>
      <c r="AC418" s="635" t="s">
        <v>643</v>
      </c>
      <c r="AD418" s="635" t="s">
        <v>643</v>
      </c>
      <c r="AE418" s="635" t="s">
        <v>643</v>
      </c>
      <c r="AF418" s="635" t="s">
        <v>643</v>
      </c>
      <c r="AG418" s="635" t="s">
        <v>643</v>
      </c>
      <c r="AH418" s="635" t="s">
        <v>643</v>
      </c>
      <c r="AI418" s="635" t="s">
        <v>643</v>
      </c>
      <c r="AJ418" s="635" t="s">
        <v>643</v>
      </c>
      <c r="AK418" s="635" t="s">
        <v>643</v>
      </c>
      <c r="AL418" s="635" t="s">
        <v>643</v>
      </c>
      <c r="AM418" s="635" t="s">
        <v>643</v>
      </c>
      <c r="AN418" s="635" t="s">
        <v>643</v>
      </c>
      <c r="AO418" s="635" t="s">
        <v>643</v>
      </c>
      <c r="AP418" s="635" t="s">
        <v>643</v>
      </c>
      <c r="AQ418" s="635" t="s">
        <v>643</v>
      </c>
      <c r="AR418" s="635" t="s">
        <v>643</v>
      </c>
      <c r="AS418" s="635" t="s">
        <v>643</v>
      </c>
      <c r="AT418" s="635" t="s">
        <v>643</v>
      </c>
      <c r="AU418" s="635" t="s">
        <v>643</v>
      </c>
      <c r="AV418" s="635" t="s">
        <v>643</v>
      </c>
      <c r="AW418" s="635" t="s">
        <v>643</v>
      </c>
      <c r="AX418" s="635" t="s">
        <v>643</v>
      </c>
      <c r="AY418" s="635" t="s">
        <v>643</v>
      </c>
      <c r="AZ418" s="635" t="s">
        <v>643</v>
      </c>
      <c r="BA418" s="635" t="s">
        <v>643</v>
      </c>
      <c r="BB418" s="635" t="s">
        <v>643</v>
      </c>
      <c r="BC418" s="1179"/>
      <c r="BD418" s="1152"/>
      <c r="BE418" s="1181"/>
      <c r="DA418" s="1164" t="str">
        <f>IF(DA414="grey","grey",IF(AND(B415&lt;&gt;$BG$7,B415&lt;&gt;$BG$9,B415&lt;&gt;$BG$13,B415&lt;&gt;$BG$12),"grey",IF(B418="","yellow",IF(COUNTIF($CN$6:$CN$32,B418)&gt;0,"","red"))))</f>
        <v>grey</v>
      </c>
      <c r="DB418" s="1165"/>
      <c r="DC418" s="1164" t="str">
        <f>IF(DC414="grey","grey",IF(AND(D415&lt;&gt;$BG$7,D415&lt;&gt;$BG$9,D415&lt;&gt;$BG$13,D415&lt;&gt;$BG$12),"grey",IF(D418="","yellow",IF(COUNTIF($CN$6:$CN$32,D418)&gt;0,"","red"))))</f>
        <v>grey</v>
      </c>
      <c r="DD418" s="1165"/>
      <c r="DE418" s="1164" t="str">
        <f>IF(DE414="grey","grey",IF(AND(F415&lt;&gt;$BG$7,F415&lt;&gt;$BG$9,F415&lt;&gt;$BG$13,F415&lt;&gt;$BG$12),"grey",IF(F418="","yellow",IF(COUNTIF($CN$6:$CN$32,F418)&gt;0,"","red"))))</f>
        <v>grey</v>
      </c>
      <c r="DF418" s="1165"/>
      <c r="DG418" s="1164" t="str">
        <f>IF(DG414="grey","grey",IF(AND(H415&lt;&gt;$BG$7,H415&lt;&gt;$BG$9,H415&lt;&gt;$BG$13,H415&lt;&gt;$BG$12),"grey",IF(H418="","yellow",IF(COUNTIF($CN$6:$CN$32,H418)&gt;0,"","red"))))</f>
        <v>grey</v>
      </c>
      <c r="DH418" s="1165"/>
      <c r="DI418" s="1164" t="str">
        <f>IF(DI414="grey","grey",IF(AND(J415&lt;&gt;$BG$7,J415&lt;&gt;$BG$9,J415&lt;&gt;$BG$13,J415&lt;&gt;$BG$12),"grey",IF(J418="","yellow",IF(COUNTIF($CN$6:$CN$32,J418)&gt;0,"","red"))))</f>
        <v>grey</v>
      </c>
      <c r="DJ418" s="1165"/>
      <c r="DK418" s="1164" t="str">
        <f>IF(DK414="grey","grey",IF(AND(L415&lt;&gt;$BG$7,L415&lt;&gt;$BG$9,L415&lt;&gt;$BG$13,L415&lt;&gt;$BG$12),"grey",IF(L418="","yellow",IF(COUNTIF($CN$6:$CN$32,L418)&gt;0,"","red"))))</f>
        <v>grey</v>
      </c>
      <c r="DL418" s="1165"/>
      <c r="DM418" s="22" t="str">
        <f>IFERROR(INDEX(内線情報!$BL$5:$BL$41,MATCH(R418,内線情報!$AI$5:$AI$43,0),1),"")</f>
        <v/>
      </c>
      <c r="DR418" s="22">
        <f>MAX(DR$2:DR417)</f>
        <v>1</v>
      </c>
      <c r="DS418" s="1141"/>
      <c r="DV418" s="1153"/>
      <c r="DW418" s="1154"/>
      <c r="DX418" s="1153"/>
      <c r="DY418" s="1154"/>
      <c r="DZ418" s="1153"/>
      <c r="EA418" s="1154"/>
      <c r="EB418" s="1153"/>
      <c r="EC418" s="1154"/>
      <c r="ED418" s="1153"/>
      <c r="EE418" s="1154"/>
      <c r="EF418" s="1153"/>
      <c r="EG418" s="1154"/>
      <c r="ET418" s="1153"/>
      <c r="EU418" s="1154"/>
      <c r="EV418" s="1153"/>
      <c r="EW418" s="1154"/>
      <c r="EX418" s="1153"/>
      <c r="EY418" s="1154"/>
      <c r="EZ418" s="1153"/>
      <c r="FA418" s="1154"/>
      <c r="FB418" s="1153"/>
      <c r="FC418" s="1154"/>
      <c r="FD418" s="1153"/>
      <c r="FE418" s="1154"/>
      <c r="FF418" s="411"/>
      <c r="FG418" s="411"/>
      <c r="FH418" s="411"/>
      <c r="FI418" s="411"/>
      <c r="FJ418" s="411"/>
      <c r="FK418" s="411"/>
      <c r="FL418" s="411"/>
      <c r="FM418" s="411"/>
      <c r="FN418" s="411"/>
      <c r="FO418" s="411"/>
      <c r="FP418" s="411"/>
      <c r="FQ418" s="411"/>
      <c r="FR418" s="1153"/>
      <c r="FS418" s="1154"/>
      <c r="FT418" s="1153"/>
      <c r="FU418" s="1154"/>
      <c r="FV418" s="1153"/>
      <c r="FW418" s="1154"/>
      <c r="FX418" s="1153"/>
      <c r="FY418" s="1154"/>
      <c r="FZ418" s="1153"/>
      <c r="GA418" s="1154"/>
      <c r="GB418" s="1153"/>
      <c r="GC418" s="1154"/>
      <c r="GE418" s="1152"/>
      <c r="GF418" s="1152"/>
      <c r="GG418" s="1161"/>
      <c r="GH418" s="1152"/>
      <c r="GI418" s="633" t="str">
        <f t="shared" ref="GI418:HR418" si="1122">IF(GI390="grey","grey",IF($GG417="grey","grey",IF(S418="","yellow",IF(COUNTIF($CW$6:$CW$7,S418)&gt;0,"","red"))))</f>
        <v>grey</v>
      </c>
      <c r="GJ418" s="633" t="str">
        <f t="shared" si="1122"/>
        <v>grey</v>
      </c>
      <c r="GK418" s="633" t="str">
        <f t="shared" si="1122"/>
        <v>grey</v>
      </c>
      <c r="GL418" s="633" t="str">
        <f t="shared" si="1122"/>
        <v>grey</v>
      </c>
      <c r="GM418" s="633" t="str">
        <f t="shared" si="1122"/>
        <v>grey</v>
      </c>
      <c r="GN418" s="633" t="str">
        <f t="shared" si="1122"/>
        <v>grey</v>
      </c>
      <c r="GO418" s="633" t="str">
        <f t="shared" si="1122"/>
        <v>grey</v>
      </c>
      <c r="GP418" s="633" t="str">
        <f t="shared" si="1122"/>
        <v>grey</v>
      </c>
      <c r="GQ418" s="633" t="str">
        <f t="shared" si="1122"/>
        <v>grey</v>
      </c>
      <c r="GR418" s="633" t="str">
        <f t="shared" si="1122"/>
        <v>grey</v>
      </c>
      <c r="GS418" s="633" t="str">
        <f t="shared" si="1122"/>
        <v>grey</v>
      </c>
      <c r="GT418" s="633" t="str">
        <f t="shared" si="1122"/>
        <v>grey</v>
      </c>
      <c r="GU418" s="633" t="str">
        <f t="shared" si="1122"/>
        <v>grey</v>
      </c>
      <c r="GV418" s="633" t="str">
        <f t="shared" si="1122"/>
        <v>grey</v>
      </c>
      <c r="GW418" s="633" t="str">
        <f t="shared" si="1122"/>
        <v>grey</v>
      </c>
      <c r="GX418" s="633" t="str">
        <f t="shared" si="1122"/>
        <v>grey</v>
      </c>
      <c r="GY418" s="633" t="str">
        <f t="shared" si="1122"/>
        <v>grey</v>
      </c>
      <c r="GZ418" s="633" t="str">
        <f t="shared" si="1122"/>
        <v>grey</v>
      </c>
      <c r="HA418" s="633" t="str">
        <f t="shared" si="1122"/>
        <v>grey</v>
      </c>
      <c r="HB418" s="633" t="str">
        <f t="shared" si="1122"/>
        <v>grey</v>
      </c>
      <c r="HC418" s="633" t="str">
        <f t="shared" si="1122"/>
        <v>grey</v>
      </c>
      <c r="HD418" s="633" t="str">
        <f t="shared" si="1122"/>
        <v>grey</v>
      </c>
      <c r="HE418" s="633" t="str">
        <f t="shared" si="1122"/>
        <v>grey</v>
      </c>
      <c r="HF418" s="633" t="str">
        <f t="shared" si="1122"/>
        <v>grey</v>
      </c>
      <c r="HG418" s="633" t="str">
        <f t="shared" si="1122"/>
        <v>grey</v>
      </c>
      <c r="HH418" s="633" t="str">
        <f t="shared" si="1122"/>
        <v>grey</v>
      </c>
      <c r="HI418" s="633" t="str">
        <f t="shared" si="1122"/>
        <v>grey</v>
      </c>
      <c r="HJ418" s="633" t="str">
        <f t="shared" si="1122"/>
        <v>grey</v>
      </c>
      <c r="HK418" s="633" t="str">
        <f t="shared" si="1122"/>
        <v>grey</v>
      </c>
      <c r="HL418" s="633" t="str">
        <f t="shared" si="1122"/>
        <v>grey</v>
      </c>
      <c r="HM418" s="633" t="str">
        <f t="shared" si="1122"/>
        <v>grey</v>
      </c>
      <c r="HN418" s="633" t="str">
        <f t="shared" si="1122"/>
        <v>grey</v>
      </c>
      <c r="HO418" s="633" t="str">
        <f t="shared" si="1122"/>
        <v>grey</v>
      </c>
      <c r="HP418" s="633" t="str">
        <f t="shared" si="1122"/>
        <v>grey</v>
      </c>
      <c r="HQ418" s="633" t="str">
        <f t="shared" si="1122"/>
        <v>grey</v>
      </c>
      <c r="HR418" s="633" t="str">
        <f t="shared" si="1122"/>
        <v>grey</v>
      </c>
      <c r="HS418" s="1163"/>
      <c r="HT418" s="1152"/>
      <c r="HU418" s="1161"/>
    </row>
    <row r="419" spans="2:229">
      <c r="J419" s="39"/>
      <c r="K419" s="39"/>
      <c r="L419" s="39"/>
      <c r="M419" s="39"/>
      <c r="DI419" s="39"/>
      <c r="DJ419" s="39"/>
      <c r="DK419" s="39"/>
      <c r="DL419" s="39"/>
    </row>
    <row r="420" spans="2:229">
      <c r="B420" s="28" t="s">
        <v>17</v>
      </c>
      <c r="C420" s="18"/>
      <c r="D420" s="18"/>
      <c r="E420" s="18"/>
      <c r="F420" s="18"/>
      <c r="G420" s="18"/>
      <c r="H420" s="18"/>
      <c r="I420" s="18"/>
      <c r="J420" s="26"/>
      <c r="K420" s="26"/>
      <c r="L420" s="26"/>
      <c r="M420" s="26"/>
      <c r="N420" s="22"/>
      <c r="O420" s="23"/>
      <c r="P420" s="22"/>
      <c r="Q420" s="23"/>
      <c r="R420" s="430"/>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3"/>
      <c r="DA420" s="28" t="s">
        <v>17</v>
      </c>
      <c r="DB420" s="18"/>
      <c r="DC420" s="18"/>
      <c r="DD420" s="18"/>
      <c r="DE420" s="18"/>
      <c r="DF420" s="18"/>
      <c r="DG420" s="18"/>
      <c r="DH420" s="18"/>
      <c r="DI420" s="26"/>
      <c r="DJ420" s="26"/>
      <c r="DK420" s="26"/>
      <c r="DL420" s="26"/>
    </row>
    <row r="421" spans="2:229">
      <c r="B421" s="1186" t="s">
        <v>276</v>
      </c>
      <c r="C421" s="1187"/>
      <c r="D421" s="1186" t="s">
        <v>277</v>
      </c>
      <c r="E421" s="1187"/>
      <c r="F421" s="1186" t="s">
        <v>278</v>
      </c>
      <c r="G421" s="1187"/>
      <c r="H421" s="1186" t="s">
        <v>279</v>
      </c>
      <c r="I421" s="1187"/>
      <c r="J421" s="1186" t="s">
        <v>280</v>
      </c>
      <c r="K421" s="1187"/>
      <c r="L421" s="1186" t="s">
        <v>281</v>
      </c>
      <c r="M421" s="1187"/>
      <c r="O421" s="32" t="s">
        <v>282</v>
      </c>
      <c r="P421" s="33" t="s">
        <v>283</v>
      </c>
      <c r="S421" s="1148" t="s">
        <v>284</v>
      </c>
      <c r="T421" s="1149"/>
      <c r="U421" s="1149"/>
      <c r="V421" s="1149"/>
      <c r="W421" s="1149"/>
      <c r="X421" s="1149"/>
      <c r="Y421" s="1149"/>
      <c r="Z421" s="1149"/>
      <c r="AA421" s="1149"/>
      <c r="AB421" s="1149"/>
      <c r="AC421" s="1149"/>
      <c r="AD421" s="1149"/>
      <c r="AE421" s="1149"/>
      <c r="AF421" s="1149"/>
      <c r="AG421" s="1149"/>
      <c r="AH421" s="1149"/>
      <c r="AI421" s="1149"/>
      <c r="AJ421" s="1149"/>
      <c r="AK421" s="1149"/>
      <c r="AL421" s="1149"/>
      <c r="AM421" s="1149"/>
      <c r="AN421" s="1149"/>
      <c r="AO421" s="1149"/>
      <c r="AP421" s="1149"/>
      <c r="AQ421" s="1149"/>
      <c r="AR421" s="1149"/>
      <c r="AS421" s="1149"/>
      <c r="AT421" s="1149"/>
      <c r="AU421" s="1149"/>
      <c r="AV421" s="1149"/>
      <c r="AW421" s="1149"/>
      <c r="AX421" s="1149"/>
      <c r="AY421" s="1149"/>
      <c r="AZ421" s="1149"/>
      <c r="BA421" s="1149"/>
      <c r="BB421" s="1150"/>
      <c r="DA421" s="1166" t="str">
        <f>IFERROR(IF(COUNT(Q425:Q450)&gt;0,IF($DN424&lt;8,"grey",B421),"grey"),B421)</f>
        <v>grey</v>
      </c>
      <c r="DB421" s="1167"/>
      <c r="DC421" s="1166" t="str">
        <f>IFERROR(IF(COUNT(Q425:Q450)&gt;0,IF($DN424&lt;8,"grey",D421),"grey"),D421)</f>
        <v>grey</v>
      </c>
      <c r="DD421" s="1167"/>
      <c r="DE421" s="1166" t="str">
        <f>IFERROR(IF(COUNT(Q425:Q450)&gt;0,IF($DN424&lt;8,"grey",F421),"grey"),F421)</f>
        <v>grey</v>
      </c>
      <c r="DF421" s="1167"/>
      <c r="DG421" s="1166" t="str">
        <f>IFERROR(IF(COUNT(Q425:Q450)&gt;0,IF($DN424&lt;8,"grey",H421),"grey"),H421)</f>
        <v>grey</v>
      </c>
      <c r="DH421" s="1167"/>
      <c r="DI421" s="1166" t="str">
        <f>IFERROR(IF(COUNT(Q425:Q450)&gt;0,IF($DN424&lt;8,"grey",J421),"grey"),J421)</f>
        <v>grey</v>
      </c>
      <c r="DJ421" s="1167"/>
      <c r="DK421" s="1166" t="str">
        <f>IFERROR(IF(COUNT(Q425:Q450)&gt;0,IF($DN424&lt;8,"grey",L421),"grey"),L421)</f>
        <v>grey</v>
      </c>
      <c r="DL421" s="1167"/>
      <c r="DV421" s="1172" t="s">
        <v>1288</v>
      </c>
      <c r="DW421" s="1173"/>
      <c r="DX421" s="1173"/>
      <c r="DY421" s="1173"/>
      <c r="DZ421" s="1173"/>
      <c r="EA421" s="1173"/>
      <c r="EB421" s="1173"/>
      <c r="EC421" s="1173"/>
      <c r="ED421" s="1173"/>
      <c r="EE421" s="1173"/>
      <c r="EF421" s="1173"/>
      <c r="EG421" s="1173"/>
      <c r="EH421" s="1173"/>
      <c r="EI421" s="1173"/>
      <c r="EJ421" s="1173"/>
      <c r="EK421" s="1173"/>
      <c r="EL421" s="1173"/>
      <c r="EM421" s="1173"/>
      <c r="EN421" s="1173"/>
      <c r="EO421" s="1173"/>
      <c r="EP421" s="1173"/>
      <c r="EQ421" s="1173"/>
      <c r="ER421" s="1173"/>
      <c r="ES421" s="1173"/>
      <c r="ET421" s="1173"/>
      <c r="EU421" s="1173"/>
      <c r="EV421" s="1173"/>
      <c r="EW421" s="1173"/>
      <c r="EX421" s="1173"/>
      <c r="EY421" s="1173"/>
      <c r="EZ421" s="1173"/>
      <c r="FA421" s="1173"/>
      <c r="FB421" s="1173"/>
      <c r="FC421" s="1173"/>
      <c r="FD421" s="1173"/>
      <c r="FE421" s="1173"/>
      <c r="FF421" s="429"/>
      <c r="FG421" s="429"/>
      <c r="FH421" s="429"/>
      <c r="FI421" s="429"/>
      <c r="FJ421" s="429"/>
      <c r="FK421" s="429"/>
      <c r="FL421" s="429"/>
      <c r="FM421" s="429"/>
      <c r="FN421" s="429"/>
      <c r="FO421" s="429"/>
      <c r="FP421" s="429"/>
      <c r="FQ421" s="429"/>
      <c r="FR421" s="429"/>
      <c r="FS421" s="429"/>
      <c r="FT421" s="429"/>
      <c r="FU421" s="429"/>
      <c r="FV421" s="429"/>
      <c r="FW421" s="429"/>
      <c r="FX421" s="429"/>
      <c r="FY421" s="429"/>
      <c r="FZ421" s="429"/>
      <c r="GA421" s="429"/>
      <c r="GB421" s="429"/>
      <c r="GC421" s="429"/>
      <c r="GE421" s="32"/>
      <c r="GF421" s="33"/>
      <c r="GI421" s="1148" t="s">
        <v>1290</v>
      </c>
      <c r="GJ421" s="1149"/>
      <c r="GK421" s="1149"/>
      <c r="GL421" s="1149"/>
      <c r="GM421" s="1149"/>
      <c r="GN421" s="1149"/>
      <c r="GO421" s="1149"/>
      <c r="GP421" s="1149"/>
      <c r="GQ421" s="1149"/>
      <c r="GR421" s="1149"/>
      <c r="GS421" s="1149"/>
      <c r="GT421" s="1149"/>
      <c r="GU421" s="1149"/>
      <c r="GV421" s="1149"/>
      <c r="GW421" s="1149"/>
      <c r="GX421" s="1149"/>
      <c r="GY421" s="1149"/>
      <c r="GZ421" s="1149"/>
      <c r="HA421" s="1149"/>
      <c r="HB421" s="1149"/>
      <c r="HC421" s="1149"/>
      <c r="HD421" s="1149"/>
      <c r="HE421" s="1149"/>
      <c r="HF421" s="1149"/>
      <c r="HG421" s="1149"/>
      <c r="HH421" s="1149"/>
      <c r="HI421" s="1149"/>
      <c r="HJ421" s="1149"/>
      <c r="HK421" s="1149"/>
      <c r="HL421" s="1149"/>
      <c r="HM421" s="1149"/>
      <c r="HN421" s="1149"/>
      <c r="HO421" s="1149"/>
      <c r="HP421" s="1149"/>
      <c r="HQ421" s="1149"/>
      <c r="HR421" s="1150"/>
    </row>
    <row r="422" spans="2:229">
      <c r="B422" s="34" t="s">
        <v>57</v>
      </c>
      <c r="C422" s="35"/>
      <c r="D422" s="34" t="s">
        <v>331</v>
      </c>
      <c r="E422" s="35"/>
      <c r="F422" s="34" t="s">
        <v>57</v>
      </c>
      <c r="G422" s="35"/>
      <c r="H422" s="34" t="s">
        <v>57</v>
      </c>
      <c r="I422" s="35"/>
      <c r="J422" s="34" t="s">
        <v>57</v>
      </c>
      <c r="K422" s="35"/>
      <c r="L422" s="34" t="s">
        <v>57</v>
      </c>
      <c r="M422" s="35"/>
      <c r="O422" s="36" t="str">
        <f>IF(SUM(Q424:Q450)&gt;0,DR422,"")</f>
        <v/>
      </c>
      <c r="P422" s="37">
        <f>COUNT(Q424:Q450)</f>
        <v>0</v>
      </c>
      <c r="S422" s="38">
        <v>1</v>
      </c>
      <c r="T422" s="38">
        <v>2</v>
      </c>
      <c r="U422" s="38">
        <v>3</v>
      </c>
      <c r="V422" s="38">
        <v>4</v>
      </c>
      <c r="W422" s="38">
        <v>5</v>
      </c>
      <c r="X422" s="38">
        <v>6</v>
      </c>
      <c r="Y422" s="38">
        <v>7</v>
      </c>
      <c r="Z422" s="38">
        <v>8</v>
      </c>
      <c r="AA422" s="38">
        <v>9</v>
      </c>
      <c r="AB422" s="38">
        <v>10</v>
      </c>
      <c r="AC422" s="38">
        <v>11</v>
      </c>
      <c r="AD422" s="38">
        <v>12</v>
      </c>
      <c r="AE422" s="38">
        <v>13</v>
      </c>
      <c r="AF422" s="38">
        <v>14</v>
      </c>
      <c r="AG422" s="38">
        <v>15</v>
      </c>
      <c r="AH422" s="38">
        <v>16</v>
      </c>
      <c r="AI422" s="38">
        <v>17</v>
      </c>
      <c r="AJ422" s="38">
        <v>18</v>
      </c>
      <c r="AK422" s="38">
        <v>19</v>
      </c>
      <c r="AL422" s="38">
        <v>20</v>
      </c>
      <c r="AM422" s="38">
        <v>21</v>
      </c>
      <c r="AN422" s="38">
        <v>22</v>
      </c>
      <c r="AO422" s="38">
        <v>23</v>
      </c>
      <c r="AP422" s="38">
        <v>24</v>
      </c>
      <c r="AQ422" s="38">
        <v>25</v>
      </c>
      <c r="AR422" s="38">
        <v>26</v>
      </c>
      <c r="AS422" s="38">
        <v>27</v>
      </c>
      <c r="AT422" s="38">
        <v>28</v>
      </c>
      <c r="AU422" s="38">
        <v>29</v>
      </c>
      <c r="AV422" s="38">
        <v>30</v>
      </c>
      <c r="AW422" s="38">
        <v>31</v>
      </c>
      <c r="AX422" s="38">
        <v>32</v>
      </c>
      <c r="AY422" s="38">
        <v>33</v>
      </c>
      <c r="AZ422" s="38">
        <v>34</v>
      </c>
      <c r="BA422" s="38">
        <v>35</v>
      </c>
      <c r="BB422" s="38">
        <v>36</v>
      </c>
      <c r="BP422" s="50" t="s">
        <v>589</v>
      </c>
      <c r="BQ422" s="52"/>
      <c r="BR422" s="50" t="s">
        <v>417</v>
      </c>
      <c r="BS422" s="52"/>
      <c r="BT422" s="50" t="s">
        <v>589</v>
      </c>
      <c r="BU422" s="52"/>
      <c r="BV422" s="50" t="s">
        <v>417</v>
      </c>
      <c r="BW422" s="52"/>
      <c r="BX422" s="50" t="s">
        <v>589</v>
      </c>
      <c r="BY422" s="52"/>
      <c r="BZ422" s="50" t="s">
        <v>417</v>
      </c>
      <c r="CA422" s="52"/>
      <c r="CB422" s="50" t="s">
        <v>589</v>
      </c>
      <c r="CC422" s="52"/>
      <c r="CD422" s="50" t="s">
        <v>417</v>
      </c>
      <c r="CE422" s="52"/>
      <c r="CF422" s="50" t="s">
        <v>589</v>
      </c>
      <c r="CG422" s="52"/>
      <c r="CH422" s="50" t="s">
        <v>417</v>
      </c>
      <c r="CI422" s="52"/>
      <c r="CJ422" s="50" t="s">
        <v>589</v>
      </c>
      <c r="CK422" s="52"/>
      <c r="CL422" s="50" t="s">
        <v>417</v>
      </c>
      <c r="CM422" s="52"/>
      <c r="DA422" s="34" t="str">
        <f>IF(DA421="grey","grey",IF(B422="","yellow",IF(COUNTIF($BG$6:$BG$39,B422)&gt;0,"","red")))</f>
        <v>grey</v>
      </c>
      <c r="DB422" s="35" t="str">
        <f ca="1">IF(DA421="grey","grey",IFERROR(IF(COUNTIF(INDIRECT(B422),SUBSTITUTE(C422,"*","~")),EU422,"red"),IF(AND(C422&lt;&gt;$BG$7,C422&lt;&gt;$BG$8,C422&lt;&gt;$BG$9,C422&lt;&gt;$BG$10,C422&lt;&gt;$BG$11,C422&lt;&gt;$BG$12,C422&lt;&gt;$BG$13),"grey",EU422)))</f>
        <v>grey</v>
      </c>
      <c r="DC422" s="34" t="str">
        <f>IF(DC421="grey","grey",IF(D422="","yellow",IF(COUNTIF($BG$6:$BG$39,D422)&gt;0,"","red")))</f>
        <v>grey</v>
      </c>
      <c r="DD422" s="35" t="str">
        <f ca="1">IF(DC421="grey","grey",IFERROR(IF(COUNTIF(INDIRECT(D422),SUBSTITUTE(E422,"*","~")),EW422,"red"),IF(AND(E422&lt;&gt;$BG$7,E422&lt;&gt;$BG$8,E422&lt;&gt;$BG$9,E422&lt;&gt;$BG$10,E422&lt;&gt;$BG$11,E422&lt;&gt;$BG$12,E422&lt;&gt;$BG$13),"grey",EW422)))</f>
        <v>grey</v>
      </c>
      <c r="DE422" s="34" t="str">
        <f>IF(DE421="grey","grey",IF(F422="","yellow",IF(COUNTIF($BG$6:$BG$39,F422)&gt;0,"","red")))</f>
        <v>grey</v>
      </c>
      <c r="DF422" s="35" t="str">
        <f ca="1">IF(DE421="grey","grey",IFERROR(IF(COUNTIF(INDIRECT(F422),SUBSTITUTE(G422,"*","~")),EY422,"red"),IF(AND(G422&lt;&gt;$BG$7,G422&lt;&gt;$BG$8,G422&lt;&gt;$BG$9,G422&lt;&gt;$BG$10,G422&lt;&gt;$BG$11,G422&lt;&gt;$BG$12,G422&lt;&gt;$BG$13),"grey",EY422)))</f>
        <v>grey</v>
      </c>
      <c r="DG422" s="34" t="str">
        <f>IF(DG421="grey","grey",IF(H422="","yellow",IF(COUNTIF($BG$6:$BG$39,H422)&gt;0,"","red")))</f>
        <v>grey</v>
      </c>
      <c r="DH422" s="35" t="str">
        <f ca="1">IF(DG421="grey","grey",IFERROR(IF(COUNTIF(INDIRECT(H422),SUBSTITUTE(I422,"*","~")),FA422,"red"),IF(AND(I422&lt;&gt;$BG$7,I422&lt;&gt;$BG$8,I422&lt;&gt;$BG$9,I422&lt;&gt;$BG$10,I422&lt;&gt;$BG$11,I422&lt;&gt;$BG$12,I422&lt;&gt;$BG$13),"grey",FA422)))</f>
        <v>grey</v>
      </c>
      <c r="DI422" s="34" t="str">
        <f>IF(DI421="grey","grey",IF(J422="","yellow",IF(COUNTIF($BG$6:$BG$39,J422)&gt;0,"","red")))</f>
        <v>grey</v>
      </c>
      <c r="DJ422" s="35" t="str">
        <f ca="1">IF(DI421="grey","grey",IFERROR(IF(COUNTIF(INDIRECT(J422),SUBSTITUTE(K422,"*","~")),FC422,"red"),IF(AND(K422&lt;&gt;$BG$7,K422&lt;&gt;$BG$8,K422&lt;&gt;$BG$9,K422&lt;&gt;$BG$10,K422&lt;&gt;$BG$11,K422&lt;&gt;$BG$12,K422&lt;&gt;$BG$13),"grey",FC422)))</f>
        <v>grey</v>
      </c>
      <c r="DK422" s="34" t="str">
        <f>IF(DK421="grey","grey",IF(L422="","yellow",IF(COUNTIF($BG$6:$BG$39,L422)&gt;0,"","red")))</f>
        <v>grey</v>
      </c>
      <c r="DL422" s="35" t="str">
        <f ca="1">IF(DK421="grey","grey",IFERROR(IF(COUNTIF(INDIRECT(L422),SUBSTITUTE(M422,"*","~")),FE422,"red"),IF(AND(M422&lt;&gt;$BG$7,M422&lt;&gt;$BG$8,M422&lt;&gt;$BG$9,M422&lt;&gt;$BG$10,M422&lt;&gt;$BG$11,M422&lt;&gt;$BG$12,M422&lt;&gt;$BG$13),"grey",FE422)))</f>
        <v>grey</v>
      </c>
      <c r="DR422" s="22" t="str">
        <f>IF(P422&gt;0,DR418+1,"")</f>
        <v/>
      </c>
      <c r="DS422" s="396"/>
      <c r="DV422" s="34" t="str">
        <f>CONCATENATE(B422,C422)</f>
        <v>未使用</v>
      </c>
      <c r="DW422" s="35"/>
      <c r="DX422" s="34" t="str">
        <f>CONCATENATE(D422,E422)</f>
        <v>未使用</v>
      </c>
      <c r="DY422" s="35"/>
      <c r="DZ422" s="34" t="str">
        <f>CONCATENATE(F422,G422)</f>
        <v>未使用</v>
      </c>
      <c r="EA422" s="35"/>
      <c r="EB422" s="34" t="str">
        <f>CONCATENATE(H422,I422)</f>
        <v>未使用</v>
      </c>
      <c r="EC422" s="35"/>
      <c r="ED422" s="34" t="str">
        <f>CONCATENATE(J422,K422)</f>
        <v>未使用</v>
      </c>
      <c r="EE422" s="35"/>
      <c r="EF422" s="34" t="str">
        <f>CONCATENATE(L422,M422)</f>
        <v>未使用</v>
      </c>
      <c r="EG422" s="35"/>
      <c r="EH422" s="22">
        <f>COUNTIF($DV$6:$EG$34,DV422)</f>
        <v>18</v>
      </c>
      <c r="EJ422" s="22">
        <f>COUNTIF($DV$6:$EG$34,DX422)</f>
        <v>18</v>
      </c>
      <c r="EL422" s="22">
        <f>COUNTIF($DV$6:$EG$34,DZ422)</f>
        <v>18</v>
      </c>
      <c r="EN422" s="22">
        <f>COUNTIF($DV$6:$EG$34,EB422)</f>
        <v>18</v>
      </c>
      <c r="EP422" s="22">
        <f>COUNTIF($DV$6:$EG$34,ED422)</f>
        <v>18</v>
      </c>
      <c r="ER422" s="22">
        <f>COUNTIF($DV$6:$EG$34,EF422)</f>
        <v>18</v>
      </c>
      <c r="ET422" s="34" t="str">
        <f>IF(DV422="未使用","",IF(EH422&lt;2,"","red"))</f>
        <v/>
      </c>
      <c r="EU422" s="35" t="str">
        <f>IF(B422="ボックスキー","",IF(C422="","red",FS422))</f>
        <v>red</v>
      </c>
      <c r="EV422" s="34" t="str">
        <f>IF(DX422="未使用","",IF(EJ422&lt;2,"","red"))</f>
        <v/>
      </c>
      <c r="EW422" s="35" t="str">
        <f>IF(D422="ボックスキー","",IF(E422="","red",FU422))</f>
        <v>red</v>
      </c>
      <c r="EX422" s="34" t="str">
        <f>IF(DZ422="未使用","",IF(EL422&lt;2,"","red"))</f>
        <v/>
      </c>
      <c r="EY422" s="35" t="str">
        <f>IF(F422="ボックスキー","",IF(G422="","red",FW422))</f>
        <v>red</v>
      </c>
      <c r="EZ422" s="34" t="str">
        <f>IF(EB422="未使用","",IF(EN422&lt;2,"","red"))</f>
        <v/>
      </c>
      <c r="FA422" s="35" t="str">
        <f>IF(H422="ボックスキー","",IF(I422="","red",FY422))</f>
        <v>red</v>
      </c>
      <c r="FB422" s="34" t="str">
        <f>IF(ED422="未使用","",IF(EP422&lt;2,"","red"))</f>
        <v/>
      </c>
      <c r="FC422" s="35" t="str">
        <f>IF(J422="ボックスキー","",IF(K422="","red",GA422))</f>
        <v>red</v>
      </c>
      <c r="FD422" s="34" t="str">
        <f>IF(EF422="未使用","",IF(ER422&lt;2,"","red"))</f>
        <v/>
      </c>
      <c r="FE422" s="35" t="str">
        <f>IF(L422="ボックスキー","",IF(M422="","red",GC422))</f>
        <v>red</v>
      </c>
      <c r="FF422" s="419"/>
      <c r="FG422" s="419"/>
      <c r="FH422" s="419"/>
      <c r="FI422" s="419"/>
      <c r="FJ422" s="419"/>
      <c r="FK422" s="419"/>
      <c r="FL422" s="419"/>
      <c r="FM422" s="419"/>
      <c r="FN422" s="419"/>
      <c r="FO422" s="419"/>
      <c r="FP422" s="419"/>
      <c r="FQ422" s="419"/>
      <c r="FR422" s="34"/>
      <c r="FS422" s="35" t="str">
        <f>IF(B422=$FG$6,INDEX($FG$7:$FG$18,C422),IF(B422=$FH$6,INDEX($FH$7:$FH$12,C422),IF(B422=$FI$6,INDEX($FI$7:$FI$18,C422),IF(B422=$FJ$6,INDEX($FJ$7:$FJ$56,C422),"none"))))</f>
        <v>none</v>
      </c>
      <c r="FT422" s="34"/>
      <c r="FU422" s="35" t="str">
        <f>IF(D422=$FG$6,INDEX($FG$7:$FG$18,E422),IF(D422=$FH$6,INDEX($FH$7:$FH$12,E422),IF(D422=$FI$6,INDEX($FI$7:$FI$18,E422),IF(D422=$FJ$6,INDEX($FJ$7:$FJ$56,E422),"none"))))</f>
        <v>none</v>
      </c>
      <c r="FV422" s="34"/>
      <c r="FW422" s="35" t="str">
        <f>IF(F422=$FG$6,INDEX($FG$7:$FG$18,G422),IF(F422=$FH$6,INDEX($FH$7:$FH$12,G422),IF(F422=$FI$6,INDEX($FI$7:$FI$18,G422),IF(F422=$FJ$6,INDEX($FJ$7:$FJ$56,G422),"none"))))</f>
        <v>none</v>
      </c>
      <c r="FX422" s="34"/>
      <c r="FY422" s="35" t="str">
        <f>IF(H422=$FG$6,INDEX($FG$7:$FG$18,I422),IF(H422=$FH$6,INDEX($FH$7:$FH$12,I422),IF(H422=$FI$6,INDEX($FI$7:$FI$18,I422),IF(H422=$FJ$6,INDEX($FJ$7:$FJ$56,I422),"none"))))</f>
        <v>none</v>
      </c>
      <c r="FZ422" s="34"/>
      <c r="GA422" s="35" t="str">
        <f>IF(J422=$FG$6,INDEX($FG$7:$FG$18,K422),IF(J422=$FH$6,INDEX($FH$7:$FH$12,K422),IF(J422=$FI$6,INDEX($FI$7:$FI$18,K422),IF(J422=$FJ$6,INDEX($FJ$7:$FJ$56,K422),"none"))))</f>
        <v>none</v>
      </c>
      <c r="GB422" s="34"/>
      <c r="GC422" s="35" t="str">
        <f>IF(L422=$FG$6,INDEX($FG$7:$FG$18,M422),IF(L422=$FH$6,INDEX($FH$7:$FH$12,M422),IF(L422=$FI$6,INDEX($FI$7:$FI$18,M422),IF(L422=$FJ$6,INDEX($FJ$7:$FJ$56,M422),"none"))))</f>
        <v>none</v>
      </c>
      <c r="GE422" s="36" t="str">
        <f>IF(COUNTIF($GG425:$GG450,"grey")=13,"grey","")</f>
        <v>grey</v>
      </c>
      <c r="GF422" s="36" t="str">
        <f>IF(COUNTIF($GG425:$GG450,"grey")=13,"grey","")</f>
        <v>grey</v>
      </c>
      <c r="GI422" s="686" t="str">
        <f>IFERROR(IF(COUNT($Q425:$Q450)&gt;0,IF($DN424&lt;8,"grey",B421),"grey"),B421)</f>
        <v>grey</v>
      </c>
      <c r="GJ422" s="686" t="str">
        <f>IFERROR(IF(COUNT($Q425:$Q450)&gt;0,IF($DN424&lt;8,"grey",D421),"grey"),D421)</f>
        <v>grey</v>
      </c>
      <c r="GK422" s="686" t="str">
        <f>IFERROR(IF(COUNT($Q425:$Q450)&gt;0,IF($DN424&lt;8,"grey",F421),"grey"),F421)</f>
        <v>grey</v>
      </c>
      <c r="GL422" s="686" t="str">
        <f>IFERROR(IF(COUNT($Q425:$Q450)&gt;0,IF($DN424&lt;8,"grey",H421),"grey"),H421)</f>
        <v>grey</v>
      </c>
      <c r="GM422" s="686" t="str">
        <f>IFERROR(IF(COUNT($Q425:$Q450)&gt;0,IF($DN424&lt;8,"grey",J421),"grey"),J421)</f>
        <v>grey</v>
      </c>
      <c r="GN422" s="686" t="str">
        <f>IFERROR(IF(COUNT($Q425:$Q450)&gt;0,IF($DN424&lt;8,"grey",L421),"grey"),L421)</f>
        <v>grey</v>
      </c>
      <c r="GO422" s="686" t="str">
        <f>IFERROR(IF(COUNT($Q425:$Q450)&gt;0,IF($DN424&lt;8,"grey",B426),"grey"),B426)</f>
        <v>grey</v>
      </c>
      <c r="GP422" s="686" t="str">
        <f>IFERROR(IF(COUNT($Q425:$Q450)&gt;0,IF($DN424&lt;8,"grey",D426),"grey"),D426)</f>
        <v>grey</v>
      </c>
      <c r="GQ422" s="686" t="str">
        <f>IFERROR(IF(COUNT($Q425:$Q450)&gt;0,IF($DN424&lt;18,"grey",F426),"grey"),F426)</f>
        <v>grey</v>
      </c>
      <c r="GR422" s="686" t="str">
        <f>IFERROR(IF(COUNT($Q425:$Q450)&gt;0,IF($DN424&lt;18,"grey",H426),"grey"),H426)</f>
        <v>grey</v>
      </c>
      <c r="GS422" s="686" t="str">
        <f>IFERROR(IF(COUNT($Q425:$Q450)&gt;0,IF($DN424&lt;18,"grey",J426),"grey"),J426)</f>
        <v>grey</v>
      </c>
      <c r="GT422" s="686" t="str">
        <f>IFERROR(IF(COUNT($Q425:$Q450)&gt;0,IF($DN424&lt;18,"grey",L426),"grey"),L426)</f>
        <v>grey</v>
      </c>
      <c r="GU422" s="686" t="str">
        <f>IFERROR(IF(COUNT($Q425:$Q450)&gt;0,IF($DN424&lt;18,"grey",B431),"grey"),B431)</f>
        <v>grey</v>
      </c>
      <c r="GV422" s="686" t="str">
        <f>IFERROR(IF(COUNT($Q425:$Q450)&gt;0,IF($DN424&lt;18,"grey",D431),"grey"),D431)</f>
        <v>grey</v>
      </c>
      <c r="GW422" s="686" t="str">
        <f>IFERROR(IF(COUNT($Q425:$Q450)&gt;0,IF($DN424&lt;18,"grey",F431),"grey"),F431)</f>
        <v>grey</v>
      </c>
      <c r="GX422" s="686" t="str">
        <f>IFERROR(IF(COUNT($Q425:$Q450)&gt;0,IF($DN424&lt;18,"grey",H431),"grey"),H431)</f>
        <v>grey</v>
      </c>
      <c r="GY422" s="686" t="str">
        <f>IFERROR(IF(COUNT($Q425:$Q450)&gt;0,IF($DN424&lt;18,"grey",J431),"grey"),J431)</f>
        <v>grey</v>
      </c>
      <c r="GZ422" s="686" t="str">
        <f>IFERROR(IF(COUNT($Q425:$Q450)&gt;0,IF($DN424&lt;18,"grey",L431),"grey"),L431)</f>
        <v>grey</v>
      </c>
      <c r="HA422" s="686" t="str">
        <f>IFERROR(IF(COUNT($Q425:$Q450)&gt;0,IF($DN424&lt;24,"grey",B436),"grey"),B436)</f>
        <v>grey</v>
      </c>
      <c r="HB422" s="686" t="str">
        <f>IFERROR(IF(COUNT($Q425:$Q450)&gt;0,IF($DN424&lt;24,"grey",D436),"grey"),D436)</f>
        <v>grey</v>
      </c>
      <c r="HC422" s="686" t="str">
        <f>IFERROR(IF(COUNT($Q425:$Q450)&gt;0,IF($DN424&lt;24,"grey",F436),"grey"),F436)</f>
        <v>grey</v>
      </c>
      <c r="HD422" s="686" t="str">
        <f>IFERROR(IF(COUNT($Q425:$Q450)&gt;0,IF($DN424&lt;24,"grey",H436),"grey"),H436)</f>
        <v>grey</v>
      </c>
      <c r="HE422" s="686" t="str">
        <f>IFERROR(IF(COUNT($Q425:$Q450)&gt;0,IF($DN424&lt;24,"grey",J436),"grey"),J436)</f>
        <v>grey</v>
      </c>
      <c r="HF422" s="686" t="str">
        <f>IFERROR(IF(COUNT($Q425:$Q450)&gt;0,IF($DN424&lt;24,"grey",L436),"grey"),L436)</f>
        <v>grey</v>
      </c>
      <c r="HG422" s="686" t="str">
        <f>IFERROR(IF(COUNT($Q425:$Q450)&gt;0,IF($DN424&lt;36,"grey",B441),"grey"),B441)</f>
        <v>grey</v>
      </c>
      <c r="HH422" s="686" t="str">
        <f>IFERROR(IF(COUNT($Q425:$Q450)&gt;0,IF($DN424&lt;36,"grey",D441),"grey"),D441)</f>
        <v>grey</v>
      </c>
      <c r="HI422" s="686" t="str">
        <f>IFERROR(IF(COUNT($Q425:$Q450)&gt;0,IF($DN424&lt;36,"grey",F441),"grey"),F441)</f>
        <v>grey</v>
      </c>
      <c r="HJ422" s="686" t="str">
        <f>IFERROR(IF(COUNT($Q425:$Q450)&gt;0,IF($DN424&lt;36,"grey",H441),"grey"),H441)</f>
        <v>grey</v>
      </c>
      <c r="HK422" s="686" t="str">
        <f>IFERROR(IF(COUNT($Q425:$Q450)&gt;0,IF($DN424&lt;36,"grey",J441),"grey"),J441)</f>
        <v>grey</v>
      </c>
      <c r="HL422" s="686" t="str">
        <f>IFERROR(IF(COUNT($Q425:$Q450)&gt;0,IF($DN424&lt;36,"grey",L441),"grey"),L441)</f>
        <v>grey</v>
      </c>
      <c r="HM422" s="686" t="str">
        <f>IFERROR(IF(COUNT($Q425:$Q450)&gt;0,IF($DN424&lt;36,"grey",B446),"grey"),B446)</f>
        <v>grey</v>
      </c>
      <c r="HN422" s="686" t="str">
        <f>IFERROR(IF(COUNT($Q425:$Q450)&gt;0,IF($DN424&lt;36,"grey",D446),"grey"),D446)</f>
        <v>grey</v>
      </c>
      <c r="HO422" s="686" t="str">
        <f>IFERROR(IF(COUNT($Q425:$Q450)&gt;0,IF($DN424&lt;36,"grey",F446),"grey"),F446)</f>
        <v>grey</v>
      </c>
      <c r="HP422" s="686" t="str">
        <f>IFERROR(IF(COUNT($Q425:$Q450)&gt;0,IF($DN424&lt;36,"grey",H446),"grey"),H446)</f>
        <v>grey</v>
      </c>
      <c r="HQ422" s="686" t="str">
        <f>IFERROR(IF(COUNT($Q425:$Q450)&gt;0,IF($DN424&lt;36,"grey",J446),"grey"),J446)</f>
        <v>grey</v>
      </c>
      <c r="HR422" s="686" t="str">
        <f>IFERROR(IF(COUNT($Q425:$Q450)&gt;0,IF($DN424&lt;36,"grey",L446),"grey"),L446)</f>
        <v>grey</v>
      </c>
    </row>
    <row r="423" spans="2:229">
      <c r="B423" s="1175" t="str">
        <f>IFERROR(INDEX($DV:$DV,ROW()),"")&amp;""</f>
        <v/>
      </c>
      <c r="C423" s="1176"/>
      <c r="D423" s="1177" t="str">
        <f>IFERROR(INDEX($DX:$DX,ROW()),"")&amp;""</f>
        <v/>
      </c>
      <c r="E423" s="1176"/>
      <c r="F423" s="1175" t="str">
        <f>IFERROR(INDEX($DZ:$DZ,ROW()),"")&amp;""</f>
        <v/>
      </c>
      <c r="G423" s="1176"/>
      <c r="H423" s="1175" t="str">
        <f>IFERROR(INDEX($EB:$EB,ROW()),"")&amp;""</f>
        <v/>
      </c>
      <c r="I423" s="1176"/>
      <c r="J423" s="1175" t="str">
        <f>IFERROR(INDEX($ED:$ED,ROW()),"")&amp;""</f>
        <v/>
      </c>
      <c r="K423" s="1176"/>
      <c r="L423" s="1175" t="str">
        <f>IFERROR(INDEX($EF:$EF,ROW()),"")&amp;""</f>
        <v/>
      </c>
      <c r="M423" s="1176"/>
      <c r="O423" s="1170" t="s">
        <v>285</v>
      </c>
      <c r="P423" s="1170" t="s">
        <v>286</v>
      </c>
      <c r="Q423" s="1168" t="s">
        <v>287</v>
      </c>
      <c r="R423" s="1170" t="s">
        <v>288</v>
      </c>
      <c r="S423" s="1157" t="s">
        <v>1373</v>
      </c>
      <c r="T423" s="1158"/>
      <c r="U423" s="1158"/>
      <c r="V423" s="1158"/>
      <c r="W423" s="1158"/>
      <c r="X423" s="1158"/>
      <c r="Y423" s="1158"/>
      <c r="Z423" s="1158"/>
      <c r="AA423" s="1158"/>
      <c r="AB423" s="1158"/>
      <c r="AC423" s="1158"/>
      <c r="AD423" s="1158"/>
      <c r="AE423" s="1158"/>
      <c r="AF423" s="1158"/>
      <c r="AG423" s="1158"/>
      <c r="AH423" s="1158"/>
      <c r="AI423" s="1158"/>
      <c r="AJ423" s="1158"/>
      <c r="AK423" s="1158"/>
      <c r="AL423" s="1158"/>
      <c r="AM423" s="1158"/>
      <c r="AN423" s="1158"/>
      <c r="AO423" s="1158"/>
      <c r="AP423" s="1158"/>
      <c r="AQ423" s="1158"/>
      <c r="AR423" s="1158"/>
      <c r="AS423" s="1158"/>
      <c r="AT423" s="1158"/>
      <c r="AU423" s="1158"/>
      <c r="AV423" s="1158"/>
      <c r="AW423" s="1158"/>
      <c r="AX423" s="1158"/>
      <c r="AY423" s="1158"/>
      <c r="AZ423" s="1158"/>
      <c r="BA423" s="1158"/>
      <c r="BB423" s="1159"/>
      <c r="BC423" s="1188" t="s">
        <v>1371</v>
      </c>
      <c r="BD423" s="1170" t="s">
        <v>584</v>
      </c>
      <c r="BE423" s="1168" t="s">
        <v>290</v>
      </c>
      <c r="BP423" s="50" t="e">
        <f>INDEX(番号!$CA$5:$CB$44,C422,2)</f>
        <v>#VALUE!</v>
      </c>
      <c r="BQ423" s="50" t="str">
        <f>IF(C422="","",IF(BP423="",INDEX(番号!$CA$44:$CB421,C422,2),BP423))</f>
        <v/>
      </c>
      <c r="BR423" s="50" t="e">
        <f>INDEX(番号!$CC$5:$CE$52,C422,3)</f>
        <v>#VALUE!</v>
      </c>
      <c r="BS423" s="50" t="str">
        <f>IF(C422="","",IF(BR423="0",INDEX(番号!$CC$5:$CE$52,C422,2),BR423))&amp;""</f>
        <v/>
      </c>
      <c r="BT423" s="50" t="e">
        <f>INDEX(番号!$CA$5:$CB$44,E422,2)</f>
        <v>#VALUE!</v>
      </c>
      <c r="BU423" s="50" t="str">
        <f>IF(E422="","",IF(BT423="",INDEX(番号!$CA$44:$CB421,E422,2),BT423))&amp;""</f>
        <v/>
      </c>
      <c r="BV423" s="50" t="e">
        <f>INDEX(番号!$CC$5:$CE$52,E422,3)</f>
        <v>#VALUE!</v>
      </c>
      <c r="BW423" s="50" t="str">
        <f>IF(E422="","",IF(BV423="0",INDEX(番号!$CC$5:$CE$52,E422,2),BV423))&amp;""</f>
        <v/>
      </c>
      <c r="BX423" s="50" t="e">
        <f>INDEX(番号!$CA$5:$CB$44,G422,2)</f>
        <v>#VALUE!</v>
      </c>
      <c r="BY423" s="50" t="str">
        <f>IF(G422="","",IF(BX423="",INDEX(番号!$CA$44:$CB421,G422,2),BX423))&amp;""</f>
        <v/>
      </c>
      <c r="BZ423" s="50" t="e">
        <f>INDEX(番号!$CC$5:$CE$52,G422,3)</f>
        <v>#VALUE!</v>
      </c>
      <c r="CA423" s="50" t="str">
        <f>IF(G422="","",IF(BZ423="0",INDEX(番号!$CC$5:$CE$52,G422,2),BZ423))&amp;""</f>
        <v/>
      </c>
      <c r="CB423" s="50" t="e">
        <f>INDEX(番号!$CA$5:$CB$44,I422,2)</f>
        <v>#VALUE!</v>
      </c>
      <c r="CC423" s="50" t="str">
        <f>IF(I422="","",IF(CB423="",INDEX(番号!$CA$44:$CB421,I422,2),CB423))&amp;""</f>
        <v/>
      </c>
      <c r="CD423" s="50" t="e">
        <f>INDEX(番号!$CC$5:$CE$52,I422,3)</f>
        <v>#VALUE!</v>
      </c>
      <c r="CE423" s="50" t="str">
        <f>IF(I422="","",IF(CD423="0",INDEX(番号!$CC$5:$CE$52,I422,2),CD423))&amp;""</f>
        <v/>
      </c>
      <c r="CF423" s="50" t="e">
        <f>INDEX(番号!$CA$5:$CB$44,K422,2)</f>
        <v>#VALUE!</v>
      </c>
      <c r="CG423" s="50" t="str">
        <f>IF(K422="","",IF(CF423="",INDEX(番号!$CA$5:$CB$44,K422,1),CF423))&amp;""</f>
        <v/>
      </c>
      <c r="CH423" s="50" t="e">
        <f>INDEX(番号!$CC$5:$CE$52,K422,3)</f>
        <v>#VALUE!</v>
      </c>
      <c r="CI423" s="50" t="str">
        <f>IF(K422="","",IF(CH423="0",INDEX(番号!$CC$5:$CE$52,K422,2),CH423))&amp;""</f>
        <v/>
      </c>
      <c r="CJ423" s="50" t="e">
        <f>INDEX(番号!$CA$5:$CB$44,M422,2)</f>
        <v>#VALUE!</v>
      </c>
      <c r="CK423" s="50" t="str">
        <f>IF(M422="","",IF(CJ423="",INDEX(番号!$CA$5:$CB$44,M422,1),CJ423))&amp;""</f>
        <v/>
      </c>
      <c r="CL423" s="50" t="e">
        <f>INDEX(番号!$CC$5:$CE$52,M422,3)</f>
        <v>#VALUE!</v>
      </c>
      <c r="CM423" s="50" t="str">
        <f>IF(M422="","",IF(CL423="0",INDEX(番号!$CC$5:$CE$52,M422,2),CL423))&amp;""</f>
        <v/>
      </c>
      <c r="DA423" s="1153" t="str">
        <f>IF(DA421="grey","grey","")</f>
        <v>grey</v>
      </c>
      <c r="DB423" s="1154"/>
      <c r="DC423" s="1153" t="str">
        <f>IF(DC421="grey","grey","")</f>
        <v>grey</v>
      </c>
      <c r="DD423" s="1154"/>
      <c r="DE423" s="1153" t="str">
        <f>IF(DE421="grey","grey","")</f>
        <v>grey</v>
      </c>
      <c r="DF423" s="1154"/>
      <c r="DG423" s="1153" t="str">
        <f>IF(DG421="grey","grey","")</f>
        <v>grey</v>
      </c>
      <c r="DH423" s="1154"/>
      <c r="DI423" s="1153" t="str">
        <f>IF(DI421="grey","grey","")</f>
        <v>grey</v>
      </c>
      <c r="DJ423" s="1154"/>
      <c r="DK423" s="1153" t="str">
        <f>IF(DK421="grey","grey","")</f>
        <v>grey</v>
      </c>
      <c r="DL423" s="1154"/>
      <c r="DS423" s="396"/>
      <c r="DV423" s="1153" t="str">
        <f>IF(B422="DK",BQ423,IF(B422="NK",BS423,""))</f>
        <v/>
      </c>
      <c r="DW423" s="1154"/>
      <c r="DX423" s="1155" t="str">
        <f>IF(D422="DK",BU423,IF(D422="NK",BW423,""))</f>
        <v/>
      </c>
      <c r="DY423" s="1156"/>
      <c r="DZ423" s="1155" t="str">
        <f>IF(F422="DK",BY423,IF(F422="NK",CA423,""))</f>
        <v/>
      </c>
      <c r="EA423" s="1156"/>
      <c r="EB423" s="1155" t="str">
        <f>IF(H422="DK",CC423,IF(H422="NK",CE423,""))</f>
        <v/>
      </c>
      <c r="EC423" s="1156"/>
      <c r="ED423" s="1155" t="str">
        <f>IF(J422="DK",CG423,IF(J422="NK",CI423,""))</f>
        <v/>
      </c>
      <c r="EE423" s="1156"/>
      <c r="EF423" s="1155" t="str">
        <f>IF(L422="DK",CK423,IF(L422="NK",CM423,""))</f>
        <v/>
      </c>
      <c r="EG423" s="1156"/>
      <c r="ET423" s="1153"/>
      <c r="EU423" s="1154"/>
      <c r="EV423" s="1153"/>
      <c r="EW423" s="1154"/>
      <c r="EX423" s="1153"/>
      <c r="EY423" s="1154"/>
      <c r="EZ423" s="1153"/>
      <c r="FA423" s="1154"/>
      <c r="FB423" s="1153"/>
      <c r="FC423" s="1154"/>
      <c r="FD423" s="1153"/>
      <c r="FE423" s="1154"/>
      <c r="FF423" s="411"/>
      <c r="FG423" s="411"/>
      <c r="FH423" s="411"/>
      <c r="FI423" s="411"/>
      <c r="FJ423" s="411"/>
      <c r="FK423" s="411"/>
      <c r="FL423" s="411"/>
      <c r="FM423" s="411"/>
      <c r="FN423" s="411"/>
      <c r="FO423" s="411"/>
      <c r="FP423" s="411"/>
      <c r="FQ423" s="411"/>
      <c r="FR423" s="1153"/>
      <c r="FS423" s="1154"/>
      <c r="FT423" s="1153"/>
      <c r="FU423" s="1154"/>
      <c r="FV423" s="1153"/>
      <c r="FW423" s="1154"/>
      <c r="FX423" s="1153"/>
      <c r="FY423" s="1154"/>
      <c r="FZ423" s="1153"/>
      <c r="GA423" s="1154"/>
      <c r="GB423" s="1153"/>
      <c r="GC423" s="1154"/>
      <c r="GE423" s="1170" t="s">
        <v>285</v>
      </c>
      <c r="GF423" s="1170" t="s">
        <v>286</v>
      </c>
      <c r="GG423" s="1168" t="s">
        <v>287</v>
      </c>
      <c r="GH423" s="1170" t="s">
        <v>288</v>
      </c>
      <c r="GI423" s="1145"/>
      <c r="GJ423" s="1146"/>
      <c r="GK423" s="1146"/>
      <c r="GL423" s="1146"/>
      <c r="GM423" s="1146"/>
      <c r="GN423" s="1146"/>
      <c r="GO423" s="1146"/>
      <c r="GP423" s="1146"/>
      <c r="GQ423" s="1146"/>
      <c r="GR423" s="1146"/>
      <c r="GS423" s="1146"/>
      <c r="GT423" s="1146"/>
      <c r="GU423" s="1146"/>
      <c r="GV423" s="1146"/>
      <c r="GW423" s="1146"/>
      <c r="GX423" s="1146"/>
      <c r="GY423" s="1146"/>
      <c r="GZ423" s="1146"/>
      <c r="HA423" s="1146"/>
      <c r="HB423" s="1146"/>
      <c r="HC423" s="1146"/>
      <c r="HD423" s="1146"/>
      <c r="HE423" s="1146"/>
      <c r="HF423" s="1146"/>
      <c r="HG423" s="1146"/>
      <c r="HH423" s="1146"/>
      <c r="HI423" s="1146"/>
      <c r="HJ423" s="1146"/>
      <c r="HK423" s="1146"/>
      <c r="HL423" s="1146"/>
      <c r="HM423" s="1146"/>
      <c r="HN423" s="1146"/>
      <c r="HO423" s="1146"/>
      <c r="HP423" s="1146"/>
      <c r="HQ423" s="1146"/>
      <c r="HR423" s="1147"/>
      <c r="HS423" s="1168"/>
      <c r="HT423" s="1170"/>
      <c r="HU423" s="1168"/>
    </row>
    <row r="424" spans="2:229">
      <c r="B424" s="1175" t="str">
        <f>IFERROR(INDEX($DV:$DV,ROW()),"")&amp;""</f>
        <v/>
      </c>
      <c r="C424" s="1176"/>
      <c r="D424" s="1177" t="str">
        <f>IFERROR(INDEX($DX:$DX,ROW()),"")&amp;""</f>
        <v/>
      </c>
      <c r="E424" s="1176"/>
      <c r="F424" s="1175" t="str">
        <f>IFERROR(INDEX($DZ:$DZ,ROW()),"")&amp;""</f>
        <v/>
      </c>
      <c r="G424" s="1176"/>
      <c r="H424" s="1175" t="str">
        <f>IFERROR(INDEX($EB:$EB,ROW()),"")&amp;""</f>
        <v/>
      </c>
      <c r="I424" s="1176"/>
      <c r="J424" s="1175" t="str">
        <f>IFERROR(INDEX($ED:$ED,ROW()),"")&amp;""</f>
        <v/>
      </c>
      <c r="K424" s="1176"/>
      <c r="L424" s="1175" t="str">
        <f>IFERROR(INDEX($EF:$EF,ROW()),"")&amp;""</f>
        <v/>
      </c>
      <c r="M424" s="1176"/>
      <c r="O424" s="1171"/>
      <c r="P424" s="1171"/>
      <c r="Q424" s="1169"/>
      <c r="R424" s="1171"/>
      <c r="S424" s="1189" t="s">
        <v>1375</v>
      </c>
      <c r="T424" s="1190"/>
      <c r="U424" s="1190"/>
      <c r="V424" s="1190"/>
      <c r="W424" s="1190"/>
      <c r="X424" s="1190"/>
      <c r="Y424" s="1190"/>
      <c r="Z424" s="1190"/>
      <c r="AA424" s="1190"/>
      <c r="AB424" s="1190"/>
      <c r="AC424" s="1190"/>
      <c r="AD424" s="1190"/>
      <c r="AE424" s="1190"/>
      <c r="AF424" s="1190"/>
      <c r="AG424" s="1190"/>
      <c r="AH424" s="1190"/>
      <c r="AI424" s="1190"/>
      <c r="AJ424" s="1190"/>
      <c r="AK424" s="1190"/>
      <c r="AL424" s="1190"/>
      <c r="AM424" s="1190"/>
      <c r="AN424" s="1190"/>
      <c r="AO424" s="1190"/>
      <c r="AP424" s="1190"/>
      <c r="AQ424" s="1190"/>
      <c r="AR424" s="1190"/>
      <c r="AS424" s="1190"/>
      <c r="AT424" s="1190"/>
      <c r="AU424" s="1190"/>
      <c r="AV424" s="1190"/>
      <c r="AW424" s="1190"/>
      <c r="AX424" s="1190"/>
      <c r="AY424" s="1190"/>
      <c r="AZ424" s="1190"/>
      <c r="BA424" s="1190"/>
      <c r="BB424" s="1191"/>
      <c r="BC424" s="1169"/>
      <c r="BD424" s="1171"/>
      <c r="BE424" s="1169"/>
      <c r="BP424" s="50" t="s">
        <v>585</v>
      </c>
      <c r="BQ424" s="50" t="str">
        <f>IF(C422="","",INDEX(外線情報!$K$5:$K$16,C422,1))&amp;""</f>
        <v/>
      </c>
      <c r="BR424" s="50" t="s">
        <v>417</v>
      </c>
      <c r="BS424" s="50" t="str">
        <f>IF(C422="","",INDEX(NK･NKG!$CG$5:$CG$52,C422,1))&amp;""</f>
        <v/>
      </c>
      <c r="BT424" s="50" t="s">
        <v>585</v>
      </c>
      <c r="BU424" s="50" t="str">
        <f>IF(E422="","",INDEX(外線情報!$K$5:$K$16,E422,1))&amp;""</f>
        <v/>
      </c>
      <c r="BV424" s="50" t="s">
        <v>417</v>
      </c>
      <c r="BW424" s="50" t="str">
        <f>IF(E422="","",INDEX(NK･NKG!$CG$5:$CG$52,E422,1))&amp;""</f>
        <v/>
      </c>
      <c r="BX424" s="50" t="s">
        <v>585</v>
      </c>
      <c r="BY424" s="50" t="str">
        <f>IF(G422="","",INDEX(外線情報!$K$5:$K$16,G422,1))&amp;""</f>
        <v/>
      </c>
      <c r="BZ424" s="50" t="s">
        <v>417</v>
      </c>
      <c r="CA424" s="50" t="str">
        <f>IF(G422="","",INDEX(NK･NKG!$CG$5:$CG$52,G422,1))&amp;""</f>
        <v/>
      </c>
      <c r="CB424" s="50" t="s">
        <v>585</v>
      </c>
      <c r="CC424" s="50" t="str">
        <f>IF(I422="","",INDEX(外線情報!$K$5:$K$16,I422,1))&amp;""</f>
        <v/>
      </c>
      <c r="CD424" s="50" t="s">
        <v>417</v>
      </c>
      <c r="CE424" s="50" t="str">
        <f>IF(I422="","",INDEX(NK･NKG!$CG$5:$CG$52,I422,1))&amp;""</f>
        <v/>
      </c>
      <c r="CF424" s="50" t="s">
        <v>585</v>
      </c>
      <c r="CG424" s="50" t="str">
        <f>IF(K422="","",INDEX(外線情報!$K$5:$K$16,K422,1))&amp;""</f>
        <v/>
      </c>
      <c r="CH424" s="50" t="s">
        <v>417</v>
      </c>
      <c r="CI424" s="50" t="str">
        <f>IF(K422="","",INDEX(NK･NKG!$CG$5:$CG$52,K422,1))&amp;""</f>
        <v/>
      </c>
      <c r="CJ424" s="50" t="s">
        <v>585</v>
      </c>
      <c r="CK424" s="50" t="str">
        <f>IF(M422="","",INDEX(外線情報!$K$5:$K$16,M422,1))&amp;""</f>
        <v/>
      </c>
      <c r="CL424" s="50" t="s">
        <v>417</v>
      </c>
      <c r="CM424" s="50" t="str">
        <f>IF(M422="","",INDEX(NK･NKG!$CG$5:$CG$52,M422,1))&amp;""</f>
        <v/>
      </c>
      <c r="DA424" s="1153" t="str">
        <f t="shared" ref="DA424" si="1123">IF(DA421="grey","grey","")</f>
        <v>grey</v>
      </c>
      <c r="DB424" s="1154"/>
      <c r="DC424" s="1153" t="str">
        <f t="shared" ref="DC424" si="1124">IF(DC421="grey","grey","")</f>
        <v>grey</v>
      </c>
      <c r="DD424" s="1154"/>
      <c r="DE424" s="1153" t="str">
        <f t="shared" ref="DE424" si="1125">IF(DE421="grey","grey","")</f>
        <v>grey</v>
      </c>
      <c r="DF424" s="1154"/>
      <c r="DG424" s="1153" t="str">
        <f t="shared" ref="DG424" si="1126">IF(DG421="grey","grey","")</f>
        <v>grey</v>
      </c>
      <c r="DH424" s="1154"/>
      <c r="DI424" s="1153" t="str">
        <f t="shared" ref="DI424" si="1127">IF(DI421="grey","grey","")</f>
        <v>grey</v>
      </c>
      <c r="DJ424" s="1154"/>
      <c r="DK424" s="1153" t="str">
        <f t="shared" ref="DK424" si="1128">IF(DK421="grey","grey","")</f>
        <v>grey</v>
      </c>
      <c r="DL424" s="1154"/>
      <c r="DM424" s="22" t="str">
        <f>IFERROR(INDEX(内線情報!$BL$5:$BL$41,MATCH(R424,内線情報!$AI$5:$AI$43,0),1),"")</f>
        <v/>
      </c>
      <c r="DN424" s="22">
        <f>IF(MAX($DM424:$DM450)&gt;0,MAX($DM424:$DM450),36)</f>
        <v>36</v>
      </c>
      <c r="DV424" s="1153" t="str">
        <f>IF(B422="IK",BQ424,IF(B422="NK",BS424,""))</f>
        <v/>
      </c>
      <c r="DW424" s="1154"/>
      <c r="DX424" s="1155" t="str">
        <f>IF(D422="IK",BU424,IF(D422="NK",BW424,""))</f>
        <v/>
      </c>
      <c r="DY424" s="1156"/>
      <c r="DZ424" s="1155" t="str">
        <f>IF(F422="IK",BY424,IF(F422="NK",CA424,""))</f>
        <v/>
      </c>
      <c r="EA424" s="1156"/>
      <c r="EB424" s="1155" t="str">
        <f>IF(H422="IK",CC424,IF(H422="NK",CE424,""))</f>
        <v/>
      </c>
      <c r="EC424" s="1156"/>
      <c r="ED424" s="1155" t="str">
        <f>IF(J422="IK",CG424,IF(J422="NK",CI424,""))</f>
        <v/>
      </c>
      <c r="EE424" s="1156"/>
      <c r="EF424" s="1155" t="str">
        <f>IF(L422="IK",CK424,IF(L422="NK",CM424,""))</f>
        <v/>
      </c>
      <c r="EG424" s="1156"/>
      <c r="ET424" s="1153"/>
      <c r="EU424" s="1154"/>
      <c r="EV424" s="1153"/>
      <c r="EW424" s="1154"/>
      <c r="EX424" s="1153"/>
      <c r="EY424" s="1154"/>
      <c r="EZ424" s="1153"/>
      <c r="FA424" s="1154"/>
      <c r="FB424" s="1153"/>
      <c r="FC424" s="1154"/>
      <c r="FD424" s="1153"/>
      <c r="FE424" s="1154"/>
      <c r="FF424" s="411"/>
      <c r="FG424" s="411"/>
      <c r="FH424" s="411"/>
      <c r="FI424" s="411"/>
      <c r="FJ424" s="411"/>
      <c r="FK424" s="411"/>
      <c r="FL424" s="411"/>
      <c r="FM424" s="411"/>
      <c r="FN424" s="411"/>
      <c r="FO424" s="411"/>
      <c r="FP424" s="411"/>
      <c r="FQ424" s="411"/>
      <c r="FR424" s="1153"/>
      <c r="FS424" s="1154"/>
      <c r="FT424" s="1153"/>
      <c r="FU424" s="1154"/>
      <c r="FV424" s="1153"/>
      <c r="FW424" s="1154"/>
      <c r="FX424" s="1153"/>
      <c r="FY424" s="1154"/>
      <c r="FZ424" s="1153"/>
      <c r="GA424" s="1154"/>
      <c r="GB424" s="1153"/>
      <c r="GC424" s="1154"/>
      <c r="GE424" s="1171"/>
      <c r="GF424" s="1171"/>
      <c r="GG424" s="1169"/>
      <c r="GH424" s="1171"/>
      <c r="GI424" s="1142"/>
      <c r="GJ424" s="1143"/>
      <c r="GK424" s="1143"/>
      <c r="GL424" s="1143"/>
      <c r="GM424" s="1143"/>
      <c r="GN424" s="1143"/>
      <c r="GO424" s="1143"/>
      <c r="GP424" s="1143"/>
      <c r="GQ424" s="1143"/>
      <c r="GR424" s="1143"/>
      <c r="GS424" s="1143"/>
      <c r="GT424" s="1143"/>
      <c r="GU424" s="1143"/>
      <c r="GV424" s="1143"/>
      <c r="GW424" s="1143"/>
      <c r="GX424" s="1143"/>
      <c r="GY424" s="1143"/>
      <c r="GZ424" s="1143"/>
      <c r="HA424" s="1143"/>
      <c r="HB424" s="1143"/>
      <c r="HC424" s="1143"/>
      <c r="HD424" s="1143"/>
      <c r="HE424" s="1143"/>
      <c r="HF424" s="1143"/>
      <c r="HG424" s="1143"/>
      <c r="HH424" s="1143"/>
      <c r="HI424" s="1143"/>
      <c r="HJ424" s="1143"/>
      <c r="HK424" s="1143"/>
      <c r="HL424" s="1143"/>
      <c r="HM424" s="1143"/>
      <c r="HN424" s="1143"/>
      <c r="HO424" s="1143"/>
      <c r="HP424" s="1143"/>
      <c r="HQ424" s="1143"/>
      <c r="HR424" s="1144"/>
      <c r="HS424" s="1169"/>
      <c r="HT424" s="1171"/>
      <c r="HU424" s="1169"/>
    </row>
    <row r="425" spans="2:229">
      <c r="B425" s="1184" t="s">
        <v>1318</v>
      </c>
      <c r="C425" s="1185"/>
      <c r="D425" s="1182" t="s">
        <v>1318</v>
      </c>
      <c r="E425" s="1183"/>
      <c r="F425" s="1184" t="s">
        <v>1318</v>
      </c>
      <c r="G425" s="1185"/>
      <c r="H425" s="1182" t="s">
        <v>1318</v>
      </c>
      <c r="I425" s="1183"/>
      <c r="J425" s="1184" t="s">
        <v>1318</v>
      </c>
      <c r="K425" s="1185"/>
      <c r="L425" s="1182" t="s">
        <v>1318</v>
      </c>
      <c r="M425" s="1183"/>
      <c r="N425" s="30"/>
      <c r="O425" s="1151">
        <v>1</v>
      </c>
      <c r="P425" s="1151" t="str">
        <f>IFERROR(INDEX(内線情報!$C$5:$C$54,MATCH($Q425,内線情報!$B$5:$B$54,0)),"")&amp;""</f>
        <v/>
      </c>
      <c r="Q425" s="1160"/>
      <c r="R425" s="1151" t="str">
        <f>IFERROR(INDEX(内線情報!$D$5:$D$54,MATCH($Q425,内線情報!$B$5:$B$54,0)),"")&amp;""</f>
        <v/>
      </c>
      <c r="S425" s="634" t="s">
        <v>643</v>
      </c>
      <c r="T425" s="634" t="s">
        <v>643</v>
      </c>
      <c r="U425" s="634" t="s">
        <v>643</v>
      </c>
      <c r="V425" s="634" t="s">
        <v>643</v>
      </c>
      <c r="W425" s="634" t="s">
        <v>643</v>
      </c>
      <c r="X425" s="634" t="s">
        <v>643</v>
      </c>
      <c r="Y425" s="634" t="s">
        <v>643</v>
      </c>
      <c r="Z425" s="634" t="s">
        <v>643</v>
      </c>
      <c r="AA425" s="634" t="s">
        <v>643</v>
      </c>
      <c r="AB425" s="634" t="s">
        <v>643</v>
      </c>
      <c r="AC425" s="634" t="s">
        <v>643</v>
      </c>
      <c r="AD425" s="634" t="s">
        <v>643</v>
      </c>
      <c r="AE425" s="634" t="s">
        <v>643</v>
      </c>
      <c r="AF425" s="634" t="s">
        <v>643</v>
      </c>
      <c r="AG425" s="634" t="s">
        <v>643</v>
      </c>
      <c r="AH425" s="634" t="s">
        <v>643</v>
      </c>
      <c r="AI425" s="634" t="s">
        <v>643</v>
      </c>
      <c r="AJ425" s="634" t="s">
        <v>643</v>
      </c>
      <c r="AK425" s="634" t="s">
        <v>643</v>
      </c>
      <c r="AL425" s="634" t="s">
        <v>643</v>
      </c>
      <c r="AM425" s="634" t="s">
        <v>643</v>
      </c>
      <c r="AN425" s="634" t="s">
        <v>643</v>
      </c>
      <c r="AO425" s="634" t="s">
        <v>643</v>
      </c>
      <c r="AP425" s="634" t="s">
        <v>643</v>
      </c>
      <c r="AQ425" s="634" t="s">
        <v>643</v>
      </c>
      <c r="AR425" s="634" t="s">
        <v>643</v>
      </c>
      <c r="AS425" s="634" t="s">
        <v>643</v>
      </c>
      <c r="AT425" s="634" t="s">
        <v>643</v>
      </c>
      <c r="AU425" s="634" t="s">
        <v>643</v>
      </c>
      <c r="AV425" s="634" t="s">
        <v>643</v>
      </c>
      <c r="AW425" s="634" t="s">
        <v>643</v>
      </c>
      <c r="AX425" s="634" t="s">
        <v>643</v>
      </c>
      <c r="AY425" s="634" t="s">
        <v>643</v>
      </c>
      <c r="AZ425" s="634" t="s">
        <v>643</v>
      </c>
      <c r="BA425" s="634" t="s">
        <v>643</v>
      </c>
      <c r="BB425" s="634" t="s">
        <v>643</v>
      </c>
      <c r="BC425" s="1178" t="s">
        <v>643</v>
      </c>
      <c r="BD425" s="1151" t="str">
        <f>IFERROR(IF(Q425="","",IF(ISBLANK(INDEX(内線情報!$G$5:$G$54,Q425)),1,DS425)),"")&amp;""</f>
        <v/>
      </c>
      <c r="BE425" s="1180"/>
      <c r="BW425" s="50"/>
      <c r="CH425" s="50"/>
      <c r="CI425" s="50"/>
      <c r="DA425" s="1153" t="str">
        <f>IF(DA421="grey","grey",IF(AND(B422&lt;&gt;$BG$7,B422&lt;&gt;$BG$9,B422&lt;&gt;$BG$13,B422&lt;&gt;$BG$12),"grey",IF(B425="","yellow",IF(COUNTIF($CN$6:$CN$32,B425)&gt;0,"","red"))))</f>
        <v>grey</v>
      </c>
      <c r="DB425" s="1154"/>
      <c r="DC425" s="1153" t="str">
        <f>IF(DC421="grey","grey",IF(AND(D422&lt;&gt;$BG$7,D422&lt;&gt;$BG$9,D422&lt;&gt;$BG$13,D422&lt;&gt;$BG$12),"grey",IF(D425="","yellow",IF(COUNTIF($CN$6:$CN$32,D425)&gt;0,"","red"))))</f>
        <v>grey</v>
      </c>
      <c r="DD425" s="1154"/>
      <c r="DE425" s="1153" t="str">
        <f>IF(DE421="grey","grey",IF(AND(F422&lt;&gt;$BG$7,F422&lt;&gt;$BG$9,F422&lt;&gt;$BG$13,F422&lt;&gt;$BG$12),"grey",IF(F425="","yellow",IF(COUNTIF($CN$6:$CN$32,F425)&gt;0,"","red"))))</f>
        <v>grey</v>
      </c>
      <c r="DF425" s="1154"/>
      <c r="DG425" s="1153" t="str">
        <f>IF(DG421="grey","grey",IF(AND(H422&lt;&gt;$BG$7,H422&lt;&gt;$BG$9,H422&lt;&gt;$BG$13,H422&lt;&gt;$BG$12),"grey",IF(H425="","yellow",IF(COUNTIF($CN$6:$CN$32,H425)&gt;0,"","red"))))</f>
        <v>grey</v>
      </c>
      <c r="DH425" s="1154"/>
      <c r="DI425" s="1153" t="str">
        <f>IF(DI421="grey","grey",IF(AND(J422&lt;&gt;$BG$7,J422&lt;&gt;$BG$9,J422&lt;&gt;$BG$13,J422&lt;&gt;$BG$12),"grey",IF(J425="","yellow",IF(COUNTIF($CN$6:$CN$32,J425)&gt;0,"","red"))))</f>
        <v>grey</v>
      </c>
      <c r="DJ425" s="1154"/>
      <c r="DK425" s="1153" t="str">
        <f>IF(DK421="grey","grey",IF(AND(L422&lt;&gt;$BG$7,L422&lt;&gt;$BG$9,L422&lt;&gt;$BG$13,L422&lt;&gt;$BG$12),"grey",IF(L425="","yellow",IF(COUNTIF($CN$6:$CN$32,L425)&gt;0,"","red"))))</f>
        <v>grey</v>
      </c>
      <c r="DL425" s="1154"/>
      <c r="DM425" s="22" t="str">
        <f>IFERROR(INDEX(内線情報!$BL$5:$BL$41,MATCH(R425,内線情報!$AI$5:$AI$43,0),1),"")</f>
        <v/>
      </c>
      <c r="DS425" s="1141" t="e">
        <f>INDEX(内線情報!$G$5:$G$54,MATCH(Q425,DK,0))</f>
        <v>#N/A</v>
      </c>
      <c r="DV425" s="1153"/>
      <c r="DW425" s="1154"/>
      <c r="DX425" s="1153"/>
      <c r="DY425" s="1154"/>
      <c r="DZ425" s="1153"/>
      <c r="EA425" s="1154"/>
      <c r="EB425" s="1153"/>
      <c r="EC425" s="1154"/>
      <c r="ED425" s="1153"/>
      <c r="EE425" s="1154"/>
      <c r="EF425" s="1153"/>
      <c r="EG425" s="1154"/>
      <c r="ET425" s="1153"/>
      <c r="EU425" s="1154"/>
      <c r="EV425" s="1153"/>
      <c r="EW425" s="1154"/>
      <c r="EX425" s="1153"/>
      <c r="EY425" s="1154"/>
      <c r="EZ425" s="1153"/>
      <c r="FA425" s="1154"/>
      <c r="FB425" s="1153"/>
      <c r="FC425" s="1154"/>
      <c r="FD425" s="1153"/>
      <c r="FE425" s="1154"/>
      <c r="FF425" s="411"/>
      <c r="FG425" s="411"/>
      <c r="FH425" s="411"/>
      <c r="FI425" s="411"/>
      <c r="FJ425" s="411"/>
      <c r="FK425" s="411"/>
      <c r="FL425" s="411"/>
      <c r="FM425" s="411"/>
      <c r="FN425" s="411"/>
      <c r="FO425" s="411"/>
      <c r="FP425" s="411"/>
      <c r="FQ425" s="411"/>
      <c r="FR425" s="1153"/>
      <c r="FS425" s="1154"/>
      <c r="FT425" s="1153"/>
      <c r="FU425" s="1154"/>
      <c r="FV425" s="1153"/>
      <c r="FW425" s="1154"/>
      <c r="FX425" s="1153"/>
      <c r="FY425" s="1154"/>
      <c r="FZ425" s="1153"/>
      <c r="GA425" s="1154"/>
      <c r="GB425" s="1153"/>
      <c r="GC425" s="1154"/>
      <c r="GE425" s="1151" t="str">
        <f>IF($GF425="grey","grey","")</f>
        <v>grey</v>
      </c>
      <c r="GF425" s="1151" t="str">
        <f>IF($GG425="grey","grey","")</f>
        <v>grey</v>
      </c>
      <c r="GG425" s="1160" t="str">
        <f>IF(Q425="","grey",IF(COUNTIF(Q:Q,Q425)&gt;1,"red",IF(COUNTIF(_DK,Q425)&gt;0,"","red")))</f>
        <v>grey</v>
      </c>
      <c r="GH425" s="1151" t="str">
        <f>IF($GF425="grey","grey","")</f>
        <v>grey</v>
      </c>
      <c r="GI425" s="633" t="str">
        <f t="shared" ref="GI425:HR425" si="1129">IF(GI422="grey","grey",IF($GG425="grey","grey",IF(S425="","yellow",IF(COUNTIF($CT$6:$CT$21,S425)&gt;0,"","red"))))</f>
        <v>grey</v>
      </c>
      <c r="GJ425" s="633" t="str">
        <f t="shared" si="1129"/>
        <v>grey</v>
      </c>
      <c r="GK425" s="633" t="str">
        <f t="shared" si="1129"/>
        <v>grey</v>
      </c>
      <c r="GL425" s="633" t="str">
        <f t="shared" si="1129"/>
        <v>grey</v>
      </c>
      <c r="GM425" s="633" t="str">
        <f t="shared" si="1129"/>
        <v>grey</v>
      </c>
      <c r="GN425" s="633" t="str">
        <f t="shared" si="1129"/>
        <v>grey</v>
      </c>
      <c r="GO425" s="633" t="str">
        <f t="shared" si="1129"/>
        <v>grey</v>
      </c>
      <c r="GP425" s="633" t="str">
        <f t="shared" si="1129"/>
        <v>grey</v>
      </c>
      <c r="GQ425" s="633" t="str">
        <f t="shared" si="1129"/>
        <v>grey</v>
      </c>
      <c r="GR425" s="633" t="str">
        <f t="shared" si="1129"/>
        <v>grey</v>
      </c>
      <c r="GS425" s="633" t="str">
        <f t="shared" si="1129"/>
        <v>grey</v>
      </c>
      <c r="GT425" s="633" t="str">
        <f t="shared" si="1129"/>
        <v>grey</v>
      </c>
      <c r="GU425" s="633" t="str">
        <f t="shared" si="1129"/>
        <v>grey</v>
      </c>
      <c r="GV425" s="633" t="str">
        <f t="shared" si="1129"/>
        <v>grey</v>
      </c>
      <c r="GW425" s="633" t="str">
        <f t="shared" si="1129"/>
        <v>grey</v>
      </c>
      <c r="GX425" s="633" t="str">
        <f t="shared" si="1129"/>
        <v>grey</v>
      </c>
      <c r="GY425" s="633" t="str">
        <f t="shared" si="1129"/>
        <v>grey</v>
      </c>
      <c r="GZ425" s="633" t="str">
        <f t="shared" si="1129"/>
        <v>grey</v>
      </c>
      <c r="HA425" s="633" t="str">
        <f t="shared" si="1129"/>
        <v>grey</v>
      </c>
      <c r="HB425" s="633" t="str">
        <f t="shared" si="1129"/>
        <v>grey</v>
      </c>
      <c r="HC425" s="633" t="str">
        <f t="shared" si="1129"/>
        <v>grey</v>
      </c>
      <c r="HD425" s="633" t="str">
        <f t="shared" si="1129"/>
        <v>grey</v>
      </c>
      <c r="HE425" s="633" t="str">
        <f t="shared" si="1129"/>
        <v>grey</v>
      </c>
      <c r="HF425" s="633" t="str">
        <f t="shared" si="1129"/>
        <v>grey</v>
      </c>
      <c r="HG425" s="633" t="str">
        <f t="shared" si="1129"/>
        <v>grey</v>
      </c>
      <c r="HH425" s="633" t="str">
        <f t="shared" si="1129"/>
        <v>grey</v>
      </c>
      <c r="HI425" s="633" t="str">
        <f t="shared" si="1129"/>
        <v>grey</v>
      </c>
      <c r="HJ425" s="633" t="str">
        <f t="shared" si="1129"/>
        <v>grey</v>
      </c>
      <c r="HK425" s="633" t="str">
        <f t="shared" si="1129"/>
        <v>grey</v>
      </c>
      <c r="HL425" s="633" t="str">
        <f t="shared" si="1129"/>
        <v>grey</v>
      </c>
      <c r="HM425" s="633" t="str">
        <f t="shared" si="1129"/>
        <v>grey</v>
      </c>
      <c r="HN425" s="633" t="str">
        <f t="shared" si="1129"/>
        <v>grey</v>
      </c>
      <c r="HO425" s="633" t="str">
        <f t="shared" si="1129"/>
        <v>grey</v>
      </c>
      <c r="HP425" s="633" t="str">
        <f t="shared" si="1129"/>
        <v>grey</v>
      </c>
      <c r="HQ425" s="633" t="str">
        <f t="shared" si="1129"/>
        <v>grey</v>
      </c>
      <c r="HR425" s="633" t="str">
        <f t="shared" si="1129"/>
        <v>grey</v>
      </c>
      <c r="HS425" s="1162" t="str">
        <f>IF($GG425="grey","grey",IF(BC425="","",IF(COUNTIF($CV$6:$CV$7,BC425)&gt;0,"","red")))</f>
        <v>grey</v>
      </c>
      <c r="HT425" s="1151" t="str">
        <f>IF($GG425="grey","grey","")</f>
        <v>grey</v>
      </c>
      <c r="HU425" s="1160" t="str">
        <f>IF($GG425="grey","grey","")</f>
        <v>grey</v>
      </c>
    </row>
    <row r="426" spans="2:229">
      <c r="B426" s="1186" t="s">
        <v>291</v>
      </c>
      <c r="C426" s="1187"/>
      <c r="D426" s="1186" t="s">
        <v>292</v>
      </c>
      <c r="E426" s="1187"/>
      <c r="F426" s="1186" t="s">
        <v>293</v>
      </c>
      <c r="G426" s="1187"/>
      <c r="H426" s="1186" t="s">
        <v>294</v>
      </c>
      <c r="I426" s="1187"/>
      <c r="J426" s="1186" t="s">
        <v>295</v>
      </c>
      <c r="K426" s="1187"/>
      <c r="L426" s="1186" t="s">
        <v>296</v>
      </c>
      <c r="M426" s="1187"/>
      <c r="N426" s="30"/>
      <c r="O426" s="1152"/>
      <c r="P426" s="1152"/>
      <c r="Q426" s="1161"/>
      <c r="R426" s="1152"/>
      <c r="S426" s="635" t="s">
        <v>643</v>
      </c>
      <c r="T426" s="635" t="s">
        <v>643</v>
      </c>
      <c r="U426" s="635" t="s">
        <v>643</v>
      </c>
      <c r="V426" s="635" t="s">
        <v>643</v>
      </c>
      <c r="W426" s="635" t="s">
        <v>643</v>
      </c>
      <c r="X426" s="635" t="s">
        <v>643</v>
      </c>
      <c r="Y426" s="635" t="s">
        <v>643</v>
      </c>
      <c r="Z426" s="635" t="s">
        <v>643</v>
      </c>
      <c r="AA426" s="635" t="s">
        <v>643</v>
      </c>
      <c r="AB426" s="635" t="s">
        <v>643</v>
      </c>
      <c r="AC426" s="635" t="s">
        <v>643</v>
      </c>
      <c r="AD426" s="635" t="s">
        <v>643</v>
      </c>
      <c r="AE426" s="635" t="s">
        <v>643</v>
      </c>
      <c r="AF426" s="635" t="s">
        <v>643</v>
      </c>
      <c r="AG426" s="635" t="s">
        <v>643</v>
      </c>
      <c r="AH426" s="635" t="s">
        <v>643</v>
      </c>
      <c r="AI426" s="635" t="s">
        <v>643</v>
      </c>
      <c r="AJ426" s="635" t="s">
        <v>643</v>
      </c>
      <c r="AK426" s="635" t="s">
        <v>643</v>
      </c>
      <c r="AL426" s="635" t="s">
        <v>643</v>
      </c>
      <c r="AM426" s="635" t="s">
        <v>643</v>
      </c>
      <c r="AN426" s="635" t="s">
        <v>643</v>
      </c>
      <c r="AO426" s="635" t="s">
        <v>643</v>
      </c>
      <c r="AP426" s="635" t="s">
        <v>643</v>
      </c>
      <c r="AQ426" s="635" t="s">
        <v>643</v>
      </c>
      <c r="AR426" s="635" t="s">
        <v>643</v>
      </c>
      <c r="AS426" s="635" t="s">
        <v>643</v>
      </c>
      <c r="AT426" s="635" t="s">
        <v>643</v>
      </c>
      <c r="AU426" s="635" t="s">
        <v>643</v>
      </c>
      <c r="AV426" s="635" t="s">
        <v>643</v>
      </c>
      <c r="AW426" s="635" t="s">
        <v>643</v>
      </c>
      <c r="AX426" s="635" t="s">
        <v>643</v>
      </c>
      <c r="AY426" s="635" t="s">
        <v>643</v>
      </c>
      <c r="AZ426" s="635" t="s">
        <v>643</v>
      </c>
      <c r="BA426" s="635" t="s">
        <v>643</v>
      </c>
      <c r="BB426" s="635" t="s">
        <v>643</v>
      </c>
      <c r="BC426" s="1179"/>
      <c r="BD426" s="1152"/>
      <c r="BE426" s="1181"/>
      <c r="BQ426" s="52"/>
      <c r="BS426" s="52"/>
      <c r="BU426" s="52"/>
      <c r="BV426" s="50"/>
      <c r="BW426" s="52"/>
      <c r="BY426" s="52"/>
      <c r="CA426" s="52"/>
      <c r="CC426" s="52"/>
      <c r="CE426" s="52"/>
      <c r="CG426" s="52"/>
      <c r="CH426" s="50"/>
      <c r="CI426" s="52"/>
      <c r="CK426" s="52"/>
      <c r="CM426" s="52"/>
      <c r="DA426" s="1166" t="str">
        <f>IFERROR(IF(COUNT(Q425:Q450)&gt;0,IF($DN424&lt;8,"grey",B426),"grey"),B426)</f>
        <v>grey</v>
      </c>
      <c r="DB426" s="1167"/>
      <c r="DC426" s="1166" t="str">
        <f>IFERROR(IF(COUNT(Q425:Q450)&gt;0,IF($DN424&lt;8,"grey",D426),"grey"),D426)</f>
        <v>grey</v>
      </c>
      <c r="DD426" s="1167"/>
      <c r="DE426" s="1166" t="str">
        <f>IFERROR(IF(COUNT(Q425:Q450)&gt;0,IF($DN424&lt;18,"grey",F426),"grey"),F426)</f>
        <v>grey</v>
      </c>
      <c r="DF426" s="1167"/>
      <c r="DG426" s="1166" t="str">
        <f>IFERROR(IF(COUNT(Q425:Q450)&gt;0,IF($DN424&lt;18,"grey",H426),"grey"),H426)</f>
        <v>grey</v>
      </c>
      <c r="DH426" s="1167"/>
      <c r="DI426" s="1166" t="str">
        <f>IFERROR(IF(COUNT(Q425:Q450)&gt;0,IF($DN424&lt;18,"grey",J426),"grey"),J426)</f>
        <v>grey</v>
      </c>
      <c r="DJ426" s="1167"/>
      <c r="DK426" s="1166" t="str">
        <f>IFERROR(IF(COUNT(Q425:Q450)&gt;0,IF($DN424&lt;18,"grey",L426),"grey"),L426)</f>
        <v>grey</v>
      </c>
      <c r="DL426" s="1167"/>
      <c r="DM426" s="22" t="str">
        <f>IFERROR(INDEX(内線情報!$BL$5:$BL$41,MATCH(R426,内線情報!$AI$5:$AI$43,0),1),"")</f>
        <v/>
      </c>
      <c r="DS426" s="1141"/>
      <c r="DV426" s="1166"/>
      <c r="DW426" s="1167"/>
      <c r="DX426" s="1166"/>
      <c r="DY426" s="1167"/>
      <c r="DZ426" s="1166"/>
      <c r="EA426" s="1167"/>
      <c r="EB426" s="1166"/>
      <c r="EC426" s="1167"/>
      <c r="ED426" s="1166"/>
      <c r="EE426" s="1167"/>
      <c r="EF426" s="1166"/>
      <c r="EG426" s="1167"/>
      <c r="ET426" s="1166"/>
      <c r="EU426" s="1167"/>
      <c r="EV426" s="1166"/>
      <c r="EW426" s="1167"/>
      <c r="EX426" s="1166"/>
      <c r="EY426" s="1167"/>
      <c r="EZ426" s="1166"/>
      <c r="FA426" s="1167"/>
      <c r="FB426" s="1166"/>
      <c r="FC426" s="1167"/>
      <c r="FD426" s="1166"/>
      <c r="FE426" s="1167"/>
      <c r="FF426" s="420"/>
      <c r="FG426" s="420"/>
      <c r="FH426" s="420"/>
      <c r="FI426" s="420"/>
      <c r="FJ426" s="420"/>
      <c r="FK426" s="420"/>
      <c r="FL426" s="420"/>
      <c r="FM426" s="420"/>
      <c r="FN426" s="420"/>
      <c r="FO426" s="420"/>
      <c r="FP426" s="420"/>
      <c r="FQ426" s="420"/>
      <c r="FR426" s="1166"/>
      <c r="FS426" s="1167"/>
      <c r="FT426" s="1166"/>
      <c r="FU426" s="1167"/>
      <c r="FV426" s="1166"/>
      <c r="FW426" s="1167"/>
      <c r="FX426" s="1166"/>
      <c r="FY426" s="1167"/>
      <c r="FZ426" s="1166"/>
      <c r="GA426" s="1167"/>
      <c r="GB426" s="1166"/>
      <c r="GC426" s="1167"/>
      <c r="GE426" s="1152"/>
      <c r="GF426" s="1152"/>
      <c r="GG426" s="1161"/>
      <c r="GH426" s="1152"/>
      <c r="GI426" s="633" t="str">
        <f t="shared" ref="GI426:HR426" si="1130">IF(GI422="grey","grey",IF($GG425="grey","grey",IF(S426="","yellow",IF(COUNTIF($CW$6:$CW$7,S426)&gt;0,"","red"))))</f>
        <v>grey</v>
      </c>
      <c r="GJ426" s="633" t="str">
        <f t="shared" si="1130"/>
        <v>grey</v>
      </c>
      <c r="GK426" s="633" t="str">
        <f t="shared" si="1130"/>
        <v>grey</v>
      </c>
      <c r="GL426" s="633" t="str">
        <f t="shared" si="1130"/>
        <v>grey</v>
      </c>
      <c r="GM426" s="633" t="str">
        <f t="shared" si="1130"/>
        <v>grey</v>
      </c>
      <c r="GN426" s="633" t="str">
        <f t="shared" si="1130"/>
        <v>grey</v>
      </c>
      <c r="GO426" s="633" t="str">
        <f t="shared" si="1130"/>
        <v>grey</v>
      </c>
      <c r="GP426" s="633" t="str">
        <f t="shared" si="1130"/>
        <v>grey</v>
      </c>
      <c r="GQ426" s="633" t="str">
        <f t="shared" si="1130"/>
        <v>grey</v>
      </c>
      <c r="GR426" s="633" t="str">
        <f t="shared" si="1130"/>
        <v>grey</v>
      </c>
      <c r="GS426" s="633" t="str">
        <f t="shared" si="1130"/>
        <v>grey</v>
      </c>
      <c r="GT426" s="633" t="str">
        <f t="shared" si="1130"/>
        <v>grey</v>
      </c>
      <c r="GU426" s="633" t="str">
        <f t="shared" si="1130"/>
        <v>grey</v>
      </c>
      <c r="GV426" s="633" t="str">
        <f t="shared" si="1130"/>
        <v>grey</v>
      </c>
      <c r="GW426" s="633" t="str">
        <f t="shared" si="1130"/>
        <v>grey</v>
      </c>
      <c r="GX426" s="633" t="str">
        <f t="shared" si="1130"/>
        <v>grey</v>
      </c>
      <c r="GY426" s="633" t="str">
        <f t="shared" si="1130"/>
        <v>grey</v>
      </c>
      <c r="GZ426" s="633" t="str">
        <f t="shared" si="1130"/>
        <v>grey</v>
      </c>
      <c r="HA426" s="633" t="str">
        <f t="shared" si="1130"/>
        <v>grey</v>
      </c>
      <c r="HB426" s="633" t="str">
        <f t="shared" si="1130"/>
        <v>grey</v>
      </c>
      <c r="HC426" s="633" t="str">
        <f t="shared" si="1130"/>
        <v>grey</v>
      </c>
      <c r="HD426" s="633" t="str">
        <f t="shared" si="1130"/>
        <v>grey</v>
      </c>
      <c r="HE426" s="633" t="str">
        <f t="shared" si="1130"/>
        <v>grey</v>
      </c>
      <c r="HF426" s="633" t="str">
        <f t="shared" si="1130"/>
        <v>grey</v>
      </c>
      <c r="HG426" s="633" t="str">
        <f t="shared" si="1130"/>
        <v>grey</v>
      </c>
      <c r="HH426" s="633" t="str">
        <f t="shared" si="1130"/>
        <v>grey</v>
      </c>
      <c r="HI426" s="633" t="str">
        <f t="shared" si="1130"/>
        <v>grey</v>
      </c>
      <c r="HJ426" s="633" t="str">
        <f t="shared" si="1130"/>
        <v>grey</v>
      </c>
      <c r="HK426" s="633" t="str">
        <f t="shared" si="1130"/>
        <v>grey</v>
      </c>
      <c r="HL426" s="633" t="str">
        <f t="shared" si="1130"/>
        <v>grey</v>
      </c>
      <c r="HM426" s="633" t="str">
        <f t="shared" si="1130"/>
        <v>grey</v>
      </c>
      <c r="HN426" s="633" t="str">
        <f t="shared" si="1130"/>
        <v>grey</v>
      </c>
      <c r="HO426" s="633" t="str">
        <f t="shared" si="1130"/>
        <v>grey</v>
      </c>
      <c r="HP426" s="633" t="str">
        <f t="shared" si="1130"/>
        <v>grey</v>
      </c>
      <c r="HQ426" s="633" t="str">
        <f t="shared" si="1130"/>
        <v>grey</v>
      </c>
      <c r="HR426" s="633" t="str">
        <f t="shared" si="1130"/>
        <v>grey</v>
      </c>
      <c r="HS426" s="1163"/>
      <c r="HT426" s="1152"/>
      <c r="HU426" s="1161"/>
    </row>
    <row r="427" spans="2:229">
      <c r="B427" s="34" t="s">
        <v>57</v>
      </c>
      <c r="C427" s="35"/>
      <c r="D427" s="34" t="s">
        <v>57</v>
      </c>
      <c r="E427" s="35"/>
      <c r="F427" s="34" t="s">
        <v>57</v>
      </c>
      <c r="G427" s="35"/>
      <c r="H427" s="34" t="s">
        <v>57</v>
      </c>
      <c r="I427" s="35"/>
      <c r="J427" s="34" t="s">
        <v>57</v>
      </c>
      <c r="K427" s="35"/>
      <c r="L427" s="34" t="s">
        <v>57</v>
      </c>
      <c r="M427" s="35"/>
      <c r="N427" s="30"/>
      <c r="O427" s="1151">
        <v>2</v>
      </c>
      <c r="P427" s="1151" t="str">
        <f>IFERROR(INDEX(内線情報!$C$5:$C$54,MATCH($Q427,内線情報!$B$5:$B$54,0)),"")&amp;""</f>
        <v/>
      </c>
      <c r="Q427" s="1160"/>
      <c r="R427" s="1151" t="str">
        <f>IFERROR(INDEX(内線情報!$D$5:$D$54,MATCH($Q427,内線情報!$B$5:$B$54,0)),"")&amp;""</f>
        <v/>
      </c>
      <c r="S427" s="634" t="s">
        <v>643</v>
      </c>
      <c r="T427" s="634" t="s">
        <v>643</v>
      </c>
      <c r="U427" s="634" t="s">
        <v>643</v>
      </c>
      <c r="V427" s="634" t="s">
        <v>643</v>
      </c>
      <c r="W427" s="634" t="s">
        <v>643</v>
      </c>
      <c r="X427" s="634" t="s">
        <v>643</v>
      </c>
      <c r="Y427" s="634" t="s">
        <v>643</v>
      </c>
      <c r="Z427" s="634" t="s">
        <v>643</v>
      </c>
      <c r="AA427" s="634" t="s">
        <v>643</v>
      </c>
      <c r="AB427" s="634" t="s">
        <v>643</v>
      </c>
      <c r="AC427" s="634" t="s">
        <v>643</v>
      </c>
      <c r="AD427" s="634" t="s">
        <v>643</v>
      </c>
      <c r="AE427" s="634" t="s">
        <v>643</v>
      </c>
      <c r="AF427" s="634" t="s">
        <v>643</v>
      </c>
      <c r="AG427" s="634" t="s">
        <v>643</v>
      </c>
      <c r="AH427" s="634" t="s">
        <v>643</v>
      </c>
      <c r="AI427" s="634" t="s">
        <v>643</v>
      </c>
      <c r="AJ427" s="634" t="s">
        <v>643</v>
      </c>
      <c r="AK427" s="634" t="s">
        <v>643</v>
      </c>
      <c r="AL427" s="634" t="s">
        <v>643</v>
      </c>
      <c r="AM427" s="634" t="s">
        <v>643</v>
      </c>
      <c r="AN427" s="634" t="s">
        <v>643</v>
      </c>
      <c r="AO427" s="634" t="s">
        <v>643</v>
      </c>
      <c r="AP427" s="634" t="s">
        <v>643</v>
      </c>
      <c r="AQ427" s="634" t="s">
        <v>643</v>
      </c>
      <c r="AR427" s="634" t="s">
        <v>643</v>
      </c>
      <c r="AS427" s="634" t="s">
        <v>643</v>
      </c>
      <c r="AT427" s="634" t="s">
        <v>643</v>
      </c>
      <c r="AU427" s="634" t="s">
        <v>643</v>
      </c>
      <c r="AV427" s="634" t="s">
        <v>643</v>
      </c>
      <c r="AW427" s="634" t="s">
        <v>643</v>
      </c>
      <c r="AX427" s="634" t="s">
        <v>643</v>
      </c>
      <c r="AY427" s="634" t="s">
        <v>643</v>
      </c>
      <c r="AZ427" s="634" t="s">
        <v>643</v>
      </c>
      <c r="BA427" s="634" t="s">
        <v>643</v>
      </c>
      <c r="BB427" s="634" t="s">
        <v>643</v>
      </c>
      <c r="BC427" s="1178" t="s">
        <v>643</v>
      </c>
      <c r="BD427" s="1151" t="str">
        <f>IFERROR(IF(Q427="","",IF(ISBLANK(INDEX(内線情報!$G$5:$G$54,Q427)),1,DS427)),"")&amp;""</f>
        <v/>
      </c>
      <c r="BE427" s="1180"/>
      <c r="BU427" s="50"/>
      <c r="BV427" s="50"/>
      <c r="BW427" s="50"/>
      <c r="CG427" s="50"/>
      <c r="CH427" s="50"/>
      <c r="CI427" s="50"/>
      <c r="DA427" s="34" t="str">
        <f>IF(DA426="grey","grey",IF(B427="","yellow",IF(COUNTIF($BG$6:$BG$39,B427)&gt;0,"","red")))</f>
        <v>grey</v>
      </c>
      <c r="DB427" s="35" t="str">
        <f ca="1">IF(DA426="grey","grey",IFERROR(IF(COUNTIF(INDIRECT(B427),SUBSTITUTE(C427,"*","~")),EU427,"red"),IF(AND(C427&lt;&gt;$BG$7,C427&lt;&gt;$BG$8,C427&lt;&gt;$BG$9,C427&lt;&gt;$BG$10,C427&lt;&gt;$BG$11,C427&lt;&gt;$BG$12,C427&lt;&gt;$BG$13),"grey",EU427)))</f>
        <v>grey</v>
      </c>
      <c r="DC427" s="34" t="str">
        <f>IF(DC426="grey","grey",IF(D427="","yellow",IF(COUNTIF($BG$6:$BG$39,D427)&gt;0,"","red")))</f>
        <v>grey</v>
      </c>
      <c r="DD427" s="35" t="str">
        <f ca="1">IF(DC426="grey","grey",IFERROR(IF(COUNTIF(INDIRECT(D427),SUBSTITUTE(E427,"*","~")),EW427,"red"),IF(AND(E427&lt;&gt;$BG$7,E427&lt;&gt;$BG$8,E427&lt;&gt;$BG$9,E427&lt;&gt;$BG$10,E427&lt;&gt;$BG$11,E427&lt;&gt;$BG$12,E427&lt;&gt;$BG$13),"grey",EW427)))</f>
        <v>grey</v>
      </c>
      <c r="DE427" s="34" t="str">
        <f>IF(DE426="grey","grey",IF(F427="","yellow",IF(COUNTIF($BG$6:$BG$39,F427)&gt;0,"","red")))</f>
        <v>grey</v>
      </c>
      <c r="DF427" s="35" t="str">
        <f ca="1">IF(DE426="grey","grey",IFERROR(IF(COUNTIF(INDIRECT(F427),SUBSTITUTE(G427,"*","~")),EY427,"red"),IF(AND(G427&lt;&gt;$BG$7,G427&lt;&gt;$BG$8,G427&lt;&gt;$BG$9,G427&lt;&gt;$BG$10,G427&lt;&gt;$BG$11,G427&lt;&gt;$BG$12,G427&lt;&gt;$BG$13),"grey",EY427)))</f>
        <v>grey</v>
      </c>
      <c r="DG427" s="34" t="str">
        <f>IF(DG426="grey","grey",IF(H427="","yellow",IF(COUNTIF($BG$6:$BG$39,H427)&gt;0,"","red")))</f>
        <v>grey</v>
      </c>
      <c r="DH427" s="35" t="str">
        <f ca="1">IF(DG426="grey","grey",IFERROR(IF(COUNTIF(INDIRECT(H427),SUBSTITUTE(I427,"*","~")),FA427,"red"),IF(AND(I427&lt;&gt;$BG$7,I427&lt;&gt;$BG$8,I427&lt;&gt;$BG$9,I427&lt;&gt;$BG$10,I427&lt;&gt;$BG$11,I427&lt;&gt;$BG$12,I427&lt;&gt;$BG$13),"grey",FA427)))</f>
        <v>grey</v>
      </c>
      <c r="DI427" s="34" t="str">
        <f>IF(DI426="grey","grey",IF(J427="","yellow",IF(COUNTIF($BG$6:$BG$39,J427)&gt;0,"","red")))</f>
        <v>grey</v>
      </c>
      <c r="DJ427" s="35" t="str">
        <f ca="1">IF(DI426="grey","grey",IFERROR(IF(COUNTIF(INDIRECT(J427),SUBSTITUTE(K427,"*","~")),FC427,"red"),IF(AND(K427&lt;&gt;$BG$7,K427&lt;&gt;$BG$8,K427&lt;&gt;$BG$9,K427&lt;&gt;$BG$10,K427&lt;&gt;$BG$11,K427&lt;&gt;$BG$12,K427&lt;&gt;$BG$13),"grey",FC427)))</f>
        <v>grey</v>
      </c>
      <c r="DK427" s="34" t="str">
        <f>IF(DK426="grey","grey",IF(L427="","yellow",IF(COUNTIF($BG$6:$BG$39,L427)&gt;0,"","red")))</f>
        <v>grey</v>
      </c>
      <c r="DL427" s="35" t="str">
        <f ca="1">IF(DK426="grey","grey",IFERROR(IF(COUNTIF(INDIRECT(L427),SUBSTITUTE(M427,"*","~")),FE427,"red"),IF(AND(M427&lt;&gt;$BG$7,M427&lt;&gt;$BG$8,M427&lt;&gt;$BG$9,M427&lt;&gt;$BG$10,M427&lt;&gt;$BG$11,M427&lt;&gt;$BG$12,M427&lt;&gt;$BG$13),"grey",FE427)))</f>
        <v>grey</v>
      </c>
      <c r="DM427" s="22" t="str">
        <f>IFERROR(INDEX(内線情報!$BL$5:$BL$41,MATCH(R427,内線情報!$AI$5:$AI$43,0),1),"")</f>
        <v/>
      </c>
      <c r="DS427" s="1141" t="e">
        <f>INDEX(内線情報!$G$5:$G$54,MATCH(Q427,DK,0))</f>
        <v>#N/A</v>
      </c>
      <c r="DV427" s="34" t="str">
        <f>CONCATENATE(B427,C427)</f>
        <v>未使用</v>
      </c>
      <c r="DW427" s="35"/>
      <c r="DX427" s="34" t="str">
        <f>CONCATENATE(D427,E427)</f>
        <v>未使用</v>
      </c>
      <c r="DY427" s="35"/>
      <c r="DZ427" s="34" t="str">
        <f>CONCATENATE(F427,G427)</f>
        <v>未使用</v>
      </c>
      <c r="EA427" s="35"/>
      <c r="EB427" s="34" t="str">
        <f>CONCATENATE(H427,I427)</f>
        <v>未使用</v>
      </c>
      <c r="EC427" s="35"/>
      <c r="ED427" s="34" t="str">
        <f>CONCATENATE(J427,K427)</f>
        <v>未使用</v>
      </c>
      <c r="EE427" s="35"/>
      <c r="EF427" s="34" t="str">
        <f>CONCATENATE(L427,M427)</f>
        <v>未使用</v>
      </c>
      <c r="EG427" s="35"/>
      <c r="EH427" s="22">
        <f>COUNTIF($DV$6:$EG$34,DV427)</f>
        <v>18</v>
      </c>
      <c r="EJ427" s="22">
        <f>COUNTIF($DV$6:$EG$34,DX427)</f>
        <v>18</v>
      </c>
      <c r="EL427" s="22">
        <f>COUNTIF($DV$6:$EG$34,DZ427)</f>
        <v>18</v>
      </c>
      <c r="EN427" s="22">
        <f>COUNTIF($DV$6:$EG$34,EB427)</f>
        <v>18</v>
      </c>
      <c r="EP427" s="22">
        <f>COUNTIF($DV$6:$EG$34,ED427)</f>
        <v>18</v>
      </c>
      <c r="ER427" s="22">
        <f>COUNTIF($DV$6:$EG$34,EF427)</f>
        <v>18</v>
      </c>
      <c r="ET427" s="34" t="str">
        <f>IF(DV427="未使用","",IF(EH427&lt;2,"","red"))</f>
        <v/>
      </c>
      <c r="EU427" s="35" t="str">
        <f>IF(B427="ボックスキー","",IF(C427="","red",FS427))</f>
        <v>red</v>
      </c>
      <c r="EV427" s="34" t="str">
        <f>IF(DX427="未使用","",IF(EJ427&lt;2,"","red"))</f>
        <v/>
      </c>
      <c r="EW427" s="35" t="str">
        <f>IF(D427="ボックスキー","",IF(E427="","red",FU427))</f>
        <v>red</v>
      </c>
      <c r="EX427" s="34" t="str">
        <f>IF(DZ427="未使用","",IF(EL427&lt;2,"","red"))</f>
        <v/>
      </c>
      <c r="EY427" s="35" t="str">
        <f>IF(F427="ボックスキー","",IF(G427="","red",FW427))</f>
        <v>red</v>
      </c>
      <c r="EZ427" s="34" t="str">
        <f>IF(EB427="未使用","",IF(EN427&lt;2,"","red"))</f>
        <v/>
      </c>
      <c r="FA427" s="35" t="str">
        <f>IF(H427="ボックスキー","",IF(I427="","red",FY427))</f>
        <v>red</v>
      </c>
      <c r="FB427" s="34" t="str">
        <f>IF(ED427="未使用","",IF(EP427&lt;2,"","red"))</f>
        <v/>
      </c>
      <c r="FC427" s="35" t="str">
        <f>IF(J427="ボックスキー","",IF(K427="","red",GA427))</f>
        <v>red</v>
      </c>
      <c r="FD427" s="34" t="str">
        <f>IF(EF427="未使用","",IF(ER427&lt;2,"","red"))</f>
        <v/>
      </c>
      <c r="FE427" s="35" t="str">
        <f>IF(L427="ボックスキー","",IF(M427="","red",GC427))</f>
        <v>red</v>
      </c>
      <c r="FF427" s="419"/>
      <c r="FG427" s="419"/>
      <c r="FH427" s="419"/>
      <c r="FI427" s="419"/>
      <c r="FJ427" s="419"/>
      <c r="FK427" s="419"/>
      <c r="FL427" s="419"/>
      <c r="FM427" s="419"/>
      <c r="FN427" s="419"/>
      <c r="FO427" s="419"/>
      <c r="FP427" s="419"/>
      <c r="FQ427" s="419"/>
      <c r="FR427" s="34"/>
      <c r="FS427" s="35" t="str">
        <f>IF(B427=$FG$6,INDEX($FG$7:$FG$18,C427),IF(B427=$FH$6,INDEX($FH$7:$FH$12,C427),IF(B427=$FI$6,INDEX($FI$7:$FI$18,C427),IF(B427=$FJ$6,INDEX($FJ$7:$FJ$56,C427),"none"))))</f>
        <v>none</v>
      </c>
      <c r="FT427" s="34"/>
      <c r="FU427" s="35" t="str">
        <f>IF(D427=$FG$6,INDEX($FG$7:$FG$18,E427),IF(D427=$FH$6,INDEX($FH$7:$FH$12,E427),IF(D427=$FI$6,INDEX($FI$7:$FI$18,E427),IF(D427=$FJ$6,INDEX($FJ$7:$FJ$56,E427),"none"))))</f>
        <v>none</v>
      </c>
      <c r="FV427" s="34"/>
      <c r="FW427" s="35" t="str">
        <f>IF(F427=$FG$6,INDEX($FG$7:$FG$18,G427),IF(F427=$FH$6,INDEX($FH$7:$FH$12,G427),IF(F427=$FI$6,INDEX($FI$7:$FI$18,G427),IF(F427=$FJ$6,INDEX($FJ$7:$FJ$56,G427),"none"))))</f>
        <v>none</v>
      </c>
      <c r="FX427" s="34"/>
      <c r="FY427" s="35" t="str">
        <f>IF(H427=$FG$6,INDEX($FG$7:$FG$18,I427),IF(H427=$FH$6,INDEX($FH$7:$FH$12,I427),IF(H427=$FI$6,INDEX($FI$7:$FI$18,I427),IF(H427=$FJ$6,INDEX($FJ$7:$FJ$56,I427),"none"))))</f>
        <v>none</v>
      </c>
      <c r="FZ427" s="34"/>
      <c r="GA427" s="35" t="str">
        <f>IF(J427=$FG$6,INDEX($FG$7:$FG$18,K427),IF(J427=$FH$6,INDEX($FH$7:$FH$12,K427),IF(J427=$FI$6,INDEX($FI$7:$FI$18,K427),IF(J427=$FJ$6,INDEX($FJ$7:$FJ$56,K427),"none"))))</f>
        <v>none</v>
      </c>
      <c r="GB427" s="34"/>
      <c r="GC427" s="35" t="str">
        <f>IF(L427=$FG$6,INDEX($FG$7:$FG$18,M427),IF(L427=$FH$6,INDEX($FH$7:$FH$12,M427),IF(L427=$FI$6,INDEX($FI$7:$FI$18,M427),IF(L427=$FJ$6,INDEX($FJ$7:$FJ$56,M427),"none"))))</f>
        <v>none</v>
      </c>
      <c r="GE427" s="1151" t="str">
        <f>IF($GF427="grey","grey","")</f>
        <v>grey</v>
      </c>
      <c r="GF427" s="1151" t="str">
        <f>IF($GG427="grey","grey","")</f>
        <v>grey</v>
      </c>
      <c r="GG427" s="1160" t="str">
        <f>IF(Q427="","grey",IF(COUNTIF(Q:Q,Q427)&gt;1,"red",IF(COUNTIF(_DK,Q427)&gt;0,"","red")))</f>
        <v>grey</v>
      </c>
      <c r="GH427" s="1151" t="str">
        <f>IF($GF427="grey","grey","")</f>
        <v>grey</v>
      </c>
      <c r="GI427" s="633" t="str">
        <f t="shared" ref="GI427:HR427" si="1131">IF(GI422="grey","grey",IF($GG427="grey","grey",IF(S427="","yellow",IF(COUNTIF($CT$6:$CT$21,S427)&gt;0,"","red"))))</f>
        <v>grey</v>
      </c>
      <c r="GJ427" s="633" t="str">
        <f t="shared" si="1131"/>
        <v>grey</v>
      </c>
      <c r="GK427" s="633" t="str">
        <f t="shared" si="1131"/>
        <v>grey</v>
      </c>
      <c r="GL427" s="633" t="str">
        <f t="shared" si="1131"/>
        <v>grey</v>
      </c>
      <c r="GM427" s="633" t="str">
        <f t="shared" si="1131"/>
        <v>grey</v>
      </c>
      <c r="GN427" s="633" t="str">
        <f t="shared" si="1131"/>
        <v>grey</v>
      </c>
      <c r="GO427" s="633" t="str">
        <f t="shared" si="1131"/>
        <v>grey</v>
      </c>
      <c r="GP427" s="633" t="str">
        <f t="shared" si="1131"/>
        <v>grey</v>
      </c>
      <c r="GQ427" s="633" t="str">
        <f t="shared" si="1131"/>
        <v>grey</v>
      </c>
      <c r="GR427" s="633" t="str">
        <f t="shared" si="1131"/>
        <v>grey</v>
      </c>
      <c r="GS427" s="633" t="str">
        <f t="shared" si="1131"/>
        <v>grey</v>
      </c>
      <c r="GT427" s="633" t="str">
        <f t="shared" si="1131"/>
        <v>grey</v>
      </c>
      <c r="GU427" s="633" t="str">
        <f t="shared" si="1131"/>
        <v>grey</v>
      </c>
      <c r="GV427" s="633" t="str">
        <f t="shared" si="1131"/>
        <v>grey</v>
      </c>
      <c r="GW427" s="633" t="str">
        <f t="shared" si="1131"/>
        <v>grey</v>
      </c>
      <c r="GX427" s="633" t="str">
        <f t="shared" si="1131"/>
        <v>grey</v>
      </c>
      <c r="GY427" s="633" t="str">
        <f t="shared" si="1131"/>
        <v>grey</v>
      </c>
      <c r="GZ427" s="633" t="str">
        <f t="shared" si="1131"/>
        <v>grey</v>
      </c>
      <c r="HA427" s="633" t="str">
        <f t="shared" si="1131"/>
        <v>grey</v>
      </c>
      <c r="HB427" s="633" t="str">
        <f t="shared" si="1131"/>
        <v>grey</v>
      </c>
      <c r="HC427" s="633" t="str">
        <f t="shared" si="1131"/>
        <v>grey</v>
      </c>
      <c r="HD427" s="633" t="str">
        <f t="shared" si="1131"/>
        <v>grey</v>
      </c>
      <c r="HE427" s="633" t="str">
        <f t="shared" si="1131"/>
        <v>grey</v>
      </c>
      <c r="HF427" s="633" t="str">
        <f t="shared" si="1131"/>
        <v>grey</v>
      </c>
      <c r="HG427" s="633" t="str">
        <f t="shared" si="1131"/>
        <v>grey</v>
      </c>
      <c r="HH427" s="633" t="str">
        <f t="shared" si="1131"/>
        <v>grey</v>
      </c>
      <c r="HI427" s="633" t="str">
        <f t="shared" si="1131"/>
        <v>grey</v>
      </c>
      <c r="HJ427" s="633" t="str">
        <f t="shared" si="1131"/>
        <v>grey</v>
      </c>
      <c r="HK427" s="633" t="str">
        <f t="shared" si="1131"/>
        <v>grey</v>
      </c>
      <c r="HL427" s="633" t="str">
        <f t="shared" si="1131"/>
        <v>grey</v>
      </c>
      <c r="HM427" s="633" t="str">
        <f t="shared" si="1131"/>
        <v>grey</v>
      </c>
      <c r="HN427" s="633" t="str">
        <f t="shared" si="1131"/>
        <v>grey</v>
      </c>
      <c r="HO427" s="633" t="str">
        <f t="shared" si="1131"/>
        <v>grey</v>
      </c>
      <c r="HP427" s="633" t="str">
        <f t="shared" si="1131"/>
        <v>grey</v>
      </c>
      <c r="HQ427" s="633" t="str">
        <f t="shared" si="1131"/>
        <v>grey</v>
      </c>
      <c r="HR427" s="633" t="str">
        <f t="shared" si="1131"/>
        <v>grey</v>
      </c>
      <c r="HS427" s="1162" t="str">
        <f t="shared" ref="HS427" si="1132">IF($GG427="grey","grey",IF(BC427="","",IF(COUNTIF($CV$6:$CV$7,BC427)&gt;0,"","red")))</f>
        <v>grey</v>
      </c>
      <c r="HT427" s="1151" t="str">
        <f t="shared" ref="HT427:HU427" si="1133">IF($GG427="grey","grey","")</f>
        <v>grey</v>
      </c>
      <c r="HU427" s="1160" t="str">
        <f t="shared" si="1133"/>
        <v>grey</v>
      </c>
    </row>
    <row r="428" spans="2:229">
      <c r="B428" s="1175" t="str">
        <f>IFERROR(INDEX($DV:$DV,ROW()),"")&amp;""</f>
        <v/>
      </c>
      <c r="C428" s="1176"/>
      <c r="D428" s="1177" t="str">
        <f>IFERROR(INDEX($DX:$DX,ROW()),"")&amp;""</f>
        <v/>
      </c>
      <c r="E428" s="1176"/>
      <c r="F428" s="1175" t="str">
        <f>IFERROR(INDEX($DZ:$DZ,ROW()),"")&amp;""</f>
        <v/>
      </c>
      <c r="G428" s="1176"/>
      <c r="H428" s="1175" t="str">
        <f>IFERROR(INDEX($EB:$EB,ROW()),"")&amp;""</f>
        <v/>
      </c>
      <c r="I428" s="1176"/>
      <c r="J428" s="1175" t="str">
        <f>IFERROR(INDEX($ED:$ED,ROW()),"")&amp;""</f>
        <v/>
      </c>
      <c r="K428" s="1176"/>
      <c r="L428" s="1175" t="str">
        <f>IFERROR(INDEX($EF:$EF,ROW()),"")&amp;""</f>
        <v/>
      </c>
      <c r="M428" s="1176"/>
      <c r="N428" s="30"/>
      <c r="O428" s="1152"/>
      <c r="P428" s="1152"/>
      <c r="Q428" s="1161"/>
      <c r="R428" s="1152"/>
      <c r="S428" s="635" t="s">
        <v>643</v>
      </c>
      <c r="T428" s="635" t="s">
        <v>643</v>
      </c>
      <c r="U428" s="635" t="s">
        <v>643</v>
      </c>
      <c r="V428" s="635" t="s">
        <v>643</v>
      </c>
      <c r="W428" s="635" t="s">
        <v>643</v>
      </c>
      <c r="X428" s="635" t="s">
        <v>643</v>
      </c>
      <c r="Y428" s="635" t="s">
        <v>643</v>
      </c>
      <c r="Z428" s="635" t="s">
        <v>643</v>
      </c>
      <c r="AA428" s="635" t="s">
        <v>643</v>
      </c>
      <c r="AB428" s="635" t="s">
        <v>643</v>
      </c>
      <c r="AC428" s="635" t="s">
        <v>643</v>
      </c>
      <c r="AD428" s="635" t="s">
        <v>643</v>
      </c>
      <c r="AE428" s="635" t="s">
        <v>643</v>
      </c>
      <c r="AF428" s="635" t="s">
        <v>643</v>
      </c>
      <c r="AG428" s="635" t="s">
        <v>643</v>
      </c>
      <c r="AH428" s="635" t="s">
        <v>643</v>
      </c>
      <c r="AI428" s="635" t="s">
        <v>643</v>
      </c>
      <c r="AJ428" s="635" t="s">
        <v>643</v>
      </c>
      <c r="AK428" s="635" t="s">
        <v>643</v>
      </c>
      <c r="AL428" s="635" t="s">
        <v>643</v>
      </c>
      <c r="AM428" s="635" t="s">
        <v>643</v>
      </c>
      <c r="AN428" s="635" t="s">
        <v>643</v>
      </c>
      <c r="AO428" s="635" t="s">
        <v>643</v>
      </c>
      <c r="AP428" s="635" t="s">
        <v>643</v>
      </c>
      <c r="AQ428" s="635" t="s">
        <v>643</v>
      </c>
      <c r="AR428" s="635" t="s">
        <v>643</v>
      </c>
      <c r="AS428" s="635" t="s">
        <v>643</v>
      </c>
      <c r="AT428" s="635" t="s">
        <v>643</v>
      </c>
      <c r="AU428" s="635" t="s">
        <v>643</v>
      </c>
      <c r="AV428" s="635" t="s">
        <v>643</v>
      </c>
      <c r="AW428" s="635" t="s">
        <v>643</v>
      </c>
      <c r="AX428" s="635" t="s">
        <v>643</v>
      </c>
      <c r="AY428" s="635" t="s">
        <v>643</v>
      </c>
      <c r="AZ428" s="635" t="s">
        <v>643</v>
      </c>
      <c r="BA428" s="635" t="s">
        <v>643</v>
      </c>
      <c r="BB428" s="635" t="s">
        <v>643</v>
      </c>
      <c r="BC428" s="1179"/>
      <c r="BD428" s="1152"/>
      <c r="BE428" s="1181"/>
      <c r="BP428" s="50" t="e">
        <f>INDEX(番号!$CA$5:$CB$44,C427,2)</f>
        <v>#VALUE!</v>
      </c>
      <c r="BQ428" s="50" t="str">
        <f>IF(C427="","",IF(BP428="",INDEX(番号!$CA$44:$CB426,C427,2),BP428))</f>
        <v/>
      </c>
      <c r="BR428" s="50" t="e">
        <f>INDEX(番号!$CC$5:$CE$52,C427,3)</f>
        <v>#VALUE!</v>
      </c>
      <c r="BS428" s="50" t="str">
        <f>IF(C427="","",IF(BR428="0",INDEX(番号!$CC$5:$CE$52,C427,2),BR428))&amp;""</f>
        <v/>
      </c>
      <c r="BT428" s="50" t="e">
        <f>INDEX(番号!$CA$5:$CB$44,E427,2)</f>
        <v>#VALUE!</v>
      </c>
      <c r="BU428" s="50" t="str">
        <f>IF(E427="","",IF(BT428="",INDEX(番号!$CA$44:$CB426,E427,2),BT428))&amp;""</f>
        <v/>
      </c>
      <c r="BV428" s="50" t="e">
        <f>INDEX(番号!$CC$5:$CE$52,E427,3)</f>
        <v>#VALUE!</v>
      </c>
      <c r="BW428" s="50" t="str">
        <f>IF(E427="","",IF(BV428="0",INDEX(番号!$CC$5:$CE$52,E427,2),BV428))&amp;""</f>
        <v/>
      </c>
      <c r="BX428" s="50" t="e">
        <f>INDEX(番号!$CA$5:$CB$44,G427,2)</f>
        <v>#VALUE!</v>
      </c>
      <c r="BY428" s="50" t="str">
        <f>IF(G427="","",IF(BX428="",INDEX(番号!$CA$44:$CB426,G427,2),BX428))&amp;""</f>
        <v/>
      </c>
      <c r="BZ428" s="50" t="e">
        <f>INDEX(番号!$CC$5:$CE$52,G427,3)</f>
        <v>#VALUE!</v>
      </c>
      <c r="CA428" s="50" t="str">
        <f>IF(G427="","",IF(BZ428="0",INDEX(番号!$CC$5:$CE$52,G427,2),BZ428))&amp;""</f>
        <v/>
      </c>
      <c r="CB428" s="50" t="e">
        <f>INDEX(番号!$CA$5:$CB$44,I427,2)</f>
        <v>#VALUE!</v>
      </c>
      <c r="CC428" s="50" t="str">
        <f>IF(I427="","",IF(CB428="",INDEX(番号!$CA$44:$CB426,I427,2),CB428))&amp;""</f>
        <v/>
      </c>
      <c r="CD428" s="50" t="e">
        <f>INDEX(番号!$CC$5:$CE$52,I427,3)</f>
        <v>#VALUE!</v>
      </c>
      <c r="CE428" s="50" t="str">
        <f>IF(I427="","",IF(CD428="0",INDEX(番号!$CC$5:$CE$52,I427,2),CD428))&amp;""</f>
        <v/>
      </c>
      <c r="CF428" s="50" t="e">
        <f>INDEX(番号!$CA$5:$CB$44,K427,2)</f>
        <v>#VALUE!</v>
      </c>
      <c r="CG428" s="50" t="str">
        <f>IF(K427="","",IF(CF428="",INDEX(番号!$CA$5:$CB$44,K427,1),CF428))&amp;""</f>
        <v/>
      </c>
      <c r="CH428" s="50" t="e">
        <f>INDEX(番号!$CC$5:$CE$52,K427,3)</f>
        <v>#VALUE!</v>
      </c>
      <c r="CI428" s="50" t="str">
        <f>IF(K427="","",IF(CH428="0",INDEX(番号!$CC$5:$CE$52,K427,2),CH428))&amp;""</f>
        <v/>
      </c>
      <c r="CJ428" s="50" t="e">
        <f>INDEX(番号!$CA$5:$CB$44,M427,2)</f>
        <v>#VALUE!</v>
      </c>
      <c r="CK428" s="50" t="str">
        <f>IF(M427="","",IF(CJ428="",INDEX(番号!$CA$5:$CB$44,M427,1),CJ428))&amp;""</f>
        <v/>
      </c>
      <c r="CL428" s="50" t="e">
        <f>INDEX(番号!$CC$5:$CE$52,M427,3)</f>
        <v>#VALUE!</v>
      </c>
      <c r="CM428" s="50" t="str">
        <f>IF(M427="","",IF(CL428="0",INDEX(番号!$CC$5:$CE$52,M427,2),CL428))&amp;""</f>
        <v/>
      </c>
      <c r="DA428" s="1153" t="str">
        <f>IF(DA426="grey","grey","")</f>
        <v>grey</v>
      </c>
      <c r="DB428" s="1154"/>
      <c r="DC428" s="1153" t="str">
        <f>IF(DC426="grey","grey","")</f>
        <v>grey</v>
      </c>
      <c r="DD428" s="1154"/>
      <c r="DE428" s="1153" t="str">
        <f>IF(DE426="grey","grey","")</f>
        <v>grey</v>
      </c>
      <c r="DF428" s="1154"/>
      <c r="DG428" s="1153" t="str">
        <f>IF(DG426="grey","grey","")</f>
        <v>grey</v>
      </c>
      <c r="DH428" s="1154"/>
      <c r="DI428" s="1153" t="str">
        <f>IF(DI426="grey","grey","")</f>
        <v>grey</v>
      </c>
      <c r="DJ428" s="1154"/>
      <c r="DK428" s="1153" t="str">
        <f>IF(DK426="grey","grey","")</f>
        <v>grey</v>
      </c>
      <c r="DL428" s="1154"/>
      <c r="DM428" s="22" t="str">
        <f>IFERROR(INDEX(内線情報!$BL$5:$BL$41,MATCH(R428,内線情報!$AI$5:$AI$43,0),1),"")</f>
        <v/>
      </c>
      <c r="DS428" s="1141"/>
      <c r="DV428" s="1153" t="str">
        <f>IF(B427="DK",BQ428,IF(B427="NK",BS428,""))</f>
        <v/>
      </c>
      <c r="DW428" s="1154"/>
      <c r="DX428" s="1155" t="str">
        <f>IF(D427="DK",BU428,IF(D427="NK",BW428,""))</f>
        <v/>
      </c>
      <c r="DY428" s="1156"/>
      <c r="DZ428" s="1155" t="str">
        <f>IF(F427="DK",BY428,IF(F427="NK",CA428,""))</f>
        <v/>
      </c>
      <c r="EA428" s="1156"/>
      <c r="EB428" s="1155" t="str">
        <f>IF(H427="DK",CC428,IF(H427="NK",CE428,""))</f>
        <v/>
      </c>
      <c r="EC428" s="1156"/>
      <c r="ED428" s="1155" t="str">
        <f>IF(J427="DK",CG428,IF(J427="NK",CI428,""))</f>
        <v/>
      </c>
      <c r="EE428" s="1156"/>
      <c r="EF428" s="1155" t="str">
        <f>IF(L427="DK",CK428,IF(L427="NK",CM428,""))</f>
        <v/>
      </c>
      <c r="EG428" s="1156"/>
      <c r="ET428" s="1153"/>
      <c r="EU428" s="1154"/>
      <c r="EV428" s="1153"/>
      <c r="EW428" s="1154"/>
      <c r="EX428" s="1153"/>
      <c r="EY428" s="1154"/>
      <c r="EZ428" s="1153"/>
      <c r="FA428" s="1154"/>
      <c r="FB428" s="1153"/>
      <c r="FC428" s="1154"/>
      <c r="FD428" s="1153"/>
      <c r="FE428" s="1154"/>
      <c r="FF428" s="411"/>
      <c r="FG428" s="411"/>
      <c r="FH428" s="411"/>
      <c r="FI428" s="411"/>
      <c r="FJ428" s="411"/>
      <c r="FK428" s="411"/>
      <c r="FL428" s="411"/>
      <c r="FM428" s="411"/>
      <c r="FN428" s="411"/>
      <c r="FO428" s="411"/>
      <c r="FP428" s="411"/>
      <c r="FQ428" s="411"/>
      <c r="FR428" s="1153"/>
      <c r="FS428" s="1154"/>
      <c r="FT428" s="1153"/>
      <c r="FU428" s="1154"/>
      <c r="FV428" s="1153"/>
      <c r="FW428" s="1154"/>
      <c r="FX428" s="1153"/>
      <c r="FY428" s="1154"/>
      <c r="FZ428" s="1153"/>
      <c r="GA428" s="1154"/>
      <c r="GB428" s="1153"/>
      <c r="GC428" s="1154"/>
      <c r="GE428" s="1152"/>
      <c r="GF428" s="1152"/>
      <c r="GG428" s="1161"/>
      <c r="GH428" s="1152"/>
      <c r="GI428" s="633" t="str">
        <f t="shared" ref="GI428:HR428" si="1134">IF(GI422="grey","grey",IF($GG427="grey","grey",IF(S428="","yellow",IF(COUNTIF($CW$6:$CW$7,S428)&gt;0,"","red"))))</f>
        <v>grey</v>
      </c>
      <c r="GJ428" s="633" t="str">
        <f t="shared" si="1134"/>
        <v>grey</v>
      </c>
      <c r="GK428" s="633" t="str">
        <f t="shared" si="1134"/>
        <v>grey</v>
      </c>
      <c r="GL428" s="633" t="str">
        <f t="shared" si="1134"/>
        <v>grey</v>
      </c>
      <c r="GM428" s="633" t="str">
        <f t="shared" si="1134"/>
        <v>grey</v>
      </c>
      <c r="GN428" s="633" t="str">
        <f t="shared" si="1134"/>
        <v>grey</v>
      </c>
      <c r="GO428" s="633" t="str">
        <f t="shared" si="1134"/>
        <v>grey</v>
      </c>
      <c r="GP428" s="633" t="str">
        <f t="shared" si="1134"/>
        <v>grey</v>
      </c>
      <c r="GQ428" s="633" t="str">
        <f t="shared" si="1134"/>
        <v>grey</v>
      </c>
      <c r="GR428" s="633" t="str">
        <f t="shared" si="1134"/>
        <v>grey</v>
      </c>
      <c r="GS428" s="633" t="str">
        <f t="shared" si="1134"/>
        <v>grey</v>
      </c>
      <c r="GT428" s="633" t="str">
        <f t="shared" si="1134"/>
        <v>grey</v>
      </c>
      <c r="GU428" s="633" t="str">
        <f t="shared" si="1134"/>
        <v>grey</v>
      </c>
      <c r="GV428" s="633" t="str">
        <f t="shared" si="1134"/>
        <v>grey</v>
      </c>
      <c r="GW428" s="633" t="str">
        <f t="shared" si="1134"/>
        <v>grey</v>
      </c>
      <c r="GX428" s="633" t="str">
        <f t="shared" si="1134"/>
        <v>grey</v>
      </c>
      <c r="GY428" s="633" t="str">
        <f t="shared" si="1134"/>
        <v>grey</v>
      </c>
      <c r="GZ428" s="633" t="str">
        <f t="shared" si="1134"/>
        <v>grey</v>
      </c>
      <c r="HA428" s="633" t="str">
        <f t="shared" si="1134"/>
        <v>grey</v>
      </c>
      <c r="HB428" s="633" t="str">
        <f t="shared" si="1134"/>
        <v>grey</v>
      </c>
      <c r="HC428" s="633" t="str">
        <f t="shared" si="1134"/>
        <v>grey</v>
      </c>
      <c r="HD428" s="633" t="str">
        <f t="shared" si="1134"/>
        <v>grey</v>
      </c>
      <c r="HE428" s="633" t="str">
        <f t="shared" si="1134"/>
        <v>grey</v>
      </c>
      <c r="HF428" s="633" t="str">
        <f t="shared" si="1134"/>
        <v>grey</v>
      </c>
      <c r="HG428" s="633" t="str">
        <f t="shared" si="1134"/>
        <v>grey</v>
      </c>
      <c r="HH428" s="633" t="str">
        <f t="shared" si="1134"/>
        <v>grey</v>
      </c>
      <c r="HI428" s="633" t="str">
        <f t="shared" si="1134"/>
        <v>grey</v>
      </c>
      <c r="HJ428" s="633" t="str">
        <f t="shared" si="1134"/>
        <v>grey</v>
      </c>
      <c r="HK428" s="633" t="str">
        <f t="shared" si="1134"/>
        <v>grey</v>
      </c>
      <c r="HL428" s="633" t="str">
        <f t="shared" si="1134"/>
        <v>grey</v>
      </c>
      <c r="HM428" s="633" t="str">
        <f t="shared" si="1134"/>
        <v>grey</v>
      </c>
      <c r="HN428" s="633" t="str">
        <f t="shared" si="1134"/>
        <v>grey</v>
      </c>
      <c r="HO428" s="633" t="str">
        <f t="shared" si="1134"/>
        <v>grey</v>
      </c>
      <c r="HP428" s="633" t="str">
        <f t="shared" si="1134"/>
        <v>grey</v>
      </c>
      <c r="HQ428" s="633" t="str">
        <f t="shared" si="1134"/>
        <v>grey</v>
      </c>
      <c r="HR428" s="633" t="str">
        <f t="shared" si="1134"/>
        <v>grey</v>
      </c>
      <c r="HS428" s="1163"/>
      <c r="HT428" s="1152"/>
      <c r="HU428" s="1161"/>
    </row>
    <row r="429" spans="2:229">
      <c r="B429" s="1175" t="str">
        <f>IFERROR(INDEX($DV:$DV,ROW()),"")&amp;""</f>
        <v/>
      </c>
      <c r="C429" s="1176"/>
      <c r="D429" s="1177" t="str">
        <f>IFERROR(INDEX($DX:$DX,ROW()),"")&amp;""</f>
        <v/>
      </c>
      <c r="E429" s="1176"/>
      <c r="F429" s="1175" t="str">
        <f>IFERROR(INDEX($DZ:$DZ,ROW()),"")&amp;""</f>
        <v/>
      </c>
      <c r="G429" s="1176"/>
      <c r="H429" s="1175" t="str">
        <f>IFERROR(INDEX($EB:$EB,ROW()),"")&amp;""</f>
        <v/>
      </c>
      <c r="I429" s="1176"/>
      <c r="J429" s="1175" t="str">
        <f>IFERROR(INDEX($ED:$ED,ROW()),"")&amp;""</f>
        <v/>
      </c>
      <c r="K429" s="1176"/>
      <c r="L429" s="1175" t="str">
        <f>IFERROR(INDEX($EF:$EF,ROW()),"")&amp;""</f>
        <v/>
      </c>
      <c r="M429" s="1176"/>
      <c r="N429" s="30"/>
      <c r="O429" s="1151">
        <v>3</v>
      </c>
      <c r="P429" s="1151" t="str">
        <f>IFERROR(INDEX(内線情報!$C$5:$C$54,MATCH($Q429,内線情報!$B$5:$B$54,0)),"")&amp;""</f>
        <v/>
      </c>
      <c r="Q429" s="1160"/>
      <c r="R429" s="1151" t="str">
        <f>IFERROR(INDEX(内線情報!$D$5:$D$54,MATCH($Q429,内線情報!$B$5:$B$54,0)),"")&amp;""</f>
        <v/>
      </c>
      <c r="S429" s="634" t="s">
        <v>643</v>
      </c>
      <c r="T429" s="634" t="s">
        <v>643</v>
      </c>
      <c r="U429" s="634" t="s">
        <v>643</v>
      </c>
      <c r="V429" s="634" t="s">
        <v>643</v>
      </c>
      <c r="W429" s="634" t="s">
        <v>643</v>
      </c>
      <c r="X429" s="634" t="s">
        <v>643</v>
      </c>
      <c r="Y429" s="634" t="s">
        <v>643</v>
      </c>
      <c r="Z429" s="634" t="s">
        <v>643</v>
      </c>
      <c r="AA429" s="634" t="s">
        <v>643</v>
      </c>
      <c r="AB429" s="634" t="s">
        <v>643</v>
      </c>
      <c r="AC429" s="634" t="s">
        <v>643</v>
      </c>
      <c r="AD429" s="634" t="s">
        <v>643</v>
      </c>
      <c r="AE429" s="634" t="s">
        <v>643</v>
      </c>
      <c r="AF429" s="634" t="s">
        <v>643</v>
      </c>
      <c r="AG429" s="634" t="s">
        <v>643</v>
      </c>
      <c r="AH429" s="634" t="s">
        <v>643</v>
      </c>
      <c r="AI429" s="634" t="s">
        <v>643</v>
      </c>
      <c r="AJ429" s="634" t="s">
        <v>643</v>
      </c>
      <c r="AK429" s="634" t="s">
        <v>643</v>
      </c>
      <c r="AL429" s="634" t="s">
        <v>643</v>
      </c>
      <c r="AM429" s="634" t="s">
        <v>643</v>
      </c>
      <c r="AN429" s="634" t="s">
        <v>643</v>
      </c>
      <c r="AO429" s="634" t="s">
        <v>643</v>
      </c>
      <c r="AP429" s="634" t="s">
        <v>643</v>
      </c>
      <c r="AQ429" s="634" t="s">
        <v>643</v>
      </c>
      <c r="AR429" s="634" t="s">
        <v>643</v>
      </c>
      <c r="AS429" s="634" t="s">
        <v>643</v>
      </c>
      <c r="AT429" s="634" t="s">
        <v>643</v>
      </c>
      <c r="AU429" s="634" t="s">
        <v>643</v>
      </c>
      <c r="AV429" s="634" t="s">
        <v>643</v>
      </c>
      <c r="AW429" s="634" t="s">
        <v>643</v>
      </c>
      <c r="AX429" s="634" t="s">
        <v>643</v>
      </c>
      <c r="AY429" s="634" t="s">
        <v>643</v>
      </c>
      <c r="AZ429" s="634" t="s">
        <v>643</v>
      </c>
      <c r="BA429" s="634" t="s">
        <v>643</v>
      </c>
      <c r="BB429" s="634" t="s">
        <v>643</v>
      </c>
      <c r="BC429" s="1178" t="s">
        <v>643</v>
      </c>
      <c r="BD429" s="1151" t="str">
        <f>IFERROR(IF(Q429="","",IF(ISBLANK(INDEX(内線情報!$G$5:$G$54,Q429)),1,DS429)),"")&amp;""</f>
        <v/>
      </c>
      <c r="BE429" s="1180"/>
      <c r="BP429" s="50" t="s">
        <v>585</v>
      </c>
      <c r="BQ429" s="50" t="str">
        <f>IF(C427="","",INDEX(外線情報!$K$5:$K$16,C427,1))&amp;""</f>
        <v/>
      </c>
      <c r="BR429" s="50" t="s">
        <v>417</v>
      </c>
      <c r="BS429" s="50" t="str">
        <f>IF(C427="","",INDEX(NK･NKG!$CG$5:$CG$52,C427,1))&amp;""</f>
        <v/>
      </c>
      <c r="BT429" s="50" t="s">
        <v>585</v>
      </c>
      <c r="BU429" s="50" t="str">
        <f>IF(E427="","",INDEX(外線情報!$K$5:$K$16,E427,1))&amp;""</f>
        <v/>
      </c>
      <c r="BV429" s="50" t="s">
        <v>417</v>
      </c>
      <c r="BW429" s="50" t="str">
        <f>IF(E427="","",INDEX(NK･NKG!$CG$5:$CG$52,E427,1))&amp;""</f>
        <v/>
      </c>
      <c r="BX429" s="50" t="s">
        <v>585</v>
      </c>
      <c r="BY429" s="50" t="str">
        <f>IF(G427="","",INDEX(外線情報!$K$5:$K$16,G427,1))&amp;""</f>
        <v/>
      </c>
      <c r="BZ429" s="50" t="s">
        <v>417</v>
      </c>
      <c r="CA429" s="50" t="str">
        <f>IF(G427="","",INDEX(NK･NKG!$CG$5:$CG$52,G427,1))&amp;""</f>
        <v/>
      </c>
      <c r="CB429" s="50" t="s">
        <v>585</v>
      </c>
      <c r="CC429" s="50" t="str">
        <f>IF(I427="","",INDEX(外線情報!$K$5:$K$16,I427,1))&amp;""</f>
        <v/>
      </c>
      <c r="CD429" s="50" t="s">
        <v>417</v>
      </c>
      <c r="CE429" s="50" t="str">
        <f>IF(I427="","",INDEX(NK･NKG!$CG$5:$CG$52,I427,1))&amp;""</f>
        <v/>
      </c>
      <c r="CF429" s="50" t="s">
        <v>585</v>
      </c>
      <c r="CG429" s="50" t="str">
        <f>IF(K427="","",INDEX(外線情報!$K$5:$K$16,K427,1))&amp;""</f>
        <v/>
      </c>
      <c r="CH429" s="50" t="s">
        <v>417</v>
      </c>
      <c r="CI429" s="50" t="str">
        <f>IF(K427="","",INDEX(NK･NKG!$CG$5:$CG$52,K427,1))&amp;""</f>
        <v/>
      </c>
      <c r="CJ429" s="50" t="s">
        <v>585</v>
      </c>
      <c r="CK429" s="50" t="str">
        <f>IF(M427="","",INDEX(外線情報!$K$5:$K$16,M427,1))&amp;""</f>
        <v/>
      </c>
      <c r="CL429" s="50" t="s">
        <v>417</v>
      </c>
      <c r="CM429" s="50" t="str">
        <f>IF(M427="","",INDEX(NK･NKG!$CG$5:$CG$52,M427,1))&amp;""</f>
        <v/>
      </c>
      <c r="DA429" s="1153" t="str">
        <f t="shared" ref="DA429" si="1135">IF(DA426="grey","grey","")</f>
        <v>grey</v>
      </c>
      <c r="DB429" s="1154"/>
      <c r="DC429" s="1153" t="str">
        <f t="shared" ref="DC429" si="1136">IF(DC426="grey","grey","")</f>
        <v>grey</v>
      </c>
      <c r="DD429" s="1154"/>
      <c r="DE429" s="1153" t="str">
        <f t="shared" ref="DE429" si="1137">IF(DE426="grey","grey","")</f>
        <v>grey</v>
      </c>
      <c r="DF429" s="1154"/>
      <c r="DG429" s="1153" t="str">
        <f t="shared" ref="DG429" si="1138">IF(DG426="grey","grey","")</f>
        <v>grey</v>
      </c>
      <c r="DH429" s="1154"/>
      <c r="DI429" s="1153" t="str">
        <f t="shared" ref="DI429" si="1139">IF(DI426="grey","grey","")</f>
        <v>grey</v>
      </c>
      <c r="DJ429" s="1154"/>
      <c r="DK429" s="1153" t="str">
        <f t="shared" ref="DK429" si="1140">IF(DK426="grey","grey","")</f>
        <v>grey</v>
      </c>
      <c r="DL429" s="1154"/>
      <c r="DM429" s="22" t="str">
        <f>IFERROR(INDEX(内線情報!$BL$5:$BL$41,MATCH(R429,内線情報!$AI$5:$AI$43,0),1),"")</f>
        <v/>
      </c>
      <c r="DS429" s="1141" t="e">
        <f>INDEX(内線情報!$G$5:$G$54,MATCH(Q429,DK,0))</f>
        <v>#N/A</v>
      </c>
      <c r="DV429" s="1153" t="str">
        <f>IF(B427="IK",BQ429,IF(B427="NK",BS429,""))</f>
        <v/>
      </c>
      <c r="DW429" s="1154"/>
      <c r="DX429" s="1155" t="str">
        <f>IF(D427="IK",BU429,IF(D427="NK",BW429,""))</f>
        <v/>
      </c>
      <c r="DY429" s="1156"/>
      <c r="DZ429" s="1155" t="str">
        <f>IF(F427="IK",BY429,IF(F427="NK",CA429,""))</f>
        <v/>
      </c>
      <c r="EA429" s="1156"/>
      <c r="EB429" s="1155" t="str">
        <f>IF(H427="IK",CC429,IF(H427="NK",CE429,""))</f>
        <v/>
      </c>
      <c r="EC429" s="1156"/>
      <c r="ED429" s="1155" t="str">
        <f>IF(J427="IK",CG429,IF(J427="NK",CI429,""))</f>
        <v/>
      </c>
      <c r="EE429" s="1156"/>
      <c r="EF429" s="1155" t="str">
        <f>IF(L427="IK",CK429,IF(L427="NK",CM429,""))</f>
        <v/>
      </c>
      <c r="EG429" s="1156"/>
      <c r="ET429" s="1153"/>
      <c r="EU429" s="1154"/>
      <c r="EV429" s="1153"/>
      <c r="EW429" s="1154"/>
      <c r="EX429" s="1153"/>
      <c r="EY429" s="1154"/>
      <c r="EZ429" s="1153"/>
      <c r="FA429" s="1154"/>
      <c r="FB429" s="1153"/>
      <c r="FC429" s="1154"/>
      <c r="FD429" s="1153"/>
      <c r="FE429" s="1154"/>
      <c r="FF429" s="411"/>
      <c r="FG429" s="411"/>
      <c r="FH429" s="411"/>
      <c r="FI429" s="411"/>
      <c r="FJ429" s="411"/>
      <c r="FK429" s="411"/>
      <c r="FL429" s="411"/>
      <c r="FM429" s="411"/>
      <c r="FN429" s="411"/>
      <c r="FO429" s="411"/>
      <c r="FP429" s="411"/>
      <c r="FQ429" s="411"/>
      <c r="FR429" s="1153"/>
      <c r="FS429" s="1154"/>
      <c r="FT429" s="1153"/>
      <c r="FU429" s="1154"/>
      <c r="FV429" s="1153"/>
      <c r="FW429" s="1154"/>
      <c r="FX429" s="1153"/>
      <c r="FY429" s="1154"/>
      <c r="FZ429" s="1153"/>
      <c r="GA429" s="1154"/>
      <c r="GB429" s="1153"/>
      <c r="GC429" s="1154"/>
      <c r="GE429" s="1151" t="str">
        <f>IF($GF429="grey","grey","")</f>
        <v>grey</v>
      </c>
      <c r="GF429" s="1151" t="str">
        <f>IF($GG429="grey","grey","")</f>
        <v>grey</v>
      </c>
      <c r="GG429" s="1160" t="str">
        <f>IF(Q429="","grey",IF(COUNTIF(Q:Q,Q429)&gt;1,"red",IF(COUNTIF(_DK,Q429)&gt;0,"","red")))</f>
        <v>grey</v>
      </c>
      <c r="GH429" s="1151" t="str">
        <f>IF($GF429="grey","grey","")</f>
        <v>grey</v>
      </c>
      <c r="GI429" s="633" t="str">
        <f t="shared" ref="GI429:HR429" si="1141">IF(GI422="grey","grey",IF($GG429="grey","grey",IF(S429="","yellow",IF(COUNTIF($CT$6:$CT$21,S429)&gt;0,"","red"))))</f>
        <v>grey</v>
      </c>
      <c r="GJ429" s="633" t="str">
        <f t="shared" si="1141"/>
        <v>grey</v>
      </c>
      <c r="GK429" s="633" t="str">
        <f t="shared" si="1141"/>
        <v>grey</v>
      </c>
      <c r="GL429" s="633" t="str">
        <f t="shared" si="1141"/>
        <v>grey</v>
      </c>
      <c r="GM429" s="633" t="str">
        <f t="shared" si="1141"/>
        <v>grey</v>
      </c>
      <c r="GN429" s="633" t="str">
        <f t="shared" si="1141"/>
        <v>grey</v>
      </c>
      <c r="GO429" s="633" t="str">
        <f t="shared" si="1141"/>
        <v>grey</v>
      </c>
      <c r="GP429" s="633" t="str">
        <f t="shared" si="1141"/>
        <v>grey</v>
      </c>
      <c r="GQ429" s="633" t="str">
        <f t="shared" si="1141"/>
        <v>grey</v>
      </c>
      <c r="GR429" s="633" t="str">
        <f t="shared" si="1141"/>
        <v>grey</v>
      </c>
      <c r="GS429" s="633" t="str">
        <f t="shared" si="1141"/>
        <v>grey</v>
      </c>
      <c r="GT429" s="633" t="str">
        <f t="shared" si="1141"/>
        <v>grey</v>
      </c>
      <c r="GU429" s="633" t="str">
        <f t="shared" si="1141"/>
        <v>grey</v>
      </c>
      <c r="GV429" s="633" t="str">
        <f t="shared" si="1141"/>
        <v>grey</v>
      </c>
      <c r="GW429" s="633" t="str">
        <f t="shared" si="1141"/>
        <v>grey</v>
      </c>
      <c r="GX429" s="633" t="str">
        <f t="shared" si="1141"/>
        <v>grey</v>
      </c>
      <c r="GY429" s="633" t="str">
        <f t="shared" si="1141"/>
        <v>grey</v>
      </c>
      <c r="GZ429" s="633" t="str">
        <f t="shared" si="1141"/>
        <v>grey</v>
      </c>
      <c r="HA429" s="633" t="str">
        <f t="shared" si="1141"/>
        <v>grey</v>
      </c>
      <c r="HB429" s="633" t="str">
        <f t="shared" si="1141"/>
        <v>grey</v>
      </c>
      <c r="HC429" s="633" t="str">
        <f t="shared" si="1141"/>
        <v>grey</v>
      </c>
      <c r="HD429" s="633" t="str">
        <f t="shared" si="1141"/>
        <v>grey</v>
      </c>
      <c r="HE429" s="633" t="str">
        <f t="shared" si="1141"/>
        <v>grey</v>
      </c>
      <c r="HF429" s="633" t="str">
        <f t="shared" si="1141"/>
        <v>grey</v>
      </c>
      <c r="HG429" s="633" t="str">
        <f t="shared" si="1141"/>
        <v>grey</v>
      </c>
      <c r="HH429" s="633" t="str">
        <f t="shared" si="1141"/>
        <v>grey</v>
      </c>
      <c r="HI429" s="633" t="str">
        <f t="shared" si="1141"/>
        <v>grey</v>
      </c>
      <c r="HJ429" s="633" t="str">
        <f t="shared" si="1141"/>
        <v>grey</v>
      </c>
      <c r="HK429" s="633" t="str">
        <f t="shared" si="1141"/>
        <v>grey</v>
      </c>
      <c r="HL429" s="633" t="str">
        <f t="shared" si="1141"/>
        <v>grey</v>
      </c>
      <c r="HM429" s="633" t="str">
        <f t="shared" si="1141"/>
        <v>grey</v>
      </c>
      <c r="HN429" s="633" t="str">
        <f t="shared" si="1141"/>
        <v>grey</v>
      </c>
      <c r="HO429" s="633" t="str">
        <f t="shared" si="1141"/>
        <v>grey</v>
      </c>
      <c r="HP429" s="633" t="str">
        <f t="shared" si="1141"/>
        <v>grey</v>
      </c>
      <c r="HQ429" s="633" t="str">
        <f t="shared" si="1141"/>
        <v>grey</v>
      </c>
      <c r="HR429" s="633" t="str">
        <f t="shared" si="1141"/>
        <v>grey</v>
      </c>
      <c r="HS429" s="1162" t="str">
        <f t="shared" ref="HS429" si="1142">IF($GG429="grey","grey",IF(BC429="","",IF(COUNTIF($CV$6:$CV$7,BC429)&gt;0,"","red")))</f>
        <v>grey</v>
      </c>
      <c r="HT429" s="1151" t="str">
        <f t="shared" ref="HT429:HU429" si="1143">IF($GG429="grey","grey","")</f>
        <v>grey</v>
      </c>
      <c r="HU429" s="1160" t="str">
        <f t="shared" si="1143"/>
        <v>grey</v>
      </c>
    </row>
    <row r="430" spans="2:229">
      <c r="B430" s="1184" t="s">
        <v>1318</v>
      </c>
      <c r="C430" s="1185"/>
      <c r="D430" s="1182" t="s">
        <v>1318</v>
      </c>
      <c r="E430" s="1183"/>
      <c r="F430" s="1184" t="s">
        <v>1318</v>
      </c>
      <c r="G430" s="1185"/>
      <c r="H430" s="1182" t="s">
        <v>1318</v>
      </c>
      <c r="I430" s="1183"/>
      <c r="J430" s="1184" t="s">
        <v>1318</v>
      </c>
      <c r="K430" s="1185"/>
      <c r="L430" s="1182" t="s">
        <v>1318</v>
      </c>
      <c r="M430" s="1183"/>
      <c r="N430" s="30"/>
      <c r="O430" s="1152"/>
      <c r="P430" s="1152"/>
      <c r="Q430" s="1161"/>
      <c r="R430" s="1152"/>
      <c r="S430" s="635" t="s">
        <v>643</v>
      </c>
      <c r="T430" s="635" t="s">
        <v>643</v>
      </c>
      <c r="U430" s="635" t="s">
        <v>643</v>
      </c>
      <c r="V430" s="635" t="s">
        <v>643</v>
      </c>
      <c r="W430" s="635" t="s">
        <v>643</v>
      </c>
      <c r="X430" s="635" t="s">
        <v>643</v>
      </c>
      <c r="Y430" s="635" t="s">
        <v>643</v>
      </c>
      <c r="Z430" s="635" t="s">
        <v>643</v>
      </c>
      <c r="AA430" s="635" t="s">
        <v>643</v>
      </c>
      <c r="AB430" s="635" t="s">
        <v>643</v>
      </c>
      <c r="AC430" s="635" t="s">
        <v>643</v>
      </c>
      <c r="AD430" s="635" t="s">
        <v>643</v>
      </c>
      <c r="AE430" s="635" t="s">
        <v>643</v>
      </c>
      <c r="AF430" s="635" t="s">
        <v>643</v>
      </c>
      <c r="AG430" s="635" t="s">
        <v>643</v>
      </c>
      <c r="AH430" s="635" t="s">
        <v>643</v>
      </c>
      <c r="AI430" s="635" t="s">
        <v>643</v>
      </c>
      <c r="AJ430" s="635" t="s">
        <v>643</v>
      </c>
      <c r="AK430" s="635" t="s">
        <v>643</v>
      </c>
      <c r="AL430" s="635" t="s">
        <v>643</v>
      </c>
      <c r="AM430" s="635" t="s">
        <v>643</v>
      </c>
      <c r="AN430" s="635" t="s">
        <v>643</v>
      </c>
      <c r="AO430" s="635" t="s">
        <v>643</v>
      </c>
      <c r="AP430" s="635" t="s">
        <v>643</v>
      </c>
      <c r="AQ430" s="635" t="s">
        <v>643</v>
      </c>
      <c r="AR430" s="635" t="s">
        <v>643</v>
      </c>
      <c r="AS430" s="635" t="s">
        <v>643</v>
      </c>
      <c r="AT430" s="635" t="s">
        <v>643</v>
      </c>
      <c r="AU430" s="635" t="s">
        <v>643</v>
      </c>
      <c r="AV430" s="635" t="s">
        <v>643</v>
      </c>
      <c r="AW430" s="635" t="s">
        <v>643</v>
      </c>
      <c r="AX430" s="635" t="s">
        <v>643</v>
      </c>
      <c r="AY430" s="635" t="s">
        <v>643</v>
      </c>
      <c r="AZ430" s="635" t="s">
        <v>643</v>
      </c>
      <c r="BA430" s="635" t="s">
        <v>643</v>
      </c>
      <c r="BB430" s="635" t="s">
        <v>643</v>
      </c>
      <c r="BC430" s="1179"/>
      <c r="BD430" s="1152"/>
      <c r="BE430" s="1181"/>
      <c r="BW430" s="50"/>
      <c r="CH430" s="50"/>
      <c r="CI430" s="50"/>
      <c r="DA430" s="1153" t="str">
        <f>IF(DA426="grey","grey",IF(AND(B427&lt;&gt;$BG$7,B427&lt;&gt;$BG$9,B427&lt;&gt;$BG$13,B427&lt;&gt;$BG$12),"grey",IF(B430="","yellow",IF(COUNTIF($CN$6:$CN$32,B430)&gt;0,"","red"))))</f>
        <v>grey</v>
      </c>
      <c r="DB430" s="1154"/>
      <c r="DC430" s="1153" t="str">
        <f>IF(DC426="grey","grey",IF(AND(D427&lt;&gt;$BG$7,D427&lt;&gt;$BG$9,D427&lt;&gt;$BG$13,D427&lt;&gt;$BG$12),"grey",IF(D430="","yellow",IF(COUNTIF($CN$6:$CN$32,D430)&gt;0,"","red"))))</f>
        <v>grey</v>
      </c>
      <c r="DD430" s="1154"/>
      <c r="DE430" s="1164" t="str">
        <f>IF(DE426="grey","grey",IF(AND(F427&lt;&gt;$BG$7,F427&lt;&gt;$BG$9,F427&lt;&gt;$BG$13,F427&lt;&gt;$BG$12),"grey",IF(F430="","yellow",IF(COUNTIF($CN$6:$CN$32,F430)&gt;0,"","red"))))</f>
        <v>grey</v>
      </c>
      <c r="DF430" s="1165"/>
      <c r="DG430" s="1164" t="str">
        <f>IF(DG426="grey","grey",IF(AND(H427&lt;&gt;$BG$7,H427&lt;&gt;$BG$9,H427&lt;&gt;$BG$13,H427&lt;&gt;$BG$12),"grey",IF(H430="","yellow",IF(COUNTIF($CN$6:$CN$32,H430)&gt;0,"","red"))))</f>
        <v>grey</v>
      </c>
      <c r="DH430" s="1165"/>
      <c r="DI430" s="1164" t="str">
        <f>IF(DI426="grey","grey",IF(AND(J427&lt;&gt;$BG$7,J427&lt;&gt;$BG$9,J427&lt;&gt;$BG$13,J427&lt;&gt;$BG$12),"grey",IF(J430="","yellow",IF(COUNTIF($CN$6:$CN$32,J430)&gt;0,"","red"))))</f>
        <v>grey</v>
      </c>
      <c r="DJ430" s="1165"/>
      <c r="DK430" s="1164" t="str">
        <f>IF(DK426="grey","grey",IF(AND(L427&lt;&gt;$BG$7,L427&lt;&gt;$BG$9,L427&lt;&gt;$BG$13,L427&lt;&gt;$BG$12),"grey",IF(L430="","yellow",IF(COUNTIF($CN$6:$CN$32,L430)&gt;0,"","red"))))</f>
        <v>grey</v>
      </c>
      <c r="DL430" s="1165"/>
      <c r="DM430" s="22" t="str">
        <f>IFERROR(INDEX(内線情報!$BL$5:$BL$41,MATCH(R430,内線情報!$AI$5:$AI$43,0),1),"")</f>
        <v/>
      </c>
      <c r="DS430" s="1141"/>
      <c r="DV430" s="1153"/>
      <c r="DW430" s="1154"/>
      <c r="DX430" s="1153"/>
      <c r="DY430" s="1154"/>
      <c r="DZ430" s="1153"/>
      <c r="EA430" s="1154"/>
      <c r="EB430" s="1153"/>
      <c r="EC430" s="1154"/>
      <c r="ED430" s="1153"/>
      <c r="EE430" s="1154"/>
      <c r="EF430" s="1153"/>
      <c r="EG430" s="1154"/>
      <c r="ET430" s="1153"/>
      <c r="EU430" s="1154"/>
      <c r="EV430" s="1153"/>
      <c r="EW430" s="1154"/>
      <c r="EX430" s="1153"/>
      <c r="EY430" s="1154"/>
      <c r="EZ430" s="1153"/>
      <c r="FA430" s="1154"/>
      <c r="FB430" s="1153"/>
      <c r="FC430" s="1154"/>
      <c r="FD430" s="1153"/>
      <c r="FE430" s="1154"/>
      <c r="FF430" s="411"/>
      <c r="FG430" s="411"/>
      <c r="FH430" s="411"/>
      <c r="FI430" s="411"/>
      <c r="FJ430" s="411"/>
      <c r="FK430" s="411"/>
      <c r="FL430" s="411"/>
      <c r="FM430" s="411"/>
      <c r="FN430" s="411"/>
      <c r="FO430" s="411"/>
      <c r="FP430" s="411"/>
      <c r="FQ430" s="411"/>
      <c r="FR430" s="1153"/>
      <c r="FS430" s="1154"/>
      <c r="FT430" s="1153"/>
      <c r="FU430" s="1154"/>
      <c r="FV430" s="1153"/>
      <c r="FW430" s="1154"/>
      <c r="FX430" s="1153"/>
      <c r="FY430" s="1154"/>
      <c r="FZ430" s="1153"/>
      <c r="GA430" s="1154"/>
      <c r="GB430" s="1153"/>
      <c r="GC430" s="1154"/>
      <c r="GE430" s="1152"/>
      <c r="GF430" s="1152"/>
      <c r="GG430" s="1161"/>
      <c r="GH430" s="1152"/>
      <c r="GI430" s="633" t="str">
        <f t="shared" ref="GI430:HR430" si="1144">IF(GI422="grey","grey",IF($GG429="grey","grey",IF(S430="","yellow",IF(COUNTIF($CW$6:$CW$7,S430)&gt;0,"","red"))))</f>
        <v>grey</v>
      </c>
      <c r="GJ430" s="633" t="str">
        <f t="shared" si="1144"/>
        <v>grey</v>
      </c>
      <c r="GK430" s="633" t="str">
        <f t="shared" si="1144"/>
        <v>grey</v>
      </c>
      <c r="GL430" s="633" t="str">
        <f t="shared" si="1144"/>
        <v>grey</v>
      </c>
      <c r="GM430" s="633" t="str">
        <f t="shared" si="1144"/>
        <v>grey</v>
      </c>
      <c r="GN430" s="633" t="str">
        <f t="shared" si="1144"/>
        <v>grey</v>
      </c>
      <c r="GO430" s="633" t="str">
        <f t="shared" si="1144"/>
        <v>grey</v>
      </c>
      <c r="GP430" s="633" t="str">
        <f t="shared" si="1144"/>
        <v>grey</v>
      </c>
      <c r="GQ430" s="633" t="str">
        <f t="shared" si="1144"/>
        <v>grey</v>
      </c>
      <c r="GR430" s="633" t="str">
        <f t="shared" si="1144"/>
        <v>grey</v>
      </c>
      <c r="GS430" s="633" t="str">
        <f t="shared" si="1144"/>
        <v>grey</v>
      </c>
      <c r="GT430" s="633" t="str">
        <f t="shared" si="1144"/>
        <v>grey</v>
      </c>
      <c r="GU430" s="633" t="str">
        <f t="shared" si="1144"/>
        <v>grey</v>
      </c>
      <c r="GV430" s="633" t="str">
        <f t="shared" si="1144"/>
        <v>grey</v>
      </c>
      <c r="GW430" s="633" t="str">
        <f t="shared" si="1144"/>
        <v>grey</v>
      </c>
      <c r="GX430" s="633" t="str">
        <f t="shared" si="1144"/>
        <v>grey</v>
      </c>
      <c r="GY430" s="633" t="str">
        <f t="shared" si="1144"/>
        <v>grey</v>
      </c>
      <c r="GZ430" s="633" t="str">
        <f t="shared" si="1144"/>
        <v>grey</v>
      </c>
      <c r="HA430" s="633" t="str">
        <f t="shared" si="1144"/>
        <v>grey</v>
      </c>
      <c r="HB430" s="633" t="str">
        <f t="shared" si="1144"/>
        <v>grey</v>
      </c>
      <c r="HC430" s="633" t="str">
        <f t="shared" si="1144"/>
        <v>grey</v>
      </c>
      <c r="HD430" s="633" t="str">
        <f t="shared" si="1144"/>
        <v>grey</v>
      </c>
      <c r="HE430" s="633" t="str">
        <f t="shared" si="1144"/>
        <v>grey</v>
      </c>
      <c r="HF430" s="633" t="str">
        <f t="shared" si="1144"/>
        <v>grey</v>
      </c>
      <c r="HG430" s="633" t="str">
        <f t="shared" si="1144"/>
        <v>grey</v>
      </c>
      <c r="HH430" s="633" t="str">
        <f t="shared" si="1144"/>
        <v>grey</v>
      </c>
      <c r="HI430" s="633" t="str">
        <f t="shared" si="1144"/>
        <v>grey</v>
      </c>
      <c r="HJ430" s="633" t="str">
        <f t="shared" si="1144"/>
        <v>grey</v>
      </c>
      <c r="HK430" s="633" t="str">
        <f t="shared" si="1144"/>
        <v>grey</v>
      </c>
      <c r="HL430" s="633" t="str">
        <f t="shared" si="1144"/>
        <v>grey</v>
      </c>
      <c r="HM430" s="633" t="str">
        <f t="shared" si="1144"/>
        <v>grey</v>
      </c>
      <c r="HN430" s="633" t="str">
        <f t="shared" si="1144"/>
        <v>grey</v>
      </c>
      <c r="HO430" s="633" t="str">
        <f t="shared" si="1144"/>
        <v>grey</v>
      </c>
      <c r="HP430" s="633" t="str">
        <f t="shared" si="1144"/>
        <v>grey</v>
      </c>
      <c r="HQ430" s="633" t="str">
        <f t="shared" si="1144"/>
        <v>grey</v>
      </c>
      <c r="HR430" s="633" t="str">
        <f t="shared" si="1144"/>
        <v>grey</v>
      </c>
      <c r="HS430" s="1163"/>
      <c r="HT430" s="1152"/>
      <c r="HU430" s="1161"/>
    </row>
    <row r="431" spans="2:229">
      <c r="B431" s="1186" t="s">
        <v>297</v>
      </c>
      <c r="C431" s="1187"/>
      <c r="D431" s="1186" t="s">
        <v>298</v>
      </c>
      <c r="E431" s="1187"/>
      <c r="F431" s="1186" t="s">
        <v>299</v>
      </c>
      <c r="G431" s="1187"/>
      <c r="H431" s="1186" t="s">
        <v>300</v>
      </c>
      <c r="I431" s="1187"/>
      <c r="J431" s="1186" t="s">
        <v>301</v>
      </c>
      <c r="K431" s="1187"/>
      <c r="L431" s="1186" t="s">
        <v>302</v>
      </c>
      <c r="M431" s="1187"/>
      <c r="N431" s="30"/>
      <c r="O431" s="1151">
        <v>4</v>
      </c>
      <c r="P431" s="1151" t="str">
        <f>IFERROR(INDEX(内線情報!$C$5:$C$54,MATCH($Q431,内線情報!$B$5:$B$54,0)),"")&amp;""</f>
        <v/>
      </c>
      <c r="Q431" s="1160"/>
      <c r="R431" s="1151" t="str">
        <f>IFERROR(INDEX(内線情報!$D$5:$D$54,MATCH($Q431,内線情報!$B$5:$B$54,0)),"")&amp;""</f>
        <v/>
      </c>
      <c r="S431" s="634" t="s">
        <v>643</v>
      </c>
      <c r="T431" s="634" t="s">
        <v>643</v>
      </c>
      <c r="U431" s="634" t="s">
        <v>643</v>
      </c>
      <c r="V431" s="634" t="s">
        <v>643</v>
      </c>
      <c r="W431" s="634" t="s">
        <v>643</v>
      </c>
      <c r="X431" s="634" t="s">
        <v>643</v>
      </c>
      <c r="Y431" s="634" t="s">
        <v>643</v>
      </c>
      <c r="Z431" s="634" t="s">
        <v>643</v>
      </c>
      <c r="AA431" s="634" t="s">
        <v>643</v>
      </c>
      <c r="AB431" s="634" t="s">
        <v>643</v>
      </c>
      <c r="AC431" s="634" t="s">
        <v>643</v>
      </c>
      <c r="AD431" s="634" t="s">
        <v>643</v>
      </c>
      <c r="AE431" s="634" t="s">
        <v>643</v>
      </c>
      <c r="AF431" s="634" t="s">
        <v>643</v>
      </c>
      <c r="AG431" s="634" t="s">
        <v>643</v>
      </c>
      <c r="AH431" s="634" t="s">
        <v>643</v>
      </c>
      <c r="AI431" s="634" t="s">
        <v>643</v>
      </c>
      <c r="AJ431" s="634" t="s">
        <v>643</v>
      </c>
      <c r="AK431" s="634" t="s">
        <v>643</v>
      </c>
      <c r="AL431" s="634" t="s">
        <v>643</v>
      </c>
      <c r="AM431" s="634" t="s">
        <v>643</v>
      </c>
      <c r="AN431" s="634" t="s">
        <v>643</v>
      </c>
      <c r="AO431" s="634" t="s">
        <v>643</v>
      </c>
      <c r="AP431" s="634" t="s">
        <v>643</v>
      </c>
      <c r="AQ431" s="634" t="s">
        <v>643</v>
      </c>
      <c r="AR431" s="634" t="s">
        <v>643</v>
      </c>
      <c r="AS431" s="634" t="s">
        <v>643</v>
      </c>
      <c r="AT431" s="634" t="s">
        <v>643</v>
      </c>
      <c r="AU431" s="634" t="s">
        <v>643</v>
      </c>
      <c r="AV431" s="634" t="s">
        <v>643</v>
      </c>
      <c r="AW431" s="634" t="s">
        <v>643</v>
      </c>
      <c r="AX431" s="634" t="s">
        <v>643</v>
      </c>
      <c r="AY431" s="634" t="s">
        <v>643</v>
      </c>
      <c r="AZ431" s="634" t="s">
        <v>643</v>
      </c>
      <c r="BA431" s="634" t="s">
        <v>643</v>
      </c>
      <c r="BB431" s="634" t="s">
        <v>643</v>
      </c>
      <c r="BC431" s="1178" t="s">
        <v>643</v>
      </c>
      <c r="BD431" s="1151" t="str">
        <f>IFERROR(IF(Q431="","",IF(ISBLANK(INDEX(内線情報!$G$5:$G$54,Q431)),1,DS431)),"")&amp;""</f>
        <v/>
      </c>
      <c r="BE431" s="1180"/>
      <c r="BQ431" s="52"/>
      <c r="BS431" s="52"/>
      <c r="BU431" s="52"/>
      <c r="BV431" s="50"/>
      <c r="BW431" s="52"/>
      <c r="BY431" s="52"/>
      <c r="CA431" s="52"/>
      <c r="CC431" s="52"/>
      <c r="CE431" s="52"/>
      <c r="CG431" s="52"/>
      <c r="CH431" s="50"/>
      <c r="CI431" s="52"/>
      <c r="CK431" s="52"/>
      <c r="CM431" s="52"/>
      <c r="DA431" s="1166" t="str">
        <f>IFERROR(IF(COUNT(Q425:Q450)&gt;0,IF($DN424&lt;18,"grey",B431),"grey"),B431)</f>
        <v>grey</v>
      </c>
      <c r="DB431" s="1167"/>
      <c r="DC431" s="1166" t="str">
        <f>IFERROR(IF(COUNT(Q425:Q450)&gt;0,IF($DN424&lt;18,"grey",D431),"grey"),D431)</f>
        <v>grey</v>
      </c>
      <c r="DD431" s="1167"/>
      <c r="DE431" s="1166" t="str">
        <f>IFERROR(IF(COUNT(Q425:Q450)&gt;0,IF($DN424&lt;18,"grey",F431),"grey"),F431)</f>
        <v>grey</v>
      </c>
      <c r="DF431" s="1167"/>
      <c r="DG431" s="1166" t="str">
        <f>IFERROR(IF(COUNT(Q425:Q450)&gt;0,IF($DN424&lt;18,"grey",H431),"grey"),H431)</f>
        <v>grey</v>
      </c>
      <c r="DH431" s="1167"/>
      <c r="DI431" s="1166" t="str">
        <f>IFERROR(IF(COUNT(Q425:Q450)&gt;0,IF($DN424&lt;18,"grey",J431),"grey"),J431)</f>
        <v>grey</v>
      </c>
      <c r="DJ431" s="1167"/>
      <c r="DK431" s="1166" t="str">
        <f>IFERROR(IF(COUNT(Q425:Q450)&gt;0,IF($DN424&lt;18,"grey",L431),"grey"),L431)</f>
        <v>grey</v>
      </c>
      <c r="DL431" s="1167"/>
      <c r="DM431" s="22" t="str">
        <f>IFERROR(INDEX(内線情報!$BL$5:$BL$41,MATCH(R431,内線情報!$AI$5:$AI$43,0),1),"")</f>
        <v/>
      </c>
      <c r="DS431" s="1141" t="e">
        <f>INDEX(内線情報!$G$5:$G$54,MATCH(Q431,DK,0))</f>
        <v>#N/A</v>
      </c>
      <c r="DV431" s="1166"/>
      <c r="DW431" s="1167"/>
      <c r="DX431" s="1166"/>
      <c r="DY431" s="1167"/>
      <c r="DZ431" s="1166"/>
      <c r="EA431" s="1167"/>
      <c r="EB431" s="1166"/>
      <c r="EC431" s="1167"/>
      <c r="ED431" s="1166"/>
      <c r="EE431" s="1167"/>
      <c r="EF431" s="1166"/>
      <c r="EG431" s="1167"/>
      <c r="ET431" s="1166"/>
      <c r="EU431" s="1167"/>
      <c r="EV431" s="1166"/>
      <c r="EW431" s="1167"/>
      <c r="EX431" s="1166"/>
      <c r="EY431" s="1167"/>
      <c r="EZ431" s="1166"/>
      <c r="FA431" s="1167"/>
      <c r="FB431" s="1166"/>
      <c r="FC431" s="1167"/>
      <c r="FD431" s="1166"/>
      <c r="FE431" s="1167"/>
      <c r="FF431" s="420"/>
      <c r="FG431" s="420"/>
      <c r="FH431" s="420"/>
      <c r="FI431" s="420"/>
      <c r="FJ431" s="420"/>
      <c r="FK431" s="420"/>
      <c r="FL431" s="420"/>
      <c r="FM431" s="420"/>
      <c r="FN431" s="420"/>
      <c r="FO431" s="420"/>
      <c r="FP431" s="420"/>
      <c r="FQ431" s="420"/>
      <c r="FR431" s="1166"/>
      <c r="FS431" s="1167"/>
      <c r="FT431" s="1166"/>
      <c r="FU431" s="1167"/>
      <c r="FV431" s="1166"/>
      <c r="FW431" s="1167"/>
      <c r="FX431" s="1166"/>
      <c r="FY431" s="1167"/>
      <c r="FZ431" s="1166"/>
      <c r="GA431" s="1167"/>
      <c r="GB431" s="1166"/>
      <c r="GC431" s="1167"/>
      <c r="GE431" s="1151" t="str">
        <f>IF($GF431="grey","grey","")</f>
        <v>grey</v>
      </c>
      <c r="GF431" s="1151" t="str">
        <f>IF($GG431="grey","grey","")</f>
        <v>grey</v>
      </c>
      <c r="GG431" s="1160" t="str">
        <f>IF(Q431="","grey",IF(COUNTIF(Q:Q,Q431)&gt;1,"red",IF(COUNTIF(_DK,Q431)&gt;0,"","red")))</f>
        <v>grey</v>
      </c>
      <c r="GH431" s="1151" t="str">
        <f>IF($GF431="grey","grey","")</f>
        <v>grey</v>
      </c>
      <c r="GI431" s="633" t="str">
        <f t="shared" ref="GI431:HR431" si="1145">IF(GI422="grey","grey",IF($GG431="grey","grey",IF(S431="","yellow",IF(COUNTIF($CT$6:$CT$21,S431)&gt;0,"","red"))))</f>
        <v>grey</v>
      </c>
      <c r="GJ431" s="633" t="str">
        <f t="shared" si="1145"/>
        <v>grey</v>
      </c>
      <c r="GK431" s="633" t="str">
        <f t="shared" si="1145"/>
        <v>grey</v>
      </c>
      <c r="GL431" s="633" t="str">
        <f t="shared" si="1145"/>
        <v>grey</v>
      </c>
      <c r="GM431" s="633" t="str">
        <f t="shared" si="1145"/>
        <v>grey</v>
      </c>
      <c r="GN431" s="633" t="str">
        <f t="shared" si="1145"/>
        <v>grey</v>
      </c>
      <c r="GO431" s="633" t="str">
        <f t="shared" si="1145"/>
        <v>grey</v>
      </c>
      <c r="GP431" s="633" t="str">
        <f t="shared" si="1145"/>
        <v>grey</v>
      </c>
      <c r="GQ431" s="633" t="str">
        <f t="shared" si="1145"/>
        <v>grey</v>
      </c>
      <c r="GR431" s="633" t="str">
        <f t="shared" si="1145"/>
        <v>grey</v>
      </c>
      <c r="GS431" s="633" t="str">
        <f t="shared" si="1145"/>
        <v>grey</v>
      </c>
      <c r="GT431" s="633" t="str">
        <f t="shared" si="1145"/>
        <v>grey</v>
      </c>
      <c r="GU431" s="633" t="str">
        <f t="shared" si="1145"/>
        <v>grey</v>
      </c>
      <c r="GV431" s="633" t="str">
        <f t="shared" si="1145"/>
        <v>grey</v>
      </c>
      <c r="GW431" s="633" t="str">
        <f t="shared" si="1145"/>
        <v>grey</v>
      </c>
      <c r="GX431" s="633" t="str">
        <f t="shared" si="1145"/>
        <v>grey</v>
      </c>
      <c r="GY431" s="633" t="str">
        <f t="shared" si="1145"/>
        <v>grey</v>
      </c>
      <c r="GZ431" s="633" t="str">
        <f t="shared" si="1145"/>
        <v>grey</v>
      </c>
      <c r="HA431" s="633" t="str">
        <f t="shared" si="1145"/>
        <v>grey</v>
      </c>
      <c r="HB431" s="633" t="str">
        <f t="shared" si="1145"/>
        <v>grey</v>
      </c>
      <c r="HC431" s="633" t="str">
        <f t="shared" si="1145"/>
        <v>grey</v>
      </c>
      <c r="HD431" s="633" t="str">
        <f t="shared" si="1145"/>
        <v>grey</v>
      </c>
      <c r="HE431" s="633" t="str">
        <f t="shared" si="1145"/>
        <v>grey</v>
      </c>
      <c r="HF431" s="633" t="str">
        <f t="shared" si="1145"/>
        <v>grey</v>
      </c>
      <c r="HG431" s="633" t="str">
        <f t="shared" si="1145"/>
        <v>grey</v>
      </c>
      <c r="HH431" s="633" t="str">
        <f t="shared" si="1145"/>
        <v>grey</v>
      </c>
      <c r="HI431" s="633" t="str">
        <f t="shared" si="1145"/>
        <v>grey</v>
      </c>
      <c r="HJ431" s="633" t="str">
        <f t="shared" si="1145"/>
        <v>grey</v>
      </c>
      <c r="HK431" s="633" t="str">
        <f t="shared" si="1145"/>
        <v>grey</v>
      </c>
      <c r="HL431" s="633" t="str">
        <f t="shared" si="1145"/>
        <v>grey</v>
      </c>
      <c r="HM431" s="633" t="str">
        <f t="shared" si="1145"/>
        <v>grey</v>
      </c>
      <c r="HN431" s="633" t="str">
        <f t="shared" si="1145"/>
        <v>grey</v>
      </c>
      <c r="HO431" s="633" t="str">
        <f t="shared" si="1145"/>
        <v>grey</v>
      </c>
      <c r="HP431" s="633" t="str">
        <f t="shared" si="1145"/>
        <v>grey</v>
      </c>
      <c r="HQ431" s="633" t="str">
        <f t="shared" si="1145"/>
        <v>grey</v>
      </c>
      <c r="HR431" s="633" t="str">
        <f t="shared" si="1145"/>
        <v>grey</v>
      </c>
      <c r="HS431" s="1162" t="str">
        <f t="shared" ref="HS431" si="1146">IF($GG431="grey","grey",IF(BC431="","",IF(COUNTIF($CV$6:$CV$7,BC431)&gt;0,"","red")))</f>
        <v>grey</v>
      </c>
      <c r="HT431" s="1151" t="str">
        <f t="shared" ref="HT431:HU431" si="1147">IF($GG431="grey","grey","")</f>
        <v>grey</v>
      </c>
      <c r="HU431" s="1160" t="str">
        <f t="shared" si="1147"/>
        <v>grey</v>
      </c>
    </row>
    <row r="432" spans="2:229">
      <c r="B432" s="34" t="s">
        <v>57</v>
      </c>
      <c r="C432" s="35"/>
      <c r="D432" s="34" t="s">
        <v>57</v>
      </c>
      <c r="E432" s="35"/>
      <c r="F432" s="34" t="s">
        <v>57</v>
      </c>
      <c r="G432" s="35"/>
      <c r="H432" s="34" t="s">
        <v>57</v>
      </c>
      <c r="I432" s="35"/>
      <c r="J432" s="34" t="s">
        <v>57</v>
      </c>
      <c r="K432" s="35"/>
      <c r="L432" s="34" t="s">
        <v>57</v>
      </c>
      <c r="M432" s="35"/>
      <c r="N432" s="30"/>
      <c r="O432" s="1152"/>
      <c r="P432" s="1152"/>
      <c r="Q432" s="1161"/>
      <c r="R432" s="1152"/>
      <c r="S432" s="635" t="s">
        <v>643</v>
      </c>
      <c r="T432" s="635" t="s">
        <v>643</v>
      </c>
      <c r="U432" s="635" t="s">
        <v>643</v>
      </c>
      <c r="V432" s="635" t="s">
        <v>643</v>
      </c>
      <c r="W432" s="635" t="s">
        <v>643</v>
      </c>
      <c r="X432" s="635" t="s">
        <v>643</v>
      </c>
      <c r="Y432" s="635" t="s">
        <v>643</v>
      </c>
      <c r="Z432" s="635" t="s">
        <v>643</v>
      </c>
      <c r="AA432" s="635" t="s">
        <v>643</v>
      </c>
      <c r="AB432" s="635" t="s">
        <v>643</v>
      </c>
      <c r="AC432" s="635" t="s">
        <v>643</v>
      </c>
      <c r="AD432" s="635" t="s">
        <v>643</v>
      </c>
      <c r="AE432" s="635" t="s">
        <v>643</v>
      </c>
      <c r="AF432" s="635" t="s">
        <v>643</v>
      </c>
      <c r="AG432" s="635" t="s">
        <v>643</v>
      </c>
      <c r="AH432" s="635" t="s">
        <v>643</v>
      </c>
      <c r="AI432" s="635" t="s">
        <v>643</v>
      </c>
      <c r="AJ432" s="635" t="s">
        <v>643</v>
      </c>
      <c r="AK432" s="635" t="s">
        <v>643</v>
      </c>
      <c r="AL432" s="635" t="s">
        <v>643</v>
      </c>
      <c r="AM432" s="635" t="s">
        <v>643</v>
      </c>
      <c r="AN432" s="635" t="s">
        <v>643</v>
      </c>
      <c r="AO432" s="635" t="s">
        <v>643</v>
      </c>
      <c r="AP432" s="635" t="s">
        <v>643</v>
      </c>
      <c r="AQ432" s="635" t="s">
        <v>643</v>
      </c>
      <c r="AR432" s="635" t="s">
        <v>643</v>
      </c>
      <c r="AS432" s="635" t="s">
        <v>643</v>
      </c>
      <c r="AT432" s="635" t="s">
        <v>643</v>
      </c>
      <c r="AU432" s="635" t="s">
        <v>643</v>
      </c>
      <c r="AV432" s="635" t="s">
        <v>643</v>
      </c>
      <c r="AW432" s="635" t="s">
        <v>643</v>
      </c>
      <c r="AX432" s="635" t="s">
        <v>643</v>
      </c>
      <c r="AY432" s="635" t="s">
        <v>643</v>
      </c>
      <c r="AZ432" s="635" t="s">
        <v>643</v>
      </c>
      <c r="BA432" s="635" t="s">
        <v>643</v>
      </c>
      <c r="BB432" s="635" t="s">
        <v>643</v>
      </c>
      <c r="BC432" s="1179"/>
      <c r="BD432" s="1152"/>
      <c r="BE432" s="1181"/>
      <c r="BU432" s="50"/>
      <c r="BV432" s="50"/>
      <c r="BW432" s="50"/>
      <c r="CG432" s="50"/>
      <c r="CH432" s="50"/>
      <c r="CI432" s="50"/>
      <c r="DA432" s="34" t="str">
        <f>IF(DA431="grey","grey",IF(B432="","yellow",IF(COUNTIF($BG$6:$BG$39,B432)&gt;0,"","red")))</f>
        <v>grey</v>
      </c>
      <c r="DB432" s="35" t="str">
        <f ca="1">IF(DA431="grey","grey",IFERROR(IF(COUNTIF(INDIRECT(B432),SUBSTITUTE(C432,"*","~")),EU432,"red"),IF(AND(C432&lt;&gt;$BG$7,C432&lt;&gt;$BG$8,C432&lt;&gt;$BG$9,C432&lt;&gt;$BG$10,C432&lt;&gt;$BG$11,C432&lt;&gt;$BG$12,C432&lt;&gt;$BG$13),"grey",EU432)))</f>
        <v>grey</v>
      </c>
      <c r="DC432" s="34" t="str">
        <f>IF(DC431="grey","grey",IF(D432="","yellow",IF(COUNTIF($BG$6:$BG$39,D432)&gt;0,"","red")))</f>
        <v>grey</v>
      </c>
      <c r="DD432" s="35" t="str">
        <f ca="1">IF(DC431="grey","grey",IFERROR(IF(COUNTIF(INDIRECT(D432),SUBSTITUTE(E432,"*","~")),EW432,"red"),IF(AND(E432&lt;&gt;$BG$7,E432&lt;&gt;$BG$8,E432&lt;&gt;$BG$9,E432&lt;&gt;$BG$10,E432&lt;&gt;$BG$11,E432&lt;&gt;$BG$12,E432&lt;&gt;$BG$13),"grey",EW432)))</f>
        <v>grey</v>
      </c>
      <c r="DE432" s="34" t="str">
        <f>IF(DE431="grey","grey",IF(F432="","yellow",IF(COUNTIF($BG$6:$BG$39,F432)&gt;0,"","red")))</f>
        <v>grey</v>
      </c>
      <c r="DF432" s="35" t="str">
        <f ca="1">IF(DE431="grey","grey",IFERROR(IF(COUNTIF(INDIRECT(F432),SUBSTITUTE(G432,"*","~")),EY432,"red"),IF(AND(G432&lt;&gt;$BG$7,G432&lt;&gt;$BG$8,G432&lt;&gt;$BG$9,G432&lt;&gt;$BG$10,G432&lt;&gt;$BG$11,G432&lt;&gt;$BG$12,G432&lt;&gt;$BG$13),"grey",EY432)))</f>
        <v>grey</v>
      </c>
      <c r="DG432" s="34" t="str">
        <f>IF(DG431="grey","grey",IF(H432="","yellow",IF(COUNTIF($BG$6:$BG$39,H432)&gt;0,"","red")))</f>
        <v>grey</v>
      </c>
      <c r="DH432" s="35" t="str">
        <f ca="1">IF(DG431="grey","grey",IFERROR(IF(COUNTIF(INDIRECT(H432),SUBSTITUTE(I432,"*","~")),FA432,"red"),IF(AND(I432&lt;&gt;$BG$7,I432&lt;&gt;$BG$8,I432&lt;&gt;$BG$9,I432&lt;&gt;$BG$10,I432&lt;&gt;$BG$11,I432&lt;&gt;$BG$12,I432&lt;&gt;$BG$13),"grey",FA432)))</f>
        <v>grey</v>
      </c>
      <c r="DI432" s="34" t="str">
        <f>IF(DI431="grey","grey",IF(J432="","yellow",IF(COUNTIF($BG$6:$BG$39,J432)&gt;0,"","red")))</f>
        <v>grey</v>
      </c>
      <c r="DJ432" s="35" t="str">
        <f ca="1">IF(DI431="grey","grey",IFERROR(IF(COUNTIF(INDIRECT(J432),SUBSTITUTE(K432,"*","~")),FC432,"red"),IF(AND(K432&lt;&gt;$BG$7,K432&lt;&gt;$BG$8,K432&lt;&gt;$BG$9,K432&lt;&gt;$BG$10,K432&lt;&gt;$BG$11,K432&lt;&gt;$BG$12,K432&lt;&gt;$BG$13),"grey",FC432)))</f>
        <v>grey</v>
      </c>
      <c r="DK432" s="34" t="str">
        <f>IF(DK431="grey","grey",IF(L432="","yellow",IF(COUNTIF($BG$6:$BG$39,L432)&gt;0,"","red")))</f>
        <v>grey</v>
      </c>
      <c r="DL432" s="35" t="str">
        <f ca="1">IF(DK431="grey","grey",IFERROR(IF(COUNTIF(INDIRECT(L432),SUBSTITUTE(M432,"*","~")),FE432,"red"),IF(AND(M432&lt;&gt;$BG$7,M432&lt;&gt;$BG$8,M432&lt;&gt;$BG$9,M432&lt;&gt;$BG$10,M432&lt;&gt;$BG$11,M432&lt;&gt;$BG$12,M432&lt;&gt;$BG$13),"grey",FE432)))</f>
        <v>grey</v>
      </c>
      <c r="DM432" s="22" t="str">
        <f>IFERROR(INDEX(内線情報!$BL$5:$BL$41,MATCH(R432,内線情報!$AI$5:$AI$43,0),1),"")</f>
        <v/>
      </c>
      <c r="DS432" s="1141"/>
      <c r="DV432" s="34" t="str">
        <f>CONCATENATE(B432,C432)</f>
        <v>未使用</v>
      </c>
      <c r="DW432" s="35"/>
      <c r="DX432" s="34" t="str">
        <f>CONCATENATE(D432,E432)</f>
        <v>未使用</v>
      </c>
      <c r="DY432" s="35"/>
      <c r="DZ432" s="34" t="str">
        <f>CONCATENATE(F432,G432)</f>
        <v>未使用</v>
      </c>
      <c r="EA432" s="35"/>
      <c r="EB432" s="34" t="str">
        <f>CONCATENATE(H432,I432)</f>
        <v>未使用</v>
      </c>
      <c r="EC432" s="35"/>
      <c r="ED432" s="34" t="str">
        <f>CONCATENATE(J432,K432)</f>
        <v>未使用</v>
      </c>
      <c r="EE432" s="35"/>
      <c r="EF432" s="34" t="str">
        <f>CONCATENATE(L432,M432)</f>
        <v>未使用</v>
      </c>
      <c r="EG432" s="35"/>
      <c r="EH432" s="22">
        <f>COUNTIF($DV$6:$EG$34,DV432)</f>
        <v>18</v>
      </c>
      <c r="EJ432" s="22">
        <f>COUNTIF($DV$6:$EG$34,DX432)</f>
        <v>18</v>
      </c>
      <c r="EL432" s="22">
        <f>COUNTIF($DV$6:$EG$34,DZ432)</f>
        <v>18</v>
      </c>
      <c r="EN432" s="22">
        <f>COUNTIF($DV$6:$EG$34,EB432)</f>
        <v>18</v>
      </c>
      <c r="EP432" s="22">
        <f>COUNTIF($DV$6:$EG$34,ED432)</f>
        <v>18</v>
      </c>
      <c r="ER432" s="22">
        <f>COUNTIF($DV$6:$EG$34,EF432)</f>
        <v>18</v>
      </c>
      <c r="ET432" s="34" t="str">
        <f>IF(DV432="未使用","",IF(EH432&lt;2,"","red"))</f>
        <v/>
      </c>
      <c r="EU432" s="35" t="str">
        <f>IF(B432="ボックスキー","",IF(C432="","red",FS432))</f>
        <v>red</v>
      </c>
      <c r="EV432" s="34" t="str">
        <f>IF(DX432="未使用","",IF(EJ432&lt;2,"","red"))</f>
        <v/>
      </c>
      <c r="EW432" s="35" t="str">
        <f>IF(D432="ボックスキー","",IF(E432="","red",FU432))</f>
        <v>red</v>
      </c>
      <c r="EX432" s="34" t="str">
        <f>IF(DZ432="未使用","",IF(EL432&lt;2,"","red"))</f>
        <v/>
      </c>
      <c r="EY432" s="35" t="str">
        <f>IF(F432="ボックスキー","",IF(G432="","red",FW432))</f>
        <v>red</v>
      </c>
      <c r="EZ432" s="34" t="str">
        <f>IF(EB432="未使用","",IF(EN432&lt;2,"","red"))</f>
        <v/>
      </c>
      <c r="FA432" s="35" t="str">
        <f>IF(H432="ボックスキー","",IF(I432="","red",FY432))</f>
        <v>red</v>
      </c>
      <c r="FB432" s="34" t="str">
        <f>IF(ED432="未使用","",IF(EP432&lt;2,"","red"))</f>
        <v/>
      </c>
      <c r="FC432" s="35" t="str">
        <f>IF(J432="ボックスキー","",IF(K432="","red",GA432))</f>
        <v>red</v>
      </c>
      <c r="FD432" s="34" t="str">
        <f>IF(EF432="未使用","",IF(ER432&lt;2,"","red"))</f>
        <v/>
      </c>
      <c r="FE432" s="35" t="str">
        <f>IF(L432="ボックスキー","",IF(M432="","red",GC432))</f>
        <v>red</v>
      </c>
      <c r="FF432" s="419"/>
      <c r="FG432" s="419"/>
      <c r="FH432" s="419"/>
      <c r="FI432" s="419"/>
      <c r="FJ432" s="419"/>
      <c r="FK432" s="419"/>
      <c r="FL432" s="419"/>
      <c r="FM432" s="419"/>
      <c r="FN432" s="419"/>
      <c r="FO432" s="419"/>
      <c r="FP432" s="419"/>
      <c r="FQ432" s="419"/>
      <c r="FR432" s="34"/>
      <c r="FS432" s="35" t="str">
        <f>IF(B432=$FG$6,INDEX($FG$7:$FG$18,C432),IF(B432=$FH$6,INDEX($FH$7:$FH$12,C432),IF(B432=$FI$6,INDEX($FI$7:$FI$18,C432),IF(B432=$FJ$6,INDEX($FJ$7:$FJ$56,C432),"none"))))</f>
        <v>none</v>
      </c>
      <c r="FT432" s="34"/>
      <c r="FU432" s="35" t="str">
        <f>IF(D432=$FG$6,INDEX($FG$7:$FG$18,E432),IF(D432=$FH$6,INDEX($FH$7:$FH$12,E432),IF(D432=$FI$6,INDEX($FI$7:$FI$18,E432),IF(D432=$FJ$6,INDEX($FJ$7:$FJ$56,E432),"none"))))</f>
        <v>none</v>
      </c>
      <c r="FV432" s="34"/>
      <c r="FW432" s="35" t="str">
        <f>IF(F432=$FG$6,INDEX($FG$7:$FG$18,G432),IF(F432=$FH$6,INDEX($FH$7:$FH$12,G432),IF(F432=$FI$6,INDEX($FI$7:$FI$18,G432),IF(F432=$FJ$6,INDEX($FJ$7:$FJ$56,G432),"none"))))</f>
        <v>none</v>
      </c>
      <c r="FX432" s="34"/>
      <c r="FY432" s="35" t="str">
        <f>IF(H432=$FG$6,INDEX($FG$7:$FG$18,I432),IF(H432=$FH$6,INDEX($FH$7:$FH$12,I432),IF(H432=$FI$6,INDEX($FI$7:$FI$18,I432),IF(H432=$FJ$6,INDEX($FJ$7:$FJ$56,I432),"none"))))</f>
        <v>none</v>
      </c>
      <c r="FZ432" s="34"/>
      <c r="GA432" s="35" t="str">
        <f>IF(J432=$FG$6,INDEX($FG$7:$FG$18,K432),IF(J432=$FH$6,INDEX($FH$7:$FH$12,K432),IF(J432=$FI$6,INDEX($FI$7:$FI$18,K432),IF(J432=$FJ$6,INDEX($FJ$7:$FJ$56,K432),"none"))))</f>
        <v>none</v>
      </c>
      <c r="GB432" s="34"/>
      <c r="GC432" s="35" t="str">
        <f>IF(L432=$FG$6,INDEX($FG$7:$FG$18,M432),IF(L432=$FH$6,INDEX($FH$7:$FH$12,M432),IF(L432=$FI$6,INDEX($FI$7:$FI$18,M432),IF(L432=$FJ$6,INDEX($FJ$7:$FJ$56,M432),"none"))))</f>
        <v>none</v>
      </c>
      <c r="GE432" s="1152"/>
      <c r="GF432" s="1152"/>
      <c r="GG432" s="1161"/>
      <c r="GH432" s="1152"/>
      <c r="GI432" s="633" t="str">
        <f t="shared" ref="GI432:HR432" si="1148">IF(GI422="grey","grey",IF($GG431="grey","grey",IF(S432="","yellow",IF(COUNTIF($CW$6:$CW$7,S432)&gt;0,"","red"))))</f>
        <v>grey</v>
      </c>
      <c r="GJ432" s="633" t="str">
        <f t="shared" si="1148"/>
        <v>grey</v>
      </c>
      <c r="GK432" s="633" t="str">
        <f t="shared" si="1148"/>
        <v>grey</v>
      </c>
      <c r="GL432" s="633" t="str">
        <f t="shared" si="1148"/>
        <v>grey</v>
      </c>
      <c r="GM432" s="633" t="str">
        <f t="shared" si="1148"/>
        <v>grey</v>
      </c>
      <c r="GN432" s="633" t="str">
        <f t="shared" si="1148"/>
        <v>grey</v>
      </c>
      <c r="GO432" s="633" t="str">
        <f t="shared" si="1148"/>
        <v>grey</v>
      </c>
      <c r="GP432" s="633" t="str">
        <f t="shared" si="1148"/>
        <v>grey</v>
      </c>
      <c r="GQ432" s="633" t="str">
        <f t="shared" si="1148"/>
        <v>grey</v>
      </c>
      <c r="GR432" s="633" t="str">
        <f t="shared" si="1148"/>
        <v>grey</v>
      </c>
      <c r="GS432" s="633" t="str">
        <f t="shared" si="1148"/>
        <v>grey</v>
      </c>
      <c r="GT432" s="633" t="str">
        <f t="shared" si="1148"/>
        <v>grey</v>
      </c>
      <c r="GU432" s="633" t="str">
        <f t="shared" si="1148"/>
        <v>grey</v>
      </c>
      <c r="GV432" s="633" t="str">
        <f t="shared" si="1148"/>
        <v>grey</v>
      </c>
      <c r="GW432" s="633" t="str">
        <f t="shared" si="1148"/>
        <v>grey</v>
      </c>
      <c r="GX432" s="633" t="str">
        <f t="shared" si="1148"/>
        <v>grey</v>
      </c>
      <c r="GY432" s="633" t="str">
        <f t="shared" si="1148"/>
        <v>grey</v>
      </c>
      <c r="GZ432" s="633" t="str">
        <f t="shared" si="1148"/>
        <v>grey</v>
      </c>
      <c r="HA432" s="633" t="str">
        <f t="shared" si="1148"/>
        <v>grey</v>
      </c>
      <c r="HB432" s="633" t="str">
        <f t="shared" si="1148"/>
        <v>grey</v>
      </c>
      <c r="HC432" s="633" t="str">
        <f t="shared" si="1148"/>
        <v>grey</v>
      </c>
      <c r="HD432" s="633" t="str">
        <f t="shared" si="1148"/>
        <v>grey</v>
      </c>
      <c r="HE432" s="633" t="str">
        <f t="shared" si="1148"/>
        <v>grey</v>
      </c>
      <c r="HF432" s="633" t="str">
        <f t="shared" si="1148"/>
        <v>grey</v>
      </c>
      <c r="HG432" s="633" t="str">
        <f t="shared" si="1148"/>
        <v>grey</v>
      </c>
      <c r="HH432" s="633" t="str">
        <f t="shared" si="1148"/>
        <v>grey</v>
      </c>
      <c r="HI432" s="633" t="str">
        <f t="shared" si="1148"/>
        <v>grey</v>
      </c>
      <c r="HJ432" s="633" t="str">
        <f t="shared" si="1148"/>
        <v>grey</v>
      </c>
      <c r="HK432" s="633" t="str">
        <f t="shared" si="1148"/>
        <v>grey</v>
      </c>
      <c r="HL432" s="633" t="str">
        <f t="shared" si="1148"/>
        <v>grey</v>
      </c>
      <c r="HM432" s="633" t="str">
        <f t="shared" si="1148"/>
        <v>grey</v>
      </c>
      <c r="HN432" s="633" t="str">
        <f t="shared" si="1148"/>
        <v>grey</v>
      </c>
      <c r="HO432" s="633" t="str">
        <f t="shared" si="1148"/>
        <v>grey</v>
      </c>
      <c r="HP432" s="633" t="str">
        <f t="shared" si="1148"/>
        <v>grey</v>
      </c>
      <c r="HQ432" s="633" t="str">
        <f t="shared" si="1148"/>
        <v>grey</v>
      </c>
      <c r="HR432" s="633" t="str">
        <f t="shared" si="1148"/>
        <v>grey</v>
      </c>
      <c r="HS432" s="1163"/>
      <c r="HT432" s="1152"/>
      <c r="HU432" s="1161"/>
    </row>
    <row r="433" spans="2:229">
      <c r="B433" s="1175" t="str">
        <f>IFERROR(INDEX($DV:$DV,ROW()),"")&amp;""</f>
        <v/>
      </c>
      <c r="C433" s="1176"/>
      <c r="D433" s="1177" t="str">
        <f>IFERROR(INDEX($DX:$DX,ROW()),"")&amp;""</f>
        <v/>
      </c>
      <c r="E433" s="1176"/>
      <c r="F433" s="1175" t="str">
        <f>IFERROR(INDEX($DZ:$DZ,ROW()),"")&amp;""</f>
        <v/>
      </c>
      <c r="G433" s="1176"/>
      <c r="H433" s="1175" t="str">
        <f>IFERROR(INDEX($EB:$EB,ROW()),"")&amp;""</f>
        <v/>
      </c>
      <c r="I433" s="1176"/>
      <c r="J433" s="1175" t="str">
        <f>IFERROR(INDEX($ED:$ED,ROW()),"")&amp;""</f>
        <v/>
      </c>
      <c r="K433" s="1176"/>
      <c r="L433" s="1175" t="str">
        <f>IFERROR(INDEX($EF:$EF,ROW()),"")&amp;""</f>
        <v/>
      </c>
      <c r="M433" s="1176"/>
      <c r="N433" s="30"/>
      <c r="O433" s="1151">
        <v>5</v>
      </c>
      <c r="P433" s="1151" t="str">
        <f>IFERROR(INDEX(内線情報!$C$5:$C$54,MATCH($Q433,内線情報!$B$5:$B$54,0)),"")&amp;""</f>
        <v/>
      </c>
      <c r="Q433" s="1160"/>
      <c r="R433" s="1151" t="str">
        <f>IFERROR(INDEX(内線情報!$D$5:$D$54,MATCH($Q433,内線情報!$B$5:$B$54,0)),"")&amp;""</f>
        <v/>
      </c>
      <c r="S433" s="634" t="s">
        <v>643</v>
      </c>
      <c r="T433" s="634" t="s">
        <v>643</v>
      </c>
      <c r="U433" s="634" t="s">
        <v>643</v>
      </c>
      <c r="V433" s="634" t="s">
        <v>643</v>
      </c>
      <c r="W433" s="634" t="s">
        <v>643</v>
      </c>
      <c r="X433" s="634" t="s">
        <v>643</v>
      </c>
      <c r="Y433" s="634" t="s">
        <v>643</v>
      </c>
      <c r="Z433" s="634" t="s">
        <v>643</v>
      </c>
      <c r="AA433" s="634" t="s">
        <v>643</v>
      </c>
      <c r="AB433" s="634" t="s">
        <v>643</v>
      </c>
      <c r="AC433" s="634" t="s">
        <v>643</v>
      </c>
      <c r="AD433" s="634" t="s">
        <v>643</v>
      </c>
      <c r="AE433" s="634" t="s">
        <v>643</v>
      </c>
      <c r="AF433" s="634" t="s">
        <v>643</v>
      </c>
      <c r="AG433" s="634" t="s">
        <v>643</v>
      </c>
      <c r="AH433" s="634" t="s">
        <v>643</v>
      </c>
      <c r="AI433" s="634" t="s">
        <v>643</v>
      </c>
      <c r="AJ433" s="634" t="s">
        <v>643</v>
      </c>
      <c r="AK433" s="634" t="s">
        <v>643</v>
      </c>
      <c r="AL433" s="634" t="s">
        <v>643</v>
      </c>
      <c r="AM433" s="634" t="s">
        <v>643</v>
      </c>
      <c r="AN433" s="634" t="s">
        <v>643</v>
      </c>
      <c r="AO433" s="634" t="s">
        <v>643</v>
      </c>
      <c r="AP433" s="634" t="s">
        <v>643</v>
      </c>
      <c r="AQ433" s="634" t="s">
        <v>643</v>
      </c>
      <c r="AR433" s="634" t="s">
        <v>643</v>
      </c>
      <c r="AS433" s="634" t="s">
        <v>643</v>
      </c>
      <c r="AT433" s="634" t="s">
        <v>643</v>
      </c>
      <c r="AU433" s="634" t="s">
        <v>643</v>
      </c>
      <c r="AV433" s="634" t="s">
        <v>643</v>
      </c>
      <c r="AW433" s="634" t="s">
        <v>643</v>
      </c>
      <c r="AX433" s="634" t="s">
        <v>643</v>
      </c>
      <c r="AY433" s="634" t="s">
        <v>643</v>
      </c>
      <c r="AZ433" s="634" t="s">
        <v>643</v>
      </c>
      <c r="BA433" s="634" t="s">
        <v>643</v>
      </c>
      <c r="BB433" s="634" t="s">
        <v>643</v>
      </c>
      <c r="BC433" s="1178" t="s">
        <v>643</v>
      </c>
      <c r="BD433" s="1151" t="str">
        <f>IFERROR(IF(Q433="","",IF(ISBLANK(INDEX(内線情報!$G$5:$G$54,Q433)),1,DS433)),"")&amp;""</f>
        <v/>
      </c>
      <c r="BE433" s="1180"/>
      <c r="BP433" s="50" t="e">
        <f>INDEX(番号!$CA$5:$CB$44,C432,2)</f>
        <v>#VALUE!</v>
      </c>
      <c r="BQ433" s="50" t="str">
        <f>IF(C432="","",IF(BP433="",INDEX(番号!$CA$44:$CB431,C432,2),BP433))</f>
        <v/>
      </c>
      <c r="BR433" s="50" t="e">
        <f>INDEX(番号!$CC$5:$CE$52,C432,3)</f>
        <v>#VALUE!</v>
      </c>
      <c r="BS433" s="50" t="str">
        <f>IF(C432="","",IF(BR433="0",INDEX(番号!$CC$5:$CE$52,C432,2),BR433))&amp;""</f>
        <v/>
      </c>
      <c r="BT433" s="50" t="e">
        <f>INDEX(番号!$CA$5:$CB$44,E432,2)</f>
        <v>#VALUE!</v>
      </c>
      <c r="BU433" s="50" t="str">
        <f>IF(E432="","",IF(BT433="",INDEX(番号!$CA$44:$CB431,E432,2),BT433))&amp;""</f>
        <v/>
      </c>
      <c r="BV433" s="50" t="e">
        <f>INDEX(番号!$CC$5:$CE$52,E432,3)</f>
        <v>#VALUE!</v>
      </c>
      <c r="BW433" s="50" t="str">
        <f>IF(E432="","",IF(BV433="0",INDEX(番号!$CC$5:$CE$52,E432,2),BV433))&amp;""</f>
        <v/>
      </c>
      <c r="BX433" s="50" t="e">
        <f>INDEX(番号!$CA$5:$CB$44,G432,2)</f>
        <v>#VALUE!</v>
      </c>
      <c r="BY433" s="50" t="str">
        <f>IF(G432="","",IF(BX433="",INDEX(番号!$CA$44:$CB431,G432,2),BX433))&amp;""</f>
        <v/>
      </c>
      <c r="BZ433" s="50" t="e">
        <f>INDEX(番号!$CC$5:$CE$52,G432,3)</f>
        <v>#VALUE!</v>
      </c>
      <c r="CA433" s="50" t="str">
        <f>IF(G432="","",IF(BZ433="0",INDEX(番号!$CC$5:$CE$52,G432,2),BZ433))&amp;""</f>
        <v/>
      </c>
      <c r="CB433" s="50" t="e">
        <f>INDEX(番号!$CA$5:$CB$44,I432,2)</f>
        <v>#VALUE!</v>
      </c>
      <c r="CC433" s="50" t="str">
        <f>IF(I432="","",IF(CB433="",INDEX(番号!$CA$44:$CB431,I432,2),CB433))&amp;""</f>
        <v/>
      </c>
      <c r="CD433" s="50" t="e">
        <f>INDEX(番号!$CC$5:$CE$52,I432,3)</f>
        <v>#VALUE!</v>
      </c>
      <c r="CE433" s="50" t="str">
        <f>IF(I432="","",IF(CD433="0",INDEX(番号!$CC$5:$CE$52,I432,2),CD433))&amp;""</f>
        <v/>
      </c>
      <c r="CF433" s="50" t="e">
        <f>INDEX(番号!$CA$5:$CB$44,K432,2)</f>
        <v>#VALUE!</v>
      </c>
      <c r="CG433" s="50" t="str">
        <f>IF(K432="","",IF(CF433="",INDEX(番号!$CA$5:$CB$44,K432,1),CF433))&amp;""</f>
        <v/>
      </c>
      <c r="CH433" s="50" t="e">
        <f>INDEX(番号!$CC$5:$CE$52,K432,3)</f>
        <v>#VALUE!</v>
      </c>
      <c r="CI433" s="50" t="str">
        <f>IF(K432="","",IF(CH433="0",INDEX(番号!$CC$5:$CE$52,K432,2),CH433))&amp;""</f>
        <v/>
      </c>
      <c r="CJ433" s="50" t="e">
        <f>INDEX(番号!$CA$5:$CB$44,M432,2)</f>
        <v>#VALUE!</v>
      </c>
      <c r="CK433" s="50" t="str">
        <f>IF(M432="","",IF(CJ433="",INDEX(番号!$CA$5:$CB$44,M432,1),CJ433))&amp;""</f>
        <v/>
      </c>
      <c r="CL433" s="50" t="e">
        <f>INDEX(番号!$CC$5:$CE$52,M432,3)</f>
        <v>#VALUE!</v>
      </c>
      <c r="CM433" s="50" t="str">
        <f>IF(M432="","",IF(CL433="0",INDEX(番号!$CC$5:$CE$52,M432,2),CL433))&amp;""</f>
        <v/>
      </c>
      <c r="DA433" s="1153" t="str">
        <f>IF(DA431="grey","grey","")</f>
        <v>grey</v>
      </c>
      <c r="DB433" s="1154"/>
      <c r="DC433" s="1153" t="str">
        <f>IF(DC431="grey","grey","")</f>
        <v>grey</v>
      </c>
      <c r="DD433" s="1154"/>
      <c r="DE433" s="1153" t="str">
        <f>IF(DE431="grey","grey","")</f>
        <v>grey</v>
      </c>
      <c r="DF433" s="1154"/>
      <c r="DG433" s="1153" t="str">
        <f>IF(DG431="grey","grey","")</f>
        <v>grey</v>
      </c>
      <c r="DH433" s="1154"/>
      <c r="DI433" s="1153" t="str">
        <f>IF(DI431="grey","grey","")</f>
        <v>grey</v>
      </c>
      <c r="DJ433" s="1154"/>
      <c r="DK433" s="1153" t="str">
        <f>IF(DK431="grey","grey","")</f>
        <v>grey</v>
      </c>
      <c r="DL433" s="1154"/>
      <c r="DM433" s="22" t="str">
        <f>IFERROR(INDEX(内線情報!$BL$5:$BL$41,MATCH(R433,内線情報!$AI$5:$AI$43,0),1),"")</f>
        <v/>
      </c>
      <c r="DS433" s="1141" t="e">
        <f>INDEX(内線情報!$G$5:$G$54,MATCH(Q433,DK,0))</f>
        <v>#N/A</v>
      </c>
      <c r="DV433" s="1153" t="str">
        <f>IF(B432="DK",BQ433,IF(B432="NK",BS433,""))</f>
        <v/>
      </c>
      <c r="DW433" s="1154"/>
      <c r="DX433" s="1155" t="str">
        <f>IF(D432="DK",BU433,IF(D432="NK",BW433,""))</f>
        <v/>
      </c>
      <c r="DY433" s="1156"/>
      <c r="DZ433" s="1155" t="str">
        <f>IF(F432="DK",BY433,IF(F432="NK",CA433,""))</f>
        <v/>
      </c>
      <c r="EA433" s="1156"/>
      <c r="EB433" s="1155" t="str">
        <f>IF(H432="DK",CC433,IF(H432="NK",CE433,""))</f>
        <v/>
      </c>
      <c r="EC433" s="1156"/>
      <c r="ED433" s="1155" t="str">
        <f>IF(J432="DK",CG433,IF(J432="NK",CI433,""))</f>
        <v/>
      </c>
      <c r="EE433" s="1156"/>
      <c r="EF433" s="1155" t="str">
        <f>IF(L432="DK",CK433,IF(L432="NK",CM433,""))</f>
        <v/>
      </c>
      <c r="EG433" s="1156"/>
      <c r="ET433" s="1153"/>
      <c r="EU433" s="1154"/>
      <c r="EV433" s="1153"/>
      <c r="EW433" s="1154"/>
      <c r="EX433" s="1153"/>
      <c r="EY433" s="1154"/>
      <c r="EZ433" s="1153"/>
      <c r="FA433" s="1154"/>
      <c r="FB433" s="1153"/>
      <c r="FC433" s="1154"/>
      <c r="FD433" s="1153"/>
      <c r="FE433" s="1154"/>
      <c r="FF433" s="411"/>
      <c r="FG433" s="411"/>
      <c r="FH433" s="411"/>
      <c r="FI433" s="411"/>
      <c r="FJ433" s="411"/>
      <c r="FK433" s="411"/>
      <c r="FL433" s="411"/>
      <c r="FM433" s="411"/>
      <c r="FN433" s="411"/>
      <c r="FO433" s="411"/>
      <c r="FP433" s="411"/>
      <c r="FQ433" s="411"/>
      <c r="FR433" s="1153"/>
      <c r="FS433" s="1154"/>
      <c r="FT433" s="1153"/>
      <c r="FU433" s="1154"/>
      <c r="FV433" s="1153"/>
      <c r="FW433" s="1154"/>
      <c r="FX433" s="1153"/>
      <c r="FY433" s="1154"/>
      <c r="FZ433" s="1153"/>
      <c r="GA433" s="1154"/>
      <c r="GB433" s="1153"/>
      <c r="GC433" s="1154"/>
      <c r="GE433" s="1151" t="str">
        <f>IF($GF433="grey","grey","")</f>
        <v>grey</v>
      </c>
      <c r="GF433" s="1151" t="str">
        <f>IF($GG433="grey","grey","")</f>
        <v>grey</v>
      </c>
      <c r="GG433" s="1160" t="str">
        <f>IF(Q433="","grey",IF(COUNTIF(Q:Q,Q433)&gt;1,"red",IF(COUNTIF(_DK,Q433)&gt;0,"","red")))</f>
        <v>grey</v>
      </c>
      <c r="GH433" s="1151" t="str">
        <f>IF($GF433="grey","grey","")</f>
        <v>grey</v>
      </c>
      <c r="GI433" s="633" t="str">
        <f t="shared" ref="GI433:HR433" si="1149">IF(GI422="grey","grey",IF($GG433="grey","grey",IF(S433="","yellow",IF(COUNTIF($CT$6:$CT$21,S433)&gt;0,"","red"))))</f>
        <v>grey</v>
      </c>
      <c r="GJ433" s="633" t="str">
        <f t="shared" si="1149"/>
        <v>grey</v>
      </c>
      <c r="GK433" s="633" t="str">
        <f t="shared" si="1149"/>
        <v>grey</v>
      </c>
      <c r="GL433" s="633" t="str">
        <f t="shared" si="1149"/>
        <v>grey</v>
      </c>
      <c r="GM433" s="633" t="str">
        <f t="shared" si="1149"/>
        <v>grey</v>
      </c>
      <c r="GN433" s="633" t="str">
        <f t="shared" si="1149"/>
        <v>grey</v>
      </c>
      <c r="GO433" s="633" t="str">
        <f t="shared" si="1149"/>
        <v>grey</v>
      </c>
      <c r="GP433" s="633" t="str">
        <f t="shared" si="1149"/>
        <v>grey</v>
      </c>
      <c r="GQ433" s="633" t="str">
        <f t="shared" si="1149"/>
        <v>grey</v>
      </c>
      <c r="GR433" s="633" t="str">
        <f t="shared" si="1149"/>
        <v>grey</v>
      </c>
      <c r="GS433" s="633" t="str">
        <f t="shared" si="1149"/>
        <v>grey</v>
      </c>
      <c r="GT433" s="633" t="str">
        <f t="shared" si="1149"/>
        <v>grey</v>
      </c>
      <c r="GU433" s="633" t="str">
        <f t="shared" si="1149"/>
        <v>grey</v>
      </c>
      <c r="GV433" s="633" t="str">
        <f t="shared" si="1149"/>
        <v>grey</v>
      </c>
      <c r="GW433" s="633" t="str">
        <f t="shared" si="1149"/>
        <v>grey</v>
      </c>
      <c r="GX433" s="633" t="str">
        <f t="shared" si="1149"/>
        <v>grey</v>
      </c>
      <c r="GY433" s="633" t="str">
        <f t="shared" si="1149"/>
        <v>grey</v>
      </c>
      <c r="GZ433" s="633" t="str">
        <f t="shared" si="1149"/>
        <v>grey</v>
      </c>
      <c r="HA433" s="633" t="str">
        <f t="shared" si="1149"/>
        <v>grey</v>
      </c>
      <c r="HB433" s="633" t="str">
        <f t="shared" si="1149"/>
        <v>grey</v>
      </c>
      <c r="HC433" s="633" t="str">
        <f t="shared" si="1149"/>
        <v>grey</v>
      </c>
      <c r="HD433" s="633" t="str">
        <f t="shared" si="1149"/>
        <v>grey</v>
      </c>
      <c r="HE433" s="633" t="str">
        <f t="shared" si="1149"/>
        <v>grey</v>
      </c>
      <c r="HF433" s="633" t="str">
        <f t="shared" si="1149"/>
        <v>grey</v>
      </c>
      <c r="HG433" s="633" t="str">
        <f t="shared" si="1149"/>
        <v>grey</v>
      </c>
      <c r="HH433" s="633" t="str">
        <f t="shared" si="1149"/>
        <v>grey</v>
      </c>
      <c r="HI433" s="633" t="str">
        <f t="shared" si="1149"/>
        <v>grey</v>
      </c>
      <c r="HJ433" s="633" t="str">
        <f t="shared" si="1149"/>
        <v>grey</v>
      </c>
      <c r="HK433" s="633" t="str">
        <f t="shared" si="1149"/>
        <v>grey</v>
      </c>
      <c r="HL433" s="633" t="str">
        <f t="shared" si="1149"/>
        <v>grey</v>
      </c>
      <c r="HM433" s="633" t="str">
        <f t="shared" si="1149"/>
        <v>grey</v>
      </c>
      <c r="HN433" s="633" t="str">
        <f t="shared" si="1149"/>
        <v>grey</v>
      </c>
      <c r="HO433" s="633" t="str">
        <f t="shared" si="1149"/>
        <v>grey</v>
      </c>
      <c r="HP433" s="633" t="str">
        <f t="shared" si="1149"/>
        <v>grey</v>
      </c>
      <c r="HQ433" s="633" t="str">
        <f t="shared" si="1149"/>
        <v>grey</v>
      </c>
      <c r="HR433" s="633" t="str">
        <f t="shared" si="1149"/>
        <v>grey</v>
      </c>
      <c r="HS433" s="1162" t="str">
        <f t="shared" ref="HS433" si="1150">IF($GG433="grey","grey",IF(BC433="","",IF(COUNTIF($CV$6:$CV$7,BC433)&gt;0,"","red")))</f>
        <v>grey</v>
      </c>
      <c r="HT433" s="1151" t="str">
        <f t="shared" ref="HT433:HU433" si="1151">IF($GG433="grey","grey","")</f>
        <v>grey</v>
      </c>
      <c r="HU433" s="1160" t="str">
        <f t="shared" si="1151"/>
        <v>grey</v>
      </c>
    </row>
    <row r="434" spans="2:229">
      <c r="B434" s="1175" t="str">
        <f>IFERROR(INDEX($DV:$DV,ROW()),"")&amp;""</f>
        <v/>
      </c>
      <c r="C434" s="1176"/>
      <c r="D434" s="1177" t="str">
        <f>IFERROR(INDEX($DX:$DX,ROW()),"")&amp;""</f>
        <v/>
      </c>
      <c r="E434" s="1176"/>
      <c r="F434" s="1175" t="str">
        <f>IFERROR(INDEX($DZ:$DZ,ROW()),"")&amp;""</f>
        <v/>
      </c>
      <c r="G434" s="1176"/>
      <c r="H434" s="1175" t="str">
        <f>IFERROR(INDEX($EB:$EB,ROW()),"")&amp;""</f>
        <v/>
      </c>
      <c r="I434" s="1176"/>
      <c r="J434" s="1175" t="str">
        <f>IFERROR(INDEX($ED:$ED,ROW()),"")&amp;""</f>
        <v/>
      </c>
      <c r="K434" s="1176"/>
      <c r="L434" s="1175" t="str">
        <f>IFERROR(INDEX($EF:$EF,ROW()),"")&amp;""</f>
        <v/>
      </c>
      <c r="M434" s="1176"/>
      <c r="O434" s="1152"/>
      <c r="P434" s="1152"/>
      <c r="Q434" s="1161"/>
      <c r="R434" s="1152"/>
      <c r="S434" s="635" t="s">
        <v>643</v>
      </c>
      <c r="T434" s="635" t="s">
        <v>643</v>
      </c>
      <c r="U434" s="635" t="s">
        <v>643</v>
      </c>
      <c r="V434" s="635" t="s">
        <v>643</v>
      </c>
      <c r="W434" s="635" t="s">
        <v>643</v>
      </c>
      <c r="X434" s="635" t="s">
        <v>643</v>
      </c>
      <c r="Y434" s="635" t="s">
        <v>643</v>
      </c>
      <c r="Z434" s="635" t="s">
        <v>643</v>
      </c>
      <c r="AA434" s="635" t="s">
        <v>643</v>
      </c>
      <c r="AB434" s="635" t="s">
        <v>643</v>
      </c>
      <c r="AC434" s="635" t="s">
        <v>643</v>
      </c>
      <c r="AD434" s="635" t="s">
        <v>643</v>
      </c>
      <c r="AE434" s="635" t="s">
        <v>643</v>
      </c>
      <c r="AF434" s="635" t="s">
        <v>643</v>
      </c>
      <c r="AG434" s="635" t="s">
        <v>643</v>
      </c>
      <c r="AH434" s="635" t="s">
        <v>643</v>
      </c>
      <c r="AI434" s="635" t="s">
        <v>643</v>
      </c>
      <c r="AJ434" s="635" t="s">
        <v>643</v>
      </c>
      <c r="AK434" s="635" t="s">
        <v>643</v>
      </c>
      <c r="AL434" s="635" t="s">
        <v>643</v>
      </c>
      <c r="AM434" s="635" t="s">
        <v>643</v>
      </c>
      <c r="AN434" s="635" t="s">
        <v>643</v>
      </c>
      <c r="AO434" s="635" t="s">
        <v>643</v>
      </c>
      <c r="AP434" s="635" t="s">
        <v>643</v>
      </c>
      <c r="AQ434" s="635" t="s">
        <v>643</v>
      </c>
      <c r="AR434" s="635" t="s">
        <v>643</v>
      </c>
      <c r="AS434" s="635" t="s">
        <v>643</v>
      </c>
      <c r="AT434" s="635" t="s">
        <v>643</v>
      </c>
      <c r="AU434" s="635" t="s">
        <v>643</v>
      </c>
      <c r="AV434" s="635" t="s">
        <v>643</v>
      </c>
      <c r="AW434" s="635" t="s">
        <v>643</v>
      </c>
      <c r="AX434" s="635" t="s">
        <v>643</v>
      </c>
      <c r="AY434" s="635" t="s">
        <v>643</v>
      </c>
      <c r="AZ434" s="635" t="s">
        <v>643</v>
      </c>
      <c r="BA434" s="635" t="s">
        <v>643</v>
      </c>
      <c r="BB434" s="635" t="s">
        <v>643</v>
      </c>
      <c r="BC434" s="1179"/>
      <c r="BD434" s="1152"/>
      <c r="BE434" s="1181"/>
      <c r="BP434" s="50" t="s">
        <v>585</v>
      </c>
      <c r="BQ434" s="50" t="str">
        <f>IF(C432="","",INDEX(外線情報!$K$5:$K$16,C432,1))&amp;""</f>
        <v/>
      </c>
      <c r="BR434" s="50" t="s">
        <v>417</v>
      </c>
      <c r="BS434" s="50" t="str">
        <f>IF(C432="","",INDEX(NK･NKG!$CG$5:$CG$52,C432,1))&amp;""</f>
        <v/>
      </c>
      <c r="BT434" s="50" t="s">
        <v>585</v>
      </c>
      <c r="BU434" s="50" t="str">
        <f>IF(E432="","",INDEX(外線情報!$K$5:$K$16,E432,1))&amp;""</f>
        <v/>
      </c>
      <c r="BV434" s="50" t="s">
        <v>417</v>
      </c>
      <c r="BW434" s="50" t="str">
        <f>IF(E432="","",INDEX(NK･NKG!$CG$5:$CG$52,E432,1))&amp;""</f>
        <v/>
      </c>
      <c r="BX434" s="50" t="s">
        <v>585</v>
      </c>
      <c r="BY434" s="50" t="str">
        <f>IF(G432="","",INDEX(外線情報!$K$5:$K$16,G432,1))&amp;""</f>
        <v/>
      </c>
      <c r="BZ434" s="50" t="s">
        <v>417</v>
      </c>
      <c r="CA434" s="50" t="str">
        <f>IF(G432="","",INDEX(NK･NKG!$CG$5:$CG$52,G432,1))&amp;""</f>
        <v/>
      </c>
      <c r="CB434" s="50" t="s">
        <v>585</v>
      </c>
      <c r="CC434" s="50" t="str">
        <f>IF(I432="","",INDEX(外線情報!$K$5:$K$16,I432,1))&amp;""</f>
        <v/>
      </c>
      <c r="CD434" s="50" t="s">
        <v>417</v>
      </c>
      <c r="CE434" s="50" t="str">
        <f>IF(I432="","",INDEX(NK･NKG!$CG$5:$CG$52,I432,1))&amp;""</f>
        <v/>
      </c>
      <c r="CF434" s="50" t="s">
        <v>585</v>
      </c>
      <c r="CG434" s="50" t="str">
        <f>IF(K432="","",INDEX(外線情報!$K$5:$K$16,K432,1))&amp;""</f>
        <v/>
      </c>
      <c r="CH434" s="50" t="s">
        <v>417</v>
      </c>
      <c r="CI434" s="50" t="str">
        <f>IF(K432="","",INDEX(NK･NKG!$CG$5:$CG$52,K432,1))&amp;""</f>
        <v/>
      </c>
      <c r="CJ434" s="50" t="s">
        <v>585</v>
      </c>
      <c r="CK434" s="50" t="str">
        <f>IF(M432="","",INDEX(外線情報!$K$5:$K$16,M432,1))&amp;""</f>
        <v/>
      </c>
      <c r="CL434" s="50" t="s">
        <v>417</v>
      </c>
      <c r="CM434" s="50" t="str">
        <f>IF(M432="","",INDEX(NK･NKG!$CG$5:$CG$52,M432,1))&amp;""</f>
        <v/>
      </c>
      <c r="DA434" s="1153" t="str">
        <f t="shared" ref="DA434" si="1152">IF(DA431="grey","grey","")</f>
        <v>grey</v>
      </c>
      <c r="DB434" s="1154"/>
      <c r="DC434" s="1153" t="str">
        <f t="shared" ref="DC434" si="1153">IF(DC431="grey","grey","")</f>
        <v>grey</v>
      </c>
      <c r="DD434" s="1154"/>
      <c r="DE434" s="1153" t="str">
        <f t="shared" ref="DE434" si="1154">IF(DE431="grey","grey","")</f>
        <v>grey</v>
      </c>
      <c r="DF434" s="1154"/>
      <c r="DG434" s="1153" t="str">
        <f t="shared" ref="DG434" si="1155">IF(DG431="grey","grey","")</f>
        <v>grey</v>
      </c>
      <c r="DH434" s="1154"/>
      <c r="DI434" s="1153" t="str">
        <f t="shared" ref="DI434" si="1156">IF(DI431="grey","grey","")</f>
        <v>grey</v>
      </c>
      <c r="DJ434" s="1154"/>
      <c r="DK434" s="1153" t="str">
        <f t="shared" ref="DK434" si="1157">IF(DK431="grey","grey","")</f>
        <v>grey</v>
      </c>
      <c r="DL434" s="1154"/>
      <c r="DM434" s="22" t="str">
        <f>IFERROR(INDEX(内線情報!$BL$5:$BL$41,MATCH(R434,内線情報!$AI$5:$AI$43,0),1),"")</f>
        <v/>
      </c>
      <c r="DS434" s="1141"/>
      <c r="DV434" s="1153" t="str">
        <f>IF(B432="IK",BQ434,IF(B432="NK",BS434,""))</f>
        <v/>
      </c>
      <c r="DW434" s="1154"/>
      <c r="DX434" s="1155" t="str">
        <f>IF(D432="IK",BU434,IF(D432="NK",BW434,""))</f>
        <v/>
      </c>
      <c r="DY434" s="1156"/>
      <c r="DZ434" s="1155" t="str">
        <f>IF(F432="IK",BY434,IF(F432="NK",CA434,""))</f>
        <v/>
      </c>
      <c r="EA434" s="1156"/>
      <c r="EB434" s="1155" t="str">
        <f>IF(H432="IK",CC434,IF(H432="NK",CE434,""))</f>
        <v/>
      </c>
      <c r="EC434" s="1156"/>
      <c r="ED434" s="1155" t="str">
        <f>IF(J432="IK",CG434,IF(J432="NK",CI434,""))</f>
        <v/>
      </c>
      <c r="EE434" s="1156"/>
      <c r="EF434" s="1155" t="str">
        <f>IF(L432="IK",CK434,IF(L432="NK",CM434,""))</f>
        <v/>
      </c>
      <c r="EG434" s="1156"/>
      <c r="ET434" s="1153"/>
      <c r="EU434" s="1154"/>
      <c r="EV434" s="1153"/>
      <c r="EW434" s="1154"/>
      <c r="EX434" s="1153"/>
      <c r="EY434" s="1154"/>
      <c r="EZ434" s="1153"/>
      <c r="FA434" s="1154"/>
      <c r="FB434" s="1153"/>
      <c r="FC434" s="1154"/>
      <c r="FD434" s="1153"/>
      <c r="FE434" s="1154"/>
      <c r="FF434" s="411"/>
      <c r="FG434" s="411"/>
      <c r="FH434" s="411"/>
      <c r="FI434" s="411"/>
      <c r="FJ434" s="411"/>
      <c r="FK434" s="411"/>
      <c r="FL434" s="411"/>
      <c r="FM434" s="411"/>
      <c r="FN434" s="411"/>
      <c r="FO434" s="411"/>
      <c r="FP434" s="411"/>
      <c r="FQ434" s="411"/>
      <c r="FR434" s="1153"/>
      <c r="FS434" s="1154"/>
      <c r="FT434" s="1153"/>
      <c r="FU434" s="1154"/>
      <c r="FV434" s="1153"/>
      <c r="FW434" s="1154"/>
      <c r="FX434" s="1153"/>
      <c r="FY434" s="1154"/>
      <c r="FZ434" s="1153"/>
      <c r="GA434" s="1154"/>
      <c r="GB434" s="1153"/>
      <c r="GC434" s="1154"/>
      <c r="GE434" s="1152"/>
      <c r="GF434" s="1152"/>
      <c r="GG434" s="1161"/>
      <c r="GH434" s="1152"/>
      <c r="GI434" s="633" t="str">
        <f t="shared" ref="GI434:HR434" si="1158">IF(GI422="grey","grey",IF($GG433="grey","grey",IF(S434="","yellow",IF(COUNTIF($CW$6:$CW$7,S434)&gt;0,"","red"))))</f>
        <v>grey</v>
      </c>
      <c r="GJ434" s="633" t="str">
        <f t="shared" si="1158"/>
        <v>grey</v>
      </c>
      <c r="GK434" s="633" t="str">
        <f t="shared" si="1158"/>
        <v>grey</v>
      </c>
      <c r="GL434" s="633" t="str">
        <f t="shared" si="1158"/>
        <v>grey</v>
      </c>
      <c r="GM434" s="633" t="str">
        <f t="shared" si="1158"/>
        <v>grey</v>
      </c>
      <c r="GN434" s="633" t="str">
        <f t="shared" si="1158"/>
        <v>grey</v>
      </c>
      <c r="GO434" s="633" t="str">
        <f t="shared" si="1158"/>
        <v>grey</v>
      </c>
      <c r="GP434" s="633" t="str">
        <f t="shared" si="1158"/>
        <v>grey</v>
      </c>
      <c r="GQ434" s="633" t="str">
        <f t="shared" si="1158"/>
        <v>grey</v>
      </c>
      <c r="GR434" s="633" t="str">
        <f t="shared" si="1158"/>
        <v>grey</v>
      </c>
      <c r="GS434" s="633" t="str">
        <f t="shared" si="1158"/>
        <v>grey</v>
      </c>
      <c r="GT434" s="633" t="str">
        <f t="shared" si="1158"/>
        <v>grey</v>
      </c>
      <c r="GU434" s="633" t="str">
        <f t="shared" si="1158"/>
        <v>grey</v>
      </c>
      <c r="GV434" s="633" t="str">
        <f t="shared" si="1158"/>
        <v>grey</v>
      </c>
      <c r="GW434" s="633" t="str">
        <f t="shared" si="1158"/>
        <v>grey</v>
      </c>
      <c r="GX434" s="633" t="str">
        <f t="shared" si="1158"/>
        <v>grey</v>
      </c>
      <c r="GY434" s="633" t="str">
        <f t="shared" si="1158"/>
        <v>grey</v>
      </c>
      <c r="GZ434" s="633" t="str">
        <f t="shared" si="1158"/>
        <v>grey</v>
      </c>
      <c r="HA434" s="633" t="str">
        <f t="shared" si="1158"/>
        <v>grey</v>
      </c>
      <c r="HB434" s="633" t="str">
        <f t="shared" si="1158"/>
        <v>grey</v>
      </c>
      <c r="HC434" s="633" t="str">
        <f t="shared" si="1158"/>
        <v>grey</v>
      </c>
      <c r="HD434" s="633" t="str">
        <f t="shared" si="1158"/>
        <v>grey</v>
      </c>
      <c r="HE434" s="633" t="str">
        <f t="shared" si="1158"/>
        <v>grey</v>
      </c>
      <c r="HF434" s="633" t="str">
        <f t="shared" si="1158"/>
        <v>grey</v>
      </c>
      <c r="HG434" s="633" t="str">
        <f t="shared" si="1158"/>
        <v>grey</v>
      </c>
      <c r="HH434" s="633" t="str">
        <f t="shared" si="1158"/>
        <v>grey</v>
      </c>
      <c r="HI434" s="633" t="str">
        <f t="shared" si="1158"/>
        <v>grey</v>
      </c>
      <c r="HJ434" s="633" t="str">
        <f t="shared" si="1158"/>
        <v>grey</v>
      </c>
      <c r="HK434" s="633" t="str">
        <f t="shared" si="1158"/>
        <v>grey</v>
      </c>
      <c r="HL434" s="633" t="str">
        <f t="shared" si="1158"/>
        <v>grey</v>
      </c>
      <c r="HM434" s="633" t="str">
        <f t="shared" si="1158"/>
        <v>grey</v>
      </c>
      <c r="HN434" s="633" t="str">
        <f t="shared" si="1158"/>
        <v>grey</v>
      </c>
      <c r="HO434" s="633" t="str">
        <f t="shared" si="1158"/>
        <v>grey</v>
      </c>
      <c r="HP434" s="633" t="str">
        <f t="shared" si="1158"/>
        <v>grey</v>
      </c>
      <c r="HQ434" s="633" t="str">
        <f t="shared" si="1158"/>
        <v>grey</v>
      </c>
      <c r="HR434" s="633" t="str">
        <f t="shared" si="1158"/>
        <v>grey</v>
      </c>
      <c r="HS434" s="1163"/>
      <c r="HT434" s="1152"/>
      <c r="HU434" s="1161"/>
    </row>
    <row r="435" spans="2:229">
      <c r="B435" s="1184" t="s">
        <v>1318</v>
      </c>
      <c r="C435" s="1185"/>
      <c r="D435" s="1182" t="s">
        <v>1318</v>
      </c>
      <c r="E435" s="1183"/>
      <c r="F435" s="1184" t="s">
        <v>1318</v>
      </c>
      <c r="G435" s="1185"/>
      <c r="H435" s="1182" t="s">
        <v>1318</v>
      </c>
      <c r="I435" s="1183"/>
      <c r="J435" s="1184" t="s">
        <v>1318</v>
      </c>
      <c r="K435" s="1185"/>
      <c r="L435" s="1182" t="s">
        <v>1318</v>
      </c>
      <c r="M435" s="1183"/>
      <c r="O435" s="1151">
        <v>6</v>
      </c>
      <c r="P435" s="1151" t="str">
        <f>IFERROR(INDEX(内線情報!$C$5:$C$54,MATCH($Q435,内線情報!$B$5:$B$54,0)),"")&amp;""</f>
        <v/>
      </c>
      <c r="Q435" s="1160"/>
      <c r="R435" s="1151" t="str">
        <f>IFERROR(INDEX(内線情報!$D$5:$D$54,MATCH($Q435,内線情報!$B$5:$B$54,0)),"")&amp;""</f>
        <v/>
      </c>
      <c r="S435" s="634" t="s">
        <v>643</v>
      </c>
      <c r="T435" s="634" t="s">
        <v>643</v>
      </c>
      <c r="U435" s="634" t="s">
        <v>643</v>
      </c>
      <c r="V435" s="634" t="s">
        <v>643</v>
      </c>
      <c r="W435" s="634" t="s">
        <v>643</v>
      </c>
      <c r="X435" s="634" t="s">
        <v>643</v>
      </c>
      <c r="Y435" s="634" t="s">
        <v>643</v>
      </c>
      <c r="Z435" s="634" t="s">
        <v>643</v>
      </c>
      <c r="AA435" s="634" t="s">
        <v>643</v>
      </c>
      <c r="AB435" s="634" t="s">
        <v>643</v>
      </c>
      <c r="AC435" s="634" t="s">
        <v>643</v>
      </c>
      <c r="AD435" s="634" t="s">
        <v>643</v>
      </c>
      <c r="AE435" s="634" t="s">
        <v>643</v>
      </c>
      <c r="AF435" s="634" t="s">
        <v>643</v>
      </c>
      <c r="AG435" s="634" t="s">
        <v>643</v>
      </c>
      <c r="AH435" s="634" t="s">
        <v>643</v>
      </c>
      <c r="AI435" s="634" t="s">
        <v>643</v>
      </c>
      <c r="AJ435" s="634" t="s">
        <v>643</v>
      </c>
      <c r="AK435" s="634" t="s">
        <v>643</v>
      </c>
      <c r="AL435" s="634" t="s">
        <v>643</v>
      </c>
      <c r="AM435" s="634" t="s">
        <v>643</v>
      </c>
      <c r="AN435" s="634" t="s">
        <v>643</v>
      </c>
      <c r="AO435" s="634" t="s">
        <v>643</v>
      </c>
      <c r="AP435" s="634" t="s">
        <v>643</v>
      </c>
      <c r="AQ435" s="634" t="s">
        <v>643</v>
      </c>
      <c r="AR435" s="634" t="s">
        <v>643</v>
      </c>
      <c r="AS435" s="634" t="s">
        <v>643</v>
      </c>
      <c r="AT435" s="634" t="s">
        <v>643</v>
      </c>
      <c r="AU435" s="634" t="s">
        <v>643</v>
      </c>
      <c r="AV435" s="634" t="s">
        <v>643</v>
      </c>
      <c r="AW435" s="634" t="s">
        <v>643</v>
      </c>
      <c r="AX435" s="634" t="s">
        <v>643</v>
      </c>
      <c r="AY435" s="634" t="s">
        <v>643</v>
      </c>
      <c r="AZ435" s="634" t="s">
        <v>643</v>
      </c>
      <c r="BA435" s="634" t="s">
        <v>643</v>
      </c>
      <c r="BB435" s="634" t="s">
        <v>643</v>
      </c>
      <c r="BC435" s="1178" t="s">
        <v>643</v>
      </c>
      <c r="BD435" s="1151" t="str">
        <f>IFERROR(IF(Q435="","",IF(ISBLANK(INDEX(内線情報!$G$5:$G$54,Q435)),1,DS435)),"")&amp;""</f>
        <v/>
      </c>
      <c r="BE435" s="1180"/>
      <c r="BW435" s="50"/>
      <c r="CH435" s="50"/>
      <c r="CI435" s="50"/>
      <c r="DA435" s="1153" t="str">
        <f>IF(DA431="grey","grey",IF(AND(B432&lt;&gt;$BG$7,B432&lt;&gt;$BG$9,B432&lt;&gt;$BG$13,B432&lt;&gt;$BG$12),"grey",IF(B435="","yellow",IF(COUNTIF($CN$6:$CN$32,B435)&gt;0,"","red"))))</f>
        <v>grey</v>
      </c>
      <c r="DB435" s="1154"/>
      <c r="DC435" s="1153" t="str">
        <f>IF(DC431="grey","grey",IF(AND(D432&lt;&gt;$BG$7,D432&lt;&gt;$BG$9,D432&lt;&gt;$BG$13,D432&lt;&gt;$BG$12),"grey",IF(D435="","yellow",IF(COUNTIF($CN$6:$CN$32,D435)&gt;0,"","red"))))</f>
        <v>grey</v>
      </c>
      <c r="DD435" s="1154"/>
      <c r="DE435" s="1164" t="str">
        <f>IF(DE431="grey","grey",IF(AND(F432&lt;&gt;$BG$7,F432&lt;&gt;$BG$9,F432&lt;&gt;$BG$13,F432&lt;&gt;$BG$12),"grey",IF(F435="","yellow",IF(COUNTIF($CN$6:$CN$32,F435)&gt;0,"","red"))))</f>
        <v>grey</v>
      </c>
      <c r="DF435" s="1165"/>
      <c r="DG435" s="1164" t="str">
        <f>IF(DG431="grey","grey",IF(AND(H432&lt;&gt;$BG$7,H432&lt;&gt;$BG$9,H432&lt;&gt;$BG$13,H432&lt;&gt;$BG$12),"grey",IF(H435="","yellow",IF(COUNTIF($CN$6:$CN$32,H435)&gt;0,"","red"))))</f>
        <v>grey</v>
      </c>
      <c r="DH435" s="1165"/>
      <c r="DI435" s="1164" t="str">
        <f>IF(DI431="grey","grey",IF(AND(J432&lt;&gt;$BG$7,J432&lt;&gt;$BG$9,J432&lt;&gt;$BG$13,J432&lt;&gt;$BG$12),"grey",IF(J435="","yellow",IF(COUNTIF($CN$6:$CN$32,J435)&gt;0,"","red"))))</f>
        <v>grey</v>
      </c>
      <c r="DJ435" s="1165"/>
      <c r="DK435" s="1164" t="str">
        <f>IF(DK431="grey","grey",IF(AND(L432&lt;&gt;$BG$7,L432&lt;&gt;$BG$9,L432&lt;&gt;$BG$13,L432&lt;&gt;$BG$12),"grey",IF(L435="","yellow",IF(COUNTIF($CN$6:$CN$32,L435)&gt;0,"","red"))))</f>
        <v>grey</v>
      </c>
      <c r="DL435" s="1165"/>
      <c r="DM435" s="22" t="str">
        <f>IFERROR(INDEX(内線情報!$BL$5:$BL$41,MATCH(R435,内線情報!$AI$5:$AI$43,0),1),"")</f>
        <v/>
      </c>
      <c r="DS435" s="1141" t="e">
        <f>INDEX(内線情報!$G$5:$G$54,MATCH(Q435,DK,0))</f>
        <v>#N/A</v>
      </c>
      <c r="DV435" s="1153"/>
      <c r="DW435" s="1154"/>
      <c r="DX435" s="1153"/>
      <c r="DY435" s="1154"/>
      <c r="DZ435" s="1153"/>
      <c r="EA435" s="1154"/>
      <c r="EB435" s="1153"/>
      <c r="EC435" s="1154"/>
      <c r="ED435" s="1153"/>
      <c r="EE435" s="1154"/>
      <c r="EF435" s="1153"/>
      <c r="EG435" s="1154"/>
      <c r="ET435" s="1153"/>
      <c r="EU435" s="1154"/>
      <c r="EV435" s="1153"/>
      <c r="EW435" s="1154"/>
      <c r="EX435" s="1153"/>
      <c r="EY435" s="1154"/>
      <c r="EZ435" s="1153"/>
      <c r="FA435" s="1154"/>
      <c r="FB435" s="1153"/>
      <c r="FC435" s="1154"/>
      <c r="FD435" s="1153"/>
      <c r="FE435" s="1154"/>
      <c r="FF435" s="411"/>
      <c r="FG435" s="411"/>
      <c r="FH435" s="411"/>
      <c r="FI435" s="411"/>
      <c r="FJ435" s="411"/>
      <c r="FK435" s="411"/>
      <c r="FL435" s="411"/>
      <c r="FM435" s="411"/>
      <c r="FN435" s="411"/>
      <c r="FO435" s="411"/>
      <c r="FP435" s="411"/>
      <c r="FQ435" s="411"/>
      <c r="FR435" s="1153"/>
      <c r="FS435" s="1154"/>
      <c r="FT435" s="1153"/>
      <c r="FU435" s="1154"/>
      <c r="FV435" s="1153"/>
      <c r="FW435" s="1154"/>
      <c r="FX435" s="1153"/>
      <c r="FY435" s="1154"/>
      <c r="FZ435" s="1153"/>
      <c r="GA435" s="1154"/>
      <c r="GB435" s="1153"/>
      <c r="GC435" s="1154"/>
      <c r="GE435" s="1151" t="str">
        <f>IF($GF435="grey","grey","")</f>
        <v>grey</v>
      </c>
      <c r="GF435" s="1151" t="str">
        <f>IF($GG435="grey","grey","")</f>
        <v>grey</v>
      </c>
      <c r="GG435" s="1160" t="str">
        <f>IF(Q435="","grey",IF(COUNTIF(Q:Q,Q435)&gt;1,"red",IF(COUNTIF(_DK,Q435)&gt;0,"","red")))</f>
        <v>grey</v>
      </c>
      <c r="GH435" s="1151" t="str">
        <f>IF($GF435="grey","grey","")</f>
        <v>grey</v>
      </c>
      <c r="GI435" s="633" t="str">
        <f t="shared" ref="GI435:HR435" si="1159">IF(GI422="grey","grey",IF($GG435="grey","grey",IF(S435="","yellow",IF(COUNTIF($CT$6:$CT$21,S435)&gt;0,"","red"))))</f>
        <v>grey</v>
      </c>
      <c r="GJ435" s="633" t="str">
        <f t="shared" si="1159"/>
        <v>grey</v>
      </c>
      <c r="GK435" s="633" t="str">
        <f t="shared" si="1159"/>
        <v>grey</v>
      </c>
      <c r="GL435" s="633" t="str">
        <f t="shared" si="1159"/>
        <v>grey</v>
      </c>
      <c r="GM435" s="633" t="str">
        <f t="shared" si="1159"/>
        <v>grey</v>
      </c>
      <c r="GN435" s="633" t="str">
        <f t="shared" si="1159"/>
        <v>grey</v>
      </c>
      <c r="GO435" s="633" t="str">
        <f t="shared" si="1159"/>
        <v>grey</v>
      </c>
      <c r="GP435" s="633" t="str">
        <f t="shared" si="1159"/>
        <v>grey</v>
      </c>
      <c r="GQ435" s="633" t="str">
        <f t="shared" si="1159"/>
        <v>grey</v>
      </c>
      <c r="GR435" s="633" t="str">
        <f t="shared" si="1159"/>
        <v>grey</v>
      </c>
      <c r="GS435" s="633" t="str">
        <f t="shared" si="1159"/>
        <v>grey</v>
      </c>
      <c r="GT435" s="633" t="str">
        <f t="shared" si="1159"/>
        <v>grey</v>
      </c>
      <c r="GU435" s="633" t="str">
        <f t="shared" si="1159"/>
        <v>grey</v>
      </c>
      <c r="GV435" s="633" t="str">
        <f t="shared" si="1159"/>
        <v>grey</v>
      </c>
      <c r="GW435" s="633" t="str">
        <f t="shared" si="1159"/>
        <v>grey</v>
      </c>
      <c r="GX435" s="633" t="str">
        <f t="shared" si="1159"/>
        <v>grey</v>
      </c>
      <c r="GY435" s="633" t="str">
        <f t="shared" si="1159"/>
        <v>grey</v>
      </c>
      <c r="GZ435" s="633" t="str">
        <f t="shared" si="1159"/>
        <v>grey</v>
      </c>
      <c r="HA435" s="633" t="str">
        <f t="shared" si="1159"/>
        <v>grey</v>
      </c>
      <c r="HB435" s="633" t="str">
        <f t="shared" si="1159"/>
        <v>grey</v>
      </c>
      <c r="HC435" s="633" t="str">
        <f t="shared" si="1159"/>
        <v>grey</v>
      </c>
      <c r="HD435" s="633" t="str">
        <f t="shared" si="1159"/>
        <v>grey</v>
      </c>
      <c r="HE435" s="633" t="str">
        <f t="shared" si="1159"/>
        <v>grey</v>
      </c>
      <c r="HF435" s="633" t="str">
        <f t="shared" si="1159"/>
        <v>grey</v>
      </c>
      <c r="HG435" s="633" t="str">
        <f t="shared" si="1159"/>
        <v>grey</v>
      </c>
      <c r="HH435" s="633" t="str">
        <f t="shared" si="1159"/>
        <v>grey</v>
      </c>
      <c r="HI435" s="633" t="str">
        <f t="shared" si="1159"/>
        <v>grey</v>
      </c>
      <c r="HJ435" s="633" t="str">
        <f t="shared" si="1159"/>
        <v>grey</v>
      </c>
      <c r="HK435" s="633" t="str">
        <f t="shared" si="1159"/>
        <v>grey</v>
      </c>
      <c r="HL435" s="633" t="str">
        <f t="shared" si="1159"/>
        <v>grey</v>
      </c>
      <c r="HM435" s="633" t="str">
        <f t="shared" si="1159"/>
        <v>grey</v>
      </c>
      <c r="HN435" s="633" t="str">
        <f t="shared" si="1159"/>
        <v>grey</v>
      </c>
      <c r="HO435" s="633" t="str">
        <f t="shared" si="1159"/>
        <v>grey</v>
      </c>
      <c r="HP435" s="633" t="str">
        <f t="shared" si="1159"/>
        <v>grey</v>
      </c>
      <c r="HQ435" s="633" t="str">
        <f t="shared" si="1159"/>
        <v>grey</v>
      </c>
      <c r="HR435" s="633" t="str">
        <f t="shared" si="1159"/>
        <v>grey</v>
      </c>
      <c r="HS435" s="1162" t="str">
        <f t="shared" ref="HS435" si="1160">IF($GG435="grey","grey",IF(BC435="","",IF(COUNTIF($CV$6:$CV$7,BC435)&gt;0,"","red")))</f>
        <v>grey</v>
      </c>
      <c r="HT435" s="1151" t="str">
        <f t="shared" ref="HT435:HU435" si="1161">IF($GG435="grey","grey","")</f>
        <v>grey</v>
      </c>
      <c r="HU435" s="1160" t="str">
        <f t="shared" si="1161"/>
        <v>grey</v>
      </c>
    </row>
    <row r="436" spans="2:229">
      <c r="B436" s="1186" t="s">
        <v>303</v>
      </c>
      <c r="C436" s="1187"/>
      <c r="D436" s="1186" t="s">
        <v>304</v>
      </c>
      <c r="E436" s="1187"/>
      <c r="F436" s="1186" t="s">
        <v>305</v>
      </c>
      <c r="G436" s="1187"/>
      <c r="H436" s="1186" t="s">
        <v>306</v>
      </c>
      <c r="I436" s="1187"/>
      <c r="J436" s="1186" t="s">
        <v>307</v>
      </c>
      <c r="K436" s="1187"/>
      <c r="L436" s="1186" t="s">
        <v>308</v>
      </c>
      <c r="M436" s="1187"/>
      <c r="O436" s="1152"/>
      <c r="P436" s="1152"/>
      <c r="Q436" s="1161"/>
      <c r="R436" s="1152"/>
      <c r="S436" s="635" t="s">
        <v>643</v>
      </c>
      <c r="T436" s="635" t="s">
        <v>643</v>
      </c>
      <c r="U436" s="635" t="s">
        <v>643</v>
      </c>
      <c r="V436" s="635" t="s">
        <v>643</v>
      </c>
      <c r="W436" s="635" t="s">
        <v>643</v>
      </c>
      <c r="X436" s="635" t="s">
        <v>643</v>
      </c>
      <c r="Y436" s="635" t="s">
        <v>643</v>
      </c>
      <c r="Z436" s="635" t="s">
        <v>643</v>
      </c>
      <c r="AA436" s="635" t="s">
        <v>643</v>
      </c>
      <c r="AB436" s="635" t="s">
        <v>643</v>
      </c>
      <c r="AC436" s="635" t="s">
        <v>643</v>
      </c>
      <c r="AD436" s="635" t="s">
        <v>643</v>
      </c>
      <c r="AE436" s="635" t="s">
        <v>643</v>
      </c>
      <c r="AF436" s="635" t="s">
        <v>643</v>
      </c>
      <c r="AG436" s="635" t="s">
        <v>643</v>
      </c>
      <c r="AH436" s="635" t="s">
        <v>643</v>
      </c>
      <c r="AI436" s="635" t="s">
        <v>643</v>
      </c>
      <c r="AJ436" s="635" t="s">
        <v>643</v>
      </c>
      <c r="AK436" s="635" t="s">
        <v>643</v>
      </c>
      <c r="AL436" s="635" t="s">
        <v>643</v>
      </c>
      <c r="AM436" s="635" t="s">
        <v>643</v>
      </c>
      <c r="AN436" s="635" t="s">
        <v>643</v>
      </c>
      <c r="AO436" s="635" t="s">
        <v>643</v>
      </c>
      <c r="AP436" s="635" t="s">
        <v>643</v>
      </c>
      <c r="AQ436" s="635" t="s">
        <v>643</v>
      </c>
      <c r="AR436" s="635" t="s">
        <v>643</v>
      </c>
      <c r="AS436" s="635" t="s">
        <v>643</v>
      </c>
      <c r="AT436" s="635" t="s">
        <v>643</v>
      </c>
      <c r="AU436" s="635" t="s">
        <v>643</v>
      </c>
      <c r="AV436" s="635" t="s">
        <v>643</v>
      </c>
      <c r="AW436" s="635" t="s">
        <v>643</v>
      </c>
      <c r="AX436" s="635" t="s">
        <v>643</v>
      </c>
      <c r="AY436" s="635" t="s">
        <v>643</v>
      </c>
      <c r="AZ436" s="635" t="s">
        <v>643</v>
      </c>
      <c r="BA436" s="635" t="s">
        <v>643</v>
      </c>
      <c r="BB436" s="635" t="s">
        <v>643</v>
      </c>
      <c r="BC436" s="1179"/>
      <c r="BD436" s="1152"/>
      <c r="BE436" s="1181"/>
      <c r="BQ436" s="52"/>
      <c r="BS436" s="52"/>
      <c r="BU436" s="52"/>
      <c r="BV436" s="50"/>
      <c r="BW436" s="52"/>
      <c r="BY436" s="52"/>
      <c r="CA436" s="52"/>
      <c r="CC436" s="52"/>
      <c r="CE436" s="52"/>
      <c r="CG436" s="52"/>
      <c r="CH436" s="50"/>
      <c r="CI436" s="52"/>
      <c r="CK436" s="52"/>
      <c r="CM436" s="52"/>
      <c r="DA436" s="1166" t="str">
        <f>IFERROR(IF(COUNT(Q425:Q450)&gt;0,IF($DN424&lt;24,"grey",B436),"grey"),B436)</f>
        <v>grey</v>
      </c>
      <c r="DB436" s="1167"/>
      <c r="DC436" s="1166" t="str">
        <f>IFERROR(IF(COUNT(Q425:Q450)&gt;0,IF($DN424&lt;24,"grey",D436),"grey"),D436)</f>
        <v>grey</v>
      </c>
      <c r="DD436" s="1167"/>
      <c r="DE436" s="1166" t="str">
        <f>IFERROR(IF(COUNT(Q425:Q450)&gt;0,IF($DN424&lt;24,"grey",F436),"grey"),F436)</f>
        <v>grey</v>
      </c>
      <c r="DF436" s="1167"/>
      <c r="DG436" s="1166" t="str">
        <f>IFERROR(IF(COUNT(Q425:Q450)&gt;0,IF($DN424&lt;24,"grey",H436),"grey"),H436)</f>
        <v>grey</v>
      </c>
      <c r="DH436" s="1167"/>
      <c r="DI436" s="1166" t="str">
        <f>IFERROR(IF(COUNT(Q425:Q450)&gt;0,IF($DN424&lt;24,"grey",J436),"grey"),J436)</f>
        <v>grey</v>
      </c>
      <c r="DJ436" s="1167"/>
      <c r="DK436" s="1166" t="str">
        <f>IFERROR(IF(COUNT(Q425:Q450)&gt;0,IF($DN424&lt;24,"grey",L436),"grey"),L436)</f>
        <v>grey</v>
      </c>
      <c r="DL436" s="1167"/>
      <c r="DM436" s="22" t="str">
        <f>IFERROR(INDEX(内線情報!$BL$5:$BL$41,MATCH(R436,内線情報!$AI$5:$AI$43,0),1),"")</f>
        <v/>
      </c>
      <c r="DS436" s="1141"/>
      <c r="DV436" s="1166"/>
      <c r="DW436" s="1167"/>
      <c r="DX436" s="1166"/>
      <c r="DY436" s="1167"/>
      <c r="DZ436" s="1166"/>
      <c r="EA436" s="1167"/>
      <c r="EB436" s="1166"/>
      <c r="EC436" s="1167"/>
      <c r="ED436" s="1166"/>
      <c r="EE436" s="1167"/>
      <c r="EF436" s="1166"/>
      <c r="EG436" s="1167"/>
      <c r="ET436" s="1166"/>
      <c r="EU436" s="1167"/>
      <c r="EV436" s="1166"/>
      <c r="EW436" s="1167"/>
      <c r="EX436" s="1166"/>
      <c r="EY436" s="1167"/>
      <c r="EZ436" s="1166"/>
      <c r="FA436" s="1167"/>
      <c r="FB436" s="1166"/>
      <c r="FC436" s="1167"/>
      <c r="FD436" s="1166"/>
      <c r="FE436" s="1167"/>
      <c r="FF436" s="420"/>
      <c r="FG436" s="420"/>
      <c r="FH436" s="420"/>
      <c r="FI436" s="420"/>
      <c r="FJ436" s="420"/>
      <c r="FK436" s="420"/>
      <c r="FL436" s="420"/>
      <c r="FM436" s="420"/>
      <c r="FN436" s="420"/>
      <c r="FO436" s="420"/>
      <c r="FP436" s="420"/>
      <c r="FQ436" s="420"/>
      <c r="FR436" s="1166"/>
      <c r="FS436" s="1167"/>
      <c r="FT436" s="1166"/>
      <c r="FU436" s="1167"/>
      <c r="FV436" s="1166"/>
      <c r="FW436" s="1167"/>
      <c r="FX436" s="1166"/>
      <c r="FY436" s="1167"/>
      <c r="FZ436" s="1166"/>
      <c r="GA436" s="1167"/>
      <c r="GB436" s="1166"/>
      <c r="GC436" s="1167"/>
      <c r="GE436" s="1152"/>
      <c r="GF436" s="1152"/>
      <c r="GG436" s="1161"/>
      <c r="GH436" s="1152"/>
      <c r="GI436" s="633" t="str">
        <f t="shared" ref="GI436:HR436" si="1162">IF(GI422="grey","grey",IF($GG435="grey","grey",IF(S436="","yellow",IF(COUNTIF($CW$6:$CW$7,S436)&gt;0,"","red"))))</f>
        <v>grey</v>
      </c>
      <c r="GJ436" s="633" t="str">
        <f t="shared" si="1162"/>
        <v>grey</v>
      </c>
      <c r="GK436" s="633" t="str">
        <f t="shared" si="1162"/>
        <v>grey</v>
      </c>
      <c r="GL436" s="633" t="str">
        <f t="shared" si="1162"/>
        <v>grey</v>
      </c>
      <c r="GM436" s="633" t="str">
        <f t="shared" si="1162"/>
        <v>grey</v>
      </c>
      <c r="GN436" s="633" t="str">
        <f t="shared" si="1162"/>
        <v>grey</v>
      </c>
      <c r="GO436" s="633" t="str">
        <f t="shared" si="1162"/>
        <v>grey</v>
      </c>
      <c r="GP436" s="633" t="str">
        <f t="shared" si="1162"/>
        <v>grey</v>
      </c>
      <c r="GQ436" s="633" t="str">
        <f t="shared" si="1162"/>
        <v>grey</v>
      </c>
      <c r="GR436" s="633" t="str">
        <f t="shared" si="1162"/>
        <v>grey</v>
      </c>
      <c r="GS436" s="633" t="str">
        <f t="shared" si="1162"/>
        <v>grey</v>
      </c>
      <c r="GT436" s="633" t="str">
        <f t="shared" si="1162"/>
        <v>grey</v>
      </c>
      <c r="GU436" s="633" t="str">
        <f t="shared" si="1162"/>
        <v>grey</v>
      </c>
      <c r="GV436" s="633" t="str">
        <f t="shared" si="1162"/>
        <v>grey</v>
      </c>
      <c r="GW436" s="633" t="str">
        <f t="shared" si="1162"/>
        <v>grey</v>
      </c>
      <c r="GX436" s="633" t="str">
        <f t="shared" si="1162"/>
        <v>grey</v>
      </c>
      <c r="GY436" s="633" t="str">
        <f t="shared" si="1162"/>
        <v>grey</v>
      </c>
      <c r="GZ436" s="633" t="str">
        <f t="shared" si="1162"/>
        <v>grey</v>
      </c>
      <c r="HA436" s="633" t="str">
        <f t="shared" si="1162"/>
        <v>grey</v>
      </c>
      <c r="HB436" s="633" t="str">
        <f t="shared" si="1162"/>
        <v>grey</v>
      </c>
      <c r="HC436" s="633" t="str">
        <f t="shared" si="1162"/>
        <v>grey</v>
      </c>
      <c r="HD436" s="633" t="str">
        <f t="shared" si="1162"/>
        <v>grey</v>
      </c>
      <c r="HE436" s="633" t="str">
        <f t="shared" si="1162"/>
        <v>grey</v>
      </c>
      <c r="HF436" s="633" t="str">
        <f t="shared" si="1162"/>
        <v>grey</v>
      </c>
      <c r="HG436" s="633" t="str">
        <f t="shared" si="1162"/>
        <v>grey</v>
      </c>
      <c r="HH436" s="633" t="str">
        <f t="shared" si="1162"/>
        <v>grey</v>
      </c>
      <c r="HI436" s="633" t="str">
        <f t="shared" si="1162"/>
        <v>grey</v>
      </c>
      <c r="HJ436" s="633" t="str">
        <f t="shared" si="1162"/>
        <v>grey</v>
      </c>
      <c r="HK436" s="633" t="str">
        <f t="shared" si="1162"/>
        <v>grey</v>
      </c>
      <c r="HL436" s="633" t="str">
        <f t="shared" si="1162"/>
        <v>grey</v>
      </c>
      <c r="HM436" s="633" t="str">
        <f t="shared" si="1162"/>
        <v>grey</v>
      </c>
      <c r="HN436" s="633" t="str">
        <f t="shared" si="1162"/>
        <v>grey</v>
      </c>
      <c r="HO436" s="633" t="str">
        <f t="shared" si="1162"/>
        <v>grey</v>
      </c>
      <c r="HP436" s="633" t="str">
        <f t="shared" si="1162"/>
        <v>grey</v>
      </c>
      <c r="HQ436" s="633" t="str">
        <f t="shared" si="1162"/>
        <v>grey</v>
      </c>
      <c r="HR436" s="633" t="str">
        <f t="shared" si="1162"/>
        <v>grey</v>
      </c>
      <c r="HS436" s="1163"/>
      <c r="HT436" s="1152"/>
      <c r="HU436" s="1161"/>
    </row>
    <row r="437" spans="2:229">
      <c r="B437" s="34" t="s">
        <v>57</v>
      </c>
      <c r="C437" s="35"/>
      <c r="D437" s="34" t="s">
        <v>57</v>
      </c>
      <c r="E437" s="35"/>
      <c r="F437" s="34" t="s">
        <v>57</v>
      </c>
      <c r="G437" s="35"/>
      <c r="H437" s="34" t="s">
        <v>57</v>
      </c>
      <c r="I437" s="35"/>
      <c r="J437" s="34" t="s">
        <v>57</v>
      </c>
      <c r="K437" s="35"/>
      <c r="L437" s="34" t="s">
        <v>57</v>
      </c>
      <c r="M437" s="35"/>
      <c r="O437" s="1151">
        <v>7</v>
      </c>
      <c r="P437" s="1151" t="str">
        <f>IFERROR(INDEX(内線情報!$C$5:$C$54,MATCH($Q437,内線情報!$B$5:$B$54,0)),"")&amp;""</f>
        <v/>
      </c>
      <c r="Q437" s="1160"/>
      <c r="R437" s="1151" t="str">
        <f>IFERROR(INDEX(内線情報!$D$5:$D$54,MATCH($Q437,内線情報!$B$5:$B$54,0)),"")&amp;""</f>
        <v/>
      </c>
      <c r="S437" s="634" t="s">
        <v>643</v>
      </c>
      <c r="T437" s="634" t="s">
        <v>643</v>
      </c>
      <c r="U437" s="634" t="s">
        <v>643</v>
      </c>
      <c r="V437" s="634" t="s">
        <v>643</v>
      </c>
      <c r="W437" s="634" t="s">
        <v>643</v>
      </c>
      <c r="X437" s="634" t="s">
        <v>643</v>
      </c>
      <c r="Y437" s="634" t="s">
        <v>643</v>
      </c>
      <c r="Z437" s="634" t="s">
        <v>643</v>
      </c>
      <c r="AA437" s="634" t="s">
        <v>643</v>
      </c>
      <c r="AB437" s="634" t="s">
        <v>643</v>
      </c>
      <c r="AC437" s="634" t="s">
        <v>643</v>
      </c>
      <c r="AD437" s="634" t="s">
        <v>643</v>
      </c>
      <c r="AE437" s="634" t="s">
        <v>643</v>
      </c>
      <c r="AF437" s="634" t="s">
        <v>643</v>
      </c>
      <c r="AG437" s="634" t="s">
        <v>643</v>
      </c>
      <c r="AH437" s="634" t="s">
        <v>643</v>
      </c>
      <c r="AI437" s="634" t="s">
        <v>643</v>
      </c>
      <c r="AJ437" s="634" t="s">
        <v>643</v>
      </c>
      <c r="AK437" s="634" t="s">
        <v>643</v>
      </c>
      <c r="AL437" s="634" t="s">
        <v>643</v>
      </c>
      <c r="AM437" s="634" t="s">
        <v>643</v>
      </c>
      <c r="AN437" s="634" t="s">
        <v>643</v>
      </c>
      <c r="AO437" s="634" t="s">
        <v>643</v>
      </c>
      <c r="AP437" s="634" t="s">
        <v>643</v>
      </c>
      <c r="AQ437" s="634" t="s">
        <v>643</v>
      </c>
      <c r="AR437" s="634" t="s">
        <v>643</v>
      </c>
      <c r="AS437" s="634" t="s">
        <v>643</v>
      </c>
      <c r="AT437" s="634" t="s">
        <v>643</v>
      </c>
      <c r="AU437" s="634" t="s">
        <v>643</v>
      </c>
      <c r="AV437" s="634" t="s">
        <v>643</v>
      </c>
      <c r="AW437" s="634" t="s">
        <v>643</v>
      </c>
      <c r="AX437" s="634" t="s">
        <v>643</v>
      </c>
      <c r="AY437" s="634" t="s">
        <v>643</v>
      </c>
      <c r="AZ437" s="634" t="s">
        <v>643</v>
      </c>
      <c r="BA437" s="634" t="s">
        <v>643</v>
      </c>
      <c r="BB437" s="634" t="s">
        <v>643</v>
      </c>
      <c r="BC437" s="1178" t="s">
        <v>643</v>
      </c>
      <c r="BD437" s="1151" t="str">
        <f>IFERROR(IF(Q437="","",IF(ISBLANK(INDEX(内線情報!$G$5:$G$54,Q437)),1,DS437)),"")&amp;""</f>
        <v/>
      </c>
      <c r="BE437" s="1180"/>
      <c r="BU437" s="50"/>
      <c r="BV437" s="50"/>
      <c r="BW437" s="50"/>
      <c r="CG437" s="50"/>
      <c r="CH437" s="50"/>
      <c r="CI437" s="50"/>
      <c r="DA437" s="34" t="str">
        <f>IF(DA436="grey","grey",IF(B437="","yellow",IF(COUNTIF($BG$6:$BG$39,B437)&gt;0,"","red")))</f>
        <v>grey</v>
      </c>
      <c r="DB437" s="35" t="str">
        <f ca="1">IF(DA436="grey","grey",IFERROR(IF(COUNTIF(INDIRECT(B437),SUBSTITUTE(C437,"*","~")),EU437,"red"),IF(AND(C437&lt;&gt;$BG$7,C437&lt;&gt;$BG$8,C437&lt;&gt;$BG$9,C437&lt;&gt;$BG$10,C437&lt;&gt;$BG$11,C437&lt;&gt;$BG$12,C437&lt;&gt;$BG$13),"grey",EU437)))</f>
        <v>grey</v>
      </c>
      <c r="DC437" s="34" t="str">
        <f>IF(DC436="grey","grey",IF(D437="","yellow",IF(COUNTIF($BG$6:$BG$39,D437)&gt;0,"","red")))</f>
        <v>grey</v>
      </c>
      <c r="DD437" s="35" t="str">
        <f ca="1">IF(DC436="grey","grey",IFERROR(IF(COUNTIF(INDIRECT(D437),SUBSTITUTE(E437,"*","~")),EW437,"red"),IF(AND(E437&lt;&gt;$BG$7,E437&lt;&gt;$BG$8,E437&lt;&gt;$BG$9,E437&lt;&gt;$BG$10,E437&lt;&gt;$BG$11,E437&lt;&gt;$BG$12,E437&lt;&gt;$BG$13),"grey",EW437)))</f>
        <v>grey</v>
      </c>
      <c r="DE437" s="34" t="str">
        <f>IF(DE436="grey","grey",IF(F437="","yellow",IF(COUNTIF($BG$6:$BG$39,F437)&gt;0,"","red")))</f>
        <v>grey</v>
      </c>
      <c r="DF437" s="35" t="str">
        <f ca="1">IF(DE436="grey","grey",IFERROR(IF(COUNTIF(INDIRECT(F437),SUBSTITUTE(G437,"*","~")),EY437,"red"),IF(AND(G437&lt;&gt;$BG$7,G437&lt;&gt;$BG$8,G437&lt;&gt;$BG$9,G437&lt;&gt;$BG$10,G437&lt;&gt;$BG$11,G437&lt;&gt;$BG$12,G437&lt;&gt;$BG$13),"grey",EY437)))</f>
        <v>grey</v>
      </c>
      <c r="DG437" s="34" t="str">
        <f>IF(DG436="grey","grey",IF(H437="","yellow",IF(COUNTIF($BG$6:$BG$39,H437)&gt;0,"","red")))</f>
        <v>grey</v>
      </c>
      <c r="DH437" s="35" t="str">
        <f ca="1">IF(DG436="grey","grey",IFERROR(IF(COUNTIF(INDIRECT(H437),SUBSTITUTE(I437,"*","~")),FA437,"red"),IF(AND(I437&lt;&gt;$BG$7,I437&lt;&gt;$BG$8,I437&lt;&gt;$BG$9,I437&lt;&gt;$BG$10,I437&lt;&gt;$BG$11,I437&lt;&gt;$BG$12,I437&lt;&gt;$BG$13),"grey",FA437)))</f>
        <v>grey</v>
      </c>
      <c r="DI437" s="34" t="str">
        <f>IF(DI436="grey","grey",IF(J437="","yellow",IF(COUNTIF($BG$6:$BG$39,J437)&gt;0,"","red")))</f>
        <v>grey</v>
      </c>
      <c r="DJ437" s="35" t="str">
        <f ca="1">IF(DI436="grey","grey",IFERROR(IF(COUNTIF(INDIRECT(J437),SUBSTITUTE(K437,"*","~")),FC437,"red"),IF(AND(K437&lt;&gt;$BG$7,K437&lt;&gt;$BG$8,K437&lt;&gt;$BG$9,K437&lt;&gt;$BG$10,K437&lt;&gt;$BG$11,K437&lt;&gt;$BG$12,K437&lt;&gt;$BG$13),"grey",FC437)))</f>
        <v>grey</v>
      </c>
      <c r="DK437" s="34" t="str">
        <f>IF(DK436="grey","grey",IF(L437="","yellow",IF(COUNTIF($BG$6:$BG$39,L437)&gt;0,"","red")))</f>
        <v>grey</v>
      </c>
      <c r="DL437" s="35" t="str">
        <f ca="1">IF(DK436="grey","grey",IFERROR(IF(COUNTIF(INDIRECT(L437),SUBSTITUTE(M437,"*","~")),FE437,"red"),IF(AND(M437&lt;&gt;$BG$7,M437&lt;&gt;$BG$8,M437&lt;&gt;$BG$9,M437&lt;&gt;$BG$10,M437&lt;&gt;$BG$11,M437&lt;&gt;$BG$12,M437&lt;&gt;$BG$13),"grey",FE437)))</f>
        <v>grey</v>
      </c>
      <c r="DM437" s="22" t="str">
        <f>IFERROR(INDEX(内線情報!$BL$5:$BL$41,MATCH(R437,内線情報!$AI$5:$AI$43,0),1),"")</f>
        <v/>
      </c>
      <c r="DS437" s="1141" t="e">
        <f>INDEX(内線情報!$G$5:$G$54,MATCH(Q437,DK,0))</f>
        <v>#N/A</v>
      </c>
      <c r="DV437" s="34" t="str">
        <f>CONCATENATE(B437,C437)</f>
        <v>未使用</v>
      </c>
      <c r="DW437" s="35"/>
      <c r="DX437" s="34" t="str">
        <f>CONCATENATE(D437,E437)</f>
        <v>未使用</v>
      </c>
      <c r="DY437" s="35"/>
      <c r="DZ437" s="34" t="str">
        <f>CONCATENATE(F437,G437)</f>
        <v>未使用</v>
      </c>
      <c r="EA437" s="35"/>
      <c r="EB437" s="34" t="str">
        <f>CONCATENATE(H437,I437)</f>
        <v>未使用</v>
      </c>
      <c r="EC437" s="35"/>
      <c r="ED437" s="34" t="str">
        <f>CONCATENATE(J437,K437)</f>
        <v>未使用</v>
      </c>
      <c r="EE437" s="35"/>
      <c r="EF437" s="34" t="str">
        <f>CONCATENATE(L437,M437)</f>
        <v>未使用</v>
      </c>
      <c r="EG437" s="35"/>
      <c r="EH437" s="22">
        <f>COUNTIF($DV$6:$EG$34,DV437)</f>
        <v>18</v>
      </c>
      <c r="EJ437" s="22">
        <f>COUNTIF($DV$6:$EG$34,DX437)</f>
        <v>18</v>
      </c>
      <c r="EL437" s="22">
        <f>COUNTIF($DV$6:$EG$34,DZ437)</f>
        <v>18</v>
      </c>
      <c r="EN437" s="22">
        <f>COUNTIF($DV$6:$EG$34,EB437)</f>
        <v>18</v>
      </c>
      <c r="EP437" s="22">
        <f>COUNTIF($DV$6:$EG$34,ED437)</f>
        <v>18</v>
      </c>
      <c r="ER437" s="22">
        <f>COUNTIF($DV$6:$EG$34,EF437)</f>
        <v>18</v>
      </c>
      <c r="ET437" s="34" t="str">
        <f>IF(DV437="未使用","",IF(EH437&lt;2,"","red"))</f>
        <v/>
      </c>
      <c r="EU437" s="35" t="str">
        <f>IF(B437="ボックスキー","",IF(C437="","red",FS437))</f>
        <v>red</v>
      </c>
      <c r="EV437" s="34" t="str">
        <f>IF(DX437="未使用","",IF(EJ437&lt;2,"","red"))</f>
        <v/>
      </c>
      <c r="EW437" s="35" t="str">
        <f>IF(D437="ボックスキー","",IF(E437="","red",FU437))</f>
        <v>red</v>
      </c>
      <c r="EX437" s="34" t="str">
        <f>IF(DZ437="未使用","",IF(EL437&lt;2,"","red"))</f>
        <v/>
      </c>
      <c r="EY437" s="35" t="str">
        <f>IF(F437="ボックスキー","",IF(G437="","red",FW437))</f>
        <v>red</v>
      </c>
      <c r="EZ437" s="34" t="str">
        <f>IF(EB437="未使用","",IF(EN437&lt;2,"","red"))</f>
        <v/>
      </c>
      <c r="FA437" s="35" t="str">
        <f>IF(H437="ボックスキー","",IF(I437="","red",FY437))</f>
        <v>red</v>
      </c>
      <c r="FB437" s="34" t="str">
        <f>IF(ED437="未使用","",IF(EP437&lt;2,"","red"))</f>
        <v/>
      </c>
      <c r="FC437" s="35" t="str">
        <f>IF(J437="ボックスキー","",IF(K437="","red",GA437))</f>
        <v>red</v>
      </c>
      <c r="FD437" s="34" t="str">
        <f>IF(EF437="未使用","",IF(ER437&lt;2,"","red"))</f>
        <v/>
      </c>
      <c r="FE437" s="35" t="str">
        <f>IF(L437="ボックスキー","",IF(M437="","red",GC437))</f>
        <v>red</v>
      </c>
      <c r="FF437" s="419"/>
      <c r="FG437" s="419"/>
      <c r="FH437" s="419"/>
      <c r="FI437" s="419"/>
      <c r="FJ437" s="419"/>
      <c r="FK437" s="419"/>
      <c r="FL437" s="419"/>
      <c r="FM437" s="419"/>
      <c r="FN437" s="419"/>
      <c r="FO437" s="419"/>
      <c r="FP437" s="419"/>
      <c r="FQ437" s="419"/>
      <c r="FR437" s="34"/>
      <c r="FS437" s="35" t="str">
        <f>IF(B437=$FG$6,INDEX($FG$7:$FG$18,C437),IF(B437=$FH$6,INDEX($FH$7:$FH$12,C437),IF(B437=$FI$6,INDEX($FI$7:$FI$18,C437),IF(B437=$FJ$6,INDEX($FJ$7:$FJ$56,C437),"none"))))</f>
        <v>none</v>
      </c>
      <c r="FT437" s="34"/>
      <c r="FU437" s="35" t="str">
        <f>IF(D437=$FG$6,INDEX($FG$7:$FG$18,E437),IF(D437=$FH$6,INDEX($FH$7:$FH$12,E437),IF(D437=$FI$6,INDEX($FI$7:$FI$18,E437),IF(D437=$FJ$6,INDEX($FJ$7:$FJ$56,E437),"none"))))</f>
        <v>none</v>
      </c>
      <c r="FV437" s="34"/>
      <c r="FW437" s="35" t="str">
        <f>IF(F437=$FG$6,INDEX($FG$7:$FG$18,G437),IF(F437=$FH$6,INDEX($FH$7:$FH$12,G437),IF(F437=$FI$6,INDEX($FI$7:$FI$18,G437),IF(F437=$FJ$6,INDEX($FJ$7:$FJ$56,G437),"none"))))</f>
        <v>none</v>
      </c>
      <c r="FX437" s="34"/>
      <c r="FY437" s="35" t="str">
        <f>IF(H437=$FG$6,INDEX($FG$7:$FG$18,I437),IF(H437=$FH$6,INDEX($FH$7:$FH$12,I437),IF(H437=$FI$6,INDEX($FI$7:$FI$18,I437),IF(H437=$FJ$6,INDEX($FJ$7:$FJ$56,I437),"none"))))</f>
        <v>none</v>
      </c>
      <c r="FZ437" s="34"/>
      <c r="GA437" s="35" t="str">
        <f>IF(J437=$FG$6,INDEX($FG$7:$FG$18,K437),IF(J437=$FH$6,INDEX($FH$7:$FH$12,K437),IF(J437=$FI$6,INDEX($FI$7:$FI$18,K437),IF(J437=$FJ$6,INDEX($FJ$7:$FJ$56,K437),"none"))))</f>
        <v>none</v>
      </c>
      <c r="GB437" s="34"/>
      <c r="GC437" s="35" t="str">
        <f>IF(L437=$FG$6,INDEX($FG$7:$FG$18,M437),IF(L437=$FH$6,INDEX($FH$7:$FH$12,M437),IF(L437=$FI$6,INDEX($FI$7:$FI$18,M437),IF(L437=$FJ$6,INDEX($FJ$7:$FJ$56,M437),"none"))))</f>
        <v>none</v>
      </c>
      <c r="GE437" s="1151" t="str">
        <f>IF($GF437="grey","grey","")</f>
        <v>grey</v>
      </c>
      <c r="GF437" s="1151" t="str">
        <f>IF($GG437="grey","grey","")</f>
        <v>grey</v>
      </c>
      <c r="GG437" s="1160" t="str">
        <f>IF(Q437="","grey",IF(COUNTIF(Q:Q,Q437)&gt;1,"red",IF(COUNTIF(_DK,Q437)&gt;0,"","red")))</f>
        <v>grey</v>
      </c>
      <c r="GH437" s="1151" t="str">
        <f>IF($GF437="grey","grey","")</f>
        <v>grey</v>
      </c>
      <c r="GI437" s="633" t="str">
        <f t="shared" ref="GI437:HR437" si="1163">IF(GI422="grey","grey",IF($GG437="grey","grey",IF(S437="","yellow",IF(COUNTIF($CT$6:$CT$21,S437)&gt;0,"","red"))))</f>
        <v>grey</v>
      </c>
      <c r="GJ437" s="633" t="str">
        <f t="shared" si="1163"/>
        <v>grey</v>
      </c>
      <c r="GK437" s="633" t="str">
        <f t="shared" si="1163"/>
        <v>grey</v>
      </c>
      <c r="GL437" s="633" t="str">
        <f t="shared" si="1163"/>
        <v>grey</v>
      </c>
      <c r="GM437" s="633" t="str">
        <f t="shared" si="1163"/>
        <v>grey</v>
      </c>
      <c r="GN437" s="633" t="str">
        <f t="shared" si="1163"/>
        <v>grey</v>
      </c>
      <c r="GO437" s="633" t="str">
        <f t="shared" si="1163"/>
        <v>grey</v>
      </c>
      <c r="GP437" s="633" t="str">
        <f t="shared" si="1163"/>
        <v>grey</v>
      </c>
      <c r="GQ437" s="633" t="str">
        <f t="shared" si="1163"/>
        <v>grey</v>
      </c>
      <c r="GR437" s="633" t="str">
        <f t="shared" si="1163"/>
        <v>grey</v>
      </c>
      <c r="GS437" s="633" t="str">
        <f t="shared" si="1163"/>
        <v>grey</v>
      </c>
      <c r="GT437" s="633" t="str">
        <f t="shared" si="1163"/>
        <v>grey</v>
      </c>
      <c r="GU437" s="633" t="str">
        <f t="shared" si="1163"/>
        <v>grey</v>
      </c>
      <c r="GV437" s="633" t="str">
        <f t="shared" si="1163"/>
        <v>grey</v>
      </c>
      <c r="GW437" s="633" t="str">
        <f t="shared" si="1163"/>
        <v>grey</v>
      </c>
      <c r="GX437" s="633" t="str">
        <f t="shared" si="1163"/>
        <v>grey</v>
      </c>
      <c r="GY437" s="633" t="str">
        <f t="shared" si="1163"/>
        <v>grey</v>
      </c>
      <c r="GZ437" s="633" t="str">
        <f t="shared" si="1163"/>
        <v>grey</v>
      </c>
      <c r="HA437" s="633" t="str">
        <f t="shared" si="1163"/>
        <v>grey</v>
      </c>
      <c r="HB437" s="633" t="str">
        <f t="shared" si="1163"/>
        <v>grey</v>
      </c>
      <c r="HC437" s="633" t="str">
        <f t="shared" si="1163"/>
        <v>grey</v>
      </c>
      <c r="HD437" s="633" t="str">
        <f t="shared" si="1163"/>
        <v>grey</v>
      </c>
      <c r="HE437" s="633" t="str">
        <f t="shared" si="1163"/>
        <v>grey</v>
      </c>
      <c r="HF437" s="633" t="str">
        <f t="shared" si="1163"/>
        <v>grey</v>
      </c>
      <c r="HG437" s="633" t="str">
        <f t="shared" si="1163"/>
        <v>grey</v>
      </c>
      <c r="HH437" s="633" t="str">
        <f t="shared" si="1163"/>
        <v>grey</v>
      </c>
      <c r="HI437" s="633" t="str">
        <f t="shared" si="1163"/>
        <v>grey</v>
      </c>
      <c r="HJ437" s="633" t="str">
        <f t="shared" si="1163"/>
        <v>grey</v>
      </c>
      <c r="HK437" s="633" t="str">
        <f t="shared" si="1163"/>
        <v>grey</v>
      </c>
      <c r="HL437" s="633" t="str">
        <f t="shared" si="1163"/>
        <v>grey</v>
      </c>
      <c r="HM437" s="633" t="str">
        <f t="shared" si="1163"/>
        <v>grey</v>
      </c>
      <c r="HN437" s="633" t="str">
        <f t="shared" si="1163"/>
        <v>grey</v>
      </c>
      <c r="HO437" s="633" t="str">
        <f t="shared" si="1163"/>
        <v>grey</v>
      </c>
      <c r="HP437" s="633" t="str">
        <f t="shared" si="1163"/>
        <v>grey</v>
      </c>
      <c r="HQ437" s="633" t="str">
        <f t="shared" si="1163"/>
        <v>grey</v>
      </c>
      <c r="HR437" s="633" t="str">
        <f t="shared" si="1163"/>
        <v>grey</v>
      </c>
      <c r="HS437" s="1162" t="str">
        <f t="shared" ref="HS437" si="1164">IF($GG437="grey","grey",IF(BC437="","",IF(COUNTIF($CV$6:$CV$7,BC437)&gt;0,"","red")))</f>
        <v>grey</v>
      </c>
      <c r="HT437" s="1151" t="str">
        <f t="shared" ref="HT437:HU437" si="1165">IF($GG437="grey","grey","")</f>
        <v>grey</v>
      </c>
      <c r="HU437" s="1160" t="str">
        <f t="shared" si="1165"/>
        <v>grey</v>
      </c>
    </row>
    <row r="438" spans="2:229">
      <c r="B438" s="1175" t="str">
        <f>IFERROR(INDEX($DV:$DV,ROW()),"")&amp;""</f>
        <v/>
      </c>
      <c r="C438" s="1176"/>
      <c r="D438" s="1177" t="str">
        <f>IFERROR(INDEX($DX:$DX,ROW()),"")&amp;""</f>
        <v/>
      </c>
      <c r="E438" s="1176"/>
      <c r="F438" s="1175" t="str">
        <f>IFERROR(INDEX($DZ:$DZ,ROW()),"")&amp;""</f>
        <v/>
      </c>
      <c r="G438" s="1176"/>
      <c r="H438" s="1175" t="str">
        <f>IFERROR(INDEX($EB:$EB,ROW()),"")&amp;""</f>
        <v/>
      </c>
      <c r="I438" s="1176"/>
      <c r="J438" s="1175" t="str">
        <f>IFERROR(INDEX($ED:$ED,ROW()),"")&amp;""</f>
        <v/>
      </c>
      <c r="K438" s="1176"/>
      <c r="L438" s="1175" t="str">
        <f>IFERROR(INDEX($EF:$EF,ROW()),"")&amp;""</f>
        <v/>
      </c>
      <c r="M438" s="1176"/>
      <c r="O438" s="1152"/>
      <c r="P438" s="1152"/>
      <c r="Q438" s="1161"/>
      <c r="R438" s="1152"/>
      <c r="S438" s="635" t="s">
        <v>643</v>
      </c>
      <c r="T438" s="635" t="s">
        <v>643</v>
      </c>
      <c r="U438" s="635" t="s">
        <v>643</v>
      </c>
      <c r="V438" s="635" t="s">
        <v>643</v>
      </c>
      <c r="W438" s="635" t="s">
        <v>643</v>
      </c>
      <c r="X438" s="635" t="s">
        <v>643</v>
      </c>
      <c r="Y438" s="635" t="s">
        <v>643</v>
      </c>
      <c r="Z438" s="635" t="s">
        <v>643</v>
      </c>
      <c r="AA438" s="635" t="s">
        <v>643</v>
      </c>
      <c r="AB438" s="635" t="s">
        <v>643</v>
      </c>
      <c r="AC438" s="635" t="s">
        <v>643</v>
      </c>
      <c r="AD438" s="635" t="s">
        <v>643</v>
      </c>
      <c r="AE438" s="635" t="s">
        <v>643</v>
      </c>
      <c r="AF438" s="635" t="s">
        <v>643</v>
      </c>
      <c r="AG438" s="635" t="s">
        <v>643</v>
      </c>
      <c r="AH438" s="635" t="s">
        <v>643</v>
      </c>
      <c r="AI438" s="635" t="s">
        <v>643</v>
      </c>
      <c r="AJ438" s="635" t="s">
        <v>643</v>
      </c>
      <c r="AK438" s="635" t="s">
        <v>643</v>
      </c>
      <c r="AL438" s="635" t="s">
        <v>643</v>
      </c>
      <c r="AM438" s="635" t="s">
        <v>643</v>
      </c>
      <c r="AN438" s="635" t="s">
        <v>643</v>
      </c>
      <c r="AO438" s="635" t="s">
        <v>643</v>
      </c>
      <c r="AP438" s="635" t="s">
        <v>643</v>
      </c>
      <c r="AQ438" s="635" t="s">
        <v>643</v>
      </c>
      <c r="AR438" s="635" t="s">
        <v>643</v>
      </c>
      <c r="AS438" s="635" t="s">
        <v>643</v>
      </c>
      <c r="AT438" s="635" t="s">
        <v>643</v>
      </c>
      <c r="AU438" s="635" t="s">
        <v>643</v>
      </c>
      <c r="AV438" s="635" t="s">
        <v>643</v>
      </c>
      <c r="AW438" s="635" t="s">
        <v>643</v>
      </c>
      <c r="AX438" s="635" t="s">
        <v>643</v>
      </c>
      <c r="AY438" s="635" t="s">
        <v>643</v>
      </c>
      <c r="AZ438" s="635" t="s">
        <v>643</v>
      </c>
      <c r="BA438" s="635" t="s">
        <v>643</v>
      </c>
      <c r="BB438" s="635" t="s">
        <v>643</v>
      </c>
      <c r="BC438" s="1179"/>
      <c r="BD438" s="1152"/>
      <c r="BE438" s="1181"/>
      <c r="BP438" s="50" t="e">
        <f>INDEX(番号!$CA$5:$CB$44,C437,2)</f>
        <v>#VALUE!</v>
      </c>
      <c r="BQ438" s="50" t="str">
        <f>IF(C437="","",IF(BP438="",INDEX(番号!$CA$44:$CB436,C437,2),BP438))</f>
        <v/>
      </c>
      <c r="BR438" s="50" t="e">
        <f>INDEX(番号!$CC$5:$CE$52,C437,3)</f>
        <v>#VALUE!</v>
      </c>
      <c r="BS438" s="50" t="str">
        <f>IF(C437="","",IF(BR438="0",INDEX(番号!$CC$5:$CE$52,C437,2),BR438))&amp;""</f>
        <v/>
      </c>
      <c r="BT438" s="50" t="e">
        <f>INDEX(番号!$CA$5:$CB$44,E437,2)</f>
        <v>#VALUE!</v>
      </c>
      <c r="BU438" s="50" t="str">
        <f>IF(E437="","",IF(BT438="",INDEX(番号!$CA$44:$CB436,E437,2),BT438))&amp;""</f>
        <v/>
      </c>
      <c r="BV438" s="50" t="e">
        <f>INDEX(番号!$CC$5:$CE$52,E437,3)</f>
        <v>#VALUE!</v>
      </c>
      <c r="BW438" s="50" t="str">
        <f>IF(E437="","",IF(BV438="0",INDEX(番号!$CC$5:$CE$52,E437,2),BV438))&amp;""</f>
        <v/>
      </c>
      <c r="BX438" s="50" t="e">
        <f>INDEX(番号!$CA$5:$CB$44,G437,2)</f>
        <v>#VALUE!</v>
      </c>
      <c r="BY438" s="50" t="str">
        <f>IF(G437="","",IF(BX438="",INDEX(番号!$CA$44:$CB436,G437,2),BX438))&amp;""</f>
        <v/>
      </c>
      <c r="BZ438" s="50" t="e">
        <f>INDEX(番号!$CC$5:$CE$52,G437,3)</f>
        <v>#VALUE!</v>
      </c>
      <c r="CA438" s="50" t="str">
        <f>IF(G437="","",IF(BZ438="0",INDEX(番号!$CC$5:$CE$52,G437,2),BZ438))&amp;""</f>
        <v/>
      </c>
      <c r="CB438" s="50" t="e">
        <f>INDEX(番号!$CA$5:$CB$44,I437,2)</f>
        <v>#VALUE!</v>
      </c>
      <c r="CC438" s="50" t="str">
        <f>IF(I437="","",IF(CB438="",INDEX(番号!$CA$44:$CB436,I437,2),CB438))&amp;""</f>
        <v/>
      </c>
      <c r="CD438" s="50" t="e">
        <f>INDEX(番号!$CC$5:$CE$52,I437,3)</f>
        <v>#VALUE!</v>
      </c>
      <c r="CE438" s="50" t="str">
        <f>IF(I437="","",IF(CD438="0",INDEX(番号!$CC$5:$CE$52,I437,2),CD438))&amp;""</f>
        <v/>
      </c>
      <c r="CF438" s="50" t="e">
        <f>INDEX(番号!$CA$5:$CB$44,K437,2)</f>
        <v>#VALUE!</v>
      </c>
      <c r="CG438" s="50" t="str">
        <f>IF(K437="","",IF(CF438="",INDEX(番号!$CA$5:$CB$44,K437,1),CF438))&amp;""</f>
        <v/>
      </c>
      <c r="CH438" s="50" t="e">
        <f>INDEX(番号!$CC$5:$CE$52,K437,3)</f>
        <v>#VALUE!</v>
      </c>
      <c r="CI438" s="50" t="str">
        <f>IF(K437="","",IF(CH438="0",INDEX(番号!$CC$5:$CE$52,K437,2),CH438))&amp;""</f>
        <v/>
      </c>
      <c r="CJ438" s="50" t="e">
        <f>INDEX(番号!$CA$5:$CB$44,M437,2)</f>
        <v>#VALUE!</v>
      </c>
      <c r="CK438" s="50" t="str">
        <f>IF(M437="","",IF(CJ438="",INDEX(番号!$CA$5:$CB$44,M437,1),CJ438))&amp;""</f>
        <v/>
      </c>
      <c r="CL438" s="50" t="e">
        <f>INDEX(番号!$CC$5:$CE$52,M437,3)</f>
        <v>#VALUE!</v>
      </c>
      <c r="CM438" s="50" t="str">
        <f>IF(M437="","",IF(CL438="0",INDEX(番号!$CC$5:$CE$52,M437,2),CL438))&amp;""</f>
        <v/>
      </c>
      <c r="DA438" s="1153" t="str">
        <f>IF(DA436="grey","grey","")</f>
        <v>grey</v>
      </c>
      <c r="DB438" s="1154"/>
      <c r="DC438" s="1153" t="str">
        <f>IF(DC436="grey","grey","")</f>
        <v>grey</v>
      </c>
      <c r="DD438" s="1154"/>
      <c r="DE438" s="1153" t="str">
        <f>IF(DE436="grey","grey","")</f>
        <v>grey</v>
      </c>
      <c r="DF438" s="1154"/>
      <c r="DG438" s="1153" t="str">
        <f>IF(DG436="grey","grey","")</f>
        <v>grey</v>
      </c>
      <c r="DH438" s="1154"/>
      <c r="DI438" s="1153" t="str">
        <f>IF(DI436="grey","grey","")</f>
        <v>grey</v>
      </c>
      <c r="DJ438" s="1154"/>
      <c r="DK438" s="1153" t="str">
        <f>IF(DK436="grey","grey","")</f>
        <v>grey</v>
      </c>
      <c r="DL438" s="1154"/>
      <c r="DM438" s="22" t="str">
        <f>IFERROR(INDEX(内線情報!$BL$5:$BL$41,MATCH(R438,内線情報!$AI$5:$AI$43,0),1),"")</f>
        <v/>
      </c>
      <c r="DS438" s="1141"/>
      <c r="DV438" s="1153" t="str">
        <f>IF(B437="DK",BQ438,IF(B437="NK",BS438,""))</f>
        <v/>
      </c>
      <c r="DW438" s="1154"/>
      <c r="DX438" s="1155" t="str">
        <f>IF(D437="DK",BU438,IF(D437="NK",BW438,""))</f>
        <v/>
      </c>
      <c r="DY438" s="1156"/>
      <c r="DZ438" s="1155" t="str">
        <f>IF(F437="DK",BY438,IF(F437="NK",CA438,""))</f>
        <v/>
      </c>
      <c r="EA438" s="1156"/>
      <c r="EB438" s="1155" t="str">
        <f>IF(H437="DK",CC438,IF(H437="NK",CE438,""))</f>
        <v/>
      </c>
      <c r="EC438" s="1156"/>
      <c r="ED438" s="1155" t="str">
        <f>IF(J437="DK",CG438,IF(J437="NK",CI438,""))</f>
        <v/>
      </c>
      <c r="EE438" s="1156"/>
      <c r="EF438" s="1155" t="str">
        <f>IF(L437="DK",CK438,IF(L437="NK",CM438,""))</f>
        <v/>
      </c>
      <c r="EG438" s="1156"/>
      <c r="ET438" s="1153"/>
      <c r="EU438" s="1154"/>
      <c r="EV438" s="1153"/>
      <c r="EW438" s="1154"/>
      <c r="EX438" s="1153"/>
      <c r="EY438" s="1154"/>
      <c r="EZ438" s="1153"/>
      <c r="FA438" s="1154"/>
      <c r="FB438" s="1153"/>
      <c r="FC438" s="1154"/>
      <c r="FD438" s="1153"/>
      <c r="FE438" s="1154"/>
      <c r="FF438" s="411"/>
      <c r="FG438" s="411"/>
      <c r="FH438" s="411"/>
      <c r="FI438" s="411"/>
      <c r="FJ438" s="411"/>
      <c r="FK438" s="411"/>
      <c r="FL438" s="411"/>
      <c r="FM438" s="411"/>
      <c r="FN438" s="411"/>
      <c r="FO438" s="411"/>
      <c r="FP438" s="411"/>
      <c r="FQ438" s="411"/>
      <c r="FR438" s="1153"/>
      <c r="FS438" s="1154"/>
      <c r="FT438" s="1153"/>
      <c r="FU438" s="1154"/>
      <c r="FV438" s="1153"/>
      <c r="FW438" s="1154"/>
      <c r="FX438" s="1153"/>
      <c r="FY438" s="1154"/>
      <c r="FZ438" s="1153"/>
      <c r="GA438" s="1154"/>
      <c r="GB438" s="1153"/>
      <c r="GC438" s="1154"/>
      <c r="GE438" s="1152"/>
      <c r="GF438" s="1152"/>
      <c r="GG438" s="1161"/>
      <c r="GH438" s="1152"/>
      <c r="GI438" s="633" t="str">
        <f t="shared" ref="GI438:HR438" si="1166">IF(GI422="grey","grey",IF($GG437="grey","grey",IF(S438="","yellow",IF(COUNTIF($CW$6:$CW$7,S438)&gt;0,"","red"))))</f>
        <v>grey</v>
      </c>
      <c r="GJ438" s="633" t="str">
        <f t="shared" si="1166"/>
        <v>grey</v>
      </c>
      <c r="GK438" s="633" t="str">
        <f t="shared" si="1166"/>
        <v>grey</v>
      </c>
      <c r="GL438" s="633" t="str">
        <f t="shared" si="1166"/>
        <v>grey</v>
      </c>
      <c r="GM438" s="633" t="str">
        <f t="shared" si="1166"/>
        <v>grey</v>
      </c>
      <c r="GN438" s="633" t="str">
        <f t="shared" si="1166"/>
        <v>grey</v>
      </c>
      <c r="GO438" s="633" t="str">
        <f t="shared" si="1166"/>
        <v>grey</v>
      </c>
      <c r="GP438" s="633" t="str">
        <f t="shared" si="1166"/>
        <v>grey</v>
      </c>
      <c r="GQ438" s="633" t="str">
        <f t="shared" si="1166"/>
        <v>grey</v>
      </c>
      <c r="GR438" s="633" t="str">
        <f t="shared" si="1166"/>
        <v>grey</v>
      </c>
      <c r="GS438" s="633" t="str">
        <f t="shared" si="1166"/>
        <v>grey</v>
      </c>
      <c r="GT438" s="633" t="str">
        <f t="shared" si="1166"/>
        <v>grey</v>
      </c>
      <c r="GU438" s="633" t="str">
        <f t="shared" si="1166"/>
        <v>grey</v>
      </c>
      <c r="GV438" s="633" t="str">
        <f t="shared" si="1166"/>
        <v>grey</v>
      </c>
      <c r="GW438" s="633" t="str">
        <f t="shared" si="1166"/>
        <v>grey</v>
      </c>
      <c r="GX438" s="633" t="str">
        <f t="shared" si="1166"/>
        <v>grey</v>
      </c>
      <c r="GY438" s="633" t="str">
        <f t="shared" si="1166"/>
        <v>grey</v>
      </c>
      <c r="GZ438" s="633" t="str">
        <f t="shared" si="1166"/>
        <v>grey</v>
      </c>
      <c r="HA438" s="633" t="str">
        <f t="shared" si="1166"/>
        <v>grey</v>
      </c>
      <c r="HB438" s="633" t="str">
        <f t="shared" si="1166"/>
        <v>grey</v>
      </c>
      <c r="HC438" s="633" t="str">
        <f t="shared" si="1166"/>
        <v>grey</v>
      </c>
      <c r="HD438" s="633" t="str">
        <f t="shared" si="1166"/>
        <v>grey</v>
      </c>
      <c r="HE438" s="633" t="str">
        <f t="shared" si="1166"/>
        <v>grey</v>
      </c>
      <c r="HF438" s="633" t="str">
        <f t="shared" si="1166"/>
        <v>grey</v>
      </c>
      <c r="HG438" s="633" t="str">
        <f t="shared" si="1166"/>
        <v>grey</v>
      </c>
      <c r="HH438" s="633" t="str">
        <f t="shared" si="1166"/>
        <v>grey</v>
      </c>
      <c r="HI438" s="633" t="str">
        <f t="shared" si="1166"/>
        <v>grey</v>
      </c>
      <c r="HJ438" s="633" t="str">
        <f t="shared" si="1166"/>
        <v>grey</v>
      </c>
      <c r="HK438" s="633" t="str">
        <f t="shared" si="1166"/>
        <v>grey</v>
      </c>
      <c r="HL438" s="633" t="str">
        <f t="shared" si="1166"/>
        <v>grey</v>
      </c>
      <c r="HM438" s="633" t="str">
        <f t="shared" si="1166"/>
        <v>grey</v>
      </c>
      <c r="HN438" s="633" t="str">
        <f t="shared" si="1166"/>
        <v>grey</v>
      </c>
      <c r="HO438" s="633" t="str">
        <f t="shared" si="1166"/>
        <v>grey</v>
      </c>
      <c r="HP438" s="633" t="str">
        <f t="shared" si="1166"/>
        <v>grey</v>
      </c>
      <c r="HQ438" s="633" t="str">
        <f t="shared" si="1166"/>
        <v>grey</v>
      </c>
      <c r="HR438" s="633" t="str">
        <f t="shared" si="1166"/>
        <v>grey</v>
      </c>
      <c r="HS438" s="1163"/>
      <c r="HT438" s="1152"/>
      <c r="HU438" s="1161"/>
    </row>
    <row r="439" spans="2:229">
      <c r="B439" s="1175" t="str">
        <f>IFERROR(INDEX($DV:$DV,ROW()),"")&amp;""</f>
        <v/>
      </c>
      <c r="C439" s="1176"/>
      <c r="D439" s="1177" t="str">
        <f>IFERROR(INDEX($DX:$DX,ROW()),"")&amp;""</f>
        <v/>
      </c>
      <c r="E439" s="1176"/>
      <c r="F439" s="1175" t="str">
        <f>IFERROR(INDEX($DZ:$DZ,ROW()),"")&amp;""</f>
        <v/>
      </c>
      <c r="G439" s="1176"/>
      <c r="H439" s="1175" t="str">
        <f>IFERROR(INDEX($EB:$EB,ROW()),"")&amp;""</f>
        <v/>
      </c>
      <c r="I439" s="1176"/>
      <c r="J439" s="1175" t="str">
        <f>IFERROR(INDEX($ED:$ED,ROW()),"")&amp;""</f>
        <v/>
      </c>
      <c r="K439" s="1176"/>
      <c r="L439" s="1175" t="str">
        <f>IFERROR(INDEX($EF:$EF,ROW()),"")&amp;""</f>
        <v/>
      </c>
      <c r="M439" s="1176"/>
      <c r="O439" s="1151">
        <v>8</v>
      </c>
      <c r="P439" s="1151" t="str">
        <f>IFERROR(INDEX(内線情報!$C$5:$C$54,MATCH($Q439,内線情報!$B$5:$B$54,0)),"")&amp;""</f>
        <v/>
      </c>
      <c r="Q439" s="1160"/>
      <c r="R439" s="1151" t="str">
        <f>IFERROR(INDEX(内線情報!$D$5:$D$54,MATCH($Q439,内線情報!$B$5:$B$54,0)),"")&amp;""</f>
        <v/>
      </c>
      <c r="S439" s="634" t="s">
        <v>643</v>
      </c>
      <c r="T439" s="634" t="s">
        <v>643</v>
      </c>
      <c r="U439" s="634" t="s">
        <v>643</v>
      </c>
      <c r="V439" s="634" t="s">
        <v>643</v>
      </c>
      <c r="W439" s="634" t="s">
        <v>643</v>
      </c>
      <c r="X439" s="634" t="s">
        <v>643</v>
      </c>
      <c r="Y439" s="634" t="s">
        <v>643</v>
      </c>
      <c r="Z439" s="634" t="s">
        <v>643</v>
      </c>
      <c r="AA439" s="634" t="s">
        <v>643</v>
      </c>
      <c r="AB439" s="634" t="s">
        <v>643</v>
      </c>
      <c r="AC439" s="634" t="s">
        <v>643</v>
      </c>
      <c r="AD439" s="634" t="s">
        <v>643</v>
      </c>
      <c r="AE439" s="634" t="s">
        <v>643</v>
      </c>
      <c r="AF439" s="634" t="s">
        <v>643</v>
      </c>
      <c r="AG439" s="634" t="s">
        <v>643</v>
      </c>
      <c r="AH439" s="634" t="s">
        <v>643</v>
      </c>
      <c r="AI439" s="634" t="s">
        <v>643</v>
      </c>
      <c r="AJ439" s="634" t="s">
        <v>643</v>
      </c>
      <c r="AK439" s="634" t="s">
        <v>643</v>
      </c>
      <c r="AL439" s="634" t="s">
        <v>643</v>
      </c>
      <c r="AM439" s="634" t="s">
        <v>643</v>
      </c>
      <c r="AN439" s="634" t="s">
        <v>643</v>
      </c>
      <c r="AO439" s="634" t="s">
        <v>643</v>
      </c>
      <c r="AP439" s="634" t="s">
        <v>643</v>
      </c>
      <c r="AQ439" s="634" t="s">
        <v>643</v>
      </c>
      <c r="AR439" s="634" t="s">
        <v>643</v>
      </c>
      <c r="AS439" s="634" t="s">
        <v>643</v>
      </c>
      <c r="AT439" s="634" t="s">
        <v>643</v>
      </c>
      <c r="AU439" s="634" t="s">
        <v>643</v>
      </c>
      <c r="AV439" s="634" t="s">
        <v>643</v>
      </c>
      <c r="AW439" s="634" t="s">
        <v>643</v>
      </c>
      <c r="AX439" s="634" t="s">
        <v>643</v>
      </c>
      <c r="AY439" s="634" t="s">
        <v>643</v>
      </c>
      <c r="AZ439" s="634" t="s">
        <v>643</v>
      </c>
      <c r="BA439" s="634" t="s">
        <v>643</v>
      </c>
      <c r="BB439" s="634" t="s">
        <v>643</v>
      </c>
      <c r="BC439" s="1178" t="s">
        <v>643</v>
      </c>
      <c r="BD439" s="1151" t="str">
        <f>IFERROR(IF(Q439="","",IF(ISBLANK(INDEX(内線情報!$G$5:$G$54,Q439)),1,DS439)),"")&amp;""</f>
        <v/>
      </c>
      <c r="BE439" s="1180"/>
      <c r="BP439" s="50" t="s">
        <v>585</v>
      </c>
      <c r="BQ439" s="50" t="str">
        <f>IF(C437="","",INDEX(外線情報!$K$5:$K$16,C437,1))&amp;""</f>
        <v/>
      </c>
      <c r="BR439" s="50" t="s">
        <v>417</v>
      </c>
      <c r="BS439" s="50" t="str">
        <f>IF(C437="","",INDEX(NK･NKG!$CG$5:$CG$52,C437,1))&amp;""</f>
        <v/>
      </c>
      <c r="BT439" s="50" t="s">
        <v>585</v>
      </c>
      <c r="BU439" s="50" t="str">
        <f>IF(E437="","",INDEX(外線情報!$K$5:$K$16,E437,1))&amp;""</f>
        <v/>
      </c>
      <c r="BV439" s="50" t="s">
        <v>417</v>
      </c>
      <c r="BW439" s="50" t="str">
        <f>IF(E437="","",INDEX(NK･NKG!$CG$5:$CG$52,E437,1))&amp;""</f>
        <v/>
      </c>
      <c r="BX439" s="50" t="s">
        <v>585</v>
      </c>
      <c r="BY439" s="50" t="str">
        <f>IF(G437="","",INDEX(外線情報!$K$5:$K$16,G437,1))&amp;""</f>
        <v/>
      </c>
      <c r="BZ439" s="50" t="s">
        <v>417</v>
      </c>
      <c r="CA439" s="50" t="str">
        <f>IF(G437="","",INDEX(NK･NKG!$CG$5:$CG$52,G437,1))&amp;""</f>
        <v/>
      </c>
      <c r="CB439" s="50" t="s">
        <v>585</v>
      </c>
      <c r="CC439" s="50" t="str">
        <f>IF(I437="","",INDEX(外線情報!$K$5:$K$16,I437,1))&amp;""</f>
        <v/>
      </c>
      <c r="CD439" s="50" t="s">
        <v>417</v>
      </c>
      <c r="CE439" s="50" t="str">
        <f>IF(I437="","",INDEX(NK･NKG!$CG$5:$CG$52,I437,1))&amp;""</f>
        <v/>
      </c>
      <c r="CF439" s="50" t="s">
        <v>585</v>
      </c>
      <c r="CG439" s="50" t="str">
        <f>IF(K437="","",INDEX(外線情報!$K$5:$K$16,K437,1))&amp;""</f>
        <v/>
      </c>
      <c r="CH439" s="50" t="s">
        <v>417</v>
      </c>
      <c r="CI439" s="50" t="str">
        <f>IF(K437="","",INDEX(NK･NKG!$CG$5:$CG$52,K437,1))&amp;""</f>
        <v/>
      </c>
      <c r="CJ439" s="50" t="s">
        <v>585</v>
      </c>
      <c r="CK439" s="50" t="str">
        <f>IF(M437="","",INDEX(外線情報!$K$5:$K$16,M437,1))&amp;""</f>
        <v/>
      </c>
      <c r="CL439" s="50" t="s">
        <v>417</v>
      </c>
      <c r="CM439" s="50" t="str">
        <f>IF(M437="","",INDEX(NK･NKG!$CG$5:$CG$52,M437,1))&amp;""</f>
        <v/>
      </c>
      <c r="DA439" s="1153" t="str">
        <f t="shared" ref="DA439" si="1167">IF(DA436="grey","grey","")</f>
        <v>grey</v>
      </c>
      <c r="DB439" s="1154"/>
      <c r="DC439" s="1153" t="str">
        <f t="shared" ref="DC439" si="1168">IF(DC436="grey","grey","")</f>
        <v>grey</v>
      </c>
      <c r="DD439" s="1154"/>
      <c r="DE439" s="1153" t="str">
        <f t="shared" ref="DE439" si="1169">IF(DE436="grey","grey","")</f>
        <v>grey</v>
      </c>
      <c r="DF439" s="1154"/>
      <c r="DG439" s="1153" t="str">
        <f t="shared" ref="DG439" si="1170">IF(DG436="grey","grey","")</f>
        <v>grey</v>
      </c>
      <c r="DH439" s="1154"/>
      <c r="DI439" s="1153" t="str">
        <f t="shared" ref="DI439" si="1171">IF(DI436="grey","grey","")</f>
        <v>grey</v>
      </c>
      <c r="DJ439" s="1154"/>
      <c r="DK439" s="1153" t="str">
        <f t="shared" ref="DK439" si="1172">IF(DK436="grey","grey","")</f>
        <v>grey</v>
      </c>
      <c r="DL439" s="1154"/>
      <c r="DM439" s="22" t="str">
        <f>IFERROR(INDEX(内線情報!$BL$5:$BL$41,MATCH(R439,内線情報!$AI$5:$AI$43,0),1),"")</f>
        <v/>
      </c>
      <c r="DS439" s="1141" t="e">
        <f>INDEX(内線情報!$G$5:$G$54,MATCH(Q439,DK,0))</f>
        <v>#N/A</v>
      </c>
      <c r="DV439" s="1153" t="str">
        <f>IF(B437="IK",BQ439,IF(B437="NK",BS439,""))</f>
        <v/>
      </c>
      <c r="DW439" s="1154"/>
      <c r="DX439" s="1155" t="str">
        <f>IF(D437="IK",BU439,IF(D437="NK",BW439,""))</f>
        <v/>
      </c>
      <c r="DY439" s="1156"/>
      <c r="DZ439" s="1155" t="str">
        <f>IF(F437="IK",BY439,IF(F437="NK",CA439,""))</f>
        <v/>
      </c>
      <c r="EA439" s="1156"/>
      <c r="EB439" s="1155" t="str">
        <f>IF(H437="IK",CC439,IF(H437="NK",CE439,""))</f>
        <v/>
      </c>
      <c r="EC439" s="1156"/>
      <c r="ED439" s="1155" t="str">
        <f>IF(J437="IK",CG439,IF(J437="NK",CI439,""))</f>
        <v/>
      </c>
      <c r="EE439" s="1156"/>
      <c r="EF439" s="1155" t="str">
        <f>IF(L437="IK",CK439,IF(L437="NK",CM439,""))</f>
        <v/>
      </c>
      <c r="EG439" s="1156"/>
      <c r="ET439" s="1153"/>
      <c r="EU439" s="1154"/>
      <c r="EV439" s="1153"/>
      <c r="EW439" s="1154"/>
      <c r="EX439" s="1153"/>
      <c r="EY439" s="1154"/>
      <c r="EZ439" s="1153"/>
      <c r="FA439" s="1154"/>
      <c r="FB439" s="1153"/>
      <c r="FC439" s="1154"/>
      <c r="FD439" s="1153"/>
      <c r="FE439" s="1154"/>
      <c r="FF439" s="411"/>
      <c r="FG439" s="411"/>
      <c r="FH439" s="411"/>
      <c r="FI439" s="411"/>
      <c r="FJ439" s="411"/>
      <c r="FK439" s="411"/>
      <c r="FL439" s="411"/>
      <c r="FM439" s="411"/>
      <c r="FN439" s="411"/>
      <c r="FO439" s="411"/>
      <c r="FP439" s="411"/>
      <c r="FQ439" s="411"/>
      <c r="FR439" s="1153"/>
      <c r="FS439" s="1154"/>
      <c r="FT439" s="1153"/>
      <c r="FU439" s="1154"/>
      <c r="FV439" s="1153"/>
      <c r="FW439" s="1154"/>
      <c r="FX439" s="1153"/>
      <c r="FY439" s="1154"/>
      <c r="FZ439" s="1153"/>
      <c r="GA439" s="1154"/>
      <c r="GB439" s="1153"/>
      <c r="GC439" s="1154"/>
      <c r="GE439" s="1151" t="str">
        <f>IF($GF439="grey","grey","")</f>
        <v>grey</v>
      </c>
      <c r="GF439" s="1151" t="str">
        <f>IF($GG439="grey","grey","")</f>
        <v>grey</v>
      </c>
      <c r="GG439" s="1160" t="str">
        <f>IF(Q439="","grey",IF(COUNTIF(Q:Q,Q439)&gt;1,"red",IF(COUNTIF(_DK,Q439)&gt;0,"","red")))</f>
        <v>grey</v>
      </c>
      <c r="GH439" s="1151" t="str">
        <f>IF($GF439="grey","grey","")</f>
        <v>grey</v>
      </c>
      <c r="GI439" s="633" t="str">
        <f t="shared" ref="GI439:HR439" si="1173">IF(GI422="grey","grey",IF($GG439="grey","grey",IF(S439="","yellow",IF(COUNTIF($CT$6:$CT$21,S439)&gt;0,"","red"))))</f>
        <v>grey</v>
      </c>
      <c r="GJ439" s="633" t="str">
        <f t="shared" si="1173"/>
        <v>grey</v>
      </c>
      <c r="GK439" s="633" t="str">
        <f t="shared" si="1173"/>
        <v>grey</v>
      </c>
      <c r="GL439" s="633" t="str">
        <f t="shared" si="1173"/>
        <v>grey</v>
      </c>
      <c r="GM439" s="633" t="str">
        <f t="shared" si="1173"/>
        <v>grey</v>
      </c>
      <c r="GN439" s="633" t="str">
        <f t="shared" si="1173"/>
        <v>grey</v>
      </c>
      <c r="GO439" s="633" t="str">
        <f t="shared" si="1173"/>
        <v>grey</v>
      </c>
      <c r="GP439" s="633" t="str">
        <f t="shared" si="1173"/>
        <v>grey</v>
      </c>
      <c r="GQ439" s="633" t="str">
        <f t="shared" si="1173"/>
        <v>grey</v>
      </c>
      <c r="GR439" s="633" t="str">
        <f t="shared" si="1173"/>
        <v>grey</v>
      </c>
      <c r="GS439" s="633" t="str">
        <f t="shared" si="1173"/>
        <v>grey</v>
      </c>
      <c r="GT439" s="633" t="str">
        <f t="shared" si="1173"/>
        <v>grey</v>
      </c>
      <c r="GU439" s="633" t="str">
        <f t="shared" si="1173"/>
        <v>grey</v>
      </c>
      <c r="GV439" s="633" t="str">
        <f t="shared" si="1173"/>
        <v>grey</v>
      </c>
      <c r="GW439" s="633" t="str">
        <f t="shared" si="1173"/>
        <v>grey</v>
      </c>
      <c r="GX439" s="633" t="str">
        <f t="shared" si="1173"/>
        <v>grey</v>
      </c>
      <c r="GY439" s="633" t="str">
        <f t="shared" si="1173"/>
        <v>grey</v>
      </c>
      <c r="GZ439" s="633" t="str">
        <f t="shared" si="1173"/>
        <v>grey</v>
      </c>
      <c r="HA439" s="633" t="str">
        <f t="shared" si="1173"/>
        <v>grey</v>
      </c>
      <c r="HB439" s="633" t="str">
        <f t="shared" si="1173"/>
        <v>grey</v>
      </c>
      <c r="HC439" s="633" t="str">
        <f t="shared" si="1173"/>
        <v>grey</v>
      </c>
      <c r="HD439" s="633" t="str">
        <f t="shared" si="1173"/>
        <v>grey</v>
      </c>
      <c r="HE439" s="633" t="str">
        <f t="shared" si="1173"/>
        <v>grey</v>
      </c>
      <c r="HF439" s="633" t="str">
        <f t="shared" si="1173"/>
        <v>grey</v>
      </c>
      <c r="HG439" s="633" t="str">
        <f t="shared" si="1173"/>
        <v>grey</v>
      </c>
      <c r="HH439" s="633" t="str">
        <f t="shared" si="1173"/>
        <v>grey</v>
      </c>
      <c r="HI439" s="633" t="str">
        <f t="shared" si="1173"/>
        <v>grey</v>
      </c>
      <c r="HJ439" s="633" t="str">
        <f t="shared" si="1173"/>
        <v>grey</v>
      </c>
      <c r="HK439" s="633" t="str">
        <f t="shared" si="1173"/>
        <v>grey</v>
      </c>
      <c r="HL439" s="633" t="str">
        <f t="shared" si="1173"/>
        <v>grey</v>
      </c>
      <c r="HM439" s="633" t="str">
        <f t="shared" si="1173"/>
        <v>grey</v>
      </c>
      <c r="HN439" s="633" t="str">
        <f t="shared" si="1173"/>
        <v>grey</v>
      </c>
      <c r="HO439" s="633" t="str">
        <f t="shared" si="1173"/>
        <v>grey</v>
      </c>
      <c r="HP439" s="633" t="str">
        <f t="shared" si="1173"/>
        <v>grey</v>
      </c>
      <c r="HQ439" s="633" t="str">
        <f t="shared" si="1173"/>
        <v>grey</v>
      </c>
      <c r="HR439" s="633" t="str">
        <f t="shared" si="1173"/>
        <v>grey</v>
      </c>
      <c r="HS439" s="1162" t="str">
        <f t="shared" ref="HS439" si="1174">IF($GG439="grey","grey",IF(BC439="","",IF(COUNTIF($CV$6:$CV$7,BC439)&gt;0,"","red")))</f>
        <v>grey</v>
      </c>
      <c r="HT439" s="1151" t="str">
        <f t="shared" ref="HT439:HU439" si="1175">IF($GG439="grey","grey","")</f>
        <v>grey</v>
      </c>
      <c r="HU439" s="1160" t="str">
        <f t="shared" si="1175"/>
        <v>grey</v>
      </c>
    </row>
    <row r="440" spans="2:229">
      <c r="B440" s="1184" t="s">
        <v>1318</v>
      </c>
      <c r="C440" s="1185"/>
      <c r="D440" s="1182" t="s">
        <v>1318</v>
      </c>
      <c r="E440" s="1183"/>
      <c r="F440" s="1184" t="s">
        <v>1318</v>
      </c>
      <c r="G440" s="1185"/>
      <c r="H440" s="1182" t="s">
        <v>1318</v>
      </c>
      <c r="I440" s="1183"/>
      <c r="J440" s="1184" t="s">
        <v>1318</v>
      </c>
      <c r="K440" s="1185"/>
      <c r="L440" s="1182" t="s">
        <v>1318</v>
      </c>
      <c r="M440" s="1183"/>
      <c r="O440" s="1152"/>
      <c r="P440" s="1152"/>
      <c r="Q440" s="1161"/>
      <c r="R440" s="1152"/>
      <c r="S440" s="635" t="s">
        <v>643</v>
      </c>
      <c r="T440" s="635" t="s">
        <v>643</v>
      </c>
      <c r="U440" s="635" t="s">
        <v>643</v>
      </c>
      <c r="V440" s="635" t="s">
        <v>643</v>
      </c>
      <c r="W440" s="635" t="s">
        <v>643</v>
      </c>
      <c r="X440" s="635" t="s">
        <v>643</v>
      </c>
      <c r="Y440" s="635" t="s">
        <v>643</v>
      </c>
      <c r="Z440" s="635" t="s">
        <v>643</v>
      </c>
      <c r="AA440" s="635" t="s">
        <v>643</v>
      </c>
      <c r="AB440" s="635" t="s">
        <v>643</v>
      </c>
      <c r="AC440" s="635" t="s">
        <v>643</v>
      </c>
      <c r="AD440" s="635" t="s">
        <v>643</v>
      </c>
      <c r="AE440" s="635" t="s">
        <v>643</v>
      </c>
      <c r="AF440" s="635" t="s">
        <v>643</v>
      </c>
      <c r="AG440" s="635" t="s">
        <v>643</v>
      </c>
      <c r="AH440" s="635" t="s">
        <v>643</v>
      </c>
      <c r="AI440" s="635" t="s">
        <v>643</v>
      </c>
      <c r="AJ440" s="635" t="s">
        <v>643</v>
      </c>
      <c r="AK440" s="635" t="s">
        <v>643</v>
      </c>
      <c r="AL440" s="635" t="s">
        <v>643</v>
      </c>
      <c r="AM440" s="635" t="s">
        <v>643</v>
      </c>
      <c r="AN440" s="635" t="s">
        <v>643</v>
      </c>
      <c r="AO440" s="635" t="s">
        <v>643</v>
      </c>
      <c r="AP440" s="635" t="s">
        <v>643</v>
      </c>
      <c r="AQ440" s="635" t="s">
        <v>643</v>
      </c>
      <c r="AR440" s="635" t="s">
        <v>643</v>
      </c>
      <c r="AS440" s="635" t="s">
        <v>643</v>
      </c>
      <c r="AT440" s="635" t="s">
        <v>643</v>
      </c>
      <c r="AU440" s="635" t="s">
        <v>643</v>
      </c>
      <c r="AV440" s="635" t="s">
        <v>643</v>
      </c>
      <c r="AW440" s="635" t="s">
        <v>643</v>
      </c>
      <c r="AX440" s="635" t="s">
        <v>643</v>
      </c>
      <c r="AY440" s="635" t="s">
        <v>643</v>
      </c>
      <c r="AZ440" s="635" t="s">
        <v>643</v>
      </c>
      <c r="BA440" s="635" t="s">
        <v>643</v>
      </c>
      <c r="BB440" s="635" t="s">
        <v>643</v>
      </c>
      <c r="BC440" s="1179"/>
      <c r="BD440" s="1152"/>
      <c r="BE440" s="1181"/>
      <c r="BW440" s="50"/>
      <c r="CH440" s="50"/>
      <c r="CI440" s="50"/>
      <c r="DA440" s="1153" t="str">
        <f>IF(DA436="grey","grey",IF(AND(B437&lt;&gt;$BG$7,B437&lt;&gt;$BG$9,B437&lt;&gt;$BG$13,B437&lt;&gt;$BG$12),"grey",IF(B440="","yellow",IF(COUNTIF($CN$6:$CN$32,B440)&gt;0,"","red"))))</f>
        <v>grey</v>
      </c>
      <c r="DB440" s="1154"/>
      <c r="DC440" s="1153" t="str">
        <f>IF(DC436="grey","grey",IF(AND(D437&lt;&gt;$BG$7,D437&lt;&gt;$BG$9,D437&lt;&gt;$BG$13,D437&lt;&gt;$BG$12),"grey",IF(D440="","yellow",IF(COUNTIF($CN$6:$CN$32,D440)&gt;0,"","red"))))</f>
        <v>grey</v>
      </c>
      <c r="DD440" s="1154"/>
      <c r="DE440" s="1164" t="str">
        <f>IF(DE436="grey","grey",IF(AND(F437&lt;&gt;$BG$7,F437&lt;&gt;$BG$9,F437&lt;&gt;$BG$13,F437&lt;&gt;$BG$12),"grey",IF(F440="","yellow",IF(COUNTIF($CN$6:$CN$32,F440)&gt;0,"","red"))))</f>
        <v>grey</v>
      </c>
      <c r="DF440" s="1165"/>
      <c r="DG440" s="1164" t="str">
        <f>IF(DG436="grey","grey",IF(AND(H437&lt;&gt;$BG$7,H437&lt;&gt;$BG$9,H437&lt;&gt;$BG$13,H437&lt;&gt;$BG$12),"grey",IF(H440="","yellow",IF(COUNTIF($CN$6:$CN$32,H440)&gt;0,"","red"))))</f>
        <v>grey</v>
      </c>
      <c r="DH440" s="1165"/>
      <c r="DI440" s="1164" t="str">
        <f>IF(DI436="grey","grey",IF(AND(J437&lt;&gt;$BG$7,J437&lt;&gt;$BG$9,J437&lt;&gt;$BG$13,J437&lt;&gt;$BG$12),"grey",IF(J440="","yellow",IF(COUNTIF($CN$6:$CN$32,J440)&gt;0,"","red"))))</f>
        <v>grey</v>
      </c>
      <c r="DJ440" s="1165"/>
      <c r="DK440" s="1164" t="str">
        <f>IF(DK436="grey","grey",IF(AND(L437&lt;&gt;$BG$7,L437&lt;&gt;$BG$9,L437&lt;&gt;$BG$13,L437&lt;&gt;$BG$12),"grey",IF(L440="","yellow",IF(COUNTIF($CN$6:$CN$32,L440)&gt;0,"","red"))))</f>
        <v>grey</v>
      </c>
      <c r="DL440" s="1165"/>
      <c r="DM440" s="22" t="str">
        <f>IFERROR(INDEX(内線情報!$BL$5:$BL$41,MATCH(R440,内線情報!$AI$5:$AI$43,0),1),"")</f>
        <v/>
      </c>
      <c r="DS440" s="1141"/>
      <c r="DV440" s="1153"/>
      <c r="DW440" s="1154"/>
      <c r="DX440" s="1153"/>
      <c r="DY440" s="1154"/>
      <c r="DZ440" s="1153"/>
      <c r="EA440" s="1154"/>
      <c r="EB440" s="1153"/>
      <c r="EC440" s="1154"/>
      <c r="ED440" s="1153"/>
      <c r="EE440" s="1154"/>
      <c r="EF440" s="1153"/>
      <c r="EG440" s="1154"/>
      <c r="ET440" s="1153"/>
      <c r="EU440" s="1154"/>
      <c r="EV440" s="1153"/>
      <c r="EW440" s="1154"/>
      <c r="EX440" s="1153"/>
      <c r="EY440" s="1154"/>
      <c r="EZ440" s="1153"/>
      <c r="FA440" s="1154"/>
      <c r="FB440" s="1153"/>
      <c r="FC440" s="1154"/>
      <c r="FD440" s="1153"/>
      <c r="FE440" s="1154"/>
      <c r="FF440" s="411"/>
      <c r="FG440" s="411"/>
      <c r="FH440" s="411"/>
      <c r="FI440" s="411"/>
      <c r="FJ440" s="411"/>
      <c r="FK440" s="411"/>
      <c r="FL440" s="411"/>
      <c r="FM440" s="411"/>
      <c r="FN440" s="411"/>
      <c r="FO440" s="411"/>
      <c r="FP440" s="411"/>
      <c r="FQ440" s="411"/>
      <c r="FR440" s="1153"/>
      <c r="FS440" s="1154"/>
      <c r="FT440" s="1153"/>
      <c r="FU440" s="1154"/>
      <c r="FV440" s="1153"/>
      <c r="FW440" s="1154"/>
      <c r="FX440" s="1153"/>
      <c r="FY440" s="1154"/>
      <c r="FZ440" s="1153"/>
      <c r="GA440" s="1154"/>
      <c r="GB440" s="1153"/>
      <c r="GC440" s="1154"/>
      <c r="GE440" s="1152"/>
      <c r="GF440" s="1152"/>
      <c r="GG440" s="1161"/>
      <c r="GH440" s="1152"/>
      <c r="GI440" s="633" t="str">
        <f t="shared" ref="GI440:HR440" si="1176">IF(GI422="grey","grey",IF($GG439="grey","grey",IF(S440="","yellow",IF(COUNTIF($CW$6:$CW$7,S440)&gt;0,"","red"))))</f>
        <v>grey</v>
      </c>
      <c r="GJ440" s="633" t="str">
        <f t="shared" si="1176"/>
        <v>grey</v>
      </c>
      <c r="GK440" s="633" t="str">
        <f t="shared" si="1176"/>
        <v>grey</v>
      </c>
      <c r="GL440" s="633" t="str">
        <f t="shared" si="1176"/>
        <v>grey</v>
      </c>
      <c r="GM440" s="633" t="str">
        <f t="shared" si="1176"/>
        <v>grey</v>
      </c>
      <c r="GN440" s="633" t="str">
        <f t="shared" si="1176"/>
        <v>grey</v>
      </c>
      <c r="GO440" s="633" t="str">
        <f t="shared" si="1176"/>
        <v>grey</v>
      </c>
      <c r="GP440" s="633" t="str">
        <f t="shared" si="1176"/>
        <v>grey</v>
      </c>
      <c r="GQ440" s="633" t="str">
        <f t="shared" si="1176"/>
        <v>grey</v>
      </c>
      <c r="GR440" s="633" t="str">
        <f t="shared" si="1176"/>
        <v>grey</v>
      </c>
      <c r="GS440" s="633" t="str">
        <f t="shared" si="1176"/>
        <v>grey</v>
      </c>
      <c r="GT440" s="633" t="str">
        <f t="shared" si="1176"/>
        <v>grey</v>
      </c>
      <c r="GU440" s="633" t="str">
        <f t="shared" si="1176"/>
        <v>grey</v>
      </c>
      <c r="GV440" s="633" t="str">
        <f t="shared" si="1176"/>
        <v>grey</v>
      </c>
      <c r="GW440" s="633" t="str">
        <f t="shared" si="1176"/>
        <v>grey</v>
      </c>
      <c r="GX440" s="633" t="str">
        <f t="shared" si="1176"/>
        <v>grey</v>
      </c>
      <c r="GY440" s="633" t="str">
        <f t="shared" si="1176"/>
        <v>grey</v>
      </c>
      <c r="GZ440" s="633" t="str">
        <f t="shared" si="1176"/>
        <v>grey</v>
      </c>
      <c r="HA440" s="633" t="str">
        <f t="shared" si="1176"/>
        <v>grey</v>
      </c>
      <c r="HB440" s="633" t="str">
        <f t="shared" si="1176"/>
        <v>grey</v>
      </c>
      <c r="HC440" s="633" t="str">
        <f t="shared" si="1176"/>
        <v>grey</v>
      </c>
      <c r="HD440" s="633" t="str">
        <f t="shared" si="1176"/>
        <v>grey</v>
      </c>
      <c r="HE440" s="633" t="str">
        <f t="shared" si="1176"/>
        <v>grey</v>
      </c>
      <c r="HF440" s="633" t="str">
        <f t="shared" si="1176"/>
        <v>grey</v>
      </c>
      <c r="HG440" s="633" t="str">
        <f t="shared" si="1176"/>
        <v>grey</v>
      </c>
      <c r="HH440" s="633" t="str">
        <f t="shared" si="1176"/>
        <v>grey</v>
      </c>
      <c r="HI440" s="633" t="str">
        <f t="shared" si="1176"/>
        <v>grey</v>
      </c>
      <c r="HJ440" s="633" t="str">
        <f t="shared" si="1176"/>
        <v>grey</v>
      </c>
      <c r="HK440" s="633" t="str">
        <f t="shared" si="1176"/>
        <v>grey</v>
      </c>
      <c r="HL440" s="633" t="str">
        <f t="shared" si="1176"/>
        <v>grey</v>
      </c>
      <c r="HM440" s="633" t="str">
        <f t="shared" si="1176"/>
        <v>grey</v>
      </c>
      <c r="HN440" s="633" t="str">
        <f t="shared" si="1176"/>
        <v>grey</v>
      </c>
      <c r="HO440" s="633" t="str">
        <f t="shared" si="1176"/>
        <v>grey</v>
      </c>
      <c r="HP440" s="633" t="str">
        <f t="shared" si="1176"/>
        <v>grey</v>
      </c>
      <c r="HQ440" s="633" t="str">
        <f t="shared" si="1176"/>
        <v>grey</v>
      </c>
      <c r="HR440" s="633" t="str">
        <f t="shared" si="1176"/>
        <v>grey</v>
      </c>
      <c r="HS440" s="1163"/>
      <c r="HT440" s="1152"/>
      <c r="HU440" s="1161"/>
    </row>
    <row r="441" spans="2:229">
      <c r="B441" s="1186" t="s">
        <v>309</v>
      </c>
      <c r="C441" s="1187"/>
      <c r="D441" s="1186" t="s">
        <v>310</v>
      </c>
      <c r="E441" s="1187"/>
      <c r="F441" s="1186" t="s">
        <v>311</v>
      </c>
      <c r="G441" s="1187"/>
      <c r="H441" s="1186" t="s">
        <v>312</v>
      </c>
      <c r="I441" s="1187"/>
      <c r="J441" s="1186" t="s">
        <v>313</v>
      </c>
      <c r="K441" s="1187"/>
      <c r="L441" s="1186" t="s">
        <v>314</v>
      </c>
      <c r="M441" s="1187"/>
      <c r="O441" s="1151">
        <v>9</v>
      </c>
      <c r="P441" s="1151" t="str">
        <f>IFERROR(INDEX(内線情報!$C$5:$C$54,MATCH($Q441,内線情報!$B$5:$B$54,0)),"")&amp;""</f>
        <v/>
      </c>
      <c r="Q441" s="1160"/>
      <c r="R441" s="1151" t="str">
        <f>IFERROR(INDEX(内線情報!$D$5:$D$54,MATCH($Q441,内線情報!$B$5:$B$54,0)),"")&amp;""</f>
        <v/>
      </c>
      <c r="S441" s="634" t="s">
        <v>643</v>
      </c>
      <c r="T441" s="634" t="s">
        <v>643</v>
      </c>
      <c r="U441" s="634" t="s">
        <v>643</v>
      </c>
      <c r="V441" s="634" t="s">
        <v>643</v>
      </c>
      <c r="W441" s="634" t="s">
        <v>643</v>
      </c>
      <c r="X441" s="634" t="s">
        <v>643</v>
      </c>
      <c r="Y441" s="634" t="s">
        <v>643</v>
      </c>
      <c r="Z441" s="634" t="s">
        <v>643</v>
      </c>
      <c r="AA441" s="634" t="s">
        <v>643</v>
      </c>
      <c r="AB441" s="634" t="s">
        <v>643</v>
      </c>
      <c r="AC441" s="634" t="s">
        <v>643</v>
      </c>
      <c r="AD441" s="634" t="s">
        <v>643</v>
      </c>
      <c r="AE441" s="634" t="s">
        <v>643</v>
      </c>
      <c r="AF441" s="634" t="s">
        <v>643</v>
      </c>
      <c r="AG441" s="634" t="s">
        <v>643</v>
      </c>
      <c r="AH441" s="634" t="s">
        <v>643</v>
      </c>
      <c r="AI441" s="634" t="s">
        <v>643</v>
      </c>
      <c r="AJ441" s="634" t="s">
        <v>643</v>
      </c>
      <c r="AK441" s="634" t="s">
        <v>643</v>
      </c>
      <c r="AL441" s="634" t="s">
        <v>643</v>
      </c>
      <c r="AM441" s="634" t="s">
        <v>643</v>
      </c>
      <c r="AN441" s="634" t="s">
        <v>643</v>
      </c>
      <c r="AO441" s="634" t="s">
        <v>643</v>
      </c>
      <c r="AP441" s="634" t="s">
        <v>643</v>
      </c>
      <c r="AQ441" s="634" t="s">
        <v>643</v>
      </c>
      <c r="AR441" s="634" t="s">
        <v>643</v>
      </c>
      <c r="AS441" s="634" t="s">
        <v>643</v>
      </c>
      <c r="AT441" s="634" t="s">
        <v>643</v>
      </c>
      <c r="AU441" s="634" t="s">
        <v>643</v>
      </c>
      <c r="AV441" s="634" t="s">
        <v>643</v>
      </c>
      <c r="AW441" s="634" t="s">
        <v>643</v>
      </c>
      <c r="AX441" s="634" t="s">
        <v>643</v>
      </c>
      <c r="AY441" s="634" t="s">
        <v>643</v>
      </c>
      <c r="AZ441" s="634" t="s">
        <v>643</v>
      </c>
      <c r="BA441" s="634" t="s">
        <v>643</v>
      </c>
      <c r="BB441" s="634" t="s">
        <v>643</v>
      </c>
      <c r="BC441" s="1178" t="s">
        <v>643</v>
      </c>
      <c r="BD441" s="1151" t="str">
        <f>IFERROR(IF(Q441="","",IF(ISBLANK(INDEX(内線情報!$G$5:$G$54,Q441)),1,DS441)),"")&amp;""</f>
        <v/>
      </c>
      <c r="BE441" s="1180"/>
      <c r="BQ441" s="52"/>
      <c r="BS441" s="52"/>
      <c r="BU441" s="52"/>
      <c r="BV441" s="50"/>
      <c r="BW441" s="52"/>
      <c r="BY441" s="52"/>
      <c r="CA441" s="52"/>
      <c r="CC441" s="52"/>
      <c r="CE441" s="52"/>
      <c r="CG441" s="52"/>
      <c r="CH441" s="50"/>
      <c r="CI441" s="52"/>
      <c r="CK441" s="52"/>
      <c r="CM441" s="52"/>
      <c r="DA441" s="1166" t="str">
        <f>IFERROR(IF(COUNT(Q425:Q450)&gt;0,IF($DN424&lt;36,"grey",B441),"grey"),B441)</f>
        <v>grey</v>
      </c>
      <c r="DB441" s="1167"/>
      <c r="DC441" s="1166" t="str">
        <f>IFERROR(IF(COUNT(Q425:Q450)&gt;0,IF($DN424&lt;36,"grey",D441),"grey"),D441)</f>
        <v>grey</v>
      </c>
      <c r="DD441" s="1167"/>
      <c r="DE441" s="1166" t="str">
        <f>IFERROR(IF(COUNT(Q425:Q450)&gt;0,IF($DN424&lt;36,"grey",F441),"grey"),F441)</f>
        <v>grey</v>
      </c>
      <c r="DF441" s="1167"/>
      <c r="DG441" s="1166" t="str">
        <f>IFERROR(IF(COUNT(Q425:Q450)&gt;0,IF($DN424&lt;36,"grey",H441),"grey"),H441)</f>
        <v>grey</v>
      </c>
      <c r="DH441" s="1167"/>
      <c r="DI441" s="1166" t="str">
        <f>IFERROR(IF(COUNT(Q425:Q450)&gt;0,IF($DN424&lt;36,"grey",J441),"grey"),J441)</f>
        <v>grey</v>
      </c>
      <c r="DJ441" s="1167"/>
      <c r="DK441" s="1166" t="str">
        <f>IFERROR(IF(COUNT(Q425:Q450)&gt;0,IF($DN424&lt;36,"grey",L441),"grey"),L441)</f>
        <v>grey</v>
      </c>
      <c r="DL441" s="1167"/>
      <c r="DM441" s="22" t="str">
        <f>IFERROR(INDEX(内線情報!$BL$5:$BL$41,MATCH(R441,内線情報!$AI$5:$AI$43,0),1),"")</f>
        <v/>
      </c>
      <c r="DS441" s="1141" t="e">
        <f>INDEX(内線情報!$G$5:$G$54,MATCH(Q441,DK,0))</f>
        <v>#N/A</v>
      </c>
      <c r="DV441" s="1166"/>
      <c r="DW441" s="1167"/>
      <c r="DX441" s="1166"/>
      <c r="DY441" s="1167"/>
      <c r="DZ441" s="1166"/>
      <c r="EA441" s="1167"/>
      <c r="EB441" s="1166"/>
      <c r="EC441" s="1167"/>
      <c r="ED441" s="1166"/>
      <c r="EE441" s="1167"/>
      <c r="EF441" s="1166"/>
      <c r="EG441" s="1167"/>
      <c r="ET441" s="1166"/>
      <c r="EU441" s="1167"/>
      <c r="EV441" s="1166"/>
      <c r="EW441" s="1167"/>
      <c r="EX441" s="1166"/>
      <c r="EY441" s="1167"/>
      <c r="EZ441" s="1166"/>
      <c r="FA441" s="1167"/>
      <c r="FB441" s="1166"/>
      <c r="FC441" s="1167"/>
      <c r="FD441" s="1166"/>
      <c r="FE441" s="1167"/>
      <c r="FF441" s="420"/>
      <c r="FG441" s="420"/>
      <c r="FH441" s="420"/>
      <c r="FI441" s="420"/>
      <c r="FJ441" s="420"/>
      <c r="FK441" s="420"/>
      <c r="FL441" s="420"/>
      <c r="FM441" s="420"/>
      <c r="FN441" s="420"/>
      <c r="FO441" s="420"/>
      <c r="FP441" s="420"/>
      <c r="FQ441" s="420"/>
      <c r="FR441" s="1166"/>
      <c r="FS441" s="1167"/>
      <c r="FT441" s="1166"/>
      <c r="FU441" s="1167"/>
      <c r="FV441" s="1166"/>
      <c r="FW441" s="1167"/>
      <c r="FX441" s="1166"/>
      <c r="FY441" s="1167"/>
      <c r="FZ441" s="1166"/>
      <c r="GA441" s="1167"/>
      <c r="GB441" s="1166"/>
      <c r="GC441" s="1167"/>
      <c r="GE441" s="1151" t="str">
        <f>IF($GF441="grey","grey","")</f>
        <v>grey</v>
      </c>
      <c r="GF441" s="1151" t="str">
        <f>IF($GG441="grey","grey","")</f>
        <v>grey</v>
      </c>
      <c r="GG441" s="1160" t="str">
        <f>IF(Q441="","grey",IF(COUNTIF(Q:Q,Q441)&gt;1,"red",IF(COUNTIF(_DK,Q441)&gt;0,"","red")))</f>
        <v>grey</v>
      </c>
      <c r="GH441" s="1151" t="str">
        <f>IF($GF441="grey","grey","")</f>
        <v>grey</v>
      </c>
      <c r="GI441" s="633" t="str">
        <f t="shared" ref="GI441:HR441" si="1177">IF(GI422="grey","grey",IF($GG441="grey","grey",IF(S441="","yellow",IF(COUNTIF($CT$6:$CT$21,S441)&gt;0,"","red"))))</f>
        <v>grey</v>
      </c>
      <c r="GJ441" s="633" t="str">
        <f t="shared" si="1177"/>
        <v>grey</v>
      </c>
      <c r="GK441" s="633" t="str">
        <f t="shared" si="1177"/>
        <v>grey</v>
      </c>
      <c r="GL441" s="633" t="str">
        <f t="shared" si="1177"/>
        <v>grey</v>
      </c>
      <c r="GM441" s="633" t="str">
        <f t="shared" si="1177"/>
        <v>grey</v>
      </c>
      <c r="GN441" s="633" t="str">
        <f t="shared" si="1177"/>
        <v>grey</v>
      </c>
      <c r="GO441" s="633" t="str">
        <f t="shared" si="1177"/>
        <v>grey</v>
      </c>
      <c r="GP441" s="633" t="str">
        <f t="shared" si="1177"/>
        <v>grey</v>
      </c>
      <c r="GQ441" s="633" t="str">
        <f t="shared" si="1177"/>
        <v>grey</v>
      </c>
      <c r="GR441" s="633" t="str">
        <f t="shared" si="1177"/>
        <v>grey</v>
      </c>
      <c r="GS441" s="633" t="str">
        <f t="shared" si="1177"/>
        <v>grey</v>
      </c>
      <c r="GT441" s="633" t="str">
        <f t="shared" si="1177"/>
        <v>grey</v>
      </c>
      <c r="GU441" s="633" t="str">
        <f t="shared" si="1177"/>
        <v>grey</v>
      </c>
      <c r="GV441" s="633" t="str">
        <f t="shared" si="1177"/>
        <v>grey</v>
      </c>
      <c r="GW441" s="633" t="str">
        <f t="shared" si="1177"/>
        <v>grey</v>
      </c>
      <c r="GX441" s="633" t="str">
        <f t="shared" si="1177"/>
        <v>grey</v>
      </c>
      <c r="GY441" s="633" t="str">
        <f t="shared" si="1177"/>
        <v>grey</v>
      </c>
      <c r="GZ441" s="633" t="str">
        <f t="shared" si="1177"/>
        <v>grey</v>
      </c>
      <c r="HA441" s="633" t="str">
        <f t="shared" si="1177"/>
        <v>grey</v>
      </c>
      <c r="HB441" s="633" t="str">
        <f t="shared" si="1177"/>
        <v>grey</v>
      </c>
      <c r="HC441" s="633" t="str">
        <f t="shared" si="1177"/>
        <v>grey</v>
      </c>
      <c r="HD441" s="633" t="str">
        <f t="shared" si="1177"/>
        <v>grey</v>
      </c>
      <c r="HE441" s="633" t="str">
        <f t="shared" si="1177"/>
        <v>grey</v>
      </c>
      <c r="HF441" s="633" t="str">
        <f t="shared" si="1177"/>
        <v>grey</v>
      </c>
      <c r="HG441" s="633" t="str">
        <f t="shared" si="1177"/>
        <v>grey</v>
      </c>
      <c r="HH441" s="633" t="str">
        <f t="shared" si="1177"/>
        <v>grey</v>
      </c>
      <c r="HI441" s="633" t="str">
        <f t="shared" si="1177"/>
        <v>grey</v>
      </c>
      <c r="HJ441" s="633" t="str">
        <f t="shared" si="1177"/>
        <v>grey</v>
      </c>
      <c r="HK441" s="633" t="str">
        <f t="shared" si="1177"/>
        <v>grey</v>
      </c>
      <c r="HL441" s="633" t="str">
        <f t="shared" si="1177"/>
        <v>grey</v>
      </c>
      <c r="HM441" s="633" t="str">
        <f t="shared" si="1177"/>
        <v>grey</v>
      </c>
      <c r="HN441" s="633" t="str">
        <f t="shared" si="1177"/>
        <v>grey</v>
      </c>
      <c r="HO441" s="633" t="str">
        <f t="shared" si="1177"/>
        <v>grey</v>
      </c>
      <c r="HP441" s="633" t="str">
        <f t="shared" si="1177"/>
        <v>grey</v>
      </c>
      <c r="HQ441" s="633" t="str">
        <f t="shared" si="1177"/>
        <v>grey</v>
      </c>
      <c r="HR441" s="633" t="str">
        <f t="shared" si="1177"/>
        <v>grey</v>
      </c>
      <c r="HS441" s="1162" t="str">
        <f t="shared" ref="HS441" si="1178">IF($GG441="grey","grey",IF(BC441="","",IF(COUNTIF($CV$6:$CV$7,BC441)&gt;0,"","red")))</f>
        <v>grey</v>
      </c>
      <c r="HT441" s="1151" t="str">
        <f t="shared" ref="HT441:HU441" si="1179">IF($GG441="grey","grey","")</f>
        <v>grey</v>
      </c>
      <c r="HU441" s="1160" t="str">
        <f t="shared" si="1179"/>
        <v>grey</v>
      </c>
    </row>
    <row r="442" spans="2:229">
      <c r="B442" s="34" t="s">
        <v>57</v>
      </c>
      <c r="C442" s="35"/>
      <c r="D442" s="34" t="s">
        <v>57</v>
      </c>
      <c r="E442" s="35"/>
      <c r="F442" s="34" t="s">
        <v>57</v>
      </c>
      <c r="G442" s="35"/>
      <c r="H442" s="34" t="s">
        <v>57</v>
      </c>
      <c r="I442" s="35"/>
      <c r="J442" s="34" t="s">
        <v>57</v>
      </c>
      <c r="K442" s="35"/>
      <c r="L442" s="34" t="s">
        <v>57</v>
      </c>
      <c r="M442" s="35"/>
      <c r="O442" s="1152"/>
      <c r="P442" s="1152"/>
      <c r="Q442" s="1161"/>
      <c r="R442" s="1152"/>
      <c r="S442" s="635" t="s">
        <v>643</v>
      </c>
      <c r="T442" s="635" t="s">
        <v>643</v>
      </c>
      <c r="U442" s="635" t="s">
        <v>643</v>
      </c>
      <c r="V442" s="635" t="s">
        <v>643</v>
      </c>
      <c r="W442" s="635" t="s">
        <v>643</v>
      </c>
      <c r="X442" s="635" t="s">
        <v>643</v>
      </c>
      <c r="Y442" s="635" t="s">
        <v>643</v>
      </c>
      <c r="Z442" s="635" t="s">
        <v>643</v>
      </c>
      <c r="AA442" s="635" t="s">
        <v>643</v>
      </c>
      <c r="AB442" s="635" t="s">
        <v>643</v>
      </c>
      <c r="AC442" s="635" t="s">
        <v>643</v>
      </c>
      <c r="AD442" s="635" t="s">
        <v>643</v>
      </c>
      <c r="AE442" s="635" t="s">
        <v>643</v>
      </c>
      <c r="AF442" s="635" t="s">
        <v>643</v>
      </c>
      <c r="AG442" s="635" t="s">
        <v>643</v>
      </c>
      <c r="AH442" s="635" t="s">
        <v>643</v>
      </c>
      <c r="AI442" s="635" t="s">
        <v>643</v>
      </c>
      <c r="AJ442" s="635" t="s">
        <v>643</v>
      </c>
      <c r="AK442" s="635" t="s">
        <v>643</v>
      </c>
      <c r="AL442" s="635" t="s">
        <v>643</v>
      </c>
      <c r="AM442" s="635" t="s">
        <v>643</v>
      </c>
      <c r="AN442" s="635" t="s">
        <v>643</v>
      </c>
      <c r="AO442" s="635" t="s">
        <v>643</v>
      </c>
      <c r="AP442" s="635" t="s">
        <v>643</v>
      </c>
      <c r="AQ442" s="635" t="s">
        <v>643</v>
      </c>
      <c r="AR442" s="635" t="s">
        <v>643</v>
      </c>
      <c r="AS442" s="635" t="s">
        <v>643</v>
      </c>
      <c r="AT442" s="635" t="s">
        <v>643</v>
      </c>
      <c r="AU442" s="635" t="s">
        <v>643</v>
      </c>
      <c r="AV442" s="635" t="s">
        <v>643</v>
      </c>
      <c r="AW442" s="635" t="s">
        <v>643</v>
      </c>
      <c r="AX442" s="635" t="s">
        <v>643</v>
      </c>
      <c r="AY442" s="635" t="s">
        <v>643</v>
      </c>
      <c r="AZ442" s="635" t="s">
        <v>643</v>
      </c>
      <c r="BA442" s="635" t="s">
        <v>643</v>
      </c>
      <c r="BB442" s="635" t="s">
        <v>643</v>
      </c>
      <c r="BC442" s="1179"/>
      <c r="BD442" s="1152"/>
      <c r="BE442" s="1181"/>
      <c r="BU442" s="50"/>
      <c r="BV442" s="50"/>
      <c r="BW442" s="50"/>
      <c r="CG442" s="50"/>
      <c r="CH442" s="50"/>
      <c r="CI442" s="50"/>
      <c r="DA442" s="34" t="str">
        <f>IF(DA441="grey","grey",IF(B442="","yellow",IF(COUNTIF($BG$6:$BG$39,B442)&gt;0,"","red")))</f>
        <v>grey</v>
      </c>
      <c r="DB442" s="35" t="str">
        <f ca="1">IF(DA441="grey","grey",IFERROR(IF(COUNTIF(INDIRECT(B442),SUBSTITUTE(C442,"*","~")),EU442,"red"),IF(AND(C442&lt;&gt;$BG$7,C442&lt;&gt;$BG$8,C442&lt;&gt;$BG$9,C442&lt;&gt;$BG$10,C442&lt;&gt;$BG$11,C442&lt;&gt;$BG$12,C442&lt;&gt;$BG$13),"grey",EU442)))</f>
        <v>grey</v>
      </c>
      <c r="DC442" s="34" t="str">
        <f>IF(DC441="grey","grey",IF(D442="","yellow",IF(COUNTIF($BG$6:$BG$39,D442)&gt;0,"","red")))</f>
        <v>grey</v>
      </c>
      <c r="DD442" s="35" t="str">
        <f ca="1">IF(DC441="grey","grey",IFERROR(IF(COUNTIF(INDIRECT(D442),SUBSTITUTE(E442,"*","~")),EW442,"red"),IF(AND(E442&lt;&gt;$BG$7,E442&lt;&gt;$BG$8,E442&lt;&gt;$BG$9,E442&lt;&gt;$BG$10,E442&lt;&gt;$BG$11,E442&lt;&gt;$BG$12,E442&lt;&gt;$BG$13),"grey",EW442)))</f>
        <v>grey</v>
      </c>
      <c r="DE442" s="34" t="str">
        <f>IF(DE441="grey","grey",IF(F442="","yellow",IF(COUNTIF($BG$6:$BG$39,F442)&gt;0,"","red")))</f>
        <v>grey</v>
      </c>
      <c r="DF442" s="35" t="str">
        <f ca="1">IF(DE441="grey","grey",IFERROR(IF(COUNTIF(INDIRECT(F442),SUBSTITUTE(G442,"*","~")),EY442,"red"),IF(AND(G442&lt;&gt;$BG$7,G442&lt;&gt;$BG$8,G442&lt;&gt;$BG$9,G442&lt;&gt;$BG$10,G442&lt;&gt;$BG$11,G442&lt;&gt;$BG$12,G442&lt;&gt;$BG$13),"grey",EY442)))</f>
        <v>grey</v>
      </c>
      <c r="DG442" s="34" t="str">
        <f>IF(DG441="grey","grey",IF(H442="","yellow",IF(COUNTIF($BG$6:$BG$39,H442)&gt;0,"","red")))</f>
        <v>grey</v>
      </c>
      <c r="DH442" s="35" t="str">
        <f ca="1">IF(DG441="grey","grey",IFERROR(IF(COUNTIF(INDIRECT(H442),SUBSTITUTE(I442,"*","~")),FA442,"red"),IF(AND(I442&lt;&gt;$BG$7,I442&lt;&gt;$BG$8,I442&lt;&gt;$BG$9,I442&lt;&gt;$BG$10,I442&lt;&gt;$BG$11,I442&lt;&gt;$BG$12,I442&lt;&gt;$BG$13),"grey",FA442)))</f>
        <v>grey</v>
      </c>
      <c r="DI442" s="34" t="str">
        <f>IF(DI441="grey","grey",IF(J442="","yellow",IF(COUNTIF($BG$6:$BG$39,J442)&gt;0,"","red")))</f>
        <v>grey</v>
      </c>
      <c r="DJ442" s="35" t="str">
        <f ca="1">IF(DI441="grey","grey",IFERROR(IF(COUNTIF(INDIRECT(J442),SUBSTITUTE(K442,"*","~")),FC442,"red"),IF(AND(K442&lt;&gt;$BG$7,K442&lt;&gt;$BG$8,K442&lt;&gt;$BG$9,K442&lt;&gt;$BG$10,K442&lt;&gt;$BG$11,K442&lt;&gt;$BG$12,K442&lt;&gt;$BG$13),"grey",FC442)))</f>
        <v>grey</v>
      </c>
      <c r="DK442" s="34" t="str">
        <f>IF(DK441="grey","grey",IF(L442="","yellow",IF(COUNTIF($BG$6:$BG$39,L442)&gt;0,"","red")))</f>
        <v>grey</v>
      </c>
      <c r="DL442" s="35" t="str">
        <f ca="1">IF(DK441="grey","grey",IFERROR(IF(COUNTIF(INDIRECT(L442),SUBSTITUTE(M442,"*","~")),FE442,"red"),IF(AND(M442&lt;&gt;$BG$7,M442&lt;&gt;$BG$8,M442&lt;&gt;$BG$9,M442&lt;&gt;$BG$10,M442&lt;&gt;$BG$11,M442&lt;&gt;$BG$12,M442&lt;&gt;$BG$13),"grey",FE442)))</f>
        <v>grey</v>
      </c>
      <c r="DM442" s="22" t="str">
        <f>IFERROR(INDEX(内線情報!$BL$5:$BL$41,MATCH(R442,内線情報!$AI$5:$AI$43,0),1),"")</f>
        <v/>
      </c>
      <c r="DS442" s="1141"/>
      <c r="DV442" s="34" t="str">
        <f>CONCATENATE(B442,C442)</f>
        <v>未使用</v>
      </c>
      <c r="DW442" s="35"/>
      <c r="DX442" s="34" t="str">
        <f>CONCATENATE(D442,E442)</f>
        <v>未使用</v>
      </c>
      <c r="DY442" s="35"/>
      <c r="DZ442" s="34" t="str">
        <f>CONCATENATE(F442,G442)</f>
        <v>未使用</v>
      </c>
      <c r="EA442" s="35"/>
      <c r="EB442" s="34" t="str">
        <f>CONCATENATE(H442,I442)</f>
        <v>未使用</v>
      </c>
      <c r="EC442" s="35"/>
      <c r="ED442" s="34" t="str">
        <f>CONCATENATE(J442,K442)</f>
        <v>未使用</v>
      </c>
      <c r="EE442" s="35"/>
      <c r="EF442" s="34" t="str">
        <f>CONCATENATE(L442,M442)</f>
        <v>未使用</v>
      </c>
      <c r="EG442" s="35"/>
      <c r="EH442" s="22">
        <f>COUNTIF($DV$6:$EG$34,DV442)</f>
        <v>18</v>
      </c>
      <c r="EJ442" s="22">
        <f>COUNTIF($DV$6:$EG$34,DX442)</f>
        <v>18</v>
      </c>
      <c r="EL442" s="22">
        <f>COUNTIF($DV$6:$EG$34,DZ442)</f>
        <v>18</v>
      </c>
      <c r="EN442" s="22">
        <f>COUNTIF($DV$6:$EG$34,EB442)</f>
        <v>18</v>
      </c>
      <c r="EP442" s="22">
        <f>COUNTIF($DV$6:$EG$34,ED442)</f>
        <v>18</v>
      </c>
      <c r="ER442" s="22">
        <f>COUNTIF($DV$6:$EG$34,EF442)</f>
        <v>18</v>
      </c>
      <c r="ET442" s="34" t="str">
        <f>IF(DV442="未使用","",IF(EH442&lt;2,"","red"))</f>
        <v/>
      </c>
      <c r="EU442" s="35" t="str">
        <f>IF(B442="ボックスキー","",IF(C442="","red",FS442))</f>
        <v>red</v>
      </c>
      <c r="EV442" s="34" t="str">
        <f>IF(DX442="未使用","",IF(EJ442&lt;2,"","red"))</f>
        <v/>
      </c>
      <c r="EW442" s="35" t="str">
        <f>IF(D442="ボックスキー","",IF(E442="","red",FU442))</f>
        <v>red</v>
      </c>
      <c r="EX442" s="34" t="str">
        <f>IF(DZ442="未使用","",IF(EL442&lt;2,"","red"))</f>
        <v/>
      </c>
      <c r="EY442" s="35" t="str">
        <f>IF(F442="ボックスキー","",IF(G442="","red",FW442))</f>
        <v>red</v>
      </c>
      <c r="EZ442" s="34" t="str">
        <f>IF(EB442="未使用","",IF(EN442&lt;2,"","red"))</f>
        <v/>
      </c>
      <c r="FA442" s="35" t="str">
        <f>IF(H442="ボックスキー","",IF(I442="","red",FY442))</f>
        <v>red</v>
      </c>
      <c r="FB442" s="34" t="str">
        <f>IF(ED442="未使用","",IF(EP442&lt;2,"","red"))</f>
        <v/>
      </c>
      <c r="FC442" s="35" t="str">
        <f>IF(J442="ボックスキー","",IF(K442="","red",GA442))</f>
        <v>red</v>
      </c>
      <c r="FD442" s="34" t="str">
        <f>IF(EF442="未使用","",IF(ER442&lt;2,"","red"))</f>
        <v/>
      </c>
      <c r="FE442" s="35" t="str">
        <f>IF(L442="ボックスキー","",IF(M442="","red",GC442))</f>
        <v>red</v>
      </c>
      <c r="FF442" s="419"/>
      <c r="FG442" s="419"/>
      <c r="FH442" s="419"/>
      <c r="FI442" s="419"/>
      <c r="FJ442" s="419"/>
      <c r="FK442" s="419"/>
      <c r="FL442" s="419"/>
      <c r="FM442" s="419"/>
      <c r="FN442" s="419"/>
      <c r="FO442" s="419"/>
      <c r="FP442" s="419"/>
      <c r="FQ442" s="419"/>
      <c r="FR442" s="34"/>
      <c r="FS442" s="35" t="str">
        <f>IF(B442=$FG$6,INDEX($FG$7:$FG$18,C442),IF(B442=$FH$6,INDEX($FH$7:$FH$12,C442),IF(B442=$FI$6,INDEX($FI$7:$FI$18,C442),IF(B442=$FJ$6,INDEX($FJ$7:$FJ$56,C442),"none"))))</f>
        <v>none</v>
      </c>
      <c r="FT442" s="34"/>
      <c r="FU442" s="35" t="str">
        <f>IF(D442=$FG$6,INDEX($FG$7:$FG$18,E442),IF(D442=$FH$6,INDEX($FH$7:$FH$12,E442),IF(D442=$FI$6,INDEX($FI$7:$FI$18,E442),IF(D442=$FJ$6,INDEX($FJ$7:$FJ$56,E442),"none"))))</f>
        <v>none</v>
      </c>
      <c r="FV442" s="34"/>
      <c r="FW442" s="35" t="str">
        <f>IF(F442=$FG$6,INDEX($FG$7:$FG$18,G442),IF(F442=$FH$6,INDEX($FH$7:$FH$12,G442),IF(F442=$FI$6,INDEX($FI$7:$FI$18,G442),IF(F442=$FJ$6,INDEX($FJ$7:$FJ$56,G442),"none"))))</f>
        <v>none</v>
      </c>
      <c r="FX442" s="34"/>
      <c r="FY442" s="35" t="str">
        <f>IF(H442=$FG$6,INDEX($FG$7:$FG$18,I442),IF(H442=$FH$6,INDEX($FH$7:$FH$12,I442),IF(H442=$FI$6,INDEX($FI$7:$FI$18,I442),IF(H442=$FJ$6,INDEX($FJ$7:$FJ$56,I442),"none"))))</f>
        <v>none</v>
      </c>
      <c r="FZ442" s="34"/>
      <c r="GA442" s="35" t="str">
        <f>IF(J442=$FG$6,INDEX($FG$7:$FG$18,K442),IF(J442=$FH$6,INDEX($FH$7:$FH$12,K442),IF(J442=$FI$6,INDEX($FI$7:$FI$18,K442),IF(J442=$FJ$6,INDEX($FJ$7:$FJ$56,K442),"none"))))</f>
        <v>none</v>
      </c>
      <c r="GB442" s="34"/>
      <c r="GC442" s="35" t="str">
        <f>IF(L442=$FG$6,INDEX($FG$7:$FG$18,M442),IF(L442=$FH$6,INDEX($FH$7:$FH$12,M442),IF(L442=$FI$6,INDEX($FI$7:$FI$18,M442),IF(L442=$FJ$6,INDEX($FJ$7:$FJ$56,M442),"none"))))</f>
        <v>none</v>
      </c>
      <c r="GE442" s="1152"/>
      <c r="GF442" s="1152"/>
      <c r="GG442" s="1161"/>
      <c r="GH442" s="1152"/>
      <c r="GI442" s="633" t="str">
        <f t="shared" ref="GI442:HR442" si="1180">IF(GI422="grey","grey",IF($GG441="grey","grey",IF(S442="","yellow",IF(COUNTIF($CW$6:$CW$7,S442)&gt;0,"","red"))))</f>
        <v>grey</v>
      </c>
      <c r="GJ442" s="633" t="str">
        <f t="shared" si="1180"/>
        <v>grey</v>
      </c>
      <c r="GK442" s="633" t="str">
        <f t="shared" si="1180"/>
        <v>grey</v>
      </c>
      <c r="GL442" s="633" t="str">
        <f t="shared" si="1180"/>
        <v>grey</v>
      </c>
      <c r="GM442" s="633" t="str">
        <f t="shared" si="1180"/>
        <v>grey</v>
      </c>
      <c r="GN442" s="633" t="str">
        <f t="shared" si="1180"/>
        <v>grey</v>
      </c>
      <c r="GO442" s="633" t="str">
        <f t="shared" si="1180"/>
        <v>grey</v>
      </c>
      <c r="GP442" s="633" t="str">
        <f t="shared" si="1180"/>
        <v>grey</v>
      </c>
      <c r="GQ442" s="633" t="str">
        <f t="shared" si="1180"/>
        <v>grey</v>
      </c>
      <c r="GR442" s="633" t="str">
        <f t="shared" si="1180"/>
        <v>grey</v>
      </c>
      <c r="GS442" s="633" t="str">
        <f t="shared" si="1180"/>
        <v>grey</v>
      </c>
      <c r="GT442" s="633" t="str">
        <f t="shared" si="1180"/>
        <v>grey</v>
      </c>
      <c r="GU442" s="633" t="str">
        <f t="shared" si="1180"/>
        <v>grey</v>
      </c>
      <c r="GV442" s="633" t="str">
        <f t="shared" si="1180"/>
        <v>grey</v>
      </c>
      <c r="GW442" s="633" t="str">
        <f t="shared" si="1180"/>
        <v>grey</v>
      </c>
      <c r="GX442" s="633" t="str">
        <f t="shared" si="1180"/>
        <v>grey</v>
      </c>
      <c r="GY442" s="633" t="str">
        <f t="shared" si="1180"/>
        <v>grey</v>
      </c>
      <c r="GZ442" s="633" t="str">
        <f t="shared" si="1180"/>
        <v>grey</v>
      </c>
      <c r="HA442" s="633" t="str">
        <f t="shared" si="1180"/>
        <v>grey</v>
      </c>
      <c r="HB442" s="633" t="str">
        <f t="shared" si="1180"/>
        <v>grey</v>
      </c>
      <c r="HC442" s="633" t="str">
        <f t="shared" si="1180"/>
        <v>grey</v>
      </c>
      <c r="HD442" s="633" t="str">
        <f t="shared" si="1180"/>
        <v>grey</v>
      </c>
      <c r="HE442" s="633" t="str">
        <f t="shared" si="1180"/>
        <v>grey</v>
      </c>
      <c r="HF442" s="633" t="str">
        <f t="shared" si="1180"/>
        <v>grey</v>
      </c>
      <c r="HG442" s="633" t="str">
        <f t="shared" si="1180"/>
        <v>grey</v>
      </c>
      <c r="HH442" s="633" t="str">
        <f t="shared" si="1180"/>
        <v>grey</v>
      </c>
      <c r="HI442" s="633" t="str">
        <f t="shared" si="1180"/>
        <v>grey</v>
      </c>
      <c r="HJ442" s="633" t="str">
        <f t="shared" si="1180"/>
        <v>grey</v>
      </c>
      <c r="HK442" s="633" t="str">
        <f t="shared" si="1180"/>
        <v>grey</v>
      </c>
      <c r="HL442" s="633" t="str">
        <f t="shared" si="1180"/>
        <v>grey</v>
      </c>
      <c r="HM442" s="633" t="str">
        <f t="shared" si="1180"/>
        <v>grey</v>
      </c>
      <c r="HN442" s="633" t="str">
        <f t="shared" si="1180"/>
        <v>grey</v>
      </c>
      <c r="HO442" s="633" t="str">
        <f t="shared" si="1180"/>
        <v>grey</v>
      </c>
      <c r="HP442" s="633" t="str">
        <f t="shared" si="1180"/>
        <v>grey</v>
      </c>
      <c r="HQ442" s="633" t="str">
        <f t="shared" si="1180"/>
        <v>grey</v>
      </c>
      <c r="HR442" s="633" t="str">
        <f t="shared" si="1180"/>
        <v>grey</v>
      </c>
      <c r="HS442" s="1163"/>
      <c r="HT442" s="1152"/>
      <c r="HU442" s="1161"/>
    </row>
    <row r="443" spans="2:229">
      <c r="B443" s="1175" t="str">
        <f>IFERROR(INDEX($DV:$DV,ROW()),"")&amp;""</f>
        <v/>
      </c>
      <c r="C443" s="1176"/>
      <c r="D443" s="1177" t="str">
        <f>IFERROR(INDEX($DX:$DX,ROW()),"")&amp;""</f>
        <v/>
      </c>
      <c r="E443" s="1176"/>
      <c r="F443" s="1175" t="str">
        <f>IFERROR(INDEX($DZ:$DZ,ROW()),"")&amp;""</f>
        <v/>
      </c>
      <c r="G443" s="1176"/>
      <c r="H443" s="1175" t="str">
        <f>IFERROR(INDEX($EB:$EB,ROW()),"")&amp;""</f>
        <v/>
      </c>
      <c r="I443" s="1176"/>
      <c r="J443" s="1175" t="str">
        <f>IFERROR(INDEX($ED:$ED,ROW()),"")&amp;""</f>
        <v/>
      </c>
      <c r="K443" s="1176"/>
      <c r="L443" s="1175" t="str">
        <f>IFERROR(INDEX($EF:$EF,ROW()),"")&amp;""</f>
        <v/>
      </c>
      <c r="M443" s="1176"/>
      <c r="O443" s="1151">
        <v>10</v>
      </c>
      <c r="P443" s="1151" t="str">
        <f>IFERROR(INDEX(内線情報!$C$5:$C$54,MATCH($Q443,内線情報!$B$5:$B$54,0)),"")&amp;""</f>
        <v/>
      </c>
      <c r="Q443" s="1160"/>
      <c r="R443" s="1151" t="str">
        <f>IFERROR(INDEX(内線情報!$D$5:$D$54,MATCH($Q443,内線情報!$B$5:$B$54,0)),"")&amp;""</f>
        <v/>
      </c>
      <c r="S443" s="634" t="s">
        <v>643</v>
      </c>
      <c r="T443" s="634" t="s">
        <v>643</v>
      </c>
      <c r="U443" s="634" t="s">
        <v>643</v>
      </c>
      <c r="V443" s="634" t="s">
        <v>643</v>
      </c>
      <c r="W443" s="634" t="s">
        <v>643</v>
      </c>
      <c r="X443" s="634" t="s">
        <v>643</v>
      </c>
      <c r="Y443" s="634" t="s">
        <v>643</v>
      </c>
      <c r="Z443" s="634" t="s">
        <v>643</v>
      </c>
      <c r="AA443" s="634" t="s">
        <v>643</v>
      </c>
      <c r="AB443" s="634" t="s">
        <v>643</v>
      </c>
      <c r="AC443" s="634" t="s">
        <v>643</v>
      </c>
      <c r="AD443" s="634" t="s">
        <v>643</v>
      </c>
      <c r="AE443" s="634" t="s">
        <v>643</v>
      </c>
      <c r="AF443" s="634" t="s">
        <v>643</v>
      </c>
      <c r="AG443" s="634" t="s">
        <v>643</v>
      </c>
      <c r="AH443" s="634" t="s">
        <v>643</v>
      </c>
      <c r="AI443" s="634" t="s">
        <v>643</v>
      </c>
      <c r="AJ443" s="634" t="s">
        <v>643</v>
      </c>
      <c r="AK443" s="634" t="s">
        <v>643</v>
      </c>
      <c r="AL443" s="634" t="s">
        <v>643</v>
      </c>
      <c r="AM443" s="634" t="s">
        <v>643</v>
      </c>
      <c r="AN443" s="634" t="s">
        <v>643</v>
      </c>
      <c r="AO443" s="634" t="s">
        <v>643</v>
      </c>
      <c r="AP443" s="634" t="s">
        <v>643</v>
      </c>
      <c r="AQ443" s="634" t="s">
        <v>643</v>
      </c>
      <c r="AR443" s="634" t="s">
        <v>643</v>
      </c>
      <c r="AS443" s="634" t="s">
        <v>643</v>
      </c>
      <c r="AT443" s="634" t="s">
        <v>643</v>
      </c>
      <c r="AU443" s="634" t="s">
        <v>643</v>
      </c>
      <c r="AV443" s="634" t="s">
        <v>643</v>
      </c>
      <c r="AW443" s="634" t="s">
        <v>643</v>
      </c>
      <c r="AX443" s="634" t="s">
        <v>643</v>
      </c>
      <c r="AY443" s="634" t="s">
        <v>643</v>
      </c>
      <c r="AZ443" s="634" t="s">
        <v>643</v>
      </c>
      <c r="BA443" s="634" t="s">
        <v>643</v>
      </c>
      <c r="BB443" s="634" t="s">
        <v>643</v>
      </c>
      <c r="BC443" s="1178" t="s">
        <v>643</v>
      </c>
      <c r="BD443" s="1151" t="str">
        <f>IFERROR(IF(Q443="","",IF(ISBLANK(INDEX(内線情報!$G$5:$G$54,Q443)),1,DS443)),"")&amp;""</f>
        <v/>
      </c>
      <c r="BE443" s="1180"/>
      <c r="BP443" s="50" t="e">
        <f>INDEX(番号!$CA$5:$CB$44,C442,2)</f>
        <v>#VALUE!</v>
      </c>
      <c r="BQ443" s="50" t="str">
        <f>IF(C442="","",IF(BP443="",INDEX(番号!$CA$44:$CB441,C442,2),BP443))</f>
        <v/>
      </c>
      <c r="BR443" s="50" t="e">
        <f>INDEX(番号!$CC$5:$CE$52,C442,3)</f>
        <v>#VALUE!</v>
      </c>
      <c r="BS443" s="50" t="str">
        <f>IF(C442="","",IF(BR443="0",INDEX(番号!$CC$5:$CE$52,C442,2),BR443))&amp;""</f>
        <v/>
      </c>
      <c r="BT443" s="50" t="e">
        <f>INDEX(番号!$CA$5:$CB$44,E442,2)</f>
        <v>#VALUE!</v>
      </c>
      <c r="BU443" s="50" t="str">
        <f>IF(E442="","",IF(BT443="",INDEX(番号!$CA$44:$CB441,E442,2),BT443))&amp;""</f>
        <v/>
      </c>
      <c r="BV443" s="50" t="e">
        <f>INDEX(番号!$CC$5:$CE$52,E442,3)</f>
        <v>#VALUE!</v>
      </c>
      <c r="BW443" s="50" t="str">
        <f>IF(E442="","",IF(BV443="0",INDEX(番号!$CC$5:$CE$52,E442,2),BV443))&amp;""</f>
        <v/>
      </c>
      <c r="BX443" s="50" t="e">
        <f>INDEX(番号!$CA$5:$CB$44,G442,2)</f>
        <v>#VALUE!</v>
      </c>
      <c r="BY443" s="50" t="str">
        <f>IF(G442="","",IF(BX443="",INDEX(番号!$CA$44:$CB441,G442,2),BX443))&amp;""</f>
        <v/>
      </c>
      <c r="BZ443" s="50" t="e">
        <f>INDEX(番号!$CC$5:$CE$52,G442,3)</f>
        <v>#VALUE!</v>
      </c>
      <c r="CA443" s="50" t="str">
        <f>IF(G442="","",IF(BZ443="0",INDEX(番号!$CC$5:$CE$52,G442,2),BZ443))&amp;""</f>
        <v/>
      </c>
      <c r="CB443" s="50" t="e">
        <f>INDEX(番号!$CA$5:$CB$44,I442,2)</f>
        <v>#VALUE!</v>
      </c>
      <c r="CC443" s="50" t="str">
        <f>IF(I442="","",IF(CB443="",INDEX(番号!$CA$44:$CB441,I442,2),CB443))&amp;""</f>
        <v/>
      </c>
      <c r="CD443" s="50" t="e">
        <f>INDEX(番号!$CC$5:$CE$52,I442,3)</f>
        <v>#VALUE!</v>
      </c>
      <c r="CE443" s="50" t="str">
        <f>IF(I442="","",IF(CD443="0",INDEX(番号!$CC$5:$CE$52,I442,2),CD443))&amp;""</f>
        <v/>
      </c>
      <c r="CF443" s="50" t="e">
        <f>INDEX(番号!$CA$5:$CB$44,K442,2)</f>
        <v>#VALUE!</v>
      </c>
      <c r="CG443" s="50" t="str">
        <f>IF(K442="","",IF(CF443="",INDEX(番号!$CA$5:$CB$44,K442,1),CF443))&amp;""</f>
        <v/>
      </c>
      <c r="CH443" s="50" t="e">
        <f>INDEX(番号!$CC$5:$CE$52,K442,3)</f>
        <v>#VALUE!</v>
      </c>
      <c r="CI443" s="50" t="str">
        <f>IF(K442="","",IF(CH443="0",INDEX(番号!$CC$5:$CE$52,K442,2),CH443))&amp;""</f>
        <v/>
      </c>
      <c r="CJ443" s="50" t="e">
        <f>INDEX(番号!$CA$5:$CB$44,M442,2)</f>
        <v>#VALUE!</v>
      </c>
      <c r="CK443" s="50" t="str">
        <f>IF(M442="","",IF(CJ443="",INDEX(番号!$CA$5:$CB$44,M442,1),CJ443))&amp;""</f>
        <v/>
      </c>
      <c r="CL443" s="50" t="e">
        <f>INDEX(番号!$CC$5:$CE$52,M442,3)</f>
        <v>#VALUE!</v>
      </c>
      <c r="CM443" s="50" t="str">
        <f>IF(M442="","",IF(CL443="0",INDEX(番号!$CC$5:$CE$52,M442,2),CL443))&amp;""</f>
        <v/>
      </c>
      <c r="DA443" s="1153" t="str">
        <f>IF(DA441="grey","grey","")</f>
        <v>grey</v>
      </c>
      <c r="DB443" s="1154"/>
      <c r="DC443" s="1153" t="str">
        <f>IF(DC441="grey","grey","")</f>
        <v>grey</v>
      </c>
      <c r="DD443" s="1154"/>
      <c r="DE443" s="1153" t="str">
        <f>IF(DE441="grey","grey","")</f>
        <v>grey</v>
      </c>
      <c r="DF443" s="1154"/>
      <c r="DG443" s="1153" t="str">
        <f>IF(DG441="grey","grey","")</f>
        <v>grey</v>
      </c>
      <c r="DH443" s="1154"/>
      <c r="DI443" s="1153" t="str">
        <f>IF(DI441="grey","grey","")</f>
        <v>grey</v>
      </c>
      <c r="DJ443" s="1154"/>
      <c r="DK443" s="1153" t="str">
        <f>IF(DK441="grey","grey","")</f>
        <v>grey</v>
      </c>
      <c r="DL443" s="1154"/>
      <c r="DM443" s="22" t="str">
        <f>IFERROR(INDEX(内線情報!$BL$5:$BL$41,MATCH(R443,内線情報!$AI$5:$AI$43,0),1),"")</f>
        <v/>
      </c>
      <c r="DS443" s="1141" t="e">
        <f>INDEX(内線情報!$G$5:$G$54,MATCH(Q443,DK,0))</f>
        <v>#N/A</v>
      </c>
      <c r="DV443" s="1153" t="str">
        <f>IF(B442="DK",BQ443,IF(B442="NK",BS443,""))</f>
        <v/>
      </c>
      <c r="DW443" s="1154"/>
      <c r="DX443" s="1155" t="str">
        <f>IF(D442="DK",BU443,IF(D442="NK",BW443,""))</f>
        <v/>
      </c>
      <c r="DY443" s="1156"/>
      <c r="DZ443" s="1155" t="str">
        <f>IF(F442="DK",BY443,IF(F442="NK",CA443,""))</f>
        <v/>
      </c>
      <c r="EA443" s="1156"/>
      <c r="EB443" s="1155" t="str">
        <f>IF(H442="DK",CC443,IF(H442="NK",CE443,""))</f>
        <v/>
      </c>
      <c r="EC443" s="1156"/>
      <c r="ED443" s="1155" t="str">
        <f>IF(J442="DK",CG443,IF(J442="NK",CI443,""))</f>
        <v/>
      </c>
      <c r="EE443" s="1156"/>
      <c r="EF443" s="1155" t="str">
        <f>IF(L442="DK",CK443,IF(L442="NK",CM443,""))</f>
        <v/>
      </c>
      <c r="EG443" s="1156"/>
      <c r="ET443" s="1153"/>
      <c r="EU443" s="1154"/>
      <c r="EV443" s="1153"/>
      <c r="EW443" s="1154"/>
      <c r="EX443" s="1153"/>
      <c r="EY443" s="1154"/>
      <c r="EZ443" s="1153"/>
      <c r="FA443" s="1154"/>
      <c r="FB443" s="1153"/>
      <c r="FC443" s="1154"/>
      <c r="FD443" s="1153"/>
      <c r="FE443" s="1154"/>
      <c r="FF443" s="411"/>
      <c r="FG443" s="411"/>
      <c r="FH443" s="411"/>
      <c r="FI443" s="411"/>
      <c r="FJ443" s="411"/>
      <c r="FK443" s="411"/>
      <c r="FL443" s="411"/>
      <c r="FM443" s="411"/>
      <c r="FN443" s="411"/>
      <c r="FO443" s="411"/>
      <c r="FP443" s="411"/>
      <c r="FQ443" s="411"/>
      <c r="FR443" s="1153"/>
      <c r="FS443" s="1154"/>
      <c r="FT443" s="1153"/>
      <c r="FU443" s="1154"/>
      <c r="FV443" s="1153"/>
      <c r="FW443" s="1154"/>
      <c r="FX443" s="1153"/>
      <c r="FY443" s="1154"/>
      <c r="FZ443" s="1153"/>
      <c r="GA443" s="1154"/>
      <c r="GB443" s="1153"/>
      <c r="GC443" s="1154"/>
      <c r="GE443" s="1151" t="str">
        <f>IF($GF443="grey","grey","")</f>
        <v>grey</v>
      </c>
      <c r="GF443" s="1151" t="str">
        <f>IF($GG443="grey","grey","")</f>
        <v>grey</v>
      </c>
      <c r="GG443" s="1160" t="str">
        <f>IF(Q443="","grey",IF(COUNTIF(Q:Q,Q443)&gt;1,"red",IF(COUNTIF(_DK,Q443)&gt;0,"","red")))</f>
        <v>grey</v>
      </c>
      <c r="GH443" s="1151" t="str">
        <f>IF($GF443="grey","grey","")</f>
        <v>grey</v>
      </c>
      <c r="GI443" s="633" t="str">
        <f t="shared" ref="GI443:HR443" si="1181">IF(GI422="grey","grey",IF($GG443="grey","grey",IF(S443="","yellow",IF(COUNTIF($CT$6:$CT$21,S443)&gt;0,"","red"))))</f>
        <v>grey</v>
      </c>
      <c r="GJ443" s="633" t="str">
        <f t="shared" si="1181"/>
        <v>grey</v>
      </c>
      <c r="GK443" s="633" t="str">
        <f t="shared" si="1181"/>
        <v>grey</v>
      </c>
      <c r="GL443" s="633" t="str">
        <f t="shared" si="1181"/>
        <v>grey</v>
      </c>
      <c r="GM443" s="633" t="str">
        <f t="shared" si="1181"/>
        <v>grey</v>
      </c>
      <c r="GN443" s="633" t="str">
        <f t="shared" si="1181"/>
        <v>grey</v>
      </c>
      <c r="GO443" s="633" t="str">
        <f t="shared" si="1181"/>
        <v>grey</v>
      </c>
      <c r="GP443" s="633" t="str">
        <f t="shared" si="1181"/>
        <v>grey</v>
      </c>
      <c r="GQ443" s="633" t="str">
        <f t="shared" si="1181"/>
        <v>grey</v>
      </c>
      <c r="GR443" s="633" t="str">
        <f t="shared" si="1181"/>
        <v>grey</v>
      </c>
      <c r="GS443" s="633" t="str">
        <f t="shared" si="1181"/>
        <v>grey</v>
      </c>
      <c r="GT443" s="633" t="str">
        <f t="shared" si="1181"/>
        <v>grey</v>
      </c>
      <c r="GU443" s="633" t="str">
        <f t="shared" si="1181"/>
        <v>grey</v>
      </c>
      <c r="GV443" s="633" t="str">
        <f t="shared" si="1181"/>
        <v>grey</v>
      </c>
      <c r="GW443" s="633" t="str">
        <f t="shared" si="1181"/>
        <v>grey</v>
      </c>
      <c r="GX443" s="633" t="str">
        <f t="shared" si="1181"/>
        <v>grey</v>
      </c>
      <c r="GY443" s="633" t="str">
        <f t="shared" si="1181"/>
        <v>grey</v>
      </c>
      <c r="GZ443" s="633" t="str">
        <f t="shared" si="1181"/>
        <v>grey</v>
      </c>
      <c r="HA443" s="633" t="str">
        <f t="shared" si="1181"/>
        <v>grey</v>
      </c>
      <c r="HB443" s="633" t="str">
        <f t="shared" si="1181"/>
        <v>grey</v>
      </c>
      <c r="HC443" s="633" t="str">
        <f t="shared" si="1181"/>
        <v>grey</v>
      </c>
      <c r="HD443" s="633" t="str">
        <f t="shared" si="1181"/>
        <v>grey</v>
      </c>
      <c r="HE443" s="633" t="str">
        <f t="shared" si="1181"/>
        <v>grey</v>
      </c>
      <c r="HF443" s="633" t="str">
        <f t="shared" si="1181"/>
        <v>grey</v>
      </c>
      <c r="HG443" s="633" t="str">
        <f t="shared" si="1181"/>
        <v>grey</v>
      </c>
      <c r="HH443" s="633" t="str">
        <f t="shared" si="1181"/>
        <v>grey</v>
      </c>
      <c r="HI443" s="633" t="str">
        <f t="shared" si="1181"/>
        <v>grey</v>
      </c>
      <c r="HJ443" s="633" t="str">
        <f t="shared" si="1181"/>
        <v>grey</v>
      </c>
      <c r="HK443" s="633" t="str">
        <f t="shared" si="1181"/>
        <v>grey</v>
      </c>
      <c r="HL443" s="633" t="str">
        <f t="shared" si="1181"/>
        <v>grey</v>
      </c>
      <c r="HM443" s="633" t="str">
        <f t="shared" si="1181"/>
        <v>grey</v>
      </c>
      <c r="HN443" s="633" t="str">
        <f t="shared" si="1181"/>
        <v>grey</v>
      </c>
      <c r="HO443" s="633" t="str">
        <f t="shared" si="1181"/>
        <v>grey</v>
      </c>
      <c r="HP443" s="633" t="str">
        <f t="shared" si="1181"/>
        <v>grey</v>
      </c>
      <c r="HQ443" s="633" t="str">
        <f t="shared" si="1181"/>
        <v>grey</v>
      </c>
      <c r="HR443" s="633" t="str">
        <f t="shared" si="1181"/>
        <v>grey</v>
      </c>
      <c r="HS443" s="1162" t="str">
        <f t="shared" ref="HS443" si="1182">IF($GG443="grey","grey",IF(BC443="","",IF(COUNTIF($CV$6:$CV$7,BC443)&gt;0,"","red")))</f>
        <v>grey</v>
      </c>
      <c r="HT443" s="1151" t="str">
        <f t="shared" ref="HT443:HU443" si="1183">IF($GG443="grey","grey","")</f>
        <v>grey</v>
      </c>
      <c r="HU443" s="1160" t="str">
        <f t="shared" si="1183"/>
        <v>grey</v>
      </c>
    </row>
    <row r="444" spans="2:229">
      <c r="B444" s="1175" t="str">
        <f>IFERROR(INDEX($DV:$DV,ROW()),"")&amp;""</f>
        <v/>
      </c>
      <c r="C444" s="1176"/>
      <c r="D444" s="1177" t="str">
        <f>IFERROR(INDEX($DX:$DX,ROW()),"")&amp;""</f>
        <v/>
      </c>
      <c r="E444" s="1176"/>
      <c r="F444" s="1175" t="str">
        <f>IFERROR(INDEX($DZ:$DZ,ROW()),"")&amp;""</f>
        <v/>
      </c>
      <c r="G444" s="1176"/>
      <c r="H444" s="1175" t="str">
        <f>IFERROR(INDEX($EB:$EB,ROW()),"")&amp;""</f>
        <v/>
      </c>
      <c r="I444" s="1176"/>
      <c r="J444" s="1175" t="str">
        <f>IFERROR(INDEX($ED:$ED,ROW()),"")&amp;""</f>
        <v/>
      </c>
      <c r="K444" s="1176"/>
      <c r="L444" s="1175" t="str">
        <f>IFERROR(INDEX($EF:$EF,ROW()),"")&amp;""</f>
        <v/>
      </c>
      <c r="M444" s="1176"/>
      <c r="O444" s="1152"/>
      <c r="P444" s="1152"/>
      <c r="Q444" s="1161"/>
      <c r="R444" s="1152"/>
      <c r="S444" s="635" t="s">
        <v>643</v>
      </c>
      <c r="T444" s="635" t="s">
        <v>643</v>
      </c>
      <c r="U444" s="635" t="s">
        <v>643</v>
      </c>
      <c r="V444" s="635" t="s">
        <v>643</v>
      </c>
      <c r="W444" s="635" t="s">
        <v>643</v>
      </c>
      <c r="X444" s="635" t="s">
        <v>643</v>
      </c>
      <c r="Y444" s="635" t="s">
        <v>643</v>
      </c>
      <c r="Z444" s="635" t="s">
        <v>643</v>
      </c>
      <c r="AA444" s="635" t="s">
        <v>643</v>
      </c>
      <c r="AB444" s="635" t="s">
        <v>643</v>
      </c>
      <c r="AC444" s="635" t="s">
        <v>643</v>
      </c>
      <c r="AD444" s="635" t="s">
        <v>643</v>
      </c>
      <c r="AE444" s="635" t="s">
        <v>643</v>
      </c>
      <c r="AF444" s="635" t="s">
        <v>643</v>
      </c>
      <c r="AG444" s="635" t="s">
        <v>643</v>
      </c>
      <c r="AH444" s="635" t="s">
        <v>643</v>
      </c>
      <c r="AI444" s="635" t="s">
        <v>643</v>
      </c>
      <c r="AJ444" s="635" t="s">
        <v>643</v>
      </c>
      <c r="AK444" s="635" t="s">
        <v>643</v>
      </c>
      <c r="AL444" s="635" t="s">
        <v>643</v>
      </c>
      <c r="AM444" s="635" t="s">
        <v>643</v>
      </c>
      <c r="AN444" s="635" t="s">
        <v>643</v>
      </c>
      <c r="AO444" s="635" t="s">
        <v>643</v>
      </c>
      <c r="AP444" s="635" t="s">
        <v>643</v>
      </c>
      <c r="AQ444" s="635" t="s">
        <v>643</v>
      </c>
      <c r="AR444" s="635" t="s">
        <v>643</v>
      </c>
      <c r="AS444" s="635" t="s">
        <v>643</v>
      </c>
      <c r="AT444" s="635" t="s">
        <v>643</v>
      </c>
      <c r="AU444" s="635" t="s">
        <v>643</v>
      </c>
      <c r="AV444" s="635" t="s">
        <v>643</v>
      </c>
      <c r="AW444" s="635" t="s">
        <v>643</v>
      </c>
      <c r="AX444" s="635" t="s">
        <v>643</v>
      </c>
      <c r="AY444" s="635" t="s">
        <v>643</v>
      </c>
      <c r="AZ444" s="635" t="s">
        <v>643</v>
      </c>
      <c r="BA444" s="635" t="s">
        <v>643</v>
      </c>
      <c r="BB444" s="635" t="s">
        <v>643</v>
      </c>
      <c r="BC444" s="1179"/>
      <c r="BD444" s="1152"/>
      <c r="BE444" s="1181"/>
      <c r="BP444" s="50" t="s">
        <v>585</v>
      </c>
      <c r="BQ444" s="50" t="str">
        <f>IF(C442="","",INDEX(外線情報!$K$5:$K$16,C442,1))&amp;""</f>
        <v/>
      </c>
      <c r="BR444" s="50" t="s">
        <v>417</v>
      </c>
      <c r="BS444" s="50" t="str">
        <f>IF(C442="","",INDEX(NK･NKG!$CG$5:$CG$52,C442,1))&amp;""</f>
        <v/>
      </c>
      <c r="BT444" s="50" t="s">
        <v>585</v>
      </c>
      <c r="BU444" s="50" t="str">
        <f>IF(E442="","",INDEX(外線情報!$K$5:$K$16,E442,1))&amp;""</f>
        <v/>
      </c>
      <c r="BV444" s="50" t="s">
        <v>417</v>
      </c>
      <c r="BW444" s="50" t="str">
        <f>IF(E442="","",INDEX(NK･NKG!$CG$5:$CG$52,E442,1))&amp;""</f>
        <v/>
      </c>
      <c r="BX444" s="50" t="s">
        <v>585</v>
      </c>
      <c r="BY444" s="50" t="str">
        <f>IF(G442="","",INDEX(外線情報!$K$5:$K$16,G442,1))&amp;""</f>
        <v/>
      </c>
      <c r="BZ444" s="50" t="s">
        <v>417</v>
      </c>
      <c r="CA444" s="50" t="str">
        <f>IF(G442="","",INDEX(NK･NKG!$CG$5:$CG$52,G442,1))&amp;""</f>
        <v/>
      </c>
      <c r="CB444" s="50" t="s">
        <v>585</v>
      </c>
      <c r="CC444" s="50" t="str">
        <f>IF(I442="","",INDEX(外線情報!$K$5:$K$16,I442,1))&amp;""</f>
        <v/>
      </c>
      <c r="CD444" s="50" t="s">
        <v>417</v>
      </c>
      <c r="CE444" s="50" t="str">
        <f>IF(I442="","",INDEX(NK･NKG!$CG$5:$CG$52,I442,1))&amp;""</f>
        <v/>
      </c>
      <c r="CF444" s="50" t="s">
        <v>585</v>
      </c>
      <c r="CG444" s="50" t="str">
        <f>IF(K442="","",INDEX(外線情報!$K$5:$K$16,K442,1))&amp;""</f>
        <v/>
      </c>
      <c r="CH444" s="50" t="s">
        <v>417</v>
      </c>
      <c r="CI444" s="50" t="str">
        <f>IF(K442="","",INDEX(NK･NKG!$CG$5:$CG$52,K442,1))&amp;""</f>
        <v/>
      </c>
      <c r="CJ444" s="50" t="s">
        <v>585</v>
      </c>
      <c r="CK444" s="50" t="str">
        <f>IF(M442="","",INDEX(外線情報!$K$5:$K$16,M442,1))&amp;""</f>
        <v/>
      </c>
      <c r="CL444" s="50" t="s">
        <v>417</v>
      </c>
      <c r="CM444" s="50" t="str">
        <f>IF(M442="","",INDEX(NK･NKG!$CG$5:$CG$52,M442,1))&amp;""</f>
        <v/>
      </c>
      <c r="DA444" s="1153" t="str">
        <f t="shared" ref="DA444" si="1184">IF(DA441="grey","grey","")</f>
        <v>grey</v>
      </c>
      <c r="DB444" s="1154"/>
      <c r="DC444" s="1153" t="str">
        <f t="shared" ref="DC444" si="1185">IF(DC441="grey","grey","")</f>
        <v>grey</v>
      </c>
      <c r="DD444" s="1154"/>
      <c r="DE444" s="1153" t="str">
        <f t="shared" ref="DE444" si="1186">IF(DE441="grey","grey","")</f>
        <v>grey</v>
      </c>
      <c r="DF444" s="1154"/>
      <c r="DG444" s="1153" t="str">
        <f t="shared" ref="DG444" si="1187">IF(DG441="grey","grey","")</f>
        <v>grey</v>
      </c>
      <c r="DH444" s="1154"/>
      <c r="DI444" s="1153" t="str">
        <f t="shared" ref="DI444" si="1188">IF(DI441="grey","grey","")</f>
        <v>grey</v>
      </c>
      <c r="DJ444" s="1154"/>
      <c r="DK444" s="1153" t="str">
        <f t="shared" ref="DK444" si="1189">IF(DK441="grey","grey","")</f>
        <v>grey</v>
      </c>
      <c r="DL444" s="1154"/>
      <c r="DM444" s="22" t="str">
        <f>IFERROR(INDEX(内線情報!$BL$5:$BL$41,MATCH(R444,内線情報!$AI$5:$AI$43,0),1),"")</f>
        <v/>
      </c>
      <c r="DS444" s="1141"/>
      <c r="DV444" s="1153" t="str">
        <f>IF(B442="IK",BQ444,IF(B442="NK",BS444,""))</f>
        <v/>
      </c>
      <c r="DW444" s="1154"/>
      <c r="DX444" s="1155" t="str">
        <f>IF(D442="IK",BU444,IF(D442="NK",BW444,""))</f>
        <v/>
      </c>
      <c r="DY444" s="1156"/>
      <c r="DZ444" s="1155" t="str">
        <f>IF(F442="IK",BY444,IF(F442="NK",CA444,""))</f>
        <v/>
      </c>
      <c r="EA444" s="1156"/>
      <c r="EB444" s="1155" t="str">
        <f>IF(H442="IK",CC444,IF(H442="NK",CE444,""))</f>
        <v/>
      </c>
      <c r="EC444" s="1156"/>
      <c r="ED444" s="1155" t="str">
        <f>IF(J442="IK",CG444,IF(J442="NK",CI444,""))</f>
        <v/>
      </c>
      <c r="EE444" s="1156"/>
      <c r="EF444" s="1155" t="str">
        <f>IF(L442="IK",CK444,IF(L442="NK",CM444,""))</f>
        <v/>
      </c>
      <c r="EG444" s="1156"/>
      <c r="ET444" s="1153"/>
      <c r="EU444" s="1154"/>
      <c r="EV444" s="1153"/>
      <c r="EW444" s="1154"/>
      <c r="EX444" s="1153"/>
      <c r="EY444" s="1154"/>
      <c r="EZ444" s="1153"/>
      <c r="FA444" s="1154"/>
      <c r="FB444" s="1153"/>
      <c r="FC444" s="1154"/>
      <c r="FD444" s="1153"/>
      <c r="FE444" s="1154"/>
      <c r="FF444" s="411"/>
      <c r="FG444" s="411"/>
      <c r="FH444" s="411"/>
      <c r="FI444" s="411"/>
      <c r="FJ444" s="411"/>
      <c r="FK444" s="411"/>
      <c r="FL444" s="411"/>
      <c r="FM444" s="411"/>
      <c r="FN444" s="411"/>
      <c r="FO444" s="411"/>
      <c r="FP444" s="411"/>
      <c r="FQ444" s="411"/>
      <c r="FR444" s="1153"/>
      <c r="FS444" s="1154"/>
      <c r="FT444" s="1153"/>
      <c r="FU444" s="1154"/>
      <c r="FV444" s="1153"/>
      <c r="FW444" s="1154"/>
      <c r="FX444" s="1153"/>
      <c r="FY444" s="1154"/>
      <c r="FZ444" s="1153"/>
      <c r="GA444" s="1154"/>
      <c r="GB444" s="1153"/>
      <c r="GC444" s="1154"/>
      <c r="GE444" s="1152"/>
      <c r="GF444" s="1152"/>
      <c r="GG444" s="1161"/>
      <c r="GH444" s="1152"/>
      <c r="GI444" s="633" t="str">
        <f t="shared" ref="GI444:HR444" si="1190">IF(GI422="grey","grey",IF($GG443="grey","grey",IF(S444="","yellow",IF(COUNTIF($CW$6:$CW$7,S444)&gt;0,"","red"))))</f>
        <v>grey</v>
      </c>
      <c r="GJ444" s="633" t="str">
        <f t="shared" si="1190"/>
        <v>grey</v>
      </c>
      <c r="GK444" s="633" t="str">
        <f t="shared" si="1190"/>
        <v>grey</v>
      </c>
      <c r="GL444" s="633" t="str">
        <f t="shared" si="1190"/>
        <v>grey</v>
      </c>
      <c r="GM444" s="633" t="str">
        <f t="shared" si="1190"/>
        <v>grey</v>
      </c>
      <c r="GN444" s="633" t="str">
        <f t="shared" si="1190"/>
        <v>grey</v>
      </c>
      <c r="GO444" s="633" t="str">
        <f t="shared" si="1190"/>
        <v>grey</v>
      </c>
      <c r="GP444" s="633" t="str">
        <f t="shared" si="1190"/>
        <v>grey</v>
      </c>
      <c r="GQ444" s="633" t="str">
        <f t="shared" si="1190"/>
        <v>grey</v>
      </c>
      <c r="GR444" s="633" t="str">
        <f t="shared" si="1190"/>
        <v>grey</v>
      </c>
      <c r="GS444" s="633" t="str">
        <f t="shared" si="1190"/>
        <v>grey</v>
      </c>
      <c r="GT444" s="633" t="str">
        <f t="shared" si="1190"/>
        <v>grey</v>
      </c>
      <c r="GU444" s="633" t="str">
        <f t="shared" si="1190"/>
        <v>grey</v>
      </c>
      <c r="GV444" s="633" t="str">
        <f t="shared" si="1190"/>
        <v>grey</v>
      </c>
      <c r="GW444" s="633" t="str">
        <f t="shared" si="1190"/>
        <v>grey</v>
      </c>
      <c r="GX444" s="633" t="str">
        <f t="shared" si="1190"/>
        <v>grey</v>
      </c>
      <c r="GY444" s="633" t="str">
        <f t="shared" si="1190"/>
        <v>grey</v>
      </c>
      <c r="GZ444" s="633" t="str">
        <f t="shared" si="1190"/>
        <v>grey</v>
      </c>
      <c r="HA444" s="633" t="str">
        <f t="shared" si="1190"/>
        <v>grey</v>
      </c>
      <c r="HB444" s="633" t="str">
        <f t="shared" si="1190"/>
        <v>grey</v>
      </c>
      <c r="HC444" s="633" t="str">
        <f t="shared" si="1190"/>
        <v>grey</v>
      </c>
      <c r="HD444" s="633" t="str">
        <f t="shared" si="1190"/>
        <v>grey</v>
      </c>
      <c r="HE444" s="633" t="str">
        <f t="shared" si="1190"/>
        <v>grey</v>
      </c>
      <c r="HF444" s="633" t="str">
        <f t="shared" si="1190"/>
        <v>grey</v>
      </c>
      <c r="HG444" s="633" t="str">
        <f t="shared" si="1190"/>
        <v>grey</v>
      </c>
      <c r="HH444" s="633" t="str">
        <f t="shared" si="1190"/>
        <v>grey</v>
      </c>
      <c r="HI444" s="633" t="str">
        <f t="shared" si="1190"/>
        <v>grey</v>
      </c>
      <c r="HJ444" s="633" t="str">
        <f t="shared" si="1190"/>
        <v>grey</v>
      </c>
      <c r="HK444" s="633" t="str">
        <f t="shared" si="1190"/>
        <v>grey</v>
      </c>
      <c r="HL444" s="633" t="str">
        <f t="shared" si="1190"/>
        <v>grey</v>
      </c>
      <c r="HM444" s="633" t="str">
        <f t="shared" si="1190"/>
        <v>grey</v>
      </c>
      <c r="HN444" s="633" t="str">
        <f t="shared" si="1190"/>
        <v>grey</v>
      </c>
      <c r="HO444" s="633" t="str">
        <f t="shared" si="1190"/>
        <v>grey</v>
      </c>
      <c r="HP444" s="633" t="str">
        <f t="shared" si="1190"/>
        <v>grey</v>
      </c>
      <c r="HQ444" s="633" t="str">
        <f t="shared" si="1190"/>
        <v>grey</v>
      </c>
      <c r="HR444" s="633" t="str">
        <f t="shared" si="1190"/>
        <v>grey</v>
      </c>
      <c r="HS444" s="1163"/>
      <c r="HT444" s="1152"/>
      <c r="HU444" s="1161"/>
    </row>
    <row r="445" spans="2:229">
      <c r="B445" s="1184" t="s">
        <v>1318</v>
      </c>
      <c r="C445" s="1185"/>
      <c r="D445" s="1182" t="s">
        <v>1318</v>
      </c>
      <c r="E445" s="1183"/>
      <c r="F445" s="1184" t="s">
        <v>1318</v>
      </c>
      <c r="G445" s="1185"/>
      <c r="H445" s="1182" t="s">
        <v>1318</v>
      </c>
      <c r="I445" s="1183"/>
      <c r="J445" s="1184" t="s">
        <v>1318</v>
      </c>
      <c r="K445" s="1185"/>
      <c r="L445" s="1182" t="s">
        <v>1318</v>
      </c>
      <c r="M445" s="1183"/>
      <c r="O445" s="1151">
        <v>11</v>
      </c>
      <c r="P445" s="1151" t="str">
        <f>IFERROR(INDEX(内線情報!$C$5:$C$54,MATCH($Q445,内線情報!$B$5:$B$54,0)),"")&amp;""</f>
        <v/>
      </c>
      <c r="Q445" s="1160"/>
      <c r="R445" s="1151" t="str">
        <f>IFERROR(INDEX(内線情報!$D$5:$D$54,MATCH($Q445,内線情報!$B$5:$B$54,0)),"")&amp;""</f>
        <v/>
      </c>
      <c r="S445" s="634" t="s">
        <v>643</v>
      </c>
      <c r="T445" s="634" t="s">
        <v>643</v>
      </c>
      <c r="U445" s="634" t="s">
        <v>643</v>
      </c>
      <c r="V445" s="634" t="s">
        <v>643</v>
      </c>
      <c r="W445" s="634" t="s">
        <v>643</v>
      </c>
      <c r="X445" s="634" t="s">
        <v>643</v>
      </c>
      <c r="Y445" s="634" t="s">
        <v>643</v>
      </c>
      <c r="Z445" s="634" t="s">
        <v>643</v>
      </c>
      <c r="AA445" s="634" t="s">
        <v>643</v>
      </c>
      <c r="AB445" s="634" t="s">
        <v>643</v>
      </c>
      <c r="AC445" s="634" t="s">
        <v>643</v>
      </c>
      <c r="AD445" s="634" t="s">
        <v>643</v>
      </c>
      <c r="AE445" s="634" t="s">
        <v>643</v>
      </c>
      <c r="AF445" s="634" t="s">
        <v>643</v>
      </c>
      <c r="AG445" s="634" t="s">
        <v>643</v>
      </c>
      <c r="AH445" s="634" t="s">
        <v>643</v>
      </c>
      <c r="AI445" s="634" t="s">
        <v>643</v>
      </c>
      <c r="AJ445" s="634" t="s">
        <v>643</v>
      </c>
      <c r="AK445" s="634" t="s">
        <v>643</v>
      </c>
      <c r="AL445" s="634" t="s">
        <v>643</v>
      </c>
      <c r="AM445" s="634" t="s">
        <v>643</v>
      </c>
      <c r="AN445" s="634" t="s">
        <v>643</v>
      </c>
      <c r="AO445" s="634" t="s">
        <v>643</v>
      </c>
      <c r="AP445" s="634" t="s">
        <v>643</v>
      </c>
      <c r="AQ445" s="634" t="s">
        <v>643</v>
      </c>
      <c r="AR445" s="634" t="s">
        <v>643</v>
      </c>
      <c r="AS445" s="634" t="s">
        <v>643</v>
      </c>
      <c r="AT445" s="634" t="s">
        <v>643</v>
      </c>
      <c r="AU445" s="634" t="s">
        <v>643</v>
      </c>
      <c r="AV445" s="634" t="s">
        <v>643</v>
      </c>
      <c r="AW445" s="634" t="s">
        <v>643</v>
      </c>
      <c r="AX445" s="634" t="s">
        <v>643</v>
      </c>
      <c r="AY445" s="634" t="s">
        <v>643</v>
      </c>
      <c r="AZ445" s="634" t="s">
        <v>643</v>
      </c>
      <c r="BA445" s="634" t="s">
        <v>643</v>
      </c>
      <c r="BB445" s="634" t="s">
        <v>643</v>
      </c>
      <c r="BC445" s="1178" t="s">
        <v>643</v>
      </c>
      <c r="BD445" s="1151" t="str">
        <f>IFERROR(IF(Q445="","",IF(ISBLANK(INDEX(内線情報!$G$5:$G$54,Q445)),1,DS445)),"")&amp;""</f>
        <v/>
      </c>
      <c r="BE445" s="1180"/>
      <c r="BW445" s="50"/>
      <c r="CH445" s="50"/>
      <c r="CI445" s="50"/>
      <c r="DA445" s="1153" t="str">
        <f>IF(DA441="grey","grey",IF(AND(B442&lt;&gt;$BG$7,B442&lt;&gt;$BG$9,B442&lt;&gt;$BG$13,B442&lt;&gt;$BG$12),"grey",IF(B445="","yellow",IF(COUNTIF($CN$6:$CN$32,B445)&gt;0,"","red"))))</f>
        <v>grey</v>
      </c>
      <c r="DB445" s="1154"/>
      <c r="DC445" s="1153" t="str">
        <f>IF(DC441="grey","grey",IF(AND(D442&lt;&gt;$BG$7,D442&lt;&gt;$BG$9,D442&lt;&gt;$BG$13,D442&lt;&gt;$BG$12),"grey",IF(D445="","yellow",IF(COUNTIF($CN$6:$CN$32,D445)&gt;0,"","red"))))</f>
        <v>grey</v>
      </c>
      <c r="DD445" s="1154"/>
      <c r="DE445" s="1164" t="str">
        <f>IF(DE441="grey","grey",IF(AND(F442&lt;&gt;$BG$7,F442&lt;&gt;$BG$9,F442&lt;&gt;$BG$13,F442&lt;&gt;$BG$12),"grey",IF(F445="","yellow",IF(COUNTIF($CN$6:$CN$32,F445)&gt;0,"","red"))))</f>
        <v>grey</v>
      </c>
      <c r="DF445" s="1165"/>
      <c r="DG445" s="1164" t="str">
        <f>IF(DG441="grey","grey",IF(AND(H442&lt;&gt;$BG$7,H442&lt;&gt;$BG$9,H442&lt;&gt;$BG$13,H442&lt;&gt;$BG$12),"grey",IF(H445="","yellow",IF(COUNTIF($CN$6:$CN$32,H445)&gt;0,"","red"))))</f>
        <v>grey</v>
      </c>
      <c r="DH445" s="1165"/>
      <c r="DI445" s="1164" t="str">
        <f>IF(DI441="grey","grey",IF(AND(J442&lt;&gt;$BG$7,J442&lt;&gt;$BG$9,J442&lt;&gt;$BG$13,J442&lt;&gt;$BG$12),"grey",IF(J445="","yellow",IF(COUNTIF($CN$6:$CN$32,J445)&gt;0,"","red"))))</f>
        <v>grey</v>
      </c>
      <c r="DJ445" s="1165"/>
      <c r="DK445" s="1164" t="str">
        <f>IF(DK441="grey","grey",IF(AND(L442&lt;&gt;$BG$7,L442&lt;&gt;$BG$9,L442&lt;&gt;$BG$13,L442&lt;&gt;$BG$12),"grey",IF(L445="","yellow",IF(COUNTIF($CN$6:$CN$32,L445)&gt;0,"","red"))))</f>
        <v>grey</v>
      </c>
      <c r="DL445" s="1165"/>
      <c r="DM445" s="22" t="str">
        <f>IFERROR(INDEX(内線情報!$BL$5:$BL$41,MATCH(R445,内線情報!$AI$5:$AI$43,0),1),"")</f>
        <v/>
      </c>
      <c r="DS445" s="1141" t="e">
        <f>INDEX(内線情報!$G$5:$G$54,MATCH(Q445,DK,0))</f>
        <v>#N/A</v>
      </c>
      <c r="DV445" s="1153"/>
      <c r="DW445" s="1154"/>
      <c r="DX445" s="1153"/>
      <c r="DY445" s="1154"/>
      <c r="DZ445" s="1153"/>
      <c r="EA445" s="1154"/>
      <c r="EB445" s="1153"/>
      <c r="EC445" s="1154"/>
      <c r="ED445" s="1153"/>
      <c r="EE445" s="1154"/>
      <c r="EF445" s="1153"/>
      <c r="EG445" s="1154"/>
      <c r="ET445" s="1153"/>
      <c r="EU445" s="1154"/>
      <c r="EV445" s="1153"/>
      <c r="EW445" s="1154"/>
      <c r="EX445" s="1153"/>
      <c r="EY445" s="1154"/>
      <c r="EZ445" s="1153"/>
      <c r="FA445" s="1154"/>
      <c r="FB445" s="1153"/>
      <c r="FC445" s="1154"/>
      <c r="FD445" s="1153"/>
      <c r="FE445" s="1154"/>
      <c r="FF445" s="411"/>
      <c r="FG445" s="411"/>
      <c r="FH445" s="411"/>
      <c r="FI445" s="411"/>
      <c r="FJ445" s="411"/>
      <c r="FK445" s="411"/>
      <c r="FL445" s="411"/>
      <c r="FM445" s="411"/>
      <c r="FN445" s="411"/>
      <c r="FO445" s="411"/>
      <c r="FP445" s="411"/>
      <c r="FQ445" s="411"/>
      <c r="FR445" s="1153"/>
      <c r="FS445" s="1154"/>
      <c r="FT445" s="1153"/>
      <c r="FU445" s="1154"/>
      <c r="FV445" s="1153"/>
      <c r="FW445" s="1154"/>
      <c r="FX445" s="1153"/>
      <c r="FY445" s="1154"/>
      <c r="FZ445" s="1153"/>
      <c r="GA445" s="1154"/>
      <c r="GB445" s="1153"/>
      <c r="GC445" s="1154"/>
      <c r="GE445" s="1151" t="str">
        <f>IF($GF445="grey","grey","")</f>
        <v>grey</v>
      </c>
      <c r="GF445" s="1151" t="str">
        <f>IF($GG445="grey","grey","")</f>
        <v>grey</v>
      </c>
      <c r="GG445" s="1160" t="str">
        <f>IF(Q445="","grey",IF(COUNTIF(Q:Q,Q445)&gt;1,"red",IF(COUNTIF(_DK,Q445)&gt;0,"","red")))</f>
        <v>grey</v>
      </c>
      <c r="GH445" s="1151" t="str">
        <f>IF($GF445="grey","grey","")</f>
        <v>grey</v>
      </c>
      <c r="GI445" s="633" t="str">
        <f t="shared" ref="GI445:HR445" si="1191">IF(GI422="grey","grey",IF($GG445="grey","grey",IF(S445="","yellow",IF(COUNTIF($CT$6:$CT$21,S445)&gt;0,"","red"))))</f>
        <v>grey</v>
      </c>
      <c r="GJ445" s="633" t="str">
        <f t="shared" si="1191"/>
        <v>grey</v>
      </c>
      <c r="GK445" s="633" t="str">
        <f t="shared" si="1191"/>
        <v>grey</v>
      </c>
      <c r="GL445" s="633" t="str">
        <f t="shared" si="1191"/>
        <v>grey</v>
      </c>
      <c r="GM445" s="633" t="str">
        <f t="shared" si="1191"/>
        <v>grey</v>
      </c>
      <c r="GN445" s="633" t="str">
        <f t="shared" si="1191"/>
        <v>grey</v>
      </c>
      <c r="GO445" s="633" t="str">
        <f t="shared" si="1191"/>
        <v>grey</v>
      </c>
      <c r="GP445" s="633" t="str">
        <f t="shared" si="1191"/>
        <v>grey</v>
      </c>
      <c r="GQ445" s="633" t="str">
        <f t="shared" si="1191"/>
        <v>grey</v>
      </c>
      <c r="GR445" s="633" t="str">
        <f t="shared" si="1191"/>
        <v>grey</v>
      </c>
      <c r="GS445" s="633" t="str">
        <f t="shared" si="1191"/>
        <v>grey</v>
      </c>
      <c r="GT445" s="633" t="str">
        <f t="shared" si="1191"/>
        <v>grey</v>
      </c>
      <c r="GU445" s="633" t="str">
        <f t="shared" si="1191"/>
        <v>grey</v>
      </c>
      <c r="GV445" s="633" t="str">
        <f t="shared" si="1191"/>
        <v>grey</v>
      </c>
      <c r="GW445" s="633" t="str">
        <f t="shared" si="1191"/>
        <v>grey</v>
      </c>
      <c r="GX445" s="633" t="str">
        <f t="shared" si="1191"/>
        <v>grey</v>
      </c>
      <c r="GY445" s="633" t="str">
        <f t="shared" si="1191"/>
        <v>grey</v>
      </c>
      <c r="GZ445" s="633" t="str">
        <f t="shared" si="1191"/>
        <v>grey</v>
      </c>
      <c r="HA445" s="633" t="str">
        <f t="shared" si="1191"/>
        <v>grey</v>
      </c>
      <c r="HB445" s="633" t="str">
        <f t="shared" si="1191"/>
        <v>grey</v>
      </c>
      <c r="HC445" s="633" t="str">
        <f t="shared" si="1191"/>
        <v>grey</v>
      </c>
      <c r="HD445" s="633" t="str">
        <f t="shared" si="1191"/>
        <v>grey</v>
      </c>
      <c r="HE445" s="633" t="str">
        <f t="shared" si="1191"/>
        <v>grey</v>
      </c>
      <c r="HF445" s="633" t="str">
        <f t="shared" si="1191"/>
        <v>grey</v>
      </c>
      <c r="HG445" s="633" t="str">
        <f t="shared" si="1191"/>
        <v>grey</v>
      </c>
      <c r="HH445" s="633" t="str">
        <f t="shared" si="1191"/>
        <v>grey</v>
      </c>
      <c r="HI445" s="633" t="str">
        <f t="shared" si="1191"/>
        <v>grey</v>
      </c>
      <c r="HJ445" s="633" t="str">
        <f t="shared" si="1191"/>
        <v>grey</v>
      </c>
      <c r="HK445" s="633" t="str">
        <f t="shared" si="1191"/>
        <v>grey</v>
      </c>
      <c r="HL445" s="633" t="str">
        <f t="shared" si="1191"/>
        <v>grey</v>
      </c>
      <c r="HM445" s="633" t="str">
        <f t="shared" si="1191"/>
        <v>grey</v>
      </c>
      <c r="HN445" s="633" t="str">
        <f t="shared" si="1191"/>
        <v>grey</v>
      </c>
      <c r="HO445" s="633" t="str">
        <f t="shared" si="1191"/>
        <v>grey</v>
      </c>
      <c r="HP445" s="633" t="str">
        <f t="shared" si="1191"/>
        <v>grey</v>
      </c>
      <c r="HQ445" s="633" t="str">
        <f t="shared" si="1191"/>
        <v>grey</v>
      </c>
      <c r="HR445" s="633" t="str">
        <f t="shared" si="1191"/>
        <v>grey</v>
      </c>
      <c r="HS445" s="1162" t="str">
        <f t="shared" ref="HS445" si="1192">IF($GG445="grey","grey",IF(BC445="","",IF(COUNTIF($CV$6:$CV$7,BC445)&gt;0,"","red")))</f>
        <v>grey</v>
      </c>
      <c r="HT445" s="1151" t="str">
        <f t="shared" ref="HT445:HU445" si="1193">IF($GG445="grey","grey","")</f>
        <v>grey</v>
      </c>
      <c r="HU445" s="1160" t="str">
        <f t="shared" si="1193"/>
        <v>grey</v>
      </c>
    </row>
    <row r="446" spans="2:229">
      <c r="B446" s="1186" t="s">
        <v>315</v>
      </c>
      <c r="C446" s="1187"/>
      <c r="D446" s="1186" t="s">
        <v>316</v>
      </c>
      <c r="E446" s="1187"/>
      <c r="F446" s="1186" t="s">
        <v>317</v>
      </c>
      <c r="G446" s="1187"/>
      <c r="H446" s="1186" t="s">
        <v>318</v>
      </c>
      <c r="I446" s="1187"/>
      <c r="J446" s="1186" t="s">
        <v>319</v>
      </c>
      <c r="K446" s="1187"/>
      <c r="L446" s="1186" t="s">
        <v>320</v>
      </c>
      <c r="M446" s="1187"/>
      <c r="O446" s="1152"/>
      <c r="P446" s="1152"/>
      <c r="Q446" s="1161"/>
      <c r="R446" s="1152"/>
      <c r="S446" s="635" t="s">
        <v>643</v>
      </c>
      <c r="T446" s="635" t="s">
        <v>643</v>
      </c>
      <c r="U446" s="635" t="s">
        <v>643</v>
      </c>
      <c r="V446" s="635" t="s">
        <v>643</v>
      </c>
      <c r="W446" s="635" t="s">
        <v>643</v>
      </c>
      <c r="X446" s="635" t="s">
        <v>643</v>
      </c>
      <c r="Y446" s="635" t="s">
        <v>643</v>
      </c>
      <c r="Z446" s="635" t="s">
        <v>643</v>
      </c>
      <c r="AA446" s="635" t="s">
        <v>643</v>
      </c>
      <c r="AB446" s="635" t="s">
        <v>643</v>
      </c>
      <c r="AC446" s="635" t="s">
        <v>643</v>
      </c>
      <c r="AD446" s="635" t="s">
        <v>643</v>
      </c>
      <c r="AE446" s="635" t="s">
        <v>643</v>
      </c>
      <c r="AF446" s="635" t="s">
        <v>643</v>
      </c>
      <c r="AG446" s="635" t="s">
        <v>643</v>
      </c>
      <c r="AH446" s="635" t="s">
        <v>643</v>
      </c>
      <c r="AI446" s="635" t="s">
        <v>643</v>
      </c>
      <c r="AJ446" s="635" t="s">
        <v>643</v>
      </c>
      <c r="AK446" s="635" t="s">
        <v>643</v>
      </c>
      <c r="AL446" s="635" t="s">
        <v>643</v>
      </c>
      <c r="AM446" s="635" t="s">
        <v>643</v>
      </c>
      <c r="AN446" s="635" t="s">
        <v>643</v>
      </c>
      <c r="AO446" s="635" t="s">
        <v>643</v>
      </c>
      <c r="AP446" s="635" t="s">
        <v>643</v>
      </c>
      <c r="AQ446" s="635" t="s">
        <v>643</v>
      </c>
      <c r="AR446" s="635" t="s">
        <v>643</v>
      </c>
      <c r="AS446" s="635" t="s">
        <v>643</v>
      </c>
      <c r="AT446" s="635" t="s">
        <v>643</v>
      </c>
      <c r="AU446" s="635" t="s">
        <v>643</v>
      </c>
      <c r="AV446" s="635" t="s">
        <v>643</v>
      </c>
      <c r="AW446" s="635" t="s">
        <v>643</v>
      </c>
      <c r="AX446" s="635" t="s">
        <v>643</v>
      </c>
      <c r="AY446" s="635" t="s">
        <v>643</v>
      </c>
      <c r="AZ446" s="635" t="s">
        <v>643</v>
      </c>
      <c r="BA446" s="635" t="s">
        <v>643</v>
      </c>
      <c r="BB446" s="635" t="s">
        <v>643</v>
      </c>
      <c r="BC446" s="1179"/>
      <c r="BD446" s="1152"/>
      <c r="BE446" s="1181"/>
      <c r="BQ446" s="52"/>
      <c r="BS446" s="52"/>
      <c r="BU446" s="52"/>
      <c r="BV446" s="50"/>
      <c r="BW446" s="52"/>
      <c r="BY446" s="52"/>
      <c r="CA446" s="52"/>
      <c r="CC446" s="52"/>
      <c r="CE446" s="52"/>
      <c r="CG446" s="52"/>
      <c r="CH446" s="50"/>
      <c r="CI446" s="52"/>
      <c r="CK446" s="52"/>
      <c r="CM446" s="52"/>
      <c r="DA446" s="1166" t="str">
        <f>IFERROR(IF(COUNT(Q425:Q450)&gt;0,IF($DN424&lt;36,"grey",B446),"grey"),B446)</f>
        <v>grey</v>
      </c>
      <c r="DB446" s="1167"/>
      <c r="DC446" s="1166" t="str">
        <f>IFERROR(IF(COUNT(Q425:Q450)&gt;0,IF($DN424&lt;36,"grey",D446),"grey"),D446)</f>
        <v>grey</v>
      </c>
      <c r="DD446" s="1167"/>
      <c r="DE446" s="1166" t="str">
        <f>IFERROR(IF(COUNT(Q425:Q450)&gt;0,IF($DN424&lt;36,"grey",F446),"grey"),F446)</f>
        <v>grey</v>
      </c>
      <c r="DF446" s="1167"/>
      <c r="DG446" s="1166" t="str">
        <f>IFERROR(IF(COUNT(Q425:Q450)&gt;0,IF($DN424&lt;36,"grey",H446),"grey"),H446)</f>
        <v>grey</v>
      </c>
      <c r="DH446" s="1167"/>
      <c r="DI446" s="1166" t="str">
        <f>IFERROR(IF(COUNT(Q425:Q450)&gt;0,IF($DN424&lt;36,"grey",J446),"grey"),J446)</f>
        <v>grey</v>
      </c>
      <c r="DJ446" s="1167"/>
      <c r="DK446" s="1166" t="str">
        <f>IFERROR(IF(COUNT(Q425:Q450)&gt;0,IF($DN424&lt;36,"grey",L446),"grey"),L446)</f>
        <v>grey</v>
      </c>
      <c r="DL446" s="1167"/>
      <c r="DM446" s="22" t="str">
        <f>IFERROR(INDEX(内線情報!$BL$5:$BL$41,MATCH(R446,内線情報!$AI$5:$AI$43,0),1),"")</f>
        <v/>
      </c>
      <c r="DS446" s="1141"/>
      <c r="DV446" s="1166"/>
      <c r="DW446" s="1167"/>
      <c r="DX446" s="1166"/>
      <c r="DY446" s="1167"/>
      <c r="DZ446" s="1166"/>
      <c r="EA446" s="1167"/>
      <c r="EB446" s="1166"/>
      <c r="EC446" s="1167"/>
      <c r="ED446" s="1166"/>
      <c r="EE446" s="1167"/>
      <c r="EF446" s="1166"/>
      <c r="EG446" s="1167"/>
      <c r="ET446" s="1166"/>
      <c r="EU446" s="1167"/>
      <c r="EV446" s="1166"/>
      <c r="EW446" s="1167"/>
      <c r="EX446" s="1166"/>
      <c r="EY446" s="1167"/>
      <c r="EZ446" s="1166"/>
      <c r="FA446" s="1167"/>
      <c r="FB446" s="1166"/>
      <c r="FC446" s="1167"/>
      <c r="FD446" s="1166"/>
      <c r="FE446" s="1167"/>
      <c r="FF446" s="420"/>
      <c r="FG446" s="420"/>
      <c r="FH446" s="420"/>
      <c r="FI446" s="420"/>
      <c r="FJ446" s="420"/>
      <c r="FK446" s="420"/>
      <c r="FL446" s="420"/>
      <c r="FM446" s="420"/>
      <c r="FN446" s="420"/>
      <c r="FO446" s="420"/>
      <c r="FP446" s="420"/>
      <c r="FQ446" s="420"/>
      <c r="FR446" s="1166"/>
      <c r="FS446" s="1167"/>
      <c r="FT446" s="1166"/>
      <c r="FU446" s="1167"/>
      <c r="FV446" s="1166"/>
      <c r="FW446" s="1167"/>
      <c r="FX446" s="1166"/>
      <c r="FY446" s="1167"/>
      <c r="FZ446" s="1166"/>
      <c r="GA446" s="1167"/>
      <c r="GB446" s="1166"/>
      <c r="GC446" s="1167"/>
      <c r="GE446" s="1152"/>
      <c r="GF446" s="1152"/>
      <c r="GG446" s="1161"/>
      <c r="GH446" s="1152"/>
      <c r="GI446" s="633" t="str">
        <f t="shared" ref="GI446:HR446" si="1194">IF(GI422="grey","grey",IF($GG445="grey","grey",IF(S446="","yellow",IF(COUNTIF($CW$6:$CW$7,S446)&gt;0,"","red"))))</f>
        <v>grey</v>
      </c>
      <c r="GJ446" s="633" t="str">
        <f t="shared" si="1194"/>
        <v>grey</v>
      </c>
      <c r="GK446" s="633" t="str">
        <f t="shared" si="1194"/>
        <v>grey</v>
      </c>
      <c r="GL446" s="633" t="str">
        <f t="shared" si="1194"/>
        <v>grey</v>
      </c>
      <c r="GM446" s="633" t="str">
        <f t="shared" si="1194"/>
        <v>grey</v>
      </c>
      <c r="GN446" s="633" t="str">
        <f t="shared" si="1194"/>
        <v>grey</v>
      </c>
      <c r="GO446" s="633" t="str">
        <f t="shared" si="1194"/>
        <v>grey</v>
      </c>
      <c r="GP446" s="633" t="str">
        <f t="shared" si="1194"/>
        <v>grey</v>
      </c>
      <c r="GQ446" s="633" t="str">
        <f t="shared" si="1194"/>
        <v>grey</v>
      </c>
      <c r="GR446" s="633" t="str">
        <f t="shared" si="1194"/>
        <v>grey</v>
      </c>
      <c r="GS446" s="633" t="str">
        <f t="shared" si="1194"/>
        <v>grey</v>
      </c>
      <c r="GT446" s="633" t="str">
        <f t="shared" si="1194"/>
        <v>grey</v>
      </c>
      <c r="GU446" s="633" t="str">
        <f t="shared" si="1194"/>
        <v>grey</v>
      </c>
      <c r="GV446" s="633" t="str">
        <f t="shared" si="1194"/>
        <v>grey</v>
      </c>
      <c r="GW446" s="633" t="str">
        <f t="shared" si="1194"/>
        <v>grey</v>
      </c>
      <c r="GX446" s="633" t="str">
        <f t="shared" si="1194"/>
        <v>grey</v>
      </c>
      <c r="GY446" s="633" t="str">
        <f t="shared" si="1194"/>
        <v>grey</v>
      </c>
      <c r="GZ446" s="633" t="str">
        <f t="shared" si="1194"/>
        <v>grey</v>
      </c>
      <c r="HA446" s="633" t="str">
        <f t="shared" si="1194"/>
        <v>grey</v>
      </c>
      <c r="HB446" s="633" t="str">
        <f t="shared" si="1194"/>
        <v>grey</v>
      </c>
      <c r="HC446" s="633" t="str">
        <f t="shared" si="1194"/>
        <v>grey</v>
      </c>
      <c r="HD446" s="633" t="str">
        <f t="shared" si="1194"/>
        <v>grey</v>
      </c>
      <c r="HE446" s="633" t="str">
        <f t="shared" si="1194"/>
        <v>grey</v>
      </c>
      <c r="HF446" s="633" t="str">
        <f t="shared" si="1194"/>
        <v>grey</v>
      </c>
      <c r="HG446" s="633" t="str">
        <f t="shared" si="1194"/>
        <v>grey</v>
      </c>
      <c r="HH446" s="633" t="str">
        <f t="shared" si="1194"/>
        <v>grey</v>
      </c>
      <c r="HI446" s="633" t="str">
        <f t="shared" si="1194"/>
        <v>grey</v>
      </c>
      <c r="HJ446" s="633" t="str">
        <f t="shared" si="1194"/>
        <v>grey</v>
      </c>
      <c r="HK446" s="633" t="str">
        <f t="shared" si="1194"/>
        <v>grey</v>
      </c>
      <c r="HL446" s="633" t="str">
        <f t="shared" si="1194"/>
        <v>grey</v>
      </c>
      <c r="HM446" s="633" t="str">
        <f t="shared" si="1194"/>
        <v>grey</v>
      </c>
      <c r="HN446" s="633" t="str">
        <f t="shared" si="1194"/>
        <v>grey</v>
      </c>
      <c r="HO446" s="633" t="str">
        <f t="shared" si="1194"/>
        <v>grey</v>
      </c>
      <c r="HP446" s="633" t="str">
        <f t="shared" si="1194"/>
        <v>grey</v>
      </c>
      <c r="HQ446" s="633" t="str">
        <f t="shared" si="1194"/>
        <v>grey</v>
      </c>
      <c r="HR446" s="633" t="str">
        <f t="shared" si="1194"/>
        <v>grey</v>
      </c>
      <c r="HS446" s="1163"/>
      <c r="HT446" s="1152"/>
      <c r="HU446" s="1161"/>
    </row>
    <row r="447" spans="2:229">
      <c r="B447" s="34" t="s">
        <v>57</v>
      </c>
      <c r="C447" s="35"/>
      <c r="D447" s="34" t="s">
        <v>57</v>
      </c>
      <c r="E447" s="35"/>
      <c r="F447" s="34" t="s">
        <v>57</v>
      </c>
      <c r="G447" s="35"/>
      <c r="H447" s="34" t="s">
        <v>57</v>
      </c>
      <c r="I447" s="35"/>
      <c r="J447" s="34" t="s">
        <v>57</v>
      </c>
      <c r="K447" s="35"/>
      <c r="L447" s="34" t="s">
        <v>331</v>
      </c>
      <c r="M447" s="35"/>
      <c r="O447" s="1151">
        <v>12</v>
      </c>
      <c r="P447" s="1151" t="str">
        <f>IFERROR(INDEX(内線情報!$C$5:$C$54,MATCH($Q447,内線情報!$B$5:$B$54,0)),"")&amp;""</f>
        <v/>
      </c>
      <c r="Q447" s="1160"/>
      <c r="R447" s="1151" t="str">
        <f>IFERROR(INDEX(内線情報!$D$5:$D$54,MATCH($Q447,内線情報!$B$5:$B$54,0)),"")&amp;""</f>
        <v/>
      </c>
      <c r="S447" s="634" t="s">
        <v>643</v>
      </c>
      <c r="T447" s="634" t="s">
        <v>643</v>
      </c>
      <c r="U447" s="634" t="s">
        <v>643</v>
      </c>
      <c r="V447" s="634" t="s">
        <v>643</v>
      </c>
      <c r="W447" s="634" t="s">
        <v>643</v>
      </c>
      <c r="X447" s="634" t="s">
        <v>643</v>
      </c>
      <c r="Y447" s="634" t="s">
        <v>643</v>
      </c>
      <c r="Z447" s="634" t="s">
        <v>643</v>
      </c>
      <c r="AA447" s="634" t="s">
        <v>643</v>
      </c>
      <c r="AB447" s="634" t="s">
        <v>643</v>
      </c>
      <c r="AC447" s="634" t="s">
        <v>643</v>
      </c>
      <c r="AD447" s="634" t="s">
        <v>643</v>
      </c>
      <c r="AE447" s="634" t="s">
        <v>643</v>
      </c>
      <c r="AF447" s="634" t="s">
        <v>643</v>
      </c>
      <c r="AG447" s="634" t="s">
        <v>643</v>
      </c>
      <c r="AH447" s="634" t="s">
        <v>643</v>
      </c>
      <c r="AI447" s="634" t="s">
        <v>643</v>
      </c>
      <c r="AJ447" s="634" t="s">
        <v>643</v>
      </c>
      <c r="AK447" s="634" t="s">
        <v>643</v>
      </c>
      <c r="AL447" s="634" t="s">
        <v>643</v>
      </c>
      <c r="AM447" s="634" t="s">
        <v>643</v>
      </c>
      <c r="AN447" s="634" t="s">
        <v>643</v>
      </c>
      <c r="AO447" s="634" t="s">
        <v>643</v>
      </c>
      <c r="AP447" s="634" t="s">
        <v>643</v>
      </c>
      <c r="AQ447" s="634" t="s">
        <v>643</v>
      </c>
      <c r="AR447" s="634" t="s">
        <v>643</v>
      </c>
      <c r="AS447" s="634" t="s">
        <v>643</v>
      </c>
      <c r="AT447" s="634" t="s">
        <v>643</v>
      </c>
      <c r="AU447" s="634" t="s">
        <v>643</v>
      </c>
      <c r="AV447" s="634" t="s">
        <v>643</v>
      </c>
      <c r="AW447" s="634" t="s">
        <v>643</v>
      </c>
      <c r="AX447" s="634" t="s">
        <v>643</v>
      </c>
      <c r="AY447" s="634" t="s">
        <v>643</v>
      </c>
      <c r="AZ447" s="634" t="s">
        <v>643</v>
      </c>
      <c r="BA447" s="634" t="s">
        <v>643</v>
      </c>
      <c r="BB447" s="634" t="s">
        <v>643</v>
      </c>
      <c r="BC447" s="1178" t="s">
        <v>643</v>
      </c>
      <c r="BD447" s="1151" t="str">
        <f>IFERROR(IF(Q447="","",IF(ISBLANK(INDEX(内線情報!$G$5:$G$54,Q447)),1,DS447)),"")&amp;""</f>
        <v/>
      </c>
      <c r="BE447" s="1180"/>
      <c r="BU447" s="50"/>
      <c r="BV447" s="50"/>
      <c r="BW447" s="50"/>
      <c r="CG447" s="50"/>
      <c r="CH447" s="50"/>
      <c r="CI447" s="50"/>
      <c r="DA447" s="34" t="str">
        <f>IF(DA446="grey","grey",IF(B447="","yellow",IF(COUNTIF($BG$6:$BG$39,B447)&gt;0,"","red")))</f>
        <v>grey</v>
      </c>
      <c r="DB447" s="35" t="str">
        <f ca="1">IF(DA446="grey","grey",IFERROR(IF(COUNTIF(INDIRECT(B447),SUBSTITUTE(C447,"*","~")),EU447,"red"),IF(AND(C447&lt;&gt;$BG$7,C447&lt;&gt;$BG$8,C447&lt;&gt;$BG$9,C447&lt;&gt;$BG$10,C447&lt;&gt;$BG$11,C447&lt;&gt;$BG$12,C447&lt;&gt;$BG$13),"grey",EU447)))</f>
        <v>grey</v>
      </c>
      <c r="DC447" s="34" t="str">
        <f>IF(DC446="grey","grey",IF(D447="","yellow",IF(COUNTIF($BG$6:$BG$39,D447)&gt;0,"","red")))</f>
        <v>grey</v>
      </c>
      <c r="DD447" s="35" t="str">
        <f ca="1">IF(DC446="grey","grey",IFERROR(IF(COUNTIF(INDIRECT(D447),SUBSTITUTE(E447,"*","~")),EW447,"red"),IF(AND(E447&lt;&gt;$BG$7,E447&lt;&gt;$BG$8,E447&lt;&gt;$BG$9,E447&lt;&gt;$BG$10,E447&lt;&gt;$BG$11,E447&lt;&gt;$BG$12,E447&lt;&gt;$BG$13),"grey",EW447)))</f>
        <v>grey</v>
      </c>
      <c r="DE447" s="34" t="str">
        <f>IF(DE446="grey","grey",IF(F447="","yellow",IF(COUNTIF($BG$6:$BG$39,F447)&gt;0,"","red")))</f>
        <v>grey</v>
      </c>
      <c r="DF447" s="35" t="str">
        <f ca="1">IF(DE446="grey","grey",IFERROR(IF(COUNTIF(INDIRECT(F447),SUBSTITUTE(G447,"*","~")),EY447,"red"),IF(AND(G447&lt;&gt;$BG$7,G447&lt;&gt;$BG$8,G447&lt;&gt;$BG$9,G447&lt;&gt;$BG$10,G447&lt;&gt;$BG$11,G447&lt;&gt;$BG$12,G447&lt;&gt;$BG$13),"grey",EY447)))</f>
        <v>grey</v>
      </c>
      <c r="DG447" s="34" t="str">
        <f>IF(DG446="grey","grey",IF(H447="","yellow",IF(COUNTIF($BG$6:$BG$39,H447)&gt;0,"","red")))</f>
        <v>grey</v>
      </c>
      <c r="DH447" s="35" t="str">
        <f ca="1">IF(DG446="grey","grey",IFERROR(IF(COUNTIF(INDIRECT(H447),SUBSTITUTE(I447,"*","~")),FA447,"red"),IF(AND(I447&lt;&gt;$BG$7,I447&lt;&gt;$BG$8,I447&lt;&gt;$BG$9,I447&lt;&gt;$BG$10,I447&lt;&gt;$BG$11,I447&lt;&gt;$BG$12,I447&lt;&gt;$BG$13),"grey",FA447)))</f>
        <v>grey</v>
      </c>
      <c r="DI447" s="34" t="str">
        <f>IF(DI446="grey","grey",IF(J447="","yellow",IF(COUNTIF($BG$6:$BG$39,J447)&gt;0,"","red")))</f>
        <v>grey</v>
      </c>
      <c r="DJ447" s="35" t="str">
        <f ca="1">IF(DI446="grey","grey",IFERROR(IF(COUNTIF(INDIRECT(J447),SUBSTITUTE(K447,"*","~")),FC447,"red"),IF(AND(K447&lt;&gt;$BG$7,K447&lt;&gt;$BG$8,K447&lt;&gt;$BG$9,K447&lt;&gt;$BG$10,K447&lt;&gt;$BG$11,K447&lt;&gt;$BG$12,K447&lt;&gt;$BG$13),"grey",FC447)))</f>
        <v>grey</v>
      </c>
      <c r="DK447" s="34" t="str">
        <f>IF(DK446="grey","grey",IF(L447="","yellow",IF(COUNTIF($BG$6:$BG$39,L447)&gt;0,"","red")))</f>
        <v>grey</v>
      </c>
      <c r="DL447" s="35" t="str">
        <f ca="1">IF(DK446="grey","grey",IFERROR(IF(COUNTIF(INDIRECT(L447),SUBSTITUTE(M447,"*","~")),FE447,"red"),IF(AND(M447&lt;&gt;$BG$7,M447&lt;&gt;$BG$8,M447&lt;&gt;$BG$9,M447&lt;&gt;$BG$10,M447&lt;&gt;$BG$11,M447&lt;&gt;$BG$12,M447&lt;&gt;$BG$13),"grey",FE447)))</f>
        <v>grey</v>
      </c>
      <c r="DM447" s="22" t="str">
        <f>IFERROR(INDEX(内線情報!$BL$5:$BL$41,MATCH(R447,内線情報!$AI$5:$AI$43,0),1),"")</f>
        <v/>
      </c>
      <c r="DS447" s="1141" t="e">
        <f>INDEX(内線情報!$G$5:$G$54,MATCH(Q447,DK,0))</f>
        <v>#N/A</v>
      </c>
      <c r="DV447" s="34" t="str">
        <f>CONCATENATE(B447,C447)</f>
        <v>未使用</v>
      </c>
      <c r="DW447" s="35"/>
      <c r="DX447" s="34" t="str">
        <f>CONCATENATE(D447,E447)</f>
        <v>未使用</v>
      </c>
      <c r="DY447" s="35"/>
      <c r="DZ447" s="34" t="str">
        <f>CONCATENATE(F447,G447)</f>
        <v>未使用</v>
      </c>
      <c r="EA447" s="35"/>
      <c r="EB447" s="34" t="str">
        <f>CONCATENATE(H447,I447)</f>
        <v>未使用</v>
      </c>
      <c r="EC447" s="35"/>
      <c r="ED447" s="34" t="str">
        <f>CONCATENATE(J447,K447)</f>
        <v>未使用</v>
      </c>
      <c r="EE447" s="35"/>
      <c r="EF447" s="34" t="str">
        <f>CONCATENATE(L447,M447)</f>
        <v>未使用</v>
      </c>
      <c r="EG447" s="35"/>
      <c r="EH447" s="22">
        <f>COUNTIF($DV$6:$EG$34,DV447)</f>
        <v>18</v>
      </c>
      <c r="EJ447" s="22">
        <f>COUNTIF($DV$6:$EG$34,DX447)</f>
        <v>18</v>
      </c>
      <c r="EL447" s="22">
        <f>COUNTIF($DV$6:$EG$34,DZ447)</f>
        <v>18</v>
      </c>
      <c r="EN447" s="22">
        <f>COUNTIF($DV$6:$EG$34,EB447)</f>
        <v>18</v>
      </c>
      <c r="EP447" s="22">
        <f>COUNTIF($DV$6:$EG$34,ED447)</f>
        <v>18</v>
      </c>
      <c r="ER447" s="22">
        <f>COUNTIF($DV$6:$EG$34,EF447)</f>
        <v>18</v>
      </c>
      <c r="ET447" s="34" t="str">
        <f>IF(DV447="未使用","",IF(EH447&lt;2,"","red"))</f>
        <v/>
      </c>
      <c r="EU447" s="35" t="str">
        <f>IF(B447="ボックスキー","",IF(C447="","red",FS447))</f>
        <v>red</v>
      </c>
      <c r="EV447" s="34" t="str">
        <f>IF(DX447="未使用","",IF(EJ447&lt;2,"","red"))</f>
        <v/>
      </c>
      <c r="EW447" s="35" t="str">
        <f>IF(D447="ボックスキー","",IF(E447="","red",FU447))</f>
        <v>red</v>
      </c>
      <c r="EX447" s="34" t="str">
        <f>IF(DZ447="未使用","",IF(EL447&lt;2,"","red"))</f>
        <v/>
      </c>
      <c r="EY447" s="35" t="str">
        <f>IF(F447="ボックスキー","",IF(G447="","red",FW447))</f>
        <v>red</v>
      </c>
      <c r="EZ447" s="34" t="str">
        <f>IF(EB447="未使用","",IF(EN447&lt;2,"","red"))</f>
        <v/>
      </c>
      <c r="FA447" s="35" t="str">
        <f>IF(H447="ボックスキー","",IF(I447="","red",FY447))</f>
        <v>red</v>
      </c>
      <c r="FB447" s="34" t="str">
        <f>IF(ED447="未使用","",IF(EP447&lt;2,"","red"))</f>
        <v/>
      </c>
      <c r="FC447" s="35" t="str">
        <f>IF(J447="ボックスキー","",IF(K447="","red",GA447))</f>
        <v>red</v>
      </c>
      <c r="FD447" s="34" t="str">
        <f>IF(EF447="未使用","",IF(ER447&lt;2,"","red"))</f>
        <v/>
      </c>
      <c r="FE447" s="35" t="str">
        <f>IF(L447="ボックスキー","",IF(M447="","red",GC447))</f>
        <v>red</v>
      </c>
      <c r="FF447" s="419"/>
      <c r="FG447" s="419"/>
      <c r="FH447" s="419"/>
      <c r="FI447" s="419"/>
      <c r="FJ447" s="419"/>
      <c r="FK447" s="419"/>
      <c r="FL447" s="419"/>
      <c r="FM447" s="419"/>
      <c r="FN447" s="419"/>
      <c r="FO447" s="419"/>
      <c r="FP447" s="419"/>
      <c r="FQ447" s="419"/>
      <c r="FR447" s="34"/>
      <c r="FS447" s="35" t="str">
        <f>IF(B447=$FG$6,INDEX($FG$7:$FG$18,C447),IF(B447=$FH$6,INDEX($FH$7:$FH$12,C447),IF(B447=$FI$6,INDEX($FI$7:$FI$18,C447),IF(B447=$FJ$6,INDEX($FJ$7:$FJ$56,C447),"none"))))</f>
        <v>none</v>
      </c>
      <c r="FT447" s="34"/>
      <c r="FU447" s="35" t="str">
        <f>IF(D447=$FG$6,INDEX($FG$7:$FG$18,E447),IF(D447=$FH$6,INDEX($FH$7:$FH$12,E447),IF(D447=$FI$6,INDEX($FI$7:$FI$18,E447),IF(D447=$FJ$6,INDEX($FJ$7:$FJ$56,E447),"none"))))</f>
        <v>none</v>
      </c>
      <c r="FV447" s="34"/>
      <c r="FW447" s="35" t="str">
        <f>IF(F447=$FG$6,INDEX($FG$7:$FG$18,G447),IF(F447=$FH$6,INDEX($FH$7:$FH$12,G447),IF(F447=$FI$6,INDEX($FI$7:$FI$18,G447),IF(F447=$FJ$6,INDEX($FJ$7:$FJ$56,G447),"none"))))</f>
        <v>none</v>
      </c>
      <c r="FX447" s="34"/>
      <c r="FY447" s="35" t="str">
        <f>IF(H447=$FG$6,INDEX($FG$7:$FG$18,I447),IF(H447=$FH$6,INDEX($FH$7:$FH$12,I447),IF(H447=$FI$6,INDEX($FI$7:$FI$18,I447),IF(H447=$FJ$6,INDEX($FJ$7:$FJ$56,I447),"none"))))</f>
        <v>none</v>
      </c>
      <c r="FZ447" s="34"/>
      <c r="GA447" s="35" t="str">
        <f>IF(J447=$FG$6,INDEX($FG$7:$FG$18,K447),IF(J447=$FH$6,INDEX($FH$7:$FH$12,K447),IF(J447=$FI$6,INDEX($FI$7:$FI$18,K447),IF(J447=$FJ$6,INDEX($FJ$7:$FJ$56,K447),"none"))))</f>
        <v>none</v>
      </c>
      <c r="GB447" s="34"/>
      <c r="GC447" s="35" t="str">
        <f>IF(L447=$FG$6,INDEX($FG$7:$FG$18,M447),IF(L447=$FH$6,INDEX($FH$7:$FH$12,M447),IF(L447=$FI$6,INDEX($FI$7:$FI$18,M447),IF(L447=$FJ$6,INDEX($FJ$7:$FJ$56,M447),"none"))))</f>
        <v>none</v>
      </c>
      <c r="GE447" s="1151" t="str">
        <f>IF($GF447="grey","grey","")</f>
        <v>grey</v>
      </c>
      <c r="GF447" s="1151" t="str">
        <f>IF($GG447="grey","grey","")</f>
        <v>grey</v>
      </c>
      <c r="GG447" s="1160" t="str">
        <f>IF(Q447="","grey",IF(COUNTIF(Q:Q,Q447)&gt;1,"red",IF(COUNTIF(_DK,Q447)&gt;0,"","red")))</f>
        <v>grey</v>
      </c>
      <c r="GH447" s="1151" t="str">
        <f>IF($GF447="grey","grey","")</f>
        <v>grey</v>
      </c>
      <c r="GI447" s="633" t="str">
        <f t="shared" ref="GI447:HR447" si="1195">IF(GI422="grey","grey",IF($GG447="grey","grey",IF(S447="","yellow",IF(COUNTIF($CT$6:$CT$21,S447)&gt;0,"","red"))))</f>
        <v>grey</v>
      </c>
      <c r="GJ447" s="633" t="str">
        <f t="shared" si="1195"/>
        <v>grey</v>
      </c>
      <c r="GK447" s="633" t="str">
        <f t="shared" si="1195"/>
        <v>grey</v>
      </c>
      <c r="GL447" s="633" t="str">
        <f t="shared" si="1195"/>
        <v>grey</v>
      </c>
      <c r="GM447" s="633" t="str">
        <f t="shared" si="1195"/>
        <v>grey</v>
      </c>
      <c r="GN447" s="633" t="str">
        <f t="shared" si="1195"/>
        <v>grey</v>
      </c>
      <c r="GO447" s="633" t="str">
        <f t="shared" si="1195"/>
        <v>grey</v>
      </c>
      <c r="GP447" s="633" t="str">
        <f t="shared" si="1195"/>
        <v>grey</v>
      </c>
      <c r="GQ447" s="633" t="str">
        <f t="shared" si="1195"/>
        <v>grey</v>
      </c>
      <c r="GR447" s="633" t="str">
        <f t="shared" si="1195"/>
        <v>grey</v>
      </c>
      <c r="GS447" s="633" t="str">
        <f t="shared" si="1195"/>
        <v>grey</v>
      </c>
      <c r="GT447" s="633" t="str">
        <f t="shared" si="1195"/>
        <v>grey</v>
      </c>
      <c r="GU447" s="633" t="str">
        <f t="shared" si="1195"/>
        <v>grey</v>
      </c>
      <c r="GV447" s="633" t="str">
        <f t="shared" si="1195"/>
        <v>grey</v>
      </c>
      <c r="GW447" s="633" t="str">
        <f t="shared" si="1195"/>
        <v>grey</v>
      </c>
      <c r="GX447" s="633" t="str">
        <f t="shared" si="1195"/>
        <v>grey</v>
      </c>
      <c r="GY447" s="633" t="str">
        <f t="shared" si="1195"/>
        <v>grey</v>
      </c>
      <c r="GZ447" s="633" t="str">
        <f t="shared" si="1195"/>
        <v>grey</v>
      </c>
      <c r="HA447" s="633" t="str">
        <f t="shared" si="1195"/>
        <v>grey</v>
      </c>
      <c r="HB447" s="633" t="str">
        <f t="shared" si="1195"/>
        <v>grey</v>
      </c>
      <c r="HC447" s="633" t="str">
        <f t="shared" si="1195"/>
        <v>grey</v>
      </c>
      <c r="HD447" s="633" t="str">
        <f t="shared" si="1195"/>
        <v>grey</v>
      </c>
      <c r="HE447" s="633" t="str">
        <f t="shared" si="1195"/>
        <v>grey</v>
      </c>
      <c r="HF447" s="633" t="str">
        <f t="shared" si="1195"/>
        <v>grey</v>
      </c>
      <c r="HG447" s="633" t="str">
        <f t="shared" si="1195"/>
        <v>grey</v>
      </c>
      <c r="HH447" s="633" t="str">
        <f t="shared" si="1195"/>
        <v>grey</v>
      </c>
      <c r="HI447" s="633" t="str">
        <f t="shared" si="1195"/>
        <v>grey</v>
      </c>
      <c r="HJ447" s="633" t="str">
        <f t="shared" si="1195"/>
        <v>grey</v>
      </c>
      <c r="HK447" s="633" t="str">
        <f t="shared" si="1195"/>
        <v>grey</v>
      </c>
      <c r="HL447" s="633" t="str">
        <f t="shared" si="1195"/>
        <v>grey</v>
      </c>
      <c r="HM447" s="633" t="str">
        <f t="shared" si="1195"/>
        <v>grey</v>
      </c>
      <c r="HN447" s="633" t="str">
        <f t="shared" si="1195"/>
        <v>grey</v>
      </c>
      <c r="HO447" s="633" t="str">
        <f t="shared" si="1195"/>
        <v>grey</v>
      </c>
      <c r="HP447" s="633" t="str">
        <f t="shared" si="1195"/>
        <v>grey</v>
      </c>
      <c r="HQ447" s="633" t="str">
        <f t="shared" si="1195"/>
        <v>grey</v>
      </c>
      <c r="HR447" s="633" t="str">
        <f t="shared" si="1195"/>
        <v>grey</v>
      </c>
      <c r="HS447" s="1162" t="str">
        <f t="shared" ref="HS447" si="1196">IF($GG447="grey","grey",IF(BC447="","",IF(COUNTIF($CV$6:$CV$7,BC447)&gt;0,"","red")))</f>
        <v>grey</v>
      </c>
      <c r="HT447" s="1151" t="str">
        <f t="shared" ref="HT447:HU447" si="1197">IF($GG447="grey","grey","")</f>
        <v>grey</v>
      </c>
      <c r="HU447" s="1160" t="str">
        <f t="shared" si="1197"/>
        <v>grey</v>
      </c>
    </row>
    <row r="448" spans="2:229">
      <c r="B448" s="1175" t="str">
        <f>IFERROR(INDEX($DV:$DV,ROW()),"")&amp;""</f>
        <v/>
      </c>
      <c r="C448" s="1176"/>
      <c r="D448" s="1177" t="str">
        <f>IFERROR(INDEX($DX:$DX,ROW()),"")&amp;""</f>
        <v/>
      </c>
      <c r="E448" s="1176"/>
      <c r="F448" s="1175" t="str">
        <f>IFERROR(INDEX($DZ:$DZ,ROW()),"")&amp;""</f>
        <v/>
      </c>
      <c r="G448" s="1176"/>
      <c r="H448" s="1175" t="str">
        <f>IFERROR(INDEX($EB:$EB,ROW()),"")&amp;""</f>
        <v/>
      </c>
      <c r="I448" s="1176"/>
      <c r="J448" s="1175" t="str">
        <f>IFERROR(INDEX($ED:$ED,ROW()),"")&amp;""</f>
        <v/>
      </c>
      <c r="K448" s="1176"/>
      <c r="L448" s="1175" t="str">
        <f>IFERROR(INDEX($EF:$EF,ROW()),"")&amp;""</f>
        <v/>
      </c>
      <c r="M448" s="1176"/>
      <c r="O448" s="1152"/>
      <c r="P448" s="1152"/>
      <c r="Q448" s="1161"/>
      <c r="R448" s="1152"/>
      <c r="S448" s="635" t="s">
        <v>643</v>
      </c>
      <c r="T448" s="635" t="s">
        <v>643</v>
      </c>
      <c r="U448" s="635" t="s">
        <v>643</v>
      </c>
      <c r="V448" s="635" t="s">
        <v>643</v>
      </c>
      <c r="W448" s="635" t="s">
        <v>643</v>
      </c>
      <c r="X448" s="635" t="s">
        <v>643</v>
      </c>
      <c r="Y448" s="635" t="s">
        <v>643</v>
      </c>
      <c r="Z448" s="635" t="s">
        <v>643</v>
      </c>
      <c r="AA448" s="635" t="s">
        <v>643</v>
      </c>
      <c r="AB448" s="635" t="s">
        <v>643</v>
      </c>
      <c r="AC448" s="635" t="s">
        <v>643</v>
      </c>
      <c r="AD448" s="635" t="s">
        <v>643</v>
      </c>
      <c r="AE448" s="635" t="s">
        <v>643</v>
      </c>
      <c r="AF448" s="635" t="s">
        <v>643</v>
      </c>
      <c r="AG448" s="635" t="s">
        <v>643</v>
      </c>
      <c r="AH448" s="635" t="s">
        <v>643</v>
      </c>
      <c r="AI448" s="635" t="s">
        <v>643</v>
      </c>
      <c r="AJ448" s="635" t="s">
        <v>643</v>
      </c>
      <c r="AK448" s="635" t="s">
        <v>643</v>
      </c>
      <c r="AL448" s="635" t="s">
        <v>643</v>
      </c>
      <c r="AM448" s="635" t="s">
        <v>643</v>
      </c>
      <c r="AN448" s="635" t="s">
        <v>643</v>
      </c>
      <c r="AO448" s="635" t="s">
        <v>643</v>
      </c>
      <c r="AP448" s="635" t="s">
        <v>643</v>
      </c>
      <c r="AQ448" s="635" t="s">
        <v>643</v>
      </c>
      <c r="AR448" s="635" t="s">
        <v>643</v>
      </c>
      <c r="AS448" s="635" t="s">
        <v>643</v>
      </c>
      <c r="AT448" s="635" t="s">
        <v>643</v>
      </c>
      <c r="AU448" s="635" t="s">
        <v>643</v>
      </c>
      <c r="AV448" s="635" t="s">
        <v>643</v>
      </c>
      <c r="AW448" s="635" t="s">
        <v>643</v>
      </c>
      <c r="AX448" s="635" t="s">
        <v>643</v>
      </c>
      <c r="AY448" s="635" t="s">
        <v>643</v>
      </c>
      <c r="AZ448" s="635" t="s">
        <v>643</v>
      </c>
      <c r="BA448" s="635" t="s">
        <v>643</v>
      </c>
      <c r="BB448" s="635" t="s">
        <v>643</v>
      </c>
      <c r="BC448" s="1179"/>
      <c r="BD448" s="1152"/>
      <c r="BE448" s="1181"/>
      <c r="BP448" s="50" t="e">
        <f>INDEX(番号!$CA$5:$CB$44,C447,2)</f>
        <v>#VALUE!</v>
      </c>
      <c r="BQ448" s="50" t="str">
        <f>IF(C447="","",IF(BP448="",INDEX(番号!$CA$44:$CB446,C447,2),BP448))</f>
        <v/>
      </c>
      <c r="BR448" s="50" t="e">
        <f>INDEX(番号!$CC$5:$CE$52,C447,3)</f>
        <v>#VALUE!</v>
      </c>
      <c r="BS448" s="50" t="str">
        <f>IF(C447="","",IF(BR448="0",INDEX(番号!$CC$5:$CE$52,C447,2),BR448))&amp;""</f>
        <v/>
      </c>
      <c r="BT448" s="50" t="e">
        <f>INDEX(番号!$CA$5:$CB$44,E447,2)</f>
        <v>#VALUE!</v>
      </c>
      <c r="BU448" s="50" t="str">
        <f>IF(E447="","",IF(BT448="",INDEX(番号!$CA$44:$CB446,E447,2),BT448))&amp;""</f>
        <v/>
      </c>
      <c r="BV448" s="50" t="e">
        <f>INDEX(番号!$CC$5:$CE$52,E447,3)</f>
        <v>#VALUE!</v>
      </c>
      <c r="BW448" s="50" t="str">
        <f>IF(E447="","",IF(BV448="0",INDEX(番号!$CC$5:$CE$52,E447,2),BV448))&amp;""</f>
        <v/>
      </c>
      <c r="BX448" s="50" t="e">
        <f>INDEX(番号!$CA$5:$CB$44,G447,2)</f>
        <v>#VALUE!</v>
      </c>
      <c r="BY448" s="50" t="str">
        <f>IF(G447="","",IF(BX448="",INDEX(番号!$CA$44:$CB446,G447,2),BX448))&amp;""</f>
        <v/>
      </c>
      <c r="BZ448" s="50" t="e">
        <f>INDEX(番号!$CC$5:$CE$52,G447,3)</f>
        <v>#VALUE!</v>
      </c>
      <c r="CA448" s="50" t="str">
        <f>IF(G447="","",IF(BZ448="0",INDEX(番号!$CC$5:$CE$52,G447,2),BZ448))&amp;""</f>
        <v/>
      </c>
      <c r="CB448" s="50" t="e">
        <f>INDEX(番号!$CA$5:$CB$44,I447,2)</f>
        <v>#VALUE!</v>
      </c>
      <c r="CC448" s="50" t="str">
        <f>IF(I447="","",IF(CB448="",INDEX(番号!$CA$44:$CB446,I447,2),CB448))&amp;""</f>
        <v/>
      </c>
      <c r="CD448" s="50" t="e">
        <f>INDEX(番号!$CC$5:$CE$52,I447,3)</f>
        <v>#VALUE!</v>
      </c>
      <c r="CE448" s="50" t="str">
        <f>IF(I447="","",IF(CD448="0",INDEX(番号!$CC$5:$CE$52,I447,2),CD448))&amp;""</f>
        <v/>
      </c>
      <c r="CF448" s="50" t="e">
        <f>INDEX(番号!$CA$5:$CB$44,K447,2)</f>
        <v>#VALUE!</v>
      </c>
      <c r="CG448" s="50" t="str">
        <f>IF(K447="","",IF(CF448="",INDEX(番号!$CA$5:$CB$44,K447,1),CF448))&amp;""</f>
        <v/>
      </c>
      <c r="CH448" s="50" t="e">
        <f>INDEX(番号!$CC$5:$CE$52,K447,3)</f>
        <v>#VALUE!</v>
      </c>
      <c r="CI448" s="50" t="str">
        <f>IF(K447="","",IF(CH448="0",INDEX(番号!$CC$5:$CE$52,K447,2),CH448))&amp;""</f>
        <v/>
      </c>
      <c r="CJ448" s="50" t="e">
        <f>INDEX(番号!$CA$5:$CB$44,M447,2)</f>
        <v>#VALUE!</v>
      </c>
      <c r="CK448" s="50" t="str">
        <f>IF(M447="","",IF(CJ448="",INDEX(番号!$CA$5:$CB$44,M447,1),CJ448))&amp;""</f>
        <v/>
      </c>
      <c r="CL448" s="50" t="e">
        <f>INDEX(番号!$CC$5:$CE$52,M447,3)</f>
        <v>#VALUE!</v>
      </c>
      <c r="CM448" s="50" t="str">
        <f>IF(M447="","",IF(CL448="0",INDEX(番号!$CC$5:$CE$52,M447,2),CL448))&amp;""</f>
        <v/>
      </c>
      <c r="DA448" s="1153" t="str">
        <f>IF(DA446="grey","grey","")</f>
        <v>grey</v>
      </c>
      <c r="DB448" s="1154"/>
      <c r="DC448" s="1153" t="str">
        <f>IF(DC446="grey","grey","")</f>
        <v>grey</v>
      </c>
      <c r="DD448" s="1154"/>
      <c r="DE448" s="1153" t="str">
        <f>IF(DE446="grey","grey","")</f>
        <v>grey</v>
      </c>
      <c r="DF448" s="1154"/>
      <c r="DG448" s="1153" t="str">
        <f>IF(DG446="grey","grey","")</f>
        <v>grey</v>
      </c>
      <c r="DH448" s="1154"/>
      <c r="DI448" s="1153" t="str">
        <f>IF(DI446="grey","grey","")</f>
        <v>grey</v>
      </c>
      <c r="DJ448" s="1154"/>
      <c r="DK448" s="1153" t="str">
        <f>IF(DK446="grey","grey","")</f>
        <v>grey</v>
      </c>
      <c r="DL448" s="1154"/>
      <c r="DM448" s="22" t="str">
        <f>IFERROR(INDEX(内線情報!$BL$5:$BL$41,MATCH(R448,内線情報!$AI$5:$AI$43,0),1),"")</f>
        <v/>
      </c>
      <c r="DS448" s="1141"/>
      <c r="DV448" s="1153" t="str">
        <f>IF(B447="DK",BQ448,IF(B447="NK",BS448,""))</f>
        <v/>
      </c>
      <c r="DW448" s="1154"/>
      <c r="DX448" s="1155" t="str">
        <f>IF(D447="DK",BU448,IF(D447="NK",BW448,""))</f>
        <v/>
      </c>
      <c r="DY448" s="1156"/>
      <c r="DZ448" s="1155" t="str">
        <f>IF(F447="DK",BY448,IF(F447="NK",CA448,""))</f>
        <v/>
      </c>
      <c r="EA448" s="1156"/>
      <c r="EB448" s="1155" t="str">
        <f>IF(H447="DK",CC448,IF(H447="NK",CE448,""))</f>
        <v/>
      </c>
      <c r="EC448" s="1156"/>
      <c r="ED448" s="1155" t="str">
        <f>IF(J447="DK",CG448,IF(J447="NK",CI448,""))</f>
        <v/>
      </c>
      <c r="EE448" s="1156"/>
      <c r="EF448" s="1155" t="str">
        <f>IF(L447="DK",CK448,IF(L447="NK",CM448,""))</f>
        <v/>
      </c>
      <c r="EG448" s="1156"/>
      <c r="ET448" s="1153"/>
      <c r="EU448" s="1154"/>
      <c r="EV448" s="1153"/>
      <c r="EW448" s="1154"/>
      <c r="EX448" s="1153"/>
      <c r="EY448" s="1154"/>
      <c r="EZ448" s="1153"/>
      <c r="FA448" s="1154"/>
      <c r="FB448" s="1153"/>
      <c r="FC448" s="1154"/>
      <c r="FD448" s="1153"/>
      <c r="FE448" s="1154"/>
      <c r="FF448" s="411"/>
      <c r="FG448" s="411"/>
      <c r="FH448" s="411"/>
      <c r="FI448" s="411"/>
      <c r="FJ448" s="411"/>
      <c r="FK448" s="411"/>
      <c r="FL448" s="411"/>
      <c r="FM448" s="411"/>
      <c r="FN448" s="411"/>
      <c r="FO448" s="411"/>
      <c r="FP448" s="411"/>
      <c r="FQ448" s="411"/>
      <c r="FR448" s="1153"/>
      <c r="FS448" s="1154"/>
      <c r="FT448" s="1153"/>
      <c r="FU448" s="1154"/>
      <c r="FV448" s="1153"/>
      <c r="FW448" s="1154"/>
      <c r="FX448" s="1153"/>
      <c r="FY448" s="1154"/>
      <c r="FZ448" s="1153"/>
      <c r="GA448" s="1154"/>
      <c r="GB448" s="1153"/>
      <c r="GC448" s="1154"/>
      <c r="GE448" s="1152"/>
      <c r="GF448" s="1152"/>
      <c r="GG448" s="1161"/>
      <c r="GH448" s="1152"/>
      <c r="GI448" s="633" t="str">
        <f t="shared" ref="GI448:HR448" si="1198">IF(GI422="grey","grey",IF($GG447="grey","grey",IF(S448="","yellow",IF(COUNTIF($CW$6:$CW$7,S448)&gt;0,"","red"))))</f>
        <v>grey</v>
      </c>
      <c r="GJ448" s="633" t="str">
        <f t="shared" si="1198"/>
        <v>grey</v>
      </c>
      <c r="GK448" s="633" t="str">
        <f t="shared" si="1198"/>
        <v>grey</v>
      </c>
      <c r="GL448" s="633" t="str">
        <f t="shared" si="1198"/>
        <v>grey</v>
      </c>
      <c r="GM448" s="633" t="str">
        <f t="shared" si="1198"/>
        <v>grey</v>
      </c>
      <c r="GN448" s="633" t="str">
        <f t="shared" si="1198"/>
        <v>grey</v>
      </c>
      <c r="GO448" s="633" t="str">
        <f t="shared" si="1198"/>
        <v>grey</v>
      </c>
      <c r="GP448" s="633" t="str">
        <f t="shared" si="1198"/>
        <v>grey</v>
      </c>
      <c r="GQ448" s="633" t="str">
        <f t="shared" si="1198"/>
        <v>grey</v>
      </c>
      <c r="GR448" s="633" t="str">
        <f t="shared" si="1198"/>
        <v>grey</v>
      </c>
      <c r="GS448" s="633" t="str">
        <f t="shared" si="1198"/>
        <v>grey</v>
      </c>
      <c r="GT448" s="633" t="str">
        <f t="shared" si="1198"/>
        <v>grey</v>
      </c>
      <c r="GU448" s="633" t="str">
        <f t="shared" si="1198"/>
        <v>grey</v>
      </c>
      <c r="GV448" s="633" t="str">
        <f t="shared" si="1198"/>
        <v>grey</v>
      </c>
      <c r="GW448" s="633" t="str">
        <f t="shared" si="1198"/>
        <v>grey</v>
      </c>
      <c r="GX448" s="633" t="str">
        <f t="shared" si="1198"/>
        <v>grey</v>
      </c>
      <c r="GY448" s="633" t="str">
        <f t="shared" si="1198"/>
        <v>grey</v>
      </c>
      <c r="GZ448" s="633" t="str">
        <f t="shared" si="1198"/>
        <v>grey</v>
      </c>
      <c r="HA448" s="633" t="str">
        <f t="shared" si="1198"/>
        <v>grey</v>
      </c>
      <c r="HB448" s="633" t="str">
        <f t="shared" si="1198"/>
        <v>grey</v>
      </c>
      <c r="HC448" s="633" t="str">
        <f t="shared" si="1198"/>
        <v>grey</v>
      </c>
      <c r="HD448" s="633" t="str">
        <f t="shared" si="1198"/>
        <v>grey</v>
      </c>
      <c r="HE448" s="633" t="str">
        <f t="shared" si="1198"/>
        <v>grey</v>
      </c>
      <c r="HF448" s="633" t="str">
        <f t="shared" si="1198"/>
        <v>grey</v>
      </c>
      <c r="HG448" s="633" t="str">
        <f t="shared" si="1198"/>
        <v>grey</v>
      </c>
      <c r="HH448" s="633" t="str">
        <f t="shared" si="1198"/>
        <v>grey</v>
      </c>
      <c r="HI448" s="633" t="str">
        <f t="shared" si="1198"/>
        <v>grey</v>
      </c>
      <c r="HJ448" s="633" t="str">
        <f t="shared" si="1198"/>
        <v>grey</v>
      </c>
      <c r="HK448" s="633" t="str">
        <f t="shared" si="1198"/>
        <v>grey</v>
      </c>
      <c r="HL448" s="633" t="str">
        <f t="shared" si="1198"/>
        <v>grey</v>
      </c>
      <c r="HM448" s="633" t="str">
        <f t="shared" si="1198"/>
        <v>grey</v>
      </c>
      <c r="HN448" s="633" t="str">
        <f t="shared" si="1198"/>
        <v>grey</v>
      </c>
      <c r="HO448" s="633" t="str">
        <f t="shared" si="1198"/>
        <v>grey</v>
      </c>
      <c r="HP448" s="633" t="str">
        <f t="shared" si="1198"/>
        <v>grey</v>
      </c>
      <c r="HQ448" s="633" t="str">
        <f t="shared" si="1198"/>
        <v>grey</v>
      </c>
      <c r="HR448" s="633" t="str">
        <f t="shared" si="1198"/>
        <v>grey</v>
      </c>
      <c r="HS448" s="1163"/>
      <c r="HT448" s="1152"/>
      <c r="HU448" s="1161"/>
    </row>
    <row r="449" spans="2:229">
      <c r="B449" s="1175" t="str">
        <f>IFERROR(INDEX($DV:$DV,ROW()),"")&amp;""</f>
        <v/>
      </c>
      <c r="C449" s="1176"/>
      <c r="D449" s="1177" t="str">
        <f>IFERROR(INDEX($DX:$DX,ROW()),"")&amp;""</f>
        <v/>
      </c>
      <c r="E449" s="1176"/>
      <c r="F449" s="1175" t="str">
        <f>IFERROR(INDEX($DZ:$DZ,ROW()),"")&amp;""</f>
        <v/>
      </c>
      <c r="G449" s="1176"/>
      <c r="H449" s="1175" t="str">
        <f>IFERROR(INDEX($EB:$EB,ROW()),"")&amp;""</f>
        <v/>
      </c>
      <c r="I449" s="1176"/>
      <c r="J449" s="1175" t="str">
        <f>IFERROR(INDEX($ED:$ED,ROW()),"")&amp;""</f>
        <v/>
      </c>
      <c r="K449" s="1176"/>
      <c r="L449" s="1175" t="str">
        <f>IFERROR(INDEX($EF:$EF,ROW()),"")&amp;""</f>
        <v/>
      </c>
      <c r="M449" s="1176"/>
      <c r="O449" s="1151">
        <v>13</v>
      </c>
      <c r="P449" s="1151" t="str">
        <f>IFERROR(INDEX(内線情報!$C$5:$C$54,MATCH($Q449,内線情報!$B$5:$B$54,0)),"")&amp;""</f>
        <v/>
      </c>
      <c r="Q449" s="1160"/>
      <c r="R449" s="1151" t="str">
        <f>IFERROR(INDEX(内線情報!$D$5:$D$54,MATCH($Q449,内線情報!$B$5:$B$54,0)),"")&amp;""</f>
        <v/>
      </c>
      <c r="S449" s="634" t="s">
        <v>643</v>
      </c>
      <c r="T449" s="634" t="s">
        <v>643</v>
      </c>
      <c r="U449" s="634" t="s">
        <v>643</v>
      </c>
      <c r="V449" s="634" t="s">
        <v>643</v>
      </c>
      <c r="W449" s="634" t="s">
        <v>643</v>
      </c>
      <c r="X449" s="634" t="s">
        <v>643</v>
      </c>
      <c r="Y449" s="634" t="s">
        <v>643</v>
      </c>
      <c r="Z449" s="634" t="s">
        <v>643</v>
      </c>
      <c r="AA449" s="634" t="s">
        <v>643</v>
      </c>
      <c r="AB449" s="634" t="s">
        <v>643</v>
      </c>
      <c r="AC449" s="634" t="s">
        <v>643</v>
      </c>
      <c r="AD449" s="634" t="s">
        <v>643</v>
      </c>
      <c r="AE449" s="634" t="s">
        <v>643</v>
      </c>
      <c r="AF449" s="634" t="s">
        <v>643</v>
      </c>
      <c r="AG449" s="634" t="s">
        <v>643</v>
      </c>
      <c r="AH449" s="634" t="s">
        <v>643</v>
      </c>
      <c r="AI449" s="634" t="s">
        <v>643</v>
      </c>
      <c r="AJ449" s="634" t="s">
        <v>643</v>
      </c>
      <c r="AK449" s="634" t="s">
        <v>643</v>
      </c>
      <c r="AL449" s="634" t="s">
        <v>643</v>
      </c>
      <c r="AM449" s="634" t="s">
        <v>643</v>
      </c>
      <c r="AN449" s="634" t="s">
        <v>643</v>
      </c>
      <c r="AO449" s="634" t="s">
        <v>643</v>
      </c>
      <c r="AP449" s="634" t="s">
        <v>643</v>
      </c>
      <c r="AQ449" s="634" t="s">
        <v>643</v>
      </c>
      <c r="AR449" s="634" t="s">
        <v>643</v>
      </c>
      <c r="AS449" s="634" t="s">
        <v>643</v>
      </c>
      <c r="AT449" s="634" t="s">
        <v>643</v>
      </c>
      <c r="AU449" s="634" t="s">
        <v>643</v>
      </c>
      <c r="AV449" s="634" t="s">
        <v>643</v>
      </c>
      <c r="AW449" s="634" t="s">
        <v>643</v>
      </c>
      <c r="AX449" s="634" t="s">
        <v>643</v>
      </c>
      <c r="AY449" s="634" t="s">
        <v>643</v>
      </c>
      <c r="AZ449" s="634" t="s">
        <v>643</v>
      </c>
      <c r="BA449" s="634" t="s">
        <v>643</v>
      </c>
      <c r="BB449" s="634" t="s">
        <v>643</v>
      </c>
      <c r="BC449" s="1178" t="s">
        <v>643</v>
      </c>
      <c r="BD449" s="1151" t="str">
        <f>IFERROR(IF(Q449="","",IF(ISBLANK(INDEX(内線情報!$G$5:$G$54,Q449)),1,DS449)),"")&amp;""</f>
        <v/>
      </c>
      <c r="BE449" s="1180"/>
      <c r="BP449" s="50" t="s">
        <v>585</v>
      </c>
      <c r="BQ449" s="50" t="str">
        <f>IF(C447="","",INDEX(外線情報!$K$5:$K$16,C447,1))&amp;""</f>
        <v/>
      </c>
      <c r="BR449" s="50" t="s">
        <v>417</v>
      </c>
      <c r="BS449" s="50" t="str">
        <f>IF(C447="","",INDEX(NK･NKG!$CG$5:$CG$52,C447,1))&amp;""</f>
        <v/>
      </c>
      <c r="BT449" s="50" t="s">
        <v>585</v>
      </c>
      <c r="BU449" s="50" t="str">
        <f>IF(E447="","",INDEX(外線情報!$K$5:$K$16,E447,1))&amp;""</f>
        <v/>
      </c>
      <c r="BV449" s="50" t="s">
        <v>417</v>
      </c>
      <c r="BW449" s="50" t="str">
        <f>IF(E447="","",INDEX(NK･NKG!$CG$5:$CG$52,E447,1))&amp;""</f>
        <v/>
      </c>
      <c r="BX449" s="50" t="s">
        <v>585</v>
      </c>
      <c r="BY449" s="50" t="str">
        <f>IF(G447="","",INDEX(外線情報!$K$5:$K$16,G447,1))&amp;""</f>
        <v/>
      </c>
      <c r="BZ449" s="50" t="s">
        <v>417</v>
      </c>
      <c r="CA449" s="50" t="str">
        <f>IF(G447="","",INDEX(NK･NKG!$CG$5:$CG$52,G447,1))&amp;""</f>
        <v/>
      </c>
      <c r="CB449" s="50" t="s">
        <v>585</v>
      </c>
      <c r="CC449" s="50" t="str">
        <f>IF(I447="","",INDEX(外線情報!$K$5:$K$16,I447,1))&amp;""</f>
        <v/>
      </c>
      <c r="CD449" s="50" t="s">
        <v>417</v>
      </c>
      <c r="CE449" s="50" t="str">
        <f>IF(I447="","",INDEX(NK･NKG!$CG$5:$CG$52,I447,1))&amp;""</f>
        <v/>
      </c>
      <c r="CF449" s="50" t="s">
        <v>585</v>
      </c>
      <c r="CG449" s="50" t="str">
        <f>IF(K447="","",INDEX(外線情報!$K$5:$K$16,K447,1))&amp;""</f>
        <v/>
      </c>
      <c r="CH449" s="50" t="s">
        <v>417</v>
      </c>
      <c r="CI449" s="50" t="str">
        <f>IF(K447="","",INDEX(NK･NKG!$CG$5:$CG$52,K447,1))&amp;""</f>
        <v/>
      </c>
      <c r="CJ449" s="50" t="s">
        <v>585</v>
      </c>
      <c r="CK449" s="50" t="str">
        <f>IF(M447="","",INDEX(外線情報!$K$5:$K$16,M447,1))&amp;""</f>
        <v/>
      </c>
      <c r="CL449" s="50" t="s">
        <v>417</v>
      </c>
      <c r="CM449" s="50" t="str">
        <f>IF(M447="","",INDEX(NK･NKG!$CG$5:$CG$52,M447,1))&amp;""</f>
        <v/>
      </c>
      <c r="DA449" s="1153" t="str">
        <f t="shared" ref="DA449" si="1199">IF(DA446="grey","grey","")</f>
        <v>grey</v>
      </c>
      <c r="DB449" s="1154"/>
      <c r="DC449" s="1153" t="str">
        <f t="shared" ref="DC449" si="1200">IF(DC446="grey","grey","")</f>
        <v>grey</v>
      </c>
      <c r="DD449" s="1154"/>
      <c r="DE449" s="1153" t="str">
        <f t="shared" ref="DE449" si="1201">IF(DE446="grey","grey","")</f>
        <v>grey</v>
      </c>
      <c r="DF449" s="1154"/>
      <c r="DG449" s="1153" t="str">
        <f t="shared" ref="DG449" si="1202">IF(DG446="grey","grey","")</f>
        <v>grey</v>
      </c>
      <c r="DH449" s="1154"/>
      <c r="DI449" s="1153" t="str">
        <f t="shared" ref="DI449" si="1203">IF(DI446="grey","grey","")</f>
        <v>grey</v>
      </c>
      <c r="DJ449" s="1154"/>
      <c r="DK449" s="1153" t="str">
        <f t="shared" ref="DK449" si="1204">IF(DK446="grey","grey","")</f>
        <v>grey</v>
      </c>
      <c r="DL449" s="1154"/>
      <c r="DM449" s="22" t="str">
        <f>IFERROR(INDEX(内線情報!$BL$5:$BL$41,MATCH(R449,内線情報!$AI$5:$AI$43,0),1),"")</f>
        <v/>
      </c>
      <c r="DS449" s="1141" t="e">
        <f>INDEX(内線情報!$G$5:$G$54,MATCH(Q449,DK,0))</f>
        <v>#N/A</v>
      </c>
      <c r="DV449" s="1153" t="str">
        <f>IF(B447="IK",BQ449,IF(B447="NK",BS449,""))</f>
        <v/>
      </c>
      <c r="DW449" s="1154"/>
      <c r="DX449" s="1155" t="str">
        <f>IF(D447="IK",BU449,IF(D447="NK",BW449,""))</f>
        <v/>
      </c>
      <c r="DY449" s="1156"/>
      <c r="DZ449" s="1155" t="str">
        <f>IF(F447="IK",BY449,IF(F447="NK",CA449,""))</f>
        <v/>
      </c>
      <c r="EA449" s="1156"/>
      <c r="EB449" s="1155" t="str">
        <f>IF(H447="IK",CC449,IF(H447="NK",CE449,""))</f>
        <v/>
      </c>
      <c r="EC449" s="1156"/>
      <c r="ED449" s="1155" t="str">
        <f>IF(J447="IK",CG449,IF(J447="NK",CI449,""))</f>
        <v/>
      </c>
      <c r="EE449" s="1156"/>
      <c r="EF449" s="1155" t="str">
        <f>IF(L447="IK",CK449,IF(L447="NK",CM449,""))</f>
        <v/>
      </c>
      <c r="EG449" s="1156"/>
      <c r="ET449" s="1153"/>
      <c r="EU449" s="1154"/>
      <c r="EV449" s="1153"/>
      <c r="EW449" s="1154"/>
      <c r="EX449" s="1153"/>
      <c r="EY449" s="1154"/>
      <c r="EZ449" s="1153"/>
      <c r="FA449" s="1154"/>
      <c r="FB449" s="1153"/>
      <c r="FC449" s="1154"/>
      <c r="FD449" s="1153"/>
      <c r="FE449" s="1154"/>
      <c r="FF449" s="411"/>
      <c r="FG449" s="411"/>
      <c r="FH449" s="411"/>
      <c r="FI449" s="411"/>
      <c r="FJ449" s="411"/>
      <c r="FK449" s="411"/>
      <c r="FL449" s="411"/>
      <c r="FM449" s="411"/>
      <c r="FN449" s="411"/>
      <c r="FO449" s="411"/>
      <c r="FP449" s="411"/>
      <c r="FQ449" s="411"/>
      <c r="FR449" s="1153"/>
      <c r="FS449" s="1154"/>
      <c r="FT449" s="1153"/>
      <c r="FU449" s="1154"/>
      <c r="FV449" s="1153"/>
      <c r="FW449" s="1154"/>
      <c r="FX449" s="1153"/>
      <c r="FY449" s="1154"/>
      <c r="FZ449" s="1153"/>
      <c r="GA449" s="1154"/>
      <c r="GB449" s="1153"/>
      <c r="GC449" s="1154"/>
      <c r="GE449" s="1151" t="str">
        <f>IF($GF449="grey","grey","")</f>
        <v>grey</v>
      </c>
      <c r="GF449" s="1151" t="str">
        <f>IF($GG449="grey","grey","")</f>
        <v>grey</v>
      </c>
      <c r="GG449" s="1160" t="str">
        <f>IF(Q449="","grey",IF(COUNTIF(Q:Q,Q449)&gt;1,"red",IF(COUNTIF(_DK,Q449)&gt;0,"","red")))</f>
        <v>grey</v>
      </c>
      <c r="GH449" s="1151" t="str">
        <f>IF($GF449="grey","grey","")</f>
        <v>grey</v>
      </c>
      <c r="GI449" s="633" t="str">
        <f t="shared" ref="GI449:HR449" si="1205">IF(GI422="grey","grey",IF($GG449="grey","grey",IF(S449="","yellow",IF(COUNTIF($CT$6:$CT$21,S449)&gt;0,"","red"))))</f>
        <v>grey</v>
      </c>
      <c r="GJ449" s="633" t="str">
        <f t="shared" si="1205"/>
        <v>grey</v>
      </c>
      <c r="GK449" s="633" t="str">
        <f t="shared" si="1205"/>
        <v>grey</v>
      </c>
      <c r="GL449" s="633" t="str">
        <f t="shared" si="1205"/>
        <v>grey</v>
      </c>
      <c r="GM449" s="633" t="str">
        <f t="shared" si="1205"/>
        <v>grey</v>
      </c>
      <c r="GN449" s="633" t="str">
        <f t="shared" si="1205"/>
        <v>grey</v>
      </c>
      <c r="GO449" s="633" t="str">
        <f t="shared" si="1205"/>
        <v>grey</v>
      </c>
      <c r="GP449" s="633" t="str">
        <f t="shared" si="1205"/>
        <v>grey</v>
      </c>
      <c r="GQ449" s="633" t="str">
        <f t="shared" si="1205"/>
        <v>grey</v>
      </c>
      <c r="GR449" s="633" t="str">
        <f t="shared" si="1205"/>
        <v>grey</v>
      </c>
      <c r="GS449" s="633" t="str">
        <f t="shared" si="1205"/>
        <v>grey</v>
      </c>
      <c r="GT449" s="633" t="str">
        <f t="shared" si="1205"/>
        <v>grey</v>
      </c>
      <c r="GU449" s="633" t="str">
        <f t="shared" si="1205"/>
        <v>grey</v>
      </c>
      <c r="GV449" s="633" t="str">
        <f t="shared" si="1205"/>
        <v>grey</v>
      </c>
      <c r="GW449" s="633" t="str">
        <f t="shared" si="1205"/>
        <v>grey</v>
      </c>
      <c r="GX449" s="633" t="str">
        <f t="shared" si="1205"/>
        <v>grey</v>
      </c>
      <c r="GY449" s="633" t="str">
        <f t="shared" si="1205"/>
        <v>grey</v>
      </c>
      <c r="GZ449" s="633" t="str">
        <f t="shared" si="1205"/>
        <v>grey</v>
      </c>
      <c r="HA449" s="633" t="str">
        <f t="shared" si="1205"/>
        <v>grey</v>
      </c>
      <c r="HB449" s="633" t="str">
        <f t="shared" si="1205"/>
        <v>grey</v>
      </c>
      <c r="HC449" s="633" t="str">
        <f t="shared" si="1205"/>
        <v>grey</v>
      </c>
      <c r="HD449" s="633" t="str">
        <f t="shared" si="1205"/>
        <v>grey</v>
      </c>
      <c r="HE449" s="633" t="str">
        <f t="shared" si="1205"/>
        <v>grey</v>
      </c>
      <c r="HF449" s="633" t="str">
        <f t="shared" si="1205"/>
        <v>grey</v>
      </c>
      <c r="HG449" s="633" t="str">
        <f t="shared" si="1205"/>
        <v>grey</v>
      </c>
      <c r="HH449" s="633" t="str">
        <f t="shared" si="1205"/>
        <v>grey</v>
      </c>
      <c r="HI449" s="633" t="str">
        <f t="shared" si="1205"/>
        <v>grey</v>
      </c>
      <c r="HJ449" s="633" t="str">
        <f t="shared" si="1205"/>
        <v>grey</v>
      </c>
      <c r="HK449" s="633" t="str">
        <f t="shared" si="1205"/>
        <v>grey</v>
      </c>
      <c r="HL449" s="633" t="str">
        <f t="shared" si="1205"/>
        <v>grey</v>
      </c>
      <c r="HM449" s="633" t="str">
        <f t="shared" si="1205"/>
        <v>grey</v>
      </c>
      <c r="HN449" s="633" t="str">
        <f t="shared" si="1205"/>
        <v>grey</v>
      </c>
      <c r="HO449" s="633" t="str">
        <f t="shared" si="1205"/>
        <v>grey</v>
      </c>
      <c r="HP449" s="633" t="str">
        <f t="shared" si="1205"/>
        <v>grey</v>
      </c>
      <c r="HQ449" s="633" t="str">
        <f t="shared" si="1205"/>
        <v>grey</v>
      </c>
      <c r="HR449" s="633" t="str">
        <f t="shared" si="1205"/>
        <v>grey</v>
      </c>
      <c r="HS449" s="1162" t="str">
        <f t="shared" ref="HS449" si="1206">IF($GG449="grey","grey",IF(BC449="","",IF(COUNTIF($CV$6:$CV$7,BC449)&gt;0,"","red")))</f>
        <v>grey</v>
      </c>
      <c r="HT449" s="1151" t="str">
        <f t="shared" ref="HT449:HU449" si="1207">IF($GG449="grey","grey","")</f>
        <v>grey</v>
      </c>
      <c r="HU449" s="1160" t="str">
        <f t="shared" si="1207"/>
        <v>grey</v>
      </c>
    </row>
    <row r="450" spans="2:229">
      <c r="B450" s="1182" t="s">
        <v>1318</v>
      </c>
      <c r="C450" s="1183"/>
      <c r="D450" s="1182" t="s">
        <v>1318</v>
      </c>
      <c r="E450" s="1183"/>
      <c r="F450" s="1182" t="s">
        <v>1318</v>
      </c>
      <c r="G450" s="1183"/>
      <c r="H450" s="1182" t="s">
        <v>1318</v>
      </c>
      <c r="I450" s="1183"/>
      <c r="J450" s="1182" t="s">
        <v>1318</v>
      </c>
      <c r="K450" s="1183"/>
      <c r="L450" s="1182" t="s">
        <v>1318</v>
      </c>
      <c r="M450" s="1183"/>
      <c r="O450" s="1152"/>
      <c r="P450" s="1152"/>
      <c r="Q450" s="1161"/>
      <c r="R450" s="1152"/>
      <c r="S450" s="635" t="s">
        <v>643</v>
      </c>
      <c r="T450" s="635" t="s">
        <v>643</v>
      </c>
      <c r="U450" s="635" t="s">
        <v>643</v>
      </c>
      <c r="V450" s="635" t="s">
        <v>643</v>
      </c>
      <c r="W450" s="635" t="s">
        <v>643</v>
      </c>
      <c r="X450" s="635" t="s">
        <v>643</v>
      </c>
      <c r="Y450" s="635" t="s">
        <v>643</v>
      </c>
      <c r="Z450" s="635" t="s">
        <v>643</v>
      </c>
      <c r="AA450" s="635" t="s">
        <v>643</v>
      </c>
      <c r="AB450" s="635" t="s">
        <v>643</v>
      </c>
      <c r="AC450" s="635" t="s">
        <v>643</v>
      </c>
      <c r="AD450" s="635" t="s">
        <v>643</v>
      </c>
      <c r="AE450" s="635" t="s">
        <v>643</v>
      </c>
      <c r="AF450" s="635" t="s">
        <v>643</v>
      </c>
      <c r="AG450" s="635" t="s">
        <v>643</v>
      </c>
      <c r="AH450" s="635" t="s">
        <v>643</v>
      </c>
      <c r="AI450" s="635" t="s">
        <v>643</v>
      </c>
      <c r="AJ450" s="635" t="s">
        <v>643</v>
      </c>
      <c r="AK450" s="635" t="s">
        <v>643</v>
      </c>
      <c r="AL450" s="635" t="s">
        <v>643</v>
      </c>
      <c r="AM450" s="635" t="s">
        <v>643</v>
      </c>
      <c r="AN450" s="635" t="s">
        <v>643</v>
      </c>
      <c r="AO450" s="635" t="s">
        <v>643</v>
      </c>
      <c r="AP450" s="635" t="s">
        <v>643</v>
      </c>
      <c r="AQ450" s="635" t="s">
        <v>643</v>
      </c>
      <c r="AR450" s="635" t="s">
        <v>643</v>
      </c>
      <c r="AS450" s="635" t="s">
        <v>643</v>
      </c>
      <c r="AT450" s="635" t="s">
        <v>643</v>
      </c>
      <c r="AU450" s="635" t="s">
        <v>643</v>
      </c>
      <c r="AV450" s="635" t="s">
        <v>643</v>
      </c>
      <c r="AW450" s="635" t="s">
        <v>643</v>
      </c>
      <c r="AX450" s="635" t="s">
        <v>643</v>
      </c>
      <c r="AY450" s="635" t="s">
        <v>643</v>
      </c>
      <c r="AZ450" s="635" t="s">
        <v>643</v>
      </c>
      <c r="BA450" s="635" t="s">
        <v>643</v>
      </c>
      <c r="BB450" s="635" t="s">
        <v>643</v>
      </c>
      <c r="BC450" s="1179"/>
      <c r="BD450" s="1152"/>
      <c r="BE450" s="1181"/>
      <c r="DA450" s="1164" t="str">
        <f>IF(DA446="grey","grey",IF(AND(B447&lt;&gt;$BG$7,B447&lt;&gt;$BG$9,B447&lt;&gt;$BG$13,B447&lt;&gt;$BG$12),"grey",IF(B450="","yellow",IF(COUNTIF($CN$6:$CN$32,B450)&gt;0,"","red"))))</f>
        <v>grey</v>
      </c>
      <c r="DB450" s="1165"/>
      <c r="DC450" s="1164" t="str">
        <f>IF(DC446="grey","grey",IF(AND(D447&lt;&gt;$BG$7,D447&lt;&gt;$BG$9,D447&lt;&gt;$BG$13,D447&lt;&gt;$BG$12),"grey",IF(D450="","yellow",IF(COUNTIF($CN$6:$CN$32,D450)&gt;0,"","red"))))</f>
        <v>grey</v>
      </c>
      <c r="DD450" s="1165"/>
      <c r="DE450" s="1164" t="str">
        <f>IF(DE446="grey","grey",IF(AND(F447&lt;&gt;$BG$7,F447&lt;&gt;$BG$9,F447&lt;&gt;$BG$13,F447&lt;&gt;$BG$12),"grey",IF(F450="","yellow",IF(COUNTIF($CN$6:$CN$32,F450)&gt;0,"","red"))))</f>
        <v>grey</v>
      </c>
      <c r="DF450" s="1165"/>
      <c r="DG450" s="1164" t="str">
        <f>IF(DG446="grey","grey",IF(AND(H447&lt;&gt;$BG$7,H447&lt;&gt;$BG$9,H447&lt;&gt;$BG$13,H447&lt;&gt;$BG$12),"grey",IF(H450="","yellow",IF(COUNTIF($CN$6:$CN$32,H450)&gt;0,"","red"))))</f>
        <v>grey</v>
      </c>
      <c r="DH450" s="1165"/>
      <c r="DI450" s="1164" t="str">
        <f>IF(DI446="grey","grey",IF(AND(J447&lt;&gt;$BG$7,J447&lt;&gt;$BG$9,J447&lt;&gt;$BG$13,J447&lt;&gt;$BG$12),"grey",IF(J450="","yellow",IF(COUNTIF($CN$6:$CN$32,J450)&gt;0,"","red"))))</f>
        <v>grey</v>
      </c>
      <c r="DJ450" s="1165"/>
      <c r="DK450" s="1164" t="str">
        <f>IF(DK446="grey","grey",IF(AND(L447&lt;&gt;$BG$7,L447&lt;&gt;$BG$9,L447&lt;&gt;$BG$13,L447&lt;&gt;$BG$12),"grey",IF(L450="","yellow",IF(COUNTIF($CN$6:$CN$32,L450)&gt;0,"","red"))))</f>
        <v>grey</v>
      </c>
      <c r="DL450" s="1165"/>
      <c r="DM450" s="22" t="str">
        <f>IFERROR(INDEX(内線情報!$BL$5:$BL$41,MATCH(R450,内線情報!$AI$5:$AI$43,0),1),"")</f>
        <v/>
      </c>
      <c r="DR450" s="22">
        <f>MAX(DR$2:DR449)</f>
        <v>1</v>
      </c>
      <c r="DS450" s="1141"/>
      <c r="DV450" s="1153"/>
      <c r="DW450" s="1154"/>
      <c r="DX450" s="1153"/>
      <c r="DY450" s="1154"/>
      <c r="DZ450" s="1153"/>
      <c r="EA450" s="1154"/>
      <c r="EB450" s="1153"/>
      <c r="EC450" s="1154"/>
      <c r="ED450" s="1153"/>
      <c r="EE450" s="1154"/>
      <c r="EF450" s="1153"/>
      <c r="EG450" s="1154"/>
      <c r="ET450" s="1153"/>
      <c r="EU450" s="1154"/>
      <c r="EV450" s="1153"/>
      <c r="EW450" s="1154"/>
      <c r="EX450" s="1153"/>
      <c r="EY450" s="1154"/>
      <c r="EZ450" s="1153"/>
      <c r="FA450" s="1154"/>
      <c r="FB450" s="1153"/>
      <c r="FC450" s="1154"/>
      <c r="FD450" s="1153"/>
      <c r="FE450" s="1154"/>
      <c r="FF450" s="411"/>
      <c r="FG450" s="411"/>
      <c r="FH450" s="411"/>
      <c r="FI450" s="411"/>
      <c r="FJ450" s="411"/>
      <c r="FK450" s="411"/>
      <c r="FL450" s="411"/>
      <c r="FM450" s="411"/>
      <c r="FN450" s="411"/>
      <c r="FO450" s="411"/>
      <c r="FP450" s="411"/>
      <c r="FQ450" s="411"/>
      <c r="FR450" s="1153"/>
      <c r="FS450" s="1154"/>
      <c r="FT450" s="1153"/>
      <c r="FU450" s="1154"/>
      <c r="FV450" s="1153"/>
      <c r="FW450" s="1154"/>
      <c r="FX450" s="1153"/>
      <c r="FY450" s="1154"/>
      <c r="FZ450" s="1153"/>
      <c r="GA450" s="1154"/>
      <c r="GB450" s="1153"/>
      <c r="GC450" s="1154"/>
      <c r="GE450" s="1152"/>
      <c r="GF450" s="1152"/>
      <c r="GG450" s="1161"/>
      <c r="GH450" s="1152"/>
      <c r="GI450" s="633" t="str">
        <f t="shared" ref="GI450:HR450" si="1208">IF(GI422="grey","grey",IF($GG449="grey","grey",IF(S450="","yellow",IF(COUNTIF($CW$6:$CW$7,S450)&gt;0,"","red"))))</f>
        <v>grey</v>
      </c>
      <c r="GJ450" s="633" t="str">
        <f t="shared" si="1208"/>
        <v>grey</v>
      </c>
      <c r="GK450" s="633" t="str">
        <f t="shared" si="1208"/>
        <v>grey</v>
      </c>
      <c r="GL450" s="633" t="str">
        <f t="shared" si="1208"/>
        <v>grey</v>
      </c>
      <c r="GM450" s="633" t="str">
        <f t="shared" si="1208"/>
        <v>grey</v>
      </c>
      <c r="GN450" s="633" t="str">
        <f t="shared" si="1208"/>
        <v>grey</v>
      </c>
      <c r="GO450" s="633" t="str">
        <f t="shared" si="1208"/>
        <v>grey</v>
      </c>
      <c r="GP450" s="633" t="str">
        <f t="shared" si="1208"/>
        <v>grey</v>
      </c>
      <c r="GQ450" s="633" t="str">
        <f t="shared" si="1208"/>
        <v>grey</v>
      </c>
      <c r="GR450" s="633" t="str">
        <f t="shared" si="1208"/>
        <v>grey</v>
      </c>
      <c r="GS450" s="633" t="str">
        <f t="shared" si="1208"/>
        <v>grey</v>
      </c>
      <c r="GT450" s="633" t="str">
        <f t="shared" si="1208"/>
        <v>grey</v>
      </c>
      <c r="GU450" s="633" t="str">
        <f t="shared" si="1208"/>
        <v>grey</v>
      </c>
      <c r="GV450" s="633" t="str">
        <f t="shared" si="1208"/>
        <v>grey</v>
      </c>
      <c r="GW450" s="633" t="str">
        <f t="shared" si="1208"/>
        <v>grey</v>
      </c>
      <c r="GX450" s="633" t="str">
        <f t="shared" si="1208"/>
        <v>grey</v>
      </c>
      <c r="GY450" s="633" t="str">
        <f t="shared" si="1208"/>
        <v>grey</v>
      </c>
      <c r="GZ450" s="633" t="str">
        <f t="shared" si="1208"/>
        <v>grey</v>
      </c>
      <c r="HA450" s="633" t="str">
        <f t="shared" si="1208"/>
        <v>grey</v>
      </c>
      <c r="HB450" s="633" t="str">
        <f t="shared" si="1208"/>
        <v>grey</v>
      </c>
      <c r="HC450" s="633" t="str">
        <f t="shared" si="1208"/>
        <v>grey</v>
      </c>
      <c r="HD450" s="633" t="str">
        <f t="shared" si="1208"/>
        <v>grey</v>
      </c>
      <c r="HE450" s="633" t="str">
        <f t="shared" si="1208"/>
        <v>grey</v>
      </c>
      <c r="HF450" s="633" t="str">
        <f t="shared" si="1208"/>
        <v>grey</v>
      </c>
      <c r="HG450" s="633" t="str">
        <f t="shared" si="1208"/>
        <v>grey</v>
      </c>
      <c r="HH450" s="633" t="str">
        <f t="shared" si="1208"/>
        <v>grey</v>
      </c>
      <c r="HI450" s="633" t="str">
        <f t="shared" si="1208"/>
        <v>grey</v>
      </c>
      <c r="HJ450" s="633" t="str">
        <f t="shared" si="1208"/>
        <v>grey</v>
      </c>
      <c r="HK450" s="633" t="str">
        <f t="shared" si="1208"/>
        <v>grey</v>
      </c>
      <c r="HL450" s="633" t="str">
        <f t="shared" si="1208"/>
        <v>grey</v>
      </c>
      <c r="HM450" s="633" t="str">
        <f t="shared" si="1208"/>
        <v>grey</v>
      </c>
      <c r="HN450" s="633" t="str">
        <f t="shared" si="1208"/>
        <v>grey</v>
      </c>
      <c r="HO450" s="633" t="str">
        <f t="shared" si="1208"/>
        <v>grey</v>
      </c>
      <c r="HP450" s="633" t="str">
        <f t="shared" si="1208"/>
        <v>grey</v>
      </c>
      <c r="HQ450" s="633" t="str">
        <f t="shared" si="1208"/>
        <v>grey</v>
      </c>
      <c r="HR450" s="633" t="str">
        <f t="shared" si="1208"/>
        <v>grey</v>
      </c>
      <c r="HS450" s="1163"/>
      <c r="HT450" s="1152"/>
      <c r="HU450" s="1161"/>
    </row>
    <row r="452" spans="2:229">
      <c r="B452" s="28" t="s">
        <v>17</v>
      </c>
      <c r="C452" s="18"/>
      <c r="D452" s="18"/>
      <c r="E452" s="18"/>
      <c r="F452" s="18"/>
      <c r="G452" s="18"/>
      <c r="H452" s="18"/>
      <c r="I452" s="18"/>
      <c r="J452" s="26"/>
      <c r="K452" s="26"/>
      <c r="L452" s="26"/>
      <c r="M452" s="26"/>
      <c r="N452" s="22"/>
      <c r="O452" s="23"/>
      <c r="P452" s="22"/>
      <c r="Q452" s="23"/>
      <c r="R452" s="430"/>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3"/>
      <c r="DA452" s="1174" t="s">
        <v>17</v>
      </c>
      <c r="DB452" s="1174"/>
      <c r="DC452" s="1174" t="s">
        <v>17</v>
      </c>
      <c r="DD452" s="1174"/>
      <c r="DE452" s="1174" t="s">
        <v>17</v>
      </c>
      <c r="DF452" s="1174"/>
      <c r="DG452" s="1174" t="s">
        <v>17</v>
      </c>
      <c r="DH452" s="1174"/>
      <c r="DI452" s="1174" t="s">
        <v>17</v>
      </c>
      <c r="DJ452" s="1174"/>
      <c r="DK452" s="1174" t="s">
        <v>17</v>
      </c>
      <c r="DL452" s="1174"/>
    </row>
    <row r="453" spans="2:229">
      <c r="B453" s="1186" t="s">
        <v>276</v>
      </c>
      <c r="C453" s="1187"/>
      <c r="D453" s="1186" t="s">
        <v>277</v>
      </c>
      <c r="E453" s="1187"/>
      <c r="F453" s="1186" t="s">
        <v>278</v>
      </c>
      <c r="G453" s="1187"/>
      <c r="H453" s="1186" t="s">
        <v>279</v>
      </c>
      <c r="I453" s="1187"/>
      <c r="J453" s="1186" t="s">
        <v>280</v>
      </c>
      <c r="K453" s="1187"/>
      <c r="L453" s="1186" t="s">
        <v>281</v>
      </c>
      <c r="M453" s="1187"/>
      <c r="O453" s="32" t="s">
        <v>282</v>
      </c>
      <c r="P453" s="33" t="s">
        <v>283</v>
      </c>
      <c r="S453" s="1148" t="s">
        <v>284</v>
      </c>
      <c r="T453" s="1149"/>
      <c r="U453" s="1149"/>
      <c r="V453" s="1149"/>
      <c r="W453" s="1149"/>
      <c r="X453" s="1149"/>
      <c r="Y453" s="1149"/>
      <c r="Z453" s="1149"/>
      <c r="AA453" s="1149"/>
      <c r="AB453" s="1149"/>
      <c r="AC453" s="1149"/>
      <c r="AD453" s="1149"/>
      <c r="AE453" s="1149"/>
      <c r="AF453" s="1149"/>
      <c r="AG453" s="1149"/>
      <c r="AH453" s="1149"/>
      <c r="AI453" s="1149"/>
      <c r="AJ453" s="1149"/>
      <c r="AK453" s="1149"/>
      <c r="AL453" s="1149"/>
      <c r="AM453" s="1149"/>
      <c r="AN453" s="1149"/>
      <c r="AO453" s="1149"/>
      <c r="AP453" s="1149"/>
      <c r="AQ453" s="1149"/>
      <c r="AR453" s="1149"/>
      <c r="AS453" s="1149"/>
      <c r="AT453" s="1149"/>
      <c r="AU453" s="1149"/>
      <c r="AV453" s="1149"/>
      <c r="AW453" s="1149"/>
      <c r="AX453" s="1149"/>
      <c r="AY453" s="1149"/>
      <c r="AZ453" s="1149"/>
      <c r="BA453" s="1149"/>
      <c r="BB453" s="1150"/>
      <c r="DA453" s="1166" t="str">
        <f>IFERROR(IF(COUNT(Q457:Q482)&gt;0,IF($DN456&lt;8,"grey",B453),"grey"),B453)</f>
        <v>grey</v>
      </c>
      <c r="DB453" s="1167"/>
      <c r="DC453" s="1166" t="str">
        <f>IFERROR(IF(COUNT(Q457:Q482)&gt;0,IF($DN456&lt;8,"grey",D453),"grey"),D453)</f>
        <v>grey</v>
      </c>
      <c r="DD453" s="1167"/>
      <c r="DE453" s="1166" t="str">
        <f>IFERROR(IF(COUNT(Q457:Q482)&gt;0,IF($DN456&lt;8,"grey",F453),"grey"),F453)</f>
        <v>grey</v>
      </c>
      <c r="DF453" s="1167"/>
      <c r="DG453" s="1166" t="str">
        <f>IFERROR(IF(COUNT(Q457:Q482)&gt;0,IF($DN456&lt;8,"grey",H453),"grey"),H453)</f>
        <v>grey</v>
      </c>
      <c r="DH453" s="1167"/>
      <c r="DI453" s="1166" t="str">
        <f>IFERROR(IF(COUNT(Q457:Q482)&gt;0,IF($DN456&lt;8,"grey",J453),"grey"),J453)</f>
        <v>grey</v>
      </c>
      <c r="DJ453" s="1167"/>
      <c r="DK453" s="1166" t="str">
        <f>IFERROR(IF(COUNT(Q457:Q482)&gt;0,IF($DN456&lt;8,"grey",L453),"grey"),L453)</f>
        <v>grey</v>
      </c>
      <c r="DL453" s="1167"/>
      <c r="DV453" s="1172" t="s">
        <v>1288</v>
      </c>
      <c r="DW453" s="1173"/>
      <c r="DX453" s="1173"/>
      <c r="DY453" s="1173"/>
      <c r="DZ453" s="1173"/>
      <c r="EA453" s="1173"/>
      <c r="EB453" s="1173"/>
      <c r="EC453" s="1173"/>
      <c r="ED453" s="1173"/>
      <c r="EE453" s="1173"/>
      <c r="EF453" s="1173"/>
      <c r="EG453" s="1173"/>
      <c r="EH453" s="1173"/>
      <c r="EI453" s="1173"/>
      <c r="EJ453" s="1173"/>
      <c r="EK453" s="1173"/>
      <c r="EL453" s="1173"/>
      <c r="EM453" s="1173"/>
      <c r="EN453" s="1173"/>
      <c r="EO453" s="1173"/>
      <c r="EP453" s="1173"/>
      <c r="EQ453" s="1173"/>
      <c r="ER453" s="1173"/>
      <c r="ES453" s="1173"/>
      <c r="ET453" s="1173"/>
      <c r="EU453" s="1173"/>
      <c r="EV453" s="1173"/>
      <c r="EW453" s="1173"/>
      <c r="EX453" s="1173"/>
      <c r="EY453" s="1173"/>
      <c r="EZ453" s="1173"/>
      <c r="FA453" s="1173"/>
      <c r="FB453" s="1173"/>
      <c r="FC453" s="1173"/>
      <c r="FD453" s="1173"/>
      <c r="FE453" s="1173"/>
      <c r="FF453" s="429"/>
      <c r="FG453" s="429"/>
      <c r="FH453" s="429"/>
      <c r="FI453" s="429"/>
      <c r="FJ453" s="429"/>
      <c r="FK453" s="429"/>
      <c r="FL453" s="429"/>
      <c r="FM453" s="429"/>
      <c r="FN453" s="429"/>
      <c r="FO453" s="429"/>
      <c r="FP453" s="429"/>
      <c r="FQ453" s="429"/>
      <c r="FR453" s="429"/>
      <c r="FS453" s="429"/>
      <c r="FT453" s="429"/>
      <c r="FU453" s="429"/>
      <c r="FV453" s="429"/>
      <c r="FW453" s="429"/>
      <c r="FX453" s="429"/>
      <c r="FY453" s="429"/>
      <c r="FZ453" s="429"/>
      <c r="GA453" s="429"/>
      <c r="GB453" s="429"/>
      <c r="GC453" s="429"/>
      <c r="GE453" s="32"/>
      <c r="GF453" s="33"/>
      <c r="GI453" s="1148" t="s">
        <v>1290</v>
      </c>
      <c r="GJ453" s="1149"/>
      <c r="GK453" s="1149"/>
      <c r="GL453" s="1149"/>
      <c r="GM453" s="1149"/>
      <c r="GN453" s="1149"/>
      <c r="GO453" s="1149"/>
      <c r="GP453" s="1149"/>
      <c r="GQ453" s="1149"/>
      <c r="GR453" s="1149"/>
      <c r="GS453" s="1149"/>
      <c r="GT453" s="1149"/>
      <c r="GU453" s="1149"/>
      <c r="GV453" s="1149"/>
      <c r="GW453" s="1149"/>
      <c r="GX453" s="1149"/>
      <c r="GY453" s="1149"/>
      <c r="GZ453" s="1149"/>
      <c r="HA453" s="1149"/>
      <c r="HB453" s="1149"/>
      <c r="HC453" s="1149"/>
      <c r="HD453" s="1149"/>
      <c r="HE453" s="1149"/>
      <c r="HF453" s="1149"/>
      <c r="HG453" s="1149"/>
      <c r="HH453" s="1149"/>
      <c r="HI453" s="1149"/>
      <c r="HJ453" s="1149"/>
      <c r="HK453" s="1149"/>
      <c r="HL453" s="1149"/>
      <c r="HM453" s="1149"/>
      <c r="HN453" s="1149"/>
      <c r="HO453" s="1149"/>
      <c r="HP453" s="1149"/>
      <c r="HQ453" s="1149"/>
      <c r="HR453" s="1150"/>
    </row>
    <row r="454" spans="2:229">
      <c r="B454" s="34" t="s">
        <v>57</v>
      </c>
      <c r="C454" s="35"/>
      <c r="D454" s="34" t="s">
        <v>57</v>
      </c>
      <c r="E454" s="35"/>
      <c r="F454" s="34" t="s">
        <v>57</v>
      </c>
      <c r="G454" s="35"/>
      <c r="H454" s="34" t="s">
        <v>57</v>
      </c>
      <c r="I454" s="35"/>
      <c r="J454" s="34" t="s">
        <v>57</v>
      </c>
      <c r="K454" s="35"/>
      <c r="L454" s="34" t="s">
        <v>57</v>
      </c>
      <c r="M454" s="35"/>
      <c r="O454" s="36" t="str">
        <f>IF(SUM(Q456:Q482)&gt;0,DR454,"")</f>
        <v/>
      </c>
      <c r="P454" s="37">
        <f>COUNT(Q456:Q482)</f>
        <v>0</v>
      </c>
      <c r="S454" s="38">
        <v>1</v>
      </c>
      <c r="T454" s="38">
        <v>2</v>
      </c>
      <c r="U454" s="38">
        <v>3</v>
      </c>
      <c r="V454" s="38">
        <v>4</v>
      </c>
      <c r="W454" s="38">
        <v>5</v>
      </c>
      <c r="X454" s="38">
        <v>6</v>
      </c>
      <c r="Y454" s="38">
        <v>7</v>
      </c>
      <c r="Z454" s="38">
        <v>8</v>
      </c>
      <c r="AA454" s="38">
        <v>9</v>
      </c>
      <c r="AB454" s="38">
        <v>10</v>
      </c>
      <c r="AC454" s="38">
        <v>11</v>
      </c>
      <c r="AD454" s="38">
        <v>12</v>
      </c>
      <c r="AE454" s="38">
        <v>13</v>
      </c>
      <c r="AF454" s="38">
        <v>14</v>
      </c>
      <c r="AG454" s="38">
        <v>15</v>
      </c>
      <c r="AH454" s="38">
        <v>16</v>
      </c>
      <c r="AI454" s="38">
        <v>17</v>
      </c>
      <c r="AJ454" s="38">
        <v>18</v>
      </c>
      <c r="AK454" s="38">
        <v>19</v>
      </c>
      <c r="AL454" s="38">
        <v>20</v>
      </c>
      <c r="AM454" s="38">
        <v>21</v>
      </c>
      <c r="AN454" s="38">
        <v>22</v>
      </c>
      <c r="AO454" s="38">
        <v>23</v>
      </c>
      <c r="AP454" s="38">
        <v>24</v>
      </c>
      <c r="AQ454" s="38">
        <v>25</v>
      </c>
      <c r="AR454" s="38">
        <v>26</v>
      </c>
      <c r="AS454" s="38">
        <v>27</v>
      </c>
      <c r="AT454" s="38">
        <v>28</v>
      </c>
      <c r="AU454" s="38">
        <v>29</v>
      </c>
      <c r="AV454" s="38">
        <v>30</v>
      </c>
      <c r="AW454" s="38">
        <v>31</v>
      </c>
      <c r="AX454" s="38">
        <v>32</v>
      </c>
      <c r="AY454" s="38">
        <v>33</v>
      </c>
      <c r="AZ454" s="38">
        <v>34</v>
      </c>
      <c r="BA454" s="38">
        <v>35</v>
      </c>
      <c r="BB454" s="38">
        <v>36</v>
      </c>
      <c r="BP454" s="50" t="s">
        <v>589</v>
      </c>
      <c r="BQ454" s="52"/>
      <c r="BR454" s="50" t="s">
        <v>417</v>
      </c>
      <c r="BS454" s="52"/>
      <c r="BT454" s="50" t="s">
        <v>589</v>
      </c>
      <c r="BU454" s="52"/>
      <c r="BV454" s="50" t="s">
        <v>417</v>
      </c>
      <c r="BW454" s="52"/>
      <c r="BX454" s="50" t="s">
        <v>589</v>
      </c>
      <c r="BY454" s="52"/>
      <c r="BZ454" s="50" t="s">
        <v>417</v>
      </c>
      <c r="CA454" s="52"/>
      <c r="CB454" s="50" t="s">
        <v>589</v>
      </c>
      <c r="CC454" s="52"/>
      <c r="CD454" s="50" t="s">
        <v>417</v>
      </c>
      <c r="CE454" s="52"/>
      <c r="CF454" s="50" t="s">
        <v>589</v>
      </c>
      <c r="CG454" s="52"/>
      <c r="CH454" s="50" t="s">
        <v>417</v>
      </c>
      <c r="CI454" s="52"/>
      <c r="CJ454" s="50" t="s">
        <v>589</v>
      </c>
      <c r="CK454" s="52"/>
      <c r="CL454" s="50" t="s">
        <v>417</v>
      </c>
      <c r="CM454" s="52"/>
      <c r="DA454" s="34" t="str">
        <f>IF(DA453="grey","grey",IF(B454="","yellow",IF(COUNTIF($BG$6:$BG$39,B454)&gt;0,"","red")))</f>
        <v>grey</v>
      </c>
      <c r="DB454" s="35" t="str">
        <f ca="1">IF(DA453="grey","grey",IFERROR(IF(COUNTIF(INDIRECT(B454),SUBSTITUTE(C454,"*","~")),EU454,"red"),IF(AND(C454&lt;&gt;$BG$7,C454&lt;&gt;$BG$8,C454&lt;&gt;$BG$9,C454&lt;&gt;$BG$10,C454&lt;&gt;$BG$11,C454&lt;&gt;$BG$12,C454&lt;&gt;$BG$13),"grey",EU454)))</f>
        <v>grey</v>
      </c>
      <c r="DC454" s="34" t="str">
        <f>IF(DC453="grey","grey",IF(D454="","yellow",IF(COUNTIF($BG$6:$BG$39,D454)&gt;0,"","red")))</f>
        <v>grey</v>
      </c>
      <c r="DD454" s="35" t="str">
        <f ca="1">IF(DC453="grey","grey",IFERROR(IF(COUNTIF(INDIRECT(D454),SUBSTITUTE(E454,"*","~")),EW454,"red"),IF(AND(E454&lt;&gt;$BG$7,E454&lt;&gt;$BG$8,E454&lt;&gt;$BG$9,E454&lt;&gt;$BG$10,E454&lt;&gt;$BG$11,E454&lt;&gt;$BG$12,E454&lt;&gt;$BG$13),"grey",EW454)))</f>
        <v>grey</v>
      </c>
      <c r="DE454" s="34" t="str">
        <f>IF(DE453="grey","grey",IF(F454="","yellow",IF(COUNTIF($BG$6:$BG$39,F454)&gt;0,"","red")))</f>
        <v>grey</v>
      </c>
      <c r="DF454" s="35" t="str">
        <f ca="1">IF(DE453="grey","grey",IFERROR(IF(COUNTIF(INDIRECT(F454),SUBSTITUTE(G454,"*","~")),EY454,"red"),IF(AND(G454&lt;&gt;$BG$7,G454&lt;&gt;$BG$8,G454&lt;&gt;$BG$9,G454&lt;&gt;$BG$10,G454&lt;&gt;$BG$11,G454&lt;&gt;$BG$12,G454&lt;&gt;$BG$13),"grey",EY454)))</f>
        <v>grey</v>
      </c>
      <c r="DG454" s="34" t="str">
        <f>IF(DG453="grey","grey",IF(H454="","yellow",IF(COUNTIF($BG$6:$BG$39,H454)&gt;0,"","red")))</f>
        <v>grey</v>
      </c>
      <c r="DH454" s="35" t="str">
        <f ca="1">IF(DG453="grey","grey",IFERROR(IF(COUNTIF(INDIRECT(H454),SUBSTITUTE(I454,"*","~")),FA454,"red"),IF(AND(I454&lt;&gt;$BG$7,I454&lt;&gt;$BG$8,I454&lt;&gt;$BG$9,I454&lt;&gt;$BG$10,I454&lt;&gt;$BG$11,I454&lt;&gt;$BG$12,I454&lt;&gt;$BG$13),"grey",FA454)))</f>
        <v>grey</v>
      </c>
      <c r="DI454" s="34" t="str">
        <f>IF(DI453="grey","grey",IF(J454="","yellow",IF(COUNTIF($BG$6:$BG$39,J454)&gt;0,"","red")))</f>
        <v>grey</v>
      </c>
      <c r="DJ454" s="35" t="str">
        <f ca="1">IF(DI453="grey","grey",IFERROR(IF(COUNTIF(INDIRECT(J454),SUBSTITUTE(K454,"*","~")),FC454,"red"),IF(AND(K454&lt;&gt;$BG$7,K454&lt;&gt;$BG$8,K454&lt;&gt;$BG$9,K454&lt;&gt;$BG$10,K454&lt;&gt;$BG$11,K454&lt;&gt;$BG$12,K454&lt;&gt;$BG$13),"grey",FC454)))</f>
        <v>grey</v>
      </c>
      <c r="DK454" s="34" t="str">
        <f>IF(DK453="grey","grey",IF(L454="","yellow",IF(COUNTIF($BG$6:$BG$39,L454)&gt;0,"","red")))</f>
        <v>grey</v>
      </c>
      <c r="DL454" s="35" t="str">
        <f ca="1">IF(DK453="grey","grey",IFERROR(IF(COUNTIF(INDIRECT(L454),SUBSTITUTE(M454,"*","~")),FE454,"red"),IF(AND(M454&lt;&gt;$BG$7,M454&lt;&gt;$BG$8,M454&lt;&gt;$BG$9,M454&lt;&gt;$BG$10,M454&lt;&gt;$BG$11,M454&lt;&gt;$BG$12,M454&lt;&gt;$BG$13),"grey",FE454)))</f>
        <v>grey</v>
      </c>
      <c r="DR454" s="22" t="str">
        <f>IF(P454&gt;0,DR450+1,"")</f>
        <v/>
      </c>
      <c r="DS454" s="396"/>
      <c r="DV454" s="34" t="str">
        <f>CONCATENATE(B454,C454)</f>
        <v>未使用</v>
      </c>
      <c r="DW454" s="35"/>
      <c r="DX454" s="34" t="str">
        <f>CONCATENATE(D454,E454)</f>
        <v>未使用</v>
      </c>
      <c r="DY454" s="35"/>
      <c r="DZ454" s="34" t="str">
        <f>CONCATENATE(F454,G454)</f>
        <v>未使用</v>
      </c>
      <c r="EA454" s="35"/>
      <c r="EB454" s="34" t="str">
        <f>CONCATENATE(H454,I454)</f>
        <v>未使用</v>
      </c>
      <c r="EC454" s="35"/>
      <c r="ED454" s="34" t="str">
        <f>CONCATENATE(J454,K454)</f>
        <v>未使用</v>
      </c>
      <c r="EE454" s="35"/>
      <c r="EF454" s="34" t="str">
        <f>CONCATENATE(L454,M454)</f>
        <v>未使用</v>
      </c>
      <c r="EG454" s="35"/>
      <c r="EH454" s="22">
        <f>COUNTIF($DV$6:$EG$34,DV454)</f>
        <v>18</v>
      </c>
      <c r="EJ454" s="22">
        <f>COUNTIF($DV$6:$EG$34,DX454)</f>
        <v>18</v>
      </c>
      <c r="EL454" s="22">
        <f>COUNTIF($DV$6:$EG$34,DZ454)</f>
        <v>18</v>
      </c>
      <c r="EN454" s="22">
        <f>COUNTIF($DV$6:$EG$34,EB454)</f>
        <v>18</v>
      </c>
      <c r="EP454" s="22">
        <f>COUNTIF($DV$6:$EG$34,ED454)</f>
        <v>18</v>
      </c>
      <c r="ER454" s="22">
        <f>COUNTIF($DV$6:$EG$34,EF454)</f>
        <v>18</v>
      </c>
      <c r="ET454" s="34" t="str">
        <f>IF(DV454="未使用","",IF(EH454&lt;2,"","red"))</f>
        <v/>
      </c>
      <c r="EU454" s="35" t="str">
        <f>IF(B454="ボックスキー","",IF(C454="","red",FS454))</f>
        <v>red</v>
      </c>
      <c r="EV454" s="34" t="str">
        <f>IF(DX454="未使用","",IF(EJ454&lt;2,"","red"))</f>
        <v/>
      </c>
      <c r="EW454" s="35" t="str">
        <f>IF(D454="ボックスキー","",IF(E454="","red",FU454))</f>
        <v>red</v>
      </c>
      <c r="EX454" s="34" t="str">
        <f>IF(DZ454="未使用","",IF(EL454&lt;2,"","red"))</f>
        <v/>
      </c>
      <c r="EY454" s="35" t="str">
        <f>IF(F454="ボックスキー","",IF(G454="","red",FW454))</f>
        <v>red</v>
      </c>
      <c r="EZ454" s="34" t="str">
        <f>IF(EB454="未使用","",IF(EN454&lt;2,"","red"))</f>
        <v/>
      </c>
      <c r="FA454" s="35" t="str">
        <f>IF(H454="ボックスキー","",IF(I454="","red",FY454))</f>
        <v>red</v>
      </c>
      <c r="FB454" s="34" t="str">
        <f>IF(ED454="未使用","",IF(EP454&lt;2,"","red"))</f>
        <v/>
      </c>
      <c r="FC454" s="35" t="str">
        <f>IF(J454="ボックスキー","",IF(K454="","red",GA454))</f>
        <v>red</v>
      </c>
      <c r="FD454" s="34" t="str">
        <f>IF(EF454="未使用","",IF(ER454&lt;2,"","red"))</f>
        <v/>
      </c>
      <c r="FE454" s="35" t="str">
        <f>IF(L454="ボックスキー","",IF(M454="","red",GC454))</f>
        <v>red</v>
      </c>
      <c r="FF454" s="419"/>
      <c r="FG454" s="419"/>
      <c r="FH454" s="419"/>
      <c r="FI454" s="419"/>
      <c r="FJ454" s="419"/>
      <c r="FK454" s="419"/>
      <c r="FL454" s="419"/>
      <c r="FM454" s="419"/>
      <c r="FN454" s="419"/>
      <c r="FO454" s="419"/>
      <c r="FP454" s="419"/>
      <c r="FQ454" s="419"/>
      <c r="FR454" s="34"/>
      <c r="FS454" s="35" t="str">
        <f>IF(B454=$FG$6,INDEX($FG$7:$FG$18,C454),IF(B454=$FH$6,INDEX($FH$7:$FH$12,C454),IF(B454=$FI$6,INDEX($FI$7:$FI$18,C454),IF(B454=$FJ$6,INDEX($FJ$7:$FJ$56,C454),"none"))))</f>
        <v>none</v>
      </c>
      <c r="FT454" s="34"/>
      <c r="FU454" s="35" t="str">
        <f>IF(D454=$FG$6,INDEX($FG$7:$FG$18,E454),IF(D454=$FH$6,INDEX($FH$7:$FH$12,E454),IF(D454=$FI$6,INDEX($FI$7:$FI$18,E454),IF(D454=$FJ$6,INDEX($FJ$7:$FJ$56,E454),"none"))))</f>
        <v>none</v>
      </c>
      <c r="FV454" s="34"/>
      <c r="FW454" s="35" t="str">
        <f>IF(F454=$FG$6,INDEX($FG$7:$FG$18,G454),IF(F454=$FH$6,INDEX($FH$7:$FH$12,G454),IF(F454=$FI$6,INDEX($FI$7:$FI$18,G454),IF(F454=$FJ$6,INDEX($FJ$7:$FJ$56,G454),"none"))))</f>
        <v>none</v>
      </c>
      <c r="FX454" s="34"/>
      <c r="FY454" s="35" t="str">
        <f>IF(H454=$FG$6,INDEX($FG$7:$FG$18,I454),IF(H454=$FH$6,INDEX($FH$7:$FH$12,I454),IF(H454=$FI$6,INDEX($FI$7:$FI$18,I454),IF(H454=$FJ$6,INDEX($FJ$7:$FJ$56,I454),"none"))))</f>
        <v>none</v>
      </c>
      <c r="FZ454" s="34"/>
      <c r="GA454" s="35" t="str">
        <f>IF(J454=$FG$6,INDEX($FG$7:$FG$18,K454),IF(J454=$FH$6,INDEX($FH$7:$FH$12,K454),IF(J454=$FI$6,INDEX($FI$7:$FI$18,K454),IF(J454=$FJ$6,INDEX($FJ$7:$FJ$56,K454),"none"))))</f>
        <v>none</v>
      </c>
      <c r="GB454" s="34"/>
      <c r="GC454" s="35" t="str">
        <f>IF(L454=$FG$6,INDEX($FG$7:$FG$18,M454),IF(L454=$FH$6,INDEX($FH$7:$FH$12,M454),IF(L454=$FI$6,INDEX($FI$7:$FI$18,M454),IF(L454=$FJ$6,INDEX($FJ$7:$FJ$56,M454),"none"))))</f>
        <v>none</v>
      </c>
      <c r="GE454" s="36" t="str">
        <f>IF(COUNTIF($GG457:$GG482,"grey")=13,"grey","")</f>
        <v>grey</v>
      </c>
      <c r="GF454" s="36" t="str">
        <f>IF(COUNTIF($GG457:$GG482,"grey")=13,"grey","")</f>
        <v>grey</v>
      </c>
      <c r="GI454" s="686" t="str">
        <f>IFERROR(IF(COUNT($Q457:$Q482)&gt;0,IF($DN456&lt;8,"grey",B453),"grey"),B453)</f>
        <v>grey</v>
      </c>
      <c r="GJ454" s="686" t="str">
        <f>IFERROR(IF(COUNT($Q457:$Q482)&gt;0,IF($DN456&lt;8,"grey",D453),"grey"),D453)</f>
        <v>grey</v>
      </c>
      <c r="GK454" s="686" t="str">
        <f>IFERROR(IF(COUNT($Q457:$Q482)&gt;0,IF($DN456&lt;8,"grey",F453),"grey"),F453)</f>
        <v>grey</v>
      </c>
      <c r="GL454" s="686" t="str">
        <f>IFERROR(IF(COUNT($Q457:$Q482)&gt;0,IF($DN456&lt;8,"grey",H453),"grey"),H453)</f>
        <v>grey</v>
      </c>
      <c r="GM454" s="686" t="str">
        <f>IFERROR(IF(COUNT($Q457:$Q482)&gt;0,IF($DN456&lt;8,"grey",J453),"grey"),J453)</f>
        <v>grey</v>
      </c>
      <c r="GN454" s="686" t="str">
        <f>IFERROR(IF(COUNT($Q457:$Q482)&gt;0,IF($DN456&lt;8,"grey",L453),"grey"),L453)</f>
        <v>grey</v>
      </c>
      <c r="GO454" s="686" t="str">
        <f>IFERROR(IF(COUNT($Q457:$Q482)&gt;0,IF($DN456&lt;8,"grey",B458),"grey"),B458)</f>
        <v>grey</v>
      </c>
      <c r="GP454" s="686" t="str">
        <f>IFERROR(IF(COUNT($Q457:$Q482)&gt;0,IF($DN456&lt;8,"grey",D458),"grey"),D458)</f>
        <v>grey</v>
      </c>
      <c r="GQ454" s="686" t="str">
        <f>IFERROR(IF(COUNT($Q457:$Q482)&gt;0,IF($DN456&lt;18,"grey",F458),"grey"),F458)</f>
        <v>grey</v>
      </c>
      <c r="GR454" s="686" t="str">
        <f>IFERROR(IF(COUNT($Q457:$Q482)&gt;0,IF($DN456&lt;18,"grey",H458),"grey"),H458)</f>
        <v>grey</v>
      </c>
      <c r="GS454" s="686" t="str">
        <f>IFERROR(IF(COUNT($Q457:$Q482)&gt;0,IF($DN456&lt;18,"grey",J458),"grey"),J458)</f>
        <v>grey</v>
      </c>
      <c r="GT454" s="686" t="str">
        <f>IFERROR(IF(COUNT($Q457:$Q482)&gt;0,IF($DN456&lt;18,"grey",L458),"grey"),L458)</f>
        <v>grey</v>
      </c>
      <c r="GU454" s="686" t="str">
        <f>IFERROR(IF(COUNT($Q457:$Q482)&gt;0,IF($DN456&lt;18,"grey",B463),"grey"),B463)</f>
        <v>grey</v>
      </c>
      <c r="GV454" s="686" t="str">
        <f>IFERROR(IF(COUNT($Q457:$Q482)&gt;0,IF($DN456&lt;18,"grey",D463),"grey"),D463)</f>
        <v>grey</v>
      </c>
      <c r="GW454" s="686" t="str">
        <f>IFERROR(IF(COUNT($Q457:$Q482)&gt;0,IF($DN456&lt;18,"grey",F463),"grey"),F463)</f>
        <v>grey</v>
      </c>
      <c r="GX454" s="686" t="str">
        <f>IFERROR(IF(COUNT($Q457:$Q482)&gt;0,IF($DN456&lt;18,"grey",H463),"grey"),H463)</f>
        <v>grey</v>
      </c>
      <c r="GY454" s="686" t="str">
        <f>IFERROR(IF(COUNT($Q457:$Q482)&gt;0,IF($DN456&lt;18,"grey",J463),"grey"),J463)</f>
        <v>grey</v>
      </c>
      <c r="GZ454" s="686" t="str">
        <f>IFERROR(IF(COUNT($Q457:$Q482)&gt;0,IF($DN456&lt;18,"grey",L463),"grey"),L463)</f>
        <v>grey</v>
      </c>
      <c r="HA454" s="686" t="str">
        <f>IFERROR(IF(COUNT($Q457:$Q482)&gt;0,IF($DN456&lt;24,"grey",B468),"grey"),B468)</f>
        <v>grey</v>
      </c>
      <c r="HB454" s="686" t="str">
        <f>IFERROR(IF(COUNT($Q457:$Q482)&gt;0,IF($DN456&lt;24,"grey",D468),"grey"),D468)</f>
        <v>grey</v>
      </c>
      <c r="HC454" s="686" t="str">
        <f>IFERROR(IF(COUNT($Q457:$Q482)&gt;0,IF($DN456&lt;24,"grey",F468),"grey"),F468)</f>
        <v>grey</v>
      </c>
      <c r="HD454" s="686" t="str">
        <f>IFERROR(IF(COUNT($Q457:$Q482)&gt;0,IF($DN456&lt;24,"grey",H468),"grey"),H468)</f>
        <v>grey</v>
      </c>
      <c r="HE454" s="686" t="str">
        <f>IFERROR(IF(COUNT($Q457:$Q482)&gt;0,IF($DN456&lt;24,"grey",J468),"grey"),J468)</f>
        <v>grey</v>
      </c>
      <c r="HF454" s="686" t="str">
        <f>IFERROR(IF(COUNT($Q457:$Q482)&gt;0,IF($DN456&lt;24,"grey",L468),"grey"),L468)</f>
        <v>grey</v>
      </c>
      <c r="HG454" s="686" t="str">
        <f>IFERROR(IF(COUNT($Q457:$Q482)&gt;0,IF($DN456&lt;36,"grey",B473),"grey"),B473)</f>
        <v>grey</v>
      </c>
      <c r="HH454" s="686" t="str">
        <f>IFERROR(IF(COUNT($Q457:$Q482)&gt;0,IF($DN456&lt;36,"grey",D473),"grey"),D473)</f>
        <v>grey</v>
      </c>
      <c r="HI454" s="686" t="str">
        <f>IFERROR(IF(COUNT($Q457:$Q482)&gt;0,IF($DN456&lt;36,"grey",F473),"grey"),F473)</f>
        <v>grey</v>
      </c>
      <c r="HJ454" s="686" t="str">
        <f>IFERROR(IF(COUNT($Q457:$Q482)&gt;0,IF($DN456&lt;36,"grey",H473),"grey"),H473)</f>
        <v>grey</v>
      </c>
      <c r="HK454" s="686" t="str">
        <f>IFERROR(IF(COUNT($Q457:$Q482)&gt;0,IF($DN456&lt;36,"grey",J473),"grey"),J473)</f>
        <v>grey</v>
      </c>
      <c r="HL454" s="686" t="str">
        <f>IFERROR(IF(COUNT($Q457:$Q482)&gt;0,IF($DN456&lt;36,"grey",L473),"grey"),L473)</f>
        <v>grey</v>
      </c>
      <c r="HM454" s="686" t="str">
        <f>IFERROR(IF(COUNT($Q457:$Q482)&gt;0,IF($DN456&lt;36,"grey",B478),"grey"),B478)</f>
        <v>grey</v>
      </c>
      <c r="HN454" s="686" t="str">
        <f>IFERROR(IF(COUNT($Q457:$Q482)&gt;0,IF($DN456&lt;36,"grey",D478),"grey"),D478)</f>
        <v>grey</v>
      </c>
      <c r="HO454" s="686" t="str">
        <f>IFERROR(IF(COUNT($Q457:$Q482)&gt;0,IF($DN456&lt;36,"grey",F478),"grey"),F478)</f>
        <v>grey</v>
      </c>
      <c r="HP454" s="686" t="str">
        <f>IFERROR(IF(COUNT($Q457:$Q482)&gt;0,IF($DN456&lt;36,"grey",H478),"grey"),H478)</f>
        <v>grey</v>
      </c>
      <c r="HQ454" s="686" t="str">
        <f>IFERROR(IF(COUNT($Q457:$Q482)&gt;0,IF($DN456&lt;36,"grey",J478),"grey"),J478)</f>
        <v>grey</v>
      </c>
      <c r="HR454" s="686" t="str">
        <f>IFERROR(IF(COUNT($Q457:$Q482)&gt;0,IF($DN456&lt;36,"grey",L478),"grey"),L478)</f>
        <v>grey</v>
      </c>
    </row>
    <row r="455" spans="2:229">
      <c r="B455" s="1175" t="str">
        <f>IFERROR(INDEX($DV:$DV,ROW()),"")&amp;""</f>
        <v/>
      </c>
      <c r="C455" s="1176"/>
      <c r="D455" s="1177" t="str">
        <f>IFERROR(INDEX($DX:$DX,ROW()),"")&amp;""</f>
        <v/>
      </c>
      <c r="E455" s="1176"/>
      <c r="F455" s="1175" t="str">
        <f>IFERROR(INDEX($DZ:$DZ,ROW()),"")&amp;""</f>
        <v/>
      </c>
      <c r="G455" s="1176"/>
      <c r="H455" s="1175" t="str">
        <f>IFERROR(INDEX($EB:$EB,ROW()),"")&amp;""</f>
        <v/>
      </c>
      <c r="I455" s="1176"/>
      <c r="J455" s="1175" t="str">
        <f>IFERROR(INDEX($ED:$ED,ROW()),"")&amp;""</f>
        <v/>
      </c>
      <c r="K455" s="1176"/>
      <c r="L455" s="1175" t="str">
        <f>IFERROR(INDEX($EF:$EF,ROW()),"")&amp;""</f>
        <v/>
      </c>
      <c r="M455" s="1176"/>
      <c r="O455" s="1170" t="s">
        <v>285</v>
      </c>
      <c r="P455" s="1170" t="s">
        <v>286</v>
      </c>
      <c r="Q455" s="1168" t="s">
        <v>287</v>
      </c>
      <c r="R455" s="1170" t="s">
        <v>288</v>
      </c>
      <c r="S455" s="1157" t="s">
        <v>1373</v>
      </c>
      <c r="T455" s="1158"/>
      <c r="U455" s="1158"/>
      <c r="V455" s="1158"/>
      <c r="W455" s="1158"/>
      <c r="X455" s="1158"/>
      <c r="Y455" s="1158"/>
      <c r="Z455" s="1158"/>
      <c r="AA455" s="1158"/>
      <c r="AB455" s="1158"/>
      <c r="AC455" s="1158"/>
      <c r="AD455" s="1158"/>
      <c r="AE455" s="1158"/>
      <c r="AF455" s="1158"/>
      <c r="AG455" s="1158"/>
      <c r="AH455" s="1158"/>
      <c r="AI455" s="1158"/>
      <c r="AJ455" s="1158"/>
      <c r="AK455" s="1158"/>
      <c r="AL455" s="1158"/>
      <c r="AM455" s="1158"/>
      <c r="AN455" s="1158"/>
      <c r="AO455" s="1158"/>
      <c r="AP455" s="1158"/>
      <c r="AQ455" s="1158"/>
      <c r="AR455" s="1158"/>
      <c r="AS455" s="1158"/>
      <c r="AT455" s="1158"/>
      <c r="AU455" s="1158"/>
      <c r="AV455" s="1158"/>
      <c r="AW455" s="1158"/>
      <c r="AX455" s="1158"/>
      <c r="AY455" s="1158"/>
      <c r="AZ455" s="1158"/>
      <c r="BA455" s="1158"/>
      <c r="BB455" s="1159"/>
      <c r="BC455" s="1188" t="s">
        <v>1371</v>
      </c>
      <c r="BD455" s="1170" t="s">
        <v>584</v>
      </c>
      <c r="BE455" s="1168" t="s">
        <v>290</v>
      </c>
      <c r="BP455" s="50" t="e">
        <f>INDEX(番号!$CA$5:$CB$44,C454,2)</f>
        <v>#VALUE!</v>
      </c>
      <c r="BQ455" s="50" t="str">
        <f>IF(C454="","",IF(BP455="",INDEX(番号!$CA$44:$CB453,C454,2),BP455))</f>
        <v/>
      </c>
      <c r="BR455" s="50" t="e">
        <f>INDEX(番号!$CC$5:$CE$52,C454,3)</f>
        <v>#VALUE!</v>
      </c>
      <c r="BS455" s="50" t="str">
        <f>IF(C454="","",IF(BR455="0",INDEX(番号!$CC$5:$CE$52,C454,2),BR455))&amp;""</f>
        <v/>
      </c>
      <c r="BT455" s="50" t="e">
        <f>INDEX(番号!$CA$5:$CB$44,E454,2)</f>
        <v>#VALUE!</v>
      </c>
      <c r="BU455" s="50" t="str">
        <f>IF(E454="","",IF(BT455="",INDEX(番号!$CA$44:$CB453,E454,2),BT455))&amp;""</f>
        <v/>
      </c>
      <c r="BV455" s="50" t="e">
        <f>INDEX(番号!$CC$5:$CE$52,E454,3)</f>
        <v>#VALUE!</v>
      </c>
      <c r="BW455" s="50" t="str">
        <f>IF(E454="","",IF(BV455="0",INDEX(番号!$CC$5:$CE$52,E454,2),BV455))&amp;""</f>
        <v/>
      </c>
      <c r="BX455" s="50" t="e">
        <f>INDEX(番号!$CA$5:$CB$44,G454,2)</f>
        <v>#VALUE!</v>
      </c>
      <c r="BY455" s="50" t="str">
        <f>IF(G454="","",IF(BX455="",INDEX(番号!$CA$44:$CB453,G454,2),BX455))&amp;""</f>
        <v/>
      </c>
      <c r="BZ455" s="50" t="e">
        <f>INDEX(番号!$CC$5:$CE$52,G454,3)</f>
        <v>#VALUE!</v>
      </c>
      <c r="CA455" s="50" t="str">
        <f>IF(G454="","",IF(BZ455="0",INDEX(番号!$CC$5:$CE$52,G454,2),BZ455))&amp;""</f>
        <v/>
      </c>
      <c r="CB455" s="50" t="e">
        <f>INDEX(番号!$CA$5:$CB$44,I454,2)</f>
        <v>#VALUE!</v>
      </c>
      <c r="CC455" s="50" t="str">
        <f>IF(I454="","",IF(CB455="",INDEX(番号!$CA$44:$CB453,I454,2),CB455))&amp;""</f>
        <v/>
      </c>
      <c r="CD455" s="50" t="e">
        <f>INDEX(番号!$CC$5:$CE$52,I454,3)</f>
        <v>#VALUE!</v>
      </c>
      <c r="CE455" s="50" t="str">
        <f>IF(I454="","",IF(CD455="0",INDEX(番号!$CC$5:$CE$52,I454,2),CD455))&amp;""</f>
        <v/>
      </c>
      <c r="CF455" s="50" t="e">
        <f>INDEX(番号!$CA$5:$CB$44,K454,2)</f>
        <v>#VALUE!</v>
      </c>
      <c r="CG455" s="50" t="str">
        <f>IF(K454="","",IF(CF455="",INDEX(番号!$CA$5:$CB$44,K454,1),CF455))&amp;""</f>
        <v/>
      </c>
      <c r="CH455" s="50" t="e">
        <f>INDEX(番号!$CC$5:$CE$52,K454,3)</f>
        <v>#VALUE!</v>
      </c>
      <c r="CI455" s="50" t="str">
        <f>IF(K454="","",IF(CH455="0",INDEX(番号!$CC$5:$CE$52,K454,2),CH455))&amp;""</f>
        <v/>
      </c>
      <c r="CJ455" s="50" t="e">
        <f>INDEX(番号!$CA$5:$CB$44,M454,2)</f>
        <v>#VALUE!</v>
      </c>
      <c r="CK455" s="50" t="str">
        <f>IF(M454="","",IF(CJ455="",INDEX(番号!$CA$5:$CB$44,M454,1),CJ455))&amp;""</f>
        <v/>
      </c>
      <c r="CL455" s="50" t="e">
        <f>INDEX(番号!$CC$5:$CE$52,M454,3)</f>
        <v>#VALUE!</v>
      </c>
      <c r="CM455" s="50" t="str">
        <f>IF(M454="","",IF(CL455="0",INDEX(番号!$CC$5:$CE$52,M454,2),CL455))&amp;""</f>
        <v/>
      </c>
      <c r="DA455" s="1153" t="str">
        <f>IF(DA453="grey","grey","")</f>
        <v>grey</v>
      </c>
      <c r="DB455" s="1154"/>
      <c r="DC455" s="1153" t="str">
        <f>IF(DC453="grey","grey","")</f>
        <v>grey</v>
      </c>
      <c r="DD455" s="1154"/>
      <c r="DE455" s="1153" t="str">
        <f>IF(DE453="grey","grey","")</f>
        <v>grey</v>
      </c>
      <c r="DF455" s="1154"/>
      <c r="DG455" s="1153" t="str">
        <f>IF(DG453="grey","grey","")</f>
        <v>grey</v>
      </c>
      <c r="DH455" s="1154"/>
      <c r="DI455" s="1153" t="str">
        <f>IF(DI453="grey","grey","")</f>
        <v>grey</v>
      </c>
      <c r="DJ455" s="1154"/>
      <c r="DK455" s="1153" t="str">
        <f>IF(DK453="grey","grey","")</f>
        <v>grey</v>
      </c>
      <c r="DL455" s="1154"/>
      <c r="DS455" s="396"/>
      <c r="DV455" s="1153" t="str">
        <f>IF(B454="DK",BQ455,IF(B454="NK",BS455,""))</f>
        <v/>
      </c>
      <c r="DW455" s="1154"/>
      <c r="DX455" s="1155" t="str">
        <f>IF(D454="DK",BU455,IF(D454="NK",BW455,""))</f>
        <v/>
      </c>
      <c r="DY455" s="1156"/>
      <c r="DZ455" s="1155" t="str">
        <f>IF(F454="DK",BY455,IF(F454="NK",CA455,""))</f>
        <v/>
      </c>
      <c r="EA455" s="1156"/>
      <c r="EB455" s="1155" t="str">
        <f>IF(H454="DK",CC455,IF(H454="NK",CE455,""))</f>
        <v/>
      </c>
      <c r="EC455" s="1156"/>
      <c r="ED455" s="1155" t="str">
        <f>IF(J454="DK",CG455,IF(J454="NK",CI455,""))</f>
        <v/>
      </c>
      <c r="EE455" s="1156"/>
      <c r="EF455" s="1155" t="str">
        <f>IF(L454="DK",CK455,IF(L454="NK",CM455,""))</f>
        <v/>
      </c>
      <c r="EG455" s="1156"/>
      <c r="ET455" s="1153"/>
      <c r="EU455" s="1154"/>
      <c r="EV455" s="1153"/>
      <c r="EW455" s="1154"/>
      <c r="EX455" s="1153"/>
      <c r="EY455" s="1154"/>
      <c r="EZ455" s="1153"/>
      <c r="FA455" s="1154"/>
      <c r="FB455" s="1153"/>
      <c r="FC455" s="1154"/>
      <c r="FD455" s="1153"/>
      <c r="FE455" s="1154"/>
      <c r="FF455" s="411"/>
      <c r="FG455" s="411"/>
      <c r="FH455" s="411"/>
      <c r="FI455" s="411"/>
      <c r="FJ455" s="411"/>
      <c r="FK455" s="411"/>
      <c r="FL455" s="411"/>
      <c r="FM455" s="411"/>
      <c r="FN455" s="411"/>
      <c r="FO455" s="411"/>
      <c r="FP455" s="411"/>
      <c r="FQ455" s="411"/>
      <c r="FR455" s="1153"/>
      <c r="FS455" s="1154"/>
      <c r="FT455" s="1153"/>
      <c r="FU455" s="1154"/>
      <c r="FV455" s="1153"/>
      <c r="FW455" s="1154"/>
      <c r="FX455" s="1153"/>
      <c r="FY455" s="1154"/>
      <c r="FZ455" s="1153"/>
      <c r="GA455" s="1154"/>
      <c r="GB455" s="1153"/>
      <c r="GC455" s="1154"/>
      <c r="GE455" s="1170" t="s">
        <v>285</v>
      </c>
      <c r="GF455" s="1170" t="s">
        <v>286</v>
      </c>
      <c r="GG455" s="1168" t="s">
        <v>287</v>
      </c>
      <c r="GH455" s="1170" t="s">
        <v>288</v>
      </c>
      <c r="GI455" s="1145"/>
      <c r="GJ455" s="1146"/>
      <c r="GK455" s="1146"/>
      <c r="GL455" s="1146"/>
      <c r="GM455" s="1146"/>
      <c r="GN455" s="1146"/>
      <c r="GO455" s="1146"/>
      <c r="GP455" s="1146"/>
      <c r="GQ455" s="1146"/>
      <c r="GR455" s="1146"/>
      <c r="GS455" s="1146"/>
      <c r="GT455" s="1146"/>
      <c r="GU455" s="1146"/>
      <c r="GV455" s="1146"/>
      <c r="GW455" s="1146"/>
      <c r="GX455" s="1146"/>
      <c r="GY455" s="1146"/>
      <c r="GZ455" s="1146"/>
      <c r="HA455" s="1146"/>
      <c r="HB455" s="1146"/>
      <c r="HC455" s="1146"/>
      <c r="HD455" s="1146"/>
      <c r="HE455" s="1146"/>
      <c r="HF455" s="1146"/>
      <c r="HG455" s="1146"/>
      <c r="HH455" s="1146"/>
      <c r="HI455" s="1146"/>
      <c r="HJ455" s="1146"/>
      <c r="HK455" s="1146"/>
      <c r="HL455" s="1146"/>
      <c r="HM455" s="1146"/>
      <c r="HN455" s="1146"/>
      <c r="HO455" s="1146"/>
      <c r="HP455" s="1146"/>
      <c r="HQ455" s="1146"/>
      <c r="HR455" s="1147"/>
      <c r="HS455" s="1168"/>
      <c r="HT455" s="1170"/>
      <c r="HU455" s="1168"/>
    </row>
    <row r="456" spans="2:229">
      <c r="B456" s="1175" t="str">
        <f>IFERROR(INDEX($DV:$DV,ROW()),"")&amp;""</f>
        <v/>
      </c>
      <c r="C456" s="1176"/>
      <c r="D456" s="1177" t="str">
        <f>IFERROR(INDEX($DX:$DX,ROW()),"")&amp;""</f>
        <v/>
      </c>
      <c r="E456" s="1176"/>
      <c r="F456" s="1175" t="str">
        <f>IFERROR(INDEX($DZ:$DZ,ROW()),"")&amp;""</f>
        <v/>
      </c>
      <c r="G456" s="1176"/>
      <c r="H456" s="1175" t="str">
        <f>IFERROR(INDEX($EB:$EB,ROW()),"")&amp;""</f>
        <v/>
      </c>
      <c r="I456" s="1176"/>
      <c r="J456" s="1175" t="str">
        <f>IFERROR(INDEX($ED:$ED,ROW()),"")&amp;""</f>
        <v/>
      </c>
      <c r="K456" s="1176"/>
      <c r="L456" s="1175" t="str">
        <f>IFERROR(INDEX($EF:$EF,ROW()),"")&amp;""</f>
        <v/>
      </c>
      <c r="M456" s="1176"/>
      <c r="O456" s="1171"/>
      <c r="P456" s="1171"/>
      <c r="Q456" s="1169"/>
      <c r="R456" s="1171"/>
      <c r="S456" s="1189" t="s">
        <v>1375</v>
      </c>
      <c r="T456" s="1190"/>
      <c r="U456" s="1190"/>
      <c r="V456" s="1190"/>
      <c r="W456" s="1190"/>
      <c r="X456" s="1190"/>
      <c r="Y456" s="1190"/>
      <c r="Z456" s="1190"/>
      <c r="AA456" s="1190"/>
      <c r="AB456" s="1190"/>
      <c r="AC456" s="1190"/>
      <c r="AD456" s="1190"/>
      <c r="AE456" s="1190"/>
      <c r="AF456" s="1190"/>
      <c r="AG456" s="1190"/>
      <c r="AH456" s="1190"/>
      <c r="AI456" s="1190"/>
      <c r="AJ456" s="1190"/>
      <c r="AK456" s="1190"/>
      <c r="AL456" s="1190"/>
      <c r="AM456" s="1190"/>
      <c r="AN456" s="1190"/>
      <c r="AO456" s="1190"/>
      <c r="AP456" s="1190"/>
      <c r="AQ456" s="1190"/>
      <c r="AR456" s="1190"/>
      <c r="AS456" s="1190"/>
      <c r="AT456" s="1190"/>
      <c r="AU456" s="1190"/>
      <c r="AV456" s="1190"/>
      <c r="AW456" s="1190"/>
      <c r="AX456" s="1190"/>
      <c r="AY456" s="1190"/>
      <c r="AZ456" s="1190"/>
      <c r="BA456" s="1190"/>
      <c r="BB456" s="1191"/>
      <c r="BC456" s="1169"/>
      <c r="BD456" s="1171"/>
      <c r="BE456" s="1169"/>
      <c r="BP456" s="50" t="s">
        <v>585</v>
      </c>
      <c r="BQ456" s="50" t="str">
        <f>IF(C454="","",INDEX(外線情報!$K$5:$K$16,C454,1))&amp;""</f>
        <v/>
      </c>
      <c r="BR456" s="50" t="s">
        <v>417</v>
      </c>
      <c r="BS456" s="50" t="str">
        <f>IF(C454="","",INDEX(NK･NKG!$CG$5:$CG$52,C454,1))&amp;""</f>
        <v/>
      </c>
      <c r="BT456" s="50" t="s">
        <v>585</v>
      </c>
      <c r="BU456" s="50" t="str">
        <f>IF(E454="","",INDEX(外線情報!$K$5:$K$16,E454,1))&amp;""</f>
        <v/>
      </c>
      <c r="BV456" s="50" t="s">
        <v>417</v>
      </c>
      <c r="BW456" s="50" t="str">
        <f>IF(E454="","",INDEX(NK･NKG!$CG$5:$CG$52,E454,1))&amp;""</f>
        <v/>
      </c>
      <c r="BX456" s="50" t="s">
        <v>585</v>
      </c>
      <c r="BY456" s="50" t="str">
        <f>IF(G454="","",INDEX(外線情報!$K$5:$K$16,G454,1))&amp;""</f>
        <v/>
      </c>
      <c r="BZ456" s="50" t="s">
        <v>417</v>
      </c>
      <c r="CA456" s="50" t="str">
        <f>IF(G454="","",INDEX(NK･NKG!$CG$5:$CG$52,G454,1))&amp;""</f>
        <v/>
      </c>
      <c r="CB456" s="50" t="s">
        <v>585</v>
      </c>
      <c r="CC456" s="50" t="str">
        <f>IF(I454="","",INDEX(外線情報!$K$5:$K$16,I454,1))&amp;""</f>
        <v/>
      </c>
      <c r="CD456" s="50" t="s">
        <v>417</v>
      </c>
      <c r="CE456" s="50" t="str">
        <f>IF(I454="","",INDEX(NK･NKG!$CG$5:$CG$52,I454,1))&amp;""</f>
        <v/>
      </c>
      <c r="CF456" s="50" t="s">
        <v>585</v>
      </c>
      <c r="CG456" s="50" t="str">
        <f>IF(K454="","",INDEX(外線情報!$K$5:$K$16,K454,1))&amp;""</f>
        <v/>
      </c>
      <c r="CH456" s="50" t="s">
        <v>417</v>
      </c>
      <c r="CI456" s="50" t="str">
        <f>IF(K454="","",INDEX(NK･NKG!$CG$5:$CG$52,K454,1))&amp;""</f>
        <v/>
      </c>
      <c r="CJ456" s="50" t="s">
        <v>585</v>
      </c>
      <c r="CK456" s="50" t="str">
        <f>IF(M454="","",INDEX(外線情報!$K$5:$K$16,M454,1))&amp;""</f>
        <v/>
      </c>
      <c r="CL456" s="50" t="s">
        <v>417</v>
      </c>
      <c r="CM456" s="50" t="str">
        <f>IF(M454="","",INDEX(NK･NKG!$CG$5:$CG$52,M454,1))&amp;""</f>
        <v/>
      </c>
      <c r="DA456" s="1153" t="str">
        <f t="shared" ref="DA456" si="1209">IF(DA453="grey","grey","")</f>
        <v>grey</v>
      </c>
      <c r="DB456" s="1154"/>
      <c r="DC456" s="1153" t="str">
        <f t="shared" ref="DC456" si="1210">IF(DC453="grey","grey","")</f>
        <v>grey</v>
      </c>
      <c r="DD456" s="1154"/>
      <c r="DE456" s="1153" t="str">
        <f t="shared" ref="DE456" si="1211">IF(DE453="grey","grey","")</f>
        <v>grey</v>
      </c>
      <c r="DF456" s="1154"/>
      <c r="DG456" s="1153" t="str">
        <f t="shared" ref="DG456" si="1212">IF(DG453="grey","grey","")</f>
        <v>grey</v>
      </c>
      <c r="DH456" s="1154"/>
      <c r="DI456" s="1153" t="str">
        <f t="shared" ref="DI456" si="1213">IF(DI453="grey","grey","")</f>
        <v>grey</v>
      </c>
      <c r="DJ456" s="1154"/>
      <c r="DK456" s="1153" t="str">
        <f t="shared" ref="DK456" si="1214">IF(DK453="grey","grey","")</f>
        <v>grey</v>
      </c>
      <c r="DL456" s="1154"/>
      <c r="DM456" s="22" t="str">
        <f>IFERROR(INDEX(内線情報!$BL$5:$BL$41,MATCH(R456,内線情報!$AI$5:$AI$43,0),1),"")</f>
        <v/>
      </c>
      <c r="DN456" s="22">
        <f>IF(MAX($DM456:$DM482)&gt;0,MAX($DM456:$DM482),36)</f>
        <v>36</v>
      </c>
      <c r="DV456" s="1153" t="str">
        <f>IF(B454="IK",BQ456,IF(B454="NK",BS456,""))</f>
        <v/>
      </c>
      <c r="DW456" s="1154"/>
      <c r="DX456" s="1155" t="str">
        <f>IF(D454="IK",BU456,IF(D454="NK",BW456,""))</f>
        <v/>
      </c>
      <c r="DY456" s="1156"/>
      <c r="DZ456" s="1155" t="str">
        <f>IF(F454="IK",BY456,IF(F454="NK",CA456,""))</f>
        <v/>
      </c>
      <c r="EA456" s="1156"/>
      <c r="EB456" s="1155" t="str">
        <f>IF(H454="IK",CC456,IF(H454="NK",CE456,""))</f>
        <v/>
      </c>
      <c r="EC456" s="1156"/>
      <c r="ED456" s="1155" t="str">
        <f>IF(J454="IK",CG456,IF(J454="NK",CI456,""))</f>
        <v/>
      </c>
      <c r="EE456" s="1156"/>
      <c r="EF456" s="1155" t="str">
        <f>IF(L454="IK",CK456,IF(L454="NK",CM456,""))</f>
        <v/>
      </c>
      <c r="EG456" s="1156"/>
      <c r="ET456" s="1153"/>
      <c r="EU456" s="1154"/>
      <c r="EV456" s="1153"/>
      <c r="EW456" s="1154"/>
      <c r="EX456" s="1153"/>
      <c r="EY456" s="1154"/>
      <c r="EZ456" s="1153"/>
      <c r="FA456" s="1154"/>
      <c r="FB456" s="1153"/>
      <c r="FC456" s="1154"/>
      <c r="FD456" s="1153"/>
      <c r="FE456" s="1154"/>
      <c r="FF456" s="411"/>
      <c r="FG456" s="411"/>
      <c r="FH456" s="411"/>
      <c r="FI456" s="411"/>
      <c r="FJ456" s="411"/>
      <c r="FK456" s="411"/>
      <c r="FL456" s="411"/>
      <c r="FM456" s="411"/>
      <c r="FN456" s="411"/>
      <c r="FO456" s="411"/>
      <c r="FP456" s="411"/>
      <c r="FQ456" s="411"/>
      <c r="FR456" s="1153"/>
      <c r="FS456" s="1154"/>
      <c r="FT456" s="1153"/>
      <c r="FU456" s="1154"/>
      <c r="FV456" s="1153"/>
      <c r="FW456" s="1154"/>
      <c r="FX456" s="1153"/>
      <c r="FY456" s="1154"/>
      <c r="FZ456" s="1153"/>
      <c r="GA456" s="1154"/>
      <c r="GB456" s="1153"/>
      <c r="GC456" s="1154"/>
      <c r="GE456" s="1171"/>
      <c r="GF456" s="1171"/>
      <c r="GG456" s="1169"/>
      <c r="GH456" s="1171"/>
      <c r="GI456" s="1142"/>
      <c r="GJ456" s="1143"/>
      <c r="GK456" s="1143"/>
      <c r="GL456" s="1143"/>
      <c r="GM456" s="1143"/>
      <c r="GN456" s="1143"/>
      <c r="GO456" s="1143"/>
      <c r="GP456" s="1143"/>
      <c r="GQ456" s="1143"/>
      <c r="GR456" s="1143"/>
      <c r="GS456" s="1143"/>
      <c r="GT456" s="1143"/>
      <c r="GU456" s="1143"/>
      <c r="GV456" s="1143"/>
      <c r="GW456" s="1143"/>
      <c r="GX456" s="1143"/>
      <c r="GY456" s="1143"/>
      <c r="GZ456" s="1143"/>
      <c r="HA456" s="1143"/>
      <c r="HB456" s="1143"/>
      <c r="HC456" s="1143"/>
      <c r="HD456" s="1143"/>
      <c r="HE456" s="1143"/>
      <c r="HF456" s="1143"/>
      <c r="HG456" s="1143"/>
      <c r="HH456" s="1143"/>
      <c r="HI456" s="1143"/>
      <c r="HJ456" s="1143"/>
      <c r="HK456" s="1143"/>
      <c r="HL456" s="1143"/>
      <c r="HM456" s="1143"/>
      <c r="HN456" s="1143"/>
      <c r="HO456" s="1143"/>
      <c r="HP456" s="1143"/>
      <c r="HQ456" s="1143"/>
      <c r="HR456" s="1144"/>
      <c r="HS456" s="1169"/>
      <c r="HT456" s="1171"/>
      <c r="HU456" s="1169"/>
    </row>
    <row r="457" spans="2:229">
      <c r="B457" s="1184" t="s">
        <v>1318</v>
      </c>
      <c r="C457" s="1185"/>
      <c r="D457" s="1182" t="s">
        <v>1318</v>
      </c>
      <c r="E457" s="1183"/>
      <c r="F457" s="1184" t="s">
        <v>1318</v>
      </c>
      <c r="G457" s="1185"/>
      <c r="H457" s="1182" t="s">
        <v>1318</v>
      </c>
      <c r="I457" s="1183"/>
      <c r="J457" s="1184" t="s">
        <v>1318</v>
      </c>
      <c r="K457" s="1185"/>
      <c r="L457" s="1182" t="s">
        <v>1318</v>
      </c>
      <c r="M457" s="1183"/>
      <c r="N457" s="30"/>
      <c r="O457" s="1151">
        <v>1</v>
      </c>
      <c r="P457" s="1151" t="str">
        <f>IFERROR(INDEX(内線情報!$C$5:$C$54,MATCH($Q457,内線情報!$B$5:$B$54,0)),"")&amp;""</f>
        <v/>
      </c>
      <c r="Q457" s="1160"/>
      <c r="R457" s="1151" t="str">
        <f>IFERROR(INDEX(内線情報!$D$5:$D$54,MATCH($Q457,内線情報!$B$5:$B$54,0)),"")&amp;""</f>
        <v/>
      </c>
      <c r="S457" s="634" t="s">
        <v>643</v>
      </c>
      <c r="T457" s="634" t="s">
        <v>643</v>
      </c>
      <c r="U457" s="634" t="s">
        <v>643</v>
      </c>
      <c r="V457" s="634" t="s">
        <v>643</v>
      </c>
      <c r="W457" s="634" t="s">
        <v>643</v>
      </c>
      <c r="X457" s="634" t="s">
        <v>643</v>
      </c>
      <c r="Y457" s="634" t="s">
        <v>643</v>
      </c>
      <c r="Z457" s="634" t="s">
        <v>643</v>
      </c>
      <c r="AA457" s="634" t="s">
        <v>643</v>
      </c>
      <c r="AB457" s="634" t="s">
        <v>643</v>
      </c>
      <c r="AC457" s="634" t="s">
        <v>643</v>
      </c>
      <c r="AD457" s="634" t="s">
        <v>643</v>
      </c>
      <c r="AE457" s="634" t="s">
        <v>643</v>
      </c>
      <c r="AF457" s="634" t="s">
        <v>643</v>
      </c>
      <c r="AG457" s="634" t="s">
        <v>643</v>
      </c>
      <c r="AH457" s="634" t="s">
        <v>643</v>
      </c>
      <c r="AI457" s="634" t="s">
        <v>643</v>
      </c>
      <c r="AJ457" s="634" t="s">
        <v>643</v>
      </c>
      <c r="AK457" s="634" t="s">
        <v>643</v>
      </c>
      <c r="AL457" s="634" t="s">
        <v>643</v>
      </c>
      <c r="AM457" s="634" t="s">
        <v>643</v>
      </c>
      <c r="AN457" s="634" t="s">
        <v>643</v>
      </c>
      <c r="AO457" s="634" t="s">
        <v>643</v>
      </c>
      <c r="AP457" s="634" t="s">
        <v>643</v>
      </c>
      <c r="AQ457" s="634" t="s">
        <v>643</v>
      </c>
      <c r="AR457" s="634" t="s">
        <v>643</v>
      </c>
      <c r="AS457" s="634" t="s">
        <v>643</v>
      </c>
      <c r="AT457" s="634" t="s">
        <v>643</v>
      </c>
      <c r="AU457" s="634" t="s">
        <v>643</v>
      </c>
      <c r="AV457" s="634" t="s">
        <v>643</v>
      </c>
      <c r="AW457" s="634" t="s">
        <v>643</v>
      </c>
      <c r="AX457" s="634" t="s">
        <v>643</v>
      </c>
      <c r="AY457" s="634" t="s">
        <v>643</v>
      </c>
      <c r="AZ457" s="634" t="s">
        <v>643</v>
      </c>
      <c r="BA457" s="634" t="s">
        <v>643</v>
      </c>
      <c r="BB457" s="634" t="s">
        <v>643</v>
      </c>
      <c r="BC457" s="1178" t="s">
        <v>643</v>
      </c>
      <c r="BD457" s="1151" t="str">
        <f>IFERROR(IF(Q457="","",IF(ISBLANK(INDEX(内線情報!$G$5:$G$54,Q457)),1,DS457)),"")&amp;""</f>
        <v/>
      </c>
      <c r="BE457" s="1180"/>
      <c r="BW457" s="50"/>
      <c r="CH457" s="50"/>
      <c r="CI457" s="50"/>
      <c r="DA457" s="1153" t="str">
        <f>IF(DA453="grey","grey",IF(AND(B454&lt;&gt;$BG$7,B454&lt;&gt;$BG$9,B454&lt;&gt;$BG$13,B454&lt;&gt;$BG$12),"grey",IF(B457="","yellow",IF(COUNTIF($CN$6:$CN$32,B457)&gt;0,"","red"))))</f>
        <v>grey</v>
      </c>
      <c r="DB457" s="1154"/>
      <c r="DC457" s="1153" t="str">
        <f>IF(DC453="grey","grey",IF(AND(D454&lt;&gt;$BG$7,D454&lt;&gt;$BG$9,D454&lt;&gt;$BG$13,D454&lt;&gt;$BG$12),"grey",IF(D457="","yellow",IF(COUNTIF($CN$6:$CN$32,D457)&gt;0,"","red"))))</f>
        <v>grey</v>
      </c>
      <c r="DD457" s="1154"/>
      <c r="DE457" s="1153" t="str">
        <f>IF(DE453="grey","grey",IF(AND(F454&lt;&gt;$BG$7,F454&lt;&gt;$BG$9,F454&lt;&gt;$BG$13,F454&lt;&gt;$BG$12),"grey",IF(F457="","yellow",IF(COUNTIF($CN$6:$CN$32,F457)&gt;0,"","red"))))</f>
        <v>grey</v>
      </c>
      <c r="DF457" s="1154"/>
      <c r="DG457" s="1153" t="str">
        <f>IF(DG453="grey","grey",IF(AND(H454&lt;&gt;$BG$7,H454&lt;&gt;$BG$9,H454&lt;&gt;$BG$13,H454&lt;&gt;$BG$12),"grey",IF(H457="","yellow",IF(COUNTIF($CN$6:$CN$32,H457)&gt;0,"","red"))))</f>
        <v>grey</v>
      </c>
      <c r="DH457" s="1154"/>
      <c r="DI457" s="1153" t="str">
        <f>IF(DI453="grey","grey",IF(AND(J454&lt;&gt;$BG$7,J454&lt;&gt;$BG$9,J454&lt;&gt;$BG$13,J454&lt;&gt;$BG$12),"grey",IF(J457="","yellow",IF(COUNTIF($CN$6:$CN$32,J457)&gt;0,"","red"))))</f>
        <v>grey</v>
      </c>
      <c r="DJ457" s="1154"/>
      <c r="DK457" s="1153" t="str">
        <f>IF(DK453="grey","grey",IF(AND(L454&lt;&gt;$BG$7,L454&lt;&gt;$BG$9,L454&lt;&gt;$BG$13,L454&lt;&gt;$BG$12),"grey",IF(L457="","yellow",IF(COUNTIF($CN$6:$CN$32,L457)&gt;0,"","red"))))</f>
        <v>grey</v>
      </c>
      <c r="DL457" s="1154"/>
      <c r="DM457" s="22" t="str">
        <f>IFERROR(INDEX(内線情報!$BL$5:$BL$41,MATCH(R457,内線情報!$AI$5:$AI$43,0),1),"")</f>
        <v/>
      </c>
      <c r="DS457" s="1141" t="e">
        <f>INDEX(内線情報!$G$5:$G$54,MATCH(Q457,DK,0))</f>
        <v>#N/A</v>
      </c>
      <c r="DV457" s="1153"/>
      <c r="DW457" s="1154"/>
      <c r="DX457" s="1153"/>
      <c r="DY457" s="1154"/>
      <c r="DZ457" s="1153"/>
      <c r="EA457" s="1154"/>
      <c r="EB457" s="1153"/>
      <c r="EC457" s="1154"/>
      <c r="ED457" s="1153"/>
      <c r="EE457" s="1154"/>
      <c r="EF457" s="1153"/>
      <c r="EG457" s="1154"/>
      <c r="ET457" s="1153"/>
      <c r="EU457" s="1154"/>
      <c r="EV457" s="1153"/>
      <c r="EW457" s="1154"/>
      <c r="EX457" s="1153"/>
      <c r="EY457" s="1154"/>
      <c r="EZ457" s="1153"/>
      <c r="FA457" s="1154"/>
      <c r="FB457" s="1153"/>
      <c r="FC457" s="1154"/>
      <c r="FD457" s="1153"/>
      <c r="FE457" s="1154"/>
      <c r="FF457" s="411"/>
      <c r="FG457" s="411"/>
      <c r="FH457" s="411"/>
      <c r="FI457" s="411"/>
      <c r="FJ457" s="411"/>
      <c r="FK457" s="411"/>
      <c r="FL457" s="411"/>
      <c r="FM457" s="411"/>
      <c r="FN457" s="411"/>
      <c r="FO457" s="411"/>
      <c r="FP457" s="411"/>
      <c r="FQ457" s="411"/>
      <c r="FR457" s="1153"/>
      <c r="FS457" s="1154"/>
      <c r="FT457" s="1153"/>
      <c r="FU457" s="1154"/>
      <c r="FV457" s="1153"/>
      <c r="FW457" s="1154"/>
      <c r="FX457" s="1153"/>
      <c r="FY457" s="1154"/>
      <c r="FZ457" s="1153"/>
      <c r="GA457" s="1154"/>
      <c r="GB457" s="1153"/>
      <c r="GC457" s="1154"/>
      <c r="GE457" s="1151" t="str">
        <f>IF($GF457="grey","grey","")</f>
        <v>grey</v>
      </c>
      <c r="GF457" s="1151" t="str">
        <f>IF($GG457="grey","grey","")</f>
        <v>grey</v>
      </c>
      <c r="GG457" s="1160" t="str">
        <f>IF(Q457="","grey",IF(COUNTIF(Q:Q,Q457)&gt;1,"red",IF(COUNTIF(_DK,Q457)&gt;0,"","red")))</f>
        <v>grey</v>
      </c>
      <c r="GH457" s="1151" t="str">
        <f>IF($GF457="grey","grey","")</f>
        <v>grey</v>
      </c>
      <c r="GI457" s="633" t="str">
        <f t="shared" ref="GI457:HR457" si="1215">IF(GI454="grey","grey",IF($GG457="grey","grey",IF(S457="","yellow",IF(COUNTIF($CT$6:$CT$21,S457)&gt;0,"","red"))))</f>
        <v>grey</v>
      </c>
      <c r="GJ457" s="633" t="str">
        <f t="shared" si="1215"/>
        <v>grey</v>
      </c>
      <c r="GK457" s="633" t="str">
        <f t="shared" si="1215"/>
        <v>grey</v>
      </c>
      <c r="GL457" s="633" t="str">
        <f t="shared" si="1215"/>
        <v>grey</v>
      </c>
      <c r="GM457" s="633" t="str">
        <f t="shared" si="1215"/>
        <v>grey</v>
      </c>
      <c r="GN457" s="633" t="str">
        <f t="shared" si="1215"/>
        <v>grey</v>
      </c>
      <c r="GO457" s="633" t="str">
        <f t="shared" si="1215"/>
        <v>grey</v>
      </c>
      <c r="GP457" s="633" t="str">
        <f t="shared" si="1215"/>
        <v>grey</v>
      </c>
      <c r="GQ457" s="633" t="str">
        <f t="shared" si="1215"/>
        <v>grey</v>
      </c>
      <c r="GR457" s="633" t="str">
        <f t="shared" si="1215"/>
        <v>grey</v>
      </c>
      <c r="GS457" s="633" t="str">
        <f t="shared" si="1215"/>
        <v>grey</v>
      </c>
      <c r="GT457" s="633" t="str">
        <f t="shared" si="1215"/>
        <v>grey</v>
      </c>
      <c r="GU457" s="633" t="str">
        <f t="shared" si="1215"/>
        <v>grey</v>
      </c>
      <c r="GV457" s="633" t="str">
        <f t="shared" si="1215"/>
        <v>grey</v>
      </c>
      <c r="GW457" s="633" t="str">
        <f t="shared" si="1215"/>
        <v>grey</v>
      </c>
      <c r="GX457" s="633" t="str">
        <f t="shared" si="1215"/>
        <v>grey</v>
      </c>
      <c r="GY457" s="633" t="str">
        <f t="shared" si="1215"/>
        <v>grey</v>
      </c>
      <c r="GZ457" s="633" t="str">
        <f t="shared" si="1215"/>
        <v>grey</v>
      </c>
      <c r="HA457" s="633" t="str">
        <f t="shared" si="1215"/>
        <v>grey</v>
      </c>
      <c r="HB457" s="633" t="str">
        <f t="shared" si="1215"/>
        <v>grey</v>
      </c>
      <c r="HC457" s="633" t="str">
        <f t="shared" si="1215"/>
        <v>grey</v>
      </c>
      <c r="HD457" s="633" t="str">
        <f t="shared" si="1215"/>
        <v>grey</v>
      </c>
      <c r="HE457" s="633" t="str">
        <f t="shared" si="1215"/>
        <v>grey</v>
      </c>
      <c r="HF457" s="633" t="str">
        <f t="shared" si="1215"/>
        <v>grey</v>
      </c>
      <c r="HG457" s="633" t="str">
        <f t="shared" si="1215"/>
        <v>grey</v>
      </c>
      <c r="HH457" s="633" t="str">
        <f t="shared" si="1215"/>
        <v>grey</v>
      </c>
      <c r="HI457" s="633" t="str">
        <f t="shared" si="1215"/>
        <v>grey</v>
      </c>
      <c r="HJ457" s="633" t="str">
        <f t="shared" si="1215"/>
        <v>grey</v>
      </c>
      <c r="HK457" s="633" t="str">
        <f t="shared" si="1215"/>
        <v>grey</v>
      </c>
      <c r="HL457" s="633" t="str">
        <f t="shared" si="1215"/>
        <v>grey</v>
      </c>
      <c r="HM457" s="633" t="str">
        <f t="shared" si="1215"/>
        <v>grey</v>
      </c>
      <c r="HN457" s="633" t="str">
        <f t="shared" si="1215"/>
        <v>grey</v>
      </c>
      <c r="HO457" s="633" t="str">
        <f t="shared" si="1215"/>
        <v>grey</v>
      </c>
      <c r="HP457" s="633" t="str">
        <f t="shared" si="1215"/>
        <v>grey</v>
      </c>
      <c r="HQ457" s="633" t="str">
        <f t="shared" si="1215"/>
        <v>grey</v>
      </c>
      <c r="HR457" s="633" t="str">
        <f t="shared" si="1215"/>
        <v>grey</v>
      </c>
      <c r="HS457" s="1162" t="str">
        <f>IF($GG457="grey","grey",IF(BC457="","",IF(COUNTIF($CV$6:$CV$7,BC457)&gt;0,"","red")))</f>
        <v>grey</v>
      </c>
      <c r="HT457" s="1151" t="str">
        <f>IF($GG457="grey","grey","")</f>
        <v>grey</v>
      </c>
      <c r="HU457" s="1160" t="str">
        <f>IF($GG457="grey","grey","")</f>
        <v>grey</v>
      </c>
    </row>
    <row r="458" spans="2:229">
      <c r="B458" s="1186" t="s">
        <v>291</v>
      </c>
      <c r="C458" s="1187"/>
      <c r="D458" s="1186" t="s">
        <v>292</v>
      </c>
      <c r="E458" s="1187"/>
      <c r="F458" s="1186" t="s">
        <v>293</v>
      </c>
      <c r="G458" s="1187"/>
      <c r="H458" s="1186" t="s">
        <v>294</v>
      </c>
      <c r="I458" s="1187"/>
      <c r="J458" s="1186" t="s">
        <v>295</v>
      </c>
      <c r="K458" s="1187"/>
      <c r="L458" s="1186" t="s">
        <v>296</v>
      </c>
      <c r="M458" s="1187"/>
      <c r="N458" s="30"/>
      <c r="O458" s="1152"/>
      <c r="P458" s="1152"/>
      <c r="Q458" s="1161"/>
      <c r="R458" s="1152"/>
      <c r="S458" s="635" t="s">
        <v>643</v>
      </c>
      <c r="T458" s="635" t="s">
        <v>643</v>
      </c>
      <c r="U458" s="635" t="s">
        <v>643</v>
      </c>
      <c r="V458" s="635" t="s">
        <v>643</v>
      </c>
      <c r="W458" s="635" t="s">
        <v>643</v>
      </c>
      <c r="X458" s="635" t="s">
        <v>643</v>
      </c>
      <c r="Y458" s="635" t="s">
        <v>643</v>
      </c>
      <c r="Z458" s="635" t="s">
        <v>643</v>
      </c>
      <c r="AA458" s="635" t="s">
        <v>643</v>
      </c>
      <c r="AB458" s="635" t="s">
        <v>643</v>
      </c>
      <c r="AC458" s="635" t="s">
        <v>643</v>
      </c>
      <c r="AD458" s="635" t="s">
        <v>643</v>
      </c>
      <c r="AE458" s="635" t="s">
        <v>643</v>
      </c>
      <c r="AF458" s="635" t="s">
        <v>643</v>
      </c>
      <c r="AG458" s="635" t="s">
        <v>643</v>
      </c>
      <c r="AH458" s="635" t="s">
        <v>643</v>
      </c>
      <c r="AI458" s="635" t="s">
        <v>643</v>
      </c>
      <c r="AJ458" s="635" t="s">
        <v>643</v>
      </c>
      <c r="AK458" s="635" t="s">
        <v>643</v>
      </c>
      <c r="AL458" s="635" t="s">
        <v>643</v>
      </c>
      <c r="AM458" s="635" t="s">
        <v>643</v>
      </c>
      <c r="AN458" s="635" t="s">
        <v>643</v>
      </c>
      <c r="AO458" s="635" t="s">
        <v>643</v>
      </c>
      <c r="AP458" s="635" t="s">
        <v>643</v>
      </c>
      <c r="AQ458" s="635" t="s">
        <v>643</v>
      </c>
      <c r="AR458" s="635" t="s">
        <v>643</v>
      </c>
      <c r="AS458" s="635" t="s">
        <v>643</v>
      </c>
      <c r="AT458" s="635" t="s">
        <v>643</v>
      </c>
      <c r="AU458" s="635" t="s">
        <v>643</v>
      </c>
      <c r="AV458" s="635" t="s">
        <v>643</v>
      </c>
      <c r="AW458" s="635" t="s">
        <v>643</v>
      </c>
      <c r="AX458" s="635" t="s">
        <v>643</v>
      </c>
      <c r="AY458" s="635" t="s">
        <v>643</v>
      </c>
      <c r="AZ458" s="635" t="s">
        <v>643</v>
      </c>
      <c r="BA458" s="635" t="s">
        <v>643</v>
      </c>
      <c r="BB458" s="635" t="s">
        <v>643</v>
      </c>
      <c r="BC458" s="1179"/>
      <c r="BD458" s="1152"/>
      <c r="BE458" s="1181"/>
      <c r="BQ458" s="52"/>
      <c r="BS458" s="52"/>
      <c r="BU458" s="52"/>
      <c r="BV458" s="50"/>
      <c r="BW458" s="52"/>
      <c r="BY458" s="52"/>
      <c r="CA458" s="52"/>
      <c r="CC458" s="52"/>
      <c r="CE458" s="52"/>
      <c r="CG458" s="52"/>
      <c r="CH458" s="50"/>
      <c r="CI458" s="52"/>
      <c r="CK458" s="52"/>
      <c r="CM458" s="52"/>
      <c r="DA458" s="1166" t="str">
        <f>IFERROR(IF(COUNT(Q457:Q482)&gt;0,IF($DN456&lt;8,"grey",B458),"grey"),B458)</f>
        <v>grey</v>
      </c>
      <c r="DB458" s="1167"/>
      <c r="DC458" s="1166" t="str">
        <f>IFERROR(IF(COUNT(Q457:Q482)&gt;0,IF($DN456&lt;8,"grey",D458),"grey"),D458)</f>
        <v>grey</v>
      </c>
      <c r="DD458" s="1167"/>
      <c r="DE458" s="1166" t="str">
        <f>IFERROR(IF(COUNT(Q457:Q482)&gt;0,IF($DN456&lt;18,"grey",F458),"grey"),F458)</f>
        <v>grey</v>
      </c>
      <c r="DF458" s="1167"/>
      <c r="DG458" s="1166" t="str">
        <f>IFERROR(IF(COUNT(Q457:Q482)&gt;0,IF($DN456&lt;18,"grey",H458),"grey"),H458)</f>
        <v>grey</v>
      </c>
      <c r="DH458" s="1167"/>
      <c r="DI458" s="1166" t="str">
        <f>IFERROR(IF(COUNT(Q457:Q482)&gt;0,IF($DN456&lt;18,"grey",J458),"grey"),J458)</f>
        <v>grey</v>
      </c>
      <c r="DJ458" s="1167"/>
      <c r="DK458" s="1166" t="str">
        <f>IFERROR(IF(COUNT(Q457:Q482)&gt;0,IF($DN456&lt;18,"grey",L458),"grey"),L458)</f>
        <v>grey</v>
      </c>
      <c r="DL458" s="1167"/>
      <c r="DM458" s="22" t="str">
        <f>IFERROR(INDEX(内線情報!$BL$5:$BL$41,MATCH(R458,内線情報!$AI$5:$AI$43,0),1),"")</f>
        <v/>
      </c>
      <c r="DS458" s="1141"/>
      <c r="DV458" s="1166"/>
      <c r="DW458" s="1167"/>
      <c r="DX458" s="1166"/>
      <c r="DY458" s="1167"/>
      <c r="DZ458" s="1166"/>
      <c r="EA458" s="1167"/>
      <c r="EB458" s="1166"/>
      <c r="EC458" s="1167"/>
      <c r="ED458" s="1166"/>
      <c r="EE458" s="1167"/>
      <c r="EF458" s="1166"/>
      <c r="EG458" s="1167"/>
      <c r="ET458" s="1166"/>
      <c r="EU458" s="1167"/>
      <c r="EV458" s="1166"/>
      <c r="EW458" s="1167"/>
      <c r="EX458" s="1166"/>
      <c r="EY458" s="1167"/>
      <c r="EZ458" s="1166"/>
      <c r="FA458" s="1167"/>
      <c r="FB458" s="1166"/>
      <c r="FC458" s="1167"/>
      <c r="FD458" s="1166"/>
      <c r="FE458" s="1167"/>
      <c r="FF458" s="420"/>
      <c r="FG458" s="420"/>
      <c r="FH458" s="420"/>
      <c r="FI458" s="420"/>
      <c r="FJ458" s="420"/>
      <c r="FK458" s="420"/>
      <c r="FL458" s="420"/>
      <c r="FM458" s="420"/>
      <c r="FN458" s="420"/>
      <c r="FO458" s="420"/>
      <c r="FP458" s="420"/>
      <c r="FQ458" s="420"/>
      <c r="FR458" s="1166"/>
      <c r="FS458" s="1167"/>
      <c r="FT458" s="1166"/>
      <c r="FU458" s="1167"/>
      <c r="FV458" s="1166"/>
      <c r="FW458" s="1167"/>
      <c r="FX458" s="1166"/>
      <c r="FY458" s="1167"/>
      <c r="FZ458" s="1166"/>
      <c r="GA458" s="1167"/>
      <c r="GB458" s="1166"/>
      <c r="GC458" s="1167"/>
      <c r="GE458" s="1152"/>
      <c r="GF458" s="1152"/>
      <c r="GG458" s="1161"/>
      <c r="GH458" s="1152"/>
      <c r="GI458" s="633" t="str">
        <f t="shared" ref="GI458:HR458" si="1216">IF(GI454="grey","grey",IF($GG457="grey","grey",IF(S458="","yellow",IF(COUNTIF($CW$6:$CW$7,S458)&gt;0,"","red"))))</f>
        <v>grey</v>
      </c>
      <c r="GJ458" s="633" t="str">
        <f t="shared" si="1216"/>
        <v>grey</v>
      </c>
      <c r="GK458" s="633" t="str">
        <f t="shared" si="1216"/>
        <v>grey</v>
      </c>
      <c r="GL458" s="633" t="str">
        <f t="shared" si="1216"/>
        <v>grey</v>
      </c>
      <c r="GM458" s="633" t="str">
        <f t="shared" si="1216"/>
        <v>grey</v>
      </c>
      <c r="GN458" s="633" t="str">
        <f t="shared" si="1216"/>
        <v>grey</v>
      </c>
      <c r="GO458" s="633" t="str">
        <f t="shared" si="1216"/>
        <v>grey</v>
      </c>
      <c r="GP458" s="633" t="str">
        <f t="shared" si="1216"/>
        <v>grey</v>
      </c>
      <c r="GQ458" s="633" t="str">
        <f t="shared" si="1216"/>
        <v>grey</v>
      </c>
      <c r="GR458" s="633" t="str">
        <f t="shared" si="1216"/>
        <v>grey</v>
      </c>
      <c r="GS458" s="633" t="str">
        <f t="shared" si="1216"/>
        <v>grey</v>
      </c>
      <c r="GT458" s="633" t="str">
        <f t="shared" si="1216"/>
        <v>grey</v>
      </c>
      <c r="GU458" s="633" t="str">
        <f t="shared" si="1216"/>
        <v>grey</v>
      </c>
      <c r="GV458" s="633" t="str">
        <f t="shared" si="1216"/>
        <v>grey</v>
      </c>
      <c r="GW458" s="633" t="str">
        <f t="shared" si="1216"/>
        <v>grey</v>
      </c>
      <c r="GX458" s="633" t="str">
        <f t="shared" si="1216"/>
        <v>grey</v>
      </c>
      <c r="GY458" s="633" t="str">
        <f t="shared" si="1216"/>
        <v>grey</v>
      </c>
      <c r="GZ458" s="633" t="str">
        <f t="shared" si="1216"/>
        <v>grey</v>
      </c>
      <c r="HA458" s="633" t="str">
        <f t="shared" si="1216"/>
        <v>grey</v>
      </c>
      <c r="HB458" s="633" t="str">
        <f t="shared" si="1216"/>
        <v>grey</v>
      </c>
      <c r="HC458" s="633" t="str">
        <f t="shared" si="1216"/>
        <v>grey</v>
      </c>
      <c r="HD458" s="633" t="str">
        <f t="shared" si="1216"/>
        <v>grey</v>
      </c>
      <c r="HE458" s="633" t="str">
        <f t="shared" si="1216"/>
        <v>grey</v>
      </c>
      <c r="HF458" s="633" t="str">
        <f t="shared" si="1216"/>
        <v>grey</v>
      </c>
      <c r="HG458" s="633" t="str">
        <f t="shared" si="1216"/>
        <v>grey</v>
      </c>
      <c r="HH458" s="633" t="str">
        <f t="shared" si="1216"/>
        <v>grey</v>
      </c>
      <c r="HI458" s="633" t="str">
        <f t="shared" si="1216"/>
        <v>grey</v>
      </c>
      <c r="HJ458" s="633" t="str">
        <f t="shared" si="1216"/>
        <v>grey</v>
      </c>
      <c r="HK458" s="633" t="str">
        <f t="shared" si="1216"/>
        <v>grey</v>
      </c>
      <c r="HL458" s="633" t="str">
        <f t="shared" si="1216"/>
        <v>grey</v>
      </c>
      <c r="HM458" s="633" t="str">
        <f t="shared" si="1216"/>
        <v>grey</v>
      </c>
      <c r="HN458" s="633" t="str">
        <f t="shared" si="1216"/>
        <v>grey</v>
      </c>
      <c r="HO458" s="633" t="str">
        <f t="shared" si="1216"/>
        <v>grey</v>
      </c>
      <c r="HP458" s="633" t="str">
        <f t="shared" si="1216"/>
        <v>grey</v>
      </c>
      <c r="HQ458" s="633" t="str">
        <f t="shared" si="1216"/>
        <v>grey</v>
      </c>
      <c r="HR458" s="633" t="str">
        <f t="shared" si="1216"/>
        <v>grey</v>
      </c>
      <c r="HS458" s="1163"/>
      <c r="HT458" s="1152"/>
      <c r="HU458" s="1161"/>
    </row>
    <row r="459" spans="2:229">
      <c r="B459" s="34" t="s">
        <v>57</v>
      </c>
      <c r="C459" s="35"/>
      <c r="D459" s="34" t="s">
        <v>57</v>
      </c>
      <c r="E459" s="35"/>
      <c r="F459" s="34" t="s">
        <v>57</v>
      </c>
      <c r="G459" s="35"/>
      <c r="H459" s="34" t="s">
        <v>57</v>
      </c>
      <c r="I459" s="35"/>
      <c r="J459" s="34" t="s">
        <v>57</v>
      </c>
      <c r="K459" s="35"/>
      <c r="L459" s="34" t="s">
        <v>57</v>
      </c>
      <c r="M459" s="35"/>
      <c r="N459" s="30"/>
      <c r="O459" s="1151">
        <v>2</v>
      </c>
      <c r="P459" s="1151" t="str">
        <f>IFERROR(INDEX(内線情報!$C$5:$C$54,MATCH($Q459,内線情報!$B$5:$B$54,0)),"")&amp;""</f>
        <v/>
      </c>
      <c r="Q459" s="1160"/>
      <c r="R459" s="1151" t="str">
        <f>IFERROR(INDEX(内線情報!$D$5:$D$54,MATCH($Q459,内線情報!$B$5:$B$54,0)),"")&amp;""</f>
        <v/>
      </c>
      <c r="S459" s="634" t="s">
        <v>643</v>
      </c>
      <c r="T459" s="634" t="s">
        <v>643</v>
      </c>
      <c r="U459" s="634" t="s">
        <v>643</v>
      </c>
      <c r="V459" s="634" t="s">
        <v>643</v>
      </c>
      <c r="W459" s="634" t="s">
        <v>643</v>
      </c>
      <c r="X459" s="634" t="s">
        <v>643</v>
      </c>
      <c r="Y459" s="634" t="s">
        <v>643</v>
      </c>
      <c r="Z459" s="634" t="s">
        <v>643</v>
      </c>
      <c r="AA459" s="634" t="s">
        <v>643</v>
      </c>
      <c r="AB459" s="634" t="s">
        <v>643</v>
      </c>
      <c r="AC459" s="634" t="s">
        <v>643</v>
      </c>
      <c r="AD459" s="634" t="s">
        <v>643</v>
      </c>
      <c r="AE459" s="634" t="s">
        <v>643</v>
      </c>
      <c r="AF459" s="634" t="s">
        <v>643</v>
      </c>
      <c r="AG459" s="634" t="s">
        <v>643</v>
      </c>
      <c r="AH459" s="634" t="s">
        <v>643</v>
      </c>
      <c r="AI459" s="634" t="s">
        <v>643</v>
      </c>
      <c r="AJ459" s="634" t="s">
        <v>643</v>
      </c>
      <c r="AK459" s="634" t="s">
        <v>643</v>
      </c>
      <c r="AL459" s="634" t="s">
        <v>643</v>
      </c>
      <c r="AM459" s="634" t="s">
        <v>643</v>
      </c>
      <c r="AN459" s="634" t="s">
        <v>643</v>
      </c>
      <c r="AO459" s="634" t="s">
        <v>643</v>
      </c>
      <c r="AP459" s="634" t="s">
        <v>643</v>
      </c>
      <c r="AQ459" s="634" t="s">
        <v>643</v>
      </c>
      <c r="AR459" s="634" t="s">
        <v>643</v>
      </c>
      <c r="AS459" s="634" t="s">
        <v>643</v>
      </c>
      <c r="AT459" s="634" t="s">
        <v>643</v>
      </c>
      <c r="AU459" s="634" t="s">
        <v>643</v>
      </c>
      <c r="AV459" s="634" t="s">
        <v>643</v>
      </c>
      <c r="AW459" s="634" t="s">
        <v>643</v>
      </c>
      <c r="AX459" s="634" t="s">
        <v>643</v>
      </c>
      <c r="AY459" s="634" t="s">
        <v>643</v>
      </c>
      <c r="AZ459" s="634" t="s">
        <v>643</v>
      </c>
      <c r="BA459" s="634" t="s">
        <v>643</v>
      </c>
      <c r="BB459" s="634" t="s">
        <v>643</v>
      </c>
      <c r="BC459" s="1178" t="s">
        <v>643</v>
      </c>
      <c r="BD459" s="1151" t="str">
        <f>IFERROR(IF(Q459="","",IF(ISBLANK(INDEX(内線情報!$G$5:$G$54,Q459)),1,DS459)),"")&amp;""</f>
        <v/>
      </c>
      <c r="BE459" s="1180"/>
      <c r="BU459" s="50"/>
      <c r="BV459" s="50"/>
      <c r="BW459" s="50"/>
      <c r="CG459" s="50"/>
      <c r="CH459" s="50"/>
      <c r="CI459" s="50"/>
      <c r="DA459" s="34" t="str">
        <f>IF(DA458="grey","grey",IF(B459="","yellow",IF(COUNTIF($BG$6:$BG$39,B459)&gt;0,"","red")))</f>
        <v>grey</v>
      </c>
      <c r="DB459" s="35" t="str">
        <f ca="1">IF(DA458="grey","grey",IFERROR(IF(COUNTIF(INDIRECT(B459),SUBSTITUTE(C459,"*","~")),EU459,"red"),IF(AND(C459&lt;&gt;$BG$7,C459&lt;&gt;$BG$8,C459&lt;&gt;$BG$9,C459&lt;&gt;$BG$10,C459&lt;&gt;$BG$11,C459&lt;&gt;$BG$12,C459&lt;&gt;$BG$13),"grey",EU459)))</f>
        <v>grey</v>
      </c>
      <c r="DC459" s="34" t="str">
        <f>IF(DC458="grey","grey",IF(D459="","yellow",IF(COUNTIF($BG$6:$BG$39,D459)&gt;0,"","red")))</f>
        <v>grey</v>
      </c>
      <c r="DD459" s="35" t="str">
        <f ca="1">IF(DC458="grey","grey",IFERROR(IF(COUNTIF(INDIRECT(D459),SUBSTITUTE(E459,"*","~")),EW459,"red"),IF(AND(E459&lt;&gt;$BG$7,E459&lt;&gt;$BG$8,E459&lt;&gt;$BG$9,E459&lt;&gt;$BG$10,E459&lt;&gt;$BG$11,E459&lt;&gt;$BG$12,E459&lt;&gt;$BG$13),"grey",EW459)))</f>
        <v>grey</v>
      </c>
      <c r="DE459" s="34" t="str">
        <f>IF(DE458="grey","grey",IF(F459="","yellow",IF(COUNTIF($BG$6:$BG$39,F459)&gt;0,"","red")))</f>
        <v>grey</v>
      </c>
      <c r="DF459" s="35" t="str">
        <f ca="1">IF(DE458="grey","grey",IFERROR(IF(COUNTIF(INDIRECT(F459),SUBSTITUTE(G459,"*","~")),EY459,"red"),IF(AND(G459&lt;&gt;$BG$7,G459&lt;&gt;$BG$8,G459&lt;&gt;$BG$9,G459&lt;&gt;$BG$10,G459&lt;&gt;$BG$11,G459&lt;&gt;$BG$12,G459&lt;&gt;$BG$13),"grey",EY459)))</f>
        <v>grey</v>
      </c>
      <c r="DG459" s="34" t="str">
        <f>IF(DG458="grey","grey",IF(H459="","yellow",IF(COUNTIF($BG$6:$BG$39,H459)&gt;0,"","red")))</f>
        <v>grey</v>
      </c>
      <c r="DH459" s="35" t="str">
        <f ca="1">IF(DG458="grey","grey",IFERROR(IF(COUNTIF(INDIRECT(H459),SUBSTITUTE(I459,"*","~")),FA459,"red"),IF(AND(I459&lt;&gt;$BG$7,I459&lt;&gt;$BG$8,I459&lt;&gt;$BG$9,I459&lt;&gt;$BG$10,I459&lt;&gt;$BG$11,I459&lt;&gt;$BG$12,I459&lt;&gt;$BG$13),"grey",FA459)))</f>
        <v>grey</v>
      </c>
      <c r="DI459" s="34" t="str">
        <f>IF(DI458="grey","grey",IF(J459="","yellow",IF(COUNTIF($BG$6:$BG$39,J459)&gt;0,"","red")))</f>
        <v>grey</v>
      </c>
      <c r="DJ459" s="35" t="str">
        <f ca="1">IF(DI458="grey","grey",IFERROR(IF(COUNTIF(INDIRECT(J459),SUBSTITUTE(K459,"*","~")),FC459,"red"),IF(AND(K459&lt;&gt;$BG$7,K459&lt;&gt;$BG$8,K459&lt;&gt;$BG$9,K459&lt;&gt;$BG$10,K459&lt;&gt;$BG$11,K459&lt;&gt;$BG$12,K459&lt;&gt;$BG$13),"grey",FC459)))</f>
        <v>grey</v>
      </c>
      <c r="DK459" s="34" t="str">
        <f>IF(DK458="grey","grey",IF(L459="","yellow",IF(COUNTIF($BG$6:$BG$39,L459)&gt;0,"","red")))</f>
        <v>grey</v>
      </c>
      <c r="DL459" s="35" t="str">
        <f ca="1">IF(DK458="grey","grey",IFERROR(IF(COUNTIF(INDIRECT(L459),SUBSTITUTE(M459,"*","~")),FE459,"red"),IF(AND(M459&lt;&gt;$BG$7,M459&lt;&gt;$BG$8,M459&lt;&gt;$BG$9,M459&lt;&gt;$BG$10,M459&lt;&gt;$BG$11,M459&lt;&gt;$BG$12,M459&lt;&gt;$BG$13),"grey",FE459)))</f>
        <v>grey</v>
      </c>
      <c r="DM459" s="22" t="str">
        <f>IFERROR(INDEX(内線情報!$BL$5:$BL$41,MATCH(R459,内線情報!$AI$5:$AI$43,0),1),"")</f>
        <v/>
      </c>
      <c r="DS459" s="1141" t="e">
        <f>INDEX(内線情報!$G$5:$G$54,MATCH(Q459,DK,0))</f>
        <v>#N/A</v>
      </c>
      <c r="DV459" s="34" t="str">
        <f>CONCATENATE(B459,C459)</f>
        <v>未使用</v>
      </c>
      <c r="DW459" s="35"/>
      <c r="DX459" s="34" t="str">
        <f>CONCATENATE(D459,E459)</f>
        <v>未使用</v>
      </c>
      <c r="DY459" s="35"/>
      <c r="DZ459" s="34" t="str">
        <f>CONCATENATE(F459,G459)</f>
        <v>未使用</v>
      </c>
      <c r="EA459" s="35"/>
      <c r="EB459" s="34" t="str">
        <f>CONCATENATE(H459,I459)</f>
        <v>未使用</v>
      </c>
      <c r="EC459" s="35"/>
      <c r="ED459" s="34" t="str">
        <f>CONCATENATE(J459,K459)</f>
        <v>未使用</v>
      </c>
      <c r="EE459" s="35"/>
      <c r="EF459" s="34" t="str">
        <f>CONCATENATE(L459,M459)</f>
        <v>未使用</v>
      </c>
      <c r="EG459" s="35"/>
      <c r="EH459" s="22">
        <f>COUNTIF($DV$6:$EG$34,DV459)</f>
        <v>18</v>
      </c>
      <c r="EJ459" s="22">
        <f>COUNTIF($DV$6:$EG$34,DX459)</f>
        <v>18</v>
      </c>
      <c r="EL459" s="22">
        <f>COUNTIF($DV$6:$EG$34,DZ459)</f>
        <v>18</v>
      </c>
      <c r="EN459" s="22">
        <f>COUNTIF($DV$6:$EG$34,EB459)</f>
        <v>18</v>
      </c>
      <c r="EP459" s="22">
        <f>COUNTIF($DV$6:$EG$34,ED459)</f>
        <v>18</v>
      </c>
      <c r="ER459" s="22">
        <f>COUNTIF($DV$6:$EG$34,EF459)</f>
        <v>18</v>
      </c>
      <c r="ET459" s="34" t="str">
        <f>IF(DV459="未使用","",IF(EH459&lt;2,"","red"))</f>
        <v/>
      </c>
      <c r="EU459" s="35" t="str">
        <f>IF(B459="ボックスキー","",IF(C459="","red",FS459))</f>
        <v>red</v>
      </c>
      <c r="EV459" s="34" t="str">
        <f>IF(DX459="未使用","",IF(EJ459&lt;2,"","red"))</f>
        <v/>
      </c>
      <c r="EW459" s="35" t="str">
        <f>IF(D459="ボックスキー","",IF(E459="","red",FU459))</f>
        <v>red</v>
      </c>
      <c r="EX459" s="34" t="str">
        <f>IF(DZ459="未使用","",IF(EL459&lt;2,"","red"))</f>
        <v/>
      </c>
      <c r="EY459" s="35" t="str">
        <f>IF(F459="ボックスキー","",IF(G459="","red",FW459))</f>
        <v>red</v>
      </c>
      <c r="EZ459" s="34" t="str">
        <f>IF(EB459="未使用","",IF(EN459&lt;2,"","red"))</f>
        <v/>
      </c>
      <c r="FA459" s="35" t="str">
        <f>IF(H459="ボックスキー","",IF(I459="","red",FY459))</f>
        <v>red</v>
      </c>
      <c r="FB459" s="34" t="str">
        <f>IF(ED459="未使用","",IF(EP459&lt;2,"","red"))</f>
        <v/>
      </c>
      <c r="FC459" s="35" t="str">
        <f>IF(J459="ボックスキー","",IF(K459="","red",GA459))</f>
        <v>red</v>
      </c>
      <c r="FD459" s="34" t="str">
        <f>IF(EF459="未使用","",IF(ER459&lt;2,"","red"))</f>
        <v/>
      </c>
      <c r="FE459" s="35" t="str">
        <f>IF(L459="ボックスキー","",IF(M459="","red",GC459))</f>
        <v>red</v>
      </c>
      <c r="FF459" s="419"/>
      <c r="FG459" s="419"/>
      <c r="FH459" s="419"/>
      <c r="FI459" s="419"/>
      <c r="FJ459" s="419"/>
      <c r="FK459" s="419"/>
      <c r="FL459" s="419"/>
      <c r="FM459" s="419"/>
      <c r="FN459" s="419"/>
      <c r="FO459" s="419"/>
      <c r="FP459" s="419"/>
      <c r="FQ459" s="419"/>
      <c r="FR459" s="34"/>
      <c r="FS459" s="35" t="str">
        <f>IF(B459=$FG$6,INDEX($FG$7:$FG$18,C459),IF(B459=$FH$6,INDEX($FH$7:$FH$12,C459),IF(B459=$FI$6,INDEX($FI$7:$FI$18,C459),IF(B459=$FJ$6,INDEX($FJ$7:$FJ$56,C459),"none"))))</f>
        <v>none</v>
      </c>
      <c r="FT459" s="34"/>
      <c r="FU459" s="35" t="str">
        <f>IF(D459=$FG$6,INDEX($FG$7:$FG$18,E459),IF(D459=$FH$6,INDEX($FH$7:$FH$12,E459),IF(D459=$FI$6,INDEX($FI$7:$FI$18,E459),IF(D459=$FJ$6,INDEX($FJ$7:$FJ$56,E459),"none"))))</f>
        <v>none</v>
      </c>
      <c r="FV459" s="34"/>
      <c r="FW459" s="35" t="str">
        <f>IF(F459=$FG$6,INDEX($FG$7:$FG$18,G459),IF(F459=$FH$6,INDEX($FH$7:$FH$12,G459),IF(F459=$FI$6,INDEX($FI$7:$FI$18,G459),IF(F459=$FJ$6,INDEX($FJ$7:$FJ$56,G459),"none"))))</f>
        <v>none</v>
      </c>
      <c r="FX459" s="34"/>
      <c r="FY459" s="35" t="str">
        <f>IF(H459=$FG$6,INDEX($FG$7:$FG$18,I459),IF(H459=$FH$6,INDEX($FH$7:$FH$12,I459),IF(H459=$FI$6,INDEX($FI$7:$FI$18,I459),IF(H459=$FJ$6,INDEX($FJ$7:$FJ$56,I459),"none"))))</f>
        <v>none</v>
      </c>
      <c r="FZ459" s="34"/>
      <c r="GA459" s="35" t="str">
        <f>IF(J459=$FG$6,INDEX($FG$7:$FG$18,K459),IF(J459=$FH$6,INDEX($FH$7:$FH$12,K459),IF(J459=$FI$6,INDEX($FI$7:$FI$18,K459),IF(J459=$FJ$6,INDEX($FJ$7:$FJ$56,K459),"none"))))</f>
        <v>none</v>
      </c>
      <c r="GB459" s="34"/>
      <c r="GC459" s="35" t="str">
        <f>IF(L459=$FG$6,INDEX($FG$7:$FG$18,M459),IF(L459=$FH$6,INDEX($FH$7:$FH$12,M459),IF(L459=$FI$6,INDEX($FI$7:$FI$18,M459),IF(L459=$FJ$6,INDEX($FJ$7:$FJ$56,M459),"none"))))</f>
        <v>none</v>
      </c>
      <c r="GE459" s="1151" t="str">
        <f>IF($GF459="grey","grey","")</f>
        <v>grey</v>
      </c>
      <c r="GF459" s="1151" t="str">
        <f>IF($GG459="grey","grey","")</f>
        <v>grey</v>
      </c>
      <c r="GG459" s="1160" t="str">
        <f>IF(Q459="","grey",IF(COUNTIF(Q:Q,Q459)&gt;1,"red",IF(COUNTIF(_DK,Q459)&gt;0,"","red")))</f>
        <v>grey</v>
      </c>
      <c r="GH459" s="1151" t="str">
        <f>IF($GF459="grey","grey","")</f>
        <v>grey</v>
      </c>
      <c r="GI459" s="633" t="str">
        <f t="shared" ref="GI459:HR459" si="1217">IF(GI454="grey","grey",IF($GG459="grey","grey",IF(S459="","yellow",IF(COUNTIF($CT$6:$CT$21,S459)&gt;0,"","red"))))</f>
        <v>grey</v>
      </c>
      <c r="GJ459" s="633" t="str">
        <f t="shared" si="1217"/>
        <v>grey</v>
      </c>
      <c r="GK459" s="633" t="str">
        <f t="shared" si="1217"/>
        <v>grey</v>
      </c>
      <c r="GL459" s="633" t="str">
        <f t="shared" si="1217"/>
        <v>grey</v>
      </c>
      <c r="GM459" s="633" t="str">
        <f t="shared" si="1217"/>
        <v>grey</v>
      </c>
      <c r="GN459" s="633" t="str">
        <f t="shared" si="1217"/>
        <v>grey</v>
      </c>
      <c r="GO459" s="633" t="str">
        <f t="shared" si="1217"/>
        <v>grey</v>
      </c>
      <c r="GP459" s="633" t="str">
        <f t="shared" si="1217"/>
        <v>grey</v>
      </c>
      <c r="GQ459" s="633" t="str">
        <f t="shared" si="1217"/>
        <v>grey</v>
      </c>
      <c r="GR459" s="633" t="str">
        <f t="shared" si="1217"/>
        <v>grey</v>
      </c>
      <c r="GS459" s="633" t="str">
        <f t="shared" si="1217"/>
        <v>grey</v>
      </c>
      <c r="GT459" s="633" t="str">
        <f t="shared" si="1217"/>
        <v>grey</v>
      </c>
      <c r="GU459" s="633" t="str">
        <f t="shared" si="1217"/>
        <v>grey</v>
      </c>
      <c r="GV459" s="633" t="str">
        <f t="shared" si="1217"/>
        <v>grey</v>
      </c>
      <c r="GW459" s="633" t="str">
        <f t="shared" si="1217"/>
        <v>grey</v>
      </c>
      <c r="GX459" s="633" t="str">
        <f t="shared" si="1217"/>
        <v>grey</v>
      </c>
      <c r="GY459" s="633" t="str">
        <f t="shared" si="1217"/>
        <v>grey</v>
      </c>
      <c r="GZ459" s="633" t="str">
        <f t="shared" si="1217"/>
        <v>grey</v>
      </c>
      <c r="HA459" s="633" t="str">
        <f t="shared" si="1217"/>
        <v>grey</v>
      </c>
      <c r="HB459" s="633" t="str">
        <f t="shared" si="1217"/>
        <v>grey</v>
      </c>
      <c r="HC459" s="633" t="str">
        <f t="shared" si="1217"/>
        <v>grey</v>
      </c>
      <c r="HD459" s="633" t="str">
        <f t="shared" si="1217"/>
        <v>grey</v>
      </c>
      <c r="HE459" s="633" t="str">
        <f t="shared" si="1217"/>
        <v>grey</v>
      </c>
      <c r="HF459" s="633" t="str">
        <f t="shared" si="1217"/>
        <v>grey</v>
      </c>
      <c r="HG459" s="633" t="str">
        <f t="shared" si="1217"/>
        <v>grey</v>
      </c>
      <c r="HH459" s="633" t="str">
        <f t="shared" si="1217"/>
        <v>grey</v>
      </c>
      <c r="HI459" s="633" t="str">
        <f t="shared" si="1217"/>
        <v>grey</v>
      </c>
      <c r="HJ459" s="633" t="str">
        <f t="shared" si="1217"/>
        <v>grey</v>
      </c>
      <c r="HK459" s="633" t="str">
        <f t="shared" si="1217"/>
        <v>grey</v>
      </c>
      <c r="HL459" s="633" t="str">
        <f t="shared" si="1217"/>
        <v>grey</v>
      </c>
      <c r="HM459" s="633" t="str">
        <f t="shared" si="1217"/>
        <v>grey</v>
      </c>
      <c r="HN459" s="633" t="str">
        <f t="shared" si="1217"/>
        <v>grey</v>
      </c>
      <c r="HO459" s="633" t="str">
        <f t="shared" si="1217"/>
        <v>grey</v>
      </c>
      <c r="HP459" s="633" t="str">
        <f t="shared" si="1217"/>
        <v>grey</v>
      </c>
      <c r="HQ459" s="633" t="str">
        <f t="shared" si="1217"/>
        <v>grey</v>
      </c>
      <c r="HR459" s="633" t="str">
        <f t="shared" si="1217"/>
        <v>grey</v>
      </c>
      <c r="HS459" s="1162" t="str">
        <f t="shared" ref="HS459" si="1218">IF($GG459="grey","grey",IF(BC459="","",IF(COUNTIF($CV$6:$CV$7,BC459)&gt;0,"","red")))</f>
        <v>grey</v>
      </c>
      <c r="HT459" s="1151" t="str">
        <f t="shared" ref="HT459:HU459" si="1219">IF($GG459="grey","grey","")</f>
        <v>grey</v>
      </c>
      <c r="HU459" s="1160" t="str">
        <f t="shared" si="1219"/>
        <v>grey</v>
      </c>
    </row>
    <row r="460" spans="2:229">
      <c r="B460" s="1175" t="str">
        <f>IFERROR(INDEX($DV:$DV,ROW()),"")&amp;""</f>
        <v/>
      </c>
      <c r="C460" s="1176"/>
      <c r="D460" s="1177" t="str">
        <f>IFERROR(INDEX($DX:$DX,ROW()),"")&amp;""</f>
        <v/>
      </c>
      <c r="E460" s="1176"/>
      <c r="F460" s="1175" t="str">
        <f>IFERROR(INDEX($DZ:$DZ,ROW()),"")&amp;""</f>
        <v/>
      </c>
      <c r="G460" s="1176"/>
      <c r="H460" s="1175" t="str">
        <f>IFERROR(INDEX($EB:$EB,ROW()),"")&amp;""</f>
        <v/>
      </c>
      <c r="I460" s="1176"/>
      <c r="J460" s="1175" t="str">
        <f>IFERROR(INDEX($ED:$ED,ROW()),"")&amp;""</f>
        <v/>
      </c>
      <c r="K460" s="1176"/>
      <c r="L460" s="1175" t="str">
        <f>IFERROR(INDEX($EF:$EF,ROW()),"")&amp;""</f>
        <v/>
      </c>
      <c r="M460" s="1176"/>
      <c r="N460" s="30"/>
      <c r="O460" s="1152"/>
      <c r="P460" s="1152"/>
      <c r="Q460" s="1161"/>
      <c r="R460" s="1152"/>
      <c r="S460" s="635" t="s">
        <v>643</v>
      </c>
      <c r="T460" s="635" t="s">
        <v>643</v>
      </c>
      <c r="U460" s="635" t="s">
        <v>643</v>
      </c>
      <c r="V460" s="635" t="s">
        <v>643</v>
      </c>
      <c r="W460" s="635" t="s">
        <v>643</v>
      </c>
      <c r="X460" s="635" t="s">
        <v>643</v>
      </c>
      <c r="Y460" s="635" t="s">
        <v>643</v>
      </c>
      <c r="Z460" s="635" t="s">
        <v>643</v>
      </c>
      <c r="AA460" s="635" t="s">
        <v>643</v>
      </c>
      <c r="AB460" s="635" t="s">
        <v>643</v>
      </c>
      <c r="AC460" s="635" t="s">
        <v>643</v>
      </c>
      <c r="AD460" s="635" t="s">
        <v>643</v>
      </c>
      <c r="AE460" s="635" t="s">
        <v>643</v>
      </c>
      <c r="AF460" s="635" t="s">
        <v>643</v>
      </c>
      <c r="AG460" s="635" t="s">
        <v>643</v>
      </c>
      <c r="AH460" s="635" t="s">
        <v>643</v>
      </c>
      <c r="AI460" s="635" t="s">
        <v>643</v>
      </c>
      <c r="AJ460" s="635" t="s">
        <v>643</v>
      </c>
      <c r="AK460" s="635" t="s">
        <v>643</v>
      </c>
      <c r="AL460" s="635" t="s">
        <v>643</v>
      </c>
      <c r="AM460" s="635" t="s">
        <v>643</v>
      </c>
      <c r="AN460" s="635" t="s">
        <v>643</v>
      </c>
      <c r="AO460" s="635" t="s">
        <v>643</v>
      </c>
      <c r="AP460" s="635" t="s">
        <v>643</v>
      </c>
      <c r="AQ460" s="635" t="s">
        <v>643</v>
      </c>
      <c r="AR460" s="635" t="s">
        <v>643</v>
      </c>
      <c r="AS460" s="635" t="s">
        <v>643</v>
      </c>
      <c r="AT460" s="635" t="s">
        <v>643</v>
      </c>
      <c r="AU460" s="635" t="s">
        <v>643</v>
      </c>
      <c r="AV460" s="635" t="s">
        <v>643</v>
      </c>
      <c r="AW460" s="635" t="s">
        <v>643</v>
      </c>
      <c r="AX460" s="635" t="s">
        <v>643</v>
      </c>
      <c r="AY460" s="635" t="s">
        <v>643</v>
      </c>
      <c r="AZ460" s="635" t="s">
        <v>643</v>
      </c>
      <c r="BA460" s="635" t="s">
        <v>643</v>
      </c>
      <c r="BB460" s="635" t="s">
        <v>643</v>
      </c>
      <c r="BC460" s="1179"/>
      <c r="BD460" s="1152"/>
      <c r="BE460" s="1181"/>
      <c r="BP460" s="50" t="e">
        <f>INDEX(番号!$CA$5:$CB$44,C459,2)</f>
        <v>#VALUE!</v>
      </c>
      <c r="BQ460" s="50" t="str">
        <f>IF(C459="","",IF(BP460="",INDEX(番号!$CA$44:$CB458,C459,2),BP460))</f>
        <v/>
      </c>
      <c r="BR460" s="50" t="e">
        <f>INDEX(番号!$CC$5:$CE$52,C459,3)</f>
        <v>#VALUE!</v>
      </c>
      <c r="BS460" s="50" t="str">
        <f>IF(C459="","",IF(BR460="0",INDEX(番号!$CC$5:$CE$52,C459,2),BR460))&amp;""</f>
        <v/>
      </c>
      <c r="BT460" s="50" t="e">
        <f>INDEX(番号!$CA$5:$CB$44,E459,2)</f>
        <v>#VALUE!</v>
      </c>
      <c r="BU460" s="50" t="str">
        <f>IF(E459="","",IF(BT460="",INDEX(番号!$CA$44:$CB458,E459,2),BT460))&amp;""</f>
        <v/>
      </c>
      <c r="BV460" s="50" t="e">
        <f>INDEX(番号!$CC$5:$CE$52,E459,3)</f>
        <v>#VALUE!</v>
      </c>
      <c r="BW460" s="50" t="str">
        <f>IF(E459="","",IF(BV460="0",INDEX(番号!$CC$5:$CE$52,E459,2),BV460))&amp;""</f>
        <v/>
      </c>
      <c r="BX460" s="50" t="e">
        <f>INDEX(番号!$CA$5:$CB$44,G459,2)</f>
        <v>#VALUE!</v>
      </c>
      <c r="BY460" s="50" t="str">
        <f>IF(G459="","",IF(BX460="",INDEX(番号!$CA$44:$CB458,G459,2),BX460))&amp;""</f>
        <v/>
      </c>
      <c r="BZ460" s="50" t="e">
        <f>INDEX(番号!$CC$5:$CE$52,G459,3)</f>
        <v>#VALUE!</v>
      </c>
      <c r="CA460" s="50" t="str">
        <f>IF(G459="","",IF(BZ460="0",INDEX(番号!$CC$5:$CE$52,G459,2),BZ460))&amp;""</f>
        <v/>
      </c>
      <c r="CB460" s="50" t="e">
        <f>INDEX(番号!$CA$5:$CB$44,I459,2)</f>
        <v>#VALUE!</v>
      </c>
      <c r="CC460" s="50" t="str">
        <f>IF(I459="","",IF(CB460="",INDEX(番号!$CA$44:$CB458,I459,2),CB460))&amp;""</f>
        <v/>
      </c>
      <c r="CD460" s="50" t="e">
        <f>INDEX(番号!$CC$5:$CE$52,I459,3)</f>
        <v>#VALUE!</v>
      </c>
      <c r="CE460" s="50" t="str">
        <f>IF(I459="","",IF(CD460="0",INDEX(番号!$CC$5:$CE$52,I459,2),CD460))&amp;""</f>
        <v/>
      </c>
      <c r="CF460" s="50" t="e">
        <f>INDEX(番号!$CA$5:$CB$44,K459,2)</f>
        <v>#VALUE!</v>
      </c>
      <c r="CG460" s="50" t="str">
        <f>IF(K459="","",IF(CF460="",INDEX(番号!$CA$5:$CB$44,K459,1),CF460))&amp;""</f>
        <v/>
      </c>
      <c r="CH460" s="50" t="e">
        <f>INDEX(番号!$CC$5:$CE$52,K459,3)</f>
        <v>#VALUE!</v>
      </c>
      <c r="CI460" s="50" t="str">
        <f>IF(K459="","",IF(CH460="0",INDEX(番号!$CC$5:$CE$52,K459,2),CH460))&amp;""</f>
        <v/>
      </c>
      <c r="CJ460" s="50" t="e">
        <f>INDEX(番号!$CA$5:$CB$44,M459,2)</f>
        <v>#VALUE!</v>
      </c>
      <c r="CK460" s="50" t="str">
        <f>IF(M459="","",IF(CJ460="",INDEX(番号!$CA$5:$CB$44,M459,1),CJ460))&amp;""</f>
        <v/>
      </c>
      <c r="CL460" s="50" t="e">
        <f>INDEX(番号!$CC$5:$CE$52,M459,3)</f>
        <v>#VALUE!</v>
      </c>
      <c r="CM460" s="50" t="str">
        <f>IF(M459="","",IF(CL460="0",INDEX(番号!$CC$5:$CE$52,M459,2),CL460))&amp;""</f>
        <v/>
      </c>
      <c r="DA460" s="1153" t="str">
        <f>IF(DA458="grey","grey","")</f>
        <v>grey</v>
      </c>
      <c r="DB460" s="1154"/>
      <c r="DC460" s="1153" t="str">
        <f>IF(DC458="grey","grey","")</f>
        <v>grey</v>
      </c>
      <c r="DD460" s="1154"/>
      <c r="DE460" s="1153" t="str">
        <f>IF(DE458="grey","grey","")</f>
        <v>grey</v>
      </c>
      <c r="DF460" s="1154"/>
      <c r="DG460" s="1153" t="str">
        <f>IF(DG458="grey","grey","")</f>
        <v>grey</v>
      </c>
      <c r="DH460" s="1154"/>
      <c r="DI460" s="1153" t="str">
        <f>IF(DI458="grey","grey","")</f>
        <v>grey</v>
      </c>
      <c r="DJ460" s="1154"/>
      <c r="DK460" s="1153" t="str">
        <f>IF(DK458="grey","grey","")</f>
        <v>grey</v>
      </c>
      <c r="DL460" s="1154"/>
      <c r="DM460" s="22" t="str">
        <f>IFERROR(INDEX(内線情報!$BL$5:$BL$41,MATCH(R460,内線情報!$AI$5:$AI$43,0),1),"")</f>
        <v/>
      </c>
      <c r="DS460" s="1141"/>
      <c r="DV460" s="1153" t="str">
        <f>IF(B459="DK",BQ460,IF(B459="NK",BS460,""))</f>
        <v/>
      </c>
      <c r="DW460" s="1154"/>
      <c r="DX460" s="1155" t="str">
        <f>IF(D459="DK",BU460,IF(D459="NK",BW460,""))</f>
        <v/>
      </c>
      <c r="DY460" s="1156"/>
      <c r="DZ460" s="1155" t="str">
        <f>IF(F459="DK",BY460,IF(F459="NK",CA460,""))</f>
        <v/>
      </c>
      <c r="EA460" s="1156"/>
      <c r="EB460" s="1155" t="str">
        <f>IF(H459="DK",CC460,IF(H459="NK",CE460,""))</f>
        <v/>
      </c>
      <c r="EC460" s="1156"/>
      <c r="ED460" s="1155" t="str">
        <f>IF(J459="DK",CG460,IF(J459="NK",CI460,""))</f>
        <v/>
      </c>
      <c r="EE460" s="1156"/>
      <c r="EF460" s="1155" t="str">
        <f>IF(L459="DK",CK460,IF(L459="NK",CM460,""))</f>
        <v/>
      </c>
      <c r="EG460" s="1156"/>
      <c r="ET460" s="1153"/>
      <c r="EU460" s="1154"/>
      <c r="EV460" s="1153"/>
      <c r="EW460" s="1154"/>
      <c r="EX460" s="1153"/>
      <c r="EY460" s="1154"/>
      <c r="EZ460" s="1153"/>
      <c r="FA460" s="1154"/>
      <c r="FB460" s="1153"/>
      <c r="FC460" s="1154"/>
      <c r="FD460" s="1153"/>
      <c r="FE460" s="1154"/>
      <c r="FF460" s="411"/>
      <c r="FG460" s="411"/>
      <c r="FH460" s="411"/>
      <c r="FI460" s="411"/>
      <c r="FJ460" s="411"/>
      <c r="FK460" s="411"/>
      <c r="FL460" s="411"/>
      <c r="FM460" s="411"/>
      <c r="FN460" s="411"/>
      <c r="FO460" s="411"/>
      <c r="FP460" s="411"/>
      <c r="FQ460" s="411"/>
      <c r="FR460" s="1153"/>
      <c r="FS460" s="1154"/>
      <c r="FT460" s="1153"/>
      <c r="FU460" s="1154"/>
      <c r="FV460" s="1153"/>
      <c r="FW460" s="1154"/>
      <c r="FX460" s="1153"/>
      <c r="FY460" s="1154"/>
      <c r="FZ460" s="1153"/>
      <c r="GA460" s="1154"/>
      <c r="GB460" s="1153"/>
      <c r="GC460" s="1154"/>
      <c r="GE460" s="1152"/>
      <c r="GF460" s="1152"/>
      <c r="GG460" s="1161"/>
      <c r="GH460" s="1152"/>
      <c r="GI460" s="633" t="str">
        <f t="shared" ref="GI460:HR460" si="1220">IF(GI454="grey","grey",IF($GG459="grey","grey",IF(S460="","yellow",IF(COUNTIF($CW$6:$CW$7,S460)&gt;0,"","red"))))</f>
        <v>grey</v>
      </c>
      <c r="GJ460" s="633" t="str">
        <f t="shared" si="1220"/>
        <v>grey</v>
      </c>
      <c r="GK460" s="633" t="str">
        <f t="shared" si="1220"/>
        <v>grey</v>
      </c>
      <c r="GL460" s="633" t="str">
        <f t="shared" si="1220"/>
        <v>grey</v>
      </c>
      <c r="GM460" s="633" t="str">
        <f t="shared" si="1220"/>
        <v>grey</v>
      </c>
      <c r="GN460" s="633" t="str">
        <f t="shared" si="1220"/>
        <v>grey</v>
      </c>
      <c r="GO460" s="633" t="str">
        <f t="shared" si="1220"/>
        <v>grey</v>
      </c>
      <c r="GP460" s="633" t="str">
        <f t="shared" si="1220"/>
        <v>grey</v>
      </c>
      <c r="GQ460" s="633" t="str">
        <f t="shared" si="1220"/>
        <v>grey</v>
      </c>
      <c r="GR460" s="633" t="str">
        <f t="shared" si="1220"/>
        <v>grey</v>
      </c>
      <c r="GS460" s="633" t="str">
        <f t="shared" si="1220"/>
        <v>grey</v>
      </c>
      <c r="GT460" s="633" t="str">
        <f t="shared" si="1220"/>
        <v>grey</v>
      </c>
      <c r="GU460" s="633" t="str">
        <f t="shared" si="1220"/>
        <v>grey</v>
      </c>
      <c r="GV460" s="633" t="str">
        <f t="shared" si="1220"/>
        <v>grey</v>
      </c>
      <c r="GW460" s="633" t="str">
        <f t="shared" si="1220"/>
        <v>grey</v>
      </c>
      <c r="GX460" s="633" t="str">
        <f t="shared" si="1220"/>
        <v>grey</v>
      </c>
      <c r="GY460" s="633" t="str">
        <f t="shared" si="1220"/>
        <v>grey</v>
      </c>
      <c r="GZ460" s="633" t="str">
        <f t="shared" si="1220"/>
        <v>grey</v>
      </c>
      <c r="HA460" s="633" t="str">
        <f t="shared" si="1220"/>
        <v>grey</v>
      </c>
      <c r="HB460" s="633" t="str">
        <f t="shared" si="1220"/>
        <v>grey</v>
      </c>
      <c r="HC460" s="633" t="str">
        <f t="shared" si="1220"/>
        <v>grey</v>
      </c>
      <c r="HD460" s="633" t="str">
        <f t="shared" si="1220"/>
        <v>grey</v>
      </c>
      <c r="HE460" s="633" t="str">
        <f t="shared" si="1220"/>
        <v>grey</v>
      </c>
      <c r="HF460" s="633" t="str">
        <f t="shared" si="1220"/>
        <v>grey</v>
      </c>
      <c r="HG460" s="633" t="str">
        <f t="shared" si="1220"/>
        <v>grey</v>
      </c>
      <c r="HH460" s="633" t="str">
        <f t="shared" si="1220"/>
        <v>grey</v>
      </c>
      <c r="HI460" s="633" t="str">
        <f t="shared" si="1220"/>
        <v>grey</v>
      </c>
      <c r="HJ460" s="633" t="str">
        <f t="shared" si="1220"/>
        <v>grey</v>
      </c>
      <c r="HK460" s="633" t="str">
        <f t="shared" si="1220"/>
        <v>grey</v>
      </c>
      <c r="HL460" s="633" t="str">
        <f t="shared" si="1220"/>
        <v>grey</v>
      </c>
      <c r="HM460" s="633" t="str">
        <f t="shared" si="1220"/>
        <v>grey</v>
      </c>
      <c r="HN460" s="633" t="str">
        <f t="shared" si="1220"/>
        <v>grey</v>
      </c>
      <c r="HO460" s="633" t="str">
        <f t="shared" si="1220"/>
        <v>grey</v>
      </c>
      <c r="HP460" s="633" t="str">
        <f t="shared" si="1220"/>
        <v>grey</v>
      </c>
      <c r="HQ460" s="633" t="str">
        <f t="shared" si="1220"/>
        <v>grey</v>
      </c>
      <c r="HR460" s="633" t="str">
        <f t="shared" si="1220"/>
        <v>grey</v>
      </c>
      <c r="HS460" s="1163"/>
      <c r="HT460" s="1152"/>
      <c r="HU460" s="1161"/>
    </row>
    <row r="461" spans="2:229">
      <c r="B461" s="1175" t="str">
        <f>IFERROR(INDEX($DV:$DV,ROW()),"")&amp;""</f>
        <v/>
      </c>
      <c r="C461" s="1176"/>
      <c r="D461" s="1177" t="str">
        <f>IFERROR(INDEX($DX:$DX,ROW()),"")&amp;""</f>
        <v/>
      </c>
      <c r="E461" s="1176"/>
      <c r="F461" s="1175" t="str">
        <f>IFERROR(INDEX($DZ:$DZ,ROW()),"")&amp;""</f>
        <v/>
      </c>
      <c r="G461" s="1176"/>
      <c r="H461" s="1175" t="str">
        <f>IFERROR(INDEX($EB:$EB,ROW()),"")&amp;""</f>
        <v/>
      </c>
      <c r="I461" s="1176"/>
      <c r="J461" s="1175" t="str">
        <f>IFERROR(INDEX($ED:$ED,ROW()),"")&amp;""</f>
        <v/>
      </c>
      <c r="K461" s="1176"/>
      <c r="L461" s="1175" t="str">
        <f>IFERROR(INDEX($EF:$EF,ROW()),"")&amp;""</f>
        <v/>
      </c>
      <c r="M461" s="1176"/>
      <c r="N461" s="30"/>
      <c r="O461" s="1151">
        <v>3</v>
      </c>
      <c r="P461" s="1151" t="str">
        <f>IFERROR(INDEX(内線情報!$C$5:$C$54,MATCH($Q461,内線情報!$B$5:$B$54,0)),"")&amp;""</f>
        <v/>
      </c>
      <c r="Q461" s="1160"/>
      <c r="R461" s="1151" t="str">
        <f>IFERROR(INDEX(内線情報!$D$5:$D$54,MATCH($Q461,内線情報!$B$5:$B$54,0)),"")&amp;""</f>
        <v/>
      </c>
      <c r="S461" s="634" t="s">
        <v>643</v>
      </c>
      <c r="T461" s="634" t="s">
        <v>643</v>
      </c>
      <c r="U461" s="634" t="s">
        <v>643</v>
      </c>
      <c r="V461" s="634" t="s">
        <v>643</v>
      </c>
      <c r="W461" s="634" t="s">
        <v>643</v>
      </c>
      <c r="X461" s="634" t="s">
        <v>643</v>
      </c>
      <c r="Y461" s="634" t="s">
        <v>643</v>
      </c>
      <c r="Z461" s="634" t="s">
        <v>643</v>
      </c>
      <c r="AA461" s="634" t="s">
        <v>643</v>
      </c>
      <c r="AB461" s="634" t="s">
        <v>643</v>
      </c>
      <c r="AC461" s="634" t="s">
        <v>643</v>
      </c>
      <c r="AD461" s="634" t="s">
        <v>643</v>
      </c>
      <c r="AE461" s="634" t="s">
        <v>643</v>
      </c>
      <c r="AF461" s="634" t="s">
        <v>643</v>
      </c>
      <c r="AG461" s="634" t="s">
        <v>643</v>
      </c>
      <c r="AH461" s="634" t="s">
        <v>643</v>
      </c>
      <c r="AI461" s="634" t="s">
        <v>643</v>
      </c>
      <c r="AJ461" s="634" t="s">
        <v>643</v>
      </c>
      <c r="AK461" s="634" t="s">
        <v>643</v>
      </c>
      <c r="AL461" s="634" t="s">
        <v>643</v>
      </c>
      <c r="AM461" s="634" t="s">
        <v>643</v>
      </c>
      <c r="AN461" s="634" t="s">
        <v>643</v>
      </c>
      <c r="AO461" s="634" t="s">
        <v>643</v>
      </c>
      <c r="AP461" s="634" t="s">
        <v>643</v>
      </c>
      <c r="AQ461" s="634" t="s">
        <v>643</v>
      </c>
      <c r="AR461" s="634" t="s">
        <v>643</v>
      </c>
      <c r="AS461" s="634" t="s">
        <v>643</v>
      </c>
      <c r="AT461" s="634" t="s">
        <v>643</v>
      </c>
      <c r="AU461" s="634" t="s">
        <v>643</v>
      </c>
      <c r="AV461" s="634" t="s">
        <v>643</v>
      </c>
      <c r="AW461" s="634" t="s">
        <v>643</v>
      </c>
      <c r="AX461" s="634" t="s">
        <v>643</v>
      </c>
      <c r="AY461" s="634" t="s">
        <v>643</v>
      </c>
      <c r="AZ461" s="634" t="s">
        <v>643</v>
      </c>
      <c r="BA461" s="634" t="s">
        <v>643</v>
      </c>
      <c r="BB461" s="634" t="s">
        <v>643</v>
      </c>
      <c r="BC461" s="1178" t="s">
        <v>643</v>
      </c>
      <c r="BD461" s="1151" t="str">
        <f>IFERROR(IF(Q461="","",IF(ISBLANK(INDEX(内線情報!$G$5:$G$54,Q461)),1,DS461)),"")&amp;""</f>
        <v/>
      </c>
      <c r="BE461" s="1180"/>
      <c r="BP461" s="50" t="s">
        <v>585</v>
      </c>
      <c r="BQ461" s="50" t="str">
        <f>IF(C459="","",INDEX(外線情報!$K$5:$K$16,C459,1))&amp;""</f>
        <v/>
      </c>
      <c r="BR461" s="50" t="s">
        <v>417</v>
      </c>
      <c r="BS461" s="50" t="str">
        <f>IF(C459="","",INDEX(NK･NKG!$CG$5:$CG$52,C459,1))&amp;""</f>
        <v/>
      </c>
      <c r="BT461" s="50" t="s">
        <v>585</v>
      </c>
      <c r="BU461" s="50" t="str">
        <f>IF(E459="","",INDEX(外線情報!$K$5:$K$16,E459,1))&amp;""</f>
        <v/>
      </c>
      <c r="BV461" s="50" t="s">
        <v>417</v>
      </c>
      <c r="BW461" s="50" t="str">
        <f>IF(E459="","",INDEX(NK･NKG!$CG$5:$CG$52,E459,1))&amp;""</f>
        <v/>
      </c>
      <c r="BX461" s="50" t="s">
        <v>585</v>
      </c>
      <c r="BY461" s="50" t="str">
        <f>IF(G459="","",INDEX(外線情報!$K$5:$K$16,G459,1))&amp;""</f>
        <v/>
      </c>
      <c r="BZ461" s="50" t="s">
        <v>417</v>
      </c>
      <c r="CA461" s="50" t="str">
        <f>IF(G459="","",INDEX(NK･NKG!$CG$5:$CG$52,G459,1))&amp;""</f>
        <v/>
      </c>
      <c r="CB461" s="50" t="s">
        <v>585</v>
      </c>
      <c r="CC461" s="50" t="str">
        <f>IF(I459="","",INDEX(外線情報!$K$5:$K$16,I459,1))&amp;""</f>
        <v/>
      </c>
      <c r="CD461" s="50" t="s">
        <v>417</v>
      </c>
      <c r="CE461" s="50" t="str">
        <f>IF(I459="","",INDEX(NK･NKG!$CG$5:$CG$52,I459,1))&amp;""</f>
        <v/>
      </c>
      <c r="CF461" s="50" t="s">
        <v>585</v>
      </c>
      <c r="CG461" s="50" t="str">
        <f>IF(K459="","",INDEX(外線情報!$K$5:$K$16,K459,1))&amp;""</f>
        <v/>
      </c>
      <c r="CH461" s="50" t="s">
        <v>417</v>
      </c>
      <c r="CI461" s="50" t="str">
        <f>IF(K459="","",INDEX(NK･NKG!$CG$5:$CG$52,K459,1))&amp;""</f>
        <v/>
      </c>
      <c r="CJ461" s="50" t="s">
        <v>585</v>
      </c>
      <c r="CK461" s="50" t="str">
        <f>IF(M459="","",INDEX(外線情報!$K$5:$K$16,M459,1))&amp;""</f>
        <v/>
      </c>
      <c r="CL461" s="50" t="s">
        <v>417</v>
      </c>
      <c r="CM461" s="50" t="str">
        <f>IF(M459="","",INDEX(NK･NKG!$CG$5:$CG$52,M459,1))&amp;""</f>
        <v/>
      </c>
      <c r="DA461" s="1153" t="str">
        <f t="shared" ref="DA461" si="1221">IF(DA458="grey","grey","")</f>
        <v>grey</v>
      </c>
      <c r="DB461" s="1154"/>
      <c r="DC461" s="1153" t="str">
        <f t="shared" ref="DC461" si="1222">IF(DC458="grey","grey","")</f>
        <v>grey</v>
      </c>
      <c r="DD461" s="1154"/>
      <c r="DE461" s="1153" t="str">
        <f t="shared" ref="DE461" si="1223">IF(DE458="grey","grey","")</f>
        <v>grey</v>
      </c>
      <c r="DF461" s="1154"/>
      <c r="DG461" s="1153" t="str">
        <f t="shared" ref="DG461" si="1224">IF(DG458="grey","grey","")</f>
        <v>grey</v>
      </c>
      <c r="DH461" s="1154"/>
      <c r="DI461" s="1153" t="str">
        <f t="shared" ref="DI461" si="1225">IF(DI458="grey","grey","")</f>
        <v>grey</v>
      </c>
      <c r="DJ461" s="1154"/>
      <c r="DK461" s="1153" t="str">
        <f t="shared" ref="DK461" si="1226">IF(DK458="grey","grey","")</f>
        <v>grey</v>
      </c>
      <c r="DL461" s="1154"/>
      <c r="DM461" s="22" t="str">
        <f>IFERROR(INDEX(内線情報!$BL$5:$BL$41,MATCH(R461,内線情報!$AI$5:$AI$43,0),1),"")</f>
        <v/>
      </c>
      <c r="DS461" s="1141" t="e">
        <f>INDEX(内線情報!$G$5:$G$54,MATCH(Q461,DK,0))</f>
        <v>#N/A</v>
      </c>
      <c r="DV461" s="1153" t="str">
        <f>IF(B459="IK",BQ461,IF(B459="NK",BS461,""))</f>
        <v/>
      </c>
      <c r="DW461" s="1154"/>
      <c r="DX461" s="1155" t="str">
        <f>IF(D459="IK",BU461,IF(D459="NK",BW461,""))</f>
        <v/>
      </c>
      <c r="DY461" s="1156"/>
      <c r="DZ461" s="1155" t="str">
        <f>IF(F459="IK",BY461,IF(F459="NK",CA461,""))</f>
        <v/>
      </c>
      <c r="EA461" s="1156"/>
      <c r="EB461" s="1155" t="str">
        <f>IF(H459="IK",CC461,IF(H459="NK",CE461,""))</f>
        <v/>
      </c>
      <c r="EC461" s="1156"/>
      <c r="ED461" s="1155" t="str">
        <f>IF(J459="IK",CG461,IF(J459="NK",CI461,""))</f>
        <v/>
      </c>
      <c r="EE461" s="1156"/>
      <c r="EF461" s="1155" t="str">
        <f>IF(L459="IK",CK461,IF(L459="NK",CM461,""))</f>
        <v/>
      </c>
      <c r="EG461" s="1156"/>
      <c r="ET461" s="1153"/>
      <c r="EU461" s="1154"/>
      <c r="EV461" s="1153"/>
      <c r="EW461" s="1154"/>
      <c r="EX461" s="1153"/>
      <c r="EY461" s="1154"/>
      <c r="EZ461" s="1153"/>
      <c r="FA461" s="1154"/>
      <c r="FB461" s="1153"/>
      <c r="FC461" s="1154"/>
      <c r="FD461" s="1153"/>
      <c r="FE461" s="1154"/>
      <c r="FF461" s="411"/>
      <c r="FG461" s="411"/>
      <c r="FH461" s="411"/>
      <c r="FI461" s="411"/>
      <c r="FJ461" s="411"/>
      <c r="FK461" s="411"/>
      <c r="FL461" s="411"/>
      <c r="FM461" s="411"/>
      <c r="FN461" s="411"/>
      <c r="FO461" s="411"/>
      <c r="FP461" s="411"/>
      <c r="FQ461" s="411"/>
      <c r="FR461" s="1153"/>
      <c r="FS461" s="1154"/>
      <c r="FT461" s="1153"/>
      <c r="FU461" s="1154"/>
      <c r="FV461" s="1153"/>
      <c r="FW461" s="1154"/>
      <c r="FX461" s="1153"/>
      <c r="FY461" s="1154"/>
      <c r="FZ461" s="1153"/>
      <c r="GA461" s="1154"/>
      <c r="GB461" s="1153"/>
      <c r="GC461" s="1154"/>
      <c r="GE461" s="1151" t="str">
        <f>IF($GF461="grey","grey","")</f>
        <v>grey</v>
      </c>
      <c r="GF461" s="1151" t="str">
        <f>IF($GG461="grey","grey","")</f>
        <v>grey</v>
      </c>
      <c r="GG461" s="1160" t="str">
        <f>IF(Q461="","grey",IF(COUNTIF(Q:Q,Q461)&gt;1,"red",IF(COUNTIF(_DK,Q461)&gt;0,"","red")))</f>
        <v>grey</v>
      </c>
      <c r="GH461" s="1151" t="str">
        <f>IF($GF461="grey","grey","")</f>
        <v>grey</v>
      </c>
      <c r="GI461" s="633" t="str">
        <f t="shared" ref="GI461:HR461" si="1227">IF(GI454="grey","grey",IF($GG461="grey","grey",IF(S461="","yellow",IF(COUNTIF($CT$6:$CT$21,S461)&gt;0,"","red"))))</f>
        <v>grey</v>
      </c>
      <c r="GJ461" s="633" t="str">
        <f t="shared" si="1227"/>
        <v>grey</v>
      </c>
      <c r="GK461" s="633" t="str">
        <f t="shared" si="1227"/>
        <v>grey</v>
      </c>
      <c r="GL461" s="633" t="str">
        <f t="shared" si="1227"/>
        <v>grey</v>
      </c>
      <c r="GM461" s="633" t="str">
        <f t="shared" si="1227"/>
        <v>grey</v>
      </c>
      <c r="GN461" s="633" t="str">
        <f t="shared" si="1227"/>
        <v>grey</v>
      </c>
      <c r="GO461" s="633" t="str">
        <f t="shared" si="1227"/>
        <v>grey</v>
      </c>
      <c r="GP461" s="633" t="str">
        <f t="shared" si="1227"/>
        <v>grey</v>
      </c>
      <c r="GQ461" s="633" t="str">
        <f t="shared" si="1227"/>
        <v>grey</v>
      </c>
      <c r="GR461" s="633" t="str">
        <f t="shared" si="1227"/>
        <v>grey</v>
      </c>
      <c r="GS461" s="633" t="str">
        <f t="shared" si="1227"/>
        <v>grey</v>
      </c>
      <c r="GT461" s="633" t="str">
        <f t="shared" si="1227"/>
        <v>grey</v>
      </c>
      <c r="GU461" s="633" t="str">
        <f t="shared" si="1227"/>
        <v>grey</v>
      </c>
      <c r="GV461" s="633" t="str">
        <f t="shared" si="1227"/>
        <v>grey</v>
      </c>
      <c r="GW461" s="633" t="str">
        <f t="shared" si="1227"/>
        <v>grey</v>
      </c>
      <c r="GX461" s="633" t="str">
        <f t="shared" si="1227"/>
        <v>grey</v>
      </c>
      <c r="GY461" s="633" t="str">
        <f t="shared" si="1227"/>
        <v>grey</v>
      </c>
      <c r="GZ461" s="633" t="str">
        <f t="shared" si="1227"/>
        <v>grey</v>
      </c>
      <c r="HA461" s="633" t="str">
        <f t="shared" si="1227"/>
        <v>grey</v>
      </c>
      <c r="HB461" s="633" t="str">
        <f t="shared" si="1227"/>
        <v>grey</v>
      </c>
      <c r="HC461" s="633" t="str">
        <f t="shared" si="1227"/>
        <v>grey</v>
      </c>
      <c r="HD461" s="633" t="str">
        <f t="shared" si="1227"/>
        <v>grey</v>
      </c>
      <c r="HE461" s="633" t="str">
        <f t="shared" si="1227"/>
        <v>grey</v>
      </c>
      <c r="HF461" s="633" t="str">
        <f t="shared" si="1227"/>
        <v>grey</v>
      </c>
      <c r="HG461" s="633" t="str">
        <f t="shared" si="1227"/>
        <v>grey</v>
      </c>
      <c r="HH461" s="633" t="str">
        <f t="shared" si="1227"/>
        <v>grey</v>
      </c>
      <c r="HI461" s="633" t="str">
        <f t="shared" si="1227"/>
        <v>grey</v>
      </c>
      <c r="HJ461" s="633" t="str">
        <f t="shared" si="1227"/>
        <v>grey</v>
      </c>
      <c r="HK461" s="633" t="str">
        <f t="shared" si="1227"/>
        <v>grey</v>
      </c>
      <c r="HL461" s="633" t="str">
        <f t="shared" si="1227"/>
        <v>grey</v>
      </c>
      <c r="HM461" s="633" t="str">
        <f t="shared" si="1227"/>
        <v>grey</v>
      </c>
      <c r="HN461" s="633" t="str">
        <f t="shared" si="1227"/>
        <v>grey</v>
      </c>
      <c r="HO461" s="633" t="str">
        <f t="shared" si="1227"/>
        <v>grey</v>
      </c>
      <c r="HP461" s="633" t="str">
        <f t="shared" si="1227"/>
        <v>grey</v>
      </c>
      <c r="HQ461" s="633" t="str">
        <f t="shared" si="1227"/>
        <v>grey</v>
      </c>
      <c r="HR461" s="633" t="str">
        <f t="shared" si="1227"/>
        <v>grey</v>
      </c>
      <c r="HS461" s="1162" t="str">
        <f t="shared" ref="HS461" si="1228">IF($GG461="grey","grey",IF(BC461="","",IF(COUNTIF($CV$6:$CV$7,BC461)&gt;0,"","red")))</f>
        <v>grey</v>
      </c>
      <c r="HT461" s="1151" t="str">
        <f t="shared" ref="HT461:HU461" si="1229">IF($GG461="grey","grey","")</f>
        <v>grey</v>
      </c>
      <c r="HU461" s="1160" t="str">
        <f t="shared" si="1229"/>
        <v>grey</v>
      </c>
    </row>
    <row r="462" spans="2:229">
      <c r="B462" s="1184" t="s">
        <v>1318</v>
      </c>
      <c r="C462" s="1185"/>
      <c r="D462" s="1182" t="s">
        <v>1318</v>
      </c>
      <c r="E462" s="1183"/>
      <c r="F462" s="1184" t="s">
        <v>1318</v>
      </c>
      <c r="G462" s="1185"/>
      <c r="H462" s="1182" t="s">
        <v>1318</v>
      </c>
      <c r="I462" s="1183"/>
      <c r="J462" s="1184" t="s">
        <v>1318</v>
      </c>
      <c r="K462" s="1185"/>
      <c r="L462" s="1182" t="s">
        <v>1318</v>
      </c>
      <c r="M462" s="1183"/>
      <c r="N462" s="30"/>
      <c r="O462" s="1152"/>
      <c r="P462" s="1152"/>
      <c r="Q462" s="1161"/>
      <c r="R462" s="1152"/>
      <c r="S462" s="635" t="s">
        <v>643</v>
      </c>
      <c r="T462" s="635" t="s">
        <v>643</v>
      </c>
      <c r="U462" s="635" t="s">
        <v>643</v>
      </c>
      <c r="V462" s="635" t="s">
        <v>643</v>
      </c>
      <c r="W462" s="635" t="s">
        <v>643</v>
      </c>
      <c r="X462" s="635" t="s">
        <v>643</v>
      </c>
      <c r="Y462" s="635" t="s">
        <v>643</v>
      </c>
      <c r="Z462" s="635" t="s">
        <v>643</v>
      </c>
      <c r="AA462" s="635" t="s">
        <v>643</v>
      </c>
      <c r="AB462" s="635" t="s">
        <v>643</v>
      </c>
      <c r="AC462" s="635" t="s">
        <v>643</v>
      </c>
      <c r="AD462" s="635" t="s">
        <v>643</v>
      </c>
      <c r="AE462" s="635" t="s">
        <v>643</v>
      </c>
      <c r="AF462" s="635" t="s">
        <v>643</v>
      </c>
      <c r="AG462" s="635" t="s">
        <v>643</v>
      </c>
      <c r="AH462" s="635" t="s">
        <v>643</v>
      </c>
      <c r="AI462" s="635" t="s">
        <v>643</v>
      </c>
      <c r="AJ462" s="635" t="s">
        <v>643</v>
      </c>
      <c r="AK462" s="635" t="s">
        <v>643</v>
      </c>
      <c r="AL462" s="635" t="s">
        <v>643</v>
      </c>
      <c r="AM462" s="635" t="s">
        <v>643</v>
      </c>
      <c r="AN462" s="635" t="s">
        <v>643</v>
      </c>
      <c r="AO462" s="635" t="s">
        <v>643</v>
      </c>
      <c r="AP462" s="635" t="s">
        <v>643</v>
      </c>
      <c r="AQ462" s="635" t="s">
        <v>643</v>
      </c>
      <c r="AR462" s="635" t="s">
        <v>643</v>
      </c>
      <c r="AS462" s="635" t="s">
        <v>643</v>
      </c>
      <c r="AT462" s="635" t="s">
        <v>643</v>
      </c>
      <c r="AU462" s="635" t="s">
        <v>643</v>
      </c>
      <c r="AV462" s="635" t="s">
        <v>643</v>
      </c>
      <c r="AW462" s="635" t="s">
        <v>643</v>
      </c>
      <c r="AX462" s="635" t="s">
        <v>643</v>
      </c>
      <c r="AY462" s="635" t="s">
        <v>643</v>
      </c>
      <c r="AZ462" s="635" t="s">
        <v>643</v>
      </c>
      <c r="BA462" s="635" t="s">
        <v>643</v>
      </c>
      <c r="BB462" s="635" t="s">
        <v>643</v>
      </c>
      <c r="BC462" s="1179"/>
      <c r="BD462" s="1152"/>
      <c r="BE462" s="1181"/>
      <c r="BW462" s="50"/>
      <c r="CH462" s="50"/>
      <c r="CI462" s="50"/>
      <c r="DA462" s="1153" t="str">
        <f>IF(DA458="grey","grey",IF(AND(B459&lt;&gt;$BG$7,B459&lt;&gt;$BG$9,B459&lt;&gt;$BG$13,B459&lt;&gt;$BG$12),"grey",IF(B462="","yellow",IF(COUNTIF($CN$6:$CN$32,B462)&gt;0,"","red"))))</f>
        <v>grey</v>
      </c>
      <c r="DB462" s="1154"/>
      <c r="DC462" s="1153" t="str">
        <f>IF(DC458="grey","grey",IF(AND(D459&lt;&gt;$BG$7,D459&lt;&gt;$BG$9,D459&lt;&gt;$BG$13,D459&lt;&gt;$BG$12),"grey",IF(D462="","yellow",IF(COUNTIF($CN$6:$CN$32,D462)&gt;0,"","red"))))</f>
        <v>grey</v>
      </c>
      <c r="DD462" s="1154"/>
      <c r="DE462" s="1164" t="str">
        <f>IF(DE458="grey","grey",IF(AND(F459&lt;&gt;$BG$7,F459&lt;&gt;$BG$9,F459&lt;&gt;$BG$13,F459&lt;&gt;$BG$12),"grey",IF(F462="","yellow",IF(COUNTIF($CN$6:$CN$32,F462)&gt;0,"","red"))))</f>
        <v>grey</v>
      </c>
      <c r="DF462" s="1165"/>
      <c r="DG462" s="1164" t="str">
        <f>IF(DG458="grey","grey",IF(AND(H459&lt;&gt;$BG$7,H459&lt;&gt;$BG$9,H459&lt;&gt;$BG$13,H459&lt;&gt;$BG$12),"grey",IF(H462="","yellow",IF(COUNTIF($CN$6:$CN$32,H462)&gt;0,"","red"))))</f>
        <v>grey</v>
      </c>
      <c r="DH462" s="1165"/>
      <c r="DI462" s="1164" t="str">
        <f>IF(DI458="grey","grey",IF(AND(J459&lt;&gt;$BG$7,J459&lt;&gt;$BG$9,J459&lt;&gt;$BG$13,J459&lt;&gt;$BG$12),"grey",IF(J462="","yellow",IF(COUNTIF($CN$6:$CN$32,J462)&gt;0,"","red"))))</f>
        <v>grey</v>
      </c>
      <c r="DJ462" s="1165"/>
      <c r="DK462" s="1164" t="str">
        <f>IF(DK458="grey","grey",IF(AND(L459&lt;&gt;$BG$7,L459&lt;&gt;$BG$9,L459&lt;&gt;$BG$13,L459&lt;&gt;$BG$12),"grey",IF(L462="","yellow",IF(COUNTIF($CN$6:$CN$32,L462)&gt;0,"","red"))))</f>
        <v>grey</v>
      </c>
      <c r="DL462" s="1165"/>
      <c r="DM462" s="22" t="str">
        <f>IFERROR(INDEX(内線情報!$BL$5:$BL$41,MATCH(R462,内線情報!$AI$5:$AI$43,0),1),"")</f>
        <v/>
      </c>
      <c r="DS462" s="1141"/>
      <c r="DV462" s="1153"/>
      <c r="DW462" s="1154"/>
      <c r="DX462" s="1153"/>
      <c r="DY462" s="1154"/>
      <c r="DZ462" s="1153"/>
      <c r="EA462" s="1154"/>
      <c r="EB462" s="1153"/>
      <c r="EC462" s="1154"/>
      <c r="ED462" s="1153"/>
      <c r="EE462" s="1154"/>
      <c r="EF462" s="1153"/>
      <c r="EG462" s="1154"/>
      <c r="ET462" s="1153"/>
      <c r="EU462" s="1154"/>
      <c r="EV462" s="1153"/>
      <c r="EW462" s="1154"/>
      <c r="EX462" s="1153"/>
      <c r="EY462" s="1154"/>
      <c r="EZ462" s="1153"/>
      <c r="FA462" s="1154"/>
      <c r="FB462" s="1153"/>
      <c r="FC462" s="1154"/>
      <c r="FD462" s="1153"/>
      <c r="FE462" s="1154"/>
      <c r="FF462" s="411"/>
      <c r="FG462" s="411"/>
      <c r="FH462" s="411"/>
      <c r="FI462" s="411"/>
      <c r="FJ462" s="411"/>
      <c r="FK462" s="411"/>
      <c r="FL462" s="411"/>
      <c r="FM462" s="411"/>
      <c r="FN462" s="411"/>
      <c r="FO462" s="411"/>
      <c r="FP462" s="411"/>
      <c r="FQ462" s="411"/>
      <c r="FR462" s="1153"/>
      <c r="FS462" s="1154"/>
      <c r="FT462" s="1153"/>
      <c r="FU462" s="1154"/>
      <c r="FV462" s="1153"/>
      <c r="FW462" s="1154"/>
      <c r="FX462" s="1153"/>
      <c r="FY462" s="1154"/>
      <c r="FZ462" s="1153"/>
      <c r="GA462" s="1154"/>
      <c r="GB462" s="1153"/>
      <c r="GC462" s="1154"/>
      <c r="GE462" s="1152"/>
      <c r="GF462" s="1152"/>
      <c r="GG462" s="1161"/>
      <c r="GH462" s="1152"/>
      <c r="GI462" s="633" t="str">
        <f t="shared" ref="GI462:HR462" si="1230">IF(GI454="grey","grey",IF($GG461="grey","grey",IF(S462="","yellow",IF(COUNTIF($CW$6:$CW$7,S462)&gt;0,"","red"))))</f>
        <v>grey</v>
      </c>
      <c r="GJ462" s="633" t="str">
        <f t="shared" si="1230"/>
        <v>grey</v>
      </c>
      <c r="GK462" s="633" t="str">
        <f t="shared" si="1230"/>
        <v>grey</v>
      </c>
      <c r="GL462" s="633" t="str">
        <f t="shared" si="1230"/>
        <v>grey</v>
      </c>
      <c r="GM462" s="633" t="str">
        <f t="shared" si="1230"/>
        <v>grey</v>
      </c>
      <c r="GN462" s="633" t="str">
        <f t="shared" si="1230"/>
        <v>grey</v>
      </c>
      <c r="GO462" s="633" t="str">
        <f t="shared" si="1230"/>
        <v>grey</v>
      </c>
      <c r="GP462" s="633" t="str">
        <f t="shared" si="1230"/>
        <v>grey</v>
      </c>
      <c r="GQ462" s="633" t="str">
        <f t="shared" si="1230"/>
        <v>grey</v>
      </c>
      <c r="GR462" s="633" t="str">
        <f t="shared" si="1230"/>
        <v>grey</v>
      </c>
      <c r="GS462" s="633" t="str">
        <f t="shared" si="1230"/>
        <v>grey</v>
      </c>
      <c r="GT462" s="633" t="str">
        <f t="shared" si="1230"/>
        <v>grey</v>
      </c>
      <c r="GU462" s="633" t="str">
        <f t="shared" si="1230"/>
        <v>grey</v>
      </c>
      <c r="GV462" s="633" t="str">
        <f t="shared" si="1230"/>
        <v>grey</v>
      </c>
      <c r="GW462" s="633" t="str">
        <f t="shared" si="1230"/>
        <v>grey</v>
      </c>
      <c r="GX462" s="633" t="str">
        <f t="shared" si="1230"/>
        <v>grey</v>
      </c>
      <c r="GY462" s="633" t="str">
        <f t="shared" si="1230"/>
        <v>grey</v>
      </c>
      <c r="GZ462" s="633" t="str">
        <f t="shared" si="1230"/>
        <v>grey</v>
      </c>
      <c r="HA462" s="633" t="str">
        <f t="shared" si="1230"/>
        <v>grey</v>
      </c>
      <c r="HB462" s="633" t="str">
        <f t="shared" si="1230"/>
        <v>grey</v>
      </c>
      <c r="HC462" s="633" t="str">
        <f t="shared" si="1230"/>
        <v>grey</v>
      </c>
      <c r="HD462" s="633" t="str">
        <f t="shared" si="1230"/>
        <v>grey</v>
      </c>
      <c r="HE462" s="633" t="str">
        <f t="shared" si="1230"/>
        <v>grey</v>
      </c>
      <c r="HF462" s="633" t="str">
        <f t="shared" si="1230"/>
        <v>grey</v>
      </c>
      <c r="HG462" s="633" t="str">
        <f t="shared" si="1230"/>
        <v>grey</v>
      </c>
      <c r="HH462" s="633" t="str">
        <f t="shared" si="1230"/>
        <v>grey</v>
      </c>
      <c r="HI462" s="633" t="str">
        <f t="shared" si="1230"/>
        <v>grey</v>
      </c>
      <c r="HJ462" s="633" t="str">
        <f t="shared" si="1230"/>
        <v>grey</v>
      </c>
      <c r="HK462" s="633" t="str">
        <f t="shared" si="1230"/>
        <v>grey</v>
      </c>
      <c r="HL462" s="633" t="str">
        <f t="shared" si="1230"/>
        <v>grey</v>
      </c>
      <c r="HM462" s="633" t="str">
        <f t="shared" si="1230"/>
        <v>grey</v>
      </c>
      <c r="HN462" s="633" t="str">
        <f t="shared" si="1230"/>
        <v>grey</v>
      </c>
      <c r="HO462" s="633" t="str">
        <f t="shared" si="1230"/>
        <v>grey</v>
      </c>
      <c r="HP462" s="633" t="str">
        <f t="shared" si="1230"/>
        <v>grey</v>
      </c>
      <c r="HQ462" s="633" t="str">
        <f t="shared" si="1230"/>
        <v>grey</v>
      </c>
      <c r="HR462" s="633" t="str">
        <f t="shared" si="1230"/>
        <v>grey</v>
      </c>
      <c r="HS462" s="1163"/>
      <c r="HT462" s="1152"/>
      <c r="HU462" s="1161"/>
    </row>
    <row r="463" spans="2:229">
      <c r="B463" s="1186" t="s">
        <v>297</v>
      </c>
      <c r="C463" s="1187"/>
      <c r="D463" s="1186" t="s">
        <v>298</v>
      </c>
      <c r="E463" s="1187"/>
      <c r="F463" s="1186" t="s">
        <v>299</v>
      </c>
      <c r="G463" s="1187"/>
      <c r="H463" s="1186" t="s">
        <v>300</v>
      </c>
      <c r="I463" s="1187"/>
      <c r="J463" s="1186" t="s">
        <v>301</v>
      </c>
      <c r="K463" s="1187"/>
      <c r="L463" s="1186" t="s">
        <v>302</v>
      </c>
      <c r="M463" s="1187"/>
      <c r="N463" s="30"/>
      <c r="O463" s="1151">
        <v>4</v>
      </c>
      <c r="P463" s="1151" t="str">
        <f>IFERROR(INDEX(内線情報!$C$5:$C$54,MATCH($Q463,内線情報!$B$5:$B$54,0)),"")&amp;""</f>
        <v/>
      </c>
      <c r="Q463" s="1160"/>
      <c r="R463" s="1151" t="str">
        <f>IFERROR(INDEX(内線情報!$D$5:$D$54,MATCH($Q463,内線情報!$B$5:$B$54,0)),"")&amp;""</f>
        <v/>
      </c>
      <c r="S463" s="634" t="s">
        <v>643</v>
      </c>
      <c r="T463" s="634" t="s">
        <v>643</v>
      </c>
      <c r="U463" s="634" t="s">
        <v>643</v>
      </c>
      <c r="V463" s="634" t="s">
        <v>643</v>
      </c>
      <c r="W463" s="634" t="s">
        <v>643</v>
      </c>
      <c r="X463" s="634" t="s">
        <v>643</v>
      </c>
      <c r="Y463" s="634" t="s">
        <v>643</v>
      </c>
      <c r="Z463" s="634" t="s">
        <v>643</v>
      </c>
      <c r="AA463" s="634" t="s">
        <v>643</v>
      </c>
      <c r="AB463" s="634" t="s">
        <v>643</v>
      </c>
      <c r="AC463" s="634" t="s">
        <v>643</v>
      </c>
      <c r="AD463" s="634" t="s">
        <v>643</v>
      </c>
      <c r="AE463" s="634" t="s">
        <v>643</v>
      </c>
      <c r="AF463" s="634" t="s">
        <v>643</v>
      </c>
      <c r="AG463" s="634" t="s">
        <v>643</v>
      </c>
      <c r="AH463" s="634" t="s">
        <v>643</v>
      </c>
      <c r="AI463" s="634" t="s">
        <v>643</v>
      </c>
      <c r="AJ463" s="634" t="s">
        <v>643</v>
      </c>
      <c r="AK463" s="634" t="s">
        <v>643</v>
      </c>
      <c r="AL463" s="634" t="s">
        <v>643</v>
      </c>
      <c r="AM463" s="634" t="s">
        <v>643</v>
      </c>
      <c r="AN463" s="634" t="s">
        <v>643</v>
      </c>
      <c r="AO463" s="634" t="s">
        <v>643</v>
      </c>
      <c r="AP463" s="634" t="s">
        <v>643</v>
      </c>
      <c r="AQ463" s="634" t="s">
        <v>643</v>
      </c>
      <c r="AR463" s="634" t="s">
        <v>643</v>
      </c>
      <c r="AS463" s="634" t="s">
        <v>643</v>
      </c>
      <c r="AT463" s="634" t="s">
        <v>643</v>
      </c>
      <c r="AU463" s="634" t="s">
        <v>643</v>
      </c>
      <c r="AV463" s="634" t="s">
        <v>643</v>
      </c>
      <c r="AW463" s="634" t="s">
        <v>643</v>
      </c>
      <c r="AX463" s="634" t="s">
        <v>643</v>
      </c>
      <c r="AY463" s="634" t="s">
        <v>643</v>
      </c>
      <c r="AZ463" s="634" t="s">
        <v>643</v>
      </c>
      <c r="BA463" s="634" t="s">
        <v>643</v>
      </c>
      <c r="BB463" s="634" t="s">
        <v>643</v>
      </c>
      <c r="BC463" s="1178" t="s">
        <v>643</v>
      </c>
      <c r="BD463" s="1151" t="str">
        <f>IFERROR(IF(Q463="","",IF(ISBLANK(INDEX(内線情報!$G$5:$G$54,Q463)),1,DS463)),"")&amp;""</f>
        <v/>
      </c>
      <c r="BE463" s="1180"/>
      <c r="BQ463" s="52"/>
      <c r="BS463" s="52"/>
      <c r="BU463" s="52"/>
      <c r="BV463" s="50"/>
      <c r="BW463" s="52"/>
      <c r="BY463" s="52"/>
      <c r="CA463" s="52"/>
      <c r="CC463" s="52"/>
      <c r="CE463" s="52"/>
      <c r="CG463" s="52"/>
      <c r="CH463" s="50"/>
      <c r="CI463" s="52"/>
      <c r="CK463" s="52"/>
      <c r="CM463" s="52"/>
      <c r="DA463" s="1166" t="str">
        <f>IFERROR(IF(COUNT(Q457:Q482)&gt;0,IF($DN456&lt;18,"grey",B463),"grey"),B463)</f>
        <v>grey</v>
      </c>
      <c r="DB463" s="1167"/>
      <c r="DC463" s="1166" t="str">
        <f>IFERROR(IF(COUNT(Q457:Q482)&gt;0,IF($DN456&lt;18,"grey",D463),"grey"),D463)</f>
        <v>grey</v>
      </c>
      <c r="DD463" s="1167"/>
      <c r="DE463" s="1166" t="str">
        <f>IFERROR(IF(COUNT(Q457:Q482)&gt;0,IF($DN456&lt;18,"grey",F463),"grey"),F463)</f>
        <v>grey</v>
      </c>
      <c r="DF463" s="1167"/>
      <c r="DG463" s="1166" t="str">
        <f>IFERROR(IF(COUNT(Q457:Q482)&gt;0,IF($DN456&lt;18,"grey",H463),"grey"),H463)</f>
        <v>grey</v>
      </c>
      <c r="DH463" s="1167"/>
      <c r="DI463" s="1166" t="str">
        <f>IFERROR(IF(COUNT(Q457:Q482)&gt;0,IF($DN456&lt;18,"grey",J463),"grey"),J463)</f>
        <v>grey</v>
      </c>
      <c r="DJ463" s="1167"/>
      <c r="DK463" s="1166" t="str">
        <f>IFERROR(IF(COUNT(Q457:Q482)&gt;0,IF($DN456&lt;18,"grey",L463),"grey"),L463)</f>
        <v>grey</v>
      </c>
      <c r="DL463" s="1167"/>
      <c r="DM463" s="22" t="str">
        <f>IFERROR(INDEX(内線情報!$BL$5:$BL$41,MATCH(R463,内線情報!$AI$5:$AI$43,0),1),"")</f>
        <v/>
      </c>
      <c r="DS463" s="1141" t="e">
        <f>INDEX(内線情報!$G$5:$G$54,MATCH(Q463,DK,0))</f>
        <v>#N/A</v>
      </c>
      <c r="DV463" s="1166"/>
      <c r="DW463" s="1167"/>
      <c r="DX463" s="1166"/>
      <c r="DY463" s="1167"/>
      <c r="DZ463" s="1166"/>
      <c r="EA463" s="1167"/>
      <c r="EB463" s="1166"/>
      <c r="EC463" s="1167"/>
      <c r="ED463" s="1166"/>
      <c r="EE463" s="1167"/>
      <c r="EF463" s="1166"/>
      <c r="EG463" s="1167"/>
      <c r="ET463" s="1166"/>
      <c r="EU463" s="1167"/>
      <c r="EV463" s="1166"/>
      <c r="EW463" s="1167"/>
      <c r="EX463" s="1166"/>
      <c r="EY463" s="1167"/>
      <c r="EZ463" s="1166"/>
      <c r="FA463" s="1167"/>
      <c r="FB463" s="1166"/>
      <c r="FC463" s="1167"/>
      <c r="FD463" s="1166"/>
      <c r="FE463" s="1167"/>
      <c r="FF463" s="420"/>
      <c r="FG463" s="420"/>
      <c r="FH463" s="420"/>
      <c r="FI463" s="420"/>
      <c r="FJ463" s="420"/>
      <c r="FK463" s="420"/>
      <c r="FL463" s="420"/>
      <c r="FM463" s="420"/>
      <c r="FN463" s="420"/>
      <c r="FO463" s="420"/>
      <c r="FP463" s="420"/>
      <c r="FQ463" s="420"/>
      <c r="FR463" s="1166"/>
      <c r="FS463" s="1167"/>
      <c r="FT463" s="1166"/>
      <c r="FU463" s="1167"/>
      <c r="FV463" s="1166"/>
      <c r="FW463" s="1167"/>
      <c r="FX463" s="1166"/>
      <c r="FY463" s="1167"/>
      <c r="FZ463" s="1166"/>
      <c r="GA463" s="1167"/>
      <c r="GB463" s="1166"/>
      <c r="GC463" s="1167"/>
      <c r="GE463" s="1151" t="str">
        <f>IF($GF463="grey","grey","")</f>
        <v>grey</v>
      </c>
      <c r="GF463" s="1151" t="str">
        <f>IF($GG463="grey","grey","")</f>
        <v>grey</v>
      </c>
      <c r="GG463" s="1160" t="str">
        <f>IF(Q463="","grey",IF(COUNTIF(Q:Q,Q463)&gt;1,"red",IF(COUNTIF(_DK,Q463)&gt;0,"","red")))</f>
        <v>grey</v>
      </c>
      <c r="GH463" s="1151" t="str">
        <f>IF($GF463="grey","grey","")</f>
        <v>grey</v>
      </c>
      <c r="GI463" s="633" t="str">
        <f t="shared" ref="GI463:HR463" si="1231">IF(GI454="grey","grey",IF($GG463="grey","grey",IF(S463="","yellow",IF(COUNTIF($CT$6:$CT$21,S463)&gt;0,"","red"))))</f>
        <v>grey</v>
      </c>
      <c r="GJ463" s="633" t="str">
        <f t="shared" si="1231"/>
        <v>grey</v>
      </c>
      <c r="GK463" s="633" t="str">
        <f t="shared" si="1231"/>
        <v>grey</v>
      </c>
      <c r="GL463" s="633" t="str">
        <f t="shared" si="1231"/>
        <v>grey</v>
      </c>
      <c r="GM463" s="633" t="str">
        <f t="shared" si="1231"/>
        <v>grey</v>
      </c>
      <c r="GN463" s="633" t="str">
        <f t="shared" si="1231"/>
        <v>grey</v>
      </c>
      <c r="GO463" s="633" t="str">
        <f t="shared" si="1231"/>
        <v>grey</v>
      </c>
      <c r="GP463" s="633" t="str">
        <f t="shared" si="1231"/>
        <v>grey</v>
      </c>
      <c r="GQ463" s="633" t="str">
        <f t="shared" si="1231"/>
        <v>grey</v>
      </c>
      <c r="GR463" s="633" t="str">
        <f t="shared" si="1231"/>
        <v>grey</v>
      </c>
      <c r="GS463" s="633" t="str">
        <f t="shared" si="1231"/>
        <v>grey</v>
      </c>
      <c r="GT463" s="633" t="str">
        <f t="shared" si="1231"/>
        <v>grey</v>
      </c>
      <c r="GU463" s="633" t="str">
        <f t="shared" si="1231"/>
        <v>grey</v>
      </c>
      <c r="GV463" s="633" t="str">
        <f t="shared" si="1231"/>
        <v>grey</v>
      </c>
      <c r="GW463" s="633" t="str">
        <f t="shared" si="1231"/>
        <v>grey</v>
      </c>
      <c r="GX463" s="633" t="str">
        <f t="shared" si="1231"/>
        <v>grey</v>
      </c>
      <c r="GY463" s="633" t="str">
        <f t="shared" si="1231"/>
        <v>grey</v>
      </c>
      <c r="GZ463" s="633" t="str">
        <f t="shared" si="1231"/>
        <v>grey</v>
      </c>
      <c r="HA463" s="633" t="str">
        <f t="shared" si="1231"/>
        <v>grey</v>
      </c>
      <c r="HB463" s="633" t="str">
        <f t="shared" si="1231"/>
        <v>grey</v>
      </c>
      <c r="HC463" s="633" t="str">
        <f t="shared" si="1231"/>
        <v>grey</v>
      </c>
      <c r="HD463" s="633" t="str">
        <f t="shared" si="1231"/>
        <v>grey</v>
      </c>
      <c r="HE463" s="633" t="str">
        <f t="shared" si="1231"/>
        <v>grey</v>
      </c>
      <c r="HF463" s="633" t="str">
        <f t="shared" si="1231"/>
        <v>grey</v>
      </c>
      <c r="HG463" s="633" t="str">
        <f t="shared" si="1231"/>
        <v>grey</v>
      </c>
      <c r="HH463" s="633" t="str">
        <f t="shared" si="1231"/>
        <v>grey</v>
      </c>
      <c r="HI463" s="633" t="str">
        <f t="shared" si="1231"/>
        <v>grey</v>
      </c>
      <c r="HJ463" s="633" t="str">
        <f t="shared" si="1231"/>
        <v>grey</v>
      </c>
      <c r="HK463" s="633" t="str">
        <f t="shared" si="1231"/>
        <v>grey</v>
      </c>
      <c r="HL463" s="633" t="str">
        <f t="shared" si="1231"/>
        <v>grey</v>
      </c>
      <c r="HM463" s="633" t="str">
        <f t="shared" si="1231"/>
        <v>grey</v>
      </c>
      <c r="HN463" s="633" t="str">
        <f t="shared" si="1231"/>
        <v>grey</v>
      </c>
      <c r="HO463" s="633" t="str">
        <f t="shared" si="1231"/>
        <v>grey</v>
      </c>
      <c r="HP463" s="633" t="str">
        <f t="shared" si="1231"/>
        <v>grey</v>
      </c>
      <c r="HQ463" s="633" t="str">
        <f t="shared" si="1231"/>
        <v>grey</v>
      </c>
      <c r="HR463" s="633" t="str">
        <f t="shared" si="1231"/>
        <v>grey</v>
      </c>
      <c r="HS463" s="1162" t="str">
        <f t="shared" ref="HS463" si="1232">IF($GG463="grey","grey",IF(BC463="","",IF(COUNTIF($CV$6:$CV$7,BC463)&gt;0,"","red")))</f>
        <v>grey</v>
      </c>
      <c r="HT463" s="1151" t="str">
        <f t="shared" ref="HT463:HU463" si="1233">IF($GG463="grey","grey","")</f>
        <v>grey</v>
      </c>
      <c r="HU463" s="1160" t="str">
        <f t="shared" si="1233"/>
        <v>grey</v>
      </c>
    </row>
    <row r="464" spans="2:229">
      <c r="B464" s="34" t="s">
        <v>57</v>
      </c>
      <c r="C464" s="35"/>
      <c r="D464" s="34" t="s">
        <v>57</v>
      </c>
      <c r="E464" s="35"/>
      <c r="F464" s="34" t="s">
        <v>57</v>
      </c>
      <c r="G464" s="35"/>
      <c r="H464" s="34" t="s">
        <v>57</v>
      </c>
      <c r="I464" s="35"/>
      <c r="J464" s="34" t="s">
        <v>57</v>
      </c>
      <c r="K464" s="35"/>
      <c r="L464" s="34" t="s">
        <v>57</v>
      </c>
      <c r="M464" s="35"/>
      <c r="N464" s="30"/>
      <c r="O464" s="1152"/>
      <c r="P464" s="1152"/>
      <c r="Q464" s="1161"/>
      <c r="R464" s="1152"/>
      <c r="S464" s="635" t="s">
        <v>643</v>
      </c>
      <c r="T464" s="635" t="s">
        <v>643</v>
      </c>
      <c r="U464" s="635" t="s">
        <v>643</v>
      </c>
      <c r="V464" s="635" t="s">
        <v>643</v>
      </c>
      <c r="W464" s="635" t="s">
        <v>643</v>
      </c>
      <c r="X464" s="635" t="s">
        <v>643</v>
      </c>
      <c r="Y464" s="635" t="s">
        <v>643</v>
      </c>
      <c r="Z464" s="635" t="s">
        <v>643</v>
      </c>
      <c r="AA464" s="635" t="s">
        <v>643</v>
      </c>
      <c r="AB464" s="635" t="s">
        <v>643</v>
      </c>
      <c r="AC464" s="635" t="s">
        <v>643</v>
      </c>
      <c r="AD464" s="635" t="s">
        <v>643</v>
      </c>
      <c r="AE464" s="635" t="s">
        <v>643</v>
      </c>
      <c r="AF464" s="635" t="s">
        <v>643</v>
      </c>
      <c r="AG464" s="635" t="s">
        <v>643</v>
      </c>
      <c r="AH464" s="635" t="s">
        <v>643</v>
      </c>
      <c r="AI464" s="635" t="s">
        <v>643</v>
      </c>
      <c r="AJ464" s="635" t="s">
        <v>643</v>
      </c>
      <c r="AK464" s="635" t="s">
        <v>643</v>
      </c>
      <c r="AL464" s="635" t="s">
        <v>643</v>
      </c>
      <c r="AM464" s="635" t="s">
        <v>643</v>
      </c>
      <c r="AN464" s="635" t="s">
        <v>643</v>
      </c>
      <c r="AO464" s="635" t="s">
        <v>643</v>
      </c>
      <c r="AP464" s="635" t="s">
        <v>643</v>
      </c>
      <c r="AQ464" s="635" t="s">
        <v>643</v>
      </c>
      <c r="AR464" s="635" t="s">
        <v>643</v>
      </c>
      <c r="AS464" s="635" t="s">
        <v>643</v>
      </c>
      <c r="AT464" s="635" t="s">
        <v>643</v>
      </c>
      <c r="AU464" s="635" t="s">
        <v>643</v>
      </c>
      <c r="AV464" s="635" t="s">
        <v>643</v>
      </c>
      <c r="AW464" s="635" t="s">
        <v>643</v>
      </c>
      <c r="AX464" s="635" t="s">
        <v>643</v>
      </c>
      <c r="AY464" s="635" t="s">
        <v>643</v>
      </c>
      <c r="AZ464" s="635" t="s">
        <v>643</v>
      </c>
      <c r="BA464" s="635" t="s">
        <v>643</v>
      </c>
      <c r="BB464" s="635" t="s">
        <v>643</v>
      </c>
      <c r="BC464" s="1179"/>
      <c r="BD464" s="1152"/>
      <c r="BE464" s="1181"/>
      <c r="BU464" s="50"/>
      <c r="BV464" s="50"/>
      <c r="BW464" s="50"/>
      <c r="CG464" s="50"/>
      <c r="CH464" s="50"/>
      <c r="CI464" s="50"/>
      <c r="DA464" s="34" t="str">
        <f>IF(DA463="grey","grey",IF(B464="","yellow",IF(COUNTIF($BG$6:$BG$39,B464)&gt;0,"","red")))</f>
        <v>grey</v>
      </c>
      <c r="DB464" s="35" t="str">
        <f ca="1">IF(DA463="grey","grey",IFERROR(IF(COUNTIF(INDIRECT(B464),SUBSTITUTE(C464,"*","~")),EU464,"red"),IF(AND(C464&lt;&gt;$BG$7,C464&lt;&gt;$BG$8,C464&lt;&gt;$BG$9,C464&lt;&gt;$BG$10,C464&lt;&gt;$BG$11,C464&lt;&gt;$BG$12,C464&lt;&gt;$BG$13),"grey",EU464)))</f>
        <v>grey</v>
      </c>
      <c r="DC464" s="34" t="str">
        <f>IF(DC463="grey","grey",IF(D464="","yellow",IF(COUNTIF($BG$6:$BG$39,D464)&gt;0,"","red")))</f>
        <v>grey</v>
      </c>
      <c r="DD464" s="35" t="str">
        <f ca="1">IF(DC463="grey","grey",IFERROR(IF(COUNTIF(INDIRECT(D464),SUBSTITUTE(E464,"*","~")),EW464,"red"),IF(AND(E464&lt;&gt;$BG$7,E464&lt;&gt;$BG$8,E464&lt;&gt;$BG$9,E464&lt;&gt;$BG$10,E464&lt;&gt;$BG$11,E464&lt;&gt;$BG$12,E464&lt;&gt;$BG$13),"grey",EW464)))</f>
        <v>grey</v>
      </c>
      <c r="DE464" s="34" t="str">
        <f>IF(DE463="grey","grey",IF(F464="","yellow",IF(COUNTIF($BG$6:$BG$39,F464)&gt;0,"","red")))</f>
        <v>grey</v>
      </c>
      <c r="DF464" s="35" t="str">
        <f ca="1">IF(DE463="grey","grey",IFERROR(IF(COUNTIF(INDIRECT(F464),SUBSTITUTE(G464,"*","~")),EY464,"red"),IF(AND(G464&lt;&gt;$BG$7,G464&lt;&gt;$BG$8,G464&lt;&gt;$BG$9,G464&lt;&gt;$BG$10,G464&lt;&gt;$BG$11,G464&lt;&gt;$BG$12,G464&lt;&gt;$BG$13),"grey",EY464)))</f>
        <v>grey</v>
      </c>
      <c r="DG464" s="34" t="str">
        <f>IF(DG463="grey","grey",IF(H464="","yellow",IF(COUNTIF($BG$6:$BG$39,H464)&gt;0,"","red")))</f>
        <v>grey</v>
      </c>
      <c r="DH464" s="35" t="str">
        <f ca="1">IF(DG463="grey","grey",IFERROR(IF(COUNTIF(INDIRECT(H464),SUBSTITUTE(I464,"*","~")),FA464,"red"),IF(AND(I464&lt;&gt;$BG$7,I464&lt;&gt;$BG$8,I464&lt;&gt;$BG$9,I464&lt;&gt;$BG$10,I464&lt;&gt;$BG$11,I464&lt;&gt;$BG$12,I464&lt;&gt;$BG$13),"grey",FA464)))</f>
        <v>grey</v>
      </c>
      <c r="DI464" s="34" t="str">
        <f>IF(DI463="grey","grey",IF(J464="","yellow",IF(COUNTIF($BG$6:$BG$39,J464)&gt;0,"","red")))</f>
        <v>grey</v>
      </c>
      <c r="DJ464" s="35" t="str">
        <f ca="1">IF(DI463="grey","grey",IFERROR(IF(COUNTIF(INDIRECT(J464),SUBSTITUTE(K464,"*","~")),FC464,"red"),IF(AND(K464&lt;&gt;$BG$7,K464&lt;&gt;$BG$8,K464&lt;&gt;$BG$9,K464&lt;&gt;$BG$10,K464&lt;&gt;$BG$11,K464&lt;&gt;$BG$12,K464&lt;&gt;$BG$13),"grey",FC464)))</f>
        <v>grey</v>
      </c>
      <c r="DK464" s="34" t="str">
        <f>IF(DK463="grey","grey",IF(L464="","yellow",IF(COUNTIF($BG$6:$BG$39,L464)&gt;0,"","red")))</f>
        <v>grey</v>
      </c>
      <c r="DL464" s="35" t="str">
        <f ca="1">IF(DK463="grey","grey",IFERROR(IF(COUNTIF(INDIRECT(L464),SUBSTITUTE(M464,"*","~")),FE464,"red"),IF(AND(M464&lt;&gt;$BG$7,M464&lt;&gt;$BG$8,M464&lt;&gt;$BG$9,M464&lt;&gt;$BG$10,M464&lt;&gt;$BG$11,M464&lt;&gt;$BG$12,M464&lt;&gt;$BG$13),"grey",FE464)))</f>
        <v>grey</v>
      </c>
      <c r="DM464" s="22" t="str">
        <f>IFERROR(INDEX(内線情報!$BL$5:$BL$41,MATCH(R464,内線情報!$AI$5:$AI$43,0),1),"")</f>
        <v/>
      </c>
      <c r="DS464" s="1141"/>
      <c r="DV464" s="34" t="str">
        <f>CONCATENATE(B464,C464)</f>
        <v>未使用</v>
      </c>
      <c r="DW464" s="35"/>
      <c r="DX464" s="34" t="str">
        <f>CONCATENATE(D464,E464)</f>
        <v>未使用</v>
      </c>
      <c r="DY464" s="35"/>
      <c r="DZ464" s="34" t="str">
        <f>CONCATENATE(F464,G464)</f>
        <v>未使用</v>
      </c>
      <c r="EA464" s="35"/>
      <c r="EB464" s="34" t="str">
        <f>CONCATENATE(H464,I464)</f>
        <v>未使用</v>
      </c>
      <c r="EC464" s="35"/>
      <c r="ED464" s="34" t="str">
        <f>CONCATENATE(J464,K464)</f>
        <v>未使用</v>
      </c>
      <c r="EE464" s="35"/>
      <c r="EF464" s="34" t="str">
        <f>CONCATENATE(L464,M464)</f>
        <v>未使用</v>
      </c>
      <c r="EG464" s="35"/>
      <c r="EH464" s="22">
        <f>COUNTIF($DV$6:$EG$34,DV464)</f>
        <v>18</v>
      </c>
      <c r="EJ464" s="22">
        <f>COUNTIF($DV$6:$EG$34,DX464)</f>
        <v>18</v>
      </c>
      <c r="EL464" s="22">
        <f>COUNTIF($DV$6:$EG$34,DZ464)</f>
        <v>18</v>
      </c>
      <c r="EN464" s="22">
        <f>COUNTIF($DV$6:$EG$34,EB464)</f>
        <v>18</v>
      </c>
      <c r="EP464" s="22">
        <f>COUNTIF($DV$6:$EG$34,ED464)</f>
        <v>18</v>
      </c>
      <c r="ER464" s="22">
        <f>COUNTIF($DV$6:$EG$34,EF464)</f>
        <v>18</v>
      </c>
      <c r="ET464" s="34" t="str">
        <f>IF(DV464="未使用","",IF(EH464&lt;2,"","red"))</f>
        <v/>
      </c>
      <c r="EU464" s="35" t="str">
        <f>IF(B464="ボックスキー","",IF(C464="","red",FS464))</f>
        <v>red</v>
      </c>
      <c r="EV464" s="34" t="str">
        <f>IF(DX464="未使用","",IF(EJ464&lt;2,"","red"))</f>
        <v/>
      </c>
      <c r="EW464" s="35" t="str">
        <f>IF(D464="ボックスキー","",IF(E464="","red",FU464))</f>
        <v>red</v>
      </c>
      <c r="EX464" s="34" t="str">
        <f>IF(DZ464="未使用","",IF(EL464&lt;2,"","red"))</f>
        <v/>
      </c>
      <c r="EY464" s="35" t="str">
        <f>IF(F464="ボックスキー","",IF(G464="","red",FW464))</f>
        <v>red</v>
      </c>
      <c r="EZ464" s="34" t="str">
        <f>IF(EB464="未使用","",IF(EN464&lt;2,"","red"))</f>
        <v/>
      </c>
      <c r="FA464" s="35" t="str">
        <f>IF(H464="ボックスキー","",IF(I464="","red",FY464))</f>
        <v>red</v>
      </c>
      <c r="FB464" s="34" t="str">
        <f>IF(ED464="未使用","",IF(EP464&lt;2,"","red"))</f>
        <v/>
      </c>
      <c r="FC464" s="35" t="str">
        <f>IF(J464="ボックスキー","",IF(K464="","red",GA464))</f>
        <v>red</v>
      </c>
      <c r="FD464" s="34" t="str">
        <f>IF(EF464="未使用","",IF(ER464&lt;2,"","red"))</f>
        <v/>
      </c>
      <c r="FE464" s="35" t="str">
        <f>IF(L464="ボックスキー","",IF(M464="","red",GC464))</f>
        <v>red</v>
      </c>
      <c r="FF464" s="419"/>
      <c r="FG464" s="419"/>
      <c r="FH464" s="419"/>
      <c r="FI464" s="419"/>
      <c r="FJ464" s="419"/>
      <c r="FK464" s="419"/>
      <c r="FL464" s="419"/>
      <c r="FM464" s="419"/>
      <c r="FN464" s="419"/>
      <c r="FO464" s="419"/>
      <c r="FP464" s="419"/>
      <c r="FQ464" s="419"/>
      <c r="FR464" s="34"/>
      <c r="FS464" s="35" t="str">
        <f>IF(B464=$FG$6,INDEX($FG$7:$FG$18,C464),IF(B464=$FH$6,INDEX($FH$7:$FH$12,C464),IF(B464=$FI$6,INDEX($FI$7:$FI$18,C464),IF(B464=$FJ$6,INDEX($FJ$7:$FJ$56,C464),"none"))))</f>
        <v>none</v>
      </c>
      <c r="FT464" s="34"/>
      <c r="FU464" s="35" t="str">
        <f>IF(D464=$FG$6,INDEX($FG$7:$FG$18,E464),IF(D464=$FH$6,INDEX($FH$7:$FH$12,E464),IF(D464=$FI$6,INDEX($FI$7:$FI$18,E464),IF(D464=$FJ$6,INDEX($FJ$7:$FJ$56,E464),"none"))))</f>
        <v>none</v>
      </c>
      <c r="FV464" s="34"/>
      <c r="FW464" s="35" t="str">
        <f>IF(F464=$FG$6,INDEX($FG$7:$FG$18,G464),IF(F464=$FH$6,INDEX($FH$7:$FH$12,G464),IF(F464=$FI$6,INDEX($FI$7:$FI$18,G464),IF(F464=$FJ$6,INDEX($FJ$7:$FJ$56,G464),"none"))))</f>
        <v>none</v>
      </c>
      <c r="FX464" s="34"/>
      <c r="FY464" s="35" t="str">
        <f>IF(H464=$FG$6,INDEX($FG$7:$FG$18,I464),IF(H464=$FH$6,INDEX($FH$7:$FH$12,I464),IF(H464=$FI$6,INDEX($FI$7:$FI$18,I464),IF(H464=$FJ$6,INDEX($FJ$7:$FJ$56,I464),"none"))))</f>
        <v>none</v>
      </c>
      <c r="FZ464" s="34"/>
      <c r="GA464" s="35" t="str">
        <f>IF(J464=$FG$6,INDEX($FG$7:$FG$18,K464),IF(J464=$FH$6,INDEX($FH$7:$FH$12,K464),IF(J464=$FI$6,INDEX($FI$7:$FI$18,K464),IF(J464=$FJ$6,INDEX($FJ$7:$FJ$56,K464),"none"))))</f>
        <v>none</v>
      </c>
      <c r="GB464" s="34"/>
      <c r="GC464" s="35" t="str">
        <f>IF(L464=$FG$6,INDEX($FG$7:$FG$18,M464),IF(L464=$FH$6,INDEX($FH$7:$FH$12,M464),IF(L464=$FI$6,INDEX($FI$7:$FI$18,M464),IF(L464=$FJ$6,INDEX($FJ$7:$FJ$56,M464),"none"))))</f>
        <v>none</v>
      </c>
      <c r="GE464" s="1152"/>
      <c r="GF464" s="1152"/>
      <c r="GG464" s="1161"/>
      <c r="GH464" s="1152"/>
      <c r="GI464" s="633" t="str">
        <f t="shared" ref="GI464:HR464" si="1234">IF(GI454="grey","grey",IF($GG463="grey","grey",IF(S464="","yellow",IF(COUNTIF($CW$6:$CW$7,S464)&gt;0,"","red"))))</f>
        <v>grey</v>
      </c>
      <c r="GJ464" s="633" t="str">
        <f t="shared" si="1234"/>
        <v>grey</v>
      </c>
      <c r="GK464" s="633" t="str">
        <f t="shared" si="1234"/>
        <v>grey</v>
      </c>
      <c r="GL464" s="633" t="str">
        <f t="shared" si="1234"/>
        <v>grey</v>
      </c>
      <c r="GM464" s="633" t="str">
        <f t="shared" si="1234"/>
        <v>grey</v>
      </c>
      <c r="GN464" s="633" t="str">
        <f t="shared" si="1234"/>
        <v>grey</v>
      </c>
      <c r="GO464" s="633" t="str">
        <f t="shared" si="1234"/>
        <v>grey</v>
      </c>
      <c r="GP464" s="633" t="str">
        <f t="shared" si="1234"/>
        <v>grey</v>
      </c>
      <c r="GQ464" s="633" t="str">
        <f t="shared" si="1234"/>
        <v>grey</v>
      </c>
      <c r="GR464" s="633" t="str">
        <f t="shared" si="1234"/>
        <v>grey</v>
      </c>
      <c r="GS464" s="633" t="str">
        <f t="shared" si="1234"/>
        <v>grey</v>
      </c>
      <c r="GT464" s="633" t="str">
        <f t="shared" si="1234"/>
        <v>grey</v>
      </c>
      <c r="GU464" s="633" t="str">
        <f t="shared" si="1234"/>
        <v>grey</v>
      </c>
      <c r="GV464" s="633" t="str">
        <f t="shared" si="1234"/>
        <v>grey</v>
      </c>
      <c r="GW464" s="633" t="str">
        <f t="shared" si="1234"/>
        <v>grey</v>
      </c>
      <c r="GX464" s="633" t="str">
        <f t="shared" si="1234"/>
        <v>grey</v>
      </c>
      <c r="GY464" s="633" t="str">
        <f t="shared" si="1234"/>
        <v>grey</v>
      </c>
      <c r="GZ464" s="633" t="str">
        <f t="shared" si="1234"/>
        <v>grey</v>
      </c>
      <c r="HA464" s="633" t="str">
        <f t="shared" si="1234"/>
        <v>grey</v>
      </c>
      <c r="HB464" s="633" t="str">
        <f t="shared" si="1234"/>
        <v>grey</v>
      </c>
      <c r="HC464" s="633" t="str">
        <f t="shared" si="1234"/>
        <v>grey</v>
      </c>
      <c r="HD464" s="633" t="str">
        <f t="shared" si="1234"/>
        <v>grey</v>
      </c>
      <c r="HE464" s="633" t="str">
        <f t="shared" si="1234"/>
        <v>grey</v>
      </c>
      <c r="HF464" s="633" t="str">
        <f t="shared" si="1234"/>
        <v>grey</v>
      </c>
      <c r="HG464" s="633" t="str">
        <f t="shared" si="1234"/>
        <v>grey</v>
      </c>
      <c r="HH464" s="633" t="str">
        <f t="shared" si="1234"/>
        <v>grey</v>
      </c>
      <c r="HI464" s="633" t="str">
        <f t="shared" si="1234"/>
        <v>grey</v>
      </c>
      <c r="HJ464" s="633" t="str">
        <f t="shared" si="1234"/>
        <v>grey</v>
      </c>
      <c r="HK464" s="633" t="str">
        <f t="shared" si="1234"/>
        <v>grey</v>
      </c>
      <c r="HL464" s="633" t="str">
        <f t="shared" si="1234"/>
        <v>grey</v>
      </c>
      <c r="HM464" s="633" t="str">
        <f t="shared" si="1234"/>
        <v>grey</v>
      </c>
      <c r="HN464" s="633" t="str">
        <f t="shared" si="1234"/>
        <v>grey</v>
      </c>
      <c r="HO464" s="633" t="str">
        <f t="shared" si="1234"/>
        <v>grey</v>
      </c>
      <c r="HP464" s="633" t="str">
        <f t="shared" si="1234"/>
        <v>grey</v>
      </c>
      <c r="HQ464" s="633" t="str">
        <f t="shared" si="1234"/>
        <v>grey</v>
      </c>
      <c r="HR464" s="633" t="str">
        <f t="shared" si="1234"/>
        <v>grey</v>
      </c>
      <c r="HS464" s="1163"/>
      <c r="HT464" s="1152"/>
      <c r="HU464" s="1161"/>
    </row>
    <row r="465" spans="2:229">
      <c r="B465" s="1175" t="str">
        <f>IFERROR(INDEX($DV:$DV,ROW()),"")&amp;""</f>
        <v/>
      </c>
      <c r="C465" s="1176"/>
      <c r="D465" s="1177" t="str">
        <f>IFERROR(INDEX($DX:$DX,ROW()),"")&amp;""</f>
        <v/>
      </c>
      <c r="E465" s="1176"/>
      <c r="F465" s="1175" t="str">
        <f>IFERROR(INDEX($DZ:$DZ,ROW()),"")&amp;""</f>
        <v/>
      </c>
      <c r="G465" s="1176"/>
      <c r="H465" s="1175" t="str">
        <f>IFERROR(INDEX($EB:$EB,ROW()),"")&amp;""</f>
        <v/>
      </c>
      <c r="I465" s="1176"/>
      <c r="J465" s="1175" t="str">
        <f>IFERROR(INDEX($ED:$ED,ROW()),"")&amp;""</f>
        <v/>
      </c>
      <c r="K465" s="1176"/>
      <c r="L465" s="1175" t="str">
        <f>IFERROR(INDEX($EF:$EF,ROW()),"")&amp;""</f>
        <v/>
      </c>
      <c r="M465" s="1176"/>
      <c r="N465" s="30"/>
      <c r="O465" s="1151">
        <v>5</v>
      </c>
      <c r="P465" s="1151" t="str">
        <f>IFERROR(INDEX(内線情報!$C$5:$C$54,MATCH($Q465,内線情報!$B$5:$B$54,0)),"")&amp;""</f>
        <v/>
      </c>
      <c r="Q465" s="1160"/>
      <c r="R465" s="1151" t="str">
        <f>IFERROR(INDEX(内線情報!$D$5:$D$54,MATCH($Q465,内線情報!$B$5:$B$54,0)),"")&amp;""</f>
        <v/>
      </c>
      <c r="S465" s="634" t="s">
        <v>643</v>
      </c>
      <c r="T465" s="634" t="s">
        <v>643</v>
      </c>
      <c r="U465" s="634" t="s">
        <v>643</v>
      </c>
      <c r="V465" s="634" t="s">
        <v>643</v>
      </c>
      <c r="W465" s="634" t="s">
        <v>643</v>
      </c>
      <c r="X465" s="634" t="s">
        <v>643</v>
      </c>
      <c r="Y465" s="634" t="s">
        <v>643</v>
      </c>
      <c r="Z465" s="634" t="s">
        <v>643</v>
      </c>
      <c r="AA465" s="634" t="s">
        <v>643</v>
      </c>
      <c r="AB465" s="634" t="s">
        <v>643</v>
      </c>
      <c r="AC465" s="634" t="s">
        <v>643</v>
      </c>
      <c r="AD465" s="634" t="s">
        <v>643</v>
      </c>
      <c r="AE465" s="634" t="s">
        <v>643</v>
      </c>
      <c r="AF465" s="634" t="s">
        <v>643</v>
      </c>
      <c r="AG465" s="634" t="s">
        <v>643</v>
      </c>
      <c r="AH465" s="634" t="s">
        <v>643</v>
      </c>
      <c r="AI465" s="634" t="s">
        <v>643</v>
      </c>
      <c r="AJ465" s="634" t="s">
        <v>643</v>
      </c>
      <c r="AK465" s="634" t="s">
        <v>643</v>
      </c>
      <c r="AL465" s="634" t="s">
        <v>643</v>
      </c>
      <c r="AM465" s="634" t="s">
        <v>643</v>
      </c>
      <c r="AN465" s="634" t="s">
        <v>643</v>
      </c>
      <c r="AO465" s="634" t="s">
        <v>643</v>
      </c>
      <c r="AP465" s="634" t="s">
        <v>643</v>
      </c>
      <c r="AQ465" s="634" t="s">
        <v>643</v>
      </c>
      <c r="AR465" s="634" t="s">
        <v>643</v>
      </c>
      <c r="AS465" s="634" t="s">
        <v>643</v>
      </c>
      <c r="AT465" s="634" t="s">
        <v>643</v>
      </c>
      <c r="AU465" s="634" t="s">
        <v>643</v>
      </c>
      <c r="AV465" s="634" t="s">
        <v>643</v>
      </c>
      <c r="AW465" s="634" t="s">
        <v>643</v>
      </c>
      <c r="AX465" s="634" t="s">
        <v>643</v>
      </c>
      <c r="AY465" s="634" t="s">
        <v>643</v>
      </c>
      <c r="AZ465" s="634" t="s">
        <v>643</v>
      </c>
      <c r="BA465" s="634" t="s">
        <v>643</v>
      </c>
      <c r="BB465" s="634" t="s">
        <v>643</v>
      </c>
      <c r="BC465" s="1178" t="s">
        <v>643</v>
      </c>
      <c r="BD465" s="1151" t="str">
        <f>IFERROR(IF(Q465="","",IF(ISBLANK(INDEX(内線情報!$G$5:$G$54,Q465)),1,DS465)),"")&amp;""</f>
        <v/>
      </c>
      <c r="BE465" s="1180"/>
      <c r="BP465" s="50" t="e">
        <f>INDEX(番号!$CA$5:$CB$44,C464,2)</f>
        <v>#VALUE!</v>
      </c>
      <c r="BQ465" s="50" t="str">
        <f>IF(C464="","",IF(BP465="",INDEX(番号!$CA$44:$CB463,C464,2),BP465))</f>
        <v/>
      </c>
      <c r="BR465" s="50" t="e">
        <f>INDEX(番号!$CC$5:$CE$52,C464,3)</f>
        <v>#VALUE!</v>
      </c>
      <c r="BS465" s="50" t="str">
        <f>IF(C464="","",IF(BR465="0",INDEX(番号!$CC$5:$CE$52,C464,2),BR465))&amp;""</f>
        <v/>
      </c>
      <c r="BT465" s="50" t="e">
        <f>INDEX(番号!$CA$5:$CB$44,E464,2)</f>
        <v>#VALUE!</v>
      </c>
      <c r="BU465" s="50" t="str">
        <f>IF(E464="","",IF(BT465="",INDEX(番号!$CA$44:$CB463,E464,2),BT465))&amp;""</f>
        <v/>
      </c>
      <c r="BV465" s="50" t="e">
        <f>INDEX(番号!$CC$5:$CE$52,E464,3)</f>
        <v>#VALUE!</v>
      </c>
      <c r="BW465" s="50" t="str">
        <f>IF(E464="","",IF(BV465="0",INDEX(番号!$CC$5:$CE$52,E464,2),BV465))&amp;""</f>
        <v/>
      </c>
      <c r="BX465" s="50" t="e">
        <f>INDEX(番号!$CA$5:$CB$44,G464,2)</f>
        <v>#VALUE!</v>
      </c>
      <c r="BY465" s="50" t="str">
        <f>IF(G464="","",IF(BX465="",INDEX(番号!$CA$44:$CB463,G464,2),BX465))&amp;""</f>
        <v/>
      </c>
      <c r="BZ465" s="50" t="e">
        <f>INDEX(番号!$CC$5:$CE$52,G464,3)</f>
        <v>#VALUE!</v>
      </c>
      <c r="CA465" s="50" t="str">
        <f>IF(G464="","",IF(BZ465="0",INDEX(番号!$CC$5:$CE$52,G464,2),BZ465))&amp;""</f>
        <v/>
      </c>
      <c r="CB465" s="50" t="e">
        <f>INDEX(番号!$CA$5:$CB$44,I464,2)</f>
        <v>#VALUE!</v>
      </c>
      <c r="CC465" s="50" t="str">
        <f>IF(I464="","",IF(CB465="",INDEX(番号!$CA$44:$CB463,I464,2),CB465))&amp;""</f>
        <v/>
      </c>
      <c r="CD465" s="50" t="e">
        <f>INDEX(番号!$CC$5:$CE$52,I464,3)</f>
        <v>#VALUE!</v>
      </c>
      <c r="CE465" s="50" t="str">
        <f>IF(I464="","",IF(CD465="0",INDEX(番号!$CC$5:$CE$52,I464,2),CD465))&amp;""</f>
        <v/>
      </c>
      <c r="CF465" s="50" t="e">
        <f>INDEX(番号!$CA$5:$CB$44,K464,2)</f>
        <v>#VALUE!</v>
      </c>
      <c r="CG465" s="50" t="str">
        <f>IF(K464="","",IF(CF465="",INDEX(番号!$CA$5:$CB$44,K464,1),CF465))&amp;""</f>
        <v/>
      </c>
      <c r="CH465" s="50" t="e">
        <f>INDEX(番号!$CC$5:$CE$52,K464,3)</f>
        <v>#VALUE!</v>
      </c>
      <c r="CI465" s="50" t="str">
        <f>IF(K464="","",IF(CH465="0",INDEX(番号!$CC$5:$CE$52,K464,2),CH465))&amp;""</f>
        <v/>
      </c>
      <c r="CJ465" s="50" t="e">
        <f>INDEX(番号!$CA$5:$CB$44,M464,2)</f>
        <v>#VALUE!</v>
      </c>
      <c r="CK465" s="50" t="str">
        <f>IF(M464="","",IF(CJ465="",INDEX(番号!$CA$5:$CB$44,M464,1),CJ465))&amp;""</f>
        <v/>
      </c>
      <c r="CL465" s="50" t="e">
        <f>INDEX(番号!$CC$5:$CE$52,M464,3)</f>
        <v>#VALUE!</v>
      </c>
      <c r="CM465" s="50" t="str">
        <f>IF(M464="","",IF(CL465="0",INDEX(番号!$CC$5:$CE$52,M464,2),CL465))&amp;""</f>
        <v/>
      </c>
      <c r="DA465" s="1153" t="str">
        <f>IF(DA463="grey","grey","")</f>
        <v>grey</v>
      </c>
      <c r="DB465" s="1154"/>
      <c r="DC465" s="1153" t="str">
        <f>IF(DC463="grey","grey","")</f>
        <v>grey</v>
      </c>
      <c r="DD465" s="1154"/>
      <c r="DE465" s="1153" t="str">
        <f>IF(DE463="grey","grey","")</f>
        <v>grey</v>
      </c>
      <c r="DF465" s="1154"/>
      <c r="DG465" s="1153" t="str">
        <f>IF(DG463="grey","grey","")</f>
        <v>grey</v>
      </c>
      <c r="DH465" s="1154"/>
      <c r="DI465" s="1153" t="str">
        <f>IF(DI463="grey","grey","")</f>
        <v>grey</v>
      </c>
      <c r="DJ465" s="1154"/>
      <c r="DK465" s="1153" t="str">
        <f>IF(DK463="grey","grey","")</f>
        <v>grey</v>
      </c>
      <c r="DL465" s="1154"/>
      <c r="DM465" s="22" t="str">
        <f>IFERROR(INDEX(内線情報!$BL$5:$BL$41,MATCH(R465,内線情報!$AI$5:$AI$43,0),1),"")</f>
        <v/>
      </c>
      <c r="DS465" s="1141" t="e">
        <f>INDEX(内線情報!$G$5:$G$54,MATCH(Q465,DK,0))</f>
        <v>#N/A</v>
      </c>
      <c r="DV465" s="1153" t="str">
        <f>IF(B464="DK",BQ465,IF(B464="NK",BS465,""))</f>
        <v/>
      </c>
      <c r="DW465" s="1154"/>
      <c r="DX465" s="1155" t="str">
        <f>IF(D464="DK",BU465,IF(D464="NK",BW465,""))</f>
        <v/>
      </c>
      <c r="DY465" s="1156"/>
      <c r="DZ465" s="1155" t="str">
        <f>IF(F464="DK",BY465,IF(F464="NK",CA465,""))</f>
        <v/>
      </c>
      <c r="EA465" s="1156"/>
      <c r="EB465" s="1155" t="str">
        <f>IF(H464="DK",CC465,IF(H464="NK",CE465,""))</f>
        <v/>
      </c>
      <c r="EC465" s="1156"/>
      <c r="ED465" s="1155" t="str">
        <f>IF(J464="DK",CG465,IF(J464="NK",CI465,""))</f>
        <v/>
      </c>
      <c r="EE465" s="1156"/>
      <c r="EF465" s="1155" t="str">
        <f>IF(L464="DK",CK465,IF(L464="NK",CM465,""))</f>
        <v/>
      </c>
      <c r="EG465" s="1156"/>
      <c r="ET465" s="1153"/>
      <c r="EU465" s="1154"/>
      <c r="EV465" s="1153"/>
      <c r="EW465" s="1154"/>
      <c r="EX465" s="1153"/>
      <c r="EY465" s="1154"/>
      <c r="EZ465" s="1153"/>
      <c r="FA465" s="1154"/>
      <c r="FB465" s="1153"/>
      <c r="FC465" s="1154"/>
      <c r="FD465" s="1153"/>
      <c r="FE465" s="1154"/>
      <c r="FF465" s="411"/>
      <c r="FG465" s="411"/>
      <c r="FH465" s="411"/>
      <c r="FI465" s="411"/>
      <c r="FJ465" s="411"/>
      <c r="FK465" s="411"/>
      <c r="FL465" s="411"/>
      <c r="FM465" s="411"/>
      <c r="FN465" s="411"/>
      <c r="FO465" s="411"/>
      <c r="FP465" s="411"/>
      <c r="FQ465" s="411"/>
      <c r="FR465" s="1153"/>
      <c r="FS465" s="1154"/>
      <c r="FT465" s="1153"/>
      <c r="FU465" s="1154"/>
      <c r="FV465" s="1153"/>
      <c r="FW465" s="1154"/>
      <c r="FX465" s="1153"/>
      <c r="FY465" s="1154"/>
      <c r="FZ465" s="1153"/>
      <c r="GA465" s="1154"/>
      <c r="GB465" s="1153"/>
      <c r="GC465" s="1154"/>
      <c r="GE465" s="1151" t="str">
        <f>IF($GF465="grey","grey","")</f>
        <v>grey</v>
      </c>
      <c r="GF465" s="1151" t="str">
        <f>IF($GG465="grey","grey","")</f>
        <v>grey</v>
      </c>
      <c r="GG465" s="1160" t="str">
        <f>IF(Q465="","grey",IF(COUNTIF(Q:Q,Q465)&gt;1,"red",IF(COUNTIF(_DK,Q465)&gt;0,"","red")))</f>
        <v>grey</v>
      </c>
      <c r="GH465" s="1151" t="str">
        <f>IF($GF465="grey","grey","")</f>
        <v>grey</v>
      </c>
      <c r="GI465" s="633" t="str">
        <f t="shared" ref="GI465:HR465" si="1235">IF(GI454="grey","grey",IF($GG465="grey","grey",IF(S465="","yellow",IF(COUNTIF($CT$6:$CT$21,S465)&gt;0,"","red"))))</f>
        <v>grey</v>
      </c>
      <c r="GJ465" s="633" t="str">
        <f t="shared" si="1235"/>
        <v>grey</v>
      </c>
      <c r="GK465" s="633" t="str">
        <f t="shared" si="1235"/>
        <v>grey</v>
      </c>
      <c r="GL465" s="633" t="str">
        <f t="shared" si="1235"/>
        <v>grey</v>
      </c>
      <c r="GM465" s="633" t="str">
        <f t="shared" si="1235"/>
        <v>grey</v>
      </c>
      <c r="GN465" s="633" t="str">
        <f t="shared" si="1235"/>
        <v>grey</v>
      </c>
      <c r="GO465" s="633" t="str">
        <f t="shared" si="1235"/>
        <v>grey</v>
      </c>
      <c r="GP465" s="633" t="str">
        <f t="shared" si="1235"/>
        <v>grey</v>
      </c>
      <c r="GQ465" s="633" t="str">
        <f t="shared" si="1235"/>
        <v>grey</v>
      </c>
      <c r="GR465" s="633" t="str">
        <f t="shared" si="1235"/>
        <v>grey</v>
      </c>
      <c r="GS465" s="633" t="str">
        <f t="shared" si="1235"/>
        <v>grey</v>
      </c>
      <c r="GT465" s="633" t="str">
        <f t="shared" si="1235"/>
        <v>grey</v>
      </c>
      <c r="GU465" s="633" t="str">
        <f t="shared" si="1235"/>
        <v>grey</v>
      </c>
      <c r="GV465" s="633" t="str">
        <f t="shared" si="1235"/>
        <v>grey</v>
      </c>
      <c r="GW465" s="633" t="str">
        <f t="shared" si="1235"/>
        <v>grey</v>
      </c>
      <c r="GX465" s="633" t="str">
        <f t="shared" si="1235"/>
        <v>grey</v>
      </c>
      <c r="GY465" s="633" t="str">
        <f t="shared" si="1235"/>
        <v>grey</v>
      </c>
      <c r="GZ465" s="633" t="str">
        <f t="shared" si="1235"/>
        <v>grey</v>
      </c>
      <c r="HA465" s="633" t="str">
        <f t="shared" si="1235"/>
        <v>grey</v>
      </c>
      <c r="HB465" s="633" t="str">
        <f t="shared" si="1235"/>
        <v>grey</v>
      </c>
      <c r="HC465" s="633" t="str">
        <f t="shared" si="1235"/>
        <v>grey</v>
      </c>
      <c r="HD465" s="633" t="str">
        <f t="shared" si="1235"/>
        <v>grey</v>
      </c>
      <c r="HE465" s="633" t="str">
        <f t="shared" si="1235"/>
        <v>grey</v>
      </c>
      <c r="HF465" s="633" t="str">
        <f t="shared" si="1235"/>
        <v>grey</v>
      </c>
      <c r="HG465" s="633" t="str">
        <f t="shared" si="1235"/>
        <v>grey</v>
      </c>
      <c r="HH465" s="633" t="str">
        <f t="shared" si="1235"/>
        <v>grey</v>
      </c>
      <c r="HI465" s="633" t="str">
        <f t="shared" si="1235"/>
        <v>grey</v>
      </c>
      <c r="HJ465" s="633" t="str">
        <f t="shared" si="1235"/>
        <v>grey</v>
      </c>
      <c r="HK465" s="633" t="str">
        <f t="shared" si="1235"/>
        <v>grey</v>
      </c>
      <c r="HL465" s="633" t="str">
        <f t="shared" si="1235"/>
        <v>grey</v>
      </c>
      <c r="HM465" s="633" t="str">
        <f t="shared" si="1235"/>
        <v>grey</v>
      </c>
      <c r="HN465" s="633" t="str">
        <f t="shared" si="1235"/>
        <v>grey</v>
      </c>
      <c r="HO465" s="633" t="str">
        <f t="shared" si="1235"/>
        <v>grey</v>
      </c>
      <c r="HP465" s="633" t="str">
        <f t="shared" si="1235"/>
        <v>grey</v>
      </c>
      <c r="HQ465" s="633" t="str">
        <f t="shared" si="1235"/>
        <v>grey</v>
      </c>
      <c r="HR465" s="633" t="str">
        <f t="shared" si="1235"/>
        <v>grey</v>
      </c>
      <c r="HS465" s="1162" t="str">
        <f t="shared" ref="HS465" si="1236">IF($GG465="grey","grey",IF(BC465="","",IF(COUNTIF($CV$6:$CV$7,BC465)&gt;0,"","red")))</f>
        <v>grey</v>
      </c>
      <c r="HT465" s="1151" t="str">
        <f t="shared" ref="HT465:HU465" si="1237">IF($GG465="grey","grey","")</f>
        <v>grey</v>
      </c>
      <c r="HU465" s="1160" t="str">
        <f t="shared" si="1237"/>
        <v>grey</v>
      </c>
    </row>
    <row r="466" spans="2:229">
      <c r="B466" s="1175" t="str">
        <f>IFERROR(INDEX($DV:$DV,ROW()),"")&amp;""</f>
        <v/>
      </c>
      <c r="C466" s="1176"/>
      <c r="D466" s="1177" t="str">
        <f>IFERROR(INDEX($DX:$DX,ROW()),"")&amp;""</f>
        <v/>
      </c>
      <c r="E466" s="1176"/>
      <c r="F466" s="1175" t="str">
        <f>IFERROR(INDEX($DZ:$DZ,ROW()),"")&amp;""</f>
        <v/>
      </c>
      <c r="G466" s="1176"/>
      <c r="H466" s="1175" t="str">
        <f>IFERROR(INDEX($EB:$EB,ROW()),"")&amp;""</f>
        <v/>
      </c>
      <c r="I466" s="1176"/>
      <c r="J466" s="1175" t="str">
        <f>IFERROR(INDEX($ED:$ED,ROW()),"")&amp;""</f>
        <v/>
      </c>
      <c r="K466" s="1176"/>
      <c r="L466" s="1175" t="str">
        <f>IFERROR(INDEX($EF:$EF,ROW()),"")&amp;""</f>
        <v/>
      </c>
      <c r="M466" s="1176"/>
      <c r="O466" s="1152"/>
      <c r="P466" s="1152"/>
      <c r="Q466" s="1161"/>
      <c r="R466" s="1152"/>
      <c r="S466" s="635" t="s">
        <v>643</v>
      </c>
      <c r="T466" s="635" t="s">
        <v>643</v>
      </c>
      <c r="U466" s="635" t="s">
        <v>643</v>
      </c>
      <c r="V466" s="635" t="s">
        <v>643</v>
      </c>
      <c r="W466" s="635" t="s">
        <v>643</v>
      </c>
      <c r="X466" s="635" t="s">
        <v>643</v>
      </c>
      <c r="Y466" s="635" t="s">
        <v>643</v>
      </c>
      <c r="Z466" s="635" t="s">
        <v>643</v>
      </c>
      <c r="AA466" s="635" t="s">
        <v>643</v>
      </c>
      <c r="AB466" s="635" t="s">
        <v>643</v>
      </c>
      <c r="AC466" s="635" t="s">
        <v>643</v>
      </c>
      <c r="AD466" s="635" t="s">
        <v>643</v>
      </c>
      <c r="AE466" s="635" t="s">
        <v>643</v>
      </c>
      <c r="AF466" s="635" t="s">
        <v>643</v>
      </c>
      <c r="AG466" s="635" t="s">
        <v>643</v>
      </c>
      <c r="AH466" s="635" t="s">
        <v>643</v>
      </c>
      <c r="AI466" s="635" t="s">
        <v>643</v>
      </c>
      <c r="AJ466" s="635" t="s">
        <v>643</v>
      </c>
      <c r="AK466" s="635" t="s">
        <v>643</v>
      </c>
      <c r="AL466" s="635" t="s">
        <v>643</v>
      </c>
      <c r="AM466" s="635" t="s">
        <v>643</v>
      </c>
      <c r="AN466" s="635" t="s">
        <v>643</v>
      </c>
      <c r="AO466" s="635" t="s">
        <v>643</v>
      </c>
      <c r="AP466" s="635" t="s">
        <v>643</v>
      </c>
      <c r="AQ466" s="635" t="s">
        <v>643</v>
      </c>
      <c r="AR466" s="635" t="s">
        <v>643</v>
      </c>
      <c r="AS466" s="635" t="s">
        <v>643</v>
      </c>
      <c r="AT466" s="635" t="s">
        <v>643</v>
      </c>
      <c r="AU466" s="635" t="s">
        <v>643</v>
      </c>
      <c r="AV466" s="635" t="s">
        <v>643</v>
      </c>
      <c r="AW466" s="635" t="s">
        <v>643</v>
      </c>
      <c r="AX466" s="635" t="s">
        <v>643</v>
      </c>
      <c r="AY466" s="635" t="s">
        <v>643</v>
      </c>
      <c r="AZ466" s="635" t="s">
        <v>643</v>
      </c>
      <c r="BA466" s="635" t="s">
        <v>643</v>
      </c>
      <c r="BB466" s="635" t="s">
        <v>643</v>
      </c>
      <c r="BC466" s="1179"/>
      <c r="BD466" s="1152"/>
      <c r="BE466" s="1181"/>
      <c r="BP466" s="50" t="s">
        <v>585</v>
      </c>
      <c r="BQ466" s="50" t="str">
        <f>IF(C464="","",INDEX(外線情報!$K$5:$K$16,C464,1))&amp;""</f>
        <v/>
      </c>
      <c r="BR466" s="50" t="s">
        <v>417</v>
      </c>
      <c r="BS466" s="50" t="str">
        <f>IF(C464="","",INDEX(NK･NKG!$CG$5:$CG$52,C464,1))&amp;""</f>
        <v/>
      </c>
      <c r="BT466" s="50" t="s">
        <v>585</v>
      </c>
      <c r="BU466" s="50" t="str">
        <f>IF(E464="","",INDEX(外線情報!$K$5:$K$16,E464,1))&amp;""</f>
        <v/>
      </c>
      <c r="BV466" s="50" t="s">
        <v>417</v>
      </c>
      <c r="BW466" s="50" t="str">
        <f>IF(E464="","",INDEX(NK･NKG!$CG$5:$CG$52,E464,1))&amp;""</f>
        <v/>
      </c>
      <c r="BX466" s="50" t="s">
        <v>585</v>
      </c>
      <c r="BY466" s="50" t="str">
        <f>IF(G464="","",INDEX(外線情報!$K$5:$K$16,G464,1))&amp;""</f>
        <v/>
      </c>
      <c r="BZ466" s="50" t="s">
        <v>417</v>
      </c>
      <c r="CA466" s="50" t="str">
        <f>IF(G464="","",INDEX(NK･NKG!$CG$5:$CG$52,G464,1))&amp;""</f>
        <v/>
      </c>
      <c r="CB466" s="50" t="s">
        <v>585</v>
      </c>
      <c r="CC466" s="50" t="str">
        <f>IF(I464="","",INDEX(外線情報!$K$5:$K$16,I464,1))&amp;""</f>
        <v/>
      </c>
      <c r="CD466" s="50" t="s">
        <v>417</v>
      </c>
      <c r="CE466" s="50" t="str">
        <f>IF(I464="","",INDEX(NK･NKG!$CG$5:$CG$52,I464,1))&amp;""</f>
        <v/>
      </c>
      <c r="CF466" s="50" t="s">
        <v>585</v>
      </c>
      <c r="CG466" s="50" t="str">
        <f>IF(K464="","",INDEX(外線情報!$K$5:$K$16,K464,1))&amp;""</f>
        <v/>
      </c>
      <c r="CH466" s="50" t="s">
        <v>417</v>
      </c>
      <c r="CI466" s="50" t="str">
        <f>IF(K464="","",INDEX(NK･NKG!$CG$5:$CG$52,K464,1))&amp;""</f>
        <v/>
      </c>
      <c r="CJ466" s="50" t="s">
        <v>585</v>
      </c>
      <c r="CK466" s="50" t="str">
        <f>IF(M464="","",INDEX(外線情報!$K$5:$K$16,M464,1))&amp;""</f>
        <v/>
      </c>
      <c r="CL466" s="50" t="s">
        <v>417</v>
      </c>
      <c r="CM466" s="50" t="str">
        <f>IF(M464="","",INDEX(NK･NKG!$CG$5:$CG$52,M464,1))&amp;""</f>
        <v/>
      </c>
      <c r="DA466" s="1153" t="str">
        <f t="shared" ref="DA466" si="1238">IF(DA463="grey","grey","")</f>
        <v>grey</v>
      </c>
      <c r="DB466" s="1154"/>
      <c r="DC466" s="1153" t="str">
        <f t="shared" ref="DC466" si="1239">IF(DC463="grey","grey","")</f>
        <v>grey</v>
      </c>
      <c r="DD466" s="1154"/>
      <c r="DE466" s="1153" t="str">
        <f t="shared" ref="DE466" si="1240">IF(DE463="grey","grey","")</f>
        <v>grey</v>
      </c>
      <c r="DF466" s="1154"/>
      <c r="DG466" s="1153" t="str">
        <f t="shared" ref="DG466" si="1241">IF(DG463="grey","grey","")</f>
        <v>grey</v>
      </c>
      <c r="DH466" s="1154"/>
      <c r="DI466" s="1153" t="str">
        <f t="shared" ref="DI466" si="1242">IF(DI463="grey","grey","")</f>
        <v>grey</v>
      </c>
      <c r="DJ466" s="1154"/>
      <c r="DK466" s="1153" t="str">
        <f t="shared" ref="DK466" si="1243">IF(DK463="grey","grey","")</f>
        <v>grey</v>
      </c>
      <c r="DL466" s="1154"/>
      <c r="DM466" s="22" t="str">
        <f>IFERROR(INDEX(内線情報!$BL$5:$BL$41,MATCH(R466,内線情報!$AI$5:$AI$43,0),1),"")</f>
        <v/>
      </c>
      <c r="DS466" s="1141"/>
      <c r="DV466" s="1153" t="str">
        <f>IF(B464="IK",BQ466,IF(B464="NK",BS466,""))</f>
        <v/>
      </c>
      <c r="DW466" s="1154"/>
      <c r="DX466" s="1155" t="str">
        <f>IF(D464="IK",BU466,IF(D464="NK",BW466,""))</f>
        <v/>
      </c>
      <c r="DY466" s="1156"/>
      <c r="DZ466" s="1155" t="str">
        <f>IF(F464="IK",BY466,IF(F464="NK",CA466,""))</f>
        <v/>
      </c>
      <c r="EA466" s="1156"/>
      <c r="EB466" s="1155" t="str">
        <f>IF(H464="IK",CC466,IF(H464="NK",CE466,""))</f>
        <v/>
      </c>
      <c r="EC466" s="1156"/>
      <c r="ED466" s="1155" t="str">
        <f>IF(J464="IK",CG466,IF(J464="NK",CI466,""))</f>
        <v/>
      </c>
      <c r="EE466" s="1156"/>
      <c r="EF466" s="1155" t="str">
        <f>IF(L464="IK",CK466,IF(L464="NK",CM466,""))</f>
        <v/>
      </c>
      <c r="EG466" s="1156"/>
      <c r="ET466" s="1153"/>
      <c r="EU466" s="1154"/>
      <c r="EV466" s="1153"/>
      <c r="EW466" s="1154"/>
      <c r="EX466" s="1153"/>
      <c r="EY466" s="1154"/>
      <c r="EZ466" s="1153"/>
      <c r="FA466" s="1154"/>
      <c r="FB466" s="1153"/>
      <c r="FC466" s="1154"/>
      <c r="FD466" s="1153"/>
      <c r="FE466" s="1154"/>
      <c r="FF466" s="411"/>
      <c r="FG466" s="411"/>
      <c r="FH466" s="411"/>
      <c r="FI466" s="411"/>
      <c r="FJ466" s="411"/>
      <c r="FK466" s="411"/>
      <c r="FL466" s="411"/>
      <c r="FM466" s="411"/>
      <c r="FN466" s="411"/>
      <c r="FO466" s="411"/>
      <c r="FP466" s="411"/>
      <c r="FQ466" s="411"/>
      <c r="FR466" s="1153"/>
      <c r="FS466" s="1154"/>
      <c r="FT466" s="1153"/>
      <c r="FU466" s="1154"/>
      <c r="FV466" s="1153"/>
      <c r="FW466" s="1154"/>
      <c r="FX466" s="1153"/>
      <c r="FY466" s="1154"/>
      <c r="FZ466" s="1153"/>
      <c r="GA466" s="1154"/>
      <c r="GB466" s="1153"/>
      <c r="GC466" s="1154"/>
      <c r="GE466" s="1152"/>
      <c r="GF466" s="1152"/>
      <c r="GG466" s="1161"/>
      <c r="GH466" s="1152"/>
      <c r="GI466" s="633" t="str">
        <f t="shared" ref="GI466:HR466" si="1244">IF(GI454="grey","grey",IF($GG465="grey","grey",IF(S466="","yellow",IF(COUNTIF($CW$6:$CW$7,S466)&gt;0,"","red"))))</f>
        <v>grey</v>
      </c>
      <c r="GJ466" s="633" t="str">
        <f t="shared" si="1244"/>
        <v>grey</v>
      </c>
      <c r="GK466" s="633" t="str">
        <f t="shared" si="1244"/>
        <v>grey</v>
      </c>
      <c r="GL466" s="633" t="str">
        <f t="shared" si="1244"/>
        <v>grey</v>
      </c>
      <c r="GM466" s="633" t="str">
        <f t="shared" si="1244"/>
        <v>grey</v>
      </c>
      <c r="GN466" s="633" t="str">
        <f t="shared" si="1244"/>
        <v>grey</v>
      </c>
      <c r="GO466" s="633" t="str">
        <f t="shared" si="1244"/>
        <v>grey</v>
      </c>
      <c r="GP466" s="633" t="str">
        <f t="shared" si="1244"/>
        <v>grey</v>
      </c>
      <c r="GQ466" s="633" t="str">
        <f t="shared" si="1244"/>
        <v>grey</v>
      </c>
      <c r="GR466" s="633" t="str">
        <f t="shared" si="1244"/>
        <v>grey</v>
      </c>
      <c r="GS466" s="633" t="str">
        <f t="shared" si="1244"/>
        <v>grey</v>
      </c>
      <c r="GT466" s="633" t="str">
        <f t="shared" si="1244"/>
        <v>grey</v>
      </c>
      <c r="GU466" s="633" t="str">
        <f t="shared" si="1244"/>
        <v>grey</v>
      </c>
      <c r="GV466" s="633" t="str">
        <f t="shared" si="1244"/>
        <v>grey</v>
      </c>
      <c r="GW466" s="633" t="str">
        <f t="shared" si="1244"/>
        <v>grey</v>
      </c>
      <c r="GX466" s="633" t="str">
        <f t="shared" si="1244"/>
        <v>grey</v>
      </c>
      <c r="GY466" s="633" t="str">
        <f t="shared" si="1244"/>
        <v>grey</v>
      </c>
      <c r="GZ466" s="633" t="str">
        <f t="shared" si="1244"/>
        <v>grey</v>
      </c>
      <c r="HA466" s="633" t="str">
        <f t="shared" si="1244"/>
        <v>grey</v>
      </c>
      <c r="HB466" s="633" t="str">
        <f t="shared" si="1244"/>
        <v>grey</v>
      </c>
      <c r="HC466" s="633" t="str">
        <f t="shared" si="1244"/>
        <v>grey</v>
      </c>
      <c r="HD466" s="633" t="str">
        <f t="shared" si="1244"/>
        <v>grey</v>
      </c>
      <c r="HE466" s="633" t="str">
        <f t="shared" si="1244"/>
        <v>grey</v>
      </c>
      <c r="HF466" s="633" t="str">
        <f t="shared" si="1244"/>
        <v>grey</v>
      </c>
      <c r="HG466" s="633" t="str">
        <f t="shared" si="1244"/>
        <v>grey</v>
      </c>
      <c r="HH466" s="633" t="str">
        <f t="shared" si="1244"/>
        <v>grey</v>
      </c>
      <c r="HI466" s="633" t="str">
        <f t="shared" si="1244"/>
        <v>grey</v>
      </c>
      <c r="HJ466" s="633" t="str">
        <f t="shared" si="1244"/>
        <v>grey</v>
      </c>
      <c r="HK466" s="633" t="str">
        <f t="shared" si="1244"/>
        <v>grey</v>
      </c>
      <c r="HL466" s="633" t="str">
        <f t="shared" si="1244"/>
        <v>grey</v>
      </c>
      <c r="HM466" s="633" t="str">
        <f t="shared" si="1244"/>
        <v>grey</v>
      </c>
      <c r="HN466" s="633" t="str">
        <f t="shared" si="1244"/>
        <v>grey</v>
      </c>
      <c r="HO466" s="633" t="str">
        <f t="shared" si="1244"/>
        <v>grey</v>
      </c>
      <c r="HP466" s="633" t="str">
        <f t="shared" si="1244"/>
        <v>grey</v>
      </c>
      <c r="HQ466" s="633" t="str">
        <f t="shared" si="1244"/>
        <v>grey</v>
      </c>
      <c r="HR466" s="633" t="str">
        <f t="shared" si="1244"/>
        <v>grey</v>
      </c>
      <c r="HS466" s="1163"/>
      <c r="HT466" s="1152"/>
      <c r="HU466" s="1161"/>
    </row>
    <row r="467" spans="2:229">
      <c r="B467" s="1184" t="s">
        <v>1318</v>
      </c>
      <c r="C467" s="1185"/>
      <c r="D467" s="1182" t="s">
        <v>1318</v>
      </c>
      <c r="E467" s="1183"/>
      <c r="F467" s="1184" t="s">
        <v>1318</v>
      </c>
      <c r="G467" s="1185"/>
      <c r="H467" s="1182" t="s">
        <v>1318</v>
      </c>
      <c r="I467" s="1183"/>
      <c r="J467" s="1184" t="s">
        <v>1318</v>
      </c>
      <c r="K467" s="1185"/>
      <c r="L467" s="1182" t="s">
        <v>1318</v>
      </c>
      <c r="M467" s="1183"/>
      <c r="O467" s="1151">
        <v>6</v>
      </c>
      <c r="P467" s="1151" t="str">
        <f>IFERROR(INDEX(内線情報!$C$5:$C$54,MATCH($Q467,内線情報!$B$5:$B$54,0)),"")&amp;""</f>
        <v/>
      </c>
      <c r="Q467" s="1160"/>
      <c r="R467" s="1151" t="str">
        <f>IFERROR(INDEX(内線情報!$D$5:$D$54,MATCH($Q467,内線情報!$B$5:$B$54,0)),"")&amp;""</f>
        <v/>
      </c>
      <c r="S467" s="634" t="s">
        <v>643</v>
      </c>
      <c r="T467" s="634" t="s">
        <v>643</v>
      </c>
      <c r="U467" s="634" t="s">
        <v>643</v>
      </c>
      <c r="V467" s="634" t="s">
        <v>643</v>
      </c>
      <c r="W467" s="634" t="s">
        <v>643</v>
      </c>
      <c r="X467" s="634" t="s">
        <v>643</v>
      </c>
      <c r="Y467" s="634" t="s">
        <v>643</v>
      </c>
      <c r="Z467" s="634" t="s">
        <v>643</v>
      </c>
      <c r="AA467" s="634" t="s">
        <v>643</v>
      </c>
      <c r="AB467" s="634" t="s">
        <v>643</v>
      </c>
      <c r="AC467" s="634" t="s">
        <v>643</v>
      </c>
      <c r="AD467" s="634" t="s">
        <v>643</v>
      </c>
      <c r="AE467" s="634" t="s">
        <v>643</v>
      </c>
      <c r="AF467" s="634" t="s">
        <v>643</v>
      </c>
      <c r="AG467" s="634" t="s">
        <v>643</v>
      </c>
      <c r="AH467" s="634" t="s">
        <v>643</v>
      </c>
      <c r="AI467" s="634" t="s">
        <v>643</v>
      </c>
      <c r="AJ467" s="634" t="s">
        <v>643</v>
      </c>
      <c r="AK467" s="634" t="s">
        <v>643</v>
      </c>
      <c r="AL467" s="634" t="s">
        <v>643</v>
      </c>
      <c r="AM467" s="634" t="s">
        <v>643</v>
      </c>
      <c r="AN467" s="634" t="s">
        <v>643</v>
      </c>
      <c r="AO467" s="634" t="s">
        <v>643</v>
      </c>
      <c r="AP467" s="634" t="s">
        <v>643</v>
      </c>
      <c r="AQ467" s="634" t="s">
        <v>643</v>
      </c>
      <c r="AR467" s="634" t="s">
        <v>643</v>
      </c>
      <c r="AS467" s="634" t="s">
        <v>643</v>
      </c>
      <c r="AT467" s="634" t="s">
        <v>643</v>
      </c>
      <c r="AU467" s="634" t="s">
        <v>643</v>
      </c>
      <c r="AV467" s="634" t="s">
        <v>643</v>
      </c>
      <c r="AW467" s="634" t="s">
        <v>643</v>
      </c>
      <c r="AX467" s="634" t="s">
        <v>643</v>
      </c>
      <c r="AY467" s="634" t="s">
        <v>643</v>
      </c>
      <c r="AZ467" s="634" t="s">
        <v>643</v>
      </c>
      <c r="BA467" s="634" t="s">
        <v>643</v>
      </c>
      <c r="BB467" s="634" t="s">
        <v>643</v>
      </c>
      <c r="BC467" s="1178" t="s">
        <v>643</v>
      </c>
      <c r="BD467" s="1151" t="str">
        <f>IFERROR(IF(Q467="","",IF(ISBLANK(INDEX(内線情報!$G$5:$G$54,Q467)),1,DS467)),"")&amp;""</f>
        <v/>
      </c>
      <c r="BE467" s="1180"/>
      <c r="BW467" s="50"/>
      <c r="CH467" s="50"/>
      <c r="CI467" s="50"/>
      <c r="DA467" s="1153" t="str">
        <f>IF(DA463="grey","grey",IF(AND(B464&lt;&gt;$BG$7,B464&lt;&gt;$BG$9,B464&lt;&gt;$BG$13,B464&lt;&gt;$BG$12),"grey",IF(B467="","yellow",IF(COUNTIF($CN$6:$CN$32,B467)&gt;0,"","red"))))</f>
        <v>grey</v>
      </c>
      <c r="DB467" s="1154"/>
      <c r="DC467" s="1153" t="str">
        <f>IF(DC463="grey","grey",IF(AND(D464&lt;&gt;$BG$7,D464&lt;&gt;$BG$9,D464&lt;&gt;$BG$13,D464&lt;&gt;$BG$12),"grey",IF(D467="","yellow",IF(COUNTIF($CN$6:$CN$32,D467)&gt;0,"","red"))))</f>
        <v>grey</v>
      </c>
      <c r="DD467" s="1154"/>
      <c r="DE467" s="1164" t="str">
        <f>IF(DE463="grey","grey",IF(AND(F464&lt;&gt;$BG$7,F464&lt;&gt;$BG$9,F464&lt;&gt;$BG$13,F464&lt;&gt;$BG$12),"grey",IF(F467="","yellow",IF(COUNTIF($CN$6:$CN$32,F467)&gt;0,"","red"))))</f>
        <v>grey</v>
      </c>
      <c r="DF467" s="1165"/>
      <c r="DG467" s="1164" t="str">
        <f>IF(DG463="grey","grey",IF(AND(H464&lt;&gt;$BG$7,H464&lt;&gt;$BG$9,H464&lt;&gt;$BG$13,H464&lt;&gt;$BG$12),"grey",IF(H467="","yellow",IF(COUNTIF($CN$6:$CN$32,H467)&gt;0,"","red"))))</f>
        <v>grey</v>
      </c>
      <c r="DH467" s="1165"/>
      <c r="DI467" s="1164" t="str">
        <f>IF(DI463="grey","grey",IF(AND(J464&lt;&gt;$BG$7,J464&lt;&gt;$BG$9,J464&lt;&gt;$BG$13,J464&lt;&gt;$BG$12),"grey",IF(J467="","yellow",IF(COUNTIF($CN$6:$CN$32,J467)&gt;0,"","red"))))</f>
        <v>grey</v>
      </c>
      <c r="DJ467" s="1165"/>
      <c r="DK467" s="1164" t="str">
        <f>IF(DK463="grey","grey",IF(AND(L464&lt;&gt;$BG$7,L464&lt;&gt;$BG$9,L464&lt;&gt;$BG$13,L464&lt;&gt;$BG$12),"grey",IF(L467="","yellow",IF(COUNTIF($CN$6:$CN$32,L467)&gt;0,"","red"))))</f>
        <v>grey</v>
      </c>
      <c r="DL467" s="1165"/>
      <c r="DM467" s="22" t="str">
        <f>IFERROR(INDEX(内線情報!$BL$5:$BL$41,MATCH(R467,内線情報!$AI$5:$AI$43,0),1),"")</f>
        <v/>
      </c>
      <c r="DS467" s="1141" t="e">
        <f>INDEX(内線情報!$G$5:$G$54,MATCH(Q467,DK,0))</f>
        <v>#N/A</v>
      </c>
      <c r="DV467" s="1153"/>
      <c r="DW467" s="1154"/>
      <c r="DX467" s="1153"/>
      <c r="DY467" s="1154"/>
      <c r="DZ467" s="1153"/>
      <c r="EA467" s="1154"/>
      <c r="EB467" s="1153"/>
      <c r="EC467" s="1154"/>
      <c r="ED467" s="1153"/>
      <c r="EE467" s="1154"/>
      <c r="EF467" s="1153"/>
      <c r="EG467" s="1154"/>
      <c r="ET467" s="1153"/>
      <c r="EU467" s="1154"/>
      <c r="EV467" s="1153"/>
      <c r="EW467" s="1154"/>
      <c r="EX467" s="1153"/>
      <c r="EY467" s="1154"/>
      <c r="EZ467" s="1153"/>
      <c r="FA467" s="1154"/>
      <c r="FB467" s="1153"/>
      <c r="FC467" s="1154"/>
      <c r="FD467" s="1153"/>
      <c r="FE467" s="1154"/>
      <c r="FF467" s="411"/>
      <c r="FG467" s="411"/>
      <c r="FH467" s="411"/>
      <c r="FI467" s="411"/>
      <c r="FJ467" s="411"/>
      <c r="FK467" s="411"/>
      <c r="FL467" s="411"/>
      <c r="FM467" s="411"/>
      <c r="FN467" s="411"/>
      <c r="FO467" s="411"/>
      <c r="FP467" s="411"/>
      <c r="FQ467" s="411"/>
      <c r="FR467" s="1153"/>
      <c r="FS467" s="1154"/>
      <c r="FT467" s="1153"/>
      <c r="FU467" s="1154"/>
      <c r="FV467" s="1153"/>
      <c r="FW467" s="1154"/>
      <c r="FX467" s="1153"/>
      <c r="FY467" s="1154"/>
      <c r="FZ467" s="1153"/>
      <c r="GA467" s="1154"/>
      <c r="GB467" s="1153"/>
      <c r="GC467" s="1154"/>
      <c r="GE467" s="1151" t="str">
        <f>IF($GF467="grey","grey","")</f>
        <v>grey</v>
      </c>
      <c r="GF467" s="1151" t="str">
        <f>IF($GG467="grey","grey","")</f>
        <v>grey</v>
      </c>
      <c r="GG467" s="1160" t="str">
        <f>IF(Q467="","grey",IF(COUNTIF(Q:Q,Q467)&gt;1,"red",IF(COUNTIF(_DK,Q467)&gt;0,"","red")))</f>
        <v>grey</v>
      </c>
      <c r="GH467" s="1151" t="str">
        <f>IF($GF467="grey","grey","")</f>
        <v>grey</v>
      </c>
      <c r="GI467" s="633" t="str">
        <f t="shared" ref="GI467:HR467" si="1245">IF(GI454="grey","grey",IF($GG467="grey","grey",IF(S467="","yellow",IF(COUNTIF($CT$6:$CT$21,S467)&gt;0,"","red"))))</f>
        <v>grey</v>
      </c>
      <c r="GJ467" s="633" t="str">
        <f t="shared" si="1245"/>
        <v>grey</v>
      </c>
      <c r="GK467" s="633" t="str">
        <f t="shared" si="1245"/>
        <v>grey</v>
      </c>
      <c r="GL467" s="633" t="str">
        <f t="shared" si="1245"/>
        <v>grey</v>
      </c>
      <c r="GM467" s="633" t="str">
        <f t="shared" si="1245"/>
        <v>grey</v>
      </c>
      <c r="GN467" s="633" t="str">
        <f t="shared" si="1245"/>
        <v>grey</v>
      </c>
      <c r="GO467" s="633" t="str">
        <f t="shared" si="1245"/>
        <v>grey</v>
      </c>
      <c r="GP467" s="633" t="str">
        <f t="shared" si="1245"/>
        <v>grey</v>
      </c>
      <c r="GQ467" s="633" t="str">
        <f t="shared" si="1245"/>
        <v>grey</v>
      </c>
      <c r="GR467" s="633" t="str">
        <f t="shared" si="1245"/>
        <v>grey</v>
      </c>
      <c r="GS467" s="633" t="str">
        <f t="shared" si="1245"/>
        <v>grey</v>
      </c>
      <c r="GT467" s="633" t="str">
        <f t="shared" si="1245"/>
        <v>grey</v>
      </c>
      <c r="GU467" s="633" t="str">
        <f t="shared" si="1245"/>
        <v>grey</v>
      </c>
      <c r="GV467" s="633" t="str">
        <f t="shared" si="1245"/>
        <v>grey</v>
      </c>
      <c r="GW467" s="633" t="str">
        <f t="shared" si="1245"/>
        <v>grey</v>
      </c>
      <c r="GX467" s="633" t="str">
        <f t="shared" si="1245"/>
        <v>grey</v>
      </c>
      <c r="GY467" s="633" t="str">
        <f t="shared" si="1245"/>
        <v>grey</v>
      </c>
      <c r="GZ467" s="633" t="str">
        <f t="shared" si="1245"/>
        <v>grey</v>
      </c>
      <c r="HA467" s="633" t="str">
        <f t="shared" si="1245"/>
        <v>grey</v>
      </c>
      <c r="HB467" s="633" t="str">
        <f t="shared" si="1245"/>
        <v>grey</v>
      </c>
      <c r="HC467" s="633" t="str">
        <f t="shared" si="1245"/>
        <v>grey</v>
      </c>
      <c r="HD467" s="633" t="str">
        <f t="shared" si="1245"/>
        <v>grey</v>
      </c>
      <c r="HE467" s="633" t="str">
        <f t="shared" si="1245"/>
        <v>grey</v>
      </c>
      <c r="HF467" s="633" t="str">
        <f t="shared" si="1245"/>
        <v>grey</v>
      </c>
      <c r="HG467" s="633" t="str">
        <f t="shared" si="1245"/>
        <v>grey</v>
      </c>
      <c r="HH467" s="633" t="str">
        <f t="shared" si="1245"/>
        <v>grey</v>
      </c>
      <c r="HI467" s="633" t="str">
        <f t="shared" si="1245"/>
        <v>grey</v>
      </c>
      <c r="HJ467" s="633" t="str">
        <f t="shared" si="1245"/>
        <v>grey</v>
      </c>
      <c r="HK467" s="633" t="str">
        <f t="shared" si="1245"/>
        <v>grey</v>
      </c>
      <c r="HL467" s="633" t="str">
        <f t="shared" si="1245"/>
        <v>grey</v>
      </c>
      <c r="HM467" s="633" t="str">
        <f t="shared" si="1245"/>
        <v>grey</v>
      </c>
      <c r="HN467" s="633" t="str">
        <f t="shared" si="1245"/>
        <v>grey</v>
      </c>
      <c r="HO467" s="633" t="str">
        <f t="shared" si="1245"/>
        <v>grey</v>
      </c>
      <c r="HP467" s="633" t="str">
        <f t="shared" si="1245"/>
        <v>grey</v>
      </c>
      <c r="HQ467" s="633" t="str">
        <f t="shared" si="1245"/>
        <v>grey</v>
      </c>
      <c r="HR467" s="633" t="str">
        <f t="shared" si="1245"/>
        <v>grey</v>
      </c>
      <c r="HS467" s="1162" t="str">
        <f t="shared" ref="HS467" si="1246">IF($GG467="grey","grey",IF(BC467="","",IF(COUNTIF($CV$6:$CV$7,BC467)&gt;0,"","red")))</f>
        <v>grey</v>
      </c>
      <c r="HT467" s="1151" t="str">
        <f t="shared" ref="HT467:HU467" si="1247">IF($GG467="grey","grey","")</f>
        <v>grey</v>
      </c>
      <c r="HU467" s="1160" t="str">
        <f t="shared" si="1247"/>
        <v>grey</v>
      </c>
    </row>
    <row r="468" spans="2:229">
      <c r="B468" s="1186" t="s">
        <v>303</v>
      </c>
      <c r="C468" s="1187"/>
      <c r="D468" s="1186" t="s">
        <v>304</v>
      </c>
      <c r="E468" s="1187"/>
      <c r="F468" s="1186" t="s">
        <v>305</v>
      </c>
      <c r="G468" s="1187"/>
      <c r="H468" s="1186" t="s">
        <v>306</v>
      </c>
      <c r="I468" s="1187"/>
      <c r="J468" s="1186" t="s">
        <v>307</v>
      </c>
      <c r="K468" s="1187"/>
      <c r="L468" s="1186" t="s">
        <v>308</v>
      </c>
      <c r="M468" s="1187"/>
      <c r="O468" s="1152"/>
      <c r="P468" s="1152"/>
      <c r="Q468" s="1161"/>
      <c r="R468" s="1152"/>
      <c r="S468" s="635" t="s">
        <v>643</v>
      </c>
      <c r="T468" s="635" t="s">
        <v>643</v>
      </c>
      <c r="U468" s="635" t="s">
        <v>643</v>
      </c>
      <c r="V468" s="635" t="s">
        <v>643</v>
      </c>
      <c r="W468" s="635" t="s">
        <v>643</v>
      </c>
      <c r="X468" s="635" t="s">
        <v>643</v>
      </c>
      <c r="Y468" s="635" t="s">
        <v>643</v>
      </c>
      <c r="Z468" s="635" t="s">
        <v>643</v>
      </c>
      <c r="AA468" s="635" t="s">
        <v>643</v>
      </c>
      <c r="AB468" s="635" t="s">
        <v>643</v>
      </c>
      <c r="AC468" s="635" t="s">
        <v>643</v>
      </c>
      <c r="AD468" s="635" t="s">
        <v>643</v>
      </c>
      <c r="AE468" s="635" t="s">
        <v>643</v>
      </c>
      <c r="AF468" s="635" t="s">
        <v>643</v>
      </c>
      <c r="AG468" s="635" t="s">
        <v>643</v>
      </c>
      <c r="AH468" s="635" t="s">
        <v>643</v>
      </c>
      <c r="AI468" s="635" t="s">
        <v>643</v>
      </c>
      <c r="AJ468" s="635" t="s">
        <v>643</v>
      </c>
      <c r="AK468" s="635" t="s">
        <v>643</v>
      </c>
      <c r="AL468" s="635" t="s">
        <v>643</v>
      </c>
      <c r="AM468" s="635" t="s">
        <v>643</v>
      </c>
      <c r="AN468" s="635" t="s">
        <v>643</v>
      </c>
      <c r="AO468" s="635" t="s">
        <v>643</v>
      </c>
      <c r="AP468" s="635" t="s">
        <v>643</v>
      </c>
      <c r="AQ468" s="635" t="s">
        <v>643</v>
      </c>
      <c r="AR468" s="635" t="s">
        <v>643</v>
      </c>
      <c r="AS468" s="635" t="s">
        <v>643</v>
      </c>
      <c r="AT468" s="635" t="s">
        <v>643</v>
      </c>
      <c r="AU468" s="635" t="s">
        <v>643</v>
      </c>
      <c r="AV468" s="635" t="s">
        <v>643</v>
      </c>
      <c r="AW468" s="635" t="s">
        <v>643</v>
      </c>
      <c r="AX468" s="635" t="s">
        <v>643</v>
      </c>
      <c r="AY468" s="635" t="s">
        <v>643</v>
      </c>
      <c r="AZ468" s="635" t="s">
        <v>643</v>
      </c>
      <c r="BA468" s="635" t="s">
        <v>643</v>
      </c>
      <c r="BB468" s="635" t="s">
        <v>643</v>
      </c>
      <c r="BC468" s="1179"/>
      <c r="BD468" s="1152"/>
      <c r="BE468" s="1181"/>
      <c r="BQ468" s="52"/>
      <c r="BS468" s="52"/>
      <c r="BU468" s="52"/>
      <c r="BV468" s="50"/>
      <c r="BW468" s="52"/>
      <c r="BY468" s="52"/>
      <c r="CA468" s="52"/>
      <c r="CC468" s="52"/>
      <c r="CE468" s="52"/>
      <c r="CG468" s="52"/>
      <c r="CH468" s="50"/>
      <c r="CI468" s="52"/>
      <c r="CK468" s="52"/>
      <c r="CM468" s="52"/>
      <c r="DA468" s="1166" t="str">
        <f>IFERROR(IF(COUNT(Q457:Q482)&gt;0,IF($DN456&lt;24,"grey",B468),"grey"),B468)</f>
        <v>grey</v>
      </c>
      <c r="DB468" s="1167"/>
      <c r="DC468" s="1166" t="str">
        <f>IFERROR(IF(COUNT(Q457:Q482)&gt;0,IF($DN456&lt;24,"grey",D468),"grey"),D468)</f>
        <v>grey</v>
      </c>
      <c r="DD468" s="1167"/>
      <c r="DE468" s="1166" t="str">
        <f>IFERROR(IF(COUNT(Q457:Q482)&gt;0,IF($DN456&lt;24,"grey",F468),"grey"),F468)</f>
        <v>grey</v>
      </c>
      <c r="DF468" s="1167"/>
      <c r="DG468" s="1166" t="str">
        <f>IFERROR(IF(COUNT(Q457:Q482)&gt;0,IF($DN456&lt;24,"grey",H468),"grey"),H468)</f>
        <v>grey</v>
      </c>
      <c r="DH468" s="1167"/>
      <c r="DI468" s="1166" t="str">
        <f>IFERROR(IF(COUNT(Q457:Q482)&gt;0,IF($DN456&lt;24,"grey",J468),"grey"),J468)</f>
        <v>grey</v>
      </c>
      <c r="DJ468" s="1167"/>
      <c r="DK468" s="1166" t="str">
        <f>IFERROR(IF(COUNT(Q457:Q482)&gt;0,IF($DN456&lt;24,"grey",L468),"grey"),L468)</f>
        <v>grey</v>
      </c>
      <c r="DL468" s="1167"/>
      <c r="DM468" s="22" t="str">
        <f>IFERROR(INDEX(内線情報!$BL$5:$BL$41,MATCH(R468,内線情報!$AI$5:$AI$43,0),1),"")</f>
        <v/>
      </c>
      <c r="DS468" s="1141"/>
      <c r="DV468" s="1166"/>
      <c r="DW468" s="1167"/>
      <c r="DX468" s="1166"/>
      <c r="DY468" s="1167"/>
      <c r="DZ468" s="1166"/>
      <c r="EA468" s="1167"/>
      <c r="EB468" s="1166"/>
      <c r="EC468" s="1167"/>
      <c r="ED468" s="1166"/>
      <c r="EE468" s="1167"/>
      <c r="EF468" s="1166"/>
      <c r="EG468" s="1167"/>
      <c r="ET468" s="1166"/>
      <c r="EU468" s="1167"/>
      <c r="EV468" s="1166"/>
      <c r="EW468" s="1167"/>
      <c r="EX468" s="1166"/>
      <c r="EY468" s="1167"/>
      <c r="EZ468" s="1166"/>
      <c r="FA468" s="1167"/>
      <c r="FB468" s="1166"/>
      <c r="FC468" s="1167"/>
      <c r="FD468" s="1166"/>
      <c r="FE468" s="1167"/>
      <c r="FF468" s="420"/>
      <c r="FG468" s="420"/>
      <c r="FH468" s="420"/>
      <c r="FI468" s="420"/>
      <c r="FJ468" s="420"/>
      <c r="FK468" s="420"/>
      <c r="FL468" s="420"/>
      <c r="FM468" s="420"/>
      <c r="FN468" s="420"/>
      <c r="FO468" s="420"/>
      <c r="FP468" s="420"/>
      <c r="FQ468" s="420"/>
      <c r="FR468" s="1166"/>
      <c r="FS468" s="1167"/>
      <c r="FT468" s="1166"/>
      <c r="FU468" s="1167"/>
      <c r="FV468" s="1166"/>
      <c r="FW468" s="1167"/>
      <c r="FX468" s="1166"/>
      <c r="FY468" s="1167"/>
      <c r="FZ468" s="1166"/>
      <c r="GA468" s="1167"/>
      <c r="GB468" s="1166"/>
      <c r="GC468" s="1167"/>
      <c r="GE468" s="1152"/>
      <c r="GF468" s="1152"/>
      <c r="GG468" s="1161"/>
      <c r="GH468" s="1152"/>
      <c r="GI468" s="633" t="str">
        <f t="shared" ref="GI468:HR468" si="1248">IF(GI454="grey","grey",IF($GG467="grey","grey",IF(S468="","yellow",IF(COUNTIF($CW$6:$CW$7,S468)&gt;0,"","red"))))</f>
        <v>grey</v>
      </c>
      <c r="GJ468" s="633" t="str">
        <f t="shared" si="1248"/>
        <v>grey</v>
      </c>
      <c r="GK468" s="633" t="str">
        <f t="shared" si="1248"/>
        <v>grey</v>
      </c>
      <c r="GL468" s="633" t="str">
        <f t="shared" si="1248"/>
        <v>grey</v>
      </c>
      <c r="GM468" s="633" t="str">
        <f t="shared" si="1248"/>
        <v>grey</v>
      </c>
      <c r="GN468" s="633" t="str">
        <f t="shared" si="1248"/>
        <v>grey</v>
      </c>
      <c r="GO468" s="633" t="str">
        <f t="shared" si="1248"/>
        <v>grey</v>
      </c>
      <c r="GP468" s="633" t="str">
        <f t="shared" si="1248"/>
        <v>grey</v>
      </c>
      <c r="GQ468" s="633" t="str">
        <f t="shared" si="1248"/>
        <v>grey</v>
      </c>
      <c r="GR468" s="633" t="str">
        <f t="shared" si="1248"/>
        <v>grey</v>
      </c>
      <c r="GS468" s="633" t="str">
        <f t="shared" si="1248"/>
        <v>grey</v>
      </c>
      <c r="GT468" s="633" t="str">
        <f t="shared" si="1248"/>
        <v>grey</v>
      </c>
      <c r="GU468" s="633" t="str">
        <f t="shared" si="1248"/>
        <v>grey</v>
      </c>
      <c r="GV468" s="633" t="str">
        <f t="shared" si="1248"/>
        <v>grey</v>
      </c>
      <c r="GW468" s="633" t="str">
        <f t="shared" si="1248"/>
        <v>grey</v>
      </c>
      <c r="GX468" s="633" t="str">
        <f t="shared" si="1248"/>
        <v>grey</v>
      </c>
      <c r="GY468" s="633" t="str">
        <f t="shared" si="1248"/>
        <v>grey</v>
      </c>
      <c r="GZ468" s="633" t="str">
        <f t="shared" si="1248"/>
        <v>grey</v>
      </c>
      <c r="HA468" s="633" t="str">
        <f t="shared" si="1248"/>
        <v>grey</v>
      </c>
      <c r="HB468" s="633" t="str">
        <f t="shared" si="1248"/>
        <v>grey</v>
      </c>
      <c r="HC468" s="633" t="str">
        <f t="shared" si="1248"/>
        <v>grey</v>
      </c>
      <c r="HD468" s="633" t="str">
        <f t="shared" si="1248"/>
        <v>grey</v>
      </c>
      <c r="HE468" s="633" t="str">
        <f t="shared" si="1248"/>
        <v>grey</v>
      </c>
      <c r="HF468" s="633" t="str">
        <f t="shared" si="1248"/>
        <v>grey</v>
      </c>
      <c r="HG468" s="633" t="str">
        <f t="shared" si="1248"/>
        <v>grey</v>
      </c>
      <c r="HH468" s="633" t="str">
        <f t="shared" si="1248"/>
        <v>grey</v>
      </c>
      <c r="HI468" s="633" t="str">
        <f t="shared" si="1248"/>
        <v>grey</v>
      </c>
      <c r="HJ468" s="633" t="str">
        <f t="shared" si="1248"/>
        <v>grey</v>
      </c>
      <c r="HK468" s="633" t="str">
        <f t="shared" si="1248"/>
        <v>grey</v>
      </c>
      <c r="HL468" s="633" t="str">
        <f t="shared" si="1248"/>
        <v>grey</v>
      </c>
      <c r="HM468" s="633" t="str">
        <f t="shared" si="1248"/>
        <v>grey</v>
      </c>
      <c r="HN468" s="633" t="str">
        <f t="shared" si="1248"/>
        <v>grey</v>
      </c>
      <c r="HO468" s="633" t="str">
        <f t="shared" si="1248"/>
        <v>grey</v>
      </c>
      <c r="HP468" s="633" t="str">
        <f t="shared" si="1248"/>
        <v>grey</v>
      </c>
      <c r="HQ468" s="633" t="str">
        <f t="shared" si="1248"/>
        <v>grey</v>
      </c>
      <c r="HR468" s="633" t="str">
        <f t="shared" si="1248"/>
        <v>grey</v>
      </c>
      <c r="HS468" s="1163"/>
      <c r="HT468" s="1152"/>
      <c r="HU468" s="1161"/>
    </row>
    <row r="469" spans="2:229">
      <c r="B469" s="34" t="s">
        <v>57</v>
      </c>
      <c r="C469" s="35"/>
      <c r="D469" s="34" t="s">
        <v>57</v>
      </c>
      <c r="E469" s="35"/>
      <c r="F469" s="34" t="s">
        <v>57</v>
      </c>
      <c r="G469" s="35"/>
      <c r="H469" s="34" t="s">
        <v>57</v>
      </c>
      <c r="I469" s="35"/>
      <c r="J469" s="34" t="s">
        <v>57</v>
      </c>
      <c r="K469" s="35"/>
      <c r="L469" s="34" t="s">
        <v>57</v>
      </c>
      <c r="M469" s="35"/>
      <c r="O469" s="1151">
        <v>7</v>
      </c>
      <c r="P469" s="1151" t="str">
        <f>IFERROR(INDEX(内線情報!$C$5:$C$54,MATCH($Q469,内線情報!$B$5:$B$54,0)),"")&amp;""</f>
        <v/>
      </c>
      <c r="Q469" s="1160"/>
      <c r="R469" s="1151" t="str">
        <f>IFERROR(INDEX(内線情報!$D$5:$D$54,MATCH($Q469,内線情報!$B$5:$B$54,0)),"")&amp;""</f>
        <v/>
      </c>
      <c r="S469" s="634" t="s">
        <v>643</v>
      </c>
      <c r="T469" s="634" t="s">
        <v>643</v>
      </c>
      <c r="U469" s="634" t="s">
        <v>643</v>
      </c>
      <c r="V469" s="634" t="s">
        <v>643</v>
      </c>
      <c r="W469" s="634" t="s">
        <v>643</v>
      </c>
      <c r="X469" s="634" t="s">
        <v>643</v>
      </c>
      <c r="Y469" s="634" t="s">
        <v>643</v>
      </c>
      <c r="Z469" s="634" t="s">
        <v>643</v>
      </c>
      <c r="AA469" s="634" t="s">
        <v>643</v>
      </c>
      <c r="AB469" s="634" t="s">
        <v>643</v>
      </c>
      <c r="AC469" s="634" t="s">
        <v>643</v>
      </c>
      <c r="AD469" s="634" t="s">
        <v>643</v>
      </c>
      <c r="AE469" s="634" t="s">
        <v>643</v>
      </c>
      <c r="AF469" s="634" t="s">
        <v>643</v>
      </c>
      <c r="AG469" s="634" t="s">
        <v>643</v>
      </c>
      <c r="AH469" s="634" t="s">
        <v>643</v>
      </c>
      <c r="AI469" s="634" t="s">
        <v>643</v>
      </c>
      <c r="AJ469" s="634" t="s">
        <v>643</v>
      </c>
      <c r="AK469" s="634" t="s">
        <v>643</v>
      </c>
      <c r="AL469" s="634" t="s">
        <v>643</v>
      </c>
      <c r="AM469" s="634" t="s">
        <v>643</v>
      </c>
      <c r="AN469" s="634" t="s">
        <v>643</v>
      </c>
      <c r="AO469" s="634" t="s">
        <v>643</v>
      </c>
      <c r="AP469" s="634" t="s">
        <v>643</v>
      </c>
      <c r="AQ469" s="634" t="s">
        <v>643</v>
      </c>
      <c r="AR469" s="634" t="s">
        <v>643</v>
      </c>
      <c r="AS469" s="634" t="s">
        <v>643</v>
      </c>
      <c r="AT469" s="634" t="s">
        <v>643</v>
      </c>
      <c r="AU469" s="634" t="s">
        <v>643</v>
      </c>
      <c r="AV469" s="634" t="s">
        <v>643</v>
      </c>
      <c r="AW469" s="634" t="s">
        <v>643</v>
      </c>
      <c r="AX469" s="634" t="s">
        <v>643</v>
      </c>
      <c r="AY469" s="634" t="s">
        <v>643</v>
      </c>
      <c r="AZ469" s="634" t="s">
        <v>643</v>
      </c>
      <c r="BA469" s="634" t="s">
        <v>643</v>
      </c>
      <c r="BB469" s="634" t="s">
        <v>643</v>
      </c>
      <c r="BC469" s="1178" t="s">
        <v>643</v>
      </c>
      <c r="BD469" s="1151" t="str">
        <f>IFERROR(IF(Q469="","",IF(ISBLANK(INDEX(内線情報!$G$5:$G$54,Q469)),1,DS469)),"")&amp;""</f>
        <v/>
      </c>
      <c r="BE469" s="1180"/>
      <c r="BU469" s="50"/>
      <c r="BV469" s="50"/>
      <c r="BW469" s="50"/>
      <c r="CG469" s="50"/>
      <c r="CH469" s="50"/>
      <c r="CI469" s="50"/>
      <c r="DA469" s="34" t="str">
        <f>IF(DA468="grey","grey",IF(B469="","yellow",IF(COUNTIF($BG$6:$BG$39,B469)&gt;0,"","red")))</f>
        <v>grey</v>
      </c>
      <c r="DB469" s="35" t="str">
        <f ca="1">IF(DA468="grey","grey",IFERROR(IF(COUNTIF(INDIRECT(B469),SUBSTITUTE(C469,"*","~")),EU469,"red"),IF(AND(C469&lt;&gt;$BG$7,C469&lt;&gt;$BG$8,C469&lt;&gt;$BG$9,C469&lt;&gt;$BG$10,C469&lt;&gt;$BG$11,C469&lt;&gt;$BG$12,C469&lt;&gt;$BG$13),"grey",EU469)))</f>
        <v>grey</v>
      </c>
      <c r="DC469" s="34" t="str">
        <f>IF(DC468="grey","grey",IF(D469="","yellow",IF(COUNTIF($BG$6:$BG$39,D469)&gt;0,"","red")))</f>
        <v>grey</v>
      </c>
      <c r="DD469" s="35" t="str">
        <f ca="1">IF(DC468="grey","grey",IFERROR(IF(COUNTIF(INDIRECT(D469),SUBSTITUTE(E469,"*","~")),EW469,"red"),IF(AND(E469&lt;&gt;$BG$7,E469&lt;&gt;$BG$8,E469&lt;&gt;$BG$9,E469&lt;&gt;$BG$10,E469&lt;&gt;$BG$11,E469&lt;&gt;$BG$12,E469&lt;&gt;$BG$13),"grey",EW469)))</f>
        <v>grey</v>
      </c>
      <c r="DE469" s="34" t="str">
        <f>IF(DE468="grey","grey",IF(F469="","yellow",IF(COUNTIF($BG$6:$BG$39,F469)&gt;0,"","red")))</f>
        <v>grey</v>
      </c>
      <c r="DF469" s="35" t="str">
        <f ca="1">IF(DE468="grey","grey",IFERROR(IF(COUNTIF(INDIRECT(F469),SUBSTITUTE(G469,"*","~")),EY469,"red"),IF(AND(G469&lt;&gt;$BG$7,G469&lt;&gt;$BG$8,G469&lt;&gt;$BG$9,G469&lt;&gt;$BG$10,G469&lt;&gt;$BG$11,G469&lt;&gt;$BG$12,G469&lt;&gt;$BG$13),"grey",EY469)))</f>
        <v>grey</v>
      </c>
      <c r="DG469" s="34" t="str">
        <f>IF(DG468="grey","grey",IF(H469="","yellow",IF(COUNTIF($BG$6:$BG$39,H469)&gt;0,"","red")))</f>
        <v>grey</v>
      </c>
      <c r="DH469" s="35" t="str">
        <f ca="1">IF(DG468="grey","grey",IFERROR(IF(COUNTIF(INDIRECT(H469),SUBSTITUTE(I469,"*","~")),FA469,"red"),IF(AND(I469&lt;&gt;$BG$7,I469&lt;&gt;$BG$8,I469&lt;&gt;$BG$9,I469&lt;&gt;$BG$10,I469&lt;&gt;$BG$11,I469&lt;&gt;$BG$12,I469&lt;&gt;$BG$13),"grey",FA469)))</f>
        <v>grey</v>
      </c>
      <c r="DI469" s="34" t="str">
        <f>IF(DI468="grey","grey",IF(J469="","yellow",IF(COUNTIF($BG$6:$BG$39,J469)&gt;0,"","red")))</f>
        <v>grey</v>
      </c>
      <c r="DJ469" s="35" t="str">
        <f ca="1">IF(DI468="grey","grey",IFERROR(IF(COUNTIF(INDIRECT(J469),SUBSTITUTE(K469,"*","~")),FC469,"red"),IF(AND(K469&lt;&gt;$BG$7,K469&lt;&gt;$BG$8,K469&lt;&gt;$BG$9,K469&lt;&gt;$BG$10,K469&lt;&gt;$BG$11,K469&lt;&gt;$BG$12,K469&lt;&gt;$BG$13),"grey",FC469)))</f>
        <v>grey</v>
      </c>
      <c r="DK469" s="34" t="str">
        <f>IF(DK468="grey","grey",IF(L469="","yellow",IF(COUNTIF($BG$6:$BG$39,L469)&gt;0,"","red")))</f>
        <v>grey</v>
      </c>
      <c r="DL469" s="35" t="str">
        <f ca="1">IF(DK468="grey","grey",IFERROR(IF(COUNTIF(INDIRECT(L469),SUBSTITUTE(M469,"*","~")),FE469,"red"),IF(AND(M469&lt;&gt;$BG$7,M469&lt;&gt;$BG$8,M469&lt;&gt;$BG$9,M469&lt;&gt;$BG$10,M469&lt;&gt;$BG$11,M469&lt;&gt;$BG$12,M469&lt;&gt;$BG$13),"grey",FE469)))</f>
        <v>grey</v>
      </c>
      <c r="DM469" s="22" t="str">
        <f>IFERROR(INDEX(内線情報!$BL$5:$BL$41,MATCH(R469,内線情報!$AI$5:$AI$43,0),1),"")</f>
        <v/>
      </c>
      <c r="DS469" s="1141" t="e">
        <f>INDEX(内線情報!$G$5:$G$54,MATCH(Q469,DK,0))</f>
        <v>#N/A</v>
      </c>
      <c r="DV469" s="34" t="str">
        <f>CONCATENATE(B469,C469)</f>
        <v>未使用</v>
      </c>
      <c r="DW469" s="35"/>
      <c r="DX469" s="34" t="str">
        <f>CONCATENATE(D469,E469)</f>
        <v>未使用</v>
      </c>
      <c r="DY469" s="35"/>
      <c r="DZ469" s="34" t="str">
        <f>CONCATENATE(F469,G469)</f>
        <v>未使用</v>
      </c>
      <c r="EA469" s="35"/>
      <c r="EB469" s="34" t="str">
        <f>CONCATENATE(H469,I469)</f>
        <v>未使用</v>
      </c>
      <c r="EC469" s="35"/>
      <c r="ED469" s="34" t="str">
        <f>CONCATENATE(J469,K469)</f>
        <v>未使用</v>
      </c>
      <c r="EE469" s="35"/>
      <c r="EF469" s="34" t="str">
        <f>CONCATENATE(L469,M469)</f>
        <v>未使用</v>
      </c>
      <c r="EG469" s="35"/>
      <c r="EH469" s="22">
        <f>COUNTIF($DV$6:$EG$34,DV469)</f>
        <v>18</v>
      </c>
      <c r="EJ469" s="22">
        <f>COUNTIF($DV$6:$EG$34,DX469)</f>
        <v>18</v>
      </c>
      <c r="EL469" s="22">
        <f>COUNTIF($DV$6:$EG$34,DZ469)</f>
        <v>18</v>
      </c>
      <c r="EN469" s="22">
        <f>COUNTIF($DV$6:$EG$34,EB469)</f>
        <v>18</v>
      </c>
      <c r="EP469" s="22">
        <f>COUNTIF($DV$6:$EG$34,ED469)</f>
        <v>18</v>
      </c>
      <c r="ER469" s="22">
        <f>COUNTIF($DV$6:$EG$34,EF469)</f>
        <v>18</v>
      </c>
      <c r="ET469" s="34" t="str">
        <f>IF(DV469="未使用","",IF(EH469&lt;2,"","red"))</f>
        <v/>
      </c>
      <c r="EU469" s="35" t="str">
        <f>IF(B469="ボックスキー","",IF(C469="","red",FS469))</f>
        <v>red</v>
      </c>
      <c r="EV469" s="34" t="str">
        <f>IF(DX469="未使用","",IF(EJ469&lt;2,"","red"))</f>
        <v/>
      </c>
      <c r="EW469" s="35" t="str">
        <f>IF(D469="ボックスキー","",IF(E469="","red",FU469))</f>
        <v>red</v>
      </c>
      <c r="EX469" s="34" t="str">
        <f>IF(DZ469="未使用","",IF(EL469&lt;2,"","red"))</f>
        <v/>
      </c>
      <c r="EY469" s="35" t="str">
        <f>IF(F469="ボックスキー","",IF(G469="","red",FW469))</f>
        <v>red</v>
      </c>
      <c r="EZ469" s="34" t="str">
        <f>IF(EB469="未使用","",IF(EN469&lt;2,"","red"))</f>
        <v/>
      </c>
      <c r="FA469" s="35" t="str">
        <f>IF(H469="ボックスキー","",IF(I469="","red",FY469))</f>
        <v>red</v>
      </c>
      <c r="FB469" s="34" t="str">
        <f>IF(ED469="未使用","",IF(EP469&lt;2,"","red"))</f>
        <v/>
      </c>
      <c r="FC469" s="35" t="str">
        <f>IF(J469="ボックスキー","",IF(K469="","red",GA469))</f>
        <v>red</v>
      </c>
      <c r="FD469" s="34" t="str">
        <f>IF(EF469="未使用","",IF(ER469&lt;2,"","red"))</f>
        <v/>
      </c>
      <c r="FE469" s="35" t="str">
        <f>IF(L469="ボックスキー","",IF(M469="","red",GC469))</f>
        <v>red</v>
      </c>
      <c r="FF469" s="419"/>
      <c r="FG469" s="419"/>
      <c r="FH469" s="419"/>
      <c r="FI469" s="419"/>
      <c r="FJ469" s="419"/>
      <c r="FK469" s="419"/>
      <c r="FL469" s="419"/>
      <c r="FM469" s="419"/>
      <c r="FN469" s="419"/>
      <c r="FO469" s="419"/>
      <c r="FP469" s="419"/>
      <c r="FQ469" s="419"/>
      <c r="FR469" s="34"/>
      <c r="FS469" s="35" t="str">
        <f>IF(B469=$FG$6,INDEX($FG$7:$FG$18,C469),IF(B469=$FH$6,INDEX($FH$7:$FH$12,C469),IF(B469=$FI$6,INDEX($FI$7:$FI$18,C469),IF(B469=$FJ$6,INDEX($FJ$7:$FJ$56,C469),"none"))))</f>
        <v>none</v>
      </c>
      <c r="FT469" s="34"/>
      <c r="FU469" s="35" t="str">
        <f>IF(D469=$FG$6,INDEX($FG$7:$FG$18,E469),IF(D469=$FH$6,INDEX($FH$7:$FH$12,E469),IF(D469=$FI$6,INDEX($FI$7:$FI$18,E469),IF(D469=$FJ$6,INDEX($FJ$7:$FJ$56,E469),"none"))))</f>
        <v>none</v>
      </c>
      <c r="FV469" s="34"/>
      <c r="FW469" s="35" t="str">
        <f>IF(F469=$FG$6,INDEX($FG$7:$FG$18,G469),IF(F469=$FH$6,INDEX($FH$7:$FH$12,G469),IF(F469=$FI$6,INDEX($FI$7:$FI$18,G469),IF(F469=$FJ$6,INDEX($FJ$7:$FJ$56,G469),"none"))))</f>
        <v>none</v>
      </c>
      <c r="FX469" s="34"/>
      <c r="FY469" s="35" t="str">
        <f>IF(H469=$FG$6,INDEX($FG$7:$FG$18,I469),IF(H469=$FH$6,INDEX($FH$7:$FH$12,I469),IF(H469=$FI$6,INDEX($FI$7:$FI$18,I469),IF(H469=$FJ$6,INDEX($FJ$7:$FJ$56,I469),"none"))))</f>
        <v>none</v>
      </c>
      <c r="FZ469" s="34"/>
      <c r="GA469" s="35" t="str">
        <f>IF(J469=$FG$6,INDEX($FG$7:$FG$18,K469),IF(J469=$FH$6,INDEX($FH$7:$FH$12,K469),IF(J469=$FI$6,INDEX($FI$7:$FI$18,K469),IF(J469=$FJ$6,INDEX($FJ$7:$FJ$56,K469),"none"))))</f>
        <v>none</v>
      </c>
      <c r="GB469" s="34"/>
      <c r="GC469" s="35" t="str">
        <f>IF(L469=$FG$6,INDEX($FG$7:$FG$18,M469),IF(L469=$FH$6,INDEX($FH$7:$FH$12,M469),IF(L469=$FI$6,INDEX($FI$7:$FI$18,M469),IF(L469=$FJ$6,INDEX($FJ$7:$FJ$56,M469),"none"))))</f>
        <v>none</v>
      </c>
      <c r="GE469" s="1151" t="str">
        <f>IF($GF469="grey","grey","")</f>
        <v>grey</v>
      </c>
      <c r="GF469" s="1151" t="str">
        <f>IF($GG469="grey","grey","")</f>
        <v>grey</v>
      </c>
      <c r="GG469" s="1160" t="str">
        <f>IF(Q469="","grey",IF(COUNTIF(Q:Q,Q469)&gt;1,"red",IF(COUNTIF(_DK,Q469)&gt;0,"","red")))</f>
        <v>grey</v>
      </c>
      <c r="GH469" s="1151" t="str">
        <f>IF($GF469="grey","grey","")</f>
        <v>grey</v>
      </c>
      <c r="GI469" s="633" t="str">
        <f t="shared" ref="GI469:HR469" si="1249">IF(GI454="grey","grey",IF($GG469="grey","grey",IF(S469="","yellow",IF(COUNTIF($CT$6:$CT$21,S469)&gt;0,"","red"))))</f>
        <v>grey</v>
      </c>
      <c r="GJ469" s="633" t="str">
        <f t="shared" si="1249"/>
        <v>grey</v>
      </c>
      <c r="GK469" s="633" t="str">
        <f t="shared" si="1249"/>
        <v>grey</v>
      </c>
      <c r="GL469" s="633" t="str">
        <f t="shared" si="1249"/>
        <v>grey</v>
      </c>
      <c r="GM469" s="633" t="str">
        <f t="shared" si="1249"/>
        <v>grey</v>
      </c>
      <c r="GN469" s="633" t="str">
        <f t="shared" si="1249"/>
        <v>grey</v>
      </c>
      <c r="GO469" s="633" t="str">
        <f t="shared" si="1249"/>
        <v>grey</v>
      </c>
      <c r="GP469" s="633" t="str">
        <f t="shared" si="1249"/>
        <v>grey</v>
      </c>
      <c r="GQ469" s="633" t="str">
        <f t="shared" si="1249"/>
        <v>grey</v>
      </c>
      <c r="GR469" s="633" t="str">
        <f t="shared" si="1249"/>
        <v>grey</v>
      </c>
      <c r="GS469" s="633" t="str">
        <f t="shared" si="1249"/>
        <v>grey</v>
      </c>
      <c r="GT469" s="633" t="str">
        <f t="shared" si="1249"/>
        <v>grey</v>
      </c>
      <c r="GU469" s="633" t="str">
        <f t="shared" si="1249"/>
        <v>grey</v>
      </c>
      <c r="GV469" s="633" t="str">
        <f t="shared" si="1249"/>
        <v>grey</v>
      </c>
      <c r="GW469" s="633" t="str">
        <f t="shared" si="1249"/>
        <v>grey</v>
      </c>
      <c r="GX469" s="633" t="str">
        <f t="shared" si="1249"/>
        <v>grey</v>
      </c>
      <c r="GY469" s="633" t="str">
        <f t="shared" si="1249"/>
        <v>grey</v>
      </c>
      <c r="GZ469" s="633" t="str">
        <f t="shared" si="1249"/>
        <v>grey</v>
      </c>
      <c r="HA469" s="633" t="str">
        <f t="shared" si="1249"/>
        <v>grey</v>
      </c>
      <c r="HB469" s="633" t="str">
        <f t="shared" si="1249"/>
        <v>grey</v>
      </c>
      <c r="HC469" s="633" t="str">
        <f t="shared" si="1249"/>
        <v>grey</v>
      </c>
      <c r="HD469" s="633" t="str">
        <f t="shared" si="1249"/>
        <v>grey</v>
      </c>
      <c r="HE469" s="633" t="str">
        <f t="shared" si="1249"/>
        <v>grey</v>
      </c>
      <c r="HF469" s="633" t="str">
        <f t="shared" si="1249"/>
        <v>grey</v>
      </c>
      <c r="HG469" s="633" t="str">
        <f t="shared" si="1249"/>
        <v>grey</v>
      </c>
      <c r="HH469" s="633" t="str">
        <f t="shared" si="1249"/>
        <v>grey</v>
      </c>
      <c r="HI469" s="633" t="str">
        <f t="shared" si="1249"/>
        <v>grey</v>
      </c>
      <c r="HJ469" s="633" t="str">
        <f t="shared" si="1249"/>
        <v>grey</v>
      </c>
      <c r="HK469" s="633" t="str">
        <f t="shared" si="1249"/>
        <v>grey</v>
      </c>
      <c r="HL469" s="633" t="str">
        <f t="shared" si="1249"/>
        <v>grey</v>
      </c>
      <c r="HM469" s="633" t="str">
        <f t="shared" si="1249"/>
        <v>grey</v>
      </c>
      <c r="HN469" s="633" t="str">
        <f t="shared" si="1249"/>
        <v>grey</v>
      </c>
      <c r="HO469" s="633" t="str">
        <f t="shared" si="1249"/>
        <v>grey</v>
      </c>
      <c r="HP469" s="633" t="str">
        <f t="shared" si="1249"/>
        <v>grey</v>
      </c>
      <c r="HQ469" s="633" t="str">
        <f t="shared" si="1249"/>
        <v>grey</v>
      </c>
      <c r="HR469" s="633" t="str">
        <f t="shared" si="1249"/>
        <v>grey</v>
      </c>
      <c r="HS469" s="1162" t="str">
        <f t="shared" ref="HS469" si="1250">IF($GG469="grey","grey",IF(BC469="","",IF(COUNTIF($CV$6:$CV$7,BC469)&gt;0,"","red")))</f>
        <v>grey</v>
      </c>
      <c r="HT469" s="1151" t="str">
        <f t="shared" ref="HT469:HU469" si="1251">IF($GG469="grey","grey","")</f>
        <v>grey</v>
      </c>
      <c r="HU469" s="1160" t="str">
        <f t="shared" si="1251"/>
        <v>grey</v>
      </c>
    </row>
    <row r="470" spans="2:229">
      <c r="B470" s="1175" t="str">
        <f>IFERROR(INDEX($DV:$DV,ROW()),"")&amp;""</f>
        <v/>
      </c>
      <c r="C470" s="1176"/>
      <c r="D470" s="1177" t="str">
        <f>IFERROR(INDEX($DX:$DX,ROW()),"")&amp;""</f>
        <v/>
      </c>
      <c r="E470" s="1176"/>
      <c r="F470" s="1175" t="str">
        <f>IFERROR(INDEX($DZ:$DZ,ROW()),"")&amp;""</f>
        <v/>
      </c>
      <c r="G470" s="1176"/>
      <c r="H470" s="1175" t="str">
        <f>IFERROR(INDEX($EB:$EB,ROW()),"")&amp;""</f>
        <v/>
      </c>
      <c r="I470" s="1176"/>
      <c r="J470" s="1175" t="str">
        <f>IFERROR(INDEX($ED:$ED,ROW()),"")&amp;""</f>
        <v/>
      </c>
      <c r="K470" s="1176"/>
      <c r="L470" s="1175" t="str">
        <f>IFERROR(INDEX($EF:$EF,ROW()),"")&amp;""</f>
        <v/>
      </c>
      <c r="M470" s="1176"/>
      <c r="O470" s="1152"/>
      <c r="P470" s="1152"/>
      <c r="Q470" s="1161"/>
      <c r="R470" s="1152"/>
      <c r="S470" s="635" t="s">
        <v>643</v>
      </c>
      <c r="T470" s="635" t="s">
        <v>643</v>
      </c>
      <c r="U470" s="635" t="s">
        <v>643</v>
      </c>
      <c r="V470" s="635" t="s">
        <v>643</v>
      </c>
      <c r="W470" s="635" t="s">
        <v>643</v>
      </c>
      <c r="X470" s="635" t="s">
        <v>643</v>
      </c>
      <c r="Y470" s="635" t="s">
        <v>643</v>
      </c>
      <c r="Z470" s="635" t="s">
        <v>643</v>
      </c>
      <c r="AA470" s="635" t="s">
        <v>643</v>
      </c>
      <c r="AB470" s="635" t="s">
        <v>643</v>
      </c>
      <c r="AC470" s="635" t="s">
        <v>643</v>
      </c>
      <c r="AD470" s="635" t="s">
        <v>643</v>
      </c>
      <c r="AE470" s="635" t="s">
        <v>643</v>
      </c>
      <c r="AF470" s="635" t="s">
        <v>643</v>
      </c>
      <c r="AG470" s="635" t="s">
        <v>643</v>
      </c>
      <c r="AH470" s="635" t="s">
        <v>643</v>
      </c>
      <c r="AI470" s="635" t="s">
        <v>643</v>
      </c>
      <c r="AJ470" s="635" t="s">
        <v>643</v>
      </c>
      <c r="AK470" s="635" t="s">
        <v>643</v>
      </c>
      <c r="AL470" s="635" t="s">
        <v>643</v>
      </c>
      <c r="AM470" s="635" t="s">
        <v>643</v>
      </c>
      <c r="AN470" s="635" t="s">
        <v>643</v>
      </c>
      <c r="AO470" s="635" t="s">
        <v>643</v>
      </c>
      <c r="AP470" s="635" t="s">
        <v>643</v>
      </c>
      <c r="AQ470" s="635" t="s">
        <v>643</v>
      </c>
      <c r="AR470" s="635" t="s">
        <v>643</v>
      </c>
      <c r="AS470" s="635" t="s">
        <v>643</v>
      </c>
      <c r="AT470" s="635" t="s">
        <v>643</v>
      </c>
      <c r="AU470" s="635" t="s">
        <v>643</v>
      </c>
      <c r="AV470" s="635" t="s">
        <v>643</v>
      </c>
      <c r="AW470" s="635" t="s">
        <v>643</v>
      </c>
      <c r="AX470" s="635" t="s">
        <v>643</v>
      </c>
      <c r="AY470" s="635" t="s">
        <v>643</v>
      </c>
      <c r="AZ470" s="635" t="s">
        <v>643</v>
      </c>
      <c r="BA470" s="635" t="s">
        <v>643</v>
      </c>
      <c r="BB470" s="635" t="s">
        <v>643</v>
      </c>
      <c r="BC470" s="1179"/>
      <c r="BD470" s="1152"/>
      <c r="BE470" s="1181"/>
      <c r="BP470" s="50" t="e">
        <f>INDEX(番号!$CA$5:$CB$44,C469,2)</f>
        <v>#VALUE!</v>
      </c>
      <c r="BQ470" s="50" t="str">
        <f>IF(C469="","",IF(BP470="",INDEX(番号!$CA$44:$CB468,C469,2),BP470))</f>
        <v/>
      </c>
      <c r="BR470" s="50" t="e">
        <f>INDEX(番号!$CC$5:$CE$52,C469,3)</f>
        <v>#VALUE!</v>
      </c>
      <c r="BS470" s="50" t="str">
        <f>IF(C469="","",IF(BR470="0",INDEX(番号!$CC$5:$CE$52,C469,2),BR470))&amp;""</f>
        <v/>
      </c>
      <c r="BT470" s="50" t="e">
        <f>INDEX(番号!$CA$5:$CB$44,E469,2)</f>
        <v>#VALUE!</v>
      </c>
      <c r="BU470" s="50" t="str">
        <f>IF(E469="","",IF(BT470="",INDEX(番号!$CA$44:$CB468,E469,2),BT470))&amp;""</f>
        <v/>
      </c>
      <c r="BV470" s="50" t="e">
        <f>INDEX(番号!$CC$5:$CE$52,E469,3)</f>
        <v>#VALUE!</v>
      </c>
      <c r="BW470" s="50" t="str">
        <f>IF(E469="","",IF(BV470="0",INDEX(番号!$CC$5:$CE$52,E469,2),BV470))&amp;""</f>
        <v/>
      </c>
      <c r="BX470" s="50" t="e">
        <f>INDEX(番号!$CA$5:$CB$44,G469,2)</f>
        <v>#VALUE!</v>
      </c>
      <c r="BY470" s="50" t="str">
        <f>IF(G469="","",IF(BX470="",INDEX(番号!$CA$44:$CB468,G469,2),BX470))&amp;""</f>
        <v/>
      </c>
      <c r="BZ470" s="50" t="e">
        <f>INDEX(番号!$CC$5:$CE$52,G469,3)</f>
        <v>#VALUE!</v>
      </c>
      <c r="CA470" s="50" t="str">
        <f>IF(G469="","",IF(BZ470="0",INDEX(番号!$CC$5:$CE$52,G469,2),BZ470))&amp;""</f>
        <v/>
      </c>
      <c r="CB470" s="50" t="e">
        <f>INDEX(番号!$CA$5:$CB$44,I469,2)</f>
        <v>#VALUE!</v>
      </c>
      <c r="CC470" s="50" t="str">
        <f>IF(I469="","",IF(CB470="",INDEX(番号!$CA$44:$CB468,I469,2),CB470))&amp;""</f>
        <v/>
      </c>
      <c r="CD470" s="50" t="e">
        <f>INDEX(番号!$CC$5:$CE$52,I469,3)</f>
        <v>#VALUE!</v>
      </c>
      <c r="CE470" s="50" t="str">
        <f>IF(I469="","",IF(CD470="0",INDEX(番号!$CC$5:$CE$52,I469,2),CD470))&amp;""</f>
        <v/>
      </c>
      <c r="CF470" s="50" t="e">
        <f>INDEX(番号!$CA$5:$CB$44,K469,2)</f>
        <v>#VALUE!</v>
      </c>
      <c r="CG470" s="50" t="str">
        <f>IF(K469="","",IF(CF470="",INDEX(番号!$CA$5:$CB$44,K469,1),CF470))&amp;""</f>
        <v/>
      </c>
      <c r="CH470" s="50" t="e">
        <f>INDEX(番号!$CC$5:$CE$52,K469,3)</f>
        <v>#VALUE!</v>
      </c>
      <c r="CI470" s="50" t="str">
        <f>IF(K469="","",IF(CH470="0",INDEX(番号!$CC$5:$CE$52,K469,2),CH470))&amp;""</f>
        <v/>
      </c>
      <c r="CJ470" s="50" t="e">
        <f>INDEX(番号!$CA$5:$CB$44,M469,2)</f>
        <v>#VALUE!</v>
      </c>
      <c r="CK470" s="50" t="str">
        <f>IF(M469="","",IF(CJ470="",INDEX(番号!$CA$5:$CB$44,M469,1),CJ470))&amp;""</f>
        <v/>
      </c>
      <c r="CL470" s="50" t="e">
        <f>INDEX(番号!$CC$5:$CE$52,M469,3)</f>
        <v>#VALUE!</v>
      </c>
      <c r="CM470" s="50" t="str">
        <f>IF(M469="","",IF(CL470="0",INDEX(番号!$CC$5:$CE$52,M469,2),CL470))&amp;""</f>
        <v/>
      </c>
      <c r="DA470" s="1153" t="str">
        <f>IF(DA468="grey","grey","")</f>
        <v>grey</v>
      </c>
      <c r="DB470" s="1154"/>
      <c r="DC470" s="1153" t="str">
        <f>IF(DC468="grey","grey","")</f>
        <v>grey</v>
      </c>
      <c r="DD470" s="1154"/>
      <c r="DE470" s="1153" t="str">
        <f>IF(DE468="grey","grey","")</f>
        <v>grey</v>
      </c>
      <c r="DF470" s="1154"/>
      <c r="DG470" s="1153" t="str">
        <f>IF(DG468="grey","grey","")</f>
        <v>grey</v>
      </c>
      <c r="DH470" s="1154"/>
      <c r="DI470" s="1153" t="str">
        <f>IF(DI468="grey","grey","")</f>
        <v>grey</v>
      </c>
      <c r="DJ470" s="1154"/>
      <c r="DK470" s="1153" t="str">
        <f>IF(DK468="grey","grey","")</f>
        <v>grey</v>
      </c>
      <c r="DL470" s="1154"/>
      <c r="DM470" s="22" t="str">
        <f>IFERROR(INDEX(内線情報!$BL$5:$BL$41,MATCH(R470,内線情報!$AI$5:$AI$43,0),1),"")</f>
        <v/>
      </c>
      <c r="DS470" s="1141"/>
      <c r="DV470" s="1153" t="str">
        <f>IF(B469="DK",BQ470,IF(B469="NK",BS470,""))</f>
        <v/>
      </c>
      <c r="DW470" s="1154"/>
      <c r="DX470" s="1155" t="str">
        <f>IF(D469="DK",BU470,IF(D469="NK",BW470,""))</f>
        <v/>
      </c>
      <c r="DY470" s="1156"/>
      <c r="DZ470" s="1155" t="str">
        <f>IF(F469="DK",BY470,IF(F469="NK",CA470,""))</f>
        <v/>
      </c>
      <c r="EA470" s="1156"/>
      <c r="EB470" s="1155" t="str">
        <f>IF(H469="DK",CC470,IF(H469="NK",CE470,""))</f>
        <v/>
      </c>
      <c r="EC470" s="1156"/>
      <c r="ED470" s="1155" t="str">
        <f>IF(J469="DK",CG470,IF(J469="NK",CI470,""))</f>
        <v/>
      </c>
      <c r="EE470" s="1156"/>
      <c r="EF470" s="1155" t="str">
        <f>IF(L469="DK",CK470,IF(L469="NK",CM470,""))</f>
        <v/>
      </c>
      <c r="EG470" s="1156"/>
      <c r="ET470" s="1153"/>
      <c r="EU470" s="1154"/>
      <c r="EV470" s="1153"/>
      <c r="EW470" s="1154"/>
      <c r="EX470" s="1153"/>
      <c r="EY470" s="1154"/>
      <c r="EZ470" s="1153"/>
      <c r="FA470" s="1154"/>
      <c r="FB470" s="1153"/>
      <c r="FC470" s="1154"/>
      <c r="FD470" s="1153"/>
      <c r="FE470" s="1154"/>
      <c r="FF470" s="411"/>
      <c r="FG470" s="411"/>
      <c r="FH470" s="411"/>
      <c r="FI470" s="411"/>
      <c r="FJ470" s="411"/>
      <c r="FK470" s="411"/>
      <c r="FL470" s="411"/>
      <c r="FM470" s="411"/>
      <c r="FN470" s="411"/>
      <c r="FO470" s="411"/>
      <c r="FP470" s="411"/>
      <c r="FQ470" s="411"/>
      <c r="FR470" s="1153"/>
      <c r="FS470" s="1154"/>
      <c r="FT470" s="1153"/>
      <c r="FU470" s="1154"/>
      <c r="FV470" s="1153"/>
      <c r="FW470" s="1154"/>
      <c r="FX470" s="1153"/>
      <c r="FY470" s="1154"/>
      <c r="FZ470" s="1153"/>
      <c r="GA470" s="1154"/>
      <c r="GB470" s="1153"/>
      <c r="GC470" s="1154"/>
      <c r="GE470" s="1152"/>
      <c r="GF470" s="1152"/>
      <c r="GG470" s="1161"/>
      <c r="GH470" s="1152"/>
      <c r="GI470" s="633" t="str">
        <f t="shared" ref="GI470:HR470" si="1252">IF(GI454="grey","grey",IF($GG469="grey","grey",IF(S470="","yellow",IF(COUNTIF($CW$6:$CW$7,S470)&gt;0,"","red"))))</f>
        <v>grey</v>
      </c>
      <c r="GJ470" s="633" t="str">
        <f t="shared" si="1252"/>
        <v>grey</v>
      </c>
      <c r="GK470" s="633" t="str">
        <f t="shared" si="1252"/>
        <v>grey</v>
      </c>
      <c r="GL470" s="633" t="str">
        <f t="shared" si="1252"/>
        <v>grey</v>
      </c>
      <c r="GM470" s="633" t="str">
        <f t="shared" si="1252"/>
        <v>grey</v>
      </c>
      <c r="GN470" s="633" t="str">
        <f t="shared" si="1252"/>
        <v>grey</v>
      </c>
      <c r="GO470" s="633" t="str">
        <f t="shared" si="1252"/>
        <v>grey</v>
      </c>
      <c r="GP470" s="633" t="str">
        <f t="shared" si="1252"/>
        <v>grey</v>
      </c>
      <c r="GQ470" s="633" t="str">
        <f t="shared" si="1252"/>
        <v>grey</v>
      </c>
      <c r="GR470" s="633" t="str">
        <f t="shared" si="1252"/>
        <v>grey</v>
      </c>
      <c r="GS470" s="633" t="str">
        <f t="shared" si="1252"/>
        <v>grey</v>
      </c>
      <c r="GT470" s="633" t="str">
        <f t="shared" si="1252"/>
        <v>grey</v>
      </c>
      <c r="GU470" s="633" t="str">
        <f t="shared" si="1252"/>
        <v>grey</v>
      </c>
      <c r="GV470" s="633" t="str">
        <f t="shared" si="1252"/>
        <v>grey</v>
      </c>
      <c r="GW470" s="633" t="str">
        <f t="shared" si="1252"/>
        <v>grey</v>
      </c>
      <c r="GX470" s="633" t="str">
        <f t="shared" si="1252"/>
        <v>grey</v>
      </c>
      <c r="GY470" s="633" t="str">
        <f t="shared" si="1252"/>
        <v>grey</v>
      </c>
      <c r="GZ470" s="633" t="str">
        <f t="shared" si="1252"/>
        <v>grey</v>
      </c>
      <c r="HA470" s="633" t="str">
        <f t="shared" si="1252"/>
        <v>grey</v>
      </c>
      <c r="HB470" s="633" t="str">
        <f t="shared" si="1252"/>
        <v>grey</v>
      </c>
      <c r="HC470" s="633" t="str">
        <f t="shared" si="1252"/>
        <v>grey</v>
      </c>
      <c r="HD470" s="633" t="str">
        <f t="shared" si="1252"/>
        <v>grey</v>
      </c>
      <c r="HE470" s="633" t="str">
        <f t="shared" si="1252"/>
        <v>grey</v>
      </c>
      <c r="HF470" s="633" t="str">
        <f t="shared" si="1252"/>
        <v>grey</v>
      </c>
      <c r="HG470" s="633" t="str">
        <f t="shared" si="1252"/>
        <v>grey</v>
      </c>
      <c r="HH470" s="633" t="str">
        <f t="shared" si="1252"/>
        <v>grey</v>
      </c>
      <c r="HI470" s="633" t="str">
        <f t="shared" si="1252"/>
        <v>grey</v>
      </c>
      <c r="HJ470" s="633" t="str">
        <f t="shared" si="1252"/>
        <v>grey</v>
      </c>
      <c r="HK470" s="633" t="str">
        <f t="shared" si="1252"/>
        <v>grey</v>
      </c>
      <c r="HL470" s="633" t="str">
        <f t="shared" si="1252"/>
        <v>grey</v>
      </c>
      <c r="HM470" s="633" t="str">
        <f t="shared" si="1252"/>
        <v>grey</v>
      </c>
      <c r="HN470" s="633" t="str">
        <f t="shared" si="1252"/>
        <v>grey</v>
      </c>
      <c r="HO470" s="633" t="str">
        <f t="shared" si="1252"/>
        <v>grey</v>
      </c>
      <c r="HP470" s="633" t="str">
        <f t="shared" si="1252"/>
        <v>grey</v>
      </c>
      <c r="HQ470" s="633" t="str">
        <f t="shared" si="1252"/>
        <v>grey</v>
      </c>
      <c r="HR470" s="633" t="str">
        <f t="shared" si="1252"/>
        <v>grey</v>
      </c>
      <c r="HS470" s="1163"/>
      <c r="HT470" s="1152"/>
      <c r="HU470" s="1161"/>
    </row>
    <row r="471" spans="2:229">
      <c r="B471" s="1175" t="str">
        <f>IFERROR(INDEX($DV:$DV,ROW()),"")&amp;""</f>
        <v/>
      </c>
      <c r="C471" s="1176"/>
      <c r="D471" s="1177" t="str">
        <f>IFERROR(INDEX($DX:$DX,ROW()),"")&amp;""</f>
        <v/>
      </c>
      <c r="E471" s="1176"/>
      <c r="F471" s="1175" t="str">
        <f>IFERROR(INDEX($DZ:$DZ,ROW()),"")&amp;""</f>
        <v/>
      </c>
      <c r="G471" s="1176"/>
      <c r="H471" s="1175" t="str">
        <f>IFERROR(INDEX($EB:$EB,ROW()),"")&amp;""</f>
        <v/>
      </c>
      <c r="I471" s="1176"/>
      <c r="J471" s="1175" t="str">
        <f>IFERROR(INDEX($ED:$ED,ROW()),"")&amp;""</f>
        <v/>
      </c>
      <c r="K471" s="1176"/>
      <c r="L471" s="1175" t="str">
        <f>IFERROR(INDEX($EF:$EF,ROW()),"")&amp;""</f>
        <v/>
      </c>
      <c r="M471" s="1176"/>
      <c r="O471" s="1151">
        <v>8</v>
      </c>
      <c r="P471" s="1151" t="str">
        <f>IFERROR(INDEX(内線情報!$C$5:$C$54,MATCH($Q471,内線情報!$B$5:$B$54,0)),"")&amp;""</f>
        <v/>
      </c>
      <c r="Q471" s="1160"/>
      <c r="R471" s="1151" t="str">
        <f>IFERROR(INDEX(内線情報!$D$5:$D$54,MATCH($Q471,内線情報!$B$5:$B$54,0)),"")&amp;""</f>
        <v/>
      </c>
      <c r="S471" s="634" t="s">
        <v>643</v>
      </c>
      <c r="T471" s="634" t="s">
        <v>643</v>
      </c>
      <c r="U471" s="634" t="s">
        <v>643</v>
      </c>
      <c r="V471" s="634" t="s">
        <v>643</v>
      </c>
      <c r="W471" s="634" t="s">
        <v>643</v>
      </c>
      <c r="X471" s="634" t="s">
        <v>643</v>
      </c>
      <c r="Y471" s="634" t="s">
        <v>643</v>
      </c>
      <c r="Z471" s="634" t="s">
        <v>643</v>
      </c>
      <c r="AA471" s="634" t="s">
        <v>643</v>
      </c>
      <c r="AB471" s="634" t="s">
        <v>643</v>
      </c>
      <c r="AC471" s="634" t="s">
        <v>643</v>
      </c>
      <c r="AD471" s="634" t="s">
        <v>643</v>
      </c>
      <c r="AE471" s="634" t="s">
        <v>643</v>
      </c>
      <c r="AF471" s="634" t="s">
        <v>643</v>
      </c>
      <c r="AG471" s="634" t="s">
        <v>643</v>
      </c>
      <c r="AH471" s="634" t="s">
        <v>643</v>
      </c>
      <c r="AI471" s="634" t="s">
        <v>643</v>
      </c>
      <c r="AJ471" s="634" t="s">
        <v>643</v>
      </c>
      <c r="AK471" s="634" t="s">
        <v>643</v>
      </c>
      <c r="AL471" s="634" t="s">
        <v>643</v>
      </c>
      <c r="AM471" s="634" t="s">
        <v>643</v>
      </c>
      <c r="AN471" s="634" t="s">
        <v>643</v>
      </c>
      <c r="AO471" s="634" t="s">
        <v>643</v>
      </c>
      <c r="AP471" s="634" t="s">
        <v>643</v>
      </c>
      <c r="AQ471" s="634" t="s">
        <v>643</v>
      </c>
      <c r="AR471" s="634" t="s">
        <v>643</v>
      </c>
      <c r="AS471" s="634" t="s">
        <v>643</v>
      </c>
      <c r="AT471" s="634" t="s">
        <v>643</v>
      </c>
      <c r="AU471" s="634" t="s">
        <v>643</v>
      </c>
      <c r="AV471" s="634" t="s">
        <v>643</v>
      </c>
      <c r="AW471" s="634" t="s">
        <v>643</v>
      </c>
      <c r="AX471" s="634" t="s">
        <v>643</v>
      </c>
      <c r="AY471" s="634" t="s">
        <v>643</v>
      </c>
      <c r="AZ471" s="634" t="s">
        <v>643</v>
      </c>
      <c r="BA471" s="634" t="s">
        <v>643</v>
      </c>
      <c r="BB471" s="634" t="s">
        <v>643</v>
      </c>
      <c r="BC471" s="1178" t="s">
        <v>643</v>
      </c>
      <c r="BD471" s="1151" t="str">
        <f>IFERROR(IF(Q471="","",IF(ISBLANK(INDEX(内線情報!$G$5:$G$54,Q471)),1,DS471)),"")&amp;""</f>
        <v/>
      </c>
      <c r="BE471" s="1180"/>
      <c r="BP471" s="50" t="s">
        <v>585</v>
      </c>
      <c r="BQ471" s="50" t="str">
        <f>IF(C469="","",INDEX(外線情報!$K$5:$K$16,C469,1))&amp;""</f>
        <v/>
      </c>
      <c r="BR471" s="50" t="s">
        <v>417</v>
      </c>
      <c r="BS471" s="50" t="str">
        <f>IF(C469="","",INDEX(NK･NKG!$CG$5:$CG$52,C469,1))&amp;""</f>
        <v/>
      </c>
      <c r="BT471" s="50" t="s">
        <v>585</v>
      </c>
      <c r="BU471" s="50" t="str">
        <f>IF(E469="","",INDEX(外線情報!$K$5:$K$16,E469,1))&amp;""</f>
        <v/>
      </c>
      <c r="BV471" s="50" t="s">
        <v>417</v>
      </c>
      <c r="BW471" s="50" t="str">
        <f>IF(E469="","",INDEX(NK･NKG!$CG$5:$CG$52,E469,1))&amp;""</f>
        <v/>
      </c>
      <c r="BX471" s="50" t="s">
        <v>585</v>
      </c>
      <c r="BY471" s="50" t="str">
        <f>IF(G469="","",INDEX(外線情報!$K$5:$K$16,G469,1))&amp;""</f>
        <v/>
      </c>
      <c r="BZ471" s="50" t="s">
        <v>417</v>
      </c>
      <c r="CA471" s="50" t="str">
        <f>IF(G469="","",INDEX(NK･NKG!$CG$5:$CG$52,G469,1))&amp;""</f>
        <v/>
      </c>
      <c r="CB471" s="50" t="s">
        <v>585</v>
      </c>
      <c r="CC471" s="50" t="str">
        <f>IF(I469="","",INDEX(外線情報!$K$5:$K$16,I469,1))&amp;""</f>
        <v/>
      </c>
      <c r="CD471" s="50" t="s">
        <v>417</v>
      </c>
      <c r="CE471" s="50" t="str">
        <f>IF(I469="","",INDEX(NK･NKG!$CG$5:$CG$52,I469,1))&amp;""</f>
        <v/>
      </c>
      <c r="CF471" s="50" t="s">
        <v>585</v>
      </c>
      <c r="CG471" s="50" t="str">
        <f>IF(K469="","",INDEX(外線情報!$K$5:$K$16,K469,1))&amp;""</f>
        <v/>
      </c>
      <c r="CH471" s="50" t="s">
        <v>417</v>
      </c>
      <c r="CI471" s="50" t="str">
        <f>IF(K469="","",INDEX(NK･NKG!$CG$5:$CG$52,K469,1))&amp;""</f>
        <v/>
      </c>
      <c r="CJ471" s="50" t="s">
        <v>585</v>
      </c>
      <c r="CK471" s="50" t="str">
        <f>IF(M469="","",INDEX(外線情報!$K$5:$K$16,M469,1))&amp;""</f>
        <v/>
      </c>
      <c r="CL471" s="50" t="s">
        <v>417</v>
      </c>
      <c r="CM471" s="50" t="str">
        <f>IF(M469="","",INDEX(NK･NKG!$CG$5:$CG$52,M469,1))&amp;""</f>
        <v/>
      </c>
      <c r="DA471" s="1153" t="str">
        <f t="shared" ref="DA471" si="1253">IF(DA468="grey","grey","")</f>
        <v>grey</v>
      </c>
      <c r="DB471" s="1154"/>
      <c r="DC471" s="1153" t="str">
        <f t="shared" ref="DC471" si="1254">IF(DC468="grey","grey","")</f>
        <v>grey</v>
      </c>
      <c r="DD471" s="1154"/>
      <c r="DE471" s="1153" t="str">
        <f t="shared" ref="DE471" si="1255">IF(DE468="grey","grey","")</f>
        <v>grey</v>
      </c>
      <c r="DF471" s="1154"/>
      <c r="DG471" s="1153" t="str">
        <f t="shared" ref="DG471" si="1256">IF(DG468="grey","grey","")</f>
        <v>grey</v>
      </c>
      <c r="DH471" s="1154"/>
      <c r="DI471" s="1153" t="str">
        <f t="shared" ref="DI471" si="1257">IF(DI468="grey","grey","")</f>
        <v>grey</v>
      </c>
      <c r="DJ471" s="1154"/>
      <c r="DK471" s="1153" t="str">
        <f t="shared" ref="DK471" si="1258">IF(DK468="grey","grey","")</f>
        <v>grey</v>
      </c>
      <c r="DL471" s="1154"/>
      <c r="DM471" s="22" t="str">
        <f>IFERROR(INDEX(内線情報!$BL$5:$BL$41,MATCH(R471,内線情報!$AI$5:$AI$43,0),1),"")</f>
        <v/>
      </c>
      <c r="DS471" s="1141" t="e">
        <f>INDEX(内線情報!$G$5:$G$54,MATCH(Q471,DK,0))</f>
        <v>#N/A</v>
      </c>
      <c r="DV471" s="1153" t="str">
        <f>IF(B469="IK",BQ471,IF(B469="NK",BS471,""))</f>
        <v/>
      </c>
      <c r="DW471" s="1154"/>
      <c r="DX471" s="1155" t="str">
        <f>IF(D469="IK",BU471,IF(D469="NK",BW471,""))</f>
        <v/>
      </c>
      <c r="DY471" s="1156"/>
      <c r="DZ471" s="1155" t="str">
        <f>IF(F469="IK",BY471,IF(F469="NK",CA471,""))</f>
        <v/>
      </c>
      <c r="EA471" s="1156"/>
      <c r="EB471" s="1155" t="str">
        <f>IF(H469="IK",CC471,IF(H469="NK",CE471,""))</f>
        <v/>
      </c>
      <c r="EC471" s="1156"/>
      <c r="ED471" s="1155" t="str">
        <f>IF(J469="IK",CG471,IF(J469="NK",CI471,""))</f>
        <v/>
      </c>
      <c r="EE471" s="1156"/>
      <c r="EF471" s="1155" t="str">
        <f>IF(L469="IK",CK471,IF(L469="NK",CM471,""))</f>
        <v/>
      </c>
      <c r="EG471" s="1156"/>
      <c r="ET471" s="1153"/>
      <c r="EU471" s="1154"/>
      <c r="EV471" s="1153"/>
      <c r="EW471" s="1154"/>
      <c r="EX471" s="1153"/>
      <c r="EY471" s="1154"/>
      <c r="EZ471" s="1153"/>
      <c r="FA471" s="1154"/>
      <c r="FB471" s="1153"/>
      <c r="FC471" s="1154"/>
      <c r="FD471" s="1153"/>
      <c r="FE471" s="1154"/>
      <c r="FF471" s="411"/>
      <c r="FG471" s="411"/>
      <c r="FH471" s="411"/>
      <c r="FI471" s="411"/>
      <c r="FJ471" s="411"/>
      <c r="FK471" s="411"/>
      <c r="FL471" s="411"/>
      <c r="FM471" s="411"/>
      <c r="FN471" s="411"/>
      <c r="FO471" s="411"/>
      <c r="FP471" s="411"/>
      <c r="FQ471" s="411"/>
      <c r="FR471" s="1153"/>
      <c r="FS471" s="1154"/>
      <c r="FT471" s="1153"/>
      <c r="FU471" s="1154"/>
      <c r="FV471" s="1153"/>
      <c r="FW471" s="1154"/>
      <c r="FX471" s="1153"/>
      <c r="FY471" s="1154"/>
      <c r="FZ471" s="1153"/>
      <c r="GA471" s="1154"/>
      <c r="GB471" s="1153"/>
      <c r="GC471" s="1154"/>
      <c r="GE471" s="1151" t="str">
        <f>IF($GF471="grey","grey","")</f>
        <v>grey</v>
      </c>
      <c r="GF471" s="1151" t="str">
        <f>IF($GG471="grey","grey","")</f>
        <v>grey</v>
      </c>
      <c r="GG471" s="1160" t="str">
        <f>IF(Q471="","grey",IF(COUNTIF(Q:Q,Q471)&gt;1,"red",IF(COUNTIF(_DK,Q471)&gt;0,"","red")))</f>
        <v>grey</v>
      </c>
      <c r="GH471" s="1151" t="str">
        <f>IF($GF471="grey","grey","")</f>
        <v>grey</v>
      </c>
      <c r="GI471" s="633" t="str">
        <f t="shared" ref="GI471:HR471" si="1259">IF(GI454="grey","grey",IF($GG471="grey","grey",IF(S471="","yellow",IF(COUNTIF($CT$6:$CT$21,S471)&gt;0,"","red"))))</f>
        <v>grey</v>
      </c>
      <c r="GJ471" s="633" t="str">
        <f t="shared" si="1259"/>
        <v>grey</v>
      </c>
      <c r="GK471" s="633" t="str">
        <f t="shared" si="1259"/>
        <v>grey</v>
      </c>
      <c r="GL471" s="633" t="str">
        <f t="shared" si="1259"/>
        <v>grey</v>
      </c>
      <c r="GM471" s="633" t="str">
        <f t="shared" si="1259"/>
        <v>grey</v>
      </c>
      <c r="GN471" s="633" t="str">
        <f t="shared" si="1259"/>
        <v>grey</v>
      </c>
      <c r="GO471" s="633" t="str">
        <f t="shared" si="1259"/>
        <v>grey</v>
      </c>
      <c r="GP471" s="633" t="str">
        <f t="shared" si="1259"/>
        <v>grey</v>
      </c>
      <c r="GQ471" s="633" t="str">
        <f t="shared" si="1259"/>
        <v>grey</v>
      </c>
      <c r="GR471" s="633" t="str">
        <f t="shared" si="1259"/>
        <v>grey</v>
      </c>
      <c r="GS471" s="633" t="str">
        <f t="shared" si="1259"/>
        <v>grey</v>
      </c>
      <c r="GT471" s="633" t="str">
        <f t="shared" si="1259"/>
        <v>grey</v>
      </c>
      <c r="GU471" s="633" t="str">
        <f t="shared" si="1259"/>
        <v>grey</v>
      </c>
      <c r="GV471" s="633" t="str">
        <f t="shared" si="1259"/>
        <v>grey</v>
      </c>
      <c r="GW471" s="633" t="str">
        <f t="shared" si="1259"/>
        <v>grey</v>
      </c>
      <c r="GX471" s="633" t="str">
        <f t="shared" si="1259"/>
        <v>grey</v>
      </c>
      <c r="GY471" s="633" t="str">
        <f t="shared" si="1259"/>
        <v>grey</v>
      </c>
      <c r="GZ471" s="633" t="str">
        <f t="shared" si="1259"/>
        <v>grey</v>
      </c>
      <c r="HA471" s="633" t="str">
        <f t="shared" si="1259"/>
        <v>grey</v>
      </c>
      <c r="HB471" s="633" t="str">
        <f t="shared" si="1259"/>
        <v>grey</v>
      </c>
      <c r="HC471" s="633" t="str">
        <f t="shared" si="1259"/>
        <v>grey</v>
      </c>
      <c r="HD471" s="633" t="str">
        <f t="shared" si="1259"/>
        <v>grey</v>
      </c>
      <c r="HE471" s="633" t="str">
        <f t="shared" si="1259"/>
        <v>grey</v>
      </c>
      <c r="HF471" s="633" t="str">
        <f t="shared" si="1259"/>
        <v>grey</v>
      </c>
      <c r="HG471" s="633" t="str">
        <f t="shared" si="1259"/>
        <v>grey</v>
      </c>
      <c r="HH471" s="633" t="str">
        <f t="shared" si="1259"/>
        <v>grey</v>
      </c>
      <c r="HI471" s="633" t="str">
        <f t="shared" si="1259"/>
        <v>grey</v>
      </c>
      <c r="HJ471" s="633" t="str">
        <f t="shared" si="1259"/>
        <v>grey</v>
      </c>
      <c r="HK471" s="633" t="str">
        <f t="shared" si="1259"/>
        <v>grey</v>
      </c>
      <c r="HL471" s="633" t="str">
        <f t="shared" si="1259"/>
        <v>grey</v>
      </c>
      <c r="HM471" s="633" t="str">
        <f t="shared" si="1259"/>
        <v>grey</v>
      </c>
      <c r="HN471" s="633" t="str">
        <f t="shared" si="1259"/>
        <v>grey</v>
      </c>
      <c r="HO471" s="633" t="str">
        <f t="shared" si="1259"/>
        <v>grey</v>
      </c>
      <c r="HP471" s="633" t="str">
        <f t="shared" si="1259"/>
        <v>grey</v>
      </c>
      <c r="HQ471" s="633" t="str">
        <f t="shared" si="1259"/>
        <v>grey</v>
      </c>
      <c r="HR471" s="633" t="str">
        <f t="shared" si="1259"/>
        <v>grey</v>
      </c>
      <c r="HS471" s="1162" t="str">
        <f t="shared" ref="HS471" si="1260">IF($GG471="grey","grey",IF(BC471="","",IF(COUNTIF($CV$6:$CV$7,BC471)&gt;0,"","red")))</f>
        <v>grey</v>
      </c>
      <c r="HT471" s="1151" t="str">
        <f t="shared" ref="HT471:HU471" si="1261">IF($GG471="grey","grey","")</f>
        <v>grey</v>
      </c>
      <c r="HU471" s="1160" t="str">
        <f t="shared" si="1261"/>
        <v>grey</v>
      </c>
    </row>
    <row r="472" spans="2:229">
      <c r="B472" s="1184" t="s">
        <v>1318</v>
      </c>
      <c r="C472" s="1185"/>
      <c r="D472" s="1182" t="s">
        <v>1318</v>
      </c>
      <c r="E472" s="1183"/>
      <c r="F472" s="1184" t="s">
        <v>1318</v>
      </c>
      <c r="G472" s="1185"/>
      <c r="H472" s="1182" t="s">
        <v>1318</v>
      </c>
      <c r="I472" s="1183"/>
      <c r="J472" s="1184" t="s">
        <v>1318</v>
      </c>
      <c r="K472" s="1185"/>
      <c r="L472" s="1182" t="s">
        <v>1318</v>
      </c>
      <c r="M472" s="1183"/>
      <c r="O472" s="1152"/>
      <c r="P472" s="1152"/>
      <c r="Q472" s="1161"/>
      <c r="R472" s="1152"/>
      <c r="S472" s="635" t="s">
        <v>643</v>
      </c>
      <c r="T472" s="635" t="s">
        <v>643</v>
      </c>
      <c r="U472" s="635" t="s">
        <v>643</v>
      </c>
      <c r="V472" s="635" t="s">
        <v>643</v>
      </c>
      <c r="W472" s="635" t="s">
        <v>643</v>
      </c>
      <c r="X472" s="635" t="s">
        <v>643</v>
      </c>
      <c r="Y472" s="635" t="s">
        <v>643</v>
      </c>
      <c r="Z472" s="635" t="s">
        <v>643</v>
      </c>
      <c r="AA472" s="635" t="s">
        <v>643</v>
      </c>
      <c r="AB472" s="635" t="s">
        <v>643</v>
      </c>
      <c r="AC472" s="635" t="s">
        <v>643</v>
      </c>
      <c r="AD472" s="635" t="s">
        <v>643</v>
      </c>
      <c r="AE472" s="635" t="s">
        <v>643</v>
      </c>
      <c r="AF472" s="635" t="s">
        <v>643</v>
      </c>
      <c r="AG472" s="635" t="s">
        <v>643</v>
      </c>
      <c r="AH472" s="635" t="s">
        <v>643</v>
      </c>
      <c r="AI472" s="635" t="s">
        <v>643</v>
      </c>
      <c r="AJ472" s="635" t="s">
        <v>643</v>
      </c>
      <c r="AK472" s="635" t="s">
        <v>643</v>
      </c>
      <c r="AL472" s="635" t="s">
        <v>643</v>
      </c>
      <c r="AM472" s="635" t="s">
        <v>643</v>
      </c>
      <c r="AN472" s="635" t="s">
        <v>643</v>
      </c>
      <c r="AO472" s="635" t="s">
        <v>643</v>
      </c>
      <c r="AP472" s="635" t="s">
        <v>643</v>
      </c>
      <c r="AQ472" s="635" t="s">
        <v>643</v>
      </c>
      <c r="AR472" s="635" t="s">
        <v>643</v>
      </c>
      <c r="AS472" s="635" t="s">
        <v>643</v>
      </c>
      <c r="AT472" s="635" t="s">
        <v>643</v>
      </c>
      <c r="AU472" s="635" t="s">
        <v>643</v>
      </c>
      <c r="AV472" s="635" t="s">
        <v>643</v>
      </c>
      <c r="AW472" s="635" t="s">
        <v>643</v>
      </c>
      <c r="AX472" s="635" t="s">
        <v>643</v>
      </c>
      <c r="AY472" s="635" t="s">
        <v>643</v>
      </c>
      <c r="AZ472" s="635" t="s">
        <v>643</v>
      </c>
      <c r="BA472" s="635" t="s">
        <v>643</v>
      </c>
      <c r="BB472" s="635" t="s">
        <v>643</v>
      </c>
      <c r="BC472" s="1179"/>
      <c r="BD472" s="1152"/>
      <c r="BE472" s="1181"/>
      <c r="BW472" s="50"/>
      <c r="CH472" s="50"/>
      <c r="CI472" s="50"/>
      <c r="DA472" s="1153" t="str">
        <f>IF(DA468="grey","grey",IF(AND(B469&lt;&gt;$BG$7,B469&lt;&gt;$BG$9,B469&lt;&gt;$BG$13,B469&lt;&gt;$BG$12),"grey",IF(B472="","yellow",IF(COUNTIF($CN$6:$CN$32,B472)&gt;0,"","red"))))</f>
        <v>grey</v>
      </c>
      <c r="DB472" s="1154"/>
      <c r="DC472" s="1153" t="str">
        <f>IF(DC468="grey","grey",IF(AND(D469&lt;&gt;$BG$7,D469&lt;&gt;$BG$9,D469&lt;&gt;$BG$13,D469&lt;&gt;$BG$12),"grey",IF(D472="","yellow",IF(COUNTIF($CN$6:$CN$32,D472)&gt;0,"","red"))))</f>
        <v>grey</v>
      </c>
      <c r="DD472" s="1154"/>
      <c r="DE472" s="1164" t="str">
        <f>IF(DE468="grey","grey",IF(AND(F469&lt;&gt;$BG$7,F469&lt;&gt;$BG$9,F469&lt;&gt;$BG$13,F469&lt;&gt;$BG$12),"grey",IF(F472="","yellow",IF(COUNTIF($CN$6:$CN$32,F472)&gt;0,"","red"))))</f>
        <v>grey</v>
      </c>
      <c r="DF472" s="1165"/>
      <c r="DG472" s="1164" t="str">
        <f>IF(DG468="grey","grey",IF(AND(H469&lt;&gt;$BG$7,H469&lt;&gt;$BG$9,H469&lt;&gt;$BG$13,H469&lt;&gt;$BG$12),"grey",IF(H472="","yellow",IF(COUNTIF($CN$6:$CN$32,H472)&gt;0,"","red"))))</f>
        <v>grey</v>
      </c>
      <c r="DH472" s="1165"/>
      <c r="DI472" s="1164" t="str">
        <f>IF(DI468="grey","grey",IF(AND(J469&lt;&gt;$BG$7,J469&lt;&gt;$BG$9,J469&lt;&gt;$BG$13,J469&lt;&gt;$BG$12),"grey",IF(J472="","yellow",IF(COUNTIF($CN$6:$CN$32,J472)&gt;0,"","red"))))</f>
        <v>grey</v>
      </c>
      <c r="DJ472" s="1165"/>
      <c r="DK472" s="1164" t="str">
        <f>IF(DK468="grey","grey",IF(AND(L469&lt;&gt;$BG$7,L469&lt;&gt;$BG$9,L469&lt;&gt;$BG$13,L469&lt;&gt;$BG$12),"grey",IF(L472="","yellow",IF(COUNTIF($CN$6:$CN$32,L472)&gt;0,"","red"))))</f>
        <v>grey</v>
      </c>
      <c r="DL472" s="1165"/>
      <c r="DM472" s="22" t="str">
        <f>IFERROR(INDEX(内線情報!$BL$5:$BL$41,MATCH(R472,内線情報!$AI$5:$AI$43,0),1),"")</f>
        <v/>
      </c>
      <c r="DS472" s="1141"/>
      <c r="DV472" s="1153"/>
      <c r="DW472" s="1154"/>
      <c r="DX472" s="1153"/>
      <c r="DY472" s="1154"/>
      <c r="DZ472" s="1153"/>
      <c r="EA472" s="1154"/>
      <c r="EB472" s="1153"/>
      <c r="EC472" s="1154"/>
      <c r="ED472" s="1153"/>
      <c r="EE472" s="1154"/>
      <c r="EF472" s="1153"/>
      <c r="EG472" s="1154"/>
      <c r="ET472" s="1153"/>
      <c r="EU472" s="1154"/>
      <c r="EV472" s="1153"/>
      <c r="EW472" s="1154"/>
      <c r="EX472" s="1153"/>
      <c r="EY472" s="1154"/>
      <c r="EZ472" s="1153"/>
      <c r="FA472" s="1154"/>
      <c r="FB472" s="1153"/>
      <c r="FC472" s="1154"/>
      <c r="FD472" s="1153"/>
      <c r="FE472" s="1154"/>
      <c r="FF472" s="411"/>
      <c r="FG472" s="411"/>
      <c r="FH472" s="411"/>
      <c r="FI472" s="411"/>
      <c r="FJ472" s="411"/>
      <c r="FK472" s="411"/>
      <c r="FL472" s="411"/>
      <c r="FM472" s="411"/>
      <c r="FN472" s="411"/>
      <c r="FO472" s="411"/>
      <c r="FP472" s="411"/>
      <c r="FQ472" s="411"/>
      <c r="FR472" s="1153"/>
      <c r="FS472" s="1154"/>
      <c r="FT472" s="1153"/>
      <c r="FU472" s="1154"/>
      <c r="FV472" s="1153"/>
      <c r="FW472" s="1154"/>
      <c r="FX472" s="1153"/>
      <c r="FY472" s="1154"/>
      <c r="FZ472" s="1153"/>
      <c r="GA472" s="1154"/>
      <c r="GB472" s="1153"/>
      <c r="GC472" s="1154"/>
      <c r="GE472" s="1152"/>
      <c r="GF472" s="1152"/>
      <c r="GG472" s="1161"/>
      <c r="GH472" s="1152"/>
      <c r="GI472" s="633" t="str">
        <f t="shared" ref="GI472:HR472" si="1262">IF(GI454="grey","grey",IF($GG471="grey","grey",IF(S472="","yellow",IF(COUNTIF($CW$6:$CW$7,S472)&gt;0,"","red"))))</f>
        <v>grey</v>
      </c>
      <c r="GJ472" s="633" t="str">
        <f t="shared" si="1262"/>
        <v>grey</v>
      </c>
      <c r="GK472" s="633" t="str">
        <f t="shared" si="1262"/>
        <v>grey</v>
      </c>
      <c r="GL472" s="633" t="str">
        <f t="shared" si="1262"/>
        <v>grey</v>
      </c>
      <c r="GM472" s="633" t="str">
        <f t="shared" si="1262"/>
        <v>grey</v>
      </c>
      <c r="GN472" s="633" t="str">
        <f t="shared" si="1262"/>
        <v>grey</v>
      </c>
      <c r="GO472" s="633" t="str">
        <f t="shared" si="1262"/>
        <v>grey</v>
      </c>
      <c r="GP472" s="633" t="str">
        <f t="shared" si="1262"/>
        <v>grey</v>
      </c>
      <c r="GQ472" s="633" t="str">
        <f t="shared" si="1262"/>
        <v>grey</v>
      </c>
      <c r="GR472" s="633" t="str">
        <f t="shared" si="1262"/>
        <v>grey</v>
      </c>
      <c r="GS472" s="633" t="str">
        <f t="shared" si="1262"/>
        <v>grey</v>
      </c>
      <c r="GT472" s="633" t="str">
        <f t="shared" si="1262"/>
        <v>grey</v>
      </c>
      <c r="GU472" s="633" t="str">
        <f t="shared" si="1262"/>
        <v>grey</v>
      </c>
      <c r="GV472" s="633" t="str">
        <f t="shared" si="1262"/>
        <v>grey</v>
      </c>
      <c r="GW472" s="633" t="str">
        <f t="shared" si="1262"/>
        <v>grey</v>
      </c>
      <c r="GX472" s="633" t="str">
        <f t="shared" si="1262"/>
        <v>grey</v>
      </c>
      <c r="GY472" s="633" t="str">
        <f t="shared" si="1262"/>
        <v>grey</v>
      </c>
      <c r="GZ472" s="633" t="str">
        <f t="shared" si="1262"/>
        <v>grey</v>
      </c>
      <c r="HA472" s="633" t="str">
        <f t="shared" si="1262"/>
        <v>grey</v>
      </c>
      <c r="HB472" s="633" t="str">
        <f t="shared" si="1262"/>
        <v>grey</v>
      </c>
      <c r="HC472" s="633" t="str">
        <f t="shared" si="1262"/>
        <v>grey</v>
      </c>
      <c r="HD472" s="633" t="str">
        <f t="shared" si="1262"/>
        <v>grey</v>
      </c>
      <c r="HE472" s="633" t="str">
        <f t="shared" si="1262"/>
        <v>grey</v>
      </c>
      <c r="HF472" s="633" t="str">
        <f t="shared" si="1262"/>
        <v>grey</v>
      </c>
      <c r="HG472" s="633" t="str">
        <f t="shared" si="1262"/>
        <v>grey</v>
      </c>
      <c r="HH472" s="633" t="str">
        <f t="shared" si="1262"/>
        <v>grey</v>
      </c>
      <c r="HI472" s="633" t="str">
        <f t="shared" si="1262"/>
        <v>grey</v>
      </c>
      <c r="HJ472" s="633" t="str">
        <f t="shared" si="1262"/>
        <v>grey</v>
      </c>
      <c r="HK472" s="633" t="str">
        <f t="shared" si="1262"/>
        <v>grey</v>
      </c>
      <c r="HL472" s="633" t="str">
        <f t="shared" si="1262"/>
        <v>grey</v>
      </c>
      <c r="HM472" s="633" t="str">
        <f t="shared" si="1262"/>
        <v>grey</v>
      </c>
      <c r="HN472" s="633" t="str">
        <f t="shared" si="1262"/>
        <v>grey</v>
      </c>
      <c r="HO472" s="633" t="str">
        <f t="shared" si="1262"/>
        <v>grey</v>
      </c>
      <c r="HP472" s="633" t="str">
        <f t="shared" si="1262"/>
        <v>grey</v>
      </c>
      <c r="HQ472" s="633" t="str">
        <f t="shared" si="1262"/>
        <v>grey</v>
      </c>
      <c r="HR472" s="633" t="str">
        <f t="shared" si="1262"/>
        <v>grey</v>
      </c>
      <c r="HS472" s="1163"/>
      <c r="HT472" s="1152"/>
      <c r="HU472" s="1161"/>
    </row>
    <row r="473" spans="2:229">
      <c r="B473" s="1186" t="s">
        <v>309</v>
      </c>
      <c r="C473" s="1187"/>
      <c r="D473" s="1186" t="s">
        <v>310</v>
      </c>
      <c r="E473" s="1187"/>
      <c r="F473" s="1186" t="s">
        <v>311</v>
      </c>
      <c r="G473" s="1187"/>
      <c r="H473" s="1186" t="s">
        <v>312</v>
      </c>
      <c r="I473" s="1187"/>
      <c r="J473" s="1186" t="s">
        <v>313</v>
      </c>
      <c r="K473" s="1187"/>
      <c r="L473" s="1186" t="s">
        <v>314</v>
      </c>
      <c r="M473" s="1187"/>
      <c r="O473" s="1151">
        <v>9</v>
      </c>
      <c r="P473" s="1151" t="str">
        <f>IFERROR(INDEX(内線情報!$C$5:$C$54,MATCH($Q473,内線情報!$B$5:$B$54,0)),"")&amp;""</f>
        <v/>
      </c>
      <c r="Q473" s="1160"/>
      <c r="R473" s="1151" t="str">
        <f>IFERROR(INDEX(内線情報!$D$5:$D$54,MATCH($Q473,内線情報!$B$5:$B$54,0)),"")&amp;""</f>
        <v/>
      </c>
      <c r="S473" s="634" t="s">
        <v>643</v>
      </c>
      <c r="T473" s="634" t="s">
        <v>643</v>
      </c>
      <c r="U473" s="634" t="s">
        <v>643</v>
      </c>
      <c r="V473" s="634" t="s">
        <v>643</v>
      </c>
      <c r="W473" s="634" t="s">
        <v>643</v>
      </c>
      <c r="X473" s="634" t="s">
        <v>643</v>
      </c>
      <c r="Y473" s="634" t="s">
        <v>643</v>
      </c>
      <c r="Z473" s="634" t="s">
        <v>643</v>
      </c>
      <c r="AA473" s="634" t="s">
        <v>643</v>
      </c>
      <c r="AB473" s="634" t="s">
        <v>643</v>
      </c>
      <c r="AC473" s="634" t="s">
        <v>643</v>
      </c>
      <c r="AD473" s="634" t="s">
        <v>643</v>
      </c>
      <c r="AE473" s="634" t="s">
        <v>643</v>
      </c>
      <c r="AF473" s="634" t="s">
        <v>643</v>
      </c>
      <c r="AG473" s="634" t="s">
        <v>643</v>
      </c>
      <c r="AH473" s="634" t="s">
        <v>643</v>
      </c>
      <c r="AI473" s="634" t="s">
        <v>643</v>
      </c>
      <c r="AJ473" s="634" t="s">
        <v>643</v>
      </c>
      <c r="AK473" s="634" t="s">
        <v>643</v>
      </c>
      <c r="AL473" s="634" t="s">
        <v>643</v>
      </c>
      <c r="AM473" s="634" t="s">
        <v>643</v>
      </c>
      <c r="AN473" s="634" t="s">
        <v>643</v>
      </c>
      <c r="AO473" s="634" t="s">
        <v>643</v>
      </c>
      <c r="AP473" s="634" t="s">
        <v>643</v>
      </c>
      <c r="AQ473" s="634" t="s">
        <v>643</v>
      </c>
      <c r="AR473" s="634" t="s">
        <v>643</v>
      </c>
      <c r="AS473" s="634" t="s">
        <v>643</v>
      </c>
      <c r="AT473" s="634" t="s">
        <v>643</v>
      </c>
      <c r="AU473" s="634" t="s">
        <v>643</v>
      </c>
      <c r="AV473" s="634" t="s">
        <v>643</v>
      </c>
      <c r="AW473" s="634" t="s">
        <v>643</v>
      </c>
      <c r="AX473" s="634" t="s">
        <v>643</v>
      </c>
      <c r="AY473" s="634" t="s">
        <v>643</v>
      </c>
      <c r="AZ473" s="634" t="s">
        <v>643</v>
      </c>
      <c r="BA473" s="634" t="s">
        <v>643</v>
      </c>
      <c r="BB473" s="634" t="s">
        <v>643</v>
      </c>
      <c r="BC473" s="1178" t="s">
        <v>643</v>
      </c>
      <c r="BD473" s="1151" t="str">
        <f>IFERROR(IF(Q473="","",IF(ISBLANK(INDEX(内線情報!$G$5:$G$54,Q473)),1,DS473)),"")&amp;""</f>
        <v/>
      </c>
      <c r="BE473" s="1180"/>
      <c r="BQ473" s="52"/>
      <c r="BS473" s="52"/>
      <c r="BU473" s="52"/>
      <c r="BV473" s="50"/>
      <c r="BW473" s="52"/>
      <c r="BY473" s="52"/>
      <c r="CA473" s="52"/>
      <c r="CC473" s="52"/>
      <c r="CE473" s="52"/>
      <c r="CG473" s="52"/>
      <c r="CH473" s="50"/>
      <c r="CI473" s="52"/>
      <c r="CK473" s="52"/>
      <c r="CM473" s="52"/>
      <c r="DA473" s="1166" t="str">
        <f>IFERROR(IF(COUNT(Q457:Q482)&gt;0,IF($DN456&lt;36,"grey",B473),"grey"),B473)</f>
        <v>grey</v>
      </c>
      <c r="DB473" s="1167"/>
      <c r="DC473" s="1166" t="str">
        <f>IFERROR(IF(COUNT(Q457:Q482)&gt;0,IF($DN456&lt;36,"grey",D473),"grey"),D473)</f>
        <v>grey</v>
      </c>
      <c r="DD473" s="1167"/>
      <c r="DE473" s="1166" t="str">
        <f>IFERROR(IF(COUNT(Q457:Q482)&gt;0,IF($DN456&lt;36,"grey",F473),"grey"),F473)</f>
        <v>grey</v>
      </c>
      <c r="DF473" s="1167"/>
      <c r="DG473" s="1166" t="str">
        <f>IFERROR(IF(COUNT(Q457:Q482)&gt;0,IF($DN456&lt;36,"grey",H473),"grey"),H473)</f>
        <v>grey</v>
      </c>
      <c r="DH473" s="1167"/>
      <c r="DI473" s="1166" t="str">
        <f>IFERROR(IF(COUNT(Q457:Q482)&gt;0,IF($DN456&lt;36,"grey",J473),"grey"),J473)</f>
        <v>grey</v>
      </c>
      <c r="DJ473" s="1167"/>
      <c r="DK473" s="1166" t="str">
        <f>IFERROR(IF(COUNT(Q457:Q482)&gt;0,IF($DN456&lt;36,"grey",L473),"grey"),L473)</f>
        <v>grey</v>
      </c>
      <c r="DL473" s="1167"/>
      <c r="DM473" s="22" t="str">
        <f>IFERROR(INDEX(内線情報!$BL$5:$BL$41,MATCH(R473,内線情報!$AI$5:$AI$43,0),1),"")</f>
        <v/>
      </c>
      <c r="DS473" s="1141" t="e">
        <f>INDEX(内線情報!$G$5:$G$54,MATCH(Q473,DK,0))</f>
        <v>#N/A</v>
      </c>
      <c r="DV473" s="1166"/>
      <c r="DW473" s="1167"/>
      <c r="DX473" s="1166"/>
      <c r="DY473" s="1167"/>
      <c r="DZ473" s="1166"/>
      <c r="EA473" s="1167"/>
      <c r="EB473" s="1166"/>
      <c r="EC473" s="1167"/>
      <c r="ED473" s="1166"/>
      <c r="EE473" s="1167"/>
      <c r="EF473" s="1166"/>
      <c r="EG473" s="1167"/>
      <c r="ET473" s="1166"/>
      <c r="EU473" s="1167"/>
      <c r="EV473" s="1166"/>
      <c r="EW473" s="1167"/>
      <c r="EX473" s="1166"/>
      <c r="EY473" s="1167"/>
      <c r="EZ473" s="1166"/>
      <c r="FA473" s="1167"/>
      <c r="FB473" s="1166"/>
      <c r="FC473" s="1167"/>
      <c r="FD473" s="1166"/>
      <c r="FE473" s="1167"/>
      <c r="FF473" s="420"/>
      <c r="FG473" s="420"/>
      <c r="FH473" s="420"/>
      <c r="FI473" s="420"/>
      <c r="FJ473" s="420"/>
      <c r="FK473" s="420"/>
      <c r="FL473" s="420"/>
      <c r="FM473" s="420"/>
      <c r="FN473" s="420"/>
      <c r="FO473" s="420"/>
      <c r="FP473" s="420"/>
      <c r="FQ473" s="420"/>
      <c r="FR473" s="1166"/>
      <c r="FS473" s="1167"/>
      <c r="FT473" s="1166"/>
      <c r="FU473" s="1167"/>
      <c r="FV473" s="1166"/>
      <c r="FW473" s="1167"/>
      <c r="FX473" s="1166"/>
      <c r="FY473" s="1167"/>
      <c r="FZ473" s="1166"/>
      <c r="GA473" s="1167"/>
      <c r="GB473" s="1166"/>
      <c r="GC473" s="1167"/>
      <c r="GE473" s="1151" t="str">
        <f>IF($GF473="grey","grey","")</f>
        <v>grey</v>
      </c>
      <c r="GF473" s="1151" t="str">
        <f>IF($GG473="grey","grey","")</f>
        <v>grey</v>
      </c>
      <c r="GG473" s="1160" t="str">
        <f>IF(Q473="","grey",IF(COUNTIF(Q:Q,Q473)&gt;1,"red",IF(COUNTIF(_DK,Q473)&gt;0,"","red")))</f>
        <v>grey</v>
      </c>
      <c r="GH473" s="1151" t="str">
        <f>IF($GF473="grey","grey","")</f>
        <v>grey</v>
      </c>
      <c r="GI473" s="633" t="str">
        <f t="shared" ref="GI473:HR473" si="1263">IF(GI454="grey","grey",IF($GG473="grey","grey",IF(S473="","yellow",IF(COUNTIF($CT$6:$CT$21,S473)&gt;0,"","red"))))</f>
        <v>grey</v>
      </c>
      <c r="GJ473" s="633" t="str">
        <f t="shared" si="1263"/>
        <v>grey</v>
      </c>
      <c r="GK473" s="633" t="str">
        <f t="shared" si="1263"/>
        <v>grey</v>
      </c>
      <c r="GL473" s="633" t="str">
        <f t="shared" si="1263"/>
        <v>grey</v>
      </c>
      <c r="GM473" s="633" t="str">
        <f t="shared" si="1263"/>
        <v>grey</v>
      </c>
      <c r="GN473" s="633" t="str">
        <f t="shared" si="1263"/>
        <v>grey</v>
      </c>
      <c r="GO473" s="633" t="str">
        <f t="shared" si="1263"/>
        <v>grey</v>
      </c>
      <c r="GP473" s="633" t="str">
        <f t="shared" si="1263"/>
        <v>grey</v>
      </c>
      <c r="GQ473" s="633" t="str">
        <f t="shared" si="1263"/>
        <v>grey</v>
      </c>
      <c r="GR473" s="633" t="str">
        <f t="shared" si="1263"/>
        <v>grey</v>
      </c>
      <c r="GS473" s="633" t="str">
        <f t="shared" si="1263"/>
        <v>grey</v>
      </c>
      <c r="GT473" s="633" t="str">
        <f t="shared" si="1263"/>
        <v>grey</v>
      </c>
      <c r="GU473" s="633" t="str">
        <f t="shared" si="1263"/>
        <v>grey</v>
      </c>
      <c r="GV473" s="633" t="str">
        <f t="shared" si="1263"/>
        <v>grey</v>
      </c>
      <c r="GW473" s="633" t="str">
        <f t="shared" si="1263"/>
        <v>grey</v>
      </c>
      <c r="GX473" s="633" t="str">
        <f t="shared" si="1263"/>
        <v>grey</v>
      </c>
      <c r="GY473" s="633" t="str">
        <f t="shared" si="1263"/>
        <v>grey</v>
      </c>
      <c r="GZ473" s="633" t="str">
        <f t="shared" si="1263"/>
        <v>grey</v>
      </c>
      <c r="HA473" s="633" t="str">
        <f t="shared" si="1263"/>
        <v>grey</v>
      </c>
      <c r="HB473" s="633" t="str">
        <f t="shared" si="1263"/>
        <v>grey</v>
      </c>
      <c r="HC473" s="633" t="str">
        <f t="shared" si="1263"/>
        <v>grey</v>
      </c>
      <c r="HD473" s="633" t="str">
        <f t="shared" si="1263"/>
        <v>grey</v>
      </c>
      <c r="HE473" s="633" t="str">
        <f t="shared" si="1263"/>
        <v>grey</v>
      </c>
      <c r="HF473" s="633" t="str">
        <f t="shared" si="1263"/>
        <v>grey</v>
      </c>
      <c r="HG473" s="633" t="str">
        <f t="shared" si="1263"/>
        <v>grey</v>
      </c>
      <c r="HH473" s="633" t="str">
        <f t="shared" si="1263"/>
        <v>grey</v>
      </c>
      <c r="HI473" s="633" t="str">
        <f t="shared" si="1263"/>
        <v>grey</v>
      </c>
      <c r="HJ473" s="633" t="str">
        <f t="shared" si="1263"/>
        <v>grey</v>
      </c>
      <c r="HK473" s="633" t="str">
        <f t="shared" si="1263"/>
        <v>grey</v>
      </c>
      <c r="HL473" s="633" t="str">
        <f t="shared" si="1263"/>
        <v>grey</v>
      </c>
      <c r="HM473" s="633" t="str">
        <f t="shared" si="1263"/>
        <v>grey</v>
      </c>
      <c r="HN473" s="633" t="str">
        <f t="shared" si="1263"/>
        <v>grey</v>
      </c>
      <c r="HO473" s="633" t="str">
        <f t="shared" si="1263"/>
        <v>grey</v>
      </c>
      <c r="HP473" s="633" t="str">
        <f t="shared" si="1263"/>
        <v>grey</v>
      </c>
      <c r="HQ473" s="633" t="str">
        <f t="shared" si="1263"/>
        <v>grey</v>
      </c>
      <c r="HR473" s="633" t="str">
        <f t="shared" si="1263"/>
        <v>grey</v>
      </c>
      <c r="HS473" s="1162" t="str">
        <f t="shared" ref="HS473" si="1264">IF($GG473="grey","grey",IF(BC473="","",IF(COUNTIF($CV$6:$CV$7,BC473)&gt;0,"","red")))</f>
        <v>grey</v>
      </c>
      <c r="HT473" s="1151" t="str">
        <f t="shared" ref="HT473:HU473" si="1265">IF($GG473="grey","grey","")</f>
        <v>grey</v>
      </c>
      <c r="HU473" s="1160" t="str">
        <f t="shared" si="1265"/>
        <v>grey</v>
      </c>
    </row>
    <row r="474" spans="2:229">
      <c r="B474" s="34" t="s">
        <v>57</v>
      </c>
      <c r="C474" s="35"/>
      <c r="D474" s="34" t="s">
        <v>57</v>
      </c>
      <c r="E474" s="35"/>
      <c r="F474" s="34" t="s">
        <v>57</v>
      </c>
      <c r="G474" s="35"/>
      <c r="H474" s="34" t="s">
        <v>57</v>
      </c>
      <c r="I474" s="35"/>
      <c r="J474" s="34" t="s">
        <v>57</v>
      </c>
      <c r="K474" s="35"/>
      <c r="L474" s="34" t="s">
        <v>57</v>
      </c>
      <c r="M474" s="35"/>
      <c r="O474" s="1152"/>
      <c r="P474" s="1152"/>
      <c r="Q474" s="1161"/>
      <c r="R474" s="1152"/>
      <c r="S474" s="635" t="s">
        <v>643</v>
      </c>
      <c r="T474" s="635" t="s">
        <v>643</v>
      </c>
      <c r="U474" s="635" t="s">
        <v>643</v>
      </c>
      <c r="V474" s="635" t="s">
        <v>643</v>
      </c>
      <c r="W474" s="635" t="s">
        <v>643</v>
      </c>
      <c r="X474" s="635" t="s">
        <v>643</v>
      </c>
      <c r="Y474" s="635" t="s">
        <v>643</v>
      </c>
      <c r="Z474" s="635" t="s">
        <v>643</v>
      </c>
      <c r="AA474" s="635" t="s">
        <v>643</v>
      </c>
      <c r="AB474" s="635" t="s">
        <v>643</v>
      </c>
      <c r="AC474" s="635" t="s">
        <v>643</v>
      </c>
      <c r="AD474" s="635" t="s">
        <v>643</v>
      </c>
      <c r="AE474" s="635" t="s">
        <v>643</v>
      </c>
      <c r="AF474" s="635" t="s">
        <v>643</v>
      </c>
      <c r="AG474" s="635" t="s">
        <v>643</v>
      </c>
      <c r="AH474" s="635" t="s">
        <v>643</v>
      </c>
      <c r="AI474" s="635" t="s">
        <v>643</v>
      </c>
      <c r="AJ474" s="635" t="s">
        <v>643</v>
      </c>
      <c r="AK474" s="635" t="s">
        <v>643</v>
      </c>
      <c r="AL474" s="635" t="s">
        <v>643</v>
      </c>
      <c r="AM474" s="635" t="s">
        <v>643</v>
      </c>
      <c r="AN474" s="635" t="s">
        <v>643</v>
      </c>
      <c r="AO474" s="635" t="s">
        <v>643</v>
      </c>
      <c r="AP474" s="635" t="s">
        <v>643</v>
      </c>
      <c r="AQ474" s="635" t="s">
        <v>643</v>
      </c>
      <c r="AR474" s="635" t="s">
        <v>643</v>
      </c>
      <c r="AS474" s="635" t="s">
        <v>643</v>
      </c>
      <c r="AT474" s="635" t="s">
        <v>643</v>
      </c>
      <c r="AU474" s="635" t="s">
        <v>643</v>
      </c>
      <c r="AV474" s="635" t="s">
        <v>643</v>
      </c>
      <c r="AW474" s="635" t="s">
        <v>643</v>
      </c>
      <c r="AX474" s="635" t="s">
        <v>643</v>
      </c>
      <c r="AY474" s="635" t="s">
        <v>643</v>
      </c>
      <c r="AZ474" s="635" t="s">
        <v>643</v>
      </c>
      <c r="BA474" s="635" t="s">
        <v>643</v>
      </c>
      <c r="BB474" s="635" t="s">
        <v>643</v>
      </c>
      <c r="BC474" s="1179"/>
      <c r="BD474" s="1152"/>
      <c r="BE474" s="1181"/>
      <c r="BU474" s="50"/>
      <c r="BV474" s="50"/>
      <c r="BW474" s="50"/>
      <c r="CG474" s="50"/>
      <c r="CH474" s="50"/>
      <c r="CI474" s="50"/>
      <c r="DA474" s="34" t="str">
        <f>IF(DA473="grey","grey",IF(B474="","yellow",IF(COUNTIF($BG$6:$BG$39,B474)&gt;0,"","red")))</f>
        <v>grey</v>
      </c>
      <c r="DB474" s="35" t="str">
        <f ca="1">IF(DA473="grey","grey",IFERROR(IF(COUNTIF(INDIRECT(B474),SUBSTITUTE(C474,"*","~")),EU474,"red"),IF(AND(C474&lt;&gt;$BG$7,C474&lt;&gt;$BG$8,C474&lt;&gt;$BG$9,C474&lt;&gt;$BG$10,C474&lt;&gt;$BG$11,C474&lt;&gt;$BG$12,C474&lt;&gt;$BG$13),"grey",EU474)))</f>
        <v>grey</v>
      </c>
      <c r="DC474" s="34" t="str">
        <f>IF(DC473="grey","grey",IF(D474="","yellow",IF(COUNTIF($BG$6:$BG$39,D474)&gt;0,"","red")))</f>
        <v>grey</v>
      </c>
      <c r="DD474" s="35" t="str">
        <f ca="1">IF(DC473="grey","grey",IFERROR(IF(COUNTIF(INDIRECT(D474),SUBSTITUTE(E474,"*","~")),EW474,"red"),IF(AND(E474&lt;&gt;$BG$7,E474&lt;&gt;$BG$8,E474&lt;&gt;$BG$9,E474&lt;&gt;$BG$10,E474&lt;&gt;$BG$11,E474&lt;&gt;$BG$12,E474&lt;&gt;$BG$13),"grey",EW474)))</f>
        <v>grey</v>
      </c>
      <c r="DE474" s="34" t="str">
        <f>IF(DE473="grey","grey",IF(F474="","yellow",IF(COUNTIF($BG$6:$BG$39,F474)&gt;0,"","red")))</f>
        <v>grey</v>
      </c>
      <c r="DF474" s="35" t="str">
        <f ca="1">IF(DE473="grey","grey",IFERROR(IF(COUNTIF(INDIRECT(F474),SUBSTITUTE(G474,"*","~")),EY474,"red"),IF(AND(G474&lt;&gt;$BG$7,G474&lt;&gt;$BG$8,G474&lt;&gt;$BG$9,G474&lt;&gt;$BG$10,G474&lt;&gt;$BG$11,G474&lt;&gt;$BG$12,G474&lt;&gt;$BG$13),"grey",EY474)))</f>
        <v>grey</v>
      </c>
      <c r="DG474" s="34" t="str">
        <f>IF(DG473="grey","grey",IF(H474="","yellow",IF(COUNTIF($BG$6:$BG$39,H474)&gt;0,"","red")))</f>
        <v>grey</v>
      </c>
      <c r="DH474" s="35" t="str">
        <f ca="1">IF(DG473="grey","grey",IFERROR(IF(COUNTIF(INDIRECT(H474),SUBSTITUTE(I474,"*","~")),FA474,"red"),IF(AND(I474&lt;&gt;$BG$7,I474&lt;&gt;$BG$8,I474&lt;&gt;$BG$9,I474&lt;&gt;$BG$10,I474&lt;&gt;$BG$11,I474&lt;&gt;$BG$12,I474&lt;&gt;$BG$13),"grey",FA474)))</f>
        <v>grey</v>
      </c>
      <c r="DI474" s="34" t="str">
        <f>IF(DI473="grey","grey",IF(J474="","yellow",IF(COUNTIF($BG$6:$BG$39,J474)&gt;0,"","red")))</f>
        <v>grey</v>
      </c>
      <c r="DJ474" s="35" t="str">
        <f ca="1">IF(DI473="grey","grey",IFERROR(IF(COUNTIF(INDIRECT(J474),SUBSTITUTE(K474,"*","~")),FC474,"red"),IF(AND(K474&lt;&gt;$BG$7,K474&lt;&gt;$BG$8,K474&lt;&gt;$BG$9,K474&lt;&gt;$BG$10,K474&lt;&gt;$BG$11,K474&lt;&gt;$BG$12,K474&lt;&gt;$BG$13),"grey",FC474)))</f>
        <v>grey</v>
      </c>
      <c r="DK474" s="34" t="str">
        <f>IF(DK473="grey","grey",IF(L474="","yellow",IF(COUNTIF($BG$6:$BG$39,L474)&gt;0,"","red")))</f>
        <v>grey</v>
      </c>
      <c r="DL474" s="35" t="str">
        <f ca="1">IF(DK473="grey","grey",IFERROR(IF(COUNTIF(INDIRECT(L474),SUBSTITUTE(M474,"*","~")),FE474,"red"),IF(AND(M474&lt;&gt;$BG$7,M474&lt;&gt;$BG$8,M474&lt;&gt;$BG$9,M474&lt;&gt;$BG$10,M474&lt;&gt;$BG$11,M474&lt;&gt;$BG$12,M474&lt;&gt;$BG$13),"grey",FE474)))</f>
        <v>grey</v>
      </c>
      <c r="DM474" s="22" t="str">
        <f>IFERROR(INDEX(内線情報!$BL$5:$BL$41,MATCH(R474,内線情報!$AI$5:$AI$43,0),1),"")</f>
        <v/>
      </c>
      <c r="DS474" s="1141"/>
      <c r="DV474" s="34" t="str">
        <f>CONCATENATE(B474,C474)</f>
        <v>未使用</v>
      </c>
      <c r="DW474" s="35"/>
      <c r="DX474" s="34" t="str">
        <f>CONCATENATE(D474,E474)</f>
        <v>未使用</v>
      </c>
      <c r="DY474" s="35"/>
      <c r="DZ474" s="34" t="str">
        <f>CONCATENATE(F474,G474)</f>
        <v>未使用</v>
      </c>
      <c r="EA474" s="35"/>
      <c r="EB474" s="34" t="str">
        <f>CONCATENATE(H474,I474)</f>
        <v>未使用</v>
      </c>
      <c r="EC474" s="35"/>
      <c r="ED474" s="34" t="str">
        <f>CONCATENATE(J474,K474)</f>
        <v>未使用</v>
      </c>
      <c r="EE474" s="35"/>
      <c r="EF474" s="34" t="str">
        <f>CONCATENATE(L474,M474)</f>
        <v>未使用</v>
      </c>
      <c r="EG474" s="35"/>
      <c r="EH474" s="22">
        <f>COUNTIF($DV$6:$EG$34,DV474)</f>
        <v>18</v>
      </c>
      <c r="EJ474" s="22">
        <f>COUNTIF($DV$6:$EG$34,DX474)</f>
        <v>18</v>
      </c>
      <c r="EL474" s="22">
        <f>COUNTIF($DV$6:$EG$34,DZ474)</f>
        <v>18</v>
      </c>
      <c r="EN474" s="22">
        <f>COUNTIF($DV$6:$EG$34,EB474)</f>
        <v>18</v>
      </c>
      <c r="EP474" s="22">
        <f>COUNTIF($DV$6:$EG$34,ED474)</f>
        <v>18</v>
      </c>
      <c r="ER474" s="22">
        <f>COUNTIF($DV$6:$EG$34,EF474)</f>
        <v>18</v>
      </c>
      <c r="ET474" s="34" t="str">
        <f>IF(DV474="未使用","",IF(EH474&lt;2,"","red"))</f>
        <v/>
      </c>
      <c r="EU474" s="35" t="str">
        <f>IF(B474="ボックスキー","",IF(C474="","red",FS474))</f>
        <v>red</v>
      </c>
      <c r="EV474" s="34" t="str">
        <f>IF(DX474="未使用","",IF(EJ474&lt;2,"","red"))</f>
        <v/>
      </c>
      <c r="EW474" s="35" t="str">
        <f>IF(D474="ボックスキー","",IF(E474="","red",FU474))</f>
        <v>red</v>
      </c>
      <c r="EX474" s="34" t="str">
        <f>IF(DZ474="未使用","",IF(EL474&lt;2,"","red"))</f>
        <v/>
      </c>
      <c r="EY474" s="35" t="str">
        <f>IF(F474="ボックスキー","",IF(G474="","red",FW474))</f>
        <v>red</v>
      </c>
      <c r="EZ474" s="34" t="str">
        <f>IF(EB474="未使用","",IF(EN474&lt;2,"","red"))</f>
        <v/>
      </c>
      <c r="FA474" s="35" t="str">
        <f>IF(H474="ボックスキー","",IF(I474="","red",FY474))</f>
        <v>red</v>
      </c>
      <c r="FB474" s="34" t="str">
        <f>IF(ED474="未使用","",IF(EP474&lt;2,"","red"))</f>
        <v/>
      </c>
      <c r="FC474" s="35" t="str">
        <f>IF(J474="ボックスキー","",IF(K474="","red",GA474))</f>
        <v>red</v>
      </c>
      <c r="FD474" s="34" t="str">
        <f>IF(EF474="未使用","",IF(ER474&lt;2,"","red"))</f>
        <v/>
      </c>
      <c r="FE474" s="35" t="str">
        <f>IF(L474="ボックスキー","",IF(M474="","red",GC474))</f>
        <v>red</v>
      </c>
      <c r="FF474" s="419"/>
      <c r="FG474" s="419"/>
      <c r="FH474" s="419"/>
      <c r="FI474" s="419"/>
      <c r="FJ474" s="419"/>
      <c r="FK474" s="419"/>
      <c r="FL474" s="419"/>
      <c r="FM474" s="419"/>
      <c r="FN474" s="419"/>
      <c r="FO474" s="419"/>
      <c r="FP474" s="419"/>
      <c r="FQ474" s="419"/>
      <c r="FR474" s="34"/>
      <c r="FS474" s="35" t="str">
        <f>IF(B474=$FG$6,INDEX($FG$7:$FG$18,C474),IF(B474=$FH$6,INDEX($FH$7:$FH$12,C474),IF(B474=$FI$6,INDEX($FI$7:$FI$18,C474),IF(B474=$FJ$6,INDEX($FJ$7:$FJ$56,C474),"none"))))</f>
        <v>none</v>
      </c>
      <c r="FT474" s="34"/>
      <c r="FU474" s="35" t="str">
        <f>IF(D474=$FG$6,INDEX($FG$7:$FG$18,E474),IF(D474=$FH$6,INDEX($FH$7:$FH$12,E474),IF(D474=$FI$6,INDEX($FI$7:$FI$18,E474),IF(D474=$FJ$6,INDEX($FJ$7:$FJ$56,E474),"none"))))</f>
        <v>none</v>
      </c>
      <c r="FV474" s="34"/>
      <c r="FW474" s="35" t="str">
        <f>IF(F474=$FG$6,INDEX($FG$7:$FG$18,G474),IF(F474=$FH$6,INDEX($FH$7:$FH$12,G474),IF(F474=$FI$6,INDEX($FI$7:$FI$18,G474),IF(F474=$FJ$6,INDEX($FJ$7:$FJ$56,G474),"none"))))</f>
        <v>none</v>
      </c>
      <c r="FX474" s="34"/>
      <c r="FY474" s="35" t="str">
        <f>IF(H474=$FG$6,INDEX($FG$7:$FG$18,I474),IF(H474=$FH$6,INDEX($FH$7:$FH$12,I474),IF(H474=$FI$6,INDEX($FI$7:$FI$18,I474),IF(H474=$FJ$6,INDEX($FJ$7:$FJ$56,I474),"none"))))</f>
        <v>none</v>
      </c>
      <c r="FZ474" s="34"/>
      <c r="GA474" s="35" t="str">
        <f>IF(J474=$FG$6,INDEX($FG$7:$FG$18,K474),IF(J474=$FH$6,INDEX($FH$7:$FH$12,K474),IF(J474=$FI$6,INDEX($FI$7:$FI$18,K474),IF(J474=$FJ$6,INDEX($FJ$7:$FJ$56,K474),"none"))))</f>
        <v>none</v>
      </c>
      <c r="GB474" s="34"/>
      <c r="GC474" s="35" t="str">
        <f>IF(L474=$FG$6,INDEX($FG$7:$FG$18,M474),IF(L474=$FH$6,INDEX($FH$7:$FH$12,M474),IF(L474=$FI$6,INDEX($FI$7:$FI$18,M474),IF(L474=$FJ$6,INDEX($FJ$7:$FJ$56,M474),"none"))))</f>
        <v>none</v>
      </c>
      <c r="GE474" s="1152"/>
      <c r="GF474" s="1152"/>
      <c r="GG474" s="1161"/>
      <c r="GH474" s="1152"/>
      <c r="GI474" s="633" t="str">
        <f t="shared" ref="GI474:HR474" si="1266">IF(GI454="grey","grey",IF($GG473="grey","grey",IF(S474="","yellow",IF(COUNTIF($CW$6:$CW$7,S474)&gt;0,"","red"))))</f>
        <v>grey</v>
      </c>
      <c r="GJ474" s="633" t="str">
        <f t="shared" si="1266"/>
        <v>grey</v>
      </c>
      <c r="GK474" s="633" t="str">
        <f t="shared" si="1266"/>
        <v>grey</v>
      </c>
      <c r="GL474" s="633" t="str">
        <f t="shared" si="1266"/>
        <v>grey</v>
      </c>
      <c r="GM474" s="633" t="str">
        <f t="shared" si="1266"/>
        <v>grey</v>
      </c>
      <c r="GN474" s="633" t="str">
        <f t="shared" si="1266"/>
        <v>grey</v>
      </c>
      <c r="GO474" s="633" t="str">
        <f t="shared" si="1266"/>
        <v>grey</v>
      </c>
      <c r="GP474" s="633" t="str">
        <f t="shared" si="1266"/>
        <v>grey</v>
      </c>
      <c r="GQ474" s="633" t="str">
        <f t="shared" si="1266"/>
        <v>grey</v>
      </c>
      <c r="GR474" s="633" t="str">
        <f t="shared" si="1266"/>
        <v>grey</v>
      </c>
      <c r="GS474" s="633" t="str">
        <f t="shared" si="1266"/>
        <v>grey</v>
      </c>
      <c r="GT474" s="633" t="str">
        <f t="shared" si="1266"/>
        <v>grey</v>
      </c>
      <c r="GU474" s="633" t="str">
        <f t="shared" si="1266"/>
        <v>grey</v>
      </c>
      <c r="GV474" s="633" t="str">
        <f t="shared" si="1266"/>
        <v>grey</v>
      </c>
      <c r="GW474" s="633" t="str">
        <f t="shared" si="1266"/>
        <v>grey</v>
      </c>
      <c r="GX474" s="633" t="str">
        <f t="shared" si="1266"/>
        <v>grey</v>
      </c>
      <c r="GY474" s="633" t="str">
        <f t="shared" si="1266"/>
        <v>grey</v>
      </c>
      <c r="GZ474" s="633" t="str">
        <f t="shared" si="1266"/>
        <v>grey</v>
      </c>
      <c r="HA474" s="633" t="str">
        <f t="shared" si="1266"/>
        <v>grey</v>
      </c>
      <c r="HB474" s="633" t="str">
        <f t="shared" si="1266"/>
        <v>grey</v>
      </c>
      <c r="HC474" s="633" t="str">
        <f t="shared" si="1266"/>
        <v>grey</v>
      </c>
      <c r="HD474" s="633" t="str">
        <f t="shared" si="1266"/>
        <v>grey</v>
      </c>
      <c r="HE474" s="633" t="str">
        <f t="shared" si="1266"/>
        <v>grey</v>
      </c>
      <c r="HF474" s="633" t="str">
        <f t="shared" si="1266"/>
        <v>grey</v>
      </c>
      <c r="HG474" s="633" t="str">
        <f t="shared" si="1266"/>
        <v>grey</v>
      </c>
      <c r="HH474" s="633" t="str">
        <f t="shared" si="1266"/>
        <v>grey</v>
      </c>
      <c r="HI474" s="633" t="str">
        <f t="shared" si="1266"/>
        <v>grey</v>
      </c>
      <c r="HJ474" s="633" t="str">
        <f t="shared" si="1266"/>
        <v>grey</v>
      </c>
      <c r="HK474" s="633" t="str">
        <f t="shared" si="1266"/>
        <v>grey</v>
      </c>
      <c r="HL474" s="633" t="str">
        <f t="shared" si="1266"/>
        <v>grey</v>
      </c>
      <c r="HM474" s="633" t="str">
        <f t="shared" si="1266"/>
        <v>grey</v>
      </c>
      <c r="HN474" s="633" t="str">
        <f t="shared" si="1266"/>
        <v>grey</v>
      </c>
      <c r="HO474" s="633" t="str">
        <f t="shared" si="1266"/>
        <v>grey</v>
      </c>
      <c r="HP474" s="633" t="str">
        <f t="shared" si="1266"/>
        <v>grey</v>
      </c>
      <c r="HQ474" s="633" t="str">
        <f t="shared" si="1266"/>
        <v>grey</v>
      </c>
      <c r="HR474" s="633" t="str">
        <f t="shared" si="1266"/>
        <v>grey</v>
      </c>
      <c r="HS474" s="1163"/>
      <c r="HT474" s="1152"/>
      <c r="HU474" s="1161"/>
    </row>
    <row r="475" spans="2:229">
      <c r="B475" s="1175" t="str">
        <f>IFERROR(INDEX($DV:$DV,ROW()),"")&amp;""</f>
        <v/>
      </c>
      <c r="C475" s="1176"/>
      <c r="D475" s="1177" t="str">
        <f>IFERROR(INDEX($DX:$DX,ROW()),"")&amp;""</f>
        <v/>
      </c>
      <c r="E475" s="1176"/>
      <c r="F475" s="1175" t="str">
        <f>IFERROR(INDEX($DZ:$DZ,ROW()),"")&amp;""</f>
        <v/>
      </c>
      <c r="G475" s="1176"/>
      <c r="H475" s="1175" t="str">
        <f>IFERROR(INDEX($EB:$EB,ROW()),"")&amp;""</f>
        <v/>
      </c>
      <c r="I475" s="1176"/>
      <c r="J475" s="1175" t="str">
        <f>IFERROR(INDEX($ED:$ED,ROW()),"")&amp;""</f>
        <v/>
      </c>
      <c r="K475" s="1176"/>
      <c r="L475" s="1175" t="str">
        <f>IFERROR(INDEX($EF:$EF,ROW()),"")&amp;""</f>
        <v/>
      </c>
      <c r="M475" s="1176"/>
      <c r="O475" s="1151">
        <v>10</v>
      </c>
      <c r="P475" s="1151" t="str">
        <f>IFERROR(INDEX(内線情報!$C$5:$C$54,MATCH($Q475,内線情報!$B$5:$B$54,0)),"")&amp;""</f>
        <v/>
      </c>
      <c r="Q475" s="1160"/>
      <c r="R475" s="1151" t="str">
        <f>IFERROR(INDEX(内線情報!$D$5:$D$54,MATCH($Q475,内線情報!$B$5:$B$54,0)),"")&amp;""</f>
        <v/>
      </c>
      <c r="S475" s="634" t="s">
        <v>643</v>
      </c>
      <c r="T475" s="634" t="s">
        <v>643</v>
      </c>
      <c r="U475" s="634" t="s">
        <v>643</v>
      </c>
      <c r="V475" s="634" t="s">
        <v>643</v>
      </c>
      <c r="W475" s="634" t="s">
        <v>643</v>
      </c>
      <c r="X475" s="634" t="s">
        <v>643</v>
      </c>
      <c r="Y475" s="634" t="s">
        <v>643</v>
      </c>
      <c r="Z475" s="634" t="s">
        <v>643</v>
      </c>
      <c r="AA475" s="634" t="s">
        <v>643</v>
      </c>
      <c r="AB475" s="634" t="s">
        <v>643</v>
      </c>
      <c r="AC475" s="634" t="s">
        <v>643</v>
      </c>
      <c r="AD475" s="634" t="s">
        <v>643</v>
      </c>
      <c r="AE475" s="634" t="s">
        <v>643</v>
      </c>
      <c r="AF475" s="634" t="s">
        <v>643</v>
      </c>
      <c r="AG475" s="634" t="s">
        <v>643</v>
      </c>
      <c r="AH475" s="634" t="s">
        <v>643</v>
      </c>
      <c r="AI475" s="634" t="s">
        <v>643</v>
      </c>
      <c r="AJ475" s="634" t="s">
        <v>643</v>
      </c>
      <c r="AK475" s="634" t="s">
        <v>643</v>
      </c>
      <c r="AL475" s="634" t="s">
        <v>643</v>
      </c>
      <c r="AM475" s="634" t="s">
        <v>643</v>
      </c>
      <c r="AN475" s="634" t="s">
        <v>643</v>
      </c>
      <c r="AO475" s="634" t="s">
        <v>643</v>
      </c>
      <c r="AP475" s="634" t="s">
        <v>643</v>
      </c>
      <c r="AQ475" s="634" t="s">
        <v>643</v>
      </c>
      <c r="AR475" s="634" t="s">
        <v>643</v>
      </c>
      <c r="AS475" s="634" t="s">
        <v>643</v>
      </c>
      <c r="AT475" s="634" t="s">
        <v>643</v>
      </c>
      <c r="AU475" s="634" t="s">
        <v>643</v>
      </c>
      <c r="AV475" s="634" t="s">
        <v>643</v>
      </c>
      <c r="AW475" s="634" t="s">
        <v>643</v>
      </c>
      <c r="AX475" s="634" t="s">
        <v>643</v>
      </c>
      <c r="AY475" s="634" t="s">
        <v>643</v>
      </c>
      <c r="AZ475" s="634" t="s">
        <v>643</v>
      </c>
      <c r="BA475" s="634" t="s">
        <v>643</v>
      </c>
      <c r="BB475" s="634" t="s">
        <v>643</v>
      </c>
      <c r="BC475" s="1178" t="s">
        <v>643</v>
      </c>
      <c r="BD475" s="1151" t="str">
        <f>IFERROR(IF(Q475="","",IF(ISBLANK(INDEX(内線情報!$G$5:$G$54,Q475)),1,DS475)),"")&amp;""</f>
        <v/>
      </c>
      <c r="BE475" s="1180"/>
      <c r="BP475" s="50" t="e">
        <f>INDEX(番号!$CA$5:$CB$44,C474,2)</f>
        <v>#VALUE!</v>
      </c>
      <c r="BQ475" s="50" t="str">
        <f>IF(C474="","",IF(BP475="",INDEX(番号!$CA$44:$CB473,C474,2),BP475))</f>
        <v/>
      </c>
      <c r="BR475" s="50" t="e">
        <f>INDEX(番号!$CC$5:$CE$52,C474,3)</f>
        <v>#VALUE!</v>
      </c>
      <c r="BS475" s="50" t="str">
        <f>IF(C474="","",IF(BR475="0",INDEX(番号!$CC$5:$CE$52,C474,2),BR475))&amp;""</f>
        <v/>
      </c>
      <c r="BT475" s="50" t="e">
        <f>INDEX(番号!$CA$5:$CB$44,E474,2)</f>
        <v>#VALUE!</v>
      </c>
      <c r="BU475" s="50" t="str">
        <f>IF(E474="","",IF(BT475="",INDEX(番号!$CA$44:$CB473,E474,2),BT475))&amp;""</f>
        <v/>
      </c>
      <c r="BV475" s="50" t="e">
        <f>INDEX(番号!$CC$5:$CE$52,E474,3)</f>
        <v>#VALUE!</v>
      </c>
      <c r="BW475" s="50" t="str">
        <f>IF(E474="","",IF(BV475="0",INDEX(番号!$CC$5:$CE$52,E474,2),BV475))&amp;""</f>
        <v/>
      </c>
      <c r="BX475" s="50" t="e">
        <f>INDEX(番号!$CA$5:$CB$44,G474,2)</f>
        <v>#VALUE!</v>
      </c>
      <c r="BY475" s="50" t="str">
        <f>IF(G474="","",IF(BX475="",INDEX(番号!$CA$44:$CB473,G474,2),BX475))&amp;""</f>
        <v/>
      </c>
      <c r="BZ475" s="50" t="e">
        <f>INDEX(番号!$CC$5:$CE$52,G474,3)</f>
        <v>#VALUE!</v>
      </c>
      <c r="CA475" s="50" t="str">
        <f>IF(G474="","",IF(BZ475="0",INDEX(番号!$CC$5:$CE$52,G474,2),BZ475))&amp;""</f>
        <v/>
      </c>
      <c r="CB475" s="50" t="e">
        <f>INDEX(番号!$CA$5:$CB$44,I474,2)</f>
        <v>#VALUE!</v>
      </c>
      <c r="CC475" s="50" t="str">
        <f>IF(I474="","",IF(CB475="",INDEX(番号!$CA$44:$CB473,I474,2),CB475))&amp;""</f>
        <v/>
      </c>
      <c r="CD475" s="50" t="e">
        <f>INDEX(番号!$CC$5:$CE$52,I474,3)</f>
        <v>#VALUE!</v>
      </c>
      <c r="CE475" s="50" t="str">
        <f>IF(I474="","",IF(CD475="0",INDEX(番号!$CC$5:$CE$52,I474,2),CD475))&amp;""</f>
        <v/>
      </c>
      <c r="CF475" s="50" t="e">
        <f>INDEX(番号!$CA$5:$CB$44,K474,2)</f>
        <v>#VALUE!</v>
      </c>
      <c r="CG475" s="50" t="str">
        <f>IF(K474="","",IF(CF475="",INDEX(番号!$CA$5:$CB$44,K474,1),CF475))&amp;""</f>
        <v/>
      </c>
      <c r="CH475" s="50" t="e">
        <f>INDEX(番号!$CC$5:$CE$52,K474,3)</f>
        <v>#VALUE!</v>
      </c>
      <c r="CI475" s="50" t="str">
        <f>IF(K474="","",IF(CH475="0",INDEX(番号!$CC$5:$CE$52,K474,2),CH475))&amp;""</f>
        <v/>
      </c>
      <c r="CJ475" s="50" t="e">
        <f>INDEX(番号!$CA$5:$CB$44,M474,2)</f>
        <v>#VALUE!</v>
      </c>
      <c r="CK475" s="50" t="str">
        <f>IF(M474="","",IF(CJ475="",INDEX(番号!$CA$5:$CB$44,M474,1),CJ475))&amp;""</f>
        <v/>
      </c>
      <c r="CL475" s="50" t="e">
        <f>INDEX(番号!$CC$5:$CE$52,M474,3)</f>
        <v>#VALUE!</v>
      </c>
      <c r="CM475" s="50" t="str">
        <f>IF(M474="","",IF(CL475="0",INDEX(番号!$CC$5:$CE$52,M474,2),CL475))&amp;""</f>
        <v/>
      </c>
      <c r="DA475" s="1153" t="str">
        <f>IF(DA473="grey","grey","")</f>
        <v>grey</v>
      </c>
      <c r="DB475" s="1154"/>
      <c r="DC475" s="1153" t="str">
        <f>IF(DC473="grey","grey","")</f>
        <v>grey</v>
      </c>
      <c r="DD475" s="1154"/>
      <c r="DE475" s="1153" t="str">
        <f>IF(DE473="grey","grey","")</f>
        <v>grey</v>
      </c>
      <c r="DF475" s="1154"/>
      <c r="DG475" s="1153" t="str">
        <f>IF(DG473="grey","grey","")</f>
        <v>grey</v>
      </c>
      <c r="DH475" s="1154"/>
      <c r="DI475" s="1153" t="str">
        <f>IF(DI473="grey","grey","")</f>
        <v>grey</v>
      </c>
      <c r="DJ475" s="1154"/>
      <c r="DK475" s="1153" t="str">
        <f>IF(DK473="grey","grey","")</f>
        <v>grey</v>
      </c>
      <c r="DL475" s="1154"/>
      <c r="DM475" s="22" t="str">
        <f>IFERROR(INDEX(内線情報!$BL$5:$BL$41,MATCH(R475,内線情報!$AI$5:$AI$43,0),1),"")</f>
        <v/>
      </c>
      <c r="DS475" s="1141" t="e">
        <f>INDEX(内線情報!$G$5:$G$54,MATCH(Q475,DK,0))</f>
        <v>#N/A</v>
      </c>
      <c r="DV475" s="1153" t="str">
        <f>IF(B474="DK",BQ475,IF(B474="NK",BS475,""))</f>
        <v/>
      </c>
      <c r="DW475" s="1154"/>
      <c r="DX475" s="1155" t="str">
        <f>IF(D474="DK",BU475,IF(D474="NK",BW475,""))</f>
        <v/>
      </c>
      <c r="DY475" s="1156"/>
      <c r="DZ475" s="1155" t="str">
        <f>IF(F474="DK",BY475,IF(F474="NK",CA475,""))</f>
        <v/>
      </c>
      <c r="EA475" s="1156"/>
      <c r="EB475" s="1155" t="str">
        <f>IF(H474="DK",CC475,IF(H474="NK",CE475,""))</f>
        <v/>
      </c>
      <c r="EC475" s="1156"/>
      <c r="ED475" s="1155" t="str">
        <f>IF(J474="DK",CG475,IF(J474="NK",CI475,""))</f>
        <v/>
      </c>
      <c r="EE475" s="1156"/>
      <c r="EF475" s="1155" t="str">
        <f>IF(L474="DK",CK475,IF(L474="NK",CM475,""))</f>
        <v/>
      </c>
      <c r="EG475" s="1156"/>
      <c r="ET475" s="1153"/>
      <c r="EU475" s="1154"/>
      <c r="EV475" s="1153"/>
      <c r="EW475" s="1154"/>
      <c r="EX475" s="1153"/>
      <c r="EY475" s="1154"/>
      <c r="EZ475" s="1153"/>
      <c r="FA475" s="1154"/>
      <c r="FB475" s="1153"/>
      <c r="FC475" s="1154"/>
      <c r="FD475" s="1153"/>
      <c r="FE475" s="1154"/>
      <c r="FF475" s="411"/>
      <c r="FG475" s="411"/>
      <c r="FH475" s="411"/>
      <c r="FI475" s="411"/>
      <c r="FJ475" s="411"/>
      <c r="FK475" s="411"/>
      <c r="FL475" s="411"/>
      <c r="FM475" s="411"/>
      <c r="FN475" s="411"/>
      <c r="FO475" s="411"/>
      <c r="FP475" s="411"/>
      <c r="FQ475" s="411"/>
      <c r="FR475" s="1153"/>
      <c r="FS475" s="1154"/>
      <c r="FT475" s="1153"/>
      <c r="FU475" s="1154"/>
      <c r="FV475" s="1153"/>
      <c r="FW475" s="1154"/>
      <c r="FX475" s="1153"/>
      <c r="FY475" s="1154"/>
      <c r="FZ475" s="1153"/>
      <c r="GA475" s="1154"/>
      <c r="GB475" s="1153"/>
      <c r="GC475" s="1154"/>
      <c r="GE475" s="1151" t="str">
        <f>IF($GF475="grey","grey","")</f>
        <v>grey</v>
      </c>
      <c r="GF475" s="1151" t="str">
        <f>IF($GG475="grey","grey","")</f>
        <v>grey</v>
      </c>
      <c r="GG475" s="1160" t="str">
        <f>IF(Q475="","grey",IF(COUNTIF(Q:Q,Q475)&gt;1,"red",IF(COUNTIF(_DK,Q475)&gt;0,"","red")))</f>
        <v>grey</v>
      </c>
      <c r="GH475" s="1151" t="str">
        <f>IF($GF475="grey","grey","")</f>
        <v>grey</v>
      </c>
      <c r="GI475" s="633" t="str">
        <f t="shared" ref="GI475:HR475" si="1267">IF(GI454="grey","grey",IF($GG475="grey","grey",IF(S475="","yellow",IF(COUNTIF($CT$6:$CT$21,S475)&gt;0,"","red"))))</f>
        <v>grey</v>
      </c>
      <c r="GJ475" s="633" t="str">
        <f t="shared" si="1267"/>
        <v>grey</v>
      </c>
      <c r="GK475" s="633" t="str">
        <f t="shared" si="1267"/>
        <v>grey</v>
      </c>
      <c r="GL475" s="633" t="str">
        <f t="shared" si="1267"/>
        <v>grey</v>
      </c>
      <c r="GM475" s="633" t="str">
        <f t="shared" si="1267"/>
        <v>grey</v>
      </c>
      <c r="GN475" s="633" t="str">
        <f t="shared" si="1267"/>
        <v>grey</v>
      </c>
      <c r="GO475" s="633" t="str">
        <f t="shared" si="1267"/>
        <v>grey</v>
      </c>
      <c r="GP475" s="633" t="str">
        <f t="shared" si="1267"/>
        <v>grey</v>
      </c>
      <c r="GQ475" s="633" t="str">
        <f t="shared" si="1267"/>
        <v>grey</v>
      </c>
      <c r="GR475" s="633" t="str">
        <f t="shared" si="1267"/>
        <v>grey</v>
      </c>
      <c r="GS475" s="633" t="str">
        <f t="shared" si="1267"/>
        <v>grey</v>
      </c>
      <c r="GT475" s="633" t="str">
        <f t="shared" si="1267"/>
        <v>grey</v>
      </c>
      <c r="GU475" s="633" t="str">
        <f t="shared" si="1267"/>
        <v>grey</v>
      </c>
      <c r="GV475" s="633" t="str">
        <f t="shared" si="1267"/>
        <v>grey</v>
      </c>
      <c r="GW475" s="633" t="str">
        <f t="shared" si="1267"/>
        <v>grey</v>
      </c>
      <c r="GX475" s="633" t="str">
        <f t="shared" si="1267"/>
        <v>grey</v>
      </c>
      <c r="GY475" s="633" t="str">
        <f t="shared" si="1267"/>
        <v>grey</v>
      </c>
      <c r="GZ475" s="633" t="str">
        <f t="shared" si="1267"/>
        <v>grey</v>
      </c>
      <c r="HA475" s="633" t="str">
        <f t="shared" si="1267"/>
        <v>grey</v>
      </c>
      <c r="HB475" s="633" t="str">
        <f t="shared" si="1267"/>
        <v>grey</v>
      </c>
      <c r="HC475" s="633" t="str">
        <f t="shared" si="1267"/>
        <v>grey</v>
      </c>
      <c r="HD475" s="633" t="str">
        <f t="shared" si="1267"/>
        <v>grey</v>
      </c>
      <c r="HE475" s="633" t="str">
        <f t="shared" si="1267"/>
        <v>grey</v>
      </c>
      <c r="HF475" s="633" t="str">
        <f t="shared" si="1267"/>
        <v>grey</v>
      </c>
      <c r="HG475" s="633" t="str">
        <f t="shared" si="1267"/>
        <v>grey</v>
      </c>
      <c r="HH475" s="633" t="str">
        <f t="shared" si="1267"/>
        <v>grey</v>
      </c>
      <c r="HI475" s="633" t="str">
        <f t="shared" si="1267"/>
        <v>grey</v>
      </c>
      <c r="HJ475" s="633" t="str">
        <f t="shared" si="1267"/>
        <v>grey</v>
      </c>
      <c r="HK475" s="633" t="str">
        <f t="shared" si="1267"/>
        <v>grey</v>
      </c>
      <c r="HL475" s="633" t="str">
        <f t="shared" si="1267"/>
        <v>grey</v>
      </c>
      <c r="HM475" s="633" t="str">
        <f t="shared" si="1267"/>
        <v>grey</v>
      </c>
      <c r="HN475" s="633" t="str">
        <f t="shared" si="1267"/>
        <v>grey</v>
      </c>
      <c r="HO475" s="633" t="str">
        <f t="shared" si="1267"/>
        <v>grey</v>
      </c>
      <c r="HP475" s="633" t="str">
        <f t="shared" si="1267"/>
        <v>grey</v>
      </c>
      <c r="HQ475" s="633" t="str">
        <f t="shared" si="1267"/>
        <v>grey</v>
      </c>
      <c r="HR475" s="633" t="str">
        <f t="shared" si="1267"/>
        <v>grey</v>
      </c>
      <c r="HS475" s="1162" t="str">
        <f t="shared" ref="HS475" si="1268">IF($GG475="grey","grey",IF(BC475="","",IF(COUNTIF($CV$6:$CV$7,BC475)&gt;0,"","red")))</f>
        <v>grey</v>
      </c>
      <c r="HT475" s="1151" t="str">
        <f t="shared" ref="HT475:HU475" si="1269">IF($GG475="grey","grey","")</f>
        <v>grey</v>
      </c>
      <c r="HU475" s="1160" t="str">
        <f t="shared" si="1269"/>
        <v>grey</v>
      </c>
    </row>
    <row r="476" spans="2:229">
      <c r="B476" s="1175" t="str">
        <f>IFERROR(INDEX($DV:$DV,ROW()),"")&amp;""</f>
        <v/>
      </c>
      <c r="C476" s="1176"/>
      <c r="D476" s="1177" t="str">
        <f>IFERROR(INDEX($DX:$DX,ROW()),"")&amp;""</f>
        <v/>
      </c>
      <c r="E476" s="1176"/>
      <c r="F476" s="1175" t="str">
        <f>IFERROR(INDEX($DZ:$DZ,ROW()),"")&amp;""</f>
        <v/>
      </c>
      <c r="G476" s="1176"/>
      <c r="H476" s="1175" t="str">
        <f>IFERROR(INDEX($EB:$EB,ROW()),"")&amp;""</f>
        <v/>
      </c>
      <c r="I476" s="1176"/>
      <c r="J476" s="1175" t="str">
        <f>IFERROR(INDEX($ED:$ED,ROW()),"")&amp;""</f>
        <v/>
      </c>
      <c r="K476" s="1176"/>
      <c r="L476" s="1175" t="str">
        <f>IFERROR(INDEX($EF:$EF,ROW()),"")&amp;""</f>
        <v/>
      </c>
      <c r="M476" s="1176"/>
      <c r="O476" s="1152"/>
      <c r="P476" s="1152"/>
      <c r="Q476" s="1161"/>
      <c r="R476" s="1152"/>
      <c r="S476" s="635" t="s">
        <v>643</v>
      </c>
      <c r="T476" s="635" t="s">
        <v>643</v>
      </c>
      <c r="U476" s="635" t="s">
        <v>643</v>
      </c>
      <c r="V476" s="635" t="s">
        <v>643</v>
      </c>
      <c r="W476" s="635" t="s">
        <v>643</v>
      </c>
      <c r="X476" s="635" t="s">
        <v>643</v>
      </c>
      <c r="Y476" s="635" t="s">
        <v>643</v>
      </c>
      <c r="Z476" s="635" t="s">
        <v>643</v>
      </c>
      <c r="AA476" s="635" t="s">
        <v>643</v>
      </c>
      <c r="AB476" s="635" t="s">
        <v>643</v>
      </c>
      <c r="AC476" s="635" t="s">
        <v>643</v>
      </c>
      <c r="AD476" s="635" t="s">
        <v>643</v>
      </c>
      <c r="AE476" s="635" t="s">
        <v>643</v>
      </c>
      <c r="AF476" s="635" t="s">
        <v>643</v>
      </c>
      <c r="AG476" s="635" t="s">
        <v>643</v>
      </c>
      <c r="AH476" s="635" t="s">
        <v>643</v>
      </c>
      <c r="AI476" s="635" t="s">
        <v>643</v>
      </c>
      <c r="AJ476" s="635" t="s">
        <v>643</v>
      </c>
      <c r="AK476" s="635" t="s">
        <v>643</v>
      </c>
      <c r="AL476" s="635" t="s">
        <v>643</v>
      </c>
      <c r="AM476" s="635" t="s">
        <v>643</v>
      </c>
      <c r="AN476" s="635" t="s">
        <v>643</v>
      </c>
      <c r="AO476" s="635" t="s">
        <v>643</v>
      </c>
      <c r="AP476" s="635" t="s">
        <v>643</v>
      </c>
      <c r="AQ476" s="635" t="s">
        <v>643</v>
      </c>
      <c r="AR476" s="635" t="s">
        <v>643</v>
      </c>
      <c r="AS476" s="635" t="s">
        <v>643</v>
      </c>
      <c r="AT476" s="635" t="s">
        <v>643</v>
      </c>
      <c r="AU476" s="635" t="s">
        <v>643</v>
      </c>
      <c r="AV476" s="635" t="s">
        <v>643</v>
      </c>
      <c r="AW476" s="635" t="s">
        <v>643</v>
      </c>
      <c r="AX476" s="635" t="s">
        <v>643</v>
      </c>
      <c r="AY476" s="635" t="s">
        <v>643</v>
      </c>
      <c r="AZ476" s="635" t="s">
        <v>643</v>
      </c>
      <c r="BA476" s="635" t="s">
        <v>643</v>
      </c>
      <c r="BB476" s="635" t="s">
        <v>643</v>
      </c>
      <c r="BC476" s="1179"/>
      <c r="BD476" s="1152"/>
      <c r="BE476" s="1181"/>
      <c r="BP476" s="50" t="s">
        <v>585</v>
      </c>
      <c r="BQ476" s="50" t="str">
        <f>IF(C474="","",INDEX(外線情報!$K$5:$K$16,C474,1))&amp;""</f>
        <v/>
      </c>
      <c r="BR476" s="50" t="s">
        <v>417</v>
      </c>
      <c r="BS476" s="50" t="str">
        <f>IF(C474="","",INDEX(NK･NKG!$CG$5:$CG$52,C474,1))&amp;""</f>
        <v/>
      </c>
      <c r="BT476" s="50" t="s">
        <v>585</v>
      </c>
      <c r="BU476" s="50" t="str">
        <f>IF(E474="","",INDEX(外線情報!$K$5:$K$16,E474,1))&amp;""</f>
        <v/>
      </c>
      <c r="BV476" s="50" t="s">
        <v>417</v>
      </c>
      <c r="BW476" s="50" t="str">
        <f>IF(E474="","",INDEX(NK･NKG!$CG$5:$CG$52,E474,1))&amp;""</f>
        <v/>
      </c>
      <c r="BX476" s="50" t="s">
        <v>585</v>
      </c>
      <c r="BY476" s="50" t="str">
        <f>IF(G474="","",INDEX(外線情報!$K$5:$K$16,G474,1))&amp;""</f>
        <v/>
      </c>
      <c r="BZ476" s="50" t="s">
        <v>417</v>
      </c>
      <c r="CA476" s="50" t="str">
        <f>IF(G474="","",INDEX(NK･NKG!$CG$5:$CG$52,G474,1))&amp;""</f>
        <v/>
      </c>
      <c r="CB476" s="50" t="s">
        <v>585</v>
      </c>
      <c r="CC476" s="50" t="str">
        <f>IF(I474="","",INDEX(外線情報!$K$5:$K$16,I474,1))&amp;""</f>
        <v/>
      </c>
      <c r="CD476" s="50" t="s">
        <v>417</v>
      </c>
      <c r="CE476" s="50" t="str">
        <f>IF(I474="","",INDEX(NK･NKG!$CG$5:$CG$52,I474,1))&amp;""</f>
        <v/>
      </c>
      <c r="CF476" s="50" t="s">
        <v>585</v>
      </c>
      <c r="CG476" s="50" t="str">
        <f>IF(K474="","",INDEX(外線情報!$K$5:$K$16,K474,1))&amp;""</f>
        <v/>
      </c>
      <c r="CH476" s="50" t="s">
        <v>417</v>
      </c>
      <c r="CI476" s="50" t="str">
        <f>IF(K474="","",INDEX(NK･NKG!$CG$5:$CG$52,K474,1))&amp;""</f>
        <v/>
      </c>
      <c r="CJ476" s="50" t="s">
        <v>585</v>
      </c>
      <c r="CK476" s="50" t="str">
        <f>IF(M474="","",INDEX(外線情報!$K$5:$K$16,M474,1))&amp;""</f>
        <v/>
      </c>
      <c r="CL476" s="50" t="s">
        <v>417</v>
      </c>
      <c r="CM476" s="50" t="str">
        <f>IF(M474="","",INDEX(NK･NKG!$CG$5:$CG$52,M474,1))&amp;""</f>
        <v/>
      </c>
      <c r="DA476" s="1153" t="str">
        <f t="shared" ref="DA476" si="1270">IF(DA473="grey","grey","")</f>
        <v>grey</v>
      </c>
      <c r="DB476" s="1154"/>
      <c r="DC476" s="1153" t="str">
        <f t="shared" ref="DC476" si="1271">IF(DC473="grey","grey","")</f>
        <v>grey</v>
      </c>
      <c r="DD476" s="1154"/>
      <c r="DE476" s="1153" t="str">
        <f t="shared" ref="DE476" si="1272">IF(DE473="grey","grey","")</f>
        <v>grey</v>
      </c>
      <c r="DF476" s="1154"/>
      <c r="DG476" s="1153" t="str">
        <f t="shared" ref="DG476" si="1273">IF(DG473="grey","grey","")</f>
        <v>grey</v>
      </c>
      <c r="DH476" s="1154"/>
      <c r="DI476" s="1153" t="str">
        <f t="shared" ref="DI476" si="1274">IF(DI473="grey","grey","")</f>
        <v>grey</v>
      </c>
      <c r="DJ476" s="1154"/>
      <c r="DK476" s="1153" t="str">
        <f t="shared" ref="DK476" si="1275">IF(DK473="grey","grey","")</f>
        <v>grey</v>
      </c>
      <c r="DL476" s="1154"/>
      <c r="DM476" s="22" t="str">
        <f>IFERROR(INDEX(内線情報!$BL$5:$BL$41,MATCH(R476,内線情報!$AI$5:$AI$43,0),1),"")</f>
        <v/>
      </c>
      <c r="DS476" s="1141"/>
      <c r="DV476" s="1153" t="str">
        <f>IF(B474="IK",BQ476,IF(B474="NK",BS476,""))</f>
        <v/>
      </c>
      <c r="DW476" s="1154"/>
      <c r="DX476" s="1155" t="str">
        <f>IF(D474="IK",BU476,IF(D474="NK",BW476,""))</f>
        <v/>
      </c>
      <c r="DY476" s="1156"/>
      <c r="DZ476" s="1155" t="str">
        <f>IF(F474="IK",BY476,IF(F474="NK",CA476,""))</f>
        <v/>
      </c>
      <c r="EA476" s="1156"/>
      <c r="EB476" s="1155" t="str">
        <f>IF(H474="IK",CC476,IF(H474="NK",CE476,""))</f>
        <v/>
      </c>
      <c r="EC476" s="1156"/>
      <c r="ED476" s="1155" t="str">
        <f>IF(J474="IK",CG476,IF(J474="NK",CI476,""))</f>
        <v/>
      </c>
      <c r="EE476" s="1156"/>
      <c r="EF476" s="1155" t="str">
        <f>IF(L474="IK",CK476,IF(L474="NK",CM476,""))</f>
        <v/>
      </c>
      <c r="EG476" s="1156"/>
      <c r="ET476" s="1153"/>
      <c r="EU476" s="1154"/>
      <c r="EV476" s="1153"/>
      <c r="EW476" s="1154"/>
      <c r="EX476" s="1153"/>
      <c r="EY476" s="1154"/>
      <c r="EZ476" s="1153"/>
      <c r="FA476" s="1154"/>
      <c r="FB476" s="1153"/>
      <c r="FC476" s="1154"/>
      <c r="FD476" s="1153"/>
      <c r="FE476" s="1154"/>
      <c r="FF476" s="411"/>
      <c r="FG476" s="411"/>
      <c r="FH476" s="411"/>
      <c r="FI476" s="411"/>
      <c r="FJ476" s="411"/>
      <c r="FK476" s="411"/>
      <c r="FL476" s="411"/>
      <c r="FM476" s="411"/>
      <c r="FN476" s="411"/>
      <c r="FO476" s="411"/>
      <c r="FP476" s="411"/>
      <c r="FQ476" s="411"/>
      <c r="FR476" s="1153"/>
      <c r="FS476" s="1154"/>
      <c r="FT476" s="1153"/>
      <c r="FU476" s="1154"/>
      <c r="FV476" s="1153"/>
      <c r="FW476" s="1154"/>
      <c r="FX476" s="1153"/>
      <c r="FY476" s="1154"/>
      <c r="FZ476" s="1153"/>
      <c r="GA476" s="1154"/>
      <c r="GB476" s="1153"/>
      <c r="GC476" s="1154"/>
      <c r="GE476" s="1152"/>
      <c r="GF476" s="1152"/>
      <c r="GG476" s="1161"/>
      <c r="GH476" s="1152"/>
      <c r="GI476" s="633" t="str">
        <f t="shared" ref="GI476:HR476" si="1276">IF(GI454="grey","grey",IF($GG475="grey","grey",IF(S476="","yellow",IF(COUNTIF($CW$6:$CW$7,S476)&gt;0,"","red"))))</f>
        <v>grey</v>
      </c>
      <c r="GJ476" s="633" t="str">
        <f t="shared" si="1276"/>
        <v>grey</v>
      </c>
      <c r="GK476" s="633" t="str">
        <f t="shared" si="1276"/>
        <v>grey</v>
      </c>
      <c r="GL476" s="633" t="str">
        <f t="shared" si="1276"/>
        <v>grey</v>
      </c>
      <c r="GM476" s="633" t="str">
        <f t="shared" si="1276"/>
        <v>grey</v>
      </c>
      <c r="GN476" s="633" t="str">
        <f t="shared" si="1276"/>
        <v>grey</v>
      </c>
      <c r="GO476" s="633" t="str">
        <f t="shared" si="1276"/>
        <v>grey</v>
      </c>
      <c r="GP476" s="633" t="str">
        <f t="shared" si="1276"/>
        <v>grey</v>
      </c>
      <c r="GQ476" s="633" t="str">
        <f t="shared" si="1276"/>
        <v>grey</v>
      </c>
      <c r="GR476" s="633" t="str">
        <f t="shared" si="1276"/>
        <v>grey</v>
      </c>
      <c r="GS476" s="633" t="str">
        <f t="shared" si="1276"/>
        <v>grey</v>
      </c>
      <c r="GT476" s="633" t="str">
        <f t="shared" si="1276"/>
        <v>grey</v>
      </c>
      <c r="GU476" s="633" t="str">
        <f t="shared" si="1276"/>
        <v>grey</v>
      </c>
      <c r="GV476" s="633" t="str">
        <f t="shared" si="1276"/>
        <v>grey</v>
      </c>
      <c r="GW476" s="633" t="str">
        <f t="shared" si="1276"/>
        <v>grey</v>
      </c>
      <c r="GX476" s="633" t="str">
        <f t="shared" si="1276"/>
        <v>grey</v>
      </c>
      <c r="GY476" s="633" t="str">
        <f t="shared" si="1276"/>
        <v>grey</v>
      </c>
      <c r="GZ476" s="633" t="str">
        <f t="shared" si="1276"/>
        <v>grey</v>
      </c>
      <c r="HA476" s="633" t="str">
        <f t="shared" si="1276"/>
        <v>grey</v>
      </c>
      <c r="HB476" s="633" t="str">
        <f t="shared" si="1276"/>
        <v>grey</v>
      </c>
      <c r="HC476" s="633" t="str">
        <f t="shared" si="1276"/>
        <v>grey</v>
      </c>
      <c r="HD476" s="633" t="str">
        <f t="shared" si="1276"/>
        <v>grey</v>
      </c>
      <c r="HE476" s="633" t="str">
        <f t="shared" si="1276"/>
        <v>grey</v>
      </c>
      <c r="HF476" s="633" t="str">
        <f t="shared" si="1276"/>
        <v>grey</v>
      </c>
      <c r="HG476" s="633" t="str">
        <f t="shared" si="1276"/>
        <v>grey</v>
      </c>
      <c r="HH476" s="633" t="str">
        <f t="shared" si="1276"/>
        <v>grey</v>
      </c>
      <c r="HI476" s="633" t="str">
        <f t="shared" si="1276"/>
        <v>grey</v>
      </c>
      <c r="HJ476" s="633" t="str">
        <f t="shared" si="1276"/>
        <v>grey</v>
      </c>
      <c r="HK476" s="633" t="str">
        <f t="shared" si="1276"/>
        <v>grey</v>
      </c>
      <c r="HL476" s="633" t="str">
        <f t="shared" si="1276"/>
        <v>grey</v>
      </c>
      <c r="HM476" s="633" t="str">
        <f t="shared" si="1276"/>
        <v>grey</v>
      </c>
      <c r="HN476" s="633" t="str">
        <f t="shared" si="1276"/>
        <v>grey</v>
      </c>
      <c r="HO476" s="633" t="str">
        <f t="shared" si="1276"/>
        <v>grey</v>
      </c>
      <c r="HP476" s="633" t="str">
        <f t="shared" si="1276"/>
        <v>grey</v>
      </c>
      <c r="HQ476" s="633" t="str">
        <f t="shared" si="1276"/>
        <v>grey</v>
      </c>
      <c r="HR476" s="633" t="str">
        <f t="shared" si="1276"/>
        <v>grey</v>
      </c>
      <c r="HS476" s="1163"/>
      <c r="HT476" s="1152"/>
      <c r="HU476" s="1161"/>
    </row>
    <row r="477" spans="2:229">
      <c r="B477" s="1184" t="s">
        <v>1318</v>
      </c>
      <c r="C477" s="1185"/>
      <c r="D477" s="1182" t="s">
        <v>1318</v>
      </c>
      <c r="E477" s="1183"/>
      <c r="F477" s="1184" t="s">
        <v>1318</v>
      </c>
      <c r="G477" s="1185"/>
      <c r="H477" s="1182" t="s">
        <v>1318</v>
      </c>
      <c r="I477" s="1183"/>
      <c r="J477" s="1184" t="s">
        <v>1318</v>
      </c>
      <c r="K477" s="1185"/>
      <c r="L477" s="1182" t="s">
        <v>1318</v>
      </c>
      <c r="M477" s="1183"/>
      <c r="O477" s="1151">
        <v>11</v>
      </c>
      <c r="P477" s="1151" t="str">
        <f>IFERROR(INDEX(内線情報!$C$5:$C$54,MATCH($Q477,内線情報!$B$5:$B$54,0)),"")&amp;""</f>
        <v/>
      </c>
      <c r="Q477" s="1160"/>
      <c r="R477" s="1151" t="str">
        <f>IFERROR(INDEX(内線情報!$D$5:$D$54,MATCH($Q477,内線情報!$B$5:$B$54,0)),"")&amp;""</f>
        <v/>
      </c>
      <c r="S477" s="634" t="s">
        <v>643</v>
      </c>
      <c r="T477" s="634" t="s">
        <v>643</v>
      </c>
      <c r="U477" s="634" t="s">
        <v>643</v>
      </c>
      <c r="V477" s="634" t="s">
        <v>643</v>
      </c>
      <c r="W477" s="634" t="s">
        <v>643</v>
      </c>
      <c r="X477" s="634" t="s">
        <v>643</v>
      </c>
      <c r="Y477" s="634" t="s">
        <v>643</v>
      </c>
      <c r="Z477" s="634" t="s">
        <v>643</v>
      </c>
      <c r="AA477" s="634" t="s">
        <v>643</v>
      </c>
      <c r="AB477" s="634" t="s">
        <v>643</v>
      </c>
      <c r="AC477" s="634" t="s">
        <v>643</v>
      </c>
      <c r="AD477" s="634" t="s">
        <v>643</v>
      </c>
      <c r="AE477" s="634" t="s">
        <v>643</v>
      </c>
      <c r="AF477" s="634" t="s">
        <v>643</v>
      </c>
      <c r="AG477" s="634" t="s">
        <v>643</v>
      </c>
      <c r="AH477" s="634" t="s">
        <v>643</v>
      </c>
      <c r="AI477" s="634" t="s">
        <v>643</v>
      </c>
      <c r="AJ477" s="634" t="s">
        <v>643</v>
      </c>
      <c r="AK477" s="634" t="s">
        <v>643</v>
      </c>
      <c r="AL477" s="634" t="s">
        <v>643</v>
      </c>
      <c r="AM477" s="634" t="s">
        <v>643</v>
      </c>
      <c r="AN477" s="634" t="s">
        <v>643</v>
      </c>
      <c r="AO477" s="634" t="s">
        <v>643</v>
      </c>
      <c r="AP477" s="634" t="s">
        <v>643</v>
      </c>
      <c r="AQ477" s="634" t="s">
        <v>643</v>
      </c>
      <c r="AR477" s="634" t="s">
        <v>643</v>
      </c>
      <c r="AS477" s="634" t="s">
        <v>643</v>
      </c>
      <c r="AT477" s="634" t="s">
        <v>643</v>
      </c>
      <c r="AU477" s="634" t="s">
        <v>643</v>
      </c>
      <c r="AV477" s="634" t="s">
        <v>643</v>
      </c>
      <c r="AW477" s="634" t="s">
        <v>643</v>
      </c>
      <c r="AX477" s="634" t="s">
        <v>643</v>
      </c>
      <c r="AY477" s="634" t="s">
        <v>643</v>
      </c>
      <c r="AZ477" s="634" t="s">
        <v>643</v>
      </c>
      <c r="BA477" s="634" t="s">
        <v>643</v>
      </c>
      <c r="BB477" s="634" t="s">
        <v>643</v>
      </c>
      <c r="BC477" s="1178" t="s">
        <v>643</v>
      </c>
      <c r="BD477" s="1151" t="str">
        <f>IFERROR(IF(Q477="","",IF(ISBLANK(INDEX(内線情報!$G$5:$G$54,Q477)),1,DS477)),"")&amp;""</f>
        <v/>
      </c>
      <c r="BE477" s="1180"/>
      <c r="BW477" s="50"/>
      <c r="CH477" s="50"/>
      <c r="CI477" s="50"/>
      <c r="DA477" s="1153" t="str">
        <f>IF(DA473="grey","grey",IF(AND(B474&lt;&gt;$BG$7,B474&lt;&gt;$BG$9,B474&lt;&gt;$BG$13,B474&lt;&gt;$BG$12),"grey",IF(B477="","yellow",IF(COUNTIF($CN$6:$CN$32,B477)&gt;0,"","red"))))</f>
        <v>grey</v>
      </c>
      <c r="DB477" s="1154"/>
      <c r="DC477" s="1153" t="str">
        <f>IF(DC473="grey","grey",IF(AND(D474&lt;&gt;$BG$7,D474&lt;&gt;$BG$9,D474&lt;&gt;$BG$13,D474&lt;&gt;$BG$12),"grey",IF(D477="","yellow",IF(COUNTIF($CN$6:$CN$32,D477)&gt;0,"","red"))))</f>
        <v>grey</v>
      </c>
      <c r="DD477" s="1154"/>
      <c r="DE477" s="1164" t="str">
        <f>IF(DE473="grey","grey",IF(AND(F474&lt;&gt;$BG$7,F474&lt;&gt;$BG$9,F474&lt;&gt;$BG$13,F474&lt;&gt;$BG$12),"grey",IF(F477="","yellow",IF(COUNTIF($CN$6:$CN$32,F477)&gt;0,"","red"))))</f>
        <v>grey</v>
      </c>
      <c r="DF477" s="1165"/>
      <c r="DG477" s="1164" t="str">
        <f>IF(DG473="grey","grey",IF(AND(H474&lt;&gt;$BG$7,H474&lt;&gt;$BG$9,H474&lt;&gt;$BG$13,H474&lt;&gt;$BG$12),"grey",IF(H477="","yellow",IF(COUNTIF($CN$6:$CN$32,H477)&gt;0,"","red"))))</f>
        <v>grey</v>
      </c>
      <c r="DH477" s="1165"/>
      <c r="DI477" s="1164" t="str">
        <f>IF(DI473="grey","grey",IF(AND(J474&lt;&gt;$BG$7,J474&lt;&gt;$BG$9,J474&lt;&gt;$BG$13,J474&lt;&gt;$BG$12),"grey",IF(J477="","yellow",IF(COUNTIF($CN$6:$CN$32,J477)&gt;0,"","red"))))</f>
        <v>grey</v>
      </c>
      <c r="DJ477" s="1165"/>
      <c r="DK477" s="1164" t="str">
        <f>IF(DK473="grey","grey",IF(AND(L474&lt;&gt;$BG$7,L474&lt;&gt;$BG$9,L474&lt;&gt;$BG$13,L474&lt;&gt;$BG$12),"grey",IF(L477="","yellow",IF(COUNTIF($CN$6:$CN$32,L477)&gt;0,"","red"))))</f>
        <v>grey</v>
      </c>
      <c r="DL477" s="1165"/>
      <c r="DM477" s="22" t="str">
        <f>IFERROR(INDEX(内線情報!$BL$5:$BL$41,MATCH(R477,内線情報!$AI$5:$AI$43,0),1),"")</f>
        <v/>
      </c>
      <c r="DS477" s="1141" t="e">
        <f>INDEX(内線情報!$G$5:$G$54,MATCH(Q477,DK,0))</f>
        <v>#N/A</v>
      </c>
      <c r="DV477" s="1153"/>
      <c r="DW477" s="1154"/>
      <c r="DX477" s="1153"/>
      <c r="DY477" s="1154"/>
      <c r="DZ477" s="1153"/>
      <c r="EA477" s="1154"/>
      <c r="EB477" s="1153"/>
      <c r="EC477" s="1154"/>
      <c r="ED477" s="1153"/>
      <c r="EE477" s="1154"/>
      <c r="EF477" s="1153"/>
      <c r="EG477" s="1154"/>
      <c r="ET477" s="1153"/>
      <c r="EU477" s="1154"/>
      <c r="EV477" s="1153"/>
      <c r="EW477" s="1154"/>
      <c r="EX477" s="1153"/>
      <c r="EY477" s="1154"/>
      <c r="EZ477" s="1153"/>
      <c r="FA477" s="1154"/>
      <c r="FB477" s="1153"/>
      <c r="FC477" s="1154"/>
      <c r="FD477" s="1153"/>
      <c r="FE477" s="1154"/>
      <c r="FF477" s="411"/>
      <c r="FG477" s="411"/>
      <c r="FH477" s="411"/>
      <c r="FI477" s="411"/>
      <c r="FJ477" s="411"/>
      <c r="FK477" s="411"/>
      <c r="FL477" s="411"/>
      <c r="FM477" s="411"/>
      <c r="FN477" s="411"/>
      <c r="FO477" s="411"/>
      <c r="FP477" s="411"/>
      <c r="FQ477" s="411"/>
      <c r="FR477" s="1153"/>
      <c r="FS477" s="1154"/>
      <c r="FT477" s="1153"/>
      <c r="FU477" s="1154"/>
      <c r="FV477" s="1153"/>
      <c r="FW477" s="1154"/>
      <c r="FX477" s="1153"/>
      <c r="FY477" s="1154"/>
      <c r="FZ477" s="1153"/>
      <c r="GA477" s="1154"/>
      <c r="GB477" s="1153"/>
      <c r="GC477" s="1154"/>
      <c r="GE477" s="1151" t="str">
        <f>IF($GF477="grey","grey","")</f>
        <v>grey</v>
      </c>
      <c r="GF477" s="1151" t="str">
        <f>IF($GG477="grey","grey","")</f>
        <v>grey</v>
      </c>
      <c r="GG477" s="1160" t="str">
        <f>IF(Q477="","grey",IF(COUNTIF(Q:Q,Q477)&gt;1,"red",IF(COUNTIF(_DK,Q477)&gt;0,"","red")))</f>
        <v>grey</v>
      </c>
      <c r="GH477" s="1151" t="str">
        <f>IF($GF477="grey","grey","")</f>
        <v>grey</v>
      </c>
      <c r="GI477" s="633" t="str">
        <f t="shared" ref="GI477:HR477" si="1277">IF(GI454="grey","grey",IF($GG477="grey","grey",IF(S477="","yellow",IF(COUNTIF($CT$6:$CT$21,S477)&gt;0,"","red"))))</f>
        <v>grey</v>
      </c>
      <c r="GJ477" s="633" t="str">
        <f t="shared" si="1277"/>
        <v>grey</v>
      </c>
      <c r="GK477" s="633" t="str">
        <f t="shared" si="1277"/>
        <v>grey</v>
      </c>
      <c r="GL477" s="633" t="str">
        <f t="shared" si="1277"/>
        <v>grey</v>
      </c>
      <c r="GM477" s="633" t="str">
        <f t="shared" si="1277"/>
        <v>grey</v>
      </c>
      <c r="GN477" s="633" t="str">
        <f t="shared" si="1277"/>
        <v>grey</v>
      </c>
      <c r="GO477" s="633" t="str">
        <f t="shared" si="1277"/>
        <v>grey</v>
      </c>
      <c r="GP477" s="633" t="str">
        <f t="shared" si="1277"/>
        <v>grey</v>
      </c>
      <c r="GQ477" s="633" t="str">
        <f t="shared" si="1277"/>
        <v>grey</v>
      </c>
      <c r="GR477" s="633" t="str">
        <f t="shared" si="1277"/>
        <v>grey</v>
      </c>
      <c r="GS477" s="633" t="str">
        <f t="shared" si="1277"/>
        <v>grey</v>
      </c>
      <c r="GT477" s="633" t="str">
        <f t="shared" si="1277"/>
        <v>grey</v>
      </c>
      <c r="GU477" s="633" t="str">
        <f t="shared" si="1277"/>
        <v>grey</v>
      </c>
      <c r="GV477" s="633" t="str">
        <f t="shared" si="1277"/>
        <v>grey</v>
      </c>
      <c r="GW477" s="633" t="str">
        <f t="shared" si="1277"/>
        <v>grey</v>
      </c>
      <c r="GX477" s="633" t="str">
        <f t="shared" si="1277"/>
        <v>grey</v>
      </c>
      <c r="GY477" s="633" t="str">
        <f t="shared" si="1277"/>
        <v>grey</v>
      </c>
      <c r="GZ477" s="633" t="str">
        <f t="shared" si="1277"/>
        <v>grey</v>
      </c>
      <c r="HA477" s="633" t="str">
        <f t="shared" si="1277"/>
        <v>grey</v>
      </c>
      <c r="HB477" s="633" t="str">
        <f t="shared" si="1277"/>
        <v>grey</v>
      </c>
      <c r="HC477" s="633" t="str">
        <f t="shared" si="1277"/>
        <v>grey</v>
      </c>
      <c r="HD477" s="633" t="str">
        <f t="shared" si="1277"/>
        <v>grey</v>
      </c>
      <c r="HE477" s="633" t="str">
        <f t="shared" si="1277"/>
        <v>grey</v>
      </c>
      <c r="HF477" s="633" t="str">
        <f t="shared" si="1277"/>
        <v>grey</v>
      </c>
      <c r="HG477" s="633" t="str">
        <f t="shared" si="1277"/>
        <v>grey</v>
      </c>
      <c r="HH477" s="633" t="str">
        <f t="shared" si="1277"/>
        <v>grey</v>
      </c>
      <c r="HI477" s="633" t="str">
        <f t="shared" si="1277"/>
        <v>grey</v>
      </c>
      <c r="HJ477" s="633" t="str">
        <f t="shared" si="1277"/>
        <v>grey</v>
      </c>
      <c r="HK477" s="633" t="str">
        <f t="shared" si="1277"/>
        <v>grey</v>
      </c>
      <c r="HL477" s="633" t="str">
        <f t="shared" si="1277"/>
        <v>grey</v>
      </c>
      <c r="HM477" s="633" t="str">
        <f t="shared" si="1277"/>
        <v>grey</v>
      </c>
      <c r="HN477" s="633" t="str">
        <f t="shared" si="1277"/>
        <v>grey</v>
      </c>
      <c r="HO477" s="633" t="str">
        <f t="shared" si="1277"/>
        <v>grey</v>
      </c>
      <c r="HP477" s="633" t="str">
        <f t="shared" si="1277"/>
        <v>grey</v>
      </c>
      <c r="HQ477" s="633" t="str">
        <f t="shared" si="1277"/>
        <v>grey</v>
      </c>
      <c r="HR477" s="633" t="str">
        <f t="shared" si="1277"/>
        <v>grey</v>
      </c>
      <c r="HS477" s="1162" t="str">
        <f t="shared" ref="HS477" si="1278">IF($GG477="grey","grey",IF(BC477="","",IF(COUNTIF($CV$6:$CV$7,BC477)&gt;0,"","red")))</f>
        <v>grey</v>
      </c>
      <c r="HT477" s="1151" t="str">
        <f t="shared" ref="HT477:HU477" si="1279">IF($GG477="grey","grey","")</f>
        <v>grey</v>
      </c>
      <c r="HU477" s="1160" t="str">
        <f t="shared" si="1279"/>
        <v>grey</v>
      </c>
    </row>
    <row r="478" spans="2:229">
      <c r="B478" s="1186" t="s">
        <v>315</v>
      </c>
      <c r="C478" s="1187"/>
      <c r="D478" s="1186" t="s">
        <v>316</v>
      </c>
      <c r="E478" s="1187"/>
      <c r="F478" s="1186" t="s">
        <v>317</v>
      </c>
      <c r="G478" s="1187"/>
      <c r="H478" s="1186" t="s">
        <v>318</v>
      </c>
      <c r="I478" s="1187"/>
      <c r="J478" s="1186" t="s">
        <v>319</v>
      </c>
      <c r="K478" s="1187"/>
      <c r="L478" s="1186" t="s">
        <v>320</v>
      </c>
      <c r="M478" s="1187"/>
      <c r="O478" s="1152"/>
      <c r="P478" s="1152"/>
      <c r="Q478" s="1161"/>
      <c r="R478" s="1152"/>
      <c r="S478" s="635" t="s">
        <v>643</v>
      </c>
      <c r="T478" s="635" t="s">
        <v>643</v>
      </c>
      <c r="U478" s="635" t="s">
        <v>643</v>
      </c>
      <c r="V478" s="635" t="s">
        <v>643</v>
      </c>
      <c r="W478" s="635" t="s">
        <v>643</v>
      </c>
      <c r="X478" s="635" t="s">
        <v>643</v>
      </c>
      <c r="Y478" s="635" t="s">
        <v>643</v>
      </c>
      <c r="Z478" s="635" t="s">
        <v>643</v>
      </c>
      <c r="AA478" s="635" t="s">
        <v>643</v>
      </c>
      <c r="AB478" s="635" t="s">
        <v>643</v>
      </c>
      <c r="AC478" s="635" t="s">
        <v>643</v>
      </c>
      <c r="AD478" s="635" t="s">
        <v>643</v>
      </c>
      <c r="AE478" s="635" t="s">
        <v>643</v>
      </c>
      <c r="AF478" s="635" t="s">
        <v>643</v>
      </c>
      <c r="AG478" s="635" t="s">
        <v>643</v>
      </c>
      <c r="AH478" s="635" t="s">
        <v>643</v>
      </c>
      <c r="AI478" s="635" t="s">
        <v>643</v>
      </c>
      <c r="AJ478" s="635" t="s">
        <v>643</v>
      </c>
      <c r="AK478" s="635" t="s">
        <v>643</v>
      </c>
      <c r="AL478" s="635" t="s">
        <v>643</v>
      </c>
      <c r="AM478" s="635" t="s">
        <v>643</v>
      </c>
      <c r="AN478" s="635" t="s">
        <v>643</v>
      </c>
      <c r="AO478" s="635" t="s">
        <v>643</v>
      </c>
      <c r="AP478" s="635" t="s">
        <v>643</v>
      </c>
      <c r="AQ478" s="635" t="s">
        <v>643</v>
      </c>
      <c r="AR478" s="635" t="s">
        <v>643</v>
      </c>
      <c r="AS478" s="635" t="s">
        <v>643</v>
      </c>
      <c r="AT478" s="635" t="s">
        <v>643</v>
      </c>
      <c r="AU478" s="635" t="s">
        <v>643</v>
      </c>
      <c r="AV478" s="635" t="s">
        <v>643</v>
      </c>
      <c r="AW478" s="635" t="s">
        <v>643</v>
      </c>
      <c r="AX478" s="635" t="s">
        <v>643</v>
      </c>
      <c r="AY478" s="635" t="s">
        <v>643</v>
      </c>
      <c r="AZ478" s="635" t="s">
        <v>643</v>
      </c>
      <c r="BA478" s="635" t="s">
        <v>643</v>
      </c>
      <c r="BB478" s="635" t="s">
        <v>643</v>
      </c>
      <c r="BC478" s="1179"/>
      <c r="BD478" s="1152"/>
      <c r="BE478" s="1181"/>
      <c r="BQ478" s="52"/>
      <c r="BS478" s="52"/>
      <c r="BU478" s="52"/>
      <c r="BV478" s="50"/>
      <c r="BW478" s="52"/>
      <c r="BY478" s="52"/>
      <c r="CA478" s="52"/>
      <c r="CC478" s="52"/>
      <c r="CE478" s="52"/>
      <c r="CG478" s="52"/>
      <c r="CH478" s="50"/>
      <c r="CI478" s="52"/>
      <c r="CK478" s="52"/>
      <c r="CM478" s="52"/>
      <c r="DA478" s="1166" t="str">
        <f>IFERROR(IF(COUNT(Q457:Q482)&gt;0,IF($DN456&lt;36,"grey",B478),"grey"),B478)</f>
        <v>grey</v>
      </c>
      <c r="DB478" s="1167"/>
      <c r="DC478" s="1166" t="str">
        <f>IFERROR(IF(COUNT(Q457:Q482)&gt;0,IF($DN456&lt;36,"grey",D478),"grey"),D478)</f>
        <v>grey</v>
      </c>
      <c r="DD478" s="1167"/>
      <c r="DE478" s="1166" t="str">
        <f>IFERROR(IF(COUNT(Q457:Q482)&gt;0,IF($DN456&lt;36,"grey",F478),"grey"),F478)</f>
        <v>grey</v>
      </c>
      <c r="DF478" s="1167"/>
      <c r="DG478" s="1166" t="str">
        <f>IFERROR(IF(COUNT(Q457:Q482)&gt;0,IF($DN456&lt;36,"grey",H478),"grey"),H478)</f>
        <v>grey</v>
      </c>
      <c r="DH478" s="1167"/>
      <c r="DI478" s="1166" t="str">
        <f>IFERROR(IF(COUNT(Q457:Q482)&gt;0,IF($DN456&lt;36,"grey",J478),"grey"),J478)</f>
        <v>grey</v>
      </c>
      <c r="DJ478" s="1167"/>
      <c r="DK478" s="1166" t="str">
        <f>IFERROR(IF(COUNT(Q457:Q482)&gt;0,IF($DN456&lt;36,"grey",L478),"grey"),L478)</f>
        <v>grey</v>
      </c>
      <c r="DL478" s="1167"/>
      <c r="DM478" s="22" t="str">
        <f>IFERROR(INDEX(内線情報!$BL$5:$BL$41,MATCH(R478,内線情報!$AI$5:$AI$43,0),1),"")</f>
        <v/>
      </c>
      <c r="DS478" s="1141"/>
      <c r="DV478" s="1166"/>
      <c r="DW478" s="1167"/>
      <c r="DX478" s="1166"/>
      <c r="DY478" s="1167"/>
      <c r="DZ478" s="1166"/>
      <c r="EA478" s="1167"/>
      <c r="EB478" s="1166"/>
      <c r="EC478" s="1167"/>
      <c r="ED478" s="1166"/>
      <c r="EE478" s="1167"/>
      <c r="EF478" s="1166"/>
      <c r="EG478" s="1167"/>
      <c r="ET478" s="1166"/>
      <c r="EU478" s="1167"/>
      <c r="EV478" s="1166"/>
      <c r="EW478" s="1167"/>
      <c r="EX478" s="1166"/>
      <c r="EY478" s="1167"/>
      <c r="EZ478" s="1166"/>
      <c r="FA478" s="1167"/>
      <c r="FB478" s="1166"/>
      <c r="FC478" s="1167"/>
      <c r="FD478" s="1166"/>
      <c r="FE478" s="1167"/>
      <c r="FF478" s="420"/>
      <c r="FG478" s="420"/>
      <c r="FH478" s="420"/>
      <c r="FI478" s="420"/>
      <c r="FJ478" s="420"/>
      <c r="FK478" s="420"/>
      <c r="FL478" s="420"/>
      <c r="FM478" s="420"/>
      <c r="FN478" s="420"/>
      <c r="FO478" s="420"/>
      <c r="FP478" s="420"/>
      <c r="FQ478" s="420"/>
      <c r="FR478" s="1166"/>
      <c r="FS478" s="1167"/>
      <c r="FT478" s="1166"/>
      <c r="FU478" s="1167"/>
      <c r="FV478" s="1166"/>
      <c r="FW478" s="1167"/>
      <c r="FX478" s="1166"/>
      <c r="FY478" s="1167"/>
      <c r="FZ478" s="1166"/>
      <c r="GA478" s="1167"/>
      <c r="GB478" s="1166"/>
      <c r="GC478" s="1167"/>
      <c r="GE478" s="1152"/>
      <c r="GF478" s="1152"/>
      <c r="GG478" s="1161"/>
      <c r="GH478" s="1152"/>
      <c r="GI478" s="633" t="str">
        <f t="shared" ref="GI478:HR478" si="1280">IF(GI454="grey","grey",IF($GG477="grey","grey",IF(S478="","yellow",IF(COUNTIF($CW$6:$CW$7,S478)&gt;0,"","red"))))</f>
        <v>grey</v>
      </c>
      <c r="GJ478" s="633" t="str">
        <f t="shared" si="1280"/>
        <v>grey</v>
      </c>
      <c r="GK478" s="633" t="str">
        <f t="shared" si="1280"/>
        <v>grey</v>
      </c>
      <c r="GL478" s="633" t="str">
        <f t="shared" si="1280"/>
        <v>grey</v>
      </c>
      <c r="GM478" s="633" t="str">
        <f t="shared" si="1280"/>
        <v>grey</v>
      </c>
      <c r="GN478" s="633" t="str">
        <f t="shared" si="1280"/>
        <v>grey</v>
      </c>
      <c r="GO478" s="633" t="str">
        <f t="shared" si="1280"/>
        <v>grey</v>
      </c>
      <c r="GP478" s="633" t="str">
        <f t="shared" si="1280"/>
        <v>grey</v>
      </c>
      <c r="GQ478" s="633" t="str">
        <f t="shared" si="1280"/>
        <v>grey</v>
      </c>
      <c r="GR478" s="633" t="str">
        <f t="shared" si="1280"/>
        <v>grey</v>
      </c>
      <c r="GS478" s="633" t="str">
        <f t="shared" si="1280"/>
        <v>grey</v>
      </c>
      <c r="GT478" s="633" t="str">
        <f t="shared" si="1280"/>
        <v>grey</v>
      </c>
      <c r="GU478" s="633" t="str">
        <f t="shared" si="1280"/>
        <v>grey</v>
      </c>
      <c r="GV478" s="633" t="str">
        <f t="shared" si="1280"/>
        <v>grey</v>
      </c>
      <c r="GW478" s="633" t="str">
        <f t="shared" si="1280"/>
        <v>grey</v>
      </c>
      <c r="GX478" s="633" t="str">
        <f t="shared" si="1280"/>
        <v>grey</v>
      </c>
      <c r="GY478" s="633" t="str">
        <f t="shared" si="1280"/>
        <v>grey</v>
      </c>
      <c r="GZ478" s="633" t="str">
        <f t="shared" si="1280"/>
        <v>grey</v>
      </c>
      <c r="HA478" s="633" t="str">
        <f t="shared" si="1280"/>
        <v>grey</v>
      </c>
      <c r="HB478" s="633" t="str">
        <f t="shared" si="1280"/>
        <v>grey</v>
      </c>
      <c r="HC478" s="633" t="str">
        <f t="shared" si="1280"/>
        <v>grey</v>
      </c>
      <c r="HD478" s="633" t="str">
        <f t="shared" si="1280"/>
        <v>grey</v>
      </c>
      <c r="HE478" s="633" t="str">
        <f t="shared" si="1280"/>
        <v>grey</v>
      </c>
      <c r="HF478" s="633" t="str">
        <f t="shared" si="1280"/>
        <v>grey</v>
      </c>
      <c r="HG478" s="633" t="str">
        <f t="shared" si="1280"/>
        <v>grey</v>
      </c>
      <c r="HH478" s="633" t="str">
        <f t="shared" si="1280"/>
        <v>grey</v>
      </c>
      <c r="HI478" s="633" t="str">
        <f t="shared" si="1280"/>
        <v>grey</v>
      </c>
      <c r="HJ478" s="633" t="str">
        <f t="shared" si="1280"/>
        <v>grey</v>
      </c>
      <c r="HK478" s="633" t="str">
        <f t="shared" si="1280"/>
        <v>grey</v>
      </c>
      <c r="HL478" s="633" t="str">
        <f t="shared" si="1280"/>
        <v>grey</v>
      </c>
      <c r="HM478" s="633" t="str">
        <f t="shared" si="1280"/>
        <v>grey</v>
      </c>
      <c r="HN478" s="633" t="str">
        <f t="shared" si="1280"/>
        <v>grey</v>
      </c>
      <c r="HO478" s="633" t="str">
        <f t="shared" si="1280"/>
        <v>grey</v>
      </c>
      <c r="HP478" s="633" t="str">
        <f t="shared" si="1280"/>
        <v>grey</v>
      </c>
      <c r="HQ478" s="633" t="str">
        <f t="shared" si="1280"/>
        <v>grey</v>
      </c>
      <c r="HR478" s="633" t="str">
        <f t="shared" si="1280"/>
        <v>grey</v>
      </c>
      <c r="HS478" s="1163"/>
      <c r="HT478" s="1152"/>
      <c r="HU478" s="1161"/>
    </row>
    <row r="479" spans="2:229">
      <c r="B479" s="34" t="s">
        <v>57</v>
      </c>
      <c r="C479" s="35"/>
      <c r="D479" s="34" t="s">
        <v>57</v>
      </c>
      <c r="E479" s="35"/>
      <c r="F479" s="34" t="s">
        <v>57</v>
      </c>
      <c r="G479" s="35"/>
      <c r="H479" s="34" t="s">
        <v>57</v>
      </c>
      <c r="I479" s="35"/>
      <c r="J479" s="34" t="s">
        <v>57</v>
      </c>
      <c r="K479" s="35"/>
      <c r="L479" s="34" t="s">
        <v>57</v>
      </c>
      <c r="M479" s="35"/>
      <c r="O479" s="1151">
        <v>12</v>
      </c>
      <c r="P479" s="1151" t="str">
        <f>IFERROR(INDEX(内線情報!$C$5:$C$54,MATCH($Q479,内線情報!$B$5:$B$54,0)),"")&amp;""</f>
        <v/>
      </c>
      <c r="Q479" s="1160"/>
      <c r="R479" s="1151" t="str">
        <f>IFERROR(INDEX(内線情報!$D$5:$D$54,MATCH($Q479,内線情報!$B$5:$B$54,0)),"")&amp;""</f>
        <v/>
      </c>
      <c r="S479" s="634" t="s">
        <v>643</v>
      </c>
      <c r="T479" s="634" t="s">
        <v>643</v>
      </c>
      <c r="U479" s="634" t="s">
        <v>643</v>
      </c>
      <c r="V479" s="634" t="s">
        <v>643</v>
      </c>
      <c r="W479" s="634" t="s">
        <v>643</v>
      </c>
      <c r="X479" s="634" t="s">
        <v>643</v>
      </c>
      <c r="Y479" s="634" t="s">
        <v>643</v>
      </c>
      <c r="Z479" s="634" t="s">
        <v>643</v>
      </c>
      <c r="AA479" s="634" t="s">
        <v>643</v>
      </c>
      <c r="AB479" s="634" t="s">
        <v>643</v>
      </c>
      <c r="AC479" s="634" t="s">
        <v>643</v>
      </c>
      <c r="AD479" s="634" t="s">
        <v>643</v>
      </c>
      <c r="AE479" s="634" t="s">
        <v>643</v>
      </c>
      <c r="AF479" s="634" t="s">
        <v>643</v>
      </c>
      <c r="AG479" s="634" t="s">
        <v>643</v>
      </c>
      <c r="AH479" s="634" t="s">
        <v>643</v>
      </c>
      <c r="AI479" s="634" t="s">
        <v>643</v>
      </c>
      <c r="AJ479" s="634" t="s">
        <v>643</v>
      </c>
      <c r="AK479" s="634" t="s">
        <v>643</v>
      </c>
      <c r="AL479" s="634" t="s">
        <v>643</v>
      </c>
      <c r="AM479" s="634" t="s">
        <v>643</v>
      </c>
      <c r="AN479" s="634" t="s">
        <v>643</v>
      </c>
      <c r="AO479" s="634" t="s">
        <v>643</v>
      </c>
      <c r="AP479" s="634" t="s">
        <v>643</v>
      </c>
      <c r="AQ479" s="634" t="s">
        <v>643</v>
      </c>
      <c r="AR479" s="634" t="s">
        <v>643</v>
      </c>
      <c r="AS479" s="634" t="s">
        <v>643</v>
      </c>
      <c r="AT479" s="634" t="s">
        <v>643</v>
      </c>
      <c r="AU479" s="634" t="s">
        <v>643</v>
      </c>
      <c r="AV479" s="634" t="s">
        <v>643</v>
      </c>
      <c r="AW479" s="634" t="s">
        <v>643</v>
      </c>
      <c r="AX479" s="634" t="s">
        <v>643</v>
      </c>
      <c r="AY479" s="634" t="s">
        <v>643</v>
      </c>
      <c r="AZ479" s="634" t="s">
        <v>643</v>
      </c>
      <c r="BA479" s="634" t="s">
        <v>643</v>
      </c>
      <c r="BB479" s="634" t="s">
        <v>643</v>
      </c>
      <c r="BC479" s="1178" t="s">
        <v>643</v>
      </c>
      <c r="BD479" s="1151" t="str">
        <f>IFERROR(IF(Q479="","",IF(ISBLANK(INDEX(内線情報!$G$5:$G$54,Q479)),1,DS479)),"")&amp;""</f>
        <v/>
      </c>
      <c r="BE479" s="1180"/>
      <c r="BU479" s="50"/>
      <c r="BV479" s="50"/>
      <c r="BW479" s="50"/>
      <c r="CG479" s="50"/>
      <c r="CH479" s="50"/>
      <c r="CI479" s="50"/>
      <c r="DA479" s="34" t="str">
        <f>IF(DA478="grey","grey",IF(B479="","yellow",IF(COUNTIF($BG$6:$BG$39,B479)&gt;0,"","red")))</f>
        <v>grey</v>
      </c>
      <c r="DB479" s="35" t="str">
        <f ca="1">IF(DA478="grey","grey",IFERROR(IF(COUNTIF(INDIRECT(B479),SUBSTITUTE(C479,"*","~")),EU479,"red"),IF(AND(C479&lt;&gt;$BG$7,C479&lt;&gt;$BG$8,C479&lt;&gt;$BG$9,C479&lt;&gt;$BG$10,C479&lt;&gt;$BG$11,C479&lt;&gt;$BG$12,C479&lt;&gt;$BG$13),"grey",EU479)))</f>
        <v>grey</v>
      </c>
      <c r="DC479" s="34" t="str">
        <f>IF(DC478="grey","grey",IF(D479="","yellow",IF(COUNTIF($BG$6:$BG$39,D479)&gt;0,"","red")))</f>
        <v>grey</v>
      </c>
      <c r="DD479" s="35" t="str">
        <f ca="1">IF(DC478="grey","grey",IFERROR(IF(COUNTIF(INDIRECT(D479),SUBSTITUTE(E479,"*","~")),EW479,"red"),IF(AND(E479&lt;&gt;$BG$7,E479&lt;&gt;$BG$8,E479&lt;&gt;$BG$9,E479&lt;&gt;$BG$10,E479&lt;&gt;$BG$11,E479&lt;&gt;$BG$12,E479&lt;&gt;$BG$13),"grey",EW479)))</f>
        <v>grey</v>
      </c>
      <c r="DE479" s="34" t="str">
        <f>IF(DE478="grey","grey",IF(F479="","yellow",IF(COUNTIF($BG$6:$BG$39,F479)&gt;0,"","red")))</f>
        <v>grey</v>
      </c>
      <c r="DF479" s="35" t="str">
        <f ca="1">IF(DE478="grey","grey",IFERROR(IF(COUNTIF(INDIRECT(F479),SUBSTITUTE(G479,"*","~")),EY479,"red"),IF(AND(G479&lt;&gt;$BG$7,G479&lt;&gt;$BG$8,G479&lt;&gt;$BG$9,G479&lt;&gt;$BG$10,G479&lt;&gt;$BG$11,G479&lt;&gt;$BG$12,G479&lt;&gt;$BG$13),"grey",EY479)))</f>
        <v>grey</v>
      </c>
      <c r="DG479" s="34" t="str">
        <f>IF(DG478="grey","grey",IF(H479="","yellow",IF(COUNTIF($BG$6:$BG$39,H479)&gt;0,"","red")))</f>
        <v>grey</v>
      </c>
      <c r="DH479" s="35" t="str">
        <f ca="1">IF(DG478="grey","grey",IFERROR(IF(COUNTIF(INDIRECT(H479),SUBSTITUTE(I479,"*","~")),FA479,"red"),IF(AND(I479&lt;&gt;$BG$7,I479&lt;&gt;$BG$8,I479&lt;&gt;$BG$9,I479&lt;&gt;$BG$10,I479&lt;&gt;$BG$11,I479&lt;&gt;$BG$12,I479&lt;&gt;$BG$13),"grey",FA479)))</f>
        <v>grey</v>
      </c>
      <c r="DI479" s="34" t="str">
        <f>IF(DI478="grey","grey",IF(J479="","yellow",IF(COUNTIF($BG$6:$BG$39,J479)&gt;0,"","red")))</f>
        <v>grey</v>
      </c>
      <c r="DJ479" s="35" t="str">
        <f ca="1">IF(DI478="grey","grey",IFERROR(IF(COUNTIF(INDIRECT(J479),SUBSTITUTE(K479,"*","~")),FC479,"red"),IF(AND(K479&lt;&gt;$BG$7,K479&lt;&gt;$BG$8,K479&lt;&gt;$BG$9,K479&lt;&gt;$BG$10,K479&lt;&gt;$BG$11,K479&lt;&gt;$BG$12,K479&lt;&gt;$BG$13),"grey",FC479)))</f>
        <v>grey</v>
      </c>
      <c r="DK479" s="34" t="str">
        <f>IF(DK478="grey","grey",IF(L479="","yellow",IF(COUNTIF($BG$6:$BG$39,L479)&gt;0,"","red")))</f>
        <v>grey</v>
      </c>
      <c r="DL479" s="35" t="str">
        <f ca="1">IF(DK478="grey","grey",IFERROR(IF(COUNTIF(INDIRECT(L479),SUBSTITUTE(M479,"*","~")),FE479,"red"),IF(AND(M479&lt;&gt;$BG$7,M479&lt;&gt;$BG$8,M479&lt;&gt;$BG$9,M479&lt;&gt;$BG$10,M479&lt;&gt;$BG$11,M479&lt;&gt;$BG$12,M479&lt;&gt;$BG$13),"grey",FE479)))</f>
        <v>grey</v>
      </c>
      <c r="DM479" s="22" t="str">
        <f>IFERROR(INDEX(内線情報!$BL$5:$BL$41,MATCH(R479,内線情報!$AI$5:$AI$43,0),1),"")</f>
        <v/>
      </c>
      <c r="DS479" s="1141" t="e">
        <f>INDEX(内線情報!$G$5:$G$54,MATCH(Q479,DK,0))</f>
        <v>#N/A</v>
      </c>
      <c r="DV479" s="34" t="str">
        <f>CONCATENATE(B479,C479)</f>
        <v>未使用</v>
      </c>
      <c r="DW479" s="35"/>
      <c r="DX479" s="34" t="str">
        <f>CONCATENATE(D479,E479)</f>
        <v>未使用</v>
      </c>
      <c r="DY479" s="35"/>
      <c r="DZ479" s="34" t="str">
        <f>CONCATENATE(F479,G479)</f>
        <v>未使用</v>
      </c>
      <c r="EA479" s="35"/>
      <c r="EB479" s="34" t="str">
        <f>CONCATENATE(H479,I479)</f>
        <v>未使用</v>
      </c>
      <c r="EC479" s="35"/>
      <c r="ED479" s="34" t="str">
        <f>CONCATENATE(J479,K479)</f>
        <v>未使用</v>
      </c>
      <c r="EE479" s="35"/>
      <c r="EF479" s="34" t="str">
        <f>CONCATENATE(L479,M479)</f>
        <v>未使用</v>
      </c>
      <c r="EG479" s="35"/>
      <c r="EH479" s="22">
        <f>COUNTIF($DV$6:$EG$34,DV479)</f>
        <v>18</v>
      </c>
      <c r="EJ479" s="22">
        <f>COUNTIF($DV$6:$EG$34,DX479)</f>
        <v>18</v>
      </c>
      <c r="EL479" s="22">
        <f>COUNTIF($DV$6:$EG$34,DZ479)</f>
        <v>18</v>
      </c>
      <c r="EN479" s="22">
        <f>COUNTIF($DV$6:$EG$34,EB479)</f>
        <v>18</v>
      </c>
      <c r="EP479" s="22">
        <f>COUNTIF($DV$6:$EG$34,ED479)</f>
        <v>18</v>
      </c>
      <c r="ER479" s="22">
        <f>COUNTIF($DV$6:$EG$34,EF479)</f>
        <v>18</v>
      </c>
      <c r="ET479" s="34" t="str">
        <f>IF(DV479="未使用","",IF(EH479&lt;2,"","red"))</f>
        <v/>
      </c>
      <c r="EU479" s="35" t="str">
        <f>IF(B479="ボックスキー","",IF(C479="","red",FS479))</f>
        <v>red</v>
      </c>
      <c r="EV479" s="34" t="str">
        <f>IF(DX479="未使用","",IF(EJ479&lt;2,"","red"))</f>
        <v/>
      </c>
      <c r="EW479" s="35" t="str">
        <f>IF(D479="ボックスキー","",IF(E479="","red",FU479))</f>
        <v>red</v>
      </c>
      <c r="EX479" s="34" t="str">
        <f>IF(DZ479="未使用","",IF(EL479&lt;2,"","red"))</f>
        <v/>
      </c>
      <c r="EY479" s="35" t="str">
        <f>IF(F479="ボックスキー","",IF(G479="","red",FW479))</f>
        <v>red</v>
      </c>
      <c r="EZ479" s="34" t="str">
        <f>IF(EB479="未使用","",IF(EN479&lt;2,"","red"))</f>
        <v/>
      </c>
      <c r="FA479" s="35" t="str">
        <f>IF(H479="ボックスキー","",IF(I479="","red",FY479))</f>
        <v>red</v>
      </c>
      <c r="FB479" s="34" t="str">
        <f>IF(ED479="未使用","",IF(EP479&lt;2,"","red"))</f>
        <v/>
      </c>
      <c r="FC479" s="35" t="str">
        <f>IF(J479="ボックスキー","",IF(K479="","red",GA479))</f>
        <v>red</v>
      </c>
      <c r="FD479" s="34" t="str">
        <f>IF(EF479="未使用","",IF(ER479&lt;2,"","red"))</f>
        <v/>
      </c>
      <c r="FE479" s="35" t="str">
        <f>IF(L479="ボックスキー","",IF(M479="","red",GC479))</f>
        <v>red</v>
      </c>
      <c r="FF479" s="419"/>
      <c r="FG479" s="419"/>
      <c r="FH479" s="419"/>
      <c r="FI479" s="419"/>
      <c r="FJ479" s="419"/>
      <c r="FK479" s="419"/>
      <c r="FL479" s="419"/>
      <c r="FM479" s="419"/>
      <c r="FN479" s="419"/>
      <c r="FO479" s="419"/>
      <c r="FP479" s="419"/>
      <c r="FQ479" s="419"/>
      <c r="FR479" s="34"/>
      <c r="FS479" s="35" t="str">
        <f>IF(B479=$FG$6,INDEX($FG$7:$FG$18,C479),IF(B479=$FH$6,INDEX($FH$7:$FH$12,C479),IF(B479=$FI$6,INDEX($FI$7:$FI$18,C479),IF(B479=$FJ$6,INDEX($FJ$7:$FJ$56,C479),"none"))))</f>
        <v>none</v>
      </c>
      <c r="FT479" s="34"/>
      <c r="FU479" s="35" t="str">
        <f>IF(D479=$FG$6,INDEX($FG$7:$FG$18,E479),IF(D479=$FH$6,INDEX($FH$7:$FH$12,E479),IF(D479=$FI$6,INDEX($FI$7:$FI$18,E479),IF(D479=$FJ$6,INDEX($FJ$7:$FJ$56,E479),"none"))))</f>
        <v>none</v>
      </c>
      <c r="FV479" s="34"/>
      <c r="FW479" s="35" t="str">
        <f>IF(F479=$FG$6,INDEX($FG$7:$FG$18,G479),IF(F479=$FH$6,INDEX($FH$7:$FH$12,G479),IF(F479=$FI$6,INDEX($FI$7:$FI$18,G479),IF(F479=$FJ$6,INDEX($FJ$7:$FJ$56,G479),"none"))))</f>
        <v>none</v>
      </c>
      <c r="FX479" s="34"/>
      <c r="FY479" s="35" t="str">
        <f>IF(H479=$FG$6,INDEX($FG$7:$FG$18,I479),IF(H479=$FH$6,INDEX($FH$7:$FH$12,I479),IF(H479=$FI$6,INDEX($FI$7:$FI$18,I479),IF(H479=$FJ$6,INDEX($FJ$7:$FJ$56,I479),"none"))))</f>
        <v>none</v>
      </c>
      <c r="FZ479" s="34"/>
      <c r="GA479" s="35" t="str">
        <f>IF(J479=$FG$6,INDEX($FG$7:$FG$18,K479),IF(J479=$FH$6,INDEX($FH$7:$FH$12,K479),IF(J479=$FI$6,INDEX($FI$7:$FI$18,K479),IF(J479=$FJ$6,INDEX($FJ$7:$FJ$56,K479),"none"))))</f>
        <v>none</v>
      </c>
      <c r="GB479" s="34"/>
      <c r="GC479" s="35" t="str">
        <f>IF(L479=$FG$6,INDEX($FG$7:$FG$18,M479),IF(L479=$FH$6,INDEX($FH$7:$FH$12,M479),IF(L479=$FI$6,INDEX($FI$7:$FI$18,M479),IF(L479=$FJ$6,INDEX($FJ$7:$FJ$56,M479),"none"))))</f>
        <v>none</v>
      </c>
      <c r="GE479" s="1151" t="str">
        <f>IF($GF479="grey","grey","")</f>
        <v>grey</v>
      </c>
      <c r="GF479" s="1151" t="str">
        <f>IF($GG479="grey","grey","")</f>
        <v>grey</v>
      </c>
      <c r="GG479" s="1160" t="str">
        <f>IF(Q479="","grey",IF(COUNTIF(Q:Q,Q479)&gt;1,"red",IF(COUNTIF(_DK,Q479)&gt;0,"","red")))</f>
        <v>grey</v>
      </c>
      <c r="GH479" s="1151" t="str">
        <f>IF($GF479="grey","grey","")</f>
        <v>grey</v>
      </c>
      <c r="GI479" s="633" t="str">
        <f t="shared" ref="GI479:HR479" si="1281">IF(GI454="grey","grey",IF($GG479="grey","grey",IF(S479="","yellow",IF(COUNTIF($CT$6:$CT$21,S479)&gt;0,"","red"))))</f>
        <v>grey</v>
      </c>
      <c r="GJ479" s="633" t="str">
        <f t="shared" si="1281"/>
        <v>grey</v>
      </c>
      <c r="GK479" s="633" t="str">
        <f t="shared" si="1281"/>
        <v>grey</v>
      </c>
      <c r="GL479" s="633" t="str">
        <f t="shared" si="1281"/>
        <v>grey</v>
      </c>
      <c r="GM479" s="633" t="str">
        <f t="shared" si="1281"/>
        <v>grey</v>
      </c>
      <c r="GN479" s="633" t="str">
        <f t="shared" si="1281"/>
        <v>grey</v>
      </c>
      <c r="GO479" s="633" t="str">
        <f t="shared" si="1281"/>
        <v>grey</v>
      </c>
      <c r="GP479" s="633" t="str">
        <f t="shared" si="1281"/>
        <v>grey</v>
      </c>
      <c r="GQ479" s="633" t="str">
        <f t="shared" si="1281"/>
        <v>grey</v>
      </c>
      <c r="GR479" s="633" t="str">
        <f t="shared" si="1281"/>
        <v>grey</v>
      </c>
      <c r="GS479" s="633" t="str">
        <f t="shared" si="1281"/>
        <v>grey</v>
      </c>
      <c r="GT479" s="633" t="str">
        <f t="shared" si="1281"/>
        <v>grey</v>
      </c>
      <c r="GU479" s="633" t="str">
        <f t="shared" si="1281"/>
        <v>grey</v>
      </c>
      <c r="GV479" s="633" t="str">
        <f t="shared" si="1281"/>
        <v>grey</v>
      </c>
      <c r="GW479" s="633" t="str">
        <f t="shared" si="1281"/>
        <v>grey</v>
      </c>
      <c r="GX479" s="633" t="str">
        <f t="shared" si="1281"/>
        <v>grey</v>
      </c>
      <c r="GY479" s="633" t="str">
        <f t="shared" si="1281"/>
        <v>grey</v>
      </c>
      <c r="GZ479" s="633" t="str">
        <f t="shared" si="1281"/>
        <v>grey</v>
      </c>
      <c r="HA479" s="633" t="str">
        <f t="shared" si="1281"/>
        <v>grey</v>
      </c>
      <c r="HB479" s="633" t="str">
        <f t="shared" si="1281"/>
        <v>grey</v>
      </c>
      <c r="HC479" s="633" t="str">
        <f t="shared" si="1281"/>
        <v>grey</v>
      </c>
      <c r="HD479" s="633" t="str">
        <f t="shared" si="1281"/>
        <v>grey</v>
      </c>
      <c r="HE479" s="633" t="str">
        <f t="shared" si="1281"/>
        <v>grey</v>
      </c>
      <c r="HF479" s="633" t="str">
        <f t="shared" si="1281"/>
        <v>grey</v>
      </c>
      <c r="HG479" s="633" t="str">
        <f t="shared" si="1281"/>
        <v>grey</v>
      </c>
      <c r="HH479" s="633" t="str">
        <f t="shared" si="1281"/>
        <v>grey</v>
      </c>
      <c r="HI479" s="633" t="str">
        <f t="shared" si="1281"/>
        <v>grey</v>
      </c>
      <c r="HJ479" s="633" t="str">
        <f t="shared" si="1281"/>
        <v>grey</v>
      </c>
      <c r="HK479" s="633" t="str">
        <f t="shared" si="1281"/>
        <v>grey</v>
      </c>
      <c r="HL479" s="633" t="str">
        <f t="shared" si="1281"/>
        <v>grey</v>
      </c>
      <c r="HM479" s="633" t="str">
        <f t="shared" si="1281"/>
        <v>grey</v>
      </c>
      <c r="HN479" s="633" t="str">
        <f t="shared" si="1281"/>
        <v>grey</v>
      </c>
      <c r="HO479" s="633" t="str">
        <f t="shared" si="1281"/>
        <v>grey</v>
      </c>
      <c r="HP479" s="633" t="str">
        <f t="shared" si="1281"/>
        <v>grey</v>
      </c>
      <c r="HQ479" s="633" t="str">
        <f t="shared" si="1281"/>
        <v>grey</v>
      </c>
      <c r="HR479" s="633" t="str">
        <f t="shared" si="1281"/>
        <v>grey</v>
      </c>
      <c r="HS479" s="1162" t="str">
        <f t="shared" ref="HS479" si="1282">IF($GG479="grey","grey",IF(BC479="","",IF(COUNTIF($CV$6:$CV$7,BC479)&gt;0,"","red")))</f>
        <v>grey</v>
      </c>
      <c r="HT479" s="1151" t="str">
        <f t="shared" ref="HT479:HU479" si="1283">IF($GG479="grey","grey","")</f>
        <v>grey</v>
      </c>
      <c r="HU479" s="1160" t="str">
        <f t="shared" si="1283"/>
        <v>grey</v>
      </c>
    </row>
    <row r="480" spans="2:229">
      <c r="B480" s="1175" t="str">
        <f>IFERROR(INDEX($DV:$DV,ROW()),"")&amp;""</f>
        <v/>
      </c>
      <c r="C480" s="1176"/>
      <c r="D480" s="1177" t="str">
        <f>IFERROR(INDEX($DX:$DX,ROW()),"")&amp;""</f>
        <v/>
      </c>
      <c r="E480" s="1176"/>
      <c r="F480" s="1175" t="str">
        <f>IFERROR(INDEX($DZ:$DZ,ROW()),"")&amp;""</f>
        <v/>
      </c>
      <c r="G480" s="1176"/>
      <c r="H480" s="1175" t="str">
        <f>IFERROR(INDEX($EB:$EB,ROW()),"")&amp;""</f>
        <v/>
      </c>
      <c r="I480" s="1176"/>
      <c r="J480" s="1175" t="str">
        <f>IFERROR(INDEX($ED:$ED,ROW()),"")&amp;""</f>
        <v/>
      </c>
      <c r="K480" s="1176"/>
      <c r="L480" s="1175" t="str">
        <f>IFERROR(INDEX($EF:$EF,ROW()),"")&amp;""</f>
        <v/>
      </c>
      <c r="M480" s="1176"/>
      <c r="O480" s="1152"/>
      <c r="P480" s="1152"/>
      <c r="Q480" s="1161"/>
      <c r="R480" s="1152"/>
      <c r="S480" s="635" t="s">
        <v>643</v>
      </c>
      <c r="T480" s="635" t="s">
        <v>643</v>
      </c>
      <c r="U480" s="635" t="s">
        <v>643</v>
      </c>
      <c r="V480" s="635" t="s">
        <v>643</v>
      </c>
      <c r="W480" s="635" t="s">
        <v>643</v>
      </c>
      <c r="X480" s="635" t="s">
        <v>643</v>
      </c>
      <c r="Y480" s="635" t="s">
        <v>643</v>
      </c>
      <c r="Z480" s="635" t="s">
        <v>643</v>
      </c>
      <c r="AA480" s="635" t="s">
        <v>643</v>
      </c>
      <c r="AB480" s="635" t="s">
        <v>643</v>
      </c>
      <c r="AC480" s="635" t="s">
        <v>643</v>
      </c>
      <c r="AD480" s="635" t="s">
        <v>643</v>
      </c>
      <c r="AE480" s="635" t="s">
        <v>643</v>
      </c>
      <c r="AF480" s="635" t="s">
        <v>643</v>
      </c>
      <c r="AG480" s="635" t="s">
        <v>643</v>
      </c>
      <c r="AH480" s="635" t="s">
        <v>643</v>
      </c>
      <c r="AI480" s="635" t="s">
        <v>643</v>
      </c>
      <c r="AJ480" s="635" t="s">
        <v>643</v>
      </c>
      <c r="AK480" s="635" t="s">
        <v>643</v>
      </c>
      <c r="AL480" s="635" t="s">
        <v>643</v>
      </c>
      <c r="AM480" s="635" t="s">
        <v>643</v>
      </c>
      <c r="AN480" s="635" t="s">
        <v>643</v>
      </c>
      <c r="AO480" s="635" t="s">
        <v>643</v>
      </c>
      <c r="AP480" s="635" t="s">
        <v>643</v>
      </c>
      <c r="AQ480" s="635" t="s">
        <v>643</v>
      </c>
      <c r="AR480" s="635" t="s">
        <v>643</v>
      </c>
      <c r="AS480" s="635" t="s">
        <v>643</v>
      </c>
      <c r="AT480" s="635" t="s">
        <v>643</v>
      </c>
      <c r="AU480" s="635" t="s">
        <v>643</v>
      </c>
      <c r="AV480" s="635" t="s">
        <v>643</v>
      </c>
      <c r="AW480" s="635" t="s">
        <v>643</v>
      </c>
      <c r="AX480" s="635" t="s">
        <v>643</v>
      </c>
      <c r="AY480" s="635" t="s">
        <v>643</v>
      </c>
      <c r="AZ480" s="635" t="s">
        <v>643</v>
      </c>
      <c r="BA480" s="635" t="s">
        <v>643</v>
      </c>
      <c r="BB480" s="635" t="s">
        <v>643</v>
      </c>
      <c r="BC480" s="1179"/>
      <c r="BD480" s="1152"/>
      <c r="BE480" s="1181"/>
      <c r="BP480" s="50" t="e">
        <f>INDEX(番号!$CA$5:$CB$44,C479,2)</f>
        <v>#VALUE!</v>
      </c>
      <c r="BQ480" s="50" t="str">
        <f>IF(C479="","",IF(BP480="",INDEX(番号!$CA$44:$CB478,C479,2),BP480))</f>
        <v/>
      </c>
      <c r="BR480" s="50" t="e">
        <f>INDEX(番号!$CC$5:$CE$52,C479,3)</f>
        <v>#VALUE!</v>
      </c>
      <c r="BS480" s="50" t="str">
        <f>IF(C479="","",IF(BR480="0",INDEX(番号!$CC$5:$CE$52,C479,2),BR480))&amp;""</f>
        <v/>
      </c>
      <c r="BT480" s="50" t="e">
        <f>INDEX(番号!$CA$5:$CB$44,E479,2)</f>
        <v>#VALUE!</v>
      </c>
      <c r="BU480" s="50" t="str">
        <f>IF(E479="","",IF(BT480="",INDEX(番号!$CA$44:$CB478,E479,2),BT480))&amp;""</f>
        <v/>
      </c>
      <c r="BV480" s="50" t="e">
        <f>INDEX(番号!$CC$5:$CE$52,E479,3)</f>
        <v>#VALUE!</v>
      </c>
      <c r="BW480" s="50" t="str">
        <f>IF(E479="","",IF(BV480="0",INDEX(番号!$CC$5:$CE$52,E479,2),BV480))&amp;""</f>
        <v/>
      </c>
      <c r="BX480" s="50" t="e">
        <f>INDEX(番号!$CA$5:$CB$44,G479,2)</f>
        <v>#VALUE!</v>
      </c>
      <c r="BY480" s="50" t="str">
        <f>IF(G479="","",IF(BX480="",INDEX(番号!$CA$44:$CB478,G479,2),BX480))&amp;""</f>
        <v/>
      </c>
      <c r="BZ480" s="50" t="e">
        <f>INDEX(番号!$CC$5:$CE$52,G479,3)</f>
        <v>#VALUE!</v>
      </c>
      <c r="CA480" s="50" t="str">
        <f>IF(G479="","",IF(BZ480="0",INDEX(番号!$CC$5:$CE$52,G479,2),BZ480))&amp;""</f>
        <v/>
      </c>
      <c r="CB480" s="50" t="e">
        <f>INDEX(番号!$CA$5:$CB$44,I479,2)</f>
        <v>#VALUE!</v>
      </c>
      <c r="CC480" s="50" t="str">
        <f>IF(I479="","",IF(CB480="",INDEX(番号!$CA$44:$CB478,I479,2),CB480))&amp;""</f>
        <v/>
      </c>
      <c r="CD480" s="50" t="e">
        <f>INDEX(番号!$CC$5:$CE$52,I479,3)</f>
        <v>#VALUE!</v>
      </c>
      <c r="CE480" s="50" t="str">
        <f>IF(I479="","",IF(CD480="0",INDEX(番号!$CC$5:$CE$52,I479,2),CD480))&amp;""</f>
        <v/>
      </c>
      <c r="CF480" s="50" t="e">
        <f>INDEX(番号!$CA$5:$CB$44,K479,2)</f>
        <v>#VALUE!</v>
      </c>
      <c r="CG480" s="50" t="str">
        <f>IF(K479="","",IF(CF480="",INDEX(番号!$CA$5:$CB$44,K479,1),CF480))&amp;""</f>
        <v/>
      </c>
      <c r="CH480" s="50" t="e">
        <f>INDEX(番号!$CC$5:$CE$52,K479,3)</f>
        <v>#VALUE!</v>
      </c>
      <c r="CI480" s="50" t="str">
        <f>IF(K479="","",IF(CH480="0",INDEX(番号!$CC$5:$CE$52,K479,2),CH480))&amp;""</f>
        <v/>
      </c>
      <c r="CJ480" s="50" t="e">
        <f>INDEX(番号!$CA$5:$CB$44,M479,2)</f>
        <v>#VALUE!</v>
      </c>
      <c r="CK480" s="50" t="str">
        <f>IF(M479="","",IF(CJ480="",INDEX(番号!$CA$5:$CB$44,M479,1),CJ480))&amp;""</f>
        <v/>
      </c>
      <c r="CL480" s="50" t="e">
        <f>INDEX(番号!$CC$5:$CE$52,M479,3)</f>
        <v>#VALUE!</v>
      </c>
      <c r="CM480" s="50" t="str">
        <f>IF(M479="","",IF(CL480="0",INDEX(番号!$CC$5:$CE$52,M479,2),CL480))&amp;""</f>
        <v/>
      </c>
      <c r="DA480" s="1153" t="str">
        <f>IF(DA478="grey","grey","")</f>
        <v>grey</v>
      </c>
      <c r="DB480" s="1154"/>
      <c r="DC480" s="1153" t="str">
        <f>IF(DC478="grey","grey","")</f>
        <v>grey</v>
      </c>
      <c r="DD480" s="1154"/>
      <c r="DE480" s="1153" t="str">
        <f>IF(DE478="grey","grey","")</f>
        <v>grey</v>
      </c>
      <c r="DF480" s="1154"/>
      <c r="DG480" s="1153" t="str">
        <f>IF(DG478="grey","grey","")</f>
        <v>grey</v>
      </c>
      <c r="DH480" s="1154"/>
      <c r="DI480" s="1153" t="str">
        <f>IF(DI478="grey","grey","")</f>
        <v>grey</v>
      </c>
      <c r="DJ480" s="1154"/>
      <c r="DK480" s="1153" t="str">
        <f>IF(DK478="grey","grey","")</f>
        <v>grey</v>
      </c>
      <c r="DL480" s="1154"/>
      <c r="DM480" s="22" t="str">
        <f>IFERROR(INDEX(内線情報!$BL$5:$BL$41,MATCH(R480,内線情報!$AI$5:$AI$43,0),1),"")</f>
        <v/>
      </c>
      <c r="DS480" s="1141"/>
      <c r="DV480" s="1153" t="str">
        <f>IF(B479="DK",BQ480,IF(B479="NK",BS480,""))</f>
        <v/>
      </c>
      <c r="DW480" s="1154"/>
      <c r="DX480" s="1155" t="str">
        <f>IF(D479="DK",BU480,IF(D479="NK",BW480,""))</f>
        <v/>
      </c>
      <c r="DY480" s="1156"/>
      <c r="DZ480" s="1155" t="str">
        <f>IF(F479="DK",BY480,IF(F479="NK",CA480,""))</f>
        <v/>
      </c>
      <c r="EA480" s="1156"/>
      <c r="EB480" s="1155" t="str">
        <f>IF(H479="DK",CC480,IF(H479="NK",CE480,""))</f>
        <v/>
      </c>
      <c r="EC480" s="1156"/>
      <c r="ED480" s="1155" t="str">
        <f>IF(J479="DK",CG480,IF(J479="NK",CI480,""))</f>
        <v/>
      </c>
      <c r="EE480" s="1156"/>
      <c r="EF480" s="1155" t="str">
        <f>IF(L479="DK",CK480,IF(L479="NK",CM480,""))</f>
        <v/>
      </c>
      <c r="EG480" s="1156"/>
      <c r="ET480" s="1153"/>
      <c r="EU480" s="1154"/>
      <c r="EV480" s="1153"/>
      <c r="EW480" s="1154"/>
      <c r="EX480" s="1153"/>
      <c r="EY480" s="1154"/>
      <c r="EZ480" s="1153"/>
      <c r="FA480" s="1154"/>
      <c r="FB480" s="1153"/>
      <c r="FC480" s="1154"/>
      <c r="FD480" s="1153"/>
      <c r="FE480" s="1154"/>
      <c r="FF480" s="411"/>
      <c r="FG480" s="411"/>
      <c r="FH480" s="411"/>
      <c r="FI480" s="411"/>
      <c r="FJ480" s="411"/>
      <c r="FK480" s="411"/>
      <c r="FL480" s="411"/>
      <c r="FM480" s="411"/>
      <c r="FN480" s="411"/>
      <c r="FO480" s="411"/>
      <c r="FP480" s="411"/>
      <c r="FQ480" s="411"/>
      <c r="FR480" s="1153"/>
      <c r="FS480" s="1154"/>
      <c r="FT480" s="1153"/>
      <c r="FU480" s="1154"/>
      <c r="FV480" s="1153"/>
      <c r="FW480" s="1154"/>
      <c r="FX480" s="1153"/>
      <c r="FY480" s="1154"/>
      <c r="FZ480" s="1153"/>
      <c r="GA480" s="1154"/>
      <c r="GB480" s="1153"/>
      <c r="GC480" s="1154"/>
      <c r="GE480" s="1152"/>
      <c r="GF480" s="1152"/>
      <c r="GG480" s="1161"/>
      <c r="GH480" s="1152"/>
      <c r="GI480" s="633" t="str">
        <f t="shared" ref="GI480:HR480" si="1284">IF(GI454="grey","grey",IF($GG479="grey","grey",IF(S480="","yellow",IF(COUNTIF($CW$6:$CW$7,S480)&gt;0,"","red"))))</f>
        <v>grey</v>
      </c>
      <c r="GJ480" s="633" t="str">
        <f t="shared" si="1284"/>
        <v>grey</v>
      </c>
      <c r="GK480" s="633" t="str">
        <f t="shared" si="1284"/>
        <v>grey</v>
      </c>
      <c r="GL480" s="633" t="str">
        <f t="shared" si="1284"/>
        <v>grey</v>
      </c>
      <c r="GM480" s="633" t="str">
        <f t="shared" si="1284"/>
        <v>grey</v>
      </c>
      <c r="GN480" s="633" t="str">
        <f t="shared" si="1284"/>
        <v>grey</v>
      </c>
      <c r="GO480" s="633" t="str">
        <f t="shared" si="1284"/>
        <v>grey</v>
      </c>
      <c r="GP480" s="633" t="str">
        <f t="shared" si="1284"/>
        <v>grey</v>
      </c>
      <c r="GQ480" s="633" t="str">
        <f t="shared" si="1284"/>
        <v>grey</v>
      </c>
      <c r="GR480" s="633" t="str">
        <f t="shared" si="1284"/>
        <v>grey</v>
      </c>
      <c r="GS480" s="633" t="str">
        <f t="shared" si="1284"/>
        <v>grey</v>
      </c>
      <c r="GT480" s="633" t="str">
        <f t="shared" si="1284"/>
        <v>grey</v>
      </c>
      <c r="GU480" s="633" t="str">
        <f t="shared" si="1284"/>
        <v>grey</v>
      </c>
      <c r="GV480" s="633" t="str">
        <f t="shared" si="1284"/>
        <v>grey</v>
      </c>
      <c r="GW480" s="633" t="str">
        <f t="shared" si="1284"/>
        <v>grey</v>
      </c>
      <c r="GX480" s="633" t="str">
        <f t="shared" si="1284"/>
        <v>grey</v>
      </c>
      <c r="GY480" s="633" t="str">
        <f t="shared" si="1284"/>
        <v>grey</v>
      </c>
      <c r="GZ480" s="633" t="str">
        <f t="shared" si="1284"/>
        <v>grey</v>
      </c>
      <c r="HA480" s="633" t="str">
        <f t="shared" si="1284"/>
        <v>grey</v>
      </c>
      <c r="HB480" s="633" t="str">
        <f t="shared" si="1284"/>
        <v>grey</v>
      </c>
      <c r="HC480" s="633" t="str">
        <f t="shared" si="1284"/>
        <v>grey</v>
      </c>
      <c r="HD480" s="633" t="str">
        <f t="shared" si="1284"/>
        <v>grey</v>
      </c>
      <c r="HE480" s="633" t="str">
        <f t="shared" si="1284"/>
        <v>grey</v>
      </c>
      <c r="HF480" s="633" t="str">
        <f t="shared" si="1284"/>
        <v>grey</v>
      </c>
      <c r="HG480" s="633" t="str">
        <f t="shared" si="1284"/>
        <v>grey</v>
      </c>
      <c r="HH480" s="633" t="str">
        <f t="shared" si="1284"/>
        <v>grey</v>
      </c>
      <c r="HI480" s="633" t="str">
        <f t="shared" si="1284"/>
        <v>grey</v>
      </c>
      <c r="HJ480" s="633" t="str">
        <f t="shared" si="1284"/>
        <v>grey</v>
      </c>
      <c r="HK480" s="633" t="str">
        <f t="shared" si="1284"/>
        <v>grey</v>
      </c>
      <c r="HL480" s="633" t="str">
        <f t="shared" si="1284"/>
        <v>grey</v>
      </c>
      <c r="HM480" s="633" t="str">
        <f t="shared" si="1284"/>
        <v>grey</v>
      </c>
      <c r="HN480" s="633" t="str">
        <f t="shared" si="1284"/>
        <v>grey</v>
      </c>
      <c r="HO480" s="633" t="str">
        <f t="shared" si="1284"/>
        <v>grey</v>
      </c>
      <c r="HP480" s="633" t="str">
        <f t="shared" si="1284"/>
        <v>grey</v>
      </c>
      <c r="HQ480" s="633" t="str">
        <f t="shared" si="1284"/>
        <v>grey</v>
      </c>
      <c r="HR480" s="633" t="str">
        <f t="shared" si="1284"/>
        <v>grey</v>
      </c>
      <c r="HS480" s="1163"/>
      <c r="HT480" s="1152"/>
      <c r="HU480" s="1161"/>
    </row>
    <row r="481" spans="2:229">
      <c r="B481" s="1175" t="str">
        <f>IFERROR(INDEX($DV:$DV,ROW()),"")&amp;""</f>
        <v/>
      </c>
      <c r="C481" s="1176"/>
      <c r="D481" s="1177" t="str">
        <f>IFERROR(INDEX($DX:$DX,ROW()),"")&amp;""</f>
        <v/>
      </c>
      <c r="E481" s="1176"/>
      <c r="F481" s="1175" t="str">
        <f>IFERROR(INDEX($DZ:$DZ,ROW()),"")&amp;""</f>
        <v/>
      </c>
      <c r="G481" s="1176"/>
      <c r="H481" s="1175" t="str">
        <f>IFERROR(INDEX($EB:$EB,ROW()),"")&amp;""</f>
        <v/>
      </c>
      <c r="I481" s="1176"/>
      <c r="J481" s="1175" t="str">
        <f>IFERROR(INDEX($ED:$ED,ROW()),"")&amp;""</f>
        <v/>
      </c>
      <c r="K481" s="1176"/>
      <c r="L481" s="1175" t="str">
        <f>IFERROR(INDEX($EF:$EF,ROW()),"")&amp;""</f>
        <v/>
      </c>
      <c r="M481" s="1176"/>
      <c r="O481" s="1151">
        <v>13</v>
      </c>
      <c r="P481" s="1151" t="str">
        <f>IFERROR(INDEX(内線情報!$C$5:$C$54,MATCH($Q481,内線情報!$B$5:$B$54,0)),"")&amp;""</f>
        <v/>
      </c>
      <c r="Q481" s="1160"/>
      <c r="R481" s="1151" t="str">
        <f>IFERROR(INDEX(内線情報!$D$5:$D$54,MATCH($Q481,内線情報!$B$5:$B$54,0)),"")&amp;""</f>
        <v/>
      </c>
      <c r="S481" s="634" t="s">
        <v>643</v>
      </c>
      <c r="T481" s="634" t="s">
        <v>643</v>
      </c>
      <c r="U481" s="634" t="s">
        <v>643</v>
      </c>
      <c r="V481" s="634" t="s">
        <v>643</v>
      </c>
      <c r="W481" s="634" t="s">
        <v>643</v>
      </c>
      <c r="X481" s="634" t="s">
        <v>643</v>
      </c>
      <c r="Y481" s="634" t="s">
        <v>643</v>
      </c>
      <c r="Z481" s="634" t="s">
        <v>643</v>
      </c>
      <c r="AA481" s="634" t="s">
        <v>643</v>
      </c>
      <c r="AB481" s="634" t="s">
        <v>643</v>
      </c>
      <c r="AC481" s="634" t="s">
        <v>643</v>
      </c>
      <c r="AD481" s="634" t="s">
        <v>643</v>
      </c>
      <c r="AE481" s="634" t="s">
        <v>643</v>
      </c>
      <c r="AF481" s="634" t="s">
        <v>643</v>
      </c>
      <c r="AG481" s="634" t="s">
        <v>643</v>
      </c>
      <c r="AH481" s="634" t="s">
        <v>643</v>
      </c>
      <c r="AI481" s="634" t="s">
        <v>643</v>
      </c>
      <c r="AJ481" s="634" t="s">
        <v>643</v>
      </c>
      <c r="AK481" s="634" t="s">
        <v>643</v>
      </c>
      <c r="AL481" s="634" t="s">
        <v>643</v>
      </c>
      <c r="AM481" s="634" t="s">
        <v>643</v>
      </c>
      <c r="AN481" s="634" t="s">
        <v>643</v>
      </c>
      <c r="AO481" s="634" t="s">
        <v>643</v>
      </c>
      <c r="AP481" s="634" t="s">
        <v>643</v>
      </c>
      <c r="AQ481" s="634" t="s">
        <v>643</v>
      </c>
      <c r="AR481" s="634" t="s">
        <v>643</v>
      </c>
      <c r="AS481" s="634" t="s">
        <v>643</v>
      </c>
      <c r="AT481" s="634" t="s">
        <v>643</v>
      </c>
      <c r="AU481" s="634" t="s">
        <v>643</v>
      </c>
      <c r="AV481" s="634" t="s">
        <v>643</v>
      </c>
      <c r="AW481" s="634" t="s">
        <v>643</v>
      </c>
      <c r="AX481" s="634" t="s">
        <v>643</v>
      </c>
      <c r="AY481" s="634" t="s">
        <v>643</v>
      </c>
      <c r="AZ481" s="634" t="s">
        <v>643</v>
      </c>
      <c r="BA481" s="634" t="s">
        <v>643</v>
      </c>
      <c r="BB481" s="634" t="s">
        <v>643</v>
      </c>
      <c r="BC481" s="1178" t="s">
        <v>643</v>
      </c>
      <c r="BD481" s="1151" t="str">
        <f>IFERROR(IF(Q481="","",IF(ISBLANK(INDEX(内線情報!$G$5:$G$54,Q481)),1,DS481)),"")&amp;""</f>
        <v/>
      </c>
      <c r="BE481" s="1180"/>
      <c r="BP481" s="50" t="s">
        <v>585</v>
      </c>
      <c r="BQ481" s="50" t="str">
        <f>IF(C479="","",INDEX(外線情報!$K$5:$K$16,C479,1))&amp;""</f>
        <v/>
      </c>
      <c r="BR481" s="50" t="s">
        <v>417</v>
      </c>
      <c r="BS481" s="50" t="str">
        <f>IF(C479="","",INDEX(NK･NKG!$CG$5:$CG$52,C479,1))&amp;""</f>
        <v/>
      </c>
      <c r="BT481" s="50" t="s">
        <v>585</v>
      </c>
      <c r="BU481" s="50" t="str">
        <f>IF(E479="","",INDEX(外線情報!$K$5:$K$16,E479,1))&amp;""</f>
        <v/>
      </c>
      <c r="BV481" s="50" t="s">
        <v>417</v>
      </c>
      <c r="BW481" s="50" t="str">
        <f>IF(E479="","",INDEX(NK･NKG!$CG$5:$CG$52,E479,1))&amp;""</f>
        <v/>
      </c>
      <c r="BX481" s="50" t="s">
        <v>585</v>
      </c>
      <c r="BY481" s="50" t="str">
        <f>IF(G479="","",INDEX(外線情報!$K$5:$K$16,G479,1))&amp;""</f>
        <v/>
      </c>
      <c r="BZ481" s="50" t="s">
        <v>417</v>
      </c>
      <c r="CA481" s="50" t="str">
        <f>IF(G479="","",INDEX(NK･NKG!$CG$5:$CG$52,G479,1))&amp;""</f>
        <v/>
      </c>
      <c r="CB481" s="50" t="s">
        <v>585</v>
      </c>
      <c r="CC481" s="50" t="str">
        <f>IF(I479="","",INDEX(外線情報!$K$5:$K$16,I479,1))&amp;""</f>
        <v/>
      </c>
      <c r="CD481" s="50" t="s">
        <v>417</v>
      </c>
      <c r="CE481" s="50" t="str">
        <f>IF(I479="","",INDEX(NK･NKG!$CG$5:$CG$52,I479,1))&amp;""</f>
        <v/>
      </c>
      <c r="CF481" s="50" t="s">
        <v>585</v>
      </c>
      <c r="CG481" s="50" t="str">
        <f>IF(K479="","",INDEX(外線情報!$K$5:$K$16,K479,1))&amp;""</f>
        <v/>
      </c>
      <c r="CH481" s="50" t="s">
        <v>417</v>
      </c>
      <c r="CI481" s="50" t="str">
        <f>IF(K479="","",INDEX(NK･NKG!$CG$5:$CG$52,K479,1))&amp;""</f>
        <v/>
      </c>
      <c r="CJ481" s="50" t="s">
        <v>585</v>
      </c>
      <c r="CK481" s="50" t="str">
        <f>IF(M479="","",INDEX(外線情報!$K$5:$K$16,M479,1))&amp;""</f>
        <v/>
      </c>
      <c r="CL481" s="50" t="s">
        <v>417</v>
      </c>
      <c r="CM481" s="50" t="str">
        <f>IF(M479="","",INDEX(NK･NKG!$CG$5:$CG$52,M479,1))&amp;""</f>
        <v/>
      </c>
      <c r="DA481" s="1153" t="str">
        <f t="shared" ref="DA481" si="1285">IF(DA478="grey","grey","")</f>
        <v>grey</v>
      </c>
      <c r="DB481" s="1154"/>
      <c r="DC481" s="1153" t="str">
        <f t="shared" ref="DC481" si="1286">IF(DC478="grey","grey","")</f>
        <v>grey</v>
      </c>
      <c r="DD481" s="1154"/>
      <c r="DE481" s="1153" t="str">
        <f t="shared" ref="DE481" si="1287">IF(DE478="grey","grey","")</f>
        <v>grey</v>
      </c>
      <c r="DF481" s="1154"/>
      <c r="DG481" s="1153" t="str">
        <f t="shared" ref="DG481" si="1288">IF(DG478="grey","grey","")</f>
        <v>grey</v>
      </c>
      <c r="DH481" s="1154"/>
      <c r="DI481" s="1153" t="str">
        <f t="shared" ref="DI481" si="1289">IF(DI478="grey","grey","")</f>
        <v>grey</v>
      </c>
      <c r="DJ481" s="1154"/>
      <c r="DK481" s="1153" t="str">
        <f t="shared" ref="DK481" si="1290">IF(DK478="grey","grey","")</f>
        <v>grey</v>
      </c>
      <c r="DL481" s="1154"/>
      <c r="DM481" s="22" t="str">
        <f>IFERROR(INDEX(内線情報!$BL$5:$BL$41,MATCH(R481,内線情報!$AI$5:$AI$43,0),1),"")</f>
        <v/>
      </c>
      <c r="DS481" s="1141" t="e">
        <f>INDEX(内線情報!$G$5:$G$54,MATCH(Q481,DK,0))</f>
        <v>#N/A</v>
      </c>
      <c r="DV481" s="1153" t="str">
        <f>IF(B479="IK",BQ481,IF(B479="NK",BS481,""))</f>
        <v/>
      </c>
      <c r="DW481" s="1154"/>
      <c r="DX481" s="1155" t="str">
        <f>IF(D479="IK",BU481,IF(D479="NK",BW481,""))</f>
        <v/>
      </c>
      <c r="DY481" s="1156"/>
      <c r="DZ481" s="1155" t="str">
        <f>IF(F479="IK",BY481,IF(F479="NK",CA481,""))</f>
        <v/>
      </c>
      <c r="EA481" s="1156"/>
      <c r="EB481" s="1155" t="str">
        <f>IF(H479="IK",CC481,IF(H479="NK",CE481,""))</f>
        <v/>
      </c>
      <c r="EC481" s="1156"/>
      <c r="ED481" s="1155" t="str">
        <f>IF(J479="IK",CG481,IF(J479="NK",CI481,""))</f>
        <v/>
      </c>
      <c r="EE481" s="1156"/>
      <c r="EF481" s="1155" t="str">
        <f>IF(L479="IK",CK481,IF(L479="NK",CM481,""))</f>
        <v/>
      </c>
      <c r="EG481" s="1156"/>
      <c r="ET481" s="1153"/>
      <c r="EU481" s="1154"/>
      <c r="EV481" s="1153"/>
      <c r="EW481" s="1154"/>
      <c r="EX481" s="1153"/>
      <c r="EY481" s="1154"/>
      <c r="EZ481" s="1153"/>
      <c r="FA481" s="1154"/>
      <c r="FB481" s="1153"/>
      <c r="FC481" s="1154"/>
      <c r="FD481" s="1153"/>
      <c r="FE481" s="1154"/>
      <c r="FF481" s="411"/>
      <c r="FG481" s="411"/>
      <c r="FH481" s="411"/>
      <c r="FI481" s="411"/>
      <c r="FJ481" s="411"/>
      <c r="FK481" s="411"/>
      <c r="FL481" s="411"/>
      <c r="FM481" s="411"/>
      <c r="FN481" s="411"/>
      <c r="FO481" s="411"/>
      <c r="FP481" s="411"/>
      <c r="FQ481" s="411"/>
      <c r="FR481" s="1153"/>
      <c r="FS481" s="1154"/>
      <c r="FT481" s="1153"/>
      <c r="FU481" s="1154"/>
      <c r="FV481" s="1153"/>
      <c r="FW481" s="1154"/>
      <c r="FX481" s="1153"/>
      <c r="FY481" s="1154"/>
      <c r="FZ481" s="1153"/>
      <c r="GA481" s="1154"/>
      <c r="GB481" s="1153"/>
      <c r="GC481" s="1154"/>
      <c r="GE481" s="1151" t="str">
        <f>IF($GF481="grey","grey","")</f>
        <v>grey</v>
      </c>
      <c r="GF481" s="1151" t="str">
        <f>IF($GG481="grey","grey","")</f>
        <v>grey</v>
      </c>
      <c r="GG481" s="1160" t="str">
        <f>IF(Q481="","grey",IF(COUNTIF(Q:Q,Q481)&gt;1,"red",IF(COUNTIF(_DK,Q481)&gt;0,"","red")))</f>
        <v>grey</v>
      </c>
      <c r="GH481" s="1151" t="str">
        <f>IF($GF481="grey","grey","")</f>
        <v>grey</v>
      </c>
      <c r="GI481" s="633" t="str">
        <f t="shared" ref="GI481:HR481" si="1291">IF(GI454="grey","grey",IF($GG481="grey","grey",IF(S481="","yellow",IF(COUNTIF($CT$6:$CT$21,S481)&gt;0,"","red"))))</f>
        <v>grey</v>
      </c>
      <c r="GJ481" s="633" t="str">
        <f t="shared" si="1291"/>
        <v>grey</v>
      </c>
      <c r="GK481" s="633" t="str">
        <f t="shared" si="1291"/>
        <v>grey</v>
      </c>
      <c r="GL481" s="633" t="str">
        <f t="shared" si="1291"/>
        <v>grey</v>
      </c>
      <c r="GM481" s="633" t="str">
        <f t="shared" si="1291"/>
        <v>grey</v>
      </c>
      <c r="GN481" s="633" t="str">
        <f t="shared" si="1291"/>
        <v>grey</v>
      </c>
      <c r="GO481" s="633" t="str">
        <f t="shared" si="1291"/>
        <v>grey</v>
      </c>
      <c r="GP481" s="633" t="str">
        <f t="shared" si="1291"/>
        <v>grey</v>
      </c>
      <c r="GQ481" s="633" t="str">
        <f t="shared" si="1291"/>
        <v>grey</v>
      </c>
      <c r="GR481" s="633" t="str">
        <f t="shared" si="1291"/>
        <v>grey</v>
      </c>
      <c r="GS481" s="633" t="str">
        <f t="shared" si="1291"/>
        <v>grey</v>
      </c>
      <c r="GT481" s="633" t="str">
        <f t="shared" si="1291"/>
        <v>grey</v>
      </c>
      <c r="GU481" s="633" t="str">
        <f t="shared" si="1291"/>
        <v>grey</v>
      </c>
      <c r="GV481" s="633" t="str">
        <f t="shared" si="1291"/>
        <v>grey</v>
      </c>
      <c r="GW481" s="633" t="str">
        <f t="shared" si="1291"/>
        <v>grey</v>
      </c>
      <c r="GX481" s="633" t="str">
        <f t="shared" si="1291"/>
        <v>grey</v>
      </c>
      <c r="GY481" s="633" t="str">
        <f t="shared" si="1291"/>
        <v>grey</v>
      </c>
      <c r="GZ481" s="633" t="str">
        <f t="shared" si="1291"/>
        <v>grey</v>
      </c>
      <c r="HA481" s="633" t="str">
        <f t="shared" si="1291"/>
        <v>grey</v>
      </c>
      <c r="HB481" s="633" t="str">
        <f t="shared" si="1291"/>
        <v>grey</v>
      </c>
      <c r="HC481" s="633" t="str">
        <f t="shared" si="1291"/>
        <v>grey</v>
      </c>
      <c r="HD481" s="633" t="str">
        <f t="shared" si="1291"/>
        <v>grey</v>
      </c>
      <c r="HE481" s="633" t="str">
        <f t="shared" si="1291"/>
        <v>grey</v>
      </c>
      <c r="HF481" s="633" t="str">
        <f t="shared" si="1291"/>
        <v>grey</v>
      </c>
      <c r="HG481" s="633" t="str">
        <f t="shared" si="1291"/>
        <v>grey</v>
      </c>
      <c r="HH481" s="633" t="str">
        <f t="shared" si="1291"/>
        <v>grey</v>
      </c>
      <c r="HI481" s="633" t="str">
        <f t="shared" si="1291"/>
        <v>grey</v>
      </c>
      <c r="HJ481" s="633" t="str">
        <f t="shared" si="1291"/>
        <v>grey</v>
      </c>
      <c r="HK481" s="633" t="str">
        <f t="shared" si="1291"/>
        <v>grey</v>
      </c>
      <c r="HL481" s="633" t="str">
        <f t="shared" si="1291"/>
        <v>grey</v>
      </c>
      <c r="HM481" s="633" t="str">
        <f t="shared" si="1291"/>
        <v>grey</v>
      </c>
      <c r="HN481" s="633" t="str">
        <f t="shared" si="1291"/>
        <v>grey</v>
      </c>
      <c r="HO481" s="633" t="str">
        <f t="shared" si="1291"/>
        <v>grey</v>
      </c>
      <c r="HP481" s="633" t="str">
        <f t="shared" si="1291"/>
        <v>grey</v>
      </c>
      <c r="HQ481" s="633" t="str">
        <f t="shared" si="1291"/>
        <v>grey</v>
      </c>
      <c r="HR481" s="633" t="str">
        <f t="shared" si="1291"/>
        <v>grey</v>
      </c>
      <c r="HS481" s="1162" t="str">
        <f t="shared" ref="HS481" si="1292">IF($GG481="grey","grey",IF(BC481="","",IF(COUNTIF($CV$6:$CV$7,BC481)&gt;0,"","red")))</f>
        <v>grey</v>
      </c>
      <c r="HT481" s="1151" t="str">
        <f t="shared" ref="HT481:HU481" si="1293">IF($GG481="grey","grey","")</f>
        <v>grey</v>
      </c>
      <c r="HU481" s="1160" t="str">
        <f t="shared" si="1293"/>
        <v>grey</v>
      </c>
    </row>
    <row r="482" spans="2:229">
      <c r="B482" s="1182" t="s">
        <v>1318</v>
      </c>
      <c r="C482" s="1183"/>
      <c r="D482" s="1182" t="s">
        <v>1318</v>
      </c>
      <c r="E482" s="1183"/>
      <c r="F482" s="1182" t="s">
        <v>1318</v>
      </c>
      <c r="G482" s="1183"/>
      <c r="H482" s="1182" t="s">
        <v>1318</v>
      </c>
      <c r="I482" s="1183"/>
      <c r="J482" s="1182" t="s">
        <v>1318</v>
      </c>
      <c r="K482" s="1183"/>
      <c r="L482" s="1182" t="s">
        <v>1318</v>
      </c>
      <c r="M482" s="1183"/>
      <c r="O482" s="1152"/>
      <c r="P482" s="1152"/>
      <c r="Q482" s="1161"/>
      <c r="R482" s="1152"/>
      <c r="S482" s="635" t="s">
        <v>643</v>
      </c>
      <c r="T482" s="635" t="s">
        <v>643</v>
      </c>
      <c r="U482" s="635" t="s">
        <v>643</v>
      </c>
      <c r="V482" s="635" t="s">
        <v>643</v>
      </c>
      <c r="W482" s="635" t="s">
        <v>643</v>
      </c>
      <c r="X482" s="635" t="s">
        <v>643</v>
      </c>
      <c r="Y482" s="635" t="s">
        <v>643</v>
      </c>
      <c r="Z482" s="635" t="s">
        <v>643</v>
      </c>
      <c r="AA482" s="635" t="s">
        <v>643</v>
      </c>
      <c r="AB482" s="635" t="s">
        <v>643</v>
      </c>
      <c r="AC482" s="635" t="s">
        <v>643</v>
      </c>
      <c r="AD482" s="635" t="s">
        <v>643</v>
      </c>
      <c r="AE482" s="635" t="s">
        <v>643</v>
      </c>
      <c r="AF482" s="635" t="s">
        <v>643</v>
      </c>
      <c r="AG482" s="635" t="s">
        <v>643</v>
      </c>
      <c r="AH482" s="635" t="s">
        <v>643</v>
      </c>
      <c r="AI482" s="635" t="s">
        <v>643</v>
      </c>
      <c r="AJ482" s="635" t="s">
        <v>643</v>
      </c>
      <c r="AK482" s="635" t="s">
        <v>643</v>
      </c>
      <c r="AL482" s="635" t="s">
        <v>643</v>
      </c>
      <c r="AM482" s="635" t="s">
        <v>643</v>
      </c>
      <c r="AN482" s="635" t="s">
        <v>643</v>
      </c>
      <c r="AO482" s="635" t="s">
        <v>643</v>
      </c>
      <c r="AP482" s="635" t="s">
        <v>643</v>
      </c>
      <c r="AQ482" s="635" t="s">
        <v>643</v>
      </c>
      <c r="AR482" s="635" t="s">
        <v>643</v>
      </c>
      <c r="AS482" s="635" t="s">
        <v>643</v>
      </c>
      <c r="AT482" s="635" t="s">
        <v>643</v>
      </c>
      <c r="AU482" s="635" t="s">
        <v>643</v>
      </c>
      <c r="AV482" s="635" t="s">
        <v>643</v>
      </c>
      <c r="AW482" s="635" t="s">
        <v>643</v>
      </c>
      <c r="AX482" s="635" t="s">
        <v>643</v>
      </c>
      <c r="AY482" s="635" t="s">
        <v>643</v>
      </c>
      <c r="AZ482" s="635" t="s">
        <v>643</v>
      </c>
      <c r="BA482" s="635" t="s">
        <v>643</v>
      </c>
      <c r="BB482" s="635" t="s">
        <v>643</v>
      </c>
      <c r="BC482" s="1179"/>
      <c r="BD482" s="1152"/>
      <c r="BE482" s="1181"/>
      <c r="DA482" s="1164" t="str">
        <f>IF(DA478="grey","grey",IF(AND(B479&lt;&gt;$BG$7,B479&lt;&gt;$BG$9,B479&lt;&gt;$BG$13,B479&lt;&gt;$BG$12),"grey",IF(B482="","yellow",IF(COUNTIF($CN$6:$CN$32,B482)&gt;0,"","red"))))</f>
        <v>grey</v>
      </c>
      <c r="DB482" s="1165"/>
      <c r="DC482" s="1164" t="str">
        <f>IF(DC478="grey","grey",IF(AND(D479&lt;&gt;$BG$7,D479&lt;&gt;$BG$9,D479&lt;&gt;$BG$13,D479&lt;&gt;$BG$12),"grey",IF(D482="","yellow",IF(COUNTIF($CN$6:$CN$32,D482)&gt;0,"","red"))))</f>
        <v>grey</v>
      </c>
      <c r="DD482" s="1165"/>
      <c r="DE482" s="1164" t="str">
        <f>IF(DE478="grey","grey",IF(AND(F479&lt;&gt;$BG$7,F479&lt;&gt;$BG$9,F479&lt;&gt;$BG$13,F479&lt;&gt;$BG$12),"grey",IF(F482="","yellow",IF(COUNTIF($CN$6:$CN$32,F482)&gt;0,"","red"))))</f>
        <v>grey</v>
      </c>
      <c r="DF482" s="1165"/>
      <c r="DG482" s="1164" t="str">
        <f>IF(DG478="grey","grey",IF(AND(H479&lt;&gt;$BG$7,H479&lt;&gt;$BG$9,H479&lt;&gt;$BG$13,H479&lt;&gt;$BG$12),"grey",IF(H482="","yellow",IF(COUNTIF($CN$6:$CN$32,H482)&gt;0,"","red"))))</f>
        <v>grey</v>
      </c>
      <c r="DH482" s="1165"/>
      <c r="DI482" s="1164" t="str">
        <f>IF(DI478="grey","grey",IF(AND(J479&lt;&gt;$BG$7,J479&lt;&gt;$BG$9,J479&lt;&gt;$BG$13,J479&lt;&gt;$BG$12),"grey",IF(J482="","yellow",IF(COUNTIF($CN$6:$CN$32,J482)&gt;0,"","red"))))</f>
        <v>grey</v>
      </c>
      <c r="DJ482" s="1165"/>
      <c r="DK482" s="1164" t="str">
        <f>IF(DK478="grey","grey",IF(AND(L479&lt;&gt;$BG$7,L479&lt;&gt;$BG$9,L479&lt;&gt;$BG$13,L479&lt;&gt;$BG$12),"grey",IF(L482="","yellow",IF(COUNTIF($CN$6:$CN$32,L482)&gt;0,"","red"))))</f>
        <v>grey</v>
      </c>
      <c r="DL482" s="1165"/>
      <c r="DM482" s="22" t="str">
        <f>IFERROR(INDEX(内線情報!$BL$5:$BL$41,MATCH(R482,内線情報!$AI$5:$AI$43,0),1),"")</f>
        <v/>
      </c>
      <c r="DR482" s="22">
        <f>MAX(DR$2:DR481)</f>
        <v>1</v>
      </c>
      <c r="DS482" s="1141"/>
      <c r="DV482" s="1153"/>
      <c r="DW482" s="1154"/>
      <c r="DX482" s="1153"/>
      <c r="DY482" s="1154"/>
      <c r="DZ482" s="1153"/>
      <c r="EA482" s="1154"/>
      <c r="EB482" s="1153"/>
      <c r="EC482" s="1154"/>
      <c r="ED482" s="1153"/>
      <c r="EE482" s="1154"/>
      <c r="EF482" s="1153"/>
      <c r="EG482" s="1154"/>
      <c r="ET482" s="1153"/>
      <c r="EU482" s="1154"/>
      <c r="EV482" s="1153"/>
      <c r="EW482" s="1154"/>
      <c r="EX482" s="1153"/>
      <c r="EY482" s="1154"/>
      <c r="EZ482" s="1153"/>
      <c r="FA482" s="1154"/>
      <c r="FB482" s="1153"/>
      <c r="FC482" s="1154"/>
      <c r="FD482" s="1153"/>
      <c r="FE482" s="1154"/>
      <c r="FF482" s="411"/>
      <c r="FG482" s="411"/>
      <c r="FH482" s="411"/>
      <c r="FI482" s="411"/>
      <c r="FJ482" s="411"/>
      <c r="FK482" s="411"/>
      <c r="FL482" s="411"/>
      <c r="FM482" s="411"/>
      <c r="FN482" s="411"/>
      <c r="FO482" s="411"/>
      <c r="FP482" s="411"/>
      <c r="FQ482" s="411"/>
      <c r="FR482" s="1153"/>
      <c r="FS482" s="1154"/>
      <c r="FT482" s="1153"/>
      <c r="FU482" s="1154"/>
      <c r="FV482" s="1153"/>
      <c r="FW482" s="1154"/>
      <c r="FX482" s="1153"/>
      <c r="FY482" s="1154"/>
      <c r="FZ482" s="1153"/>
      <c r="GA482" s="1154"/>
      <c r="GB482" s="1153"/>
      <c r="GC482" s="1154"/>
      <c r="GE482" s="1152"/>
      <c r="GF482" s="1152"/>
      <c r="GG482" s="1161"/>
      <c r="GH482" s="1152"/>
      <c r="GI482" s="633" t="str">
        <f t="shared" ref="GI482:HR482" si="1294">IF(GI454="grey","grey",IF($GG481="grey","grey",IF(S482="","yellow",IF(COUNTIF($CW$6:$CW$7,S482)&gt;0,"","red"))))</f>
        <v>grey</v>
      </c>
      <c r="GJ482" s="633" t="str">
        <f t="shared" si="1294"/>
        <v>grey</v>
      </c>
      <c r="GK482" s="633" t="str">
        <f t="shared" si="1294"/>
        <v>grey</v>
      </c>
      <c r="GL482" s="633" t="str">
        <f t="shared" si="1294"/>
        <v>grey</v>
      </c>
      <c r="GM482" s="633" t="str">
        <f t="shared" si="1294"/>
        <v>grey</v>
      </c>
      <c r="GN482" s="633" t="str">
        <f t="shared" si="1294"/>
        <v>grey</v>
      </c>
      <c r="GO482" s="633" t="str">
        <f t="shared" si="1294"/>
        <v>grey</v>
      </c>
      <c r="GP482" s="633" t="str">
        <f t="shared" si="1294"/>
        <v>grey</v>
      </c>
      <c r="GQ482" s="633" t="str">
        <f t="shared" si="1294"/>
        <v>grey</v>
      </c>
      <c r="GR482" s="633" t="str">
        <f t="shared" si="1294"/>
        <v>grey</v>
      </c>
      <c r="GS482" s="633" t="str">
        <f t="shared" si="1294"/>
        <v>grey</v>
      </c>
      <c r="GT482" s="633" t="str">
        <f t="shared" si="1294"/>
        <v>grey</v>
      </c>
      <c r="GU482" s="633" t="str">
        <f t="shared" si="1294"/>
        <v>grey</v>
      </c>
      <c r="GV482" s="633" t="str">
        <f t="shared" si="1294"/>
        <v>grey</v>
      </c>
      <c r="GW482" s="633" t="str">
        <f t="shared" si="1294"/>
        <v>grey</v>
      </c>
      <c r="GX482" s="633" t="str">
        <f t="shared" si="1294"/>
        <v>grey</v>
      </c>
      <c r="GY482" s="633" t="str">
        <f t="shared" si="1294"/>
        <v>grey</v>
      </c>
      <c r="GZ482" s="633" t="str">
        <f t="shared" si="1294"/>
        <v>grey</v>
      </c>
      <c r="HA482" s="633" t="str">
        <f t="shared" si="1294"/>
        <v>grey</v>
      </c>
      <c r="HB482" s="633" t="str">
        <f t="shared" si="1294"/>
        <v>grey</v>
      </c>
      <c r="HC482" s="633" t="str">
        <f t="shared" si="1294"/>
        <v>grey</v>
      </c>
      <c r="HD482" s="633" t="str">
        <f t="shared" si="1294"/>
        <v>grey</v>
      </c>
      <c r="HE482" s="633" t="str">
        <f t="shared" si="1294"/>
        <v>grey</v>
      </c>
      <c r="HF482" s="633" t="str">
        <f t="shared" si="1294"/>
        <v>grey</v>
      </c>
      <c r="HG482" s="633" t="str">
        <f t="shared" si="1294"/>
        <v>grey</v>
      </c>
      <c r="HH482" s="633" t="str">
        <f t="shared" si="1294"/>
        <v>grey</v>
      </c>
      <c r="HI482" s="633" t="str">
        <f t="shared" si="1294"/>
        <v>grey</v>
      </c>
      <c r="HJ482" s="633" t="str">
        <f t="shared" si="1294"/>
        <v>grey</v>
      </c>
      <c r="HK482" s="633" t="str">
        <f t="shared" si="1294"/>
        <v>grey</v>
      </c>
      <c r="HL482" s="633" t="str">
        <f t="shared" si="1294"/>
        <v>grey</v>
      </c>
      <c r="HM482" s="633" t="str">
        <f t="shared" si="1294"/>
        <v>grey</v>
      </c>
      <c r="HN482" s="633" t="str">
        <f t="shared" si="1294"/>
        <v>grey</v>
      </c>
      <c r="HO482" s="633" t="str">
        <f t="shared" si="1294"/>
        <v>grey</v>
      </c>
      <c r="HP482" s="633" t="str">
        <f t="shared" si="1294"/>
        <v>grey</v>
      </c>
      <c r="HQ482" s="633" t="str">
        <f t="shared" si="1294"/>
        <v>grey</v>
      </c>
      <c r="HR482" s="633" t="str">
        <f t="shared" si="1294"/>
        <v>grey</v>
      </c>
      <c r="HS482" s="1163"/>
      <c r="HT482" s="1152"/>
      <c r="HU482" s="1161"/>
    </row>
    <row r="483" spans="2:229">
      <c r="J483" s="39"/>
      <c r="K483" s="39"/>
      <c r="L483" s="39"/>
      <c r="M483" s="39"/>
      <c r="DI483" s="39"/>
      <c r="DJ483" s="39"/>
      <c r="DK483" s="39"/>
      <c r="DL483" s="39"/>
    </row>
    <row r="484" spans="2:229">
      <c r="B484" s="28" t="s">
        <v>17</v>
      </c>
      <c r="C484" s="18"/>
      <c r="D484" s="18"/>
      <c r="E484" s="18"/>
      <c r="F484" s="18"/>
      <c r="G484" s="18"/>
      <c r="H484" s="18"/>
      <c r="I484" s="18"/>
      <c r="J484" s="26"/>
      <c r="K484" s="26"/>
      <c r="L484" s="26"/>
      <c r="M484" s="26"/>
      <c r="N484" s="22"/>
      <c r="O484" s="23"/>
      <c r="P484" s="22"/>
      <c r="Q484" s="23"/>
      <c r="R484" s="430"/>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3"/>
      <c r="DA484" s="28" t="s">
        <v>17</v>
      </c>
      <c r="DB484" s="18"/>
      <c r="DC484" s="18"/>
      <c r="DD484" s="18"/>
      <c r="DE484" s="18"/>
      <c r="DF484" s="18"/>
      <c r="DG484" s="18"/>
      <c r="DH484" s="18"/>
      <c r="DI484" s="26"/>
      <c r="DJ484" s="26"/>
      <c r="DK484" s="26"/>
      <c r="DL484" s="26"/>
    </row>
    <row r="485" spans="2:229">
      <c r="B485" s="1186" t="s">
        <v>276</v>
      </c>
      <c r="C485" s="1187"/>
      <c r="D485" s="1186" t="s">
        <v>277</v>
      </c>
      <c r="E485" s="1187"/>
      <c r="F485" s="1186" t="s">
        <v>278</v>
      </c>
      <c r="G485" s="1187"/>
      <c r="H485" s="1186" t="s">
        <v>279</v>
      </c>
      <c r="I485" s="1187"/>
      <c r="J485" s="1186" t="s">
        <v>280</v>
      </c>
      <c r="K485" s="1187"/>
      <c r="L485" s="1186" t="s">
        <v>281</v>
      </c>
      <c r="M485" s="1187"/>
      <c r="O485" s="32" t="s">
        <v>282</v>
      </c>
      <c r="P485" s="33" t="s">
        <v>283</v>
      </c>
      <c r="S485" s="1148" t="s">
        <v>284</v>
      </c>
      <c r="T485" s="1149"/>
      <c r="U485" s="1149"/>
      <c r="V485" s="1149"/>
      <c r="W485" s="1149"/>
      <c r="X485" s="1149"/>
      <c r="Y485" s="1149"/>
      <c r="Z485" s="1149"/>
      <c r="AA485" s="1149"/>
      <c r="AB485" s="1149"/>
      <c r="AC485" s="1149"/>
      <c r="AD485" s="1149"/>
      <c r="AE485" s="1149"/>
      <c r="AF485" s="1149"/>
      <c r="AG485" s="1149"/>
      <c r="AH485" s="1149"/>
      <c r="AI485" s="1149"/>
      <c r="AJ485" s="1149"/>
      <c r="AK485" s="1149"/>
      <c r="AL485" s="1149"/>
      <c r="AM485" s="1149"/>
      <c r="AN485" s="1149"/>
      <c r="AO485" s="1149"/>
      <c r="AP485" s="1149"/>
      <c r="AQ485" s="1149"/>
      <c r="AR485" s="1149"/>
      <c r="AS485" s="1149"/>
      <c r="AT485" s="1149"/>
      <c r="AU485" s="1149"/>
      <c r="AV485" s="1149"/>
      <c r="AW485" s="1149"/>
      <c r="AX485" s="1149"/>
      <c r="AY485" s="1149"/>
      <c r="AZ485" s="1149"/>
      <c r="BA485" s="1149"/>
      <c r="BB485" s="1150"/>
      <c r="DA485" s="1166" t="str">
        <f>IFERROR(IF(COUNT(Q489:Q514)&gt;0,IF($DN488&lt;8,"grey",B485),"grey"),B485)</f>
        <v>grey</v>
      </c>
      <c r="DB485" s="1167"/>
      <c r="DC485" s="1166" t="str">
        <f>IFERROR(IF(COUNT(Q489:Q514)&gt;0,IF($DN488&lt;8,"grey",D485),"grey"),D485)</f>
        <v>grey</v>
      </c>
      <c r="DD485" s="1167"/>
      <c r="DE485" s="1166" t="str">
        <f>IFERROR(IF(COUNT(Q489:Q514)&gt;0,IF($DN488&lt;8,"grey",F485),"grey"),F485)</f>
        <v>grey</v>
      </c>
      <c r="DF485" s="1167"/>
      <c r="DG485" s="1166" t="str">
        <f>IFERROR(IF(COUNT(Q489:Q514)&gt;0,IF($DN488&lt;8,"grey",H485),"grey"),H485)</f>
        <v>grey</v>
      </c>
      <c r="DH485" s="1167"/>
      <c r="DI485" s="1166" t="str">
        <f>IFERROR(IF(COUNT(Q489:Q514)&gt;0,IF($DN488&lt;8,"grey",J485),"grey"),J485)</f>
        <v>grey</v>
      </c>
      <c r="DJ485" s="1167"/>
      <c r="DK485" s="1166" t="str">
        <f>IFERROR(IF(COUNT(Q489:Q514)&gt;0,IF($DN488&lt;8,"grey",L485),"grey"),L485)</f>
        <v>grey</v>
      </c>
      <c r="DL485" s="1167"/>
      <c r="DV485" s="1172" t="s">
        <v>1288</v>
      </c>
      <c r="DW485" s="1173"/>
      <c r="DX485" s="1173"/>
      <c r="DY485" s="1173"/>
      <c r="DZ485" s="1173"/>
      <c r="EA485" s="1173"/>
      <c r="EB485" s="1173"/>
      <c r="EC485" s="1173"/>
      <c r="ED485" s="1173"/>
      <c r="EE485" s="1173"/>
      <c r="EF485" s="1173"/>
      <c r="EG485" s="1173"/>
      <c r="EH485" s="1173"/>
      <c r="EI485" s="1173"/>
      <c r="EJ485" s="1173"/>
      <c r="EK485" s="1173"/>
      <c r="EL485" s="1173"/>
      <c r="EM485" s="1173"/>
      <c r="EN485" s="1173"/>
      <c r="EO485" s="1173"/>
      <c r="EP485" s="1173"/>
      <c r="EQ485" s="1173"/>
      <c r="ER485" s="1173"/>
      <c r="ES485" s="1173"/>
      <c r="ET485" s="1173"/>
      <c r="EU485" s="1173"/>
      <c r="EV485" s="1173"/>
      <c r="EW485" s="1173"/>
      <c r="EX485" s="1173"/>
      <c r="EY485" s="1173"/>
      <c r="EZ485" s="1173"/>
      <c r="FA485" s="1173"/>
      <c r="FB485" s="1173"/>
      <c r="FC485" s="1173"/>
      <c r="FD485" s="1173"/>
      <c r="FE485" s="1173"/>
      <c r="FF485" s="429"/>
      <c r="FG485" s="429"/>
      <c r="FH485" s="429"/>
      <c r="FI485" s="429"/>
      <c r="FJ485" s="429"/>
      <c r="FK485" s="429"/>
      <c r="FL485" s="429"/>
      <c r="FM485" s="429"/>
      <c r="FN485" s="429"/>
      <c r="FO485" s="429"/>
      <c r="FP485" s="429"/>
      <c r="FQ485" s="429"/>
      <c r="FR485" s="429"/>
      <c r="FS485" s="429"/>
      <c r="FT485" s="429"/>
      <c r="FU485" s="429"/>
      <c r="FV485" s="429"/>
      <c r="FW485" s="429"/>
      <c r="FX485" s="429"/>
      <c r="FY485" s="429"/>
      <c r="FZ485" s="429"/>
      <c r="GA485" s="429"/>
      <c r="GB485" s="429"/>
      <c r="GC485" s="429"/>
      <c r="GE485" s="32"/>
      <c r="GF485" s="33"/>
      <c r="GI485" s="1148" t="s">
        <v>1290</v>
      </c>
      <c r="GJ485" s="1149"/>
      <c r="GK485" s="1149"/>
      <c r="GL485" s="1149"/>
      <c r="GM485" s="1149"/>
      <c r="GN485" s="1149"/>
      <c r="GO485" s="1149"/>
      <c r="GP485" s="1149"/>
      <c r="GQ485" s="1149"/>
      <c r="GR485" s="1149"/>
      <c r="GS485" s="1149"/>
      <c r="GT485" s="1149"/>
      <c r="GU485" s="1149"/>
      <c r="GV485" s="1149"/>
      <c r="GW485" s="1149"/>
      <c r="GX485" s="1149"/>
      <c r="GY485" s="1149"/>
      <c r="GZ485" s="1149"/>
      <c r="HA485" s="1149"/>
      <c r="HB485" s="1149"/>
      <c r="HC485" s="1149"/>
      <c r="HD485" s="1149"/>
      <c r="HE485" s="1149"/>
      <c r="HF485" s="1149"/>
      <c r="HG485" s="1149"/>
      <c r="HH485" s="1149"/>
      <c r="HI485" s="1149"/>
      <c r="HJ485" s="1149"/>
      <c r="HK485" s="1149"/>
      <c r="HL485" s="1149"/>
      <c r="HM485" s="1149"/>
      <c r="HN485" s="1149"/>
      <c r="HO485" s="1149"/>
      <c r="HP485" s="1149"/>
      <c r="HQ485" s="1149"/>
      <c r="HR485" s="1150"/>
    </row>
    <row r="486" spans="2:229">
      <c r="B486" s="34" t="s">
        <v>57</v>
      </c>
      <c r="C486" s="35"/>
      <c r="D486" s="34" t="s">
        <v>331</v>
      </c>
      <c r="E486" s="35"/>
      <c r="F486" s="34" t="s">
        <v>57</v>
      </c>
      <c r="G486" s="35"/>
      <c r="H486" s="34" t="s">
        <v>57</v>
      </c>
      <c r="I486" s="35"/>
      <c r="J486" s="34" t="s">
        <v>57</v>
      </c>
      <c r="K486" s="35"/>
      <c r="L486" s="34" t="s">
        <v>57</v>
      </c>
      <c r="M486" s="35"/>
      <c r="O486" s="36" t="str">
        <f>IF(SUM(Q488:Q514)&gt;0,DR486,"")</f>
        <v/>
      </c>
      <c r="P486" s="37">
        <f>COUNT(Q488:Q514)</f>
        <v>0</v>
      </c>
      <c r="S486" s="38">
        <v>1</v>
      </c>
      <c r="T486" s="38">
        <v>2</v>
      </c>
      <c r="U486" s="38">
        <v>3</v>
      </c>
      <c r="V486" s="38">
        <v>4</v>
      </c>
      <c r="W486" s="38">
        <v>5</v>
      </c>
      <c r="X486" s="38">
        <v>6</v>
      </c>
      <c r="Y486" s="38">
        <v>7</v>
      </c>
      <c r="Z486" s="38">
        <v>8</v>
      </c>
      <c r="AA486" s="38">
        <v>9</v>
      </c>
      <c r="AB486" s="38">
        <v>10</v>
      </c>
      <c r="AC486" s="38">
        <v>11</v>
      </c>
      <c r="AD486" s="38">
        <v>12</v>
      </c>
      <c r="AE486" s="38">
        <v>13</v>
      </c>
      <c r="AF486" s="38">
        <v>14</v>
      </c>
      <c r="AG486" s="38">
        <v>15</v>
      </c>
      <c r="AH486" s="38">
        <v>16</v>
      </c>
      <c r="AI486" s="38">
        <v>17</v>
      </c>
      <c r="AJ486" s="38">
        <v>18</v>
      </c>
      <c r="AK486" s="38">
        <v>19</v>
      </c>
      <c r="AL486" s="38">
        <v>20</v>
      </c>
      <c r="AM486" s="38">
        <v>21</v>
      </c>
      <c r="AN486" s="38">
        <v>22</v>
      </c>
      <c r="AO486" s="38">
        <v>23</v>
      </c>
      <c r="AP486" s="38">
        <v>24</v>
      </c>
      <c r="AQ486" s="38">
        <v>25</v>
      </c>
      <c r="AR486" s="38">
        <v>26</v>
      </c>
      <c r="AS486" s="38">
        <v>27</v>
      </c>
      <c r="AT486" s="38">
        <v>28</v>
      </c>
      <c r="AU486" s="38">
        <v>29</v>
      </c>
      <c r="AV486" s="38">
        <v>30</v>
      </c>
      <c r="AW486" s="38">
        <v>31</v>
      </c>
      <c r="AX486" s="38">
        <v>32</v>
      </c>
      <c r="AY486" s="38">
        <v>33</v>
      </c>
      <c r="AZ486" s="38">
        <v>34</v>
      </c>
      <c r="BA486" s="38">
        <v>35</v>
      </c>
      <c r="BB486" s="38">
        <v>36</v>
      </c>
      <c r="BP486" s="50" t="s">
        <v>589</v>
      </c>
      <c r="BQ486" s="52"/>
      <c r="BR486" s="50" t="s">
        <v>417</v>
      </c>
      <c r="BS486" s="52"/>
      <c r="BT486" s="50" t="s">
        <v>589</v>
      </c>
      <c r="BU486" s="52"/>
      <c r="BV486" s="50" t="s">
        <v>417</v>
      </c>
      <c r="BW486" s="52"/>
      <c r="BX486" s="50" t="s">
        <v>589</v>
      </c>
      <c r="BY486" s="52"/>
      <c r="BZ486" s="50" t="s">
        <v>417</v>
      </c>
      <c r="CA486" s="52"/>
      <c r="CB486" s="50" t="s">
        <v>589</v>
      </c>
      <c r="CC486" s="52"/>
      <c r="CD486" s="50" t="s">
        <v>417</v>
      </c>
      <c r="CE486" s="52"/>
      <c r="CF486" s="50" t="s">
        <v>589</v>
      </c>
      <c r="CG486" s="52"/>
      <c r="CH486" s="50" t="s">
        <v>417</v>
      </c>
      <c r="CI486" s="52"/>
      <c r="CJ486" s="50" t="s">
        <v>589</v>
      </c>
      <c r="CK486" s="52"/>
      <c r="CL486" s="50" t="s">
        <v>417</v>
      </c>
      <c r="CM486" s="52"/>
      <c r="DA486" s="34" t="str">
        <f>IF(DA485="grey","grey",IF(B486="","yellow",IF(COUNTIF($BG$6:$BG$39,B486)&gt;0,"","red")))</f>
        <v>grey</v>
      </c>
      <c r="DB486" s="35" t="str">
        <f ca="1">IF(DA485="grey","grey",IFERROR(IF(COUNTIF(INDIRECT(B486),SUBSTITUTE(C486,"*","~")),EU486,"red"),IF(AND(C486&lt;&gt;$BG$7,C486&lt;&gt;$BG$8,C486&lt;&gt;$BG$9,C486&lt;&gt;$BG$10,C486&lt;&gt;$BG$11,C486&lt;&gt;$BG$12,C486&lt;&gt;$BG$13),"grey",EU486)))</f>
        <v>grey</v>
      </c>
      <c r="DC486" s="34" t="str">
        <f>IF(DC485="grey","grey",IF(D486="","yellow",IF(COUNTIF($BG$6:$BG$39,D486)&gt;0,"","red")))</f>
        <v>grey</v>
      </c>
      <c r="DD486" s="35" t="str">
        <f ca="1">IF(DC485="grey","grey",IFERROR(IF(COUNTIF(INDIRECT(D486),SUBSTITUTE(E486,"*","~")),EW486,"red"),IF(AND(E486&lt;&gt;$BG$7,E486&lt;&gt;$BG$8,E486&lt;&gt;$BG$9,E486&lt;&gt;$BG$10,E486&lt;&gt;$BG$11,E486&lt;&gt;$BG$12,E486&lt;&gt;$BG$13),"grey",EW486)))</f>
        <v>grey</v>
      </c>
      <c r="DE486" s="34" t="str">
        <f>IF(DE485="grey","grey",IF(F486="","yellow",IF(COUNTIF($BG$6:$BG$39,F486)&gt;0,"","red")))</f>
        <v>grey</v>
      </c>
      <c r="DF486" s="35" t="str">
        <f ca="1">IF(DE485="grey","grey",IFERROR(IF(COUNTIF(INDIRECT(F486),SUBSTITUTE(G486,"*","~")),EY486,"red"),IF(AND(G486&lt;&gt;$BG$7,G486&lt;&gt;$BG$8,G486&lt;&gt;$BG$9,G486&lt;&gt;$BG$10,G486&lt;&gt;$BG$11,G486&lt;&gt;$BG$12,G486&lt;&gt;$BG$13),"grey",EY486)))</f>
        <v>grey</v>
      </c>
      <c r="DG486" s="34" t="str">
        <f>IF(DG485="grey","grey",IF(H486="","yellow",IF(COUNTIF($BG$6:$BG$39,H486)&gt;0,"","red")))</f>
        <v>grey</v>
      </c>
      <c r="DH486" s="35" t="str">
        <f ca="1">IF(DG485="grey","grey",IFERROR(IF(COUNTIF(INDIRECT(H486),SUBSTITUTE(I486,"*","~")),FA486,"red"),IF(AND(I486&lt;&gt;$BG$7,I486&lt;&gt;$BG$8,I486&lt;&gt;$BG$9,I486&lt;&gt;$BG$10,I486&lt;&gt;$BG$11,I486&lt;&gt;$BG$12,I486&lt;&gt;$BG$13),"grey",FA486)))</f>
        <v>grey</v>
      </c>
      <c r="DI486" s="34" t="str">
        <f>IF(DI485="grey","grey",IF(J486="","yellow",IF(COUNTIF($BG$6:$BG$39,J486)&gt;0,"","red")))</f>
        <v>grey</v>
      </c>
      <c r="DJ486" s="35" t="str">
        <f ca="1">IF(DI485="grey","grey",IFERROR(IF(COUNTIF(INDIRECT(J486),SUBSTITUTE(K486,"*","~")),FC486,"red"),IF(AND(K486&lt;&gt;$BG$7,K486&lt;&gt;$BG$8,K486&lt;&gt;$BG$9,K486&lt;&gt;$BG$10,K486&lt;&gt;$BG$11,K486&lt;&gt;$BG$12,K486&lt;&gt;$BG$13),"grey",FC486)))</f>
        <v>grey</v>
      </c>
      <c r="DK486" s="34" t="str">
        <f>IF(DK485="grey","grey",IF(L486="","yellow",IF(COUNTIF($BG$6:$BG$39,L486)&gt;0,"","red")))</f>
        <v>grey</v>
      </c>
      <c r="DL486" s="35" t="str">
        <f ca="1">IF(DK485="grey","grey",IFERROR(IF(COUNTIF(INDIRECT(L486),SUBSTITUTE(M486,"*","~")),FE486,"red"),IF(AND(M486&lt;&gt;$BG$7,M486&lt;&gt;$BG$8,M486&lt;&gt;$BG$9,M486&lt;&gt;$BG$10,M486&lt;&gt;$BG$11,M486&lt;&gt;$BG$12,M486&lt;&gt;$BG$13),"grey",FE486)))</f>
        <v>grey</v>
      </c>
      <c r="DR486" s="22" t="str">
        <f>IF(P486&gt;0,DR482+1,"")</f>
        <v/>
      </c>
      <c r="DS486" s="396"/>
      <c r="DV486" s="34" t="str">
        <f>CONCATENATE(B486,C486)</f>
        <v>未使用</v>
      </c>
      <c r="DW486" s="35"/>
      <c r="DX486" s="34" t="str">
        <f>CONCATENATE(D486,E486)</f>
        <v>未使用</v>
      </c>
      <c r="DY486" s="35"/>
      <c r="DZ486" s="34" t="str">
        <f>CONCATENATE(F486,G486)</f>
        <v>未使用</v>
      </c>
      <c r="EA486" s="35"/>
      <c r="EB486" s="34" t="str">
        <f>CONCATENATE(H486,I486)</f>
        <v>未使用</v>
      </c>
      <c r="EC486" s="35"/>
      <c r="ED486" s="34" t="str">
        <f>CONCATENATE(J486,K486)</f>
        <v>未使用</v>
      </c>
      <c r="EE486" s="35"/>
      <c r="EF486" s="34" t="str">
        <f>CONCATENATE(L486,M486)</f>
        <v>未使用</v>
      </c>
      <c r="EG486" s="35"/>
      <c r="EH486" s="22">
        <f>COUNTIF($DV$6:$EG$34,DV486)</f>
        <v>18</v>
      </c>
      <c r="EJ486" s="22">
        <f>COUNTIF($DV$6:$EG$34,DX486)</f>
        <v>18</v>
      </c>
      <c r="EL486" s="22">
        <f>COUNTIF($DV$6:$EG$34,DZ486)</f>
        <v>18</v>
      </c>
      <c r="EN486" s="22">
        <f>COUNTIF($DV$6:$EG$34,EB486)</f>
        <v>18</v>
      </c>
      <c r="EP486" s="22">
        <f>COUNTIF($DV$6:$EG$34,ED486)</f>
        <v>18</v>
      </c>
      <c r="ER486" s="22">
        <f>COUNTIF($DV$6:$EG$34,EF486)</f>
        <v>18</v>
      </c>
      <c r="ET486" s="34" t="str">
        <f>IF(DV486="未使用","",IF(EH486&lt;2,"","red"))</f>
        <v/>
      </c>
      <c r="EU486" s="35" t="str">
        <f>IF(B486="ボックスキー","",IF(C486="","red",FS486))</f>
        <v>red</v>
      </c>
      <c r="EV486" s="34" t="str">
        <f>IF(DX486="未使用","",IF(EJ486&lt;2,"","red"))</f>
        <v/>
      </c>
      <c r="EW486" s="35" t="str">
        <f>IF(D486="ボックスキー","",IF(E486="","red",FU486))</f>
        <v>red</v>
      </c>
      <c r="EX486" s="34" t="str">
        <f>IF(DZ486="未使用","",IF(EL486&lt;2,"","red"))</f>
        <v/>
      </c>
      <c r="EY486" s="35" t="str">
        <f>IF(F486="ボックスキー","",IF(G486="","red",FW486))</f>
        <v>red</v>
      </c>
      <c r="EZ486" s="34" t="str">
        <f>IF(EB486="未使用","",IF(EN486&lt;2,"","red"))</f>
        <v/>
      </c>
      <c r="FA486" s="35" t="str">
        <f>IF(H486="ボックスキー","",IF(I486="","red",FY486))</f>
        <v>red</v>
      </c>
      <c r="FB486" s="34" t="str">
        <f>IF(ED486="未使用","",IF(EP486&lt;2,"","red"))</f>
        <v/>
      </c>
      <c r="FC486" s="35" t="str">
        <f>IF(J486="ボックスキー","",IF(K486="","red",GA486))</f>
        <v>red</v>
      </c>
      <c r="FD486" s="34" t="str">
        <f>IF(EF486="未使用","",IF(ER486&lt;2,"","red"))</f>
        <v/>
      </c>
      <c r="FE486" s="35" t="str">
        <f>IF(L486="ボックスキー","",IF(M486="","red",GC486))</f>
        <v>red</v>
      </c>
      <c r="FF486" s="419"/>
      <c r="FG486" s="419"/>
      <c r="FH486" s="419"/>
      <c r="FI486" s="419"/>
      <c r="FJ486" s="419"/>
      <c r="FK486" s="419"/>
      <c r="FL486" s="419"/>
      <c r="FM486" s="419"/>
      <c r="FN486" s="419"/>
      <c r="FO486" s="419"/>
      <c r="FP486" s="419"/>
      <c r="FQ486" s="419"/>
      <c r="FR486" s="34"/>
      <c r="FS486" s="35" t="str">
        <f>IF(B486=$FG$6,INDEX($FG$7:$FG$18,C486),IF(B486=$FH$6,INDEX($FH$7:$FH$12,C486),IF(B486=$FI$6,INDEX($FI$7:$FI$18,C486),IF(B486=$FJ$6,INDEX($FJ$7:$FJ$56,C486),"none"))))</f>
        <v>none</v>
      </c>
      <c r="FT486" s="34"/>
      <c r="FU486" s="35" t="str">
        <f>IF(D486=$FG$6,INDEX($FG$7:$FG$18,E486),IF(D486=$FH$6,INDEX($FH$7:$FH$12,E486),IF(D486=$FI$6,INDEX($FI$7:$FI$18,E486),IF(D486=$FJ$6,INDEX($FJ$7:$FJ$56,E486),"none"))))</f>
        <v>none</v>
      </c>
      <c r="FV486" s="34"/>
      <c r="FW486" s="35" t="str">
        <f>IF(F486=$FG$6,INDEX($FG$7:$FG$18,G486),IF(F486=$FH$6,INDEX($FH$7:$FH$12,G486),IF(F486=$FI$6,INDEX($FI$7:$FI$18,G486),IF(F486=$FJ$6,INDEX($FJ$7:$FJ$56,G486),"none"))))</f>
        <v>none</v>
      </c>
      <c r="FX486" s="34"/>
      <c r="FY486" s="35" t="str">
        <f>IF(H486=$FG$6,INDEX($FG$7:$FG$18,I486),IF(H486=$FH$6,INDEX($FH$7:$FH$12,I486),IF(H486=$FI$6,INDEX($FI$7:$FI$18,I486),IF(H486=$FJ$6,INDEX($FJ$7:$FJ$56,I486),"none"))))</f>
        <v>none</v>
      </c>
      <c r="FZ486" s="34"/>
      <c r="GA486" s="35" t="str">
        <f>IF(J486=$FG$6,INDEX($FG$7:$FG$18,K486),IF(J486=$FH$6,INDEX($FH$7:$FH$12,K486),IF(J486=$FI$6,INDEX($FI$7:$FI$18,K486),IF(J486=$FJ$6,INDEX($FJ$7:$FJ$56,K486),"none"))))</f>
        <v>none</v>
      </c>
      <c r="GB486" s="34"/>
      <c r="GC486" s="35" t="str">
        <f>IF(L486=$FG$6,INDEX($FG$7:$FG$18,M486),IF(L486=$FH$6,INDEX($FH$7:$FH$12,M486),IF(L486=$FI$6,INDEX($FI$7:$FI$18,M486),IF(L486=$FJ$6,INDEX($FJ$7:$FJ$56,M486),"none"))))</f>
        <v>none</v>
      </c>
      <c r="GE486" s="36" t="str">
        <f>IF(COUNTIF($GG489:$GG514,"grey")=13,"grey","")</f>
        <v>grey</v>
      </c>
      <c r="GF486" s="36" t="str">
        <f>IF(COUNTIF($GG489:$GG514,"grey")=13,"grey","")</f>
        <v>grey</v>
      </c>
      <c r="GI486" s="686" t="str">
        <f>IFERROR(IF(COUNT($Q489:$Q514)&gt;0,IF($DN488&lt;8,"grey",B485),"grey"),B485)</f>
        <v>grey</v>
      </c>
      <c r="GJ486" s="686" t="str">
        <f>IFERROR(IF(COUNT($Q489:$Q514)&gt;0,IF($DN488&lt;8,"grey",D485),"grey"),D485)</f>
        <v>grey</v>
      </c>
      <c r="GK486" s="686" t="str">
        <f>IFERROR(IF(COUNT($Q489:$Q514)&gt;0,IF($DN488&lt;8,"grey",F485),"grey"),F485)</f>
        <v>grey</v>
      </c>
      <c r="GL486" s="686" t="str">
        <f>IFERROR(IF(COUNT($Q489:$Q514)&gt;0,IF($DN488&lt;8,"grey",H485),"grey"),H485)</f>
        <v>grey</v>
      </c>
      <c r="GM486" s="686" t="str">
        <f>IFERROR(IF(COUNT($Q489:$Q514)&gt;0,IF($DN488&lt;8,"grey",J485),"grey"),J485)</f>
        <v>grey</v>
      </c>
      <c r="GN486" s="686" t="str">
        <f>IFERROR(IF(COUNT($Q489:$Q514)&gt;0,IF($DN488&lt;8,"grey",L485),"grey"),L485)</f>
        <v>grey</v>
      </c>
      <c r="GO486" s="686" t="str">
        <f>IFERROR(IF(COUNT($Q489:$Q514)&gt;0,IF($DN488&lt;8,"grey",B490),"grey"),B490)</f>
        <v>grey</v>
      </c>
      <c r="GP486" s="686" t="str">
        <f>IFERROR(IF(COUNT($Q489:$Q514)&gt;0,IF($DN488&lt;8,"grey",D490),"grey"),D490)</f>
        <v>grey</v>
      </c>
      <c r="GQ486" s="686" t="str">
        <f>IFERROR(IF(COUNT($Q489:$Q514)&gt;0,IF($DN488&lt;18,"grey",F490),"grey"),F490)</f>
        <v>grey</v>
      </c>
      <c r="GR486" s="686" t="str">
        <f>IFERROR(IF(COUNT($Q489:$Q514)&gt;0,IF($DN488&lt;18,"grey",H490),"grey"),H490)</f>
        <v>grey</v>
      </c>
      <c r="GS486" s="686" t="str">
        <f>IFERROR(IF(COUNT($Q489:$Q514)&gt;0,IF($DN488&lt;18,"grey",J490),"grey"),J490)</f>
        <v>grey</v>
      </c>
      <c r="GT486" s="686" t="str">
        <f>IFERROR(IF(COUNT($Q489:$Q514)&gt;0,IF($DN488&lt;18,"grey",L490),"grey"),L490)</f>
        <v>grey</v>
      </c>
      <c r="GU486" s="686" t="str">
        <f>IFERROR(IF(COUNT($Q489:$Q514)&gt;0,IF($DN488&lt;18,"grey",B495),"grey"),B495)</f>
        <v>grey</v>
      </c>
      <c r="GV486" s="686" t="str">
        <f>IFERROR(IF(COUNT($Q489:$Q514)&gt;0,IF($DN488&lt;18,"grey",D495),"grey"),D495)</f>
        <v>grey</v>
      </c>
      <c r="GW486" s="686" t="str">
        <f>IFERROR(IF(COUNT($Q489:$Q514)&gt;0,IF($DN488&lt;18,"grey",F495),"grey"),F495)</f>
        <v>grey</v>
      </c>
      <c r="GX486" s="686" t="str">
        <f>IFERROR(IF(COUNT($Q489:$Q514)&gt;0,IF($DN488&lt;18,"grey",H495),"grey"),H495)</f>
        <v>grey</v>
      </c>
      <c r="GY486" s="686" t="str">
        <f>IFERROR(IF(COUNT($Q489:$Q514)&gt;0,IF($DN488&lt;18,"grey",J495),"grey"),J495)</f>
        <v>grey</v>
      </c>
      <c r="GZ486" s="686" t="str">
        <f>IFERROR(IF(COUNT($Q489:$Q514)&gt;0,IF($DN488&lt;18,"grey",L495),"grey"),L495)</f>
        <v>grey</v>
      </c>
      <c r="HA486" s="686" t="str">
        <f>IFERROR(IF(COUNT($Q489:$Q514)&gt;0,IF($DN488&lt;24,"grey",B500),"grey"),B500)</f>
        <v>grey</v>
      </c>
      <c r="HB486" s="686" t="str">
        <f>IFERROR(IF(COUNT($Q489:$Q514)&gt;0,IF($DN488&lt;24,"grey",D500),"grey"),D500)</f>
        <v>grey</v>
      </c>
      <c r="HC486" s="686" t="str">
        <f>IFERROR(IF(COUNT($Q489:$Q514)&gt;0,IF($DN488&lt;24,"grey",F500),"grey"),F500)</f>
        <v>grey</v>
      </c>
      <c r="HD486" s="686" t="str">
        <f>IFERROR(IF(COUNT($Q489:$Q514)&gt;0,IF($DN488&lt;24,"grey",H500),"grey"),H500)</f>
        <v>grey</v>
      </c>
      <c r="HE486" s="686" t="str">
        <f>IFERROR(IF(COUNT($Q489:$Q514)&gt;0,IF($DN488&lt;24,"grey",J500),"grey"),J500)</f>
        <v>grey</v>
      </c>
      <c r="HF486" s="686" t="str">
        <f>IFERROR(IF(COUNT($Q489:$Q514)&gt;0,IF($DN488&lt;24,"grey",L500),"grey"),L500)</f>
        <v>grey</v>
      </c>
      <c r="HG486" s="686" t="str">
        <f>IFERROR(IF(COUNT($Q489:$Q514)&gt;0,IF($DN488&lt;36,"grey",B505),"grey"),B505)</f>
        <v>grey</v>
      </c>
      <c r="HH486" s="686" t="str">
        <f>IFERROR(IF(COUNT($Q489:$Q514)&gt;0,IF($DN488&lt;36,"grey",D505),"grey"),D505)</f>
        <v>grey</v>
      </c>
      <c r="HI486" s="686" t="str">
        <f>IFERROR(IF(COUNT($Q489:$Q514)&gt;0,IF($DN488&lt;36,"grey",F505),"grey"),F505)</f>
        <v>grey</v>
      </c>
      <c r="HJ486" s="686" t="str">
        <f>IFERROR(IF(COUNT($Q489:$Q514)&gt;0,IF($DN488&lt;36,"grey",H505),"grey"),H505)</f>
        <v>grey</v>
      </c>
      <c r="HK486" s="686" t="str">
        <f>IFERROR(IF(COUNT($Q489:$Q514)&gt;0,IF($DN488&lt;36,"grey",J505),"grey"),J505)</f>
        <v>grey</v>
      </c>
      <c r="HL486" s="686" t="str">
        <f>IFERROR(IF(COUNT($Q489:$Q514)&gt;0,IF($DN488&lt;36,"grey",L505),"grey"),L505)</f>
        <v>grey</v>
      </c>
      <c r="HM486" s="686" t="str">
        <f>IFERROR(IF(COUNT($Q489:$Q514)&gt;0,IF($DN488&lt;36,"grey",B510),"grey"),B510)</f>
        <v>grey</v>
      </c>
      <c r="HN486" s="686" t="str">
        <f>IFERROR(IF(COUNT($Q489:$Q514)&gt;0,IF($DN488&lt;36,"grey",D510),"grey"),D510)</f>
        <v>grey</v>
      </c>
      <c r="HO486" s="686" t="str">
        <f>IFERROR(IF(COUNT($Q489:$Q514)&gt;0,IF($DN488&lt;36,"grey",F510),"grey"),F510)</f>
        <v>grey</v>
      </c>
      <c r="HP486" s="686" t="str">
        <f>IFERROR(IF(COUNT($Q489:$Q514)&gt;0,IF($DN488&lt;36,"grey",H510),"grey"),H510)</f>
        <v>grey</v>
      </c>
      <c r="HQ486" s="686" t="str">
        <f>IFERROR(IF(COUNT($Q489:$Q514)&gt;0,IF($DN488&lt;36,"grey",J510),"grey"),J510)</f>
        <v>grey</v>
      </c>
      <c r="HR486" s="686" t="str">
        <f>IFERROR(IF(COUNT($Q489:$Q514)&gt;0,IF($DN488&lt;36,"grey",L510),"grey"),L510)</f>
        <v>grey</v>
      </c>
    </row>
    <row r="487" spans="2:229">
      <c r="B487" s="1175" t="str">
        <f>IFERROR(INDEX($DV:$DV,ROW()),"")&amp;""</f>
        <v/>
      </c>
      <c r="C487" s="1176"/>
      <c r="D487" s="1177" t="str">
        <f>IFERROR(INDEX($DX:$DX,ROW()),"")&amp;""</f>
        <v/>
      </c>
      <c r="E487" s="1176"/>
      <c r="F487" s="1175" t="str">
        <f>IFERROR(INDEX($DZ:$DZ,ROW()),"")&amp;""</f>
        <v/>
      </c>
      <c r="G487" s="1176"/>
      <c r="H487" s="1175" t="str">
        <f>IFERROR(INDEX($EB:$EB,ROW()),"")&amp;""</f>
        <v/>
      </c>
      <c r="I487" s="1176"/>
      <c r="J487" s="1175" t="str">
        <f>IFERROR(INDEX($ED:$ED,ROW()),"")&amp;""</f>
        <v/>
      </c>
      <c r="K487" s="1176"/>
      <c r="L487" s="1175" t="str">
        <f>IFERROR(INDEX($EF:$EF,ROW()),"")&amp;""</f>
        <v/>
      </c>
      <c r="M487" s="1176"/>
      <c r="O487" s="1170" t="s">
        <v>285</v>
      </c>
      <c r="P487" s="1170" t="s">
        <v>286</v>
      </c>
      <c r="Q487" s="1168" t="s">
        <v>287</v>
      </c>
      <c r="R487" s="1170" t="s">
        <v>288</v>
      </c>
      <c r="S487" s="1157" t="s">
        <v>1373</v>
      </c>
      <c r="T487" s="1158"/>
      <c r="U487" s="1158"/>
      <c r="V487" s="1158"/>
      <c r="W487" s="1158"/>
      <c r="X487" s="1158"/>
      <c r="Y487" s="1158"/>
      <c r="Z487" s="1158"/>
      <c r="AA487" s="1158"/>
      <c r="AB487" s="1158"/>
      <c r="AC487" s="1158"/>
      <c r="AD487" s="1158"/>
      <c r="AE487" s="1158"/>
      <c r="AF487" s="1158"/>
      <c r="AG487" s="1158"/>
      <c r="AH487" s="1158"/>
      <c r="AI487" s="1158"/>
      <c r="AJ487" s="1158"/>
      <c r="AK487" s="1158"/>
      <c r="AL487" s="1158"/>
      <c r="AM487" s="1158"/>
      <c r="AN487" s="1158"/>
      <c r="AO487" s="1158"/>
      <c r="AP487" s="1158"/>
      <c r="AQ487" s="1158"/>
      <c r="AR487" s="1158"/>
      <c r="AS487" s="1158"/>
      <c r="AT487" s="1158"/>
      <c r="AU487" s="1158"/>
      <c r="AV487" s="1158"/>
      <c r="AW487" s="1158"/>
      <c r="AX487" s="1158"/>
      <c r="AY487" s="1158"/>
      <c r="AZ487" s="1158"/>
      <c r="BA487" s="1158"/>
      <c r="BB487" s="1159"/>
      <c r="BC487" s="1188" t="s">
        <v>1371</v>
      </c>
      <c r="BD487" s="1170" t="s">
        <v>584</v>
      </c>
      <c r="BE487" s="1168" t="s">
        <v>290</v>
      </c>
      <c r="BP487" s="50" t="e">
        <f>INDEX(番号!$CA$5:$CB$44,C486,2)</f>
        <v>#VALUE!</v>
      </c>
      <c r="BQ487" s="50" t="str">
        <f>IF(C486="","",IF(BP487="",INDEX(番号!$CA$44:$CB485,C486,2),BP487))</f>
        <v/>
      </c>
      <c r="BR487" s="50" t="e">
        <f>INDEX(番号!$CC$5:$CE$52,C486,3)</f>
        <v>#VALUE!</v>
      </c>
      <c r="BS487" s="50" t="str">
        <f>IF(C486="","",IF(BR487="0",INDEX(番号!$CC$5:$CE$52,C486,2),BR487))&amp;""</f>
        <v/>
      </c>
      <c r="BT487" s="50" t="e">
        <f>INDEX(番号!$CA$5:$CB$44,E486,2)</f>
        <v>#VALUE!</v>
      </c>
      <c r="BU487" s="50" t="str">
        <f>IF(E486="","",IF(BT487="",INDEX(番号!$CA$44:$CB485,E486,2),BT487))&amp;""</f>
        <v/>
      </c>
      <c r="BV487" s="50" t="e">
        <f>INDEX(番号!$CC$5:$CE$52,E486,3)</f>
        <v>#VALUE!</v>
      </c>
      <c r="BW487" s="50" t="str">
        <f>IF(E486="","",IF(BV487="0",INDEX(番号!$CC$5:$CE$52,E486,2),BV487))&amp;""</f>
        <v/>
      </c>
      <c r="BX487" s="50" t="e">
        <f>INDEX(番号!$CA$5:$CB$44,G486,2)</f>
        <v>#VALUE!</v>
      </c>
      <c r="BY487" s="50" t="str">
        <f>IF(G486="","",IF(BX487="",INDEX(番号!$CA$44:$CB485,G486,2),BX487))&amp;""</f>
        <v/>
      </c>
      <c r="BZ487" s="50" t="e">
        <f>INDEX(番号!$CC$5:$CE$52,G486,3)</f>
        <v>#VALUE!</v>
      </c>
      <c r="CA487" s="50" t="str">
        <f>IF(G486="","",IF(BZ487="0",INDEX(番号!$CC$5:$CE$52,G486,2),BZ487))&amp;""</f>
        <v/>
      </c>
      <c r="CB487" s="50" t="e">
        <f>INDEX(番号!$CA$5:$CB$44,I486,2)</f>
        <v>#VALUE!</v>
      </c>
      <c r="CC487" s="50" t="str">
        <f>IF(I486="","",IF(CB487="",INDEX(番号!$CA$44:$CB485,I486,2),CB487))&amp;""</f>
        <v/>
      </c>
      <c r="CD487" s="50" t="e">
        <f>INDEX(番号!$CC$5:$CE$52,I486,3)</f>
        <v>#VALUE!</v>
      </c>
      <c r="CE487" s="50" t="str">
        <f>IF(I486="","",IF(CD487="0",INDEX(番号!$CC$5:$CE$52,I486,2),CD487))&amp;""</f>
        <v/>
      </c>
      <c r="CF487" s="50" t="e">
        <f>INDEX(番号!$CA$5:$CB$44,K486,2)</f>
        <v>#VALUE!</v>
      </c>
      <c r="CG487" s="50" t="str">
        <f>IF(K486="","",IF(CF487="",INDEX(番号!$CA$5:$CB$44,K486,1),CF487))&amp;""</f>
        <v/>
      </c>
      <c r="CH487" s="50" t="e">
        <f>INDEX(番号!$CC$5:$CE$52,K486,3)</f>
        <v>#VALUE!</v>
      </c>
      <c r="CI487" s="50" t="str">
        <f>IF(K486="","",IF(CH487="0",INDEX(番号!$CC$5:$CE$52,K486,2),CH487))&amp;""</f>
        <v/>
      </c>
      <c r="CJ487" s="50" t="e">
        <f>INDEX(番号!$CA$5:$CB$44,M486,2)</f>
        <v>#VALUE!</v>
      </c>
      <c r="CK487" s="50" t="str">
        <f>IF(M486="","",IF(CJ487="",INDEX(番号!$CA$5:$CB$44,M486,1),CJ487))&amp;""</f>
        <v/>
      </c>
      <c r="CL487" s="50" t="e">
        <f>INDEX(番号!$CC$5:$CE$52,M486,3)</f>
        <v>#VALUE!</v>
      </c>
      <c r="CM487" s="50" t="str">
        <f>IF(M486="","",IF(CL487="0",INDEX(番号!$CC$5:$CE$52,M486,2),CL487))&amp;""</f>
        <v/>
      </c>
      <c r="DA487" s="1153" t="str">
        <f>IF(DA485="grey","grey","")</f>
        <v>grey</v>
      </c>
      <c r="DB487" s="1154"/>
      <c r="DC487" s="1153" t="str">
        <f>IF(DC485="grey","grey","")</f>
        <v>grey</v>
      </c>
      <c r="DD487" s="1154"/>
      <c r="DE487" s="1153" t="str">
        <f>IF(DE485="grey","grey","")</f>
        <v>grey</v>
      </c>
      <c r="DF487" s="1154"/>
      <c r="DG487" s="1153" t="str">
        <f>IF(DG485="grey","grey","")</f>
        <v>grey</v>
      </c>
      <c r="DH487" s="1154"/>
      <c r="DI487" s="1153" t="str">
        <f>IF(DI485="grey","grey","")</f>
        <v>grey</v>
      </c>
      <c r="DJ487" s="1154"/>
      <c r="DK487" s="1153" t="str">
        <f>IF(DK485="grey","grey","")</f>
        <v>grey</v>
      </c>
      <c r="DL487" s="1154"/>
      <c r="DS487" s="396"/>
      <c r="DV487" s="1153" t="str">
        <f>IF(B486="DK",BQ487,IF(B486="NK",BS487,""))</f>
        <v/>
      </c>
      <c r="DW487" s="1154"/>
      <c r="DX487" s="1155" t="str">
        <f>IF(D486="DK",BU487,IF(D486="NK",BW487,""))</f>
        <v/>
      </c>
      <c r="DY487" s="1156"/>
      <c r="DZ487" s="1155" t="str">
        <f>IF(F486="DK",BY487,IF(F486="NK",CA487,""))</f>
        <v/>
      </c>
      <c r="EA487" s="1156"/>
      <c r="EB487" s="1155" t="str">
        <f>IF(H486="DK",CC487,IF(H486="NK",CE487,""))</f>
        <v/>
      </c>
      <c r="EC487" s="1156"/>
      <c r="ED487" s="1155" t="str">
        <f>IF(J486="DK",CG487,IF(J486="NK",CI487,""))</f>
        <v/>
      </c>
      <c r="EE487" s="1156"/>
      <c r="EF487" s="1155" t="str">
        <f>IF(L486="DK",CK487,IF(L486="NK",CM487,""))</f>
        <v/>
      </c>
      <c r="EG487" s="1156"/>
      <c r="ET487" s="1153"/>
      <c r="EU487" s="1154"/>
      <c r="EV487" s="1153"/>
      <c r="EW487" s="1154"/>
      <c r="EX487" s="1153"/>
      <c r="EY487" s="1154"/>
      <c r="EZ487" s="1153"/>
      <c r="FA487" s="1154"/>
      <c r="FB487" s="1153"/>
      <c r="FC487" s="1154"/>
      <c r="FD487" s="1153"/>
      <c r="FE487" s="1154"/>
      <c r="FF487" s="411"/>
      <c r="FG487" s="411"/>
      <c r="FH487" s="411"/>
      <c r="FI487" s="411"/>
      <c r="FJ487" s="411"/>
      <c r="FK487" s="411"/>
      <c r="FL487" s="411"/>
      <c r="FM487" s="411"/>
      <c r="FN487" s="411"/>
      <c r="FO487" s="411"/>
      <c r="FP487" s="411"/>
      <c r="FQ487" s="411"/>
      <c r="FR487" s="1153"/>
      <c r="FS487" s="1154"/>
      <c r="FT487" s="1153"/>
      <c r="FU487" s="1154"/>
      <c r="FV487" s="1153"/>
      <c r="FW487" s="1154"/>
      <c r="FX487" s="1153"/>
      <c r="FY487" s="1154"/>
      <c r="FZ487" s="1153"/>
      <c r="GA487" s="1154"/>
      <c r="GB487" s="1153"/>
      <c r="GC487" s="1154"/>
      <c r="GE487" s="1170" t="s">
        <v>285</v>
      </c>
      <c r="GF487" s="1170" t="s">
        <v>286</v>
      </c>
      <c r="GG487" s="1168" t="s">
        <v>287</v>
      </c>
      <c r="GH487" s="1170" t="s">
        <v>288</v>
      </c>
      <c r="GI487" s="1145"/>
      <c r="GJ487" s="1146"/>
      <c r="GK487" s="1146"/>
      <c r="GL487" s="1146"/>
      <c r="GM487" s="1146"/>
      <c r="GN487" s="1146"/>
      <c r="GO487" s="1146"/>
      <c r="GP487" s="1146"/>
      <c r="GQ487" s="1146"/>
      <c r="GR487" s="1146"/>
      <c r="GS487" s="1146"/>
      <c r="GT487" s="1146"/>
      <c r="GU487" s="1146"/>
      <c r="GV487" s="1146"/>
      <c r="GW487" s="1146"/>
      <c r="GX487" s="1146"/>
      <c r="GY487" s="1146"/>
      <c r="GZ487" s="1146"/>
      <c r="HA487" s="1146"/>
      <c r="HB487" s="1146"/>
      <c r="HC487" s="1146"/>
      <c r="HD487" s="1146"/>
      <c r="HE487" s="1146"/>
      <c r="HF487" s="1146"/>
      <c r="HG487" s="1146"/>
      <c r="HH487" s="1146"/>
      <c r="HI487" s="1146"/>
      <c r="HJ487" s="1146"/>
      <c r="HK487" s="1146"/>
      <c r="HL487" s="1146"/>
      <c r="HM487" s="1146"/>
      <c r="HN487" s="1146"/>
      <c r="HO487" s="1146"/>
      <c r="HP487" s="1146"/>
      <c r="HQ487" s="1146"/>
      <c r="HR487" s="1147"/>
      <c r="HS487" s="1168"/>
      <c r="HT487" s="1170"/>
      <c r="HU487" s="1168"/>
    </row>
    <row r="488" spans="2:229">
      <c r="B488" s="1175" t="str">
        <f>IFERROR(INDEX($DV:$DV,ROW()),"")&amp;""</f>
        <v/>
      </c>
      <c r="C488" s="1176"/>
      <c r="D488" s="1177" t="str">
        <f>IFERROR(INDEX($DX:$DX,ROW()),"")&amp;""</f>
        <v/>
      </c>
      <c r="E488" s="1176"/>
      <c r="F488" s="1175" t="str">
        <f>IFERROR(INDEX($DZ:$DZ,ROW()),"")&amp;""</f>
        <v/>
      </c>
      <c r="G488" s="1176"/>
      <c r="H488" s="1175" t="str">
        <f>IFERROR(INDEX($EB:$EB,ROW()),"")&amp;""</f>
        <v/>
      </c>
      <c r="I488" s="1176"/>
      <c r="J488" s="1175" t="str">
        <f>IFERROR(INDEX($ED:$ED,ROW()),"")&amp;""</f>
        <v/>
      </c>
      <c r="K488" s="1176"/>
      <c r="L488" s="1175" t="str">
        <f>IFERROR(INDEX($EF:$EF,ROW()),"")&amp;""</f>
        <v/>
      </c>
      <c r="M488" s="1176"/>
      <c r="O488" s="1171"/>
      <c r="P488" s="1171"/>
      <c r="Q488" s="1169"/>
      <c r="R488" s="1171"/>
      <c r="S488" s="1189" t="s">
        <v>1375</v>
      </c>
      <c r="T488" s="1190"/>
      <c r="U488" s="1190"/>
      <c r="V488" s="1190"/>
      <c r="W488" s="1190"/>
      <c r="X488" s="1190"/>
      <c r="Y488" s="1190"/>
      <c r="Z488" s="1190"/>
      <c r="AA488" s="1190"/>
      <c r="AB488" s="1190"/>
      <c r="AC488" s="1190"/>
      <c r="AD488" s="1190"/>
      <c r="AE488" s="1190"/>
      <c r="AF488" s="1190"/>
      <c r="AG488" s="1190"/>
      <c r="AH488" s="1190"/>
      <c r="AI488" s="1190"/>
      <c r="AJ488" s="1190"/>
      <c r="AK488" s="1190"/>
      <c r="AL488" s="1190"/>
      <c r="AM488" s="1190"/>
      <c r="AN488" s="1190"/>
      <c r="AO488" s="1190"/>
      <c r="AP488" s="1190"/>
      <c r="AQ488" s="1190"/>
      <c r="AR488" s="1190"/>
      <c r="AS488" s="1190"/>
      <c r="AT488" s="1190"/>
      <c r="AU488" s="1190"/>
      <c r="AV488" s="1190"/>
      <c r="AW488" s="1190"/>
      <c r="AX488" s="1190"/>
      <c r="AY488" s="1190"/>
      <c r="AZ488" s="1190"/>
      <c r="BA488" s="1190"/>
      <c r="BB488" s="1191"/>
      <c r="BC488" s="1169"/>
      <c r="BD488" s="1171"/>
      <c r="BE488" s="1169"/>
      <c r="BP488" s="50" t="s">
        <v>585</v>
      </c>
      <c r="BQ488" s="50" t="str">
        <f>IF(C486="","",INDEX(外線情報!$K$5:$K$16,C486,1))&amp;""</f>
        <v/>
      </c>
      <c r="BR488" s="50" t="s">
        <v>417</v>
      </c>
      <c r="BS488" s="50" t="str">
        <f>IF(C486="","",INDEX(NK･NKG!$CG$5:$CG$52,C486,1))&amp;""</f>
        <v/>
      </c>
      <c r="BT488" s="50" t="s">
        <v>585</v>
      </c>
      <c r="BU488" s="50" t="str">
        <f>IF(E486="","",INDEX(外線情報!$K$5:$K$16,E486,1))&amp;""</f>
        <v/>
      </c>
      <c r="BV488" s="50" t="s">
        <v>417</v>
      </c>
      <c r="BW488" s="50" t="str">
        <f>IF(E486="","",INDEX(NK･NKG!$CG$5:$CG$52,E486,1))&amp;""</f>
        <v/>
      </c>
      <c r="BX488" s="50" t="s">
        <v>585</v>
      </c>
      <c r="BY488" s="50" t="str">
        <f>IF(G486="","",INDEX(外線情報!$K$5:$K$16,G486,1))&amp;""</f>
        <v/>
      </c>
      <c r="BZ488" s="50" t="s">
        <v>417</v>
      </c>
      <c r="CA488" s="50" t="str">
        <f>IF(G486="","",INDEX(NK･NKG!$CG$5:$CG$52,G486,1))&amp;""</f>
        <v/>
      </c>
      <c r="CB488" s="50" t="s">
        <v>585</v>
      </c>
      <c r="CC488" s="50" t="str">
        <f>IF(I486="","",INDEX(外線情報!$K$5:$K$16,I486,1))&amp;""</f>
        <v/>
      </c>
      <c r="CD488" s="50" t="s">
        <v>417</v>
      </c>
      <c r="CE488" s="50" t="str">
        <f>IF(I486="","",INDEX(NK･NKG!$CG$5:$CG$52,I486,1))&amp;""</f>
        <v/>
      </c>
      <c r="CF488" s="50" t="s">
        <v>585</v>
      </c>
      <c r="CG488" s="50" t="str">
        <f>IF(K486="","",INDEX(外線情報!$K$5:$K$16,K486,1))&amp;""</f>
        <v/>
      </c>
      <c r="CH488" s="50" t="s">
        <v>417</v>
      </c>
      <c r="CI488" s="50" t="str">
        <f>IF(K486="","",INDEX(NK･NKG!$CG$5:$CG$52,K486,1))&amp;""</f>
        <v/>
      </c>
      <c r="CJ488" s="50" t="s">
        <v>585</v>
      </c>
      <c r="CK488" s="50" t="str">
        <f>IF(M486="","",INDEX(外線情報!$K$5:$K$16,M486,1))&amp;""</f>
        <v/>
      </c>
      <c r="CL488" s="50" t="s">
        <v>417</v>
      </c>
      <c r="CM488" s="50" t="str">
        <f>IF(M486="","",INDEX(NK･NKG!$CG$5:$CG$52,M486,1))&amp;""</f>
        <v/>
      </c>
      <c r="DA488" s="1153" t="str">
        <f t="shared" ref="DA488" si="1295">IF(DA485="grey","grey","")</f>
        <v>grey</v>
      </c>
      <c r="DB488" s="1154"/>
      <c r="DC488" s="1153" t="str">
        <f t="shared" ref="DC488" si="1296">IF(DC485="grey","grey","")</f>
        <v>grey</v>
      </c>
      <c r="DD488" s="1154"/>
      <c r="DE488" s="1153" t="str">
        <f t="shared" ref="DE488" si="1297">IF(DE485="grey","grey","")</f>
        <v>grey</v>
      </c>
      <c r="DF488" s="1154"/>
      <c r="DG488" s="1153" t="str">
        <f t="shared" ref="DG488" si="1298">IF(DG485="grey","grey","")</f>
        <v>grey</v>
      </c>
      <c r="DH488" s="1154"/>
      <c r="DI488" s="1153" t="str">
        <f t="shared" ref="DI488" si="1299">IF(DI485="grey","grey","")</f>
        <v>grey</v>
      </c>
      <c r="DJ488" s="1154"/>
      <c r="DK488" s="1153" t="str">
        <f t="shared" ref="DK488" si="1300">IF(DK485="grey","grey","")</f>
        <v>grey</v>
      </c>
      <c r="DL488" s="1154"/>
      <c r="DM488" s="22" t="str">
        <f>IFERROR(INDEX(内線情報!$BL$5:$BL$41,MATCH(R488,内線情報!$AI$5:$AI$43,0),1),"")</f>
        <v/>
      </c>
      <c r="DN488" s="22">
        <f>IF(MAX($DM488:$DM514)&gt;0,MAX($DM488:$DM514),36)</f>
        <v>36</v>
      </c>
      <c r="DV488" s="1153" t="str">
        <f>IF(B486="IK",BQ488,IF(B486="NK",BS488,""))</f>
        <v/>
      </c>
      <c r="DW488" s="1154"/>
      <c r="DX488" s="1155" t="str">
        <f>IF(D486="IK",BU488,IF(D486="NK",BW488,""))</f>
        <v/>
      </c>
      <c r="DY488" s="1156"/>
      <c r="DZ488" s="1155" t="str">
        <f>IF(F486="IK",BY488,IF(F486="NK",CA488,""))</f>
        <v/>
      </c>
      <c r="EA488" s="1156"/>
      <c r="EB488" s="1155" t="str">
        <f>IF(H486="IK",CC488,IF(H486="NK",CE488,""))</f>
        <v/>
      </c>
      <c r="EC488" s="1156"/>
      <c r="ED488" s="1155" t="str">
        <f>IF(J486="IK",CG488,IF(J486="NK",CI488,""))</f>
        <v/>
      </c>
      <c r="EE488" s="1156"/>
      <c r="EF488" s="1155" t="str">
        <f>IF(L486="IK",CK488,IF(L486="NK",CM488,""))</f>
        <v/>
      </c>
      <c r="EG488" s="1156"/>
      <c r="ET488" s="1153"/>
      <c r="EU488" s="1154"/>
      <c r="EV488" s="1153"/>
      <c r="EW488" s="1154"/>
      <c r="EX488" s="1153"/>
      <c r="EY488" s="1154"/>
      <c r="EZ488" s="1153"/>
      <c r="FA488" s="1154"/>
      <c r="FB488" s="1153"/>
      <c r="FC488" s="1154"/>
      <c r="FD488" s="1153"/>
      <c r="FE488" s="1154"/>
      <c r="FF488" s="411"/>
      <c r="FG488" s="411"/>
      <c r="FH488" s="411"/>
      <c r="FI488" s="411"/>
      <c r="FJ488" s="411"/>
      <c r="FK488" s="411"/>
      <c r="FL488" s="411"/>
      <c r="FM488" s="411"/>
      <c r="FN488" s="411"/>
      <c r="FO488" s="411"/>
      <c r="FP488" s="411"/>
      <c r="FQ488" s="411"/>
      <c r="FR488" s="1153"/>
      <c r="FS488" s="1154"/>
      <c r="FT488" s="1153"/>
      <c r="FU488" s="1154"/>
      <c r="FV488" s="1153"/>
      <c r="FW488" s="1154"/>
      <c r="FX488" s="1153"/>
      <c r="FY488" s="1154"/>
      <c r="FZ488" s="1153"/>
      <c r="GA488" s="1154"/>
      <c r="GB488" s="1153"/>
      <c r="GC488" s="1154"/>
      <c r="GE488" s="1171"/>
      <c r="GF488" s="1171"/>
      <c r="GG488" s="1169"/>
      <c r="GH488" s="1171"/>
      <c r="GI488" s="1142"/>
      <c r="GJ488" s="1143"/>
      <c r="GK488" s="1143"/>
      <c r="GL488" s="1143"/>
      <c r="GM488" s="1143"/>
      <c r="GN488" s="1143"/>
      <c r="GO488" s="1143"/>
      <c r="GP488" s="1143"/>
      <c r="GQ488" s="1143"/>
      <c r="GR488" s="1143"/>
      <c r="GS488" s="1143"/>
      <c r="GT488" s="1143"/>
      <c r="GU488" s="1143"/>
      <c r="GV488" s="1143"/>
      <c r="GW488" s="1143"/>
      <c r="GX488" s="1143"/>
      <c r="GY488" s="1143"/>
      <c r="GZ488" s="1143"/>
      <c r="HA488" s="1143"/>
      <c r="HB488" s="1143"/>
      <c r="HC488" s="1143"/>
      <c r="HD488" s="1143"/>
      <c r="HE488" s="1143"/>
      <c r="HF488" s="1143"/>
      <c r="HG488" s="1143"/>
      <c r="HH488" s="1143"/>
      <c r="HI488" s="1143"/>
      <c r="HJ488" s="1143"/>
      <c r="HK488" s="1143"/>
      <c r="HL488" s="1143"/>
      <c r="HM488" s="1143"/>
      <c r="HN488" s="1143"/>
      <c r="HO488" s="1143"/>
      <c r="HP488" s="1143"/>
      <c r="HQ488" s="1143"/>
      <c r="HR488" s="1144"/>
      <c r="HS488" s="1169"/>
      <c r="HT488" s="1171"/>
      <c r="HU488" s="1169"/>
    </row>
    <row r="489" spans="2:229">
      <c r="B489" s="1184" t="s">
        <v>1318</v>
      </c>
      <c r="C489" s="1185"/>
      <c r="D489" s="1182" t="s">
        <v>1318</v>
      </c>
      <c r="E489" s="1183"/>
      <c r="F489" s="1184" t="s">
        <v>1318</v>
      </c>
      <c r="G489" s="1185"/>
      <c r="H489" s="1182" t="s">
        <v>1318</v>
      </c>
      <c r="I489" s="1183"/>
      <c r="J489" s="1184" t="s">
        <v>1318</v>
      </c>
      <c r="K489" s="1185"/>
      <c r="L489" s="1182" t="s">
        <v>1318</v>
      </c>
      <c r="M489" s="1183"/>
      <c r="N489" s="30"/>
      <c r="O489" s="1151">
        <v>1</v>
      </c>
      <c r="P489" s="1151" t="str">
        <f>IFERROR(INDEX(内線情報!$C$5:$C$54,MATCH($Q489,内線情報!$B$5:$B$54,0)),"")&amp;""</f>
        <v/>
      </c>
      <c r="Q489" s="1160"/>
      <c r="R489" s="1151" t="str">
        <f>IFERROR(INDEX(内線情報!$D$5:$D$54,MATCH($Q489,内線情報!$B$5:$B$54,0)),"")&amp;""</f>
        <v/>
      </c>
      <c r="S489" s="634" t="s">
        <v>643</v>
      </c>
      <c r="T489" s="634" t="s">
        <v>643</v>
      </c>
      <c r="U489" s="634" t="s">
        <v>643</v>
      </c>
      <c r="V489" s="634" t="s">
        <v>643</v>
      </c>
      <c r="W489" s="634" t="s">
        <v>643</v>
      </c>
      <c r="X489" s="634" t="s">
        <v>643</v>
      </c>
      <c r="Y489" s="634" t="s">
        <v>643</v>
      </c>
      <c r="Z489" s="634" t="s">
        <v>643</v>
      </c>
      <c r="AA489" s="634" t="s">
        <v>643</v>
      </c>
      <c r="AB489" s="634" t="s">
        <v>643</v>
      </c>
      <c r="AC489" s="634" t="s">
        <v>643</v>
      </c>
      <c r="AD489" s="634" t="s">
        <v>643</v>
      </c>
      <c r="AE489" s="634" t="s">
        <v>643</v>
      </c>
      <c r="AF489" s="634" t="s">
        <v>643</v>
      </c>
      <c r="AG489" s="634" t="s">
        <v>643</v>
      </c>
      <c r="AH489" s="634" t="s">
        <v>643</v>
      </c>
      <c r="AI489" s="634" t="s">
        <v>643</v>
      </c>
      <c r="AJ489" s="634" t="s">
        <v>643</v>
      </c>
      <c r="AK489" s="634" t="s">
        <v>643</v>
      </c>
      <c r="AL489" s="634" t="s">
        <v>643</v>
      </c>
      <c r="AM489" s="634" t="s">
        <v>643</v>
      </c>
      <c r="AN489" s="634" t="s">
        <v>643</v>
      </c>
      <c r="AO489" s="634" t="s">
        <v>643</v>
      </c>
      <c r="AP489" s="634" t="s">
        <v>643</v>
      </c>
      <c r="AQ489" s="634" t="s">
        <v>643</v>
      </c>
      <c r="AR489" s="634" t="s">
        <v>643</v>
      </c>
      <c r="AS489" s="634" t="s">
        <v>643</v>
      </c>
      <c r="AT489" s="634" t="s">
        <v>643</v>
      </c>
      <c r="AU489" s="634" t="s">
        <v>643</v>
      </c>
      <c r="AV489" s="634" t="s">
        <v>643</v>
      </c>
      <c r="AW489" s="634" t="s">
        <v>643</v>
      </c>
      <c r="AX489" s="634" t="s">
        <v>643</v>
      </c>
      <c r="AY489" s="634" t="s">
        <v>643</v>
      </c>
      <c r="AZ489" s="634" t="s">
        <v>643</v>
      </c>
      <c r="BA489" s="634" t="s">
        <v>643</v>
      </c>
      <c r="BB489" s="634" t="s">
        <v>643</v>
      </c>
      <c r="BC489" s="1178" t="s">
        <v>643</v>
      </c>
      <c r="BD489" s="1151" t="str">
        <f>IFERROR(IF(Q489="","",IF(ISBLANK(INDEX(内線情報!$G$5:$G$54,Q489)),1,DS489)),"")&amp;""</f>
        <v/>
      </c>
      <c r="BE489" s="1180"/>
      <c r="BW489" s="50"/>
      <c r="CH489" s="50"/>
      <c r="CI489" s="50"/>
      <c r="DA489" s="1153" t="str">
        <f>IF(DA485="grey","grey",IF(AND(B486&lt;&gt;$BG$7,B486&lt;&gt;$BG$9,B486&lt;&gt;$BG$13,B486&lt;&gt;$BG$12),"grey",IF(B489="","yellow",IF(COUNTIF($CN$6:$CN$32,B489)&gt;0,"","red"))))</f>
        <v>grey</v>
      </c>
      <c r="DB489" s="1154"/>
      <c r="DC489" s="1153" t="str">
        <f>IF(DC485="grey","grey",IF(AND(D486&lt;&gt;$BG$7,D486&lt;&gt;$BG$9,D486&lt;&gt;$BG$13,D486&lt;&gt;$BG$12),"grey",IF(D489="","yellow",IF(COUNTIF($CN$6:$CN$32,D489)&gt;0,"","red"))))</f>
        <v>grey</v>
      </c>
      <c r="DD489" s="1154"/>
      <c r="DE489" s="1153" t="str">
        <f>IF(DE485="grey","grey",IF(AND(F486&lt;&gt;$BG$7,F486&lt;&gt;$BG$9,F486&lt;&gt;$BG$13,F486&lt;&gt;$BG$12),"grey",IF(F489="","yellow",IF(COUNTIF($CN$6:$CN$32,F489)&gt;0,"","red"))))</f>
        <v>grey</v>
      </c>
      <c r="DF489" s="1154"/>
      <c r="DG489" s="1153" t="str">
        <f>IF(DG485="grey","grey",IF(AND(H486&lt;&gt;$BG$7,H486&lt;&gt;$BG$9,H486&lt;&gt;$BG$13,H486&lt;&gt;$BG$12),"grey",IF(H489="","yellow",IF(COUNTIF($CN$6:$CN$32,H489)&gt;0,"","red"))))</f>
        <v>grey</v>
      </c>
      <c r="DH489" s="1154"/>
      <c r="DI489" s="1153" t="str">
        <f>IF(DI485="grey","grey",IF(AND(J486&lt;&gt;$BG$7,J486&lt;&gt;$BG$9,J486&lt;&gt;$BG$13,J486&lt;&gt;$BG$12),"grey",IF(J489="","yellow",IF(COUNTIF($CN$6:$CN$32,J489)&gt;0,"","red"))))</f>
        <v>grey</v>
      </c>
      <c r="DJ489" s="1154"/>
      <c r="DK489" s="1153" t="str">
        <f>IF(DK485="grey","grey",IF(AND(L486&lt;&gt;$BG$7,L486&lt;&gt;$BG$9,L486&lt;&gt;$BG$13,L486&lt;&gt;$BG$12),"grey",IF(L489="","yellow",IF(COUNTIF($CN$6:$CN$32,L489)&gt;0,"","red"))))</f>
        <v>grey</v>
      </c>
      <c r="DL489" s="1154"/>
      <c r="DM489" s="22" t="str">
        <f>IFERROR(INDEX(内線情報!$BL$5:$BL$41,MATCH(R489,内線情報!$AI$5:$AI$43,0),1),"")</f>
        <v/>
      </c>
      <c r="DS489" s="1141" t="e">
        <f>INDEX(内線情報!$G$5:$G$54,MATCH(Q489,DK,0))</f>
        <v>#N/A</v>
      </c>
      <c r="DV489" s="1153"/>
      <c r="DW489" s="1154"/>
      <c r="DX489" s="1153"/>
      <c r="DY489" s="1154"/>
      <c r="DZ489" s="1153"/>
      <c r="EA489" s="1154"/>
      <c r="EB489" s="1153"/>
      <c r="EC489" s="1154"/>
      <c r="ED489" s="1153"/>
      <c r="EE489" s="1154"/>
      <c r="EF489" s="1153"/>
      <c r="EG489" s="1154"/>
      <c r="ET489" s="1153"/>
      <c r="EU489" s="1154"/>
      <c r="EV489" s="1153"/>
      <c r="EW489" s="1154"/>
      <c r="EX489" s="1153"/>
      <c r="EY489" s="1154"/>
      <c r="EZ489" s="1153"/>
      <c r="FA489" s="1154"/>
      <c r="FB489" s="1153"/>
      <c r="FC489" s="1154"/>
      <c r="FD489" s="1153"/>
      <c r="FE489" s="1154"/>
      <c r="FF489" s="411"/>
      <c r="FG489" s="411"/>
      <c r="FH489" s="411"/>
      <c r="FI489" s="411"/>
      <c r="FJ489" s="411"/>
      <c r="FK489" s="411"/>
      <c r="FL489" s="411"/>
      <c r="FM489" s="411"/>
      <c r="FN489" s="411"/>
      <c r="FO489" s="411"/>
      <c r="FP489" s="411"/>
      <c r="FQ489" s="411"/>
      <c r="FR489" s="1153"/>
      <c r="FS489" s="1154"/>
      <c r="FT489" s="1153"/>
      <c r="FU489" s="1154"/>
      <c r="FV489" s="1153"/>
      <c r="FW489" s="1154"/>
      <c r="FX489" s="1153"/>
      <c r="FY489" s="1154"/>
      <c r="FZ489" s="1153"/>
      <c r="GA489" s="1154"/>
      <c r="GB489" s="1153"/>
      <c r="GC489" s="1154"/>
      <c r="GE489" s="1151" t="str">
        <f>IF($GF489="grey","grey","")</f>
        <v>grey</v>
      </c>
      <c r="GF489" s="1151" t="str">
        <f>IF($GG489="grey","grey","")</f>
        <v>grey</v>
      </c>
      <c r="GG489" s="1160" t="str">
        <f>IF(Q489="","grey",IF(COUNTIF(Q:Q,Q489)&gt;1,"red",IF(COUNTIF(_DK,Q489)&gt;0,"","red")))</f>
        <v>grey</v>
      </c>
      <c r="GH489" s="1151" t="str">
        <f>IF($GF489="grey","grey","")</f>
        <v>grey</v>
      </c>
      <c r="GI489" s="633" t="str">
        <f t="shared" ref="GI489:HR489" si="1301">IF(GI486="grey","grey",IF($GG489="grey","grey",IF(S489="","yellow",IF(COUNTIF($CT$6:$CT$21,S489)&gt;0,"","red"))))</f>
        <v>grey</v>
      </c>
      <c r="GJ489" s="633" t="str">
        <f t="shared" si="1301"/>
        <v>grey</v>
      </c>
      <c r="GK489" s="633" t="str">
        <f t="shared" si="1301"/>
        <v>grey</v>
      </c>
      <c r="GL489" s="633" t="str">
        <f t="shared" si="1301"/>
        <v>grey</v>
      </c>
      <c r="GM489" s="633" t="str">
        <f t="shared" si="1301"/>
        <v>grey</v>
      </c>
      <c r="GN489" s="633" t="str">
        <f t="shared" si="1301"/>
        <v>grey</v>
      </c>
      <c r="GO489" s="633" t="str">
        <f t="shared" si="1301"/>
        <v>grey</v>
      </c>
      <c r="GP489" s="633" t="str">
        <f t="shared" si="1301"/>
        <v>grey</v>
      </c>
      <c r="GQ489" s="633" t="str">
        <f t="shared" si="1301"/>
        <v>grey</v>
      </c>
      <c r="GR489" s="633" t="str">
        <f t="shared" si="1301"/>
        <v>grey</v>
      </c>
      <c r="GS489" s="633" t="str">
        <f t="shared" si="1301"/>
        <v>grey</v>
      </c>
      <c r="GT489" s="633" t="str">
        <f t="shared" si="1301"/>
        <v>grey</v>
      </c>
      <c r="GU489" s="633" t="str">
        <f t="shared" si="1301"/>
        <v>grey</v>
      </c>
      <c r="GV489" s="633" t="str">
        <f t="shared" si="1301"/>
        <v>grey</v>
      </c>
      <c r="GW489" s="633" t="str">
        <f t="shared" si="1301"/>
        <v>grey</v>
      </c>
      <c r="GX489" s="633" t="str">
        <f t="shared" si="1301"/>
        <v>grey</v>
      </c>
      <c r="GY489" s="633" t="str">
        <f t="shared" si="1301"/>
        <v>grey</v>
      </c>
      <c r="GZ489" s="633" t="str">
        <f t="shared" si="1301"/>
        <v>grey</v>
      </c>
      <c r="HA489" s="633" t="str">
        <f t="shared" si="1301"/>
        <v>grey</v>
      </c>
      <c r="HB489" s="633" t="str">
        <f t="shared" si="1301"/>
        <v>grey</v>
      </c>
      <c r="HC489" s="633" t="str">
        <f t="shared" si="1301"/>
        <v>grey</v>
      </c>
      <c r="HD489" s="633" t="str">
        <f t="shared" si="1301"/>
        <v>grey</v>
      </c>
      <c r="HE489" s="633" t="str">
        <f t="shared" si="1301"/>
        <v>grey</v>
      </c>
      <c r="HF489" s="633" t="str">
        <f t="shared" si="1301"/>
        <v>grey</v>
      </c>
      <c r="HG489" s="633" t="str">
        <f t="shared" si="1301"/>
        <v>grey</v>
      </c>
      <c r="HH489" s="633" t="str">
        <f t="shared" si="1301"/>
        <v>grey</v>
      </c>
      <c r="HI489" s="633" t="str">
        <f t="shared" si="1301"/>
        <v>grey</v>
      </c>
      <c r="HJ489" s="633" t="str">
        <f t="shared" si="1301"/>
        <v>grey</v>
      </c>
      <c r="HK489" s="633" t="str">
        <f t="shared" si="1301"/>
        <v>grey</v>
      </c>
      <c r="HL489" s="633" t="str">
        <f t="shared" si="1301"/>
        <v>grey</v>
      </c>
      <c r="HM489" s="633" t="str">
        <f t="shared" si="1301"/>
        <v>grey</v>
      </c>
      <c r="HN489" s="633" t="str">
        <f t="shared" si="1301"/>
        <v>grey</v>
      </c>
      <c r="HO489" s="633" t="str">
        <f t="shared" si="1301"/>
        <v>grey</v>
      </c>
      <c r="HP489" s="633" t="str">
        <f t="shared" si="1301"/>
        <v>grey</v>
      </c>
      <c r="HQ489" s="633" t="str">
        <f t="shared" si="1301"/>
        <v>grey</v>
      </c>
      <c r="HR489" s="633" t="str">
        <f t="shared" si="1301"/>
        <v>grey</v>
      </c>
      <c r="HS489" s="1162" t="str">
        <f>IF($GG489="grey","grey",IF(BC489="","",IF(COUNTIF($CV$6:$CV$7,BC489)&gt;0,"","red")))</f>
        <v>grey</v>
      </c>
      <c r="HT489" s="1151" t="str">
        <f>IF($GG489="grey","grey","")</f>
        <v>grey</v>
      </c>
      <c r="HU489" s="1160" t="str">
        <f>IF($GG489="grey","grey","")</f>
        <v>grey</v>
      </c>
    </row>
    <row r="490" spans="2:229">
      <c r="B490" s="1186" t="s">
        <v>291</v>
      </c>
      <c r="C490" s="1187"/>
      <c r="D490" s="1186" t="s">
        <v>292</v>
      </c>
      <c r="E490" s="1187"/>
      <c r="F490" s="1186" t="s">
        <v>293</v>
      </c>
      <c r="G490" s="1187"/>
      <c r="H490" s="1186" t="s">
        <v>294</v>
      </c>
      <c r="I490" s="1187"/>
      <c r="J490" s="1186" t="s">
        <v>295</v>
      </c>
      <c r="K490" s="1187"/>
      <c r="L490" s="1186" t="s">
        <v>296</v>
      </c>
      <c r="M490" s="1187"/>
      <c r="N490" s="30"/>
      <c r="O490" s="1152"/>
      <c r="P490" s="1152"/>
      <c r="Q490" s="1161"/>
      <c r="R490" s="1152"/>
      <c r="S490" s="635" t="s">
        <v>643</v>
      </c>
      <c r="T490" s="635" t="s">
        <v>643</v>
      </c>
      <c r="U490" s="635" t="s">
        <v>643</v>
      </c>
      <c r="V490" s="635" t="s">
        <v>643</v>
      </c>
      <c r="W490" s="635" t="s">
        <v>643</v>
      </c>
      <c r="X490" s="635" t="s">
        <v>643</v>
      </c>
      <c r="Y490" s="635" t="s">
        <v>643</v>
      </c>
      <c r="Z490" s="635" t="s">
        <v>643</v>
      </c>
      <c r="AA490" s="635" t="s">
        <v>643</v>
      </c>
      <c r="AB490" s="635" t="s">
        <v>643</v>
      </c>
      <c r="AC490" s="635" t="s">
        <v>643</v>
      </c>
      <c r="AD490" s="635" t="s">
        <v>643</v>
      </c>
      <c r="AE490" s="635" t="s">
        <v>643</v>
      </c>
      <c r="AF490" s="635" t="s">
        <v>643</v>
      </c>
      <c r="AG490" s="635" t="s">
        <v>643</v>
      </c>
      <c r="AH490" s="635" t="s">
        <v>643</v>
      </c>
      <c r="AI490" s="635" t="s">
        <v>643</v>
      </c>
      <c r="AJ490" s="635" t="s">
        <v>643</v>
      </c>
      <c r="AK490" s="635" t="s">
        <v>643</v>
      </c>
      <c r="AL490" s="635" t="s">
        <v>643</v>
      </c>
      <c r="AM490" s="635" t="s">
        <v>643</v>
      </c>
      <c r="AN490" s="635" t="s">
        <v>643</v>
      </c>
      <c r="AO490" s="635" t="s">
        <v>643</v>
      </c>
      <c r="AP490" s="635" t="s">
        <v>643</v>
      </c>
      <c r="AQ490" s="635" t="s">
        <v>643</v>
      </c>
      <c r="AR490" s="635" t="s">
        <v>643</v>
      </c>
      <c r="AS490" s="635" t="s">
        <v>643</v>
      </c>
      <c r="AT490" s="635" t="s">
        <v>643</v>
      </c>
      <c r="AU490" s="635" t="s">
        <v>643</v>
      </c>
      <c r="AV490" s="635" t="s">
        <v>643</v>
      </c>
      <c r="AW490" s="635" t="s">
        <v>643</v>
      </c>
      <c r="AX490" s="635" t="s">
        <v>643</v>
      </c>
      <c r="AY490" s="635" t="s">
        <v>643</v>
      </c>
      <c r="AZ490" s="635" t="s">
        <v>643</v>
      </c>
      <c r="BA490" s="635" t="s">
        <v>643</v>
      </c>
      <c r="BB490" s="635" t="s">
        <v>643</v>
      </c>
      <c r="BC490" s="1179"/>
      <c r="BD490" s="1152"/>
      <c r="BE490" s="1181"/>
      <c r="BQ490" s="52"/>
      <c r="BS490" s="52"/>
      <c r="BU490" s="52"/>
      <c r="BV490" s="50"/>
      <c r="BW490" s="52"/>
      <c r="BY490" s="52"/>
      <c r="CA490" s="52"/>
      <c r="CC490" s="52"/>
      <c r="CE490" s="52"/>
      <c r="CG490" s="52"/>
      <c r="CH490" s="50"/>
      <c r="CI490" s="52"/>
      <c r="CK490" s="52"/>
      <c r="CM490" s="52"/>
      <c r="DA490" s="1166" t="str">
        <f>IFERROR(IF(COUNT(Q489:Q514)&gt;0,IF($DN488&lt;8,"grey",B490),"grey"),B490)</f>
        <v>grey</v>
      </c>
      <c r="DB490" s="1167"/>
      <c r="DC490" s="1166" t="str">
        <f>IFERROR(IF(COUNT(Q489:Q514)&gt;0,IF($DN488&lt;8,"grey",D490),"grey"),D490)</f>
        <v>grey</v>
      </c>
      <c r="DD490" s="1167"/>
      <c r="DE490" s="1166" t="str">
        <f>IFERROR(IF(COUNT(Q489:Q514)&gt;0,IF($DN488&lt;18,"grey",F490),"grey"),F490)</f>
        <v>grey</v>
      </c>
      <c r="DF490" s="1167"/>
      <c r="DG490" s="1166" t="str">
        <f>IFERROR(IF(COUNT(Q489:Q514)&gt;0,IF($DN488&lt;18,"grey",H490),"grey"),H490)</f>
        <v>grey</v>
      </c>
      <c r="DH490" s="1167"/>
      <c r="DI490" s="1166" t="str">
        <f>IFERROR(IF(COUNT(Q489:Q514)&gt;0,IF($DN488&lt;18,"grey",J490),"grey"),J490)</f>
        <v>grey</v>
      </c>
      <c r="DJ490" s="1167"/>
      <c r="DK490" s="1166" t="str">
        <f>IFERROR(IF(COUNT(Q489:Q514)&gt;0,IF($DN488&lt;18,"grey",L490),"grey"),L490)</f>
        <v>grey</v>
      </c>
      <c r="DL490" s="1167"/>
      <c r="DM490" s="22" t="str">
        <f>IFERROR(INDEX(内線情報!$BL$5:$BL$41,MATCH(R490,内線情報!$AI$5:$AI$43,0),1),"")</f>
        <v/>
      </c>
      <c r="DS490" s="1141"/>
      <c r="DV490" s="1166"/>
      <c r="DW490" s="1167"/>
      <c r="DX490" s="1166"/>
      <c r="DY490" s="1167"/>
      <c r="DZ490" s="1166"/>
      <c r="EA490" s="1167"/>
      <c r="EB490" s="1166"/>
      <c r="EC490" s="1167"/>
      <c r="ED490" s="1166"/>
      <c r="EE490" s="1167"/>
      <c r="EF490" s="1166"/>
      <c r="EG490" s="1167"/>
      <c r="ET490" s="1166"/>
      <c r="EU490" s="1167"/>
      <c r="EV490" s="1166"/>
      <c r="EW490" s="1167"/>
      <c r="EX490" s="1166"/>
      <c r="EY490" s="1167"/>
      <c r="EZ490" s="1166"/>
      <c r="FA490" s="1167"/>
      <c r="FB490" s="1166"/>
      <c r="FC490" s="1167"/>
      <c r="FD490" s="1166"/>
      <c r="FE490" s="1167"/>
      <c r="FF490" s="420"/>
      <c r="FG490" s="420"/>
      <c r="FH490" s="420"/>
      <c r="FI490" s="420"/>
      <c r="FJ490" s="420"/>
      <c r="FK490" s="420"/>
      <c r="FL490" s="420"/>
      <c r="FM490" s="420"/>
      <c r="FN490" s="420"/>
      <c r="FO490" s="420"/>
      <c r="FP490" s="420"/>
      <c r="FQ490" s="420"/>
      <c r="FR490" s="1166"/>
      <c r="FS490" s="1167"/>
      <c r="FT490" s="1166"/>
      <c r="FU490" s="1167"/>
      <c r="FV490" s="1166"/>
      <c r="FW490" s="1167"/>
      <c r="FX490" s="1166"/>
      <c r="FY490" s="1167"/>
      <c r="FZ490" s="1166"/>
      <c r="GA490" s="1167"/>
      <c r="GB490" s="1166"/>
      <c r="GC490" s="1167"/>
      <c r="GE490" s="1152"/>
      <c r="GF490" s="1152"/>
      <c r="GG490" s="1161"/>
      <c r="GH490" s="1152"/>
      <c r="GI490" s="633" t="str">
        <f t="shared" ref="GI490:HR490" si="1302">IF(GI486="grey","grey",IF($GG489="grey","grey",IF(S490="","yellow",IF(COUNTIF($CW$6:$CW$7,S490)&gt;0,"","red"))))</f>
        <v>grey</v>
      </c>
      <c r="GJ490" s="633" t="str">
        <f t="shared" si="1302"/>
        <v>grey</v>
      </c>
      <c r="GK490" s="633" t="str">
        <f t="shared" si="1302"/>
        <v>grey</v>
      </c>
      <c r="GL490" s="633" t="str">
        <f t="shared" si="1302"/>
        <v>grey</v>
      </c>
      <c r="GM490" s="633" t="str">
        <f t="shared" si="1302"/>
        <v>grey</v>
      </c>
      <c r="GN490" s="633" t="str">
        <f t="shared" si="1302"/>
        <v>grey</v>
      </c>
      <c r="GO490" s="633" t="str">
        <f t="shared" si="1302"/>
        <v>grey</v>
      </c>
      <c r="GP490" s="633" t="str">
        <f t="shared" si="1302"/>
        <v>grey</v>
      </c>
      <c r="GQ490" s="633" t="str">
        <f t="shared" si="1302"/>
        <v>grey</v>
      </c>
      <c r="GR490" s="633" t="str">
        <f t="shared" si="1302"/>
        <v>grey</v>
      </c>
      <c r="GS490" s="633" t="str">
        <f t="shared" si="1302"/>
        <v>grey</v>
      </c>
      <c r="GT490" s="633" t="str">
        <f t="shared" si="1302"/>
        <v>grey</v>
      </c>
      <c r="GU490" s="633" t="str">
        <f t="shared" si="1302"/>
        <v>grey</v>
      </c>
      <c r="GV490" s="633" t="str">
        <f t="shared" si="1302"/>
        <v>grey</v>
      </c>
      <c r="GW490" s="633" t="str">
        <f t="shared" si="1302"/>
        <v>grey</v>
      </c>
      <c r="GX490" s="633" t="str">
        <f t="shared" si="1302"/>
        <v>grey</v>
      </c>
      <c r="GY490" s="633" t="str">
        <f t="shared" si="1302"/>
        <v>grey</v>
      </c>
      <c r="GZ490" s="633" t="str">
        <f t="shared" si="1302"/>
        <v>grey</v>
      </c>
      <c r="HA490" s="633" t="str">
        <f t="shared" si="1302"/>
        <v>grey</v>
      </c>
      <c r="HB490" s="633" t="str">
        <f t="shared" si="1302"/>
        <v>grey</v>
      </c>
      <c r="HC490" s="633" t="str">
        <f t="shared" si="1302"/>
        <v>grey</v>
      </c>
      <c r="HD490" s="633" t="str">
        <f t="shared" si="1302"/>
        <v>grey</v>
      </c>
      <c r="HE490" s="633" t="str">
        <f t="shared" si="1302"/>
        <v>grey</v>
      </c>
      <c r="HF490" s="633" t="str">
        <f t="shared" si="1302"/>
        <v>grey</v>
      </c>
      <c r="HG490" s="633" t="str">
        <f t="shared" si="1302"/>
        <v>grey</v>
      </c>
      <c r="HH490" s="633" t="str">
        <f t="shared" si="1302"/>
        <v>grey</v>
      </c>
      <c r="HI490" s="633" t="str">
        <f t="shared" si="1302"/>
        <v>grey</v>
      </c>
      <c r="HJ490" s="633" t="str">
        <f t="shared" si="1302"/>
        <v>grey</v>
      </c>
      <c r="HK490" s="633" t="str">
        <f t="shared" si="1302"/>
        <v>grey</v>
      </c>
      <c r="HL490" s="633" t="str">
        <f t="shared" si="1302"/>
        <v>grey</v>
      </c>
      <c r="HM490" s="633" t="str">
        <f t="shared" si="1302"/>
        <v>grey</v>
      </c>
      <c r="HN490" s="633" t="str">
        <f t="shared" si="1302"/>
        <v>grey</v>
      </c>
      <c r="HO490" s="633" t="str">
        <f t="shared" si="1302"/>
        <v>grey</v>
      </c>
      <c r="HP490" s="633" t="str">
        <f t="shared" si="1302"/>
        <v>grey</v>
      </c>
      <c r="HQ490" s="633" t="str">
        <f t="shared" si="1302"/>
        <v>grey</v>
      </c>
      <c r="HR490" s="633" t="str">
        <f t="shared" si="1302"/>
        <v>grey</v>
      </c>
      <c r="HS490" s="1163"/>
      <c r="HT490" s="1152"/>
      <c r="HU490" s="1161"/>
    </row>
    <row r="491" spans="2:229">
      <c r="B491" s="34" t="s">
        <v>57</v>
      </c>
      <c r="C491" s="35"/>
      <c r="D491" s="34" t="s">
        <v>57</v>
      </c>
      <c r="E491" s="35"/>
      <c r="F491" s="34" t="s">
        <v>57</v>
      </c>
      <c r="G491" s="35"/>
      <c r="H491" s="34" t="s">
        <v>57</v>
      </c>
      <c r="I491" s="35"/>
      <c r="J491" s="34" t="s">
        <v>57</v>
      </c>
      <c r="K491" s="35"/>
      <c r="L491" s="34" t="s">
        <v>57</v>
      </c>
      <c r="M491" s="35"/>
      <c r="N491" s="30"/>
      <c r="O491" s="1151">
        <v>2</v>
      </c>
      <c r="P491" s="1151" t="str">
        <f>IFERROR(INDEX(内線情報!$C$5:$C$54,MATCH($Q491,内線情報!$B$5:$B$54,0)),"")&amp;""</f>
        <v/>
      </c>
      <c r="Q491" s="1160"/>
      <c r="R491" s="1151" t="str">
        <f>IFERROR(INDEX(内線情報!$D$5:$D$54,MATCH($Q491,内線情報!$B$5:$B$54,0)),"")&amp;""</f>
        <v/>
      </c>
      <c r="S491" s="634" t="s">
        <v>643</v>
      </c>
      <c r="T491" s="634" t="s">
        <v>643</v>
      </c>
      <c r="U491" s="634" t="s">
        <v>643</v>
      </c>
      <c r="V491" s="634" t="s">
        <v>643</v>
      </c>
      <c r="W491" s="634" t="s">
        <v>643</v>
      </c>
      <c r="X491" s="634" t="s">
        <v>643</v>
      </c>
      <c r="Y491" s="634" t="s">
        <v>643</v>
      </c>
      <c r="Z491" s="634" t="s">
        <v>643</v>
      </c>
      <c r="AA491" s="634" t="s">
        <v>643</v>
      </c>
      <c r="AB491" s="634" t="s">
        <v>643</v>
      </c>
      <c r="AC491" s="634" t="s">
        <v>643</v>
      </c>
      <c r="AD491" s="634" t="s">
        <v>643</v>
      </c>
      <c r="AE491" s="634" t="s">
        <v>643</v>
      </c>
      <c r="AF491" s="634" t="s">
        <v>643</v>
      </c>
      <c r="AG491" s="634" t="s">
        <v>643</v>
      </c>
      <c r="AH491" s="634" t="s">
        <v>643</v>
      </c>
      <c r="AI491" s="634" t="s">
        <v>643</v>
      </c>
      <c r="AJ491" s="634" t="s">
        <v>643</v>
      </c>
      <c r="AK491" s="634" t="s">
        <v>643</v>
      </c>
      <c r="AL491" s="634" t="s">
        <v>643</v>
      </c>
      <c r="AM491" s="634" t="s">
        <v>643</v>
      </c>
      <c r="AN491" s="634" t="s">
        <v>643</v>
      </c>
      <c r="AO491" s="634" t="s">
        <v>643</v>
      </c>
      <c r="AP491" s="634" t="s">
        <v>643</v>
      </c>
      <c r="AQ491" s="634" t="s">
        <v>643</v>
      </c>
      <c r="AR491" s="634" t="s">
        <v>643</v>
      </c>
      <c r="AS491" s="634" t="s">
        <v>643</v>
      </c>
      <c r="AT491" s="634" t="s">
        <v>643</v>
      </c>
      <c r="AU491" s="634" t="s">
        <v>643</v>
      </c>
      <c r="AV491" s="634" t="s">
        <v>643</v>
      </c>
      <c r="AW491" s="634" t="s">
        <v>643</v>
      </c>
      <c r="AX491" s="634" t="s">
        <v>643</v>
      </c>
      <c r="AY491" s="634" t="s">
        <v>643</v>
      </c>
      <c r="AZ491" s="634" t="s">
        <v>643</v>
      </c>
      <c r="BA491" s="634" t="s">
        <v>643</v>
      </c>
      <c r="BB491" s="634" t="s">
        <v>643</v>
      </c>
      <c r="BC491" s="1178" t="s">
        <v>643</v>
      </c>
      <c r="BD491" s="1151" t="str">
        <f>IFERROR(IF(Q491="","",IF(ISBLANK(INDEX(内線情報!$G$5:$G$54,Q491)),1,DS491)),"")&amp;""</f>
        <v/>
      </c>
      <c r="BE491" s="1180"/>
      <c r="BU491" s="50"/>
      <c r="BV491" s="50"/>
      <c r="BW491" s="50"/>
      <c r="CG491" s="50"/>
      <c r="CH491" s="50"/>
      <c r="CI491" s="50"/>
      <c r="DA491" s="34" t="str">
        <f>IF(DA490="grey","grey",IF(B491="","yellow",IF(COUNTIF($BG$6:$BG$39,B491)&gt;0,"","red")))</f>
        <v>grey</v>
      </c>
      <c r="DB491" s="35" t="str">
        <f ca="1">IF(DA490="grey","grey",IFERROR(IF(COUNTIF(INDIRECT(B491),SUBSTITUTE(C491,"*","~")),EU491,"red"),IF(AND(C491&lt;&gt;$BG$7,C491&lt;&gt;$BG$8,C491&lt;&gt;$BG$9,C491&lt;&gt;$BG$10,C491&lt;&gt;$BG$11,C491&lt;&gt;$BG$12,C491&lt;&gt;$BG$13),"grey",EU491)))</f>
        <v>grey</v>
      </c>
      <c r="DC491" s="34" t="str">
        <f>IF(DC490="grey","grey",IF(D491="","yellow",IF(COUNTIF($BG$6:$BG$39,D491)&gt;0,"","red")))</f>
        <v>grey</v>
      </c>
      <c r="DD491" s="35" t="str">
        <f ca="1">IF(DC490="grey","grey",IFERROR(IF(COUNTIF(INDIRECT(D491),SUBSTITUTE(E491,"*","~")),EW491,"red"),IF(AND(E491&lt;&gt;$BG$7,E491&lt;&gt;$BG$8,E491&lt;&gt;$BG$9,E491&lt;&gt;$BG$10,E491&lt;&gt;$BG$11,E491&lt;&gt;$BG$12,E491&lt;&gt;$BG$13),"grey",EW491)))</f>
        <v>grey</v>
      </c>
      <c r="DE491" s="34" t="str">
        <f>IF(DE490="grey","grey",IF(F491="","yellow",IF(COUNTIF($BG$6:$BG$39,F491)&gt;0,"","red")))</f>
        <v>grey</v>
      </c>
      <c r="DF491" s="35" t="str">
        <f ca="1">IF(DE490="grey","grey",IFERROR(IF(COUNTIF(INDIRECT(F491),SUBSTITUTE(G491,"*","~")),EY491,"red"),IF(AND(G491&lt;&gt;$BG$7,G491&lt;&gt;$BG$8,G491&lt;&gt;$BG$9,G491&lt;&gt;$BG$10,G491&lt;&gt;$BG$11,G491&lt;&gt;$BG$12,G491&lt;&gt;$BG$13),"grey",EY491)))</f>
        <v>grey</v>
      </c>
      <c r="DG491" s="34" t="str">
        <f>IF(DG490="grey","grey",IF(H491="","yellow",IF(COUNTIF($BG$6:$BG$39,H491)&gt;0,"","red")))</f>
        <v>grey</v>
      </c>
      <c r="DH491" s="35" t="str">
        <f ca="1">IF(DG490="grey","grey",IFERROR(IF(COUNTIF(INDIRECT(H491),SUBSTITUTE(I491,"*","~")),FA491,"red"),IF(AND(I491&lt;&gt;$BG$7,I491&lt;&gt;$BG$8,I491&lt;&gt;$BG$9,I491&lt;&gt;$BG$10,I491&lt;&gt;$BG$11,I491&lt;&gt;$BG$12,I491&lt;&gt;$BG$13),"grey",FA491)))</f>
        <v>grey</v>
      </c>
      <c r="DI491" s="34" t="str">
        <f>IF(DI490="grey","grey",IF(J491="","yellow",IF(COUNTIF($BG$6:$BG$39,J491)&gt;0,"","red")))</f>
        <v>grey</v>
      </c>
      <c r="DJ491" s="35" t="str">
        <f ca="1">IF(DI490="grey","grey",IFERROR(IF(COUNTIF(INDIRECT(J491),SUBSTITUTE(K491,"*","~")),FC491,"red"),IF(AND(K491&lt;&gt;$BG$7,K491&lt;&gt;$BG$8,K491&lt;&gt;$BG$9,K491&lt;&gt;$BG$10,K491&lt;&gt;$BG$11,K491&lt;&gt;$BG$12,K491&lt;&gt;$BG$13),"grey",FC491)))</f>
        <v>grey</v>
      </c>
      <c r="DK491" s="34" t="str">
        <f>IF(DK490="grey","grey",IF(L491="","yellow",IF(COUNTIF($BG$6:$BG$39,L491)&gt;0,"","red")))</f>
        <v>grey</v>
      </c>
      <c r="DL491" s="35" t="str">
        <f ca="1">IF(DK490="grey","grey",IFERROR(IF(COUNTIF(INDIRECT(L491),SUBSTITUTE(M491,"*","~")),FE491,"red"),IF(AND(M491&lt;&gt;$BG$7,M491&lt;&gt;$BG$8,M491&lt;&gt;$BG$9,M491&lt;&gt;$BG$10,M491&lt;&gt;$BG$11,M491&lt;&gt;$BG$12,M491&lt;&gt;$BG$13),"grey",FE491)))</f>
        <v>grey</v>
      </c>
      <c r="DM491" s="22" t="str">
        <f>IFERROR(INDEX(内線情報!$BL$5:$BL$41,MATCH(R491,内線情報!$AI$5:$AI$43,0),1),"")</f>
        <v/>
      </c>
      <c r="DS491" s="1141" t="e">
        <f>INDEX(内線情報!$G$5:$G$54,MATCH(Q491,DK,0))</f>
        <v>#N/A</v>
      </c>
      <c r="DV491" s="34" t="str">
        <f>CONCATENATE(B491,C491)</f>
        <v>未使用</v>
      </c>
      <c r="DW491" s="35"/>
      <c r="DX491" s="34" t="str">
        <f>CONCATENATE(D491,E491)</f>
        <v>未使用</v>
      </c>
      <c r="DY491" s="35"/>
      <c r="DZ491" s="34" t="str">
        <f>CONCATENATE(F491,G491)</f>
        <v>未使用</v>
      </c>
      <c r="EA491" s="35"/>
      <c r="EB491" s="34" t="str">
        <f>CONCATENATE(H491,I491)</f>
        <v>未使用</v>
      </c>
      <c r="EC491" s="35"/>
      <c r="ED491" s="34" t="str">
        <f>CONCATENATE(J491,K491)</f>
        <v>未使用</v>
      </c>
      <c r="EE491" s="35"/>
      <c r="EF491" s="34" t="str">
        <f>CONCATENATE(L491,M491)</f>
        <v>未使用</v>
      </c>
      <c r="EG491" s="35"/>
      <c r="EH491" s="22">
        <f>COUNTIF($DV$6:$EG$34,DV491)</f>
        <v>18</v>
      </c>
      <c r="EJ491" s="22">
        <f>COUNTIF($DV$6:$EG$34,DX491)</f>
        <v>18</v>
      </c>
      <c r="EL491" s="22">
        <f>COUNTIF($DV$6:$EG$34,DZ491)</f>
        <v>18</v>
      </c>
      <c r="EN491" s="22">
        <f>COUNTIF($DV$6:$EG$34,EB491)</f>
        <v>18</v>
      </c>
      <c r="EP491" s="22">
        <f>COUNTIF($DV$6:$EG$34,ED491)</f>
        <v>18</v>
      </c>
      <c r="ER491" s="22">
        <f>COUNTIF($DV$6:$EG$34,EF491)</f>
        <v>18</v>
      </c>
      <c r="ET491" s="34" t="str">
        <f>IF(DV491="未使用","",IF(EH491&lt;2,"","red"))</f>
        <v/>
      </c>
      <c r="EU491" s="35" t="str">
        <f>IF(B491="ボックスキー","",IF(C491="","red",FS491))</f>
        <v>red</v>
      </c>
      <c r="EV491" s="34" t="str">
        <f>IF(DX491="未使用","",IF(EJ491&lt;2,"","red"))</f>
        <v/>
      </c>
      <c r="EW491" s="35" t="str">
        <f>IF(D491="ボックスキー","",IF(E491="","red",FU491))</f>
        <v>red</v>
      </c>
      <c r="EX491" s="34" t="str">
        <f>IF(DZ491="未使用","",IF(EL491&lt;2,"","red"))</f>
        <v/>
      </c>
      <c r="EY491" s="35" t="str">
        <f>IF(F491="ボックスキー","",IF(G491="","red",FW491))</f>
        <v>red</v>
      </c>
      <c r="EZ491" s="34" t="str">
        <f>IF(EB491="未使用","",IF(EN491&lt;2,"","red"))</f>
        <v/>
      </c>
      <c r="FA491" s="35" t="str">
        <f>IF(H491="ボックスキー","",IF(I491="","red",FY491))</f>
        <v>red</v>
      </c>
      <c r="FB491" s="34" t="str">
        <f>IF(ED491="未使用","",IF(EP491&lt;2,"","red"))</f>
        <v/>
      </c>
      <c r="FC491" s="35" t="str">
        <f>IF(J491="ボックスキー","",IF(K491="","red",GA491))</f>
        <v>red</v>
      </c>
      <c r="FD491" s="34" t="str">
        <f>IF(EF491="未使用","",IF(ER491&lt;2,"","red"))</f>
        <v/>
      </c>
      <c r="FE491" s="35" t="str">
        <f>IF(L491="ボックスキー","",IF(M491="","red",GC491))</f>
        <v>red</v>
      </c>
      <c r="FF491" s="419"/>
      <c r="FG491" s="419"/>
      <c r="FH491" s="419"/>
      <c r="FI491" s="419"/>
      <c r="FJ491" s="419"/>
      <c r="FK491" s="419"/>
      <c r="FL491" s="419"/>
      <c r="FM491" s="419"/>
      <c r="FN491" s="419"/>
      <c r="FO491" s="419"/>
      <c r="FP491" s="419"/>
      <c r="FQ491" s="419"/>
      <c r="FR491" s="34"/>
      <c r="FS491" s="35" t="str">
        <f>IF(B491=$FG$6,INDEX($FG$7:$FG$18,C491),IF(B491=$FH$6,INDEX($FH$7:$FH$12,C491),IF(B491=$FI$6,INDEX($FI$7:$FI$18,C491),IF(B491=$FJ$6,INDEX($FJ$7:$FJ$56,C491),"none"))))</f>
        <v>none</v>
      </c>
      <c r="FT491" s="34"/>
      <c r="FU491" s="35" t="str">
        <f>IF(D491=$FG$6,INDEX($FG$7:$FG$18,E491),IF(D491=$FH$6,INDEX($FH$7:$FH$12,E491),IF(D491=$FI$6,INDEX($FI$7:$FI$18,E491),IF(D491=$FJ$6,INDEX($FJ$7:$FJ$56,E491),"none"))))</f>
        <v>none</v>
      </c>
      <c r="FV491" s="34"/>
      <c r="FW491" s="35" t="str">
        <f>IF(F491=$FG$6,INDEX($FG$7:$FG$18,G491),IF(F491=$FH$6,INDEX($FH$7:$FH$12,G491),IF(F491=$FI$6,INDEX($FI$7:$FI$18,G491),IF(F491=$FJ$6,INDEX($FJ$7:$FJ$56,G491),"none"))))</f>
        <v>none</v>
      </c>
      <c r="FX491" s="34"/>
      <c r="FY491" s="35" t="str">
        <f>IF(H491=$FG$6,INDEX($FG$7:$FG$18,I491),IF(H491=$FH$6,INDEX($FH$7:$FH$12,I491),IF(H491=$FI$6,INDEX($FI$7:$FI$18,I491),IF(H491=$FJ$6,INDEX($FJ$7:$FJ$56,I491),"none"))))</f>
        <v>none</v>
      </c>
      <c r="FZ491" s="34"/>
      <c r="GA491" s="35" t="str">
        <f>IF(J491=$FG$6,INDEX($FG$7:$FG$18,K491),IF(J491=$FH$6,INDEX($FH$7:$FH$12,K491),IF(J491=$FI$6,INDEX($FI$7:$FI$18,K491),IF(J491=$FJ$6,INDEX($FJ$7:$FJ$56,K491),"none"))))</f>
        <v>none</v>
      </c>
      <c r="GB491" s="34"/>
      <c r="GC491" s="35" t="str">
        <f>IF(L491=$FG$6,INDEX($FG$7:$FG$18,M491),IF(L491=$FH$6,INDEX($FH$7:$FH$12,M491),IF(L491=$FI$6,INDEX($FI$7:$FI$18,M491),IF(L491=$FJ$6,INDEX($FJ$7:$FJ$56,M491),"none"))))</f>
        <v>none</v>
      </c>
      <c r="GE491" s="1151" t="str">
        <f>IF($GF491="grey","grey","")</f>
        <v>grey</v>
      </c>
      <c r="GF491" s="1151" t="str">
        <f>IF($GG491="grey","grey","")</f>
        <v>grey</v>
      </c>
      <c r="GG491" s="1160" t="str">
        <f>IF(Q491="","grey",IF(COUNTIF(Q:Q,Q491)&gt;1,"red",IF(COUNTIF(_DK,Q491)&gt;0,"","red")))</f>
        <v>grey</v>
      </c>
      <c r="GH491" s="1151" t="str">
        <f>IF($GF491="grey","grey","")</f>
        <v>grey</v>
      </c>
      <c r="GI491" s="633" t="str">
        <f t="shared" ref="GI491:HR491" si="1303">IF(GI486="grey","grey",IF($GG491="grey","grey",IF(S491="","yellow",IF(COUNTIF($CT$6:$CT$21,S491)&gt;0,"","red"))))</f>
        <v>grey</v>
      </c>
      <c r="GJ491" s="633" t="str">
        <f t="shared" si="1303"/>
        <v>grey</v>
      </c>
      <c r="GK491" s="633" t="str">
        <f t="shared" si="1303"/>
        <v>grey</v>
      </c>
      <c r="GL491" s="633" t="str">
        <f t="shared" si="1303"/>
        <v>grey</v>
      </c>
      <c r="GM491" s="633" t="str">
        <f t="shared" si="1303"/>
        <v>grey</v>
      </c>
      <c r="GN491" s="633" t="str">
        <f t="shared" si="1303"/>
        <v>grey</v>
      </c>
      <c r="GO491" s="633" t="str">
        <f t="shared" si="1303"/>
        <v>grey</v>
      </c>
      <c r="GP491" s="633" t="str">
        <f t="shared" si="1303"/>
        <v>grey</v>
      </c>
      <c r="GQ491" s="633" t="str">
        <f t="shared" si="1303"/>
        <v>grey</v>
      </c>
      <c r="GR491" s="633" t="str">
        <f t="shared" si="1303"/>
        <v>grey</v>
      </c>
      <c r="GS491" s="633" t="str">
        <f t="shared" si="1303"/>
        <v>grey</v>
      </c>
      <c r="GT491" s="633" t="str">
        <f t="shared" si="1303"/>
        <v>grey</v>
      </c>
      <c r="GU491" s="633" t="str">
        <f t="shared" si="1303"/>
        <v>grey</v>
      </c>
      <c r="GV491" s="633" t="str">
        <f t="shared" si="1303"/>
        <v>grey</v>
      </c>
      <c r="GW491" s="633" t="str">
        <f t="shared" si="1303"/>
        <v>grey</v>
      </c>
      <c r="GX491" s="633" t="str">
        <f t="shared" si="1303"/>
        <v>grey</v>
      </c>
      <c r="GY491" s="633" t="str">
        <f t="shared" si="1303"/>
        <v>grey</v>
      </c>
      <c r="GZ491" s="633" t="str">
        <f t="shared" si="1303"/>
        <v>grey</v>
      </c>
      <c r="HA491" s="633" t="str">
        <f t="shared" si="1303"/>
        <v>grey</v>
      </c>
      <c r="HB491" s="633" t="str">
        <f t="shared" si="1303"/>
        <v>grey</v>
      </c>
      <c r="HC491" s="633" t="str">
        <f t="shared" si="1303"/>
        <v>grey</v>
      </c>
      <c r="HD491" s="633" t="str">
        <f t="shared" si="1303"/>
        <v>grey</v>
      </c>
      <c r="HE491" s="633" t="str">
        <f t="shared" si="1303"/>
        <v>grey</v>
      </c>
      <c r="HF491" s="633" t="str">
        <f t="shared" si="1303"/>
        <v>grey</v>
      </c>
      <c r="HG491" s="633" t="str">
        <f t="shared" si="1303"/>
        <v>grey</v>
      </c>
      <c r="HH491" s="633" t="str">
        <f t="shared" si="1303"/>
        <v>grey</v>
      </c>
      <c r="HI491" s="633" t="str">
        <f t="shared" si="1303"/>
        <v>grey</v>
      </c>
      <c r="HJ491" s="633" t="str">
        <f t="shared" si="1303"/>
        <v>grey</v>
      </c>
      <c r="HK491" s="633" t="str">
        <f t="shared" si="1303"/>
        <v>grey</v>
      </c>
      <c r="HL491" s="633" t="str">
        <f t="shared" si="1303"/>
        <v>grey</v>
      </c>
      <c r="HM491" s="633" t="str">
        <f t="shared" si="1303"/>
        <v>grey</v>
      </c>
      <c r="HN491" s="633" t="str">
        <f t="shared" si="1303"/>
        <v>grey</v>
      </c>
      <c r="HO491" s="633" t="str">
        <f t="shared" si="1303"/>
        <v>grey</v>
      </c>
      <c r="HP491" s="633" t="str">
        <f t="shared" si="1303"/>
        <v>grey</v>
      </c>
      <c r="HQ491" s="633" t="str">
        <f t="shared" si="1303"/>
        <v>grey</v>
      </c>
      <c r="HR491" s="633" t="str">
        <f t="shared" si="1303"/>
        <v>grey</v>
      </c>
      <c r="HS491" s="1162" t="str">
        <f t="shared" ref="HS491" si="1304">IF($GG491="grey","grey",IF(BC491="","",IF(COUNTIF($CV$6:$CV$7,BC491)&gt;0,"","red")))</f>
        <v>grey</v>
      </c>
      <c r="HT491" s="1151" t="str">
        <f t="shared" ref="HT491:HU491" si="1305">IF($GG491="grey","grey","")</f>
        <v>grey</v>
      </c>
      <c r="HU491" s="1160" t="str">
        <f t="shared" si="1305"/>
        <v>grey</v>
      </c>
    </row>
    <row r="492" spans="2:229">
      <c r="B492" s="1175" t="str">
        <f>IFERROR(INDEX($DV:$DV,ROW()),"")&amp;""</f>
        <v/>
      </c>
      <c r="C492" s="1176"/>
      <c r="D492" s="1177" t="str">
        <f>IFERROR(INDEX($DX:$DX,ROW()),"")&amp;""</f>
        <v/>
      </c>
      <c r="E492" s="1176"/>
      <c r="F492" s="1175" t="str">
        <f>IFERROR(INDEX($DZ:$DZ,ROW()),"")&amp;""</f>
        <v/>
      </c>
      <c r="G492" s="1176"/>
      <c r="H492" s="1175" t="str">
        <f>IFERROR(INDEX($EB:$EB,ROW()),"")&amp;""</f>
        <v/>
      </c>
      <c r="I492" s="1176"/>
      <c r="J492" s="1175" t="str">
        <f>IFERROR(INDEX($ED:$ED,ROW()),"")&amp;""</f>
        <v/>
      </c>
      <c r="K492" s="1176"/>
      <c r="L492" s="1175" t="str">
        <f>IFERROR(INDEX($EF:$EF,ROW()),"")&amp;""</f>
        <v/>
      </c>
      <c r="M492" s="1176"/>
      <c r="N492" s="30"/>
      <c r="O492" s="1152"/>
      <c r="P492" s="1152"/>
      <c r="Q492" s="1161"/>
      <c r="R492" s="1152"/>
      <c r="S492" s="635" t="s">
        <v>643</v>
      </c>
      <c r="T492" s="635" t="s">
        <v>643</v>
      </c>
      <c r="U492" s="635" t="s">
        <v>643</v>
      </c>
      <c r="V492" s="635" t="s">
        <v>643</v>
      </c>
      <c r="W492" s="635" t="s">
        <v>643</v>
      </c>
      <c r="X492" s="635" t="s">
        <v>643</v>
      </c>
      <c r="Y492" s="635" t="s">
        <v>643</v>
      </c>
      <c r="Z492" s="635" t="s">
        <v>643</v>
      </c>
      <c r="AA492" s="635" t="s">
        <v>643</v>
      </c>
      <c r="AB492" s="635" t="s">
        <v>643</v>
      </c>
      <c r="AC492" s="635" t="s">
        <v>643</v>
      </c>
      <c r="AD492" s="635" t="s">
        <v>643</v>
      </c>
      <c r="AE492" s="635" t="s">
        <v>643</v>
      </c>
      <c r="AF492" s="635" t="s">
        <v>643</v>
      </c>
      <c r="AG492" s="635" t="s">
        <v>643</v>
      </c>
      <c r="AH492" s="635" t="s">
        <v>643</v>
      </c>
      <c r="AI492" s="635" t="s">
        <v>643</v>
      </c>
      <c r="AJ492" s="635" t="s">
        <v>643</v>
      </c>
      <c r="AK492" s="635" t="s">
        <v>643</v>
      </c>
      <c r="AL492" s="635" t="s">
        <v>643</v>
      </c>
      <c r="AM492" s="635" t="s">
        <v>643</v>
      </c>
      <c r="AN492" s="635" t="s">
        <v>643</v>
      </c>
      <c r="AO492" s="635" t="s">
        <v>643</v>
      </c>
      <c r="AP492" s="635" t="s">
        <v>643</v>
      </c>
      <c r="AQ492" s="635" t="s">
        <v>643</v>
      </c>
      <c r="AR492" s="635" t="s">
        <v>643</v>
      </c>
      <c r="AS492" s="635" t="s">
        <v>643</v>
      </c>
      <c r="AT492" s="635" t="s">
        <v>643</v>
      </c>
      <c r="AU492" s="635" t="s">
        <v>643</v>
      </c>
      <c r="AV492" s="635" t="s">
        <v>643</v>
      </c>
      <c r="AW492" s="635" t="s">
        <v>643</v>
      </c>
      <c r="AX492" s="635" t="s">
        <v>643</v>
      </c>
      <c r="AY492" s="635" t="s">
        <v>643</v>
      </c>
      <c r="AZ492" s="635" t="s">
        <v>643</v>
      </c>
      <c r="BA492" s="635" t="s">
        <v>643</v>
      </c>
      <c r="BB492" s="635" t="s">
        <v>643</v>
      </c>
      <c r="BC492" s="1179"/>
      <c r="BD492" s="1152"/>
      <c r="BE492" s="1181"/>
      <c r="BP492" s="50" t="e">
        <f>INDEX(番号!$CA$5:$CB$44,C491,2)</f>
        <v>#VALUE!</v>
      </c>
      <c r="BQ492" s="50" t="str">
        <f>IF(C491="","",IF(BP492="",INDEX(番号!$CA$44:$CB490,C491,2),BP492))</f>
        <v/>
      </c>
      <c r="BR492" s="50" t="e">
        <f>INDEX(番号!$CC$5:$CE$52,C491,3)</f>
        <v>#VALUE!</v>
      </c>
      <c r="BS492" s="50" t="str">
        <f>IF(C491="","",IF(BR492="0",INDEX(番号!$CC$5:$CE$52,C491,2),BR492))&amp;""</f>
        <v/>
      </c>
      <c r="BT492" s="50" t="e">
        <f>INDEX(番号!$CA$5:$CB$44,E491,2)</f>
        <v>#VALUE!</v>
      </c>
      <c r="BU492" s="50" t="str">
        <f>IF(E491="","",IF(BT492="",INDEX(番号!$CA$44:$CB490,E491,2),BT492))&amp;""</f>
        <v/>
      </c>
      <c r="BV492" s="50" t="e">
        <f>INDEX(番号!$CC$5:$CE$52,E491,3)</f>
        <v>#VALUE!</v>
      </c>
      <c r="BW492" s="50" t="str">
        <f>IF(E491="","",IF(BV492="0",INDEX(番号!$CC$5:$CE$52,E491,2),BV492))&amp;""</f>
        <v/>
      </c>
      <c r="BX492" s="50" t="e">
        <f>INDEX(番号!$CA$5:$CB$44,G491,2)</f>
        <v>#VALUE!</v>
      </c>
      <c r="BY492" s="50" t="str">
        <f>IF(G491="","",IF(BX492="",INDEX(番号!$CA$44:$CB490,G491,2),BX492))&amp;""</f>
        <v/>
      </c>
      <c r="BZ492" s="50" t="e">
        <f>INDEX(番号!$CC$5:$CE$52,G491,3)</f>
        <v>#VALUE!</v>
      </c>
      <c r="CA492" s="50" t="str">
        <f>IF(G491="","",IF(BZ492="0",INDEX(番号!$CC$5:$CE$52,G491,2),BZ492))&amp;""</f>
        <v/>
      </c>
      <c r="CB492" s="50" t="e">
        <f>INDEX(番号!$CA$5:$CB$44,I491,2)</f>
        <v>#VALUE!</v>
      </c>
      <c r="CC492" s="50" t="str">
        <f>IF(I491="","",IF(CB492="",INDEX(番号!$CA$44:$CB490,I491,2),CB492))&amp;""</f>
        <v/>
      </c>
      <c r="CD492" s="50" t="e">
        <f>INDEX(番号!$CC$5:$CE$52,I491,3)</f>
        <v>#VALUE!</v>
      </c>
      <c r="CE492" s="50" t="str">
        <f>IF(I491="","",IF(CD492="0",INDEX(番号!$CC$5:$CE$52,I491,2),CD492))&amp;""</f>
        <v/>
      </c>
      <c r="CF492" s="50" t="e">
        <f>INDEX(番号!$CA$5:$CB$44,K491,2)</f>
        <v>#VALUE!</v>
      </c>
      <c r="CG492" s="50" t="str">
        <f>IF(K491="","",IF(CF492="",INDEX(番号!$CA$5:$CB$44,K491,1),CF492))&amp;""</f>
        <v/>
      </c>
      <c r="CH492" s="50" t="e">
        <f>INDEX(番号!$CC$5:$CE$52,K491,3)</f>
        <v>#VALUE!</v>
      </c>
      <c r="CI492" s="50" t="str">
        <f>IF(K491="","",IF(CH492="0",INDEX(番号!$CC$5:$CE$52,K491,2),CH492))&amp;""</f>
        <v/>
      </c>
      <c r="CJ492" s="50" t="e">
        <f>INDEX(番号!$CA$5:$CB$44,M491,2)</f>
        <v>#VALUE!</v>
      </c>
      <c r="CK492" s="50" t="str">
        <f>IF(M491="","",IF(CJ492="",INDEX(番号!$CA$5:$CB$44,M491,1),CJ492))&amp;""</f>
        <v/>
      </c>
      <c r="CL492" s="50" t="e">
        <f>INDEX(番号!$CC$5:$CE$52,M491,3)</f>
        <v>#VALUE!</v>
      </c>
      <c r="CM492" s="50" t="str">
        <f>IF(M491="","",IF(CL492="0",INDEX(番号!$CC$5:$CE$52,M491,2),CL492))&amp;""</f>
        <v/>
      </c>
      <c r="DA492" s="1153" t="str">
        <f>IF(DA490="grey","grey","")</f>
        <v>grey</v>
      </c>
      <c r="DB492" s="1154"/>
      <c r="DC492" s="1153" t="str">
        <f>IF(DC490="grey","grey","")</f>
        <v>grey</v>
      </c>
      <c r="DD492" s="1154"/>
      <c r="DE492" s="1153" t="str">
        <f>IF(DE490="grey","grey","")</f>
        <v>grey</v>
      </c>
      <c r="DF492" s="1154"/>
      <c r="DG492" s="1153" t="str">
        <f>IF(DG490="grey","grey","")</f>
        <v>grey</v>
      </c>
      <c r="DH492" s="1154"/>
      <c r="DI492" s="1153" t="str">
        <f>IF(DI490="grey","grey","")</f>
        <v>grey</v>
      </c>
      <c r="DJ492" s="1154"/>
      <c r="DK492" s="1153" t="str">
        <f>IF(DK490="grey","grey","")</f>
        <v>grey</v>
      </c>
      <c r="DL492" s="1154"/>
      <c r="DM492" s="22" t="str">
        <f>IFERROR(INDEX(内線情報!$BL$5:$BL$41,MATCH(R492,内線情報!$AI$5:$AI$43,0),1),"")</f>
        <v/>
      </c>
      <c r="DS492" s="1141"/>
      <c r="DV492" s="1153" t="str">
        <f>IF(B491="DK",BQ492,IF(B491="NK",BS492,""))</f>
        <v/>
      </c>
      <c r="DW492" s="1154"/>
      <c r="DX492" s="1155" t="str">
        <f>IF(D491="DK",BU492,IF(D491="NK",BW492,""))</f>
        <v/>
      </c>
      <c r="DY492" s="1156"/>
      <c r="DZ492" s="1155" t="str">
        <f>IF(F491="DK",BY492,IF(F491="NK",CA492,""))</f>
        <v/>
      </c>
      <c r="EA492" s="1156"/>
      <c r="EB492" s="1155" t="str">
        <f>IF(H491="DK",CC492,IF(H491="NK",CE492,""))</f>
        <v/>
      </c>
      <c r="EC492" s="1156"/>
      <c r="ED492" s="1155" t="str">
        <f>IF(J491="DK",CG492,IF(J491="NK",CI492,""))</f>
        <v/>
      </c>
      <c r="EE492" s="1156"/>
      <c r="EF492" s="1155" t="str">
        <f>IF(L491="DK",CK492,IF(L491="NK",CM492,""))</f>
        <v/>
      </c>
      <c r="EG492" s="1156"/>
      <c r="ET492" s="1153"/>
      <c r="EU492" s="1154"/>
      <c r="EV492" s="1153"/>
      <c r="EW492" s="1154"/>
      <c r="EX492" s="1153"/>
      <c r="EY492" s="1154"/>
      <c r="EZ492" s="1153"/>
      <c r="FA492" s="1154"/>
      <c r="FB492" s="1153"/>
      <c r="FC492" s="1154"/>
      <c r="FD492" s="1153"/>
      <c r="FE492" s="1154"/>
      <c r="FF492" s="411"/>
      <c r="FG492" s="411"/>
      <c r="FH492" s="411"/>
      <c r="FI492" s="411"/>
      <c r="FJ492" s="411"/>
      <c r="FK492" s="411"/>
      <c r="FL492" s="411"/>
      <c r="FM492" s="411"/>
      <c r="FN492" s="411"/>
      <c r="FO492" s="411"/>
      <c r="FP492" s="411"/>
      <c r="FQ492" s="411"/>
      <c r="FR492" s="1153"/>
      <c r="FS492" s="1154"/>
      <c r="FT492" s="1153"/>
      <c r="FU492" s="1154"/>
      <c r="FV492" s="1153"/>
      <c r="FW492" s="1154"/>
      <c r="FX492" s="1153"/>
      <c r="FY492" s="1154"/>
      <c r="FZ492" s="1153"/>
      <c r="GA492" s="1154"/>
      <c r="GB492" s="1153"/>
      <c r="GC492" s="1154"/>
      <c r="GE492" s="1152"/>
      <c r="GF492" s="1152"/>
      <c r="GG492" s="1161"/>
      <c r="GH492" s="1152"/>
      <c r="GI492" s="633" t="str">
        <f t="shared" ref="GI492:HR492" si="1306">IF(GI486="grey","grey",IF($GG491="grey","grey",IF(S492="","yellow",IF(COUNTIF($CW$6:$CW$7,S492)&gt;0,"","red"))))</f>
        <v>grey</v>
      </c>
      <c r="GJ492" s="633" t="str">
        <f t="shared" si="1306"/>
        <v>grey</v>
      </c>
      <c r="GK492" s="633" t="str">
        <f t="shared" si="1306"/>
        <v>grey</v>
      </c>
      <c r="GL492" s="633" t="str">
        <f t="shared" si="1306"/>
        <v>grey</v>
      </c>
      <c r="GM492" s="633" t="str">
        <f t="shared" si="1306"/>
        <v>grey</v>
      </c>
      <c r="GN492" s="633" t="str">
        <f t="shared" si="1306"/>
        <v>grey</v>
      </c>
      <c r="GO492" s="633" t="str">
        <f t="shared" si="1306"/>
        <v>grey</v>
      </c>
      <c r="GP492" s="633" t="str">
        <f t="shared" si="1306"/>
        <v>grey</v>
      </c>
      <c r="GQ492" s="633" t="str">
        <f t="shared" si="1306"/>
        <v>grey</v>
      </c>
      <c r="GR492" s="633" t="str">
        <f t="shared" si="1306"/>
        <v>grey</v>
      </c>
      <c r="GS492" s="633" t="str">
        <f t="shared" si="1306"/>
        <v>grey</v>
      </c>
      <c r="GT492" s="633" t="str">
        <f t="shared" si="1306"/>
        <v>grey</v>
      </c>
      <c r="GU492" s="633" t="str">
        <f t="shared" si="1306"/>
        <v>grey</v>
      </c>
      <c r="GV492" s="633" t="str">
        <f t="shared" si="1306"/>
        <v>grey</v>
      </c>
      <c r="GW492" s="633" t="str">
        <f t="shared" si="1306"/>
        <v>grey</v>
      </c>
      <c r="GX492" s="633" t="str">
        <f t="shared" si="1306"/>
        <v>grey</v>
      </c>
      <c r="GY492" s="633" t="str">
        <f t="shared" si="1306"/>
        <v>grey</v>
      </c>
      <c r="GZ492" s="633" t="str">
        <f t="shared" si="1306"/>
        <v>grey</v>
      </c>
      <c r="HA492" s="633" t="str">
        <f t="shared" si="1306"/>
        <v>grey</v>
      </c>
      <c r="HB492" s="633" t="str">
        <f t="shared" si="1306"/>
        <v>grey</v>
      </c>
      <c r="HC492" s="633" t="str">
        <f t="shared" si="1306"/>
        <v>grey</v>
      </c>
      <c r="HD492" s="633" t="str">
        <f t="shared" si="1306"/>
        <v>grey</v>
      </c>
      <c r="HE492" s="633" t="str">
        <f t="shared" si="1306"/>
        <v>grey</v>
      </c>
      <c r="HF492" s="633" t="str">
        <f t="shared" si="1306"/>
        <v>grey</v>
      </c>
      <c r="HG492" s="633" t="str">
        <f t="shared" si="1306"/>
        <v>grey</v>
      </c>
      <c r="HH492" s="633" t="str">
        <f t="shared" si="1306"/>
        <v>grey</v>
      </c>
      <c r="HI492" s="633" t="str">
        <f t="shared" si="1306"/>
        <v>grey</v>
      </c>
      <c r="HJ492" s="633" t="str">
        <f t="shared" si="1306"/>
        <v>grey</v>
      </c>
      <c r="HK492" s="633" t="str">
        <f t="shared" si="1306"/>
        <v>grey</v>
      </c>
      <c r="HL492" s="633" t="str">
        <f t="shared" si="1306"/>
        <v>grey</v>
      </c>
      <c r="HM492" s="633" t="str">
        <f t="shared" si="1306"/>
        <v>grey</v>
      </c>
      <c r="HN492" s="633" t="str">
        <f t="shared" si="1306"/>
        <v>grey</v>
      </c>
      <c r="HO492" s="633" t="str">
        <f t="shared" si="1306"/>
        <v>grey</v>
      </c>
      <c r="HP492" s="633" t="str">
        <f t="shared" si="1306"/>
        <v>grey</v>
      </c>
      <c r="HQ492" s="633" t="str">
        <f t="shared" si="1306"/>
        <v>grey</v>
      </c>
      <c r="HR492" s="633" t="str">
        <f t="shared" si="1306"/>
        <v>grey</v>
      </c>
      <c r="HS492" s="1163"/>
      <c r="HT492" s="1152"/>
      <c r="HU492" s="1161"/>
    </row>
    <row r="493" spans="2:229">
      <c r="B493" s="1175" t="str">
        <f>IFERROR(INDEX($DV:$DV,ROW()),"")&amp;""</f>
        <v/>
      </c>
      <c r="C493" s="1176"/>
      <c r="D493" s="1177" t="str">
        <f>IFERROR(INDEX($DX:$DX,ROW()),"")&amp;""</f>
        <v/>
      </c>
      <c r="E493" s="1176"/>
      <c r="F493" s="1175" t="str">
        <f>IFERROR(INDEX($DZ:$DZ,ROW()),"")&amp;""</f>
        <v/>
      </c>
      <c r="G493" s="1176"/>
      <c r="H493" s="1175" t="str">
        <f>IFERROR(INDEX($EB:$EB,ROW()),"")&amp;""</f>
        <v/>
      </c>
      <c r="I493" s="1176"/>
      <c r="J493" s="1175" t="str">
        <f>IFERROR(INDEX($ED:$ED,ROW()),"")&amp;""</f>
        <v/>
      </c>
      <c r="K493" s="1176"/>
      <c r="L493" s="1175" t="str">
        <f>IFERROR(INDEX($EF:$EF,ROW()),"")&amp;""</f>
        <v/>
      </c>
      <c r="M493" s="1176"/>
      <c r="N493" s="30"/>
      <c r="O493" s="1151">
        <v>3</v>
      </c>
      <c r="P493" s="1151" t="str">
        <f>IFERROR(INDEX(内線情報!$C$5:$C$54,MATCH($Q493,内線情報!$B$5:$B$54,0)),"")&amp;""</f>
        <v/>
      </c>
      <c r="Q493" s="1160"/>
      <c r="R493" s="1151" t="str">
        <f>IFERROR(INDEX(内線情報!$D$5:$D$54,MATCH($Q493,内線情報!$B$5:$B$54,0)),"")&amp;""</f>
        <v/>
      </c>
      <c r="S493" s="634" t="s">
        <v>643</v>
      </c>
      <c r="T493" s="634" t="s">
        <v>643</v>
      </c>
      <c r="U493" s="634" t="s">
        <v>643</v>
      </c>
      <c r="V493" s="634" t="s">
        <v>643</v>
      </c>
      <c r="W493" s="634" t="s">
        <v>643</v>
      </c>
      <c r="X493" s="634" t="s">
        <v>643</v>
      </c>
      <c r="Y493" s="634" t="s">
        <v>643</v>
      </c>
      <c r="Z493" s="634" t="s">
        <v>643</v>
      </c>
      <c r="AA493" s="634" t="s">
        <v>643</v>
      </c>
      <c r="AB493" s="634" t="s">
        <v>643</v>
      </c>
      <c r="AC493" s="634" t="s">
        <v>643</v>
      </c>
      <c r="AD493" s="634" t="s">
        <v>643</v>
      </c>
      <c r="AE493" s="634" t="s">
        <v>643</v>
      </c>
      <c r="AF493" s="634" t="s">
        <v>643</v>
      </c>
      <c r="AG493" s="634" t="s">
        <v>643</v>
      </c>
      <c r="AH493" s="634" t="s">
        <v>643</v>
      </c>
      <c r="AI493" s="634" t="s">
        <v>643</v>
      </c>
      <c r="AJ493" s="634" t="s">
        <v>643</v>
      </c>
      <c r="AK493" s="634" t="s">
        <v>643</v>
      </c>
      <c r="AL493" s="634" t="s">
        <v>643</v>
      </c>
      <c r="AM493" s="634" t="s">
        <v>643</v>
      </c>
      <c r="AN493" s="634" t="s">
        <v>643</v>
      </c>
      <c r="AO493" s="634" t="s">
        <v>643</v>
      </c>
      <c r="AP493" s="634" t="s">
        <v>643</v>
      </c>
      <c r="AQ493" s="634" t="s">
        <v>643</v>
      </c>
      <c r="AR493" s="634" t="s">
        <v>643</v>
      </c>
      <c r="AS493" s="634" t="s">
        <v>643</v>
      </c>
      <c r="AT493" s="634" t="s">
        <v>643</v>
      </c>
      <c r="AU493" s="634" t="s">
        <v>643</v>
      </c>
      <c r="AV493" s="634" t="s">
        <v>643</v>
      </c>
      <c r="AW493" s="634" t="s">
        <v>643</v>
      </c>
      <c r="AX493" s="634" t="s">
        <v>643</v>
      </c>
      <c r="AY493" s="634" t="s">
        <v>643</v>
      </c>
      <c r="AZ493" s="634" t="s">
        <v>643</v>
      </c>
      <c r="BA493" s="634" t="s">
        <v>643</v>
      </c>
      <c r="BB493" s="634" t="s">
        <v>643</v>
      </c>
      <c r="BC493" s="1178" t="s">
        <v>643</v>
      </c>
      <c r="BD493" s="1151" t="str">
        <f>IFERROR(IF(Q493="","",IF(ISBLANK(INDEX(内線情報!$G$5:$G$54,Q493)),1,DS493)),"")&amp;""</f>
        <v/>
      </c>
      <c r="BE493" s="1180"/>
      <c r="BP493" s="50" t="s">
        <v>585</v>
      </c>
      <c r="BQ493" s="50" t="str">
        <f>IF(C491="","",INDEX(外線情報!$K$5:$K$16,C491,1))&amp;""</f>
        <v/>
      </c>
      <c r="BR493" s="50" t="s">
        <v>417</v>
      </c>
      <c r="BS493" s="50" t="str">
        <f>IF(C491="","",INDEX(NK･NKG!$CG$5:$CG$52,C491,1))&amp;""</f>
        <v/>
      </c>
      <c r="BT493" s="50" t="s">
        <v>585</v>
      </c>
      <c r="BU493" s="50" t="str">
        <f>IF(E491="","",INDEX(外線情報!$K$5:$K$16,E491,1))&amp;""</f>
        <v/>
      </c>
      <c r="BV493" s="50" t="s">
        <v>417</v>
      </c>
      <c r="BW493" s="50" t="str">
        <f>IF(E491="","",INDEX(NK･NKG!$CG$5:$CG$52,E491,1))&amp;""</f>
        <v/>
      </c>
      <c r="BX493" s="50" t="s">
        <v>585</v>
      </c>
      <c r="BY493" s="50" t="str">
        <f>IF(G491="","",INDEX(外線情報!$K$5:$K$16,G491,1))&amp;""</f>
        <v/>
      </c>
      <c r="BZ493" s="50" t="s">
        <v>417</v>
      </c>
      <c r="CA493" s="50" t="str">
        <f>IF(G491="","",INDEX(NK･NKG!$CG$5:$CG$52,G491,1))&amp;""</f>
        <v/>
      </c>
      <c r="CB493" s="50" t="s">
        <v>585</v>
      </c>
      <c r="CC493" s="50" t="str">
        <f>IF(I491="","",INDEX(外線情報!$K$5:$K$16,I491,1))&amp;""</f>
        <v/>
      </c>
      <c r="CD493" s="50" t="s">
        <v>417</v>
      </c>
      <c r="CE493" s="50" t="str">
        <f>IF(I491="","",INDEX(NK･NKG!$CG$5:$CG$52,I491,1))&amp;""</f>
        <v/>
      </c>
      <c r="CF493" s="50" t="s">
        <v>585</v>
      </c>
      <c r="CG493" s="50" t="str">
        <f>IF(K491="","",INDEX(外線情報!$K$5:$K$16,K491,1))&amp;""</f>
        <v/>
      </c>
      <c r="CH493" s="50" t="s">
        <v>417</v>
      </c>
      <c r="CI493" s="50" t="str">
        <f>IF(K491="","",INDEX(NK･NKG!$CG$5:$CG$52,K491,1))&amp;""</f>
        <v/>
      </c>
      <c r="CJ493" s="50" t="s">
        <v>585</v>
      </c>
      <c r="CK493" s="50" t="str">
        <f>IF(M491="","",INDEX(外線情報!$K$5:$K$16,M491,1))&amp;""</f>
        <v/>
      </c>
      <c r="CL493" s="50" t="s">
        <v>417</v>
      </c>
      <c r="CM493" s="50" t="str">
        <f>IF(M491="","",INDEX(NK･NKG!$CG$5:$CG$52,M491,1))&amp;""</f>
        <v/>
      </c>
      <c r="DA493" s="1153" t="str">
        <f t="shared" ref="DA493" si="1307">IF(DA490="grey","grey","")</f>
        <v>grey</v>
      </c>
      <c r="DB493" s="1154"/>
      <c r="DC493" s="1153" t="str">
        <f t="shared" ref="DC493" si="1308">IF(DC490="grey","grey","")</f>
        <v>grey</v>
      </c>
      <c r="DD493" s="1154"/>
      <c r="DE493" s="1153" t="str">
        <f t="shared" ref="DE493" si="1309">IF(DE490="grey","grey","")</f>
        <v>grey</v>
      </c>
      <c r="DF493" s="1154"/>
      <c r="DG493" s="1153" t="str">
        <f t="shared" ref="DG493" si="1310">IF(DG490="grey","grey","")</f>
        <v>grey</v>
      </c>
      <c r="DH493" s="1154"/>
      <c r="DI493" s="1153" t="str">
        <f t="shared" ref="DI493" si="1311">IF(DI490="grey","grey","")</f>
        <v>grey</v>
      </c>
      <c r="DJ493" s="1154"/>
      <c r="DK493" s="1153" t="str">
        <f t="shared" ref="DK493" si="1312">IF(DK490="grey","grey","")</f>
        <v>grey</v>
      </c>
      <c r="DL493" s="1154"/>
      <c r="DM493" s="22" t="str">
        <f>IFERROR(INDEX(内線情報!$BL$5:$BL$41,MATCH(R493,内線情報!$AI$5:$AI$43,0),1),"")</f>
        <v/>
      </c>
      <c r="DS493" s="1141" t="e">
        <f>INDEX(内線情報!$G$5:$G$54,MATCH(Q493,DK,0))</f>
        <v>#N/A</v>
      </c>
      <c r="DV493" s="1153" t="str">
        <f>IF(B491="IK",BQ493,IF(B491="NK",BS493,""))</f>
        <v/>
      </c>
      <c r="DW493" s="1154"/>
      <c r="DX493" s="1155" t="str">
        <f>IF(D491="IK",BU493,IF(D491="NK",BW493,""))</f>
        <v/>
      </c>
      <c r="DY493" s="1156"/>
      <c r="DZ493" s="1155" t="str">
        <f>IF(F491="IK",BY493,IF(F491="NK",CA493,""))</f>
        <v/>
      </c>
      <c r="EA493" s="1156"/>
      <c r="EB493" s="1155" t="str">
        <f>IF(H491="IK",CC493,IF(H491="NK",CE493,""))</f>
        <v/>
      </c>
      <c r="EC493" s="1156"/>
      <c r="ED493" s="1155" t="str">
        <f>IF(J491="IK",CG493,IF(J491="NK",CI493,""))</f>
        <v/>
      </c>
      <c r="EE493" s="1156"/>
      <c r="EF493" s="1155" t="str">
        <f>IF(L491="IK",CK493,IF(L491="NK",CM493,""))</f>
        <v/>
      </c>
      <c r="EG493" s="1156"/>
      <c r="ET493" s="1153"/>
      <c r="EU493" s="1154"/>
      <c r="EV493" s="1153"/>
      <c r="EW493" s="1154"/>
      <c r="EX493" s="1153"/>
      <c r="EY493" s="1154"/>
      <c r="EZ493" s="1153"/>
      <c r="FA493" s="1154"/>
      <c r="FB493" s="1153"/>
      <c r="FC493" s="1154"/>
      <c r="FD493" s="1153"/>
      <c r="FE493" s="1154"/>
      <c r="FF493" s="411"/>
      <c r="FG493" s="411"/>
      <c r="FH493" s="411"/>
      <c r="FI493" s="411"/>
      <c r="FJ493" s="411"/>
      <c r="FK493" s="411"/>
      <c r="FL493" s="411"/>
      <c r="FM493" s="411"/>
      <c r="FN493" s="411"/>
      <c r="FO493" s="411"/>
      <c r="FP493" s="411"/>
      <c r="FQ493" s="411"/>
      <c r="FR493" s="1153"/>
      <c r="FS493" s="1154"/>
      <c r="FT493" s="1153"/>
      <c r="FU493" s="1154"/>
      <c r="FV493" s="1153"/>
      <c r="FW493" s="1154"/>
      <c r="FX493" s="1153"/>
      <c r="FY493" s="1154"/>
      <c r="FZ493" s="1153"/>
      <c r="GA493" s="1154"/>
      <c r="GB493" s="1153"/>
      <c r="GC493" s="1154"/>
      <c r="GE493" s="1151" t="str">
        <f>IF($GF493="grey","grey","")</f>
        <v>grey</v>
      </c>
      <c r="GF493" s="1151" t="str">
        <f>IF($GG493="grey","grey","")</f>
        <v>grey</v>
      </c>
      <c r="GG493" s="1160" t="str">
        <f>IF(Q493="","grey",IF(COUNTIF(Q:Q,Q493)&gt;1,"red",IF(COUNTIF(_DK,Q493)&gt;0,"","red")))</f>
        <v>grey</v>
      </c>
      <c r="GH493" s="1151" t="str">
        <f>IF($GF493="grey","grey","")</f>
        <v>grey</v>
      </c>
      <c r="GI493" s="633" t="str">
        <f t="shared" ref="GI493:HR493" si="1313">IF(GI486="grey","grey",IF($GG493="grey","grey",IF(S493="","yellow",IF(COUNTIF($CT$6:$CT$21,S493)&gt;0,"","red"))))</f>
        <v>grey</v>
      </c>
      <c r="GJ493" s="633" t="str">
        <f t="shared" si="1313"/>
        <v>grey</v>
      </c>
      <c r="GK493" s="633" t="str">
        <f t="shared" si="1313"/>
        <v>grey</v>
      </c>
      <c r="GL493" s="633" t="str">
        <f t="shared" si="1313"/>
        <v>grey</v>
      </c>
      <c r="GM493" s="633" t="str">
        <f t="shared" si="1313"/>
        <v>grey</v>
      </c>
      <c r="GN493" s="633" t="str">
        <f t="shared" si="1313"/>
        <v>grey</v>
      </c>
      <c r="GO493" s="633" t="str">
        <f t="shared" si="1313"/>
        <v>grey</v>
      </c>
      <c r="GP493" s="633" t="str">
        <f t="shared" si="1313"/>
        <v>grey</v>
      </c>
      <c r="GQ493" s="633" t="str">
        <f t="shared" si="1313"/>
        <v>grey</v>
      </c>
      <c r="GR493" s="633" t="str">
        <f t="shared" si="1313"/>
        <v>grey</v>
      </c>
      <c r="GS493" s="633" t="str">
        <f t="shared" si="1313"/>
        <v>grey</v>
      </c>
      <c r="GT493" s="633" t="str">
        <f t="shared" si="1313"/>
        <v>grey</v>
      </c>
      <c r="GU493" s="633" t="str">
        <f t="shared" si="1313"/>
        <v>grey</v>
      </c>
      <c r="GV493" s="633" t="str">
        <f t="shared" si="1313"/>
        <v>grey</v>
      </c>
      <c r="GW493" s="633" t="str">
        <f t="shared" si="1313"/>
        <v>grey</v>
      </c>
      <c r="GX493" s="633" t="str">
        <f t="shared" si="1313"/>
        <v>grey</v>
      </c>
      <c r="GY493" s="633" t="str">
        <f t="shared" si="1313"/>
        <v>grey</v>
      </c>
      <c r="GZ493" s="633" t="str">
        <f t="shared" si="1313"/>
        <v>grey</v>
      </c>
      <c r="HA493" s="633" t="str">
        <f t="shared" si="1313"/>
        <v>grey</v>
      </c>
      <c r="HB493" s="633" t="str">
        <f t="shared" si="1313"/>
        <v>grey</v>
      </c>
      <c r="HC493" s="633" t="str">
        <f t="shared" si="1313"/>
        <v>grey</v>
      </c>
      <c r="HD493" s="633" t="str">
        <f t="shared" si="1313"/>
        <v>grey</v>
      </c>
      <c r="HE493" s="633" t="str">
        <f t="shared" si="1313"/>
        <v>grey</v>
      </c>
      <c r="HF493" s="633" t="str">
        <f t="shared" si="1313"/>
        <v>grey</v>
      </c>
      <c r="HG493" s="633" t="str">
        <f t="shared" si="1313"/>
        <v>grey</v>
      </c>
      <c r="HH493" s="633" t="str">
        <f t="shared" si="1313"/>
        <v>grey</v>
      </c>
      <c r="HI493" s="633" t="str">
        <f t="shared" si="1313"/>
        <v>grey</v>
      </c>
      <c r="HJ493" s="633" t="str">
        <f t="shared" si="1313"/>
        <v>grey</v>
      </c>
      <c r="HK493" s="633" t="str">
        <f t="shared" si="1313"/>
        <v>grey</v>
      </c>
      <c r="HL493" s="633" t="str">
        <f t="shared" si="1313"/>
        <v>grey</v>
      </c>
      <c r="HM493" s="633" t="str">
        <f t="shared" si="1313"/>
        <v>grey</v>
      </c>
      <c r="HN493" s="633" t="str">
        <f t="shared" si="1313"/>
        <v>grey</v>
      </c>
      <c r="HO493" s="633" t="str">
        <f t="shared" si="1313"/>
        <v>grey</v>
      </c>
      <c r="HP493" s="633" t="str">
        <f t="shared" si="1313"/>
        <v>grey</v>
      </c>
      <c r="HQ493" s="633" t="str">
        <f t="shared" si="1313"/>
        <v>grey</v>
      </c>
      <c r="HR493" s="633" t="str">
        <f t="shared" si="1313"/>
        <v>grey</v>
      </c>
      <c r="HS493" s="1162" t="str">
        <f t="shared" ref="HS493" si="1314">IF($GG493="grey","grey",IF(BC493="","",IF(COUNTIF($CV$6:$CV$7,BC493)&gt;0,"","red")))</f>
        <v>grey</v>
      </c>
      <c r="HT493" s="1151" t="str">
        <f t="shared" ref="HT493:HU493" si="1315">IF($GG493="grey","grey","")</f>
        <v>grey</v>
      </c>
      <c r="HU493" s="1160" t="str">
        <f t="shared" si="1315"/>
        <v>grey</v>
      </c>
    </row>
    <row r="494" spans="2:229">
      <c r="B494" s="1184" t="s">
        <v>1318</v>
      </c>
      <c r="C494" s="1185"/>
      <c r="D494" s="1182" t="s">
        <v>1318</v>
      </c>
      <c r="E494" s="1183"/>
      <c r="F494" s="1184" t="s">
        <v>1318</v>
      </c>
      <c r="G494" s="1185"/>
      <c r="H494" s="1182" t="s">
        <v>1318</v>
      </c>
      <c r="I494" s="1183"/>
      <c r="J494" s="1184" t="s">
        <v>1318</v>
      </c>
      <c r="K494" s="1185"/>
      <c r="L494" s="1182" t="s">
        <v>1318</v>
      </c>
      <c r="M494" s="1183"/>
      <c r="N494" s="30"/>
      <c r="O494" s="1152"/>
      <c r="P494" s="1152"/>
      <c r="Q494" s="1161"/>
      <c r="R494" s="1152"/>
      <c r="S494" s="635" t="s">
        <v>643</v>
      </c>
      <c r="T494" s="635" t="s">
        <v>643</v>
      </c>
      <c r="U494" s="635" t="s">
        <v>643</v>
      </c>
      <c r="V494" s="635" t="s">
        <v>643</v>
      </c>
      <c r="W494" s="635" t="s">
        <v>643</v>
      </c>
      <c r="X494" s="635" t="s">
        <v>643</v>
      </c>
      <c r="Y494" s="635" t="s">
        <v>643</v>
      </c>
      <c r="Z494" s="635" t="s">
        <v>643</v>
      </c>
      <c r="AA494" s="635" t="s">
        <v>643</v>
      </c>
      <c r="AB494" s="635" t="s">
        <v>643</v>
      </c>
      <c r="AC494" s="635" t="s">
        <v>643</v>
      </c>
      <c r="AD494" s="635" t="s">
        <v>643</v>
      </c>
      <c r="AE494" s="635" t="s">
        <v>643</v>
      </c>
      <c r="AF494" s="635" t="s">
        <v>643</v>
      </c>
      <c r="AG494" s="635" t="s">
        <v>643</v>
      </c>
      <c r="AH494" s="635" t="s">
        <v>643</v>
      </c>
      <c r="AI494" s="635" t="s">
        <v>643</v>
      </c>
      <c r="AJ494" s="635" t="s">
        <v>643</v>
      </c>
      <c r="AK494" s="635" t="s">
        <v>643</v>
      </c>
      <c r="AL494" s="635" t="s">
        <v>643</v>
      </c>
      <c r="AM494" s="635" t="s">
        <v>643</v>
      </c>
      <c r="AN494" s="635" t="s">
        <v>643</v>
      </c>
      <c r="AO494" s="635" t="s">
        <v>643</v>
      </c>
      <c r="AP494" s="635" t="s">
        <v>643</v>
      </c>
      <c r="AQ494" s="635" t="s">
        <v>643</v>
      </c>
      <c r="AR494" s="635" t="s">
        <v>643</v>
      </c>
      <c r="AS494" s="635" t="s">
        <v>643</v>
      </c>
      <c r="AT494" s="635" t="s">
        <v>643</v>
      </c>
      <c r="AU494" s="635" t="s">
        <v>643</v>
      </c>
      <c r="AV494" s="635" t="s">
        <v>643</v>
      </c>
      <c r="AW494" s="635" t="s">
        <v>643</v>
      </c>
      <c r="AX494" s="635" t="s">
        <v>643</v>
      </c>
      <c r="AY494" s="635" t="s">
        <v>643</v>
      </c>
      <c r="AZ494" s="635" t="s">
        <v>643</v>
      </c>
      <c r="BA494" s="635" t="s">
        <v>643</v>
      </c>
      <c r="BB494" s="635" t="s">
        <v>643</v>
      </c>
      <c r="BC494" s="1179"/>
      <c r="BD494" s="1152"/>
      <c r="BE494" s="1181"/>
      <c r="BW494" s="50"/>
      <c r="CH494" s="50"/>
      <c r="CI494" s="50"/>
      <c r="DA494" s="1153" t="str">
        <f>IF(DA490="grey","grey",IF(AND(B491&lt;&gt;$BG$7,B491&lt;&gt;$BG$9,B491&lt;&gt;$BG$13,B491&lt;&gt;$BG$12),"grey",IF(B494="","yellow",IF(COUNTIF($CN$6:$CN$32,B494)&gt;0,"","red"))))</f>
        <v>grey</v>
      </c>
      <c r="DB494" s="1154"/>
      <c r="DC494" s="1153" t="str">
        <f>IF(DC490="grey","grey",IF(AND(D491&lt;&gt;$BG$7,D491&lt;&gt;$BG$9,D491&lt;&gt;$BG$13,D491&lt;&gt;$BG$12),"grey",IF(D494="","yellow",IF(COUNTIF($CN$6:$CN$32,D494)&gt;0,"","red"))))</f>
        <v>grey</v>
      </c>
      <c r="DD494" s="1154"/>
      <c r="DE494" s="1164" t="str">
        <f>IF(DE490="grey","grey",IF(AND(F491&lt;&gt;$BG$7,F491&lt;&gt;$BG$9,F491&lt;&gt;$BG$13,F491&lt;&gt;$BG$12),"grey",IF(F494="","yellow",IF(COUNTIF($CN$6:$CN$32,F494)&gt;0,"","red"))))</f>
        <v>grey</v>
      </c>
      <c r="DF494" s="1165"/>
      <c r="DG494" s="1164" t="str">
        <f>IF(DG490="grey","grey",IF(AND(H491&lt;&gt;$BG$7,H491&lt;&gt;$BG$9,H491&lt;&gt;$BG$13,H491&lt;&gt;$BG$12),"grey",IF(H494="","yellow",IF(COUNTIF($CN$6:$CN$32,H494)&gt;0,"","red"))))</f>
        <v>grey</v>
      </c>
      <c r="DH494" s="1165"/>
      <c r="DI494" s="1164" t="str">
        <f>IF(DI490="grey","grey",IF(AND(J491&lt;&gt;$BG$7,J491&lt;&gt;$BG$9,J491&lt;&gt;$BG$13,J491&lt;&gt;$BG$12),"grey",IF(J494="","yellow",IF(COUNTIF($CN$6:$CN$32,J494)&gt;0,"","red"))))</f>
        <v>grey</v>
      </c>
      <c r="DJ494" s="1165"/>
      <c r="DK494" s="1164" t="str">
        <f>IF(DK490="grey","grey",IF(AND(L491&lt;&gt;$BG$7,L491&lt;&gt;$BG$9,L491&lt;&gt;$BG$13,L491&lt;&gt;$BG$12),"grey",IF(L494="","yellow",IF(COUNTIF($CN$6:$CN$32,L494)&gt;0,"","red"))))</f>
        <v>grey</v>
      </c>
      <c r="DL494" s="1165"/>
      <c r="DM494" s="22" t="str">
        <f>IFERROR(INDEX(内線情報!$BL$5:$BL$41,MATCH(R494,内線情報!$AI$5:$AI$43,0),1),"")</f>
        <v/>
      </c>
      <c r="DS494" s="1141"/>
      <c r="DV494" s="1153"/>
      <c r="DW494" s="1154"/>
      <c r="DX494" s="1153"/>
      <c r="DY494" s="1154"/>
      <c r="DZ494" s="1153"/>
      <c r="EA494" s="1154"/>
      <c r="EB494" s="1153"/>
      <c r="EC494" s="1154"/>
      <c r="ED494" s="1153"/>
      <c r="EE494" s="1154"/>
      <c r="EF494" s="1153"/>
      <c r="EG494" s="1154"/>
      <c r="ET494" s="1153"/>
      <c r="EU494" s="1154"/>
      <c r="EV494" s="1153"/>
      <c r="EW494" s="1154"/>
      <c r="EX494" s="1153"/>
      <c r="EY494" s="1154"/>
      <c r="EZ494" s="1153"/>
      <c r="FA494" s="1154"/>
      <c r="FB494" s="1153"/>
      <c r="FC494" s="1154"/>
      <c r="FD494" s="1153"/>
      <c r="FE494" s="1154"/>
      <c r="FF494" s="411"/>
      <c r="FG494" s="411"/>
      <c r="FH494" s="411"/>
      <c r="FI494" s="411"/>
      <c r="FJ494" s="411"/>
      <c r="FK494" s="411"/>
      <c r="FL494" s="411"/>
      <c r="FM494" s="411"/>
      <c r="FN494" s="411"/>
      <c r="FO494" s="411"/>
      <c r="FP494" s="411"/>
      <c r="FQ494" s="411"/>
      <c r="FR494" s="1153"/>
      <c r="FS494" s="1154"/>
      <c r="FT494" s="1153"/>
      <c r="FU494" s="1154"/>
      <c r="FV494" s="1153"/>
      <c r="FW494" s="1154"/>
      <c r="FX494" s="1153"/>
      <c r="FY494" s="1154"/>
      <c r="FZ494" s="1153"/>
      <c r="GA494" s="1154"/>
      <c r="GB494" s="1153"/>
      <c r="GC494" s="1154"/>
      <c r="GE494" s="1152"/>
      <c r="GF494" s="1152"/>
      <c r="GG494" s="1161"/>
      <c r="GH494" s="1152"/>
      <c r="GI494" s="633" t="str">
        <f t="shared" ref="GI494:HR494" si="1316">IF(GI486="grey","grey",IF($GG493="grey","grey",IF(S494="","yellow",IF(COUNTIF($CW$6:$CW$7,S494)&gt;0,"","red"))))</f>
        <v>grey</v>
      </c>
      <c r="GJ494" s="633" t="str">
        <f t="shared" si="1316"/>
        <v>grey</v>
      </c>
      <c r="GK494" s="633" t="str">
        <f t="shared" si="1316"/>
        <v>grey</v>
      </c>
      <c r="GL494" s="633" t="str">
        <f t="shared" si="1316"/>
        <v>grey</v>
      </c>
      <c r="GM494" s="633" t="str">
        <f t="shared" si="1316"/>
        <v>grey</v>
      </c>
      <c r="GN494" s="633" t="str">
        <f t="shared" si="1316"/>
        <v>grey</v>
      </c>
      <c r="GO494" s="633" t="str">
        <f t="shared" si="1316"/>
        <v>grey</v>
      </c>
      <c r="GP494" s="633" t="str">
        <f t="shared" si="1316"/>
        <v>grey</v>
      </c>
      <c r="GQ494" s="633" t="str">
        <f t="shared" si="1316"/>
        <v>grey</v>
      </c>
      <c r="GR494" s="633" t="str">
        <f t="shared" si="1316"/>
        <v>grey</v>
      </c>
      <c r="GS494" s="633" t="str">
        <f t="shared" si="1316"/>
        <v>grey</v>
      </c>
      <c r="GT494" s="633" t="str">
        <f t="shared" si="1316"/>
        <v>grey</v>
      </c>
      <c r="GU494" s="633" t="str">
        <f t="shared" si="1316"/>
        <v>grey</v>
      </c>
      <c r="GV494" s="633" t="str">
        <f t="shared" si="1316"/>
        <v>grey</v>
      </c>
      <c r="GW494" s="633" t="str">
        <f t="shared" si="1316"/>
        <v>grey</v>
      </c>
      <c r="GX494" s="633" t="str">
        <f t="shared" si="1316"/>
        <v>grey</v>
      </c>
      <c r="GY494" s="633" t="str">
        <f t="shared" si="1316"/>
        <v>grey</v>
      </c>
      <c r="GZ494" s="633" t="str">
        <f t="shared" si="1316"/>
        <v>grey</v>
      </c>
      <c r="HA494" s="633" t="str">
        <f t="shared" si="1316"/>
        <v>grey</v>
      </c>
      <c r="HB494" s="633" t="str">
        <f t="shared" si="1316"/>
        <v>grey</v>
      </c>
      <c r="HC494" s="633" t="str">
        <f t="shared" si="1316"/>
        <v>grey</v>
      </c>
      <c r="HD494" s="633" t="str">
        <f t="shared" si="1316"/>
        <v>grey</v>
      </c>
      <c r="HE494" s="633" t="str">
        <f t="shared" si="1316"/>
        <v>grey</v>
      </c>
      <c r="HF494" s="633" t="str">
        <f t="shared" si="1316"/>
        <v>grey</v>
      </c>
      <c r="HG494" s="633" t="str">
        <f t="shared" si="1316"/>
        <v>grey</v>
      </c>
      <c r="HH494" s="633" t="str">
        <f t="shared" si="1316"/>
        <v>grey</v>
      </c>
      <c r="HI494" s="633" t="str">
        <f t="shared" si="1316"/>
        <v>grey</v>
      </c>
      <c r="HJ494" s="633" t="str">
        <f t="shared" si="1316"/>
        <v>grey</v>
      </c>
      <c r="HK494" s="633" t="str">
        <f t="shared" si="1316"/>
        <v>grey</v>
      </c>
      <c r="HL494" s="633" t="str">
        <f t="shared" si="1316"/>
        <v>grey</v>
      </c>
      <c r="HM494" s="633" t="str">
        <f t="shared" si="1316"/>
        <v>grey</v>
      </c>
      <c r="HN494" s="633" t="str">
        <f t="shared" si="1316"/>
        <v>grey</v>
      </c>
      <c r="HO494" s="633" t="str">
        <f t="shared" si="1316"/>
        <v>grey</v>
      </c>
      <c r="HP494" s="633" t="str">
        <f t="shared" si="1316"/>
        <v>grey</v>
      </c>
      <c r="HQ494" s="633" t="str">
        <f t="shared" si="1316"/>
        <v>grey</v>
      </c>
      <c r="HR494" s="633" t="str">
        <f t="shared" si="1316"/>
        <v>grey</v>
      </c>
      <c r="HS494" s="1163"/>
      <c r="HT494" s="1152"/>
      <c r="HU494" s="1161"/>
    </row>
    <row r="495" spans="2:229">
      <c r="B495" s="1186" t="s">
        <v>297</v>
      </c>
      <c r="C495" s="1187"/>
      <c r="D495" s="1186" t="s">
        <v>298</v>
      </c>
      <c r="E495" s="1187"/>
      <c r="F495" s="1186" t="s">
        <v>299</v>
      </c>
      <c r="G495" s="1187"/>
      <c r="H495" s="1186" t="s">
        <v>300</v>
      </c>
      <c r="I495" s="1187"/>
      <c r="J495" s="1186" t="s">
        <v>301</v>
      </c>
      <c r="K495" s="1187"/>
      <c r="L495" s="1186" t="s">
        <v>302</v>
      </c>
      <c r="M495" s="1187"/>
      <c r="N495" s="30"/>
      <c r="O495" s="1151">
        <v>4</v>
      </c>
      <c r="P495" s="1151" t="str">
        <f>IFERROR(INDEX(内線情報!$C$5:$C$54,MATCH($Q495,内線情報!$B$5:$B$54,0)),"")&amp;""</f>
        <v/>
      </c>
      <c r="Q495" s="1160"/>
      <c r="R495" s="1151" t="str">
        <f>IFERROR(INDEX(内線情報!$D$5:$D$54,MATCH($Q495,内線情報!$B$5:$B$54,0)),"")&amp;""</f>
        <v/>
      </c>
      <c r="S495" s="634" t="s">
        <v>643</v>
      </c>
      <c r="T495" s="634" t="s">
        <v>643</v>
      </c>
      <c r="U495" s="634" t="s">
        <v>643</v>
      </c>
      <c r="V495" s="634" t="s">
        <v>643</v>
      </c>
      <c r="W495" s="634" t="s">
        <v>643</v>
      </c>
      <c r="X495" s="634" t="s">
        <v>643</v>
      </c>
      <c r="Y495" s="634" t="s">
        <v>643</v>
      </c>
      <c r="Z495" s="634" t="s">
        <v>643</v>
      </c>
      <c r="AA495" s="634" t="s">
        <v>643</v>
      </c>
      <c r="AB495" s="634" t="s">
        <v>643</v>
      </c>
      <c r="AC495" s="634" t="s">
        <v>643</v>
      </c>
      <c r="AD495" s="634" t="s">
        <v>643</v>
      </c>
      <c r="AE495" s="634" t="s">
        <v>643</v>
      </c>
      <c r="AF495" s="634" t="s">
        <v>643</v>
      </c>
      <c r="AG495" s="634" t="s">
        <v>643</v>
      </c>
      <c r="AH495" s="634" t="s">
        <v>643</v>
      </c>
      <c r="AI495" s="634" t="s">
        <v>643</v>
      </c>
      <c r="AJ495" s="634" t="s">
        <v>643</v>
      </c>
      <c r="AK495" s="634" t="s">
        <v>643</v>
      </c>
      <c r="AL495" s="634" t="s">
        <v>643</v>
      </c>
      <c r="AM495" s="634" t="s">
        <v>643</v>
      </c>
      <c r="AN495" s="634" t="s">
        <v>643</v>
      </c>
      <c r="AO495" s="634" t="s">
        <v>643</v>
      </c>
      <c r="AP495" s="634" t="s">
        <v>643</v>
      </c>
      <c r="AQ495" s="634" t="s">
        <v>643</v>
      </c>
      <c r="AR495" s="634" t="s">
        <v>643</v>
      </c>
      <c r="AS495" s="634" t="s">
        <v>643</v>
      </c>
      <c r="AT495" s="634" t="s">
        <v>643</v>
      </c>
      <c r="AU495" s="634" t="s">
        <v>643</v>
      </c>
      <c r="AV495" s="634" t="s">
        <v>643</v>
      </c>
      <c r="AW495" s="634" t="s">
        <v>643</v>
      </c>
      <c r="AX495" s="634" t="s">
        <v>643</v>
      </c>
      <c r="AY495" s="634" t="s">
        <v>643</v>
      </c>
      <c r="AZ495" s="634" t="s">
        <v>643</v>
      </c>
      <c r="BA495" s="634" t="s">
        <v>643</v>
      </c>
      <c r="BB495" s="634" t="s">
        <v>643</v>
      </c>
      <c r="BC495" s="1178" t="s">
        <v>643</v>
      </c>
      <c r="BD495" s="1151" t="str">
        <f>IFERROR(IF(Q495="","",IF(ISBLANK(INDEX(内線情報!$G$5:$G$54,Q495)),1,DS495)),"")&amp;""</f>
        <v/>
      </c>
      <c r="BE495" s="1180"/>
      <c r="BQ495" s="52"/>
      <c r="BS495" s="52"/>
      <c r="BU495" s="52"/>
      <c r="BV495" s="50"/>
      <c r="BW495" s="52"/>
      <c r="BY495" s="52"/>
      <c r="CA495" s="52"/>
      <c r="CC495" s="52"/>
      <c r="CE495" s="52"/>
      <c r="CG495" s="52"/>
      <c r="CH495" s="50"/>
      <c r="CI495" s="52"/>
      <c r="CK495" s="52"/>
      <c r="CM495" s="52"/>
      <c r="DA495" s="1166" t="str">
        <f>IFERROR(IF(COUNT(Q489:Q514)&gt;0,IF($DN488&lt;18,"grey",B495),"grey"),B495)</f>
        <v>grey</v>
      </c>
      <c r="DB495" s="1167"/>
      <c r="DC495" s="1166" t="str">
        <f>IFERROR(IF(COUNT(Q489:Q514)&gt;0,IF($DN488&lt;18,"grey",D495),"grey"),D495)</f>
        <v>grey</v>
      </c>
      <c r="DD495" s="1167"/>
      <c r="DE495" s="1166" t="str">
        <f>IFERROR(IF(COUNT(Q489:Q514)&gt;0,IF($DN488&lt;18,"grey",F495),"grey"),F495)</f>
        <v>grey</v>
      </c>
      <c r="DF495" s="1167"/>
      <c r="DG495" s="1166" t="str">
        <f>IFERROR(IF(COUNT(Q489:Q514)&gt;0,IF($DN488&lt;18,"grey",H495),"grey"),H495)</f>
        <v>grey</v>
      </c>
      <c r="DH495" s="1167"/>
      <c r="DI495" s="1166" t="str">
        <f>IFERROR(IF(COUNT(Q489:Q514)&gt;0,IF($DN488&lt;18,"grey",J495),"grey"),J495)</f>
        <v>grey</v>
      </c>
      <c r="DJ495" s="1167"/>
      <c r="DK495" s="1166" t="str">
        <f>IFERROR(IF(COUNT(Q489:Q514)&gt;0,IF($DN488&lt;18,"grey",L495),"grey"),L495)</f>
        <v>grey</v>
      </c>
      <c r="DL495" s="1167"/>
      <c r="DM495" s="22" t="str">
        <f>IFERROR(INDEX(内線情報!$BL$5:$BL$41,MATCH(R495,内線情報!$AI$5:$AI$43,0),1),"")</f>
        <v/>
      </c>
      <c r="DS495" s="1141" t="e">
        <f>INDEX(内線情報!$G$5:$G$54,MATCH(Q495,DK,0))</f>
        <v>#N/A</v>
      </c>
      <c r="DV495" s="1166"/>
      <c r="DW495" s="1167"/>
      <c r="DX495" s="1166"/>
      <c r="DY495" s="1167"/>
      <c r="DZ495" s="1166"/>
      <c r="EA495" s="1167"/>
      <c r="EB495" s="1166"/>
      <c r="EC495" s="1167"/>
      <c r="ED495" s="1166"/>
      <c r="EE495" s="1167"/>
      <c r="EF495" s="1166"/>
      <c r="EG495" s="1167"/>
      <c r="ET495" s="1166"/>
      <c r="EU495" s="1167"/>
      <c r="EV495" s="1166"/>
      <c r="EW495" s="1167"/>
      <c r="EX495" s="1166"/>
      <c r="EY495" s="1167"/>
      <c r="EZ495" s="1166"/>
      <c r="FA495" s="1167"/>
      <c r="FB495" s="1166"/>
      <c r="FC495" s="1167"/>
      <c r="FD495" s="1166"/>
      <c r="FE495" s="1167"/>
      <c r="FF495" s="420"/>
      <c r="FG495" s="420"/>
      <c r="FH495" s="420"/>
      <c r="FI495" s="420"/>
      <c r="FJ495" s="420"/>
      <c r="FK495" s="420"/>
      <c r="FL495" s="420"/>
      <c r="FM495" s="420"/>
      <c r="FN495" s="420"/>
      <c r="FO495" s="420"/>
      <c r="FP495" s="420"/>
      <c r="FQ495" s="420"/>
      <c r="FR495" s="1166"/>
      <c r="FS495" s="1167"/>
      <c r="FT495" s="1166"/>
      <c r="FU495" s="1167"/>
      <c r="FV495" s="1166"/>
      <c r="FW495" s="1167"/>
      <c r="FX495" s="1166"/>
      <c r="FY495" s="1167"/>
      <c r="FZ495" s="1166"/>
      <c r="GA495" s="1167"/>
      <c r="GB495" s="1166"/>
      <c r="GC495" s="1167"/>
      <c r="GE495" s="1151" t="str">
        <f>IF($GF495="grey","grey","")</f>
        <v>grey</v>
      </c>
      <c r="GF495" s="1151" t="str">
        <f>IF($GG495="grey","grey","")</f>
        <v>grey</v>
      </c>
      <c r="GG495" s="1160" t="str">
        <f>IF(Q495="","grey",IF(COUNTIF(Q:Q,Q495)&gt;1,"red",IF(COUNTIF(_DK,Q495)&gt;0,"","red")))</f>
        <v>grey</v>
      </c>
      <c r="GH495" s="1151" t="str">
        <f>IF($GF495="grey","grey","")</f>
        <v>grey</v>
      </c>
      <c r="GI495" s="633" t="str">
        <f t="shared" ref="GI495:HR495" si="1317">IF(GI486="grey","grey",IF($GG495="grey","grey",IF(S495="","yellow",IF(COUNTIF($CT$6:$CT$21,S495)&gt;0,"","red"))))</f>
        <v>grey</v>
      </c>
      <c r="GJ495" s="633" t="str">
        <f t="shared" si="1317"/>
        <v>grey</v>
      </c>
      <c r="GK495" s="633" t="str">
        <f t="shared" si="1317"/>
        <v>grey</v>
      </c>
      <c r="GL495" s="633" t="str">
        <f t="shared" si="1317"/>
        <v>grey</v>
      </c>
      <c r="GM495" s="633" t="str">
        <f t="shared" si="1317"/>
        <v>grey</v>
      </c>
      <c r="GN495" s="633" t="str">
        <f t="shared" si="1317"/>
        <v>grey</v>
      </c>
      <c r="GO495" s="633" t="str">
        <f t="shared" si="1317"/>
        <v>grey</v>
      </c>
      <c r="GP495" s="633" t="str">
        <f t="shared" si="1317"/>
        <v>grey</v>
      </c>
      <c r="GQ495" s="633" t="str">
        <f t="shared" si="1317"/>
        <v>grey</v>
      </c>
      <c r="GR495" s="633" t="str">
        <f t="shared" si="1317"/>
        <v>grey</v>
      </c>
      <c r="GS495" s="633" t="str">
        <f t="shared" si="1317"/>
        <v>grey</v>
      </c>
      <c r="GT495" s="633" t="str">
        <f t="shared" si="1317"/>
        <v>grey</v>
      </c>
      <c r="GU495" s="633" t="str">
        <f t="shared" si="1317"/>
        <v>grey</v>
      </c>
      <c r="GV495" s="633" t="str">
        <f t="shared" si="1317"/>
        <v>grey</v>
      </c>
      <c r="GW495" s="633" t="str">
        <f t="shared" si="1317"/>
        <v>grey</v>
      </c>
      <c r="GX495" s="633" t="str">
        <f t="shared" si="1317"/>
        <v>grey</v>
      </c>
      <c r="GY495" s="633" t="str">
        <f t="shared" si="1317"/>
        <v>grey</v>
      </c>
      <c r="GZ495" s="633" t="str">
        <f t="shared" si="1317"/>
        <v>grey</v>
      </c>
      <c r="HA495" s="633" t="str">
        <f t="shared" si="1317"/>
        <v>grey</v>
      </c>
      <c r="HB495" s="633" t="str">
        <f t="shared" si="1317"/>
        <v>grey</v>
      </c>
      <c r="HC495" s="633" t="str">
        <f t="shared" si="1317"/>
        <v>grey</v>
      </c>
      <c r="HD495" s="633" t="str">
        <f t="shared" si="1317"/>
        <v>grey</v>
      </c>
      <c r="HE495" s="633" t="str">
        <f t="shared" si="1317"/>
        <v>grey</v>
      </c>
      <c r="HF495" s="633" t="str">
        <f t="shared" si="1317"/>
        <v>grey</v>
      </c>
      <c r="HG495" s="633" t="str">
        <f t="shared" si="1317"/>
        <v>grey</v>
      </c>
      <c r="HH495" s="633" t="str">
        <f t="shared" si="1317"/>
        <v>grey</v>
      </c>
      <c r="HI495" s="633" t="str">
        <f t="shared" si="1317"/>
        <v>grey</v>
      </c>
      <c r="HJ495" s="633" t="str">
        <f t="shared" si="1317"/>
        <v>grey</v>
      </c>
      <c r="HK495" s="633" t="str">
        <f t="shared" si="1317"/>
        <v>grey</v>
      </c>
      <c r="HL495" s="633" t="str">
        <f t="shared" si="1317"/>
        <v>grey</v>
      </c>
      <c r="HM495" s="633" t="str">
        <f t="shared" si="1317"/>
        <v>grey</v>
      </c>
      <c r="HN495" s="633" t="str">
        <f t="shared" si="1317"/>
        <v>grey</v>
      </c>
      <c r="HO495" s="633" t="str">
        <f t="shared" si="1317"/>
        <v>grey</v>
      </c>
      <c r="HP495" s="633" t="str">
        <f t="shared" si="1317"/>
        <v>grey</v>
      </c>
      <c r="HQ495" s="633" t="str">
        <f t="shared" si="1317"/>
        <v>grey</v>
      </c>
      <c r="HR495" s="633" t="str">
        <f t="shared" si="1317"/>
        <v>grey</v>
      </c>
      <c r="HS495" s="1162" t="str">
        <f t="shared" ref="HS495" si="1318">IF($GG495="grey","grey",IF(BC495="","",IF(COUNTIF($CV$6:$CV$7,BC495)&gt;0,"","red")))</f>
        <v>grey</v>
      </c>
      <c r="HT495" s="1151" t="str">
        <f t="shared" ref="HT495:HU495" si="1319">IF($GG495="grey","grey","")</f>
        <v>grey</v>
      </c>
      <c r="HU495" s="1160" t="str">
        <f t="shared" si="1319"/>
        <v>grey</v>
      </c>
    </row>
    <row r="496" spans="2:229">
      <c r="B496" s="34" t="s">
        <v>57</v>
      </c>
      <c r="C496" s="35"/>
      <c r="D496" s="34" t="s">
        <v>57</v>
      </c>
      <c r="E496" s="35"/>
      <c r="F496" s="34" t="s">
        <v>57</v>
      </c>
      <c r="G496" s="35"/>
      <c r="H496" s="34" t="s">
        <v>57</v>
      </c>
      <c r="I496" s="35"/>
      <c r="J496" s="34" t="s">
        <v>57</v>
      </c>
      <c r="K496" s="35"/>
      <c r="L496" s="34" t="s">
        <v>57</v>
      </c>
      <c r="M496" s="35"/>
      <c r="N496" s="30"/>
      <c r="O496" s="1152"/>
      <c r="P496" s="1152"/>
      <c r="Q496" s="1161"/>
      <c r="R496" s="1152"/>
      <c r="S496" s="635" t="s">
        <v>643</v>
      </c>
      <c r="T496" s="635" t="s">
        <v>643</v>
      </c>
      <c r="U496" s="635" t="s">
        <v>643</v>
      </c>
      <c r="V496" s="635" t="s">
        <v>643</v>
      </c>
      <c r="W496" s="635" t="s">
        <v>643</v>
      </c>
      <c r="X496" s="635" t="s">
        <v>643</v>
      </c>
      <c r="Y496" s="635" t="s">
        <v>643</v>
      </c>
      <c r="Z496" s="635" t="s">
        <v>643</v>
      </c>
      <c r="AA496" s="635" t="s">
        <v>643</v>
      </c>
      <c r="AB496" s="635" t="s">
        <v>643</v>
      </c>
      <c r="AC496" s="635" t="s">
        <v>643</v>
      </c>
      <c r="AD496" s="635" t="s">
        <v>643</v>
      </c>
      <c r="AE496" s="635" t="s">
        <v>643</v>
      </c>
      <c r="AF496" s="635" t="s">
        <v>643</v>
      </c>
      <c r="AG496" s="635" t="s">
        <v>643</v>
      </c>
      <c r="AH496" s="635" t="s">
        <v>643</v>
      </c>
      <c r="AI496" s="635" t="s">
        <v>643</v>
      </c>
      <c r="AJ496" s="635" t="s">
        <v>643</v>
      </c>
      <c r="AK496" s="635" t="s">
        <v>643</v>
      </c>
      <c r="AL496" s="635" t="s">
        <v>643</v>
      </c>
      <c r="AM496" s="635" t="s">
        <v>643</v>
      </c>
      <c r="AN496" s="635" t="s">
        <v>643</v>
      </c>
      <c r="AO496" s="635" t="s">
        <v>643</v>
      </c>
      <c r="AP496" s="635" t="s">
        <v>643</v>
      </c>
      <c r="AQ496" s="635" t="s">
        <v>643</v>
      </c>
      <c r="AR496" s="635" t="s">
        <v>643</v>
      </c>
      <c r="AS496" s="635" t="s">
        <v>643</v>
      </c>
      <c r="AT496" s="635" t="s">
        <v>643</v>
      </c>
      <c r="AU496" s="635" t="s">
        <v>643</v>
      </c>
      <c r="AV496" s="635" t="s">
        <v>643</v>
      </c>
      <c r="AW496" s="635" t="s">
        <v>643</v>
      </c>
      <c r="AX496" s="635" t="s">
        <v>643</v>
      </c>
      <c r="AY496" s="635" t="s">
        <v>643</v>
      </c>
      <c r="AZ496" s="635" t="s">
        <v>643</v>
      </c>
      <c r="BA496" s="635" t="s">
        <v>643</v>
      </c>
      <c r="BB496" s="635" t="s">
        <v>643</v>
      </c>
      <c r="BC496" s="1179"/>
      <c r="BD496" s="1152"/>
      <c r="BE496" s="1181"/>
      <c r="BU496" s="50"/>
      <c r="BV496" s="50"/>
      <c r="BW496" s="50"/>
      <c r="CG496" s="50"/>
      <c r="CH496" s="50"/>
      <c r="CI496" s="50"/>
      <c r="DA496" s="34" t="str">
        <f>IF(DA495="grey","grey",IF(B496="","yellow",IF(COUNTIF($BG$6:$BG$39,B496)&gt;0,"","red")))</f>
        <v>grey</v>
      </c>
      <c r="DB496" s="35" t="str">
        <f ca="1">IF(DA495="grey","grey",IFERROR(IF(COUNTIF(INDIRECT(B496),SUBSTITUTE(C496,"*","~")),EU496,"red"),IF(AND(C496&lt;&gt;$BG$7,C496&lt;&gt;$BG$8,C496&lt;&gt;$BG$9,C496&lt;&gt;$BG$10,C496&lt;&gt;$BG$11,C496&lt;&gt;$BG$12,C496&lt;&gt;$BG$13),"grey",EU496)))</f>
        <v>grey</v>
      </c>
      <c r="DC496" s="34" t="str">
        <f>IF(DC495="grey","grey",IF(D496="","yellow",IF(COUNTIF($BG$6:$BG$39,D496)&gt;0,"","red")))</f>
        <v>grey</v>
      </c>
      <c r="DD496" s="35" t="str">
        <f ca="1">IF(DC495="grey","grey",IFERROR(IF(COUNTIF(INDIRECT(D496),SUBSTITUTE(E496,"*","~")),EW496,"red"),IF(AND(E496&lt;&gt;$BG$7,E496&lt;&gt;$BG$8,E496&lt;&gt;$BG$9,E496&lt;&gt;$BG$10,E496&lt;&gt;$BG$11,E496&lt;&gt;$BG$12,E496&lt;&gt;$BG$13),"grey",EW496)))</f>
        <v>grey</v>
      </c>
      <c r="DE496" s="34" t="str">
        <f>IF(DE495="grey","grey",IF(F496="","yellow",IF(COUNTIF($BG$6:$BG$39,F496)&gt;0,"","red")))</f>
        <v>grey</v>
      </c>
      <c r="DF496" s="35" t="str">
        <f ca="1">IF(DE495="grey","grey",IFERROR(IF(COUNTIF(INDIRECT(F496),SUBSTITUTE(G496,"*","~")),EY496,"red"),IF(AND(G496&lt;&gt;$BG$7,G496&lt;&gt;$BG$8,G496&lt;&gt;$BG$9,G496&lt;&gt;$BG$10,G496&lt;&gt;$BG$11,G496&lt;&gt;$BG$12,G496&lt;&gt;$BG$13),"grey",EY496)))</f>
        <v>grey</v>
      </c>
      <c r="DG496" s="34" t="str">
        <f>IF(DG495="grey","grey",IF(H496="","yellow",IF(COUNTIF($BG$6:$BG$39,H496)&gt;0,"","red")))</f>
        <v>grey</v>
      </c>
      <c r="DH496" s="35" t="str">
        <f ca="1">IF(DG495="grey","grey",IFERROR(IF(COUNTIF(INDIRECT(H496),SUBSTITUTE(I496,"*","~")),FA496,"red"),IF(AND(I496&lt;&gt;$BG$7,I496&lt;&gt;$BG$8,I496&lt;&gt;$BG$9,I496&lt;&gt;$BG$10,I496&lt;&gt;$BG$11,I496&lt;&gt;$BG$12,I496&lt;&gt;$BG$13),"grey",FA496)))</f>
        <v>grey</v>
      </c>
      <c r="DI496" s="34" t="str">
        <f>IF(DI495="grey","grey",IF(J496="","yellow",IF(COUNTIF($BG$6:$BG$39,J496)&gt;0,"","red")))</f>
        <v>grey</v>
      </c>
      <c r="DJ496" s="35" t="str">
        <f ca="1">IF(DI495="grey","grey",IFERROR(IF(COUNTIF(INDIRECT(J496),SUBSTITUTE(K496,"*","~")),FC496,"red"),IF(AND(K496&lt;&gt;$BG$7,K496&lt;&gt;$BG$8,K496&lt;&gt;$BG$9,K496&lt;&gt;$BG$10,K496&lt;&gt;$BG$11,K496&lt;&gt;$BG$12,K496&lt;&gt;$BG$13),"grey",FC496)))</f>
        <v>grey</v>
      </c>
      <c r="DK496" s="34" t="str">
        <f>IF(DK495="grey","grey",IF(L496="","yellow",IF(COUNTIF($BG$6:$BG$39,L496)&gt;0,"","red")))</f>
        <v>grey</v>
      </c>
      <c r="DL496" s="35" t="str">
        <f ca="1">IF(DK495="grey","grey",IFERROR(IF(COUNTIF(INDIRECT(L496),SUBSTITUTE(M496,"*","~")),FE496,"red"),IF(AND(M496&lt;&gt;$BG$7,M496&lt;&gt;$BG$8,M496&lt;&gt;$BG$9,M496&lt;&gt;$BG$10,M496&lt;&gt;$BG$11,M496&lt;&gt;$BG$12,M496&lt;&gt;$BG$13),"grey",FE496)))</f>
        <v>grey</v>
      </c>
      <c r="DM496" s="22" t="str">
        <f>IFERROR(INDEX(内線情報!$BL$5:$BL$41,MATCH(R496,内線情報!$AI$5:$AI$43,0),1),"")</f>
        <v/>
      </c>
      <c r="DS496" s="1141"/>
      <c r="DV496" s="34" t="str">
        <f>CONCATENATE(B496,C496)</f>
        <v>未使用</v>
      </c>
      <c r="DW496" s="35"/>
      <c r="DX496" s="34" t="str">
        <f>CONCATENATE(D496,E496)</f>
        <v>未使用</v>
      </c>
      <c r="DY496" s="35"/>
      <c r="DZ496" s="34" t="str">
        <f>CONCATENATE(F496,G496)</f>
        <v>未使用</v>
      </c>
      <c r="EA496" s="35"/>
      <c r="EB496" s="34" t="str">
        <f>CONCATENATE(H496,I496)</f>
        <v>未使用</v>
      </c>
      <c r="EC496" s="35"/>
      <c r="ED496" s="34" t="str">
        <f>CONCATENATE(J496,K496)</f>
        <v>未使用</v>
      </c>
      <c r="EE496" s="35"/>
      <c r="EF496" s="34" t="str">
        <f>CONCATENATE(L496,M496)</f>
        <v>未使用</v>
      </c>
      <c r="EG496" s="35"/>
      <c r="EH496" s="22">
        <f>COUNTIF($DV$6:$EG$34,DV496)</f>
        <v>18</v>
      </c>
      <c r="EJ496" s="22">
        <f>COUNTIF($DV$6:$EG$34,DX496)</f>
        <v>18</v>
      </c>
      <c r="EL496" s="22">
        <f>COUNTIF($DV$6:$EG$34,DZ496)</f>
        <v>18</v>
      </c>
      <c r="EN496" s="22">
        <f>COUNTIF($DV$6:$EG$34,EB496)</f>
        <v>18</v>
      </c>
      <c r="EP496" s="22">
        <f>COUNTIF($DV$6:$EG$34,ED496)</f>
        <v>18</v>
      </c>
      <c r="ER496" s="22">
        <f>COUNTIF($DV$6:$EG$34,EF496)</f>
        <v>18</v>
      </c>
      <c r="ET496" s="34" t="str">
        <f>IF(DV496="未使用","",IF(EH496&lt;2,"","red"))</f>
        <v/>
      </c>
      <c r="EU496" s="35" t="str">
        <f>IF(B496="ボックスキー","",IF(C496="","red",FS496))</f>
        <v>red</v>
      </c>
      <c r="EV496" s="34" t="str">
        <f>IF(DX496="未使用","",IF(EJ496&lt;2,"","red"))</f>
        <v/>
      </c>
      <c r="EW496" s="35" t="str">
        <f>IF(D496="ボックスキー","",IF(E496="","red",FU496))</f>
        <v>red</v>
      </c>
      <c r="EX496" s="34" t="str">
        <f>IF(DZ496="未使用","",IF(EL496&lt;2,"","red"))</f>
        <v/>
      </c>
      <c r="EY496" s="35" t="str">
        <f>IF(F496="ボックスキー","",IF(G496="","red",FW496))</f>
        <v>red</v>
      </c>
      <c r="EZ496" s="34" t="str">
        <f>IF(EB496="未使用","",IF(EN496&lt;2,"","red"))</f>
        <v/>
      </c>
      <c r="FA496" s="35" t="str">
        <f>IF(H496="ボックスキー","",IF(I496="","red",FY496))</f>
        <v>red</v>
      </c>
      <c r="FB496" s="34" t="str">
        <f>IF(ED496="未使用","",IF(EP496&lt;2,"","red"))</f>
        <v/>
      </c>
      <c r="FC496" s="35" t="str">
        <f>IF(J496="ボックスキー","",IF(K496="","red",GA496))</f>
        <v>red</v>
      </c>
      <c r="FD496" s="34" t="str">
        <f>IF(EF496="未使用","",IF(ER496&lt;2,"","red"))</f>
        <v/>
      </c>
      <c r="FE496" s="35" t="str">
        <f>IF(L496="ボックスキー","",IF(M496="","red",GC496))</f>
        <v>red</v>
      </c>
      <c r="FF496" s="419"/>
      <c r="FG496" s="419"/>
      <c r="FH496" s="419"/>
      <c r="FI496" s="419"/>
      <c r="FJ496" s="419"/>
      <c r="FK496" s="419"/>
      <c r="FL496" s="419"/>
      <c r="FM496" s="419"/>
      <c r="FN496" s="419"/>
      <c r="FO496" s="419"/>
      <c r="FP496" s="419"/>
      <c r="FQ496" s="419"/>
      <c r="FR496" s="34"/>
      <c r="FS496" s="35" t="str">
        <f>IF(B496=$FG$6,INDEX($FG$7:$FG$18,C496),IF(B496=$FH$6,INDEX($FH$7:$FH$12,C496),IF(B496=$FI$6,INDEX($FI$7:$FI$18,C496),IF(B496=$FJ$6,INDEX($FJ$7:$FJ$56,C496),"none"))))</f>
        <v>none</v>
      </c>
      <c r="FT496" s="34"/>
      <c r="FU496" s="35" t="str">
        <f>IF(D496=$FG$6,INDEX($FG$7:$FG$18,E496),IF(D496=$FH$6,INDEX($FH$7:$FH$12,E496),IF(D496=$FI$6,INDEX($FI$7:$FI$18,E496),IF(D496=$FJ$6,INDEX($FJ$7:$FJ$56,E496),"none"))))</f>
        <v>none</v>
      </c>
      <c r="FV496" s="34"/>
      <c r="FW496" s="35" t="str">
        <f>IF(F496=$FG$6,INDEX($FG$7:$FG$18,G496),IF(F496=$FH$6,INDEX($FH$7:$FH$12,G496),IF(F496=$FI$6,INDEX($FI$7:$FI$18,G496),IF(F496=$FJ$6,INDEX($FJ$7:$FJ$56,G496),"none"))))</f>
        <v>none</v>
      </c>
      <c r="FX496" s="34"/>
      <c r="FY496" s="35" t="str">
        <f>IF(H496=$FG$6,INDEX($FG$7:$FG$18,I496),IF(H496=$FH$6,INDEX($FH$7:$FH$12,I496),IF(H496=$FI$6,INDEX($FI$7:$FI$18,I496),IF(H496=$FJ$6,INDEX($FJ$7:$FJ$56,I496),"none"))))</f>
        <v>none</v>
      </c>
      <c r="FZ496" s="34"/>
      <c r="GA496" s="35" t="str">
        <f>IF(J496=$FG$6,INDEX($FG$7:$FG$18,K496),IF(J496=$FH$6,INDEX($FH$7:$FH$12,K496),IF(J496=$FI$6,INDEX($FI$7:$FI$18,K496),IF(J496=$FJ$6,INDEX($FJ$7:$FJ$56,K496),"none"))))</f>
        <v>none</v>
      </c>
      <c r="GB496" s="34"/>
      <c r="GC496" s="35" t="str">
        <f>IF(L496=$FG$6,INDEX($FG$7:$FG$18,M496),IF(L496=$FH$6,INDEX($FH$7:$FH$12,M496),IF(L496=$FI$6,INDEX($FI$7:$FI$18,M496),IF(L496=$FJ$6,INDEX($FJ$7:$FJ$56,M496),"none"))))</f>
        <v>none</v>
      </c>
      <c r="GE496" s="1152"/>
      <c r="GF496" s="1152"/>
      <c r="GG496" s="1161"/>
      <c r="GH496" s="1152"/>
      <c r="GI496" s="633" t="str">
        <f t="shared" ref="GI496:HR496" si="1320">IF(GI486="grey","grey",IF($GG495="grey","grey",IF(S496="","yellow",IF(COUNTIF($CW$6:$CW$7,S496)&gt;0,"","red"))))</f>
        <v>grey</v>
      </c>
      <c r="GJ496" s="633" t="str">
        <f t="shared" si="1320"/>
        <v>grey</v>
      </c>
      <c r="GK496" s="633" t="str">
        <f t="shared" si="1320"/>
        <v>grey</v>
      </c>
      <c r="GL496" s="633" t="str">
        <f t="shared" si="1320"/>
        <v>grey</v>
      </c>
      <c r="GM496" s="633" t="str">
        <f t="shared" si="1320"/>
        <v>grey</v>
      </c>
      <c r="GN496" s="633" t="str">
        <f t="shared" si="1320"/>
        <v>grey</v>
      </c>
      <c r="GO496" s="633" t="str">
        <f t="shared" si="1320"/>
        <v>grey</v>
      </c>
      <c r="GP496" s="633" t="str">
        <f t="shared" si="1320"/>
        <v>grey</v>
      </c>
      <c r="GQ496" s="633" t="str">
        <f t="shared" si="1320"/>
        <v>grey</v>
      </c>
      <c r="GR496" s="633" t="str">
        <f t="shared" si="1320"/>
        <v>grey</v>
      </c>
      <c r="GS496" s="633" t="str">
        <f t="shared" si="1320"/>
        <v>grey</v>
      </c>
      <c r="GT496" s="633" t="str">
        <f t="shared" si="1320"/>
        <v>grey</v>
      </c>
      <c r="GU496" s="633" t="str">
        <f t="shared" si="1320"/>
        <v>grey</v>
      </c>
      <c r="GV496" s="633" t="str">
        <f t="shared" si="1320"/>
        <v>grey</v>
      </c>
      <c r="GW496" s="633" t="str">
        <f t="shared" si="1320"/>
        <v>grey</v>
      </c>
      <c r="GX496" s="633" t="str">
        <f t="shared" si="1320"/>
        <v>grey</v>
      </c>
      <c r="GY496" s="633" t="str">
        <f t="shared" si="1320"/>
        <v>grey</v>
      </c>
      <c r="GZ496" s="633" t="str">
        <f t="shared" si="1320"/>
        <v>grey</v>
      </c>
      <c r="HA496" s="633" t="str">
        <f t="shared" si="1320"/>
        <v>grey</v>
      </c>
      <c r="HB496" s="633" t="str">
        <f t="shared" si="1320"/>
        <v>grey</v>
      </c>
      <c r="HC496" s="633" t="str">
        <f t="shared" si="1320"/>
        <v>grey</v>
      </c>
      <c r="HD496" s="633" t="str">
        <f t="shared" si="1320"/>
        <v>grey</v>
      </c>
      <c r="HE496" s="633" t="str">
        <f t="shared" si="1320"/>
        <v>grey</v>
      </c>
      <c r="HF496" s="633" t="str">
        <f t="shared" si="1320"/>
        <v>grey</v>
      </c>
      <c r="HG496" s="633" t="str">
        <f t="shared" si="1320"/>
        <v>grey</v>
      </c>
      <c r="HH496" s="633" t="str">
        <f t="shared" si="1320"/>
        <v>grey</v>
      </c>
      <c r="HI496" s="633" t="str">
        <f t="shared" si="1320"/>
        <v>grey</v>
      </c>
      <c r="HJ496" s="633" t="str">
        <f t="shared" si="1320"/>
        <v>grey</v>
      </c>
      <c r="HK496" s="633" t="str">
        <f t="shared" si="1320"/>
        <v>grey</v>
      </c>
      <c r="HL496" s="633" t="str">
        <f t="shared" si="1320"/>
        <v>grey</v>
      </c>
      <c r="HM496" s="633" t="str">
        <f t="shared" si="1320"/>
        <v>grey</v>
      </c>
      <c r="HN496" s="633" t="str">
        <f t="shared" si="1320"/>
        <v>grey</v>
      </c>
      <c r="HO496" s="633" t="str">
        <f t="shared" si="1320"/>
        <v>grey</v>
      </c>
      <c r="HP496" s="633" t="str">
        <f t="shared" si="1320"/>
        <v>grey</v>
      </c>
      <c r="HQ496" s="633" t="str">
        <f t="shared" si="1320"/>
        <v>grey</v>
      </c>
      <c r="HR496" s="633" t="str">
        <f t="shared" si="1320"/>
        <v>grey</v>
      </c>
      <c r="HS496" s="1163"/>
      <c r="HT496" s="1152"/>
      <c r="HU496" s="1161"/>
    </row>
    <row r="497" spans="2:229">
      <c r="B497" s="1175" t="str">
        <f>IFERROR(INDEX($DV:$DV,ROW()),"")&amp;""</f>
        <v/>
      </c>
      <c r="C497" s="1176"/>
      <c r="D497" s="1177" t="str">
        <f>IFERROR(INDEX($DX:$DX,ROW()),"")&amp;""</f>
        <v/>
      </c>
      <c r="E497" s="1176"/>
      <c r="F497" s="1175" t="str">
        <f>IFERROR(INDEX($DZ:$DZ,ROW()),"")&amp;""</f>
        <v/>
      </c>
      <c r="G497" s="1176"/>
      <c r="H497" s="1175" t="str">
        <f>IFERROR(INDEX($EB:$EB,ROW()),"")&amp;""</f>
        <v/>
      </c>
      <c r="I497" s="1176"/>
      <c r="J497" s="1175" t="str">
        <f>IFERROR(INDEX($ED:$ED,ROW()),"")&amp;""</f>
        <v/>
      </c>
      <c r="K497" s="1176"/>
      <c r="L497" s="1175" t="str">
        <f>IFERROR(INDEX($EF:$EF,ROW()),"")&amp;""</f>
        <v/>
      </c>
      <c r="M497" s="1176"/>
      <c r="N497" s="30"/>
      <c r="O497" s="1151">
        <v>5</v>
      </c>
      <c r="P497" s="1151" t="str">
        <f>IFERROR(INDEX(内線情報!$C$5:$C$54,MATCH($Q497,内線情報!$B$5:$B$54,0)),"")&amp;""</f>
        <v/>
      </c>
      <c r="Q497" s="1160"/>
      <c r="R497" s="1151" t="str">
        <f>IFERROR(INDEX(内線情報!$D$5:$D$54,MATCH($Q497,内線情報!$B$5:$B$54,0)),"")&amp;""</f>
        <v/>
      </c>
      <c r="S497" s="634" t="s">
        <v>643</v>
      </c>
      <c r="T497" s="634" t="s">
        <v>643</v>
      </c>
      <c r="U497" s="634" t="s">
        <v>643</v>
      </c>
      <c r="V497" s="634" t="s">
        <v>643</v>
      </c>
      <c r="W497" s="634" t="s">
        <v>643</v>
      </c>
      <c r="X497" s="634" t="s">
        <v>643</v>
      </c>
      <c r="Y497" s="634" t="s">
        <v>643</v>
      </c>
      <c r="Z497" s="634" t="s">
        <v>643</v>
      </c>
      <c r="AA497" s="634" t="s">
        <v>643</v>
      </c>
      <c r="AB497" s="634" t="s">
        <v>643</v>
      </c>
      <c r="AC497" s="634" t="s">
        <v>643</v>
      </c>
      <c r="AD497" s="634" t="s">
        <v>643</v>
      </c>
      <c r="AE497" s="634" t="s">
        <v>643</v>
      </c>
      <c r="AF497" s="634" t="s">
        <v>643</v>
      </c>
      <c r="AG497" s="634" t="s">
        <v>643</v>
      </c>
      <c r="AH497" s="634" t="s">
        <v>643</v>
      </c>
      <c r="AI497" s="634" t="s">
        <v>643</v>
      </c>
      <c r="AJ497" s="634" t="s">
        <v>643</v>
      </c>
      <c r="AK497" s="634" t="s">
        <v>643</v>
      </c>
      <c r="AL497" s="634" t="s">
        <v>643</v>
      </c>
      <c r="AM497" s="634" t="s">
        <v>643</v>
      </c>
      <c r="AN497" s="634" t="s">
        <v>643</v>
      </c>
      <c r="AO497" s="634" t="s">
        <v>643</v>
      </c>
      <c r="AP497" s="634" t="s">
        <v>643</v>
      </c>
      <c r="AQ497" s="634" t="s">
        <v>643</v>
      </c>
      <c r="AR497" s="634" t="s">
        <v>643</v>
      </c>
      <c r="AS497" s="634" t="s">
        <v>643</v>
      </c>
      <c r="AT497" s="634" t="s">
        <v>643</v>
      </c>
      <c r="AU497" s="634" t="s">
        <v>643</v>
      </c>
      <c r="AV497" s="634" t="s">
        <v>643</v>
      </c>
      <c r="AW497" s="634" t="s">
        <v>643</v>
      </c>
      <c r="AX497" s="634" t="s">
        <v>643</v>
      </c>
      <c r="AY497" s="634" t="s">
        <v>643</v>
      </c>
      <c r="AZ497" s="634" t="s">
        <v>643</v>
      </c>
      <c r="BA497" s="634" t="s">
        <v>643</v>
      </c>
      <c r="BB497" s="634" t="s">
        <v>643</v>
      </c>
      <c r="BC497" s="1178" t="s">
        <v>643</v>
      </c>
      <c r="BD497" s="1151" t="str">
        <f>IFERROR(IF(Q497="","",IF(ISBLANK(INDEX(内線情報!$G$5:$G$54,Q497)),1,DS497)),"")&amp;""</f>
        <v/>
      </c>
      <c r="BE497" s="1180"/>
      <c r="BP497" s="50" t="e">
        <f>INDEX(番号!$CA$5:$CB$44,C496,2)</f>
        <v>#VALUE!</v>
      </c>
      <c r="BQ497" s="50" t="str">
        <f>IF(C496="","",IF(BP497="",INDEX(番号!$CA$44:$CB495,C496,2),BP497))</f>
        <v/>
      </c>
      <c r="BR497" s="50" t="e">
        <f>INDEX(番号!$CC$5:$CE$52,C496,3)</f>
        <v>#VALUE!</v>
      </c>
      <c r="BS497" s="50" t="str">
        <f>IF(C496="","",IF(BR497="0",INDEX(番号!$CC$5:$CE$52,C496,2),BR497))&amp;""</f>
        <v/>
      </c>
      <c r="BT497" s="50" t="e">
        <f>INDEX(番号!$CA$5:$CB$44,E496,2)</f>
        <v>#VALUE!</v>
      </c>
      <c r="BU497" s="50" t="str">
        <f>IF(E496="","",IF(BT497="",INDEX(番号!$CA$44:$CB495,E496,2),BT497))&amp;""</f>
        <v/>
      </c>
      <c r="BV497" s="50" t="e">
        <f>INDEX(番号!$CC$5:$CE$52,E496,3)</f>
        <v>#VALUE!</v>
      </c>
      <c r="BW497" s="50" t="str">
        <f>IF(E496="","",IF(BV497="0",INDEX(番号!$CC$5:$CE$52,E496,2),BV497))&amp;""</f>
        <v/>
      </c>
      <c r="BX497" s="50" t="e">
        <f>INDEX(番号!$CA$5:$CB$44,G496,2)</f>
        <v>#VALUE!</v>
      </c>
      <c r="BY497" s="50" t="str">
        <f>IF(G496="","",IF(BX497="",INDEX(番号!$CA$44:$CB495,G496,2),BX497))&amp;""</f>
        <v/>
      </c>
      <c r="BZ497" s="50" t="e">
        <f>INDEX(番号!$CC$5:$CE$52,G496,3)</f>
        <v>#VALUE!</v>
      </c>
      <c r="CA497" s="50" t="str">
        <f>IF(G496="","",IF(BZ497="0",INDEX(番号!$CC$5:$CE$52,G496,2),BZ497))&amp;""</f>
        <v/>
      </c>
      <c r="CB497" s="50" t="e">
        <f>INDEX(番号!$CA$5:$CB$44,I496,2)</f>
        <v>#VALUE!</v>
      </c>
      <c r="CC497" s="50" t="str">
        <f>IF(I496="","",IF(CB497="",INDEX(番号!$CA$44:$CB495,I496,2),CB497))&amp;""</f>
        <v/>
      </c>
      <c r="CD497" s="50" t="e">
        <f>INDEX(番号!$CC$5:$CE$52,I496,3)</f>
        <v>#VALUE!</v>
      </c>
      <c r="CE497" s="50" t="str">
        <f>IF(I496="","",IF(CD497="0",INDEX(番号!$CC$5:$CE$52,I496,2),CD497))&amp;""</f>
        <v/>
      </c>
      <c r="CF497" s="50" t="e">
        <f>INDEX(番号!$CA$5:$CB$44,K496,2)</f>
        <v>#VALUE!</v>
      </c>
      <c r="CG497" s="50" t="str">
        <f>IF(K496="","",IF(CF497="",INDEX(番号!$CA$5:$CB$44,K496,1),CF497))&amp;""</f>
        <v/>
      </c>
      <c r="CH497" s="50" t="e">
        <f>INDEX(番号!$CC$5:$CE$52,K496,3)</f>
        <v>#VALUE!</v>
      </c>
      <c r="CI497" s="50" t="str">
        <f>IF(K496="","",IF(CH497="0",INDEX(番号!$CC$5:$CE$52,K496,2),CH497))&amp;""</f>
        <v/>
      </c>
      <c r="CJ497" s="50" t="e">
        <f>INDEX(番号!$CA$5:$CB$44,M496,2)</f>
        <v>#VALUE!</v>
      </c>
      <c r="CK497" s="50" t="str">
        <f>IF(M496="","",IF(CJ497="",INDEX(番号!$CA$5:$CB$44,M496,1),CJ497))&amp;""</f>
        <v/>
      </c>
      <c r="CL497" s="50" t="e">
        <f>INDEX(番号!$CC$5:$CE$52,M496,3)</f>
        <v>#VALUE!</v>
      </c>
      <c r="CM497" s="50" t="str">
        <f>IF(M496="","",IF(CL497="0",INDEX(番号!$CC$5:$CE$52,M496,2),CL497))&amp;""</f>
        <v/>
      </c>
      <c r="DA497" s="1153" t="str">
        <f>IF(DA495="grey","grey","")</f>
        <v>grey</v>
      </c>
      <c r="DB497" s="1154"/>
      <c r="DC497" s="1153" t="str">
        <f>IF(DC495="grey","grey","")</f>
        <v>grey</v>
      </c>
      <c r="DD497" s="1154"/>
      <c r="DE497" s="1153" t="str">
        <f>IF(DE495="grey","grey","")</f>
        <v>grey</v>
      </c>
      <c r="DF497" s="1154"/>
      <c r="DG497" s="1153" t="str">
        <f>IF(DG495="grey","grey","")</f>
        <v>grey</v>
      </c>
      <c r="DH497" s="1154"/>
      <c r="DI497" s="1153" t="str">
        <f>IF(DI495="grey","grey","")</f>
        <v>grey</v>
      </c>
      <c r="DJ497" s="1154"/>
      <c r="DK497" s="1153" t="str">
        <f>IF(DK495="grey","grey","")</f>
        <v>grey</v>
      </c>
      <c r="DL497" s="1154"/>
      <c r="DM497" s="22" t="str">
        <f>IFERROR(INDEX(内線情報!$BL$5:$BL$41,MATCH(R497,内線情報!$AI$5:$AI$43,0),1),"")</f>
        <v/>
      </c>
      <c r="DS497" s="1141" t="e">
        <f>INDEX(内線情報!$G$5:$G$54,MATCH(Q497,DK,0))</f>
        <v>#N/A</v>
      </c>
      <c r="DV497" s="1153" t="str">
        <f>IF(B496="DK",BQ497,IF(B496="NK",BS497,""))</f>
        <v/>
      </c>
      <c r="DW497" s="1154"/>
      <c r="DX497" s="1155" t="str">
        <f>IF(D496="DK",BU497,IF(D496="NK",BW497,""))</f>
        <v/>
      </c>
      <c r="DY497" s="1156"/>
      <c r="DZ497" s="1155" t="str">
        <f>IF(F496="DK",BY497,IF(F496="NK",CA497,""))</f>
        <v/>
      </c>
      <c r="EA497" s="1156"/>
      <c r="EB497" s="1155" t="str">
        <f>IF(H496="DK",CC497,IF(H496="NK",CE497,""))</f>
        <v/>
      </c>
      <c r="EC497" s="1156"/>
      <c r="ED497" s="1155" t="str">
        <f>IF(J496="DK",CG497,IF(J496="NK",CI497,""))</f>
        <v/>
      </c>
      <c r="EE497" s="1156"/>
      <c r="EF497" s="1155" t="str">
        <f>IF(L496="DK",CK497,IF(L496="NK",CM497,""))</f>
        <v/>
      </c>
      <c r="EG497" s="1156"/>
      <c r="ET497" s="1153"/>
      <c r="EU497" s="1154"/>
      <c r="EV497" s="1153"/>
      <c r="EW497" s="1154"/>
      <c r="EX497" s="1153"/>
      <c r="EY497" s="1154"/>
      <c r="EZ497" s="1153"/>
      <c r="FA497" s="1154"/>
      <c r="FB497" s="1153"/>
      <c r="FC497" s="1154"/>
      <c r="FD497" s="1153"/>
      <c r="FE497" s="1154"/>
      <c r="FF497" s="411"/>
      <c r="FG497" s="411"/>
      <c r="FH497" s="411"/>
      <c r="FI497" s="411"/>
      <c r="FJ497" s="411"/>
      <c r="FK497" s="411"/>
      <c r="FL497" s="411"/>
      <c r="FM497" s="411"/>
      <c r="FN497" s="411"/>
      <c r="FO497" s="411"/>
      <c r="FP497" s="411"/>
      <c r="FQ497" s="411"/>
      <c r="FR497" s="1153"/>
      <c r="FS497" s="1154"/>
      <c r="FT497" s="1153"/>
      <c r="FU497" s="1154"/>
      <c r="FV497" s="1153"/>
      <c r="FW497" s="1154"/>
      <c r="FX497" s="1153"/>
      <c r="FY497" s="1154"/>
      <c r="FZ497" s="1153"/>
      <c r="GA497" s="1154"/>
      <c r="GB497" s="1153"/>
      <c r="GC497" s="1154"/>
      <c r="GE497" s="1151" t="str">
        <f>IF($GF497="grey","grey","")</f>
        <v>grey</v>
      </c>
      <c r="GF497" s="1151" t="str">
        <f>IF($GG497="grey","grey","")</f>
        <v>grey</v>
      </c>
      <c r="GG497" s="1160" t="str">
        <f>IF(Q497="","grey",IF(COUNTIF(Q:Q,Q497)&gt;1,"red",IF(COUNTIF(_DK,Q497)&gt;0,"","red")))</f>
        <v>grey</v>
      </c>
      <c r="GH497" s="1151" t="str">
        <f>IF($GF497="grey","grey","")</f>
        <v>grey</v>
      </c>
      <c r="GI497" s="633" t="str">
        <f t="shared" ref="GI497:HR497" si="1321">IF(GI486="grey","grey",IF($GG497="grey","grey",IF(S497="","yellow",IF(COUNTIF($CT$6:$CT$21,S497)&gt;0,"","red"))))</f>
        <v>grey</v>
      </c>
      <c r="GJ497" s="633" t="str">
        <f t="shared" si="1321"/>
        <v>grey</v>
      </c>
      <c r="GK497" s="633" t="str">
        <f t="shared" si="1321"/>
        <v>grey</v>
      </c>
      <c r="GL497" s="633" t="str">
        <f t="shared" si="1321"/>
        <v>grey</v>
      </c>
      <c r="GM497" s="633" t="str">
        <f t="shared" si="1321"/>
        <v>grey</v>
      </c>
      <c r="GN497" s="633" t="str">
        <f t="shared" si="1321"/>
        <v>grey</v>
      </c>
      <c r="GO497" s="633" t="str">
        <f t="shared" si="1321"/>
        <v>grey</v>
      </c>
      <c r="GP497" s="633" t="str">
        <f t="shared" si="1321"/>
        <v>grey</v>
      </c>
      <c r="GQ497" s="633" t="str">
        <f t="shared" si="1321"/>
        <v>grey</v>
      </c>
      <c r="GR497" s="633" t="str">
        <f t="shared" si="1321"/>
        <v>grey</v>
      </c>
      <c r="GS497" s="633" t="str">
        <f t="shared" si="1321"/>
        <v>grey</v>
      </c>
      <c r="GT497" s="633" t="str">
        <f t="shared" si="1321"/>
        <v>grey</v>
      </c>
      <c r="GU497" s="633" t="str">
        <f t="shared" si="1321"/>
        <v>grey</v>
      </c>
      <c r="GV497" s="633" t="str">
        <f t="shared" si="1321"/>
        <v>grey</v>
      </c>
      <c r="GW497" s="633" t="str">
        <f t="shared" si="1321"/>
        <v>grey</v>
      </c>
      <c r="GX497" s="633" t="str">
        <f t="shared" si="1321"/>
        <v>grey</v>
      </c>
      <c r="GY497" s="633" t="str">
        <f t="shared" si="1321"/>
        <v>grey</v>
      </c>
      <c r="GZ497" s="633" t="str">
        <f t="shared" si="1321"/>
        <v>grey</v>
      </c>
      <c r="HA497" s="633" t="str">
        <f t="shared" si="1321"/>
        <v>grey</v>
      </c>
      <c r="HB497" s="633" t="str">
        <f t="shared" si="1321"/>
        <v>grey</v>
      </c>
      <c r="HC497" s="633" t="str">
        <f t="shared" si="1321"/>
        <v>grey</v>
      </c>
      <c r="HD497" s="633" t="str">
        <f t="shared" si="1321"/>
        <v>grey</v>
      </c>
      <c r="HE497" s="633" t="str">
        <f t="shared" si="1321"/>
        <v>grey</v>
      </c>
      <c r="HF497" s="633" t="str">
        <f t="shared" si="1321"/>
        <v>grey</v>
      </c>
      <c r="HG497" s="633" t="str">
        <f t="shared" si="1321"/>
        <v>grey</v>
      </c>
      <c r="HH497" s="633" t="str">
        <f t="shared" si="1321"/>
        <v>grey</v>
      </c>
      <c r="HI497" s="633" t="str">
        <f t="shared" si="1321"/>
        <v>grey</v>
      </c>
      <c r="HJ497" s="633" t="str">
        <f t="shared" si="1321"/>
        <v>grey</v>
      </c>
      <c r="HK497" s="633" t="str">
        <f t="shared" si="1321"/>
        <v>grey</v>
      </c>
      <c r="HL497" s="633" t="str">
        <f t="shared" si="1321"/>
        <v>grey</v>
      </c>
      <c r="HM497" s="633" t="str">
        <f t="shared" si="1321"/>
        <v>grey</v>
      </c>
      <c r="HN497" s="633" t="str">
        <f t="shared" si="1321"/>
        <v>grey</v>
      </c>
      <c r="HO497" s="633" t="str">
        <f t="shared" si="1321"/>
        <v>grey</v>
      </c>
      <c r="HP497" s="633" t="str">
        <f t="shared" si="1321"/>
        <v>grey</v>
      </c>
      <c r="HQ497" s="633" t="str">
        <f t="shared" si="1321"/>
        <v>grey</v>
      </c>
      <c r="HR497" s="633" t="str">
        <f t="shared" si="1321"/>
        <v>grey</v>
      </c>
      <c r="HS497" s="1162" t="str">
        <f t="shared" ref="HS497" si="1322">IF($GG497="grey","grey",IF(BC497="","",IF(COUNTIF($CV$6:$CV$7,BC497)&gt;0,"","red")))</f>
        <v>grey</v>
      </c>
      <c r="HT497" s="1151" t="str">
        <f t="shared" ref="HT497:HU497" si="1323">IF($GG497="grey","grey","")</f>
        <v>grey</v>
      </c>
      <c r="HU497" s="1160" t="str">
        <f t="shared" si="1323"/>
        <v>grey</v>
      </c>
    </row>
    <row r="498" spans="2:229">
      <c r="B498" s="1175" t="str">
        <f>IFERROR(INDEX($DV:$DV,ROW()),"")&amp;""</f>
        <v/>
      </c>
      <c r="C498" s="1176"/>
      <c r="D498" s="1177" t="str">
        <f>IFERROR(INDEX($DX:$DX,ROW()),"")&amp;""</f>
        <v/>
      </c>
      <c r="E498" s="1176"/>
      <c r="F498" s="1175" t="str">
        <f>IFERROR(INDEX($DZ:$DZ,ROW()),"")&amp;""</f>
        <v/>
      </c>
      <c r="G498" s="1176"/>
      <c r="H498" s="1175" t="str">
        <f>IFERROR(INDEX($EB:$EB,ROW()),"")&amp;""</f>
        <v/>
      </c>
      <c r="I498" s="1176"/>
      <c r="J498" s="1175" t="str">
        <f>IFERROR(INDEX($ED:$ED,ROW()),"")&amp;""</f>
        <v/>
      </c>
      <c r="K498" s="1176"/>
      <c r="L498" s="1175" t="str">
        <f>IFERROR(INDEX($EF:$EF,ROW()),"")&amp;""</f>
        <v/>
      </c>
      <c r="M498" s="1176"/>
      <c r="O498" s="1152"/>
      <c r="P498" s="1152"/>
      <c r="Q498" s="1161"/>
      <c r="R498" s="1152"/>
      <c r="S498" s="635" t="s">
        <v>643</v>
      </c>
      <c r="T498" s="635" t="s">
        <v>643</v>
      </c>
      <c r="U498" s="635" t="s">
        <v>643</v>
      </c>
      <c r="V498" s="635" t="s">
        <v>643</v>
      </c>
      <c r="W498" s="635" t="s">
        <v>643</v>
      </c>
      <c r="X498" s="635" t="s">
        <v>643</v>
      </c>
      <c r="Y498" s="635" t="s">
        <v>643</v>
      </c>
      <c r="Z498" s="635" t="s">
        <v>643</v>
      </c>
      <c r="AA498" s="635" t="s">
        <v>643</v>
      </c>
      <c r="AB498" s="635" t="s">
        <v>643</v>
      </c>
      <c r="AC498" s="635" t="s">
        <v>643</v>
      </c>
      <c r="AD498" s="635" t="s">
        <v>643</v>
      </c>
      <c r="AE498" s="635" t="s">
        <v>643</v>
      </c>
      <c r="AF498" s="635" t="s">
        <v>643</v>
      </c>
      <c r="AG498" s="635" t="s">
        <v>643</v>
      </c>
      <c r="AH498" s="635" t="s">
        <v>643</v>
      </c>
      <c r="AI498" s="635" t="s">
        <v>643</v>
      </c>
      <c r="AJ498" s="635" t="s">
        <v>643</v>
      </c>
      <c r="AK498" s="635" t="s">
        <v>643</v>
      </c>
      <c r="AL498" s="635" t="s">
        <v>643</v>
      </c>
      <c r="AM498" s="635" t="s">
        <v>643</v>
      </c>
      <c r="AN498" s="635" t="s">
        <v>643</v>
      </c>
      <c r="AO498" s="635" t="s">
        <v>643</v>
      </c>
      <c r="AP498" s="635" t="s">
        <v>643</v>
      </c>
      <c r="AQ498" s="635" t="s">
        <v>643</v>
      </c>
      <c r="AR498" s="635" t="s">
        <v>643</v>
      </c>
      <c r="AS498" s="635" t="s">
        <v>643</v>
      </c>
      <c r="AT498" s="635" t="s">
        <v>643</v>
      </c>
      <c r="AU498" s="635" t="s">
        <v>643</v>
      </c>
      <c r="AV498" s="635" t="s">
        <v>643</v>
      </c>
      <c r="AW498" s="635" t="s">
        <v>643</v>
      </c>
      <c r="AX498" s="635" t="s">
        <v>643</v>
      </c>
      <c r="AY498" s="635" t="s">
        <v>643</v>
      </c>
      <c r="AZ498" s="635" t="s">
        <v>643</v>
      </c>
      <c r="BA498" s="635" t="s">
        <v>643</v>
      </c>
      <c r="BB498" s="635" t="s">
        <v>643</v>
      </c>
      <c r="BC498" s="1179"/>
      <c r="BD498" s="1152"/>
      <c r="BE498" s="1181"/>
      <c r="BP498" s="50" t="s">
        <v>585</v>
      </c>
      <c r="BQ498" s="50" t="str">
        <f>IF(C496="","",INDEX(外線情報!$K$5:$K$16,C496,1))&amp;""</f>
        <v/>
      </c>
      <c r="BR498" s="50" t="s">
        <v>417</v>
      </c>
      <c r="BS498" s="50" t="str">
        <f>IF(C496="","",INDEX(NK･NKG!$CG$5:$CG$52,C496,1))&amp;""</f>
        <v/>
      </c>
      <c r="BT498" s="50" t="s">
        <v>585</v>
      </c>
      <c r="BU498" s="50" t="str">
        <f>IF(E496="","",INDEX(外線情報!$K$5:$K$16,E496,1))&amp;""</f>
        <v/>
      </c>
      <c r="BV498" s="50" t="s">
        <v>417</v>
      </c>
      <c r="BW498" s="50" t="str">
        <f>IF(E496="","",INDEX(NK･NKG!$CG$5:$CG$52,E496,1))&amp;""</f>
        <v/>
      </c>
      <c r="BX498" s="50" t="s">
        <v>585</v>
      </c>
      <c r="BY498" s="50" t="str">
        <f>IF(G496="","",INDEX(外線情報!$K$5:$K$16,G496,1))&amp;""</f>
        <v/>
      </c>
      <c r="BZ498" s="50" t="s">
        <v>417</v>
      </c>
      <c r="CA498" s="50" t="str">
        <f>IF(G496="","",INDEX(NK･NKG!$CG$5:$CG$52,G496,1))&amp;""</f>
        <v/>
      </c>
      <c r="CB498" s="50" t="s">
        <v>585</v>
      </c>
      <c r="CC498" s="50" t="str">
        <f>IF(I496="","",INDEX(外線情報!$K$5:$K$16,I496,1))&amp;""</f>
        <v/>
      </c>
      <c r="CD498" s="50" t="s">
        <v>417</v>
      </c>
      <c r="CE498" s="50" t="str">
        <f>IF(I496="","",INDEX(NK･NKG!$CG$5:$CG$52,I496,1))&amp;""</f>
        <v/>
      </c>
      <c r="CF498" s="50" t="s">
        <v>585</v>
      </c>
      <c r="CG498" s="50" t="str">
        <f>IF(K496="","",INDEX(外線情報!$K$5:$K$16,K496,1))&amp;""</f>
        <v/>
      </c>
      <c r="CH498" s="50" t="s">
        <v>417</v>
      </c>
      <c r="CI498" s="50" t="str">
        <f>IF(K496="","",INDEX(NK･NKG!$CG$5:$CG$52,K496,1))&amp;""</f>
        <v/>
      </c>
      <c r="CJ498" s="50" t="s">
        <v>585</v>
      </c>
      <c r="CK498" s="50" t="str">
        <f>IF(M496="","",INDEX(外線情報!$K$5:$K$16,M496,1))&amp;""</f>
        <v/>
      </c>
      <c r="CL498" s="50" t="s">
        <v>417</v>
      </c>
      <c r="CM498" s="50" t="str">
        <f>IF(M496="","",INDEX(NK･NKG!$CG$5:$CG$52,M496,1))&amp;""</f>
        <v/>
      </c>
      <c r="DA498" s="1153" t="str">
        <f t="shared" ref="DA498" si="1324">IF(DA495="grey","grey","")</f>
        <v>grey</v>
      </c>
      <c r="DB498" s="1154"/>
      <c r="DC498" s="1153" t="str">
        <f t="shared" ref="DC498" si="1325">IF(DC495="grey","grey","")</f>
        <v>grey</v>
      </c>
      <c r="DD498" s="1154"/>
      <c r="DE498" s="1153" t="str">
        <f t="shared" ref="DE498" si="1326">IF(DE495="grey","grey","")</f>
        <v>grey</v>
      </c>
      <c r="DF498" s="1154"/>
      <c r="DG498" s="1153" t="str">
        <f t="shared" ref="DG498" si="1327">IF(DG495="grey","grey","")</f>
        <v>grey</v>
      </c>
      <c r="DH498" s="1154"/>
      <c r="DI498" s="1153" t="str">
        <f t="shared" ref="DI498" si="1328">IF(DI495="grey","grey","")</f>
        <v>grey</v>
      </c>
      <c r="DJ498" s="1154"/>
      <c r="DK498" s="1153" t="str">
        <f t="shared" ref="DK498" si="1329">IF(DK495="grey","grey","")</f>
        <v>grey</v>
      </c>
      <c r="DL498" s="1154"/>
      <c r="DM498" s="22" t="str">
        <f>IFERROR(INDEX(内線情報!$BL$5:$BL$41,MATCH(R498,内線情報!$AI$5:$AI$43,0),1),"")</f>
        <v/>
      </c>
      <c r="DS498" s="1141"/>
      <c r="DV498" s="1153" t="str">
        <f>IF(B496="IK",BQ498,IF(B496="NK",BS498,""))</f>
        <v/>
      </c>
      <c r="DW498" s="1154"/>
      <c r="DX498" s="1155" t="str">
        <f>IF(D496="IK",BU498,IF(D496="NK",BW498,""))</f>
        <v/>
      </c>
      <c r="DY498" s="1156"/>
      <c r="DZ498" s="1155" t="str">
        <f>IF(F496="IK",BY498,IF(F496="NK",CA498,""))</f>
        <v/>
      </c>
      <c r="EA498" s="1156"/>
      <c r="EB498" s="1155" t="str">
        <f>IF(H496="IK",CC498,IF(H496="NK",CE498,""))</f>
        <v/>
      </c>
      <c r="EC498" s="1156"/>
      <c r="ED498" s="1155" t="str">
        <f>IF(J496="IK",CG498,IF(J496="NK",CI498,""))</f>
        <v/>
      </c>
      <c r="EE498" s="1156"/>
      <c r="EF498" s="1155" t="str">
        <f>IF(L496="IK",CK498,IF(L496="NK",CM498,""))</f>
        <v/>
      </c>
      <c r="EG498" s="1156"/>
      <c r="ET498" s="1153"/>
      <c r="EU498" s="1154"/>
      <c r="EV498" s="1153"/>
      <c r="EW498" s="1154"/>
      <c r="EX498" s="1153"/>
      <c r="EY498" s="1154"/>
      <c r="EZ498" s="1153"/>
      <c r="FA498" s="1154"/>
      <c r="FB498" s="1153"/>
      <c r="FC498" s="1154"/>
      <c r="FD498" s="1153"/>
      <c r="FE498" s="1154"/>
      <c r="FF498" s="411"/>
      <c r="FG498" s="411"/>
      <c r="FH498" s="411"/>
      <c r="FI498" s="411"/>
      <c r="FJ498" s="411"/>
      <c r="FK498" s="411"/>
      <c r="FL498" s="411"/>
      <c r="FM498" s="411"/>
      <c r="FN498" s="411"/>
      <c r="FO498" s="411"/>
      <c r="FP498" s="411"/>
      <c r="FQ498" s="411"/>
      <c r="FR498" s="1153"/>
      <c r="FS498" s="1154"/>
      <c r="FT498" s="1153"/>
      <c r="FU498" s="1154"/>
      <c r="FV498" s="1153"/>
      <c r="FW498" s="1154"/>
      <c r="FX498" s="1153"/>
      <c r="FY498" s="1154"/>
      <c r="FZ498" s="1153"/>
      <c r="GA498" s="1154"/>
      <c r="GB498" s="1153"/>
      <c r="GC498" s="1154"/>
      <c r="GE498" s="1152"/>
      <c r="GF498" s="1152"/>
      <c r="GG498" s="1161"/>
      <c r="GH498" s="1152"/>
      <c r="GI498" s="633" t="str">
        <f t="shared" ref="GI498:HR498" si="1330">IF(GI486="grey","grey",IF($GG497="grey","grey",IF(S498="","yellow",IF(COUNTIF($CW$6:$CW$7,S498)&gt;0,"","red"))))</f>
        <v>grey</v>
      </c>
      <c r="GJ498" s="633" t="str">
        <f t="shared" si="1330"/>
        <v>grey</v>
      </c>
      <c r="GK498" s="633" t="str">
        <f t="shared" si="1330"/>
        <v>grey</v>
      </c>
      <c r="GL498" s="633" t="str">
        <f t="shared" si="1330"/>
        <v>grey</v>
      </c>
      <c r="GM498" s="633" t="str">
        <f t="shared" si="1330"/>
        <v>grey</v>
      </c>
      <c r="GN498" s="633" t="str">
        <f t="shared" si="1330"/>
        <v>grey</v>
      </c>
      <c r="GO498" s="633" t="str">
        <f t="shared" si="1330"/>
        <v>grey</v>
      </c>
      <c r="GP498" s="633" t="str">
        <f t="shared" si="1330"/>
        <v>grey</v>
      </c>
      <c r="GQ498" s="633" t="str">
        <f t="shared" si="1330"/>
        <v>grey</v>
      </c>
      <c r="GR498" s="633" t="str">
        <f t="shared" si="1330"/>
        <v>grey</v>
      </c>
      <c r="GS498" s="633" t="str">
        <f t="shared" si="1330"/>
        <v>grey</v>
      </c>
      <c r="GT498" s="633" t="str">
        <f t="shared" si="1330"/>
        <v>grey</v>
      </c>
      <c r="GU498" s="633" t="str">
        <f t="shared" si="1330"/>
        <v>grey</v>
      </c>
      <c r="GV498" s="633" t="str">
        <f t="shared" si="1330"/>
        <v>grey</v>
      </c>
      <c r="GW498" s="633" t="str">
        <f t="shared" si="1330"/>
        <v>grey</v>
      </c>
      <c r="GX498" s="633" t="str">
        <f t="shared" si="1330"/>
        <v>grey</v>
      </c>
      <c r="GY498" s="633" t="str">
        <f t="shared" si="1330"/>
        <v>grey</v>
      </c>
      <c r="GZ498" s="633" t="str">
        <f t="shared" si="1330"/>
        <v>grey</v>
      </c>
      <c r="HA498" s="633" t="str">
        <f t="shared" si="1330"/>
        <v>grey</v>
      </c>
      <c r="HB498" s="633" t="str">
        <f t="shared" si="1330"/>
        <v>grey</v>
      </c>
      <c r="HC498" s="633" t="str">
        <f t="shared" si="1330"/>
        <v>grey</v>
      </c>
      <c r="HD498" s="633" t="str">
        <f t="shared" si="1330"/>
        <v>grey</v>
      </c>
      <c r="HE498" s="633" t="str">
        <f t="shared" si="1330"/>
        <v>grey</v>
      </c>
      <c r="HF498" s="633" t="str">
        <f t="shared" si="1330"/>
        <v>grey</v>
      </c>
      <c r="HG498" s="633" t="str">
        <f t="shared" si="1330"/>
        <v>grey</v>
      </c>
      <c r="HH498" s="633" t="str">
        <f t="shared" si="1330"/>
        <v>grey</v>
      </c>
      <c r="HI498" s="633" t="str">
        <f t="shared" si="1330"/>
        <v>grey</v>
      </c>
      <c r="HJ498" s="633" t="str">
        <f t="shared" si="1330"/>
        <v>grey</v>
      </c>
      <c r="HK498" s="633" t="str">
        <f t="shared" si="1330"/>
        <v>grey</v>
      </c>
      <c r="HL498" s="633" t="str">
        <f t="shared" si="1330"/>
        <v>grey</v>
      </c>
      <c r="HM498" s="633" t="str">
        <f t="shared" si="1330"/>
        <v>grey</v>
      </c>
      <c r="HN498" s="633" t="str">
        <f t="shared" si="1330"/>
        <v>grey</v>
      </c>
      <c r="HO498" s="633" t="str">
        <f t="shared" si="1330"/>
        <v>grey</v>
      </c>
      <c r="HP498" s="633" t="str">
        <f t="shared" si="1330"/>
        <v>grey</v>
      </c>
      <c r="HQ498" s="633" t="str">
        <f t="shared" si="1330"/>
        <v>grey</v>
      </c>
      <c r="HR498" s="633" t="str">
        <f t="shared" si="1330"/>
        <v>grey</v>
      </c>
      <c r="HS498" s="1163"/>
      <c r="HT498" s="1152"/>
      <c r="HU498" s="1161"/>
    </row>
    <row r="499" spans="2:229">
      <c r="B499" s="1184" t="s">
        <v>1318</v>
      </c>
      <c r="C499" s="1185"/>
      <c r="D499" s="1182" t="s">
        <v>1318</v>
      </c>
      <c r="E499" s="1183"/>
      <c r="F499" s="1184" t="s">
        <v>1318</v>
      </c>
      <c r="G499" s="1185"/>
      <c r="H499" s="1182" t="s">
        <v>1318</v>
      </c>
      <c r="I499" s="1183"/>
      <c r="J499" s="1184" t="s">
        <v>1318</v>
      </c>
      <c r="K499" s="1185"/>
      <c r="L499" s="1182" t="s">
        <v>1318</v>
      </c>
      <c r="M499" s="1183"/>
      <c r="O499" s="1151">
        <v>6</v>
      </c>
      <c r="P499" s="1151" t="str">
        <f>IFERROR(INDEX(内線情報!$C$5:$C$54,MATCH($Q499,内線情報!$B$5:$B$54,0)),"")&amp;""</f>
        <v/>
      </c>
      <c r="Q499" s="1160"/>
      <c r="R499" s="1151" t="str">
        <f>IFERROR(INDEX(内線情報!$D$5:$D$54,MATCH($Q499,内線情報!$B$5:$B$54,0)),"")&amp;""</f>
        <v/>
      </c>
      <c r="S499" s="634" t="s">
        <v>643</v>
      </c>
      <c r="T499" s="634" t="s">
        <v>643</v>
      </c>
      <c r="U499" s="634" t="s">
        <v>643</v>
      </c>
      <c r="V499" s="634" t="s">
        <v>643</v>
      </c>
      <c r="W499" s="634" t="s">
        <v>643</v>
      </c>
      <c r="X499" s="634" t="s">
        <v>643</v>
      </c>
      <c r="Y499" s="634" t="s">
        <v>643</v>
      </c>
      <c r="Z499" s="634" t="s">
        <v>643</v>
      </c>
      <c r="AA499" s="634" t="s">
        <v>643</v>
      </c>
      <c r="AB499" s="634" t="s">
        <v>643</v>
      </c>
      <c r="AC499" s="634" t="s">
        <v>643</v>
      </c>
      <c r="AD499" s="634" t="s">
        <v>643</v>
      </c>
      <c r="AE499" s="634" t="s">
        <v>643</v>
      </c>
      <c r="AF499" s="634" t="s">
        <v>643</v>
      </c>
      <c r="AG499" s="634" t="s">
        <v>643</v>
      </c>
      <c r="AH499" s="634" t="s">
        <v>643</v>
      </c>
      <c r="AI499" s="634" t="s">
        <v>643</v>
      </c>
      <c r="AJ499" s="634" t="s">
        <v>643</v>
      </c>
      <c r="AK499" s="634" t="s">
        <v>643</v>
      </c>
      <c r="AL499" s="634" t="s">
        <v>643</v>
      </c>
      <c r="AM499" s="634" t="s">
        <v>643</v>
      </c>
      <c r="AN499" s="634" t="s">
        <v>643</v>
      </c>
      <c r="AO499" s="634" t="s">
        <v>643</v>
      </c>
      <c r="AP499" s="634" t="s">
        <v>643</v>
      </c>
      <c r="AQ499" s="634" t="s">
        <v>643</v>
      </c>
      <c r="AR499" s="634" t="s">
        <v>643</v>
      </c>
      <c r="AS499" s="634" t="s">
        <v>643</v>
      </c>
      <c r="AT499" s="634" t="s">
        <v>643</v>
      </c>
      <c r="AU499" s="634" t="s">
        <v>643</v>
      </c>
      <c r="AV499" s="634" t="s">
        <v>643</v>
      </c>
      <c r="AW499" s="634" t="s">
        <v>643</v>
      </c>
      <c r="AX499" s="634" t="s">
        <v>643</v>
      </c>
      <c r="AY499" s="634" t="s">
        <v>643</v>
      </c>
      <c r="AZ499" s="634" t="s">
        <v>643</v>
      </c>
      <c r="BA499" s="634" t="s">
        <v>643</v>
      </c>
      <c r="BB499" s="634" t="s">
        <v>643</v>
      </c>
      <c r="BC499" s="1178" t="s">
        <v>643</v>
      </c>
      <c r="BD499" s="1151" t="str">
        <f>IFERROR(IF(Q499="","",IF(ISBLANK(INDEX(内線情報!$G$5:$G$54,Q499)),1,DS499)),"")&amp;""</f>
        <v/>
      </c>
      <c r="BE499" s="1180"/>
      <c r="BW499" s="50"/>
      <c r="CH499" s="50"/>
      <c r="CI499" s="50"/>
      <c r="DA499" s="1153" t="str">
        <f>IF(DA495="grey","grey",IF(AND(B496&lt;&gt;$BG$7,B496&lt;&gt;$BG$9,B496&lt;&gt;$BG$13,B496&lt;&gt;$BG$12),"grey",IF(B499="","yellow",IF(COUNTIF($CN$6:$CN$32,B499)&gt;0,"","red"))))</f>
        <v>grey</v>
      </c>
      <c r="DB499" s="1154"/>
      <c r="DC499" s="1153" t="str">
        <f>IF(DC495="grey","grey",IF(AND(D496&lt;&gt;$BG$7,D496&lt;&gt;$BG$9,D496&lt;&gt;$BG$13,D496&lt;&gt;$BG$12),"grey",IF(D499="","yellow",IF(COUNTIF($CN$6:$CN$32,D499)&gt;0,"","red"))))</f>
        <v>grey</v>
      </c>
      <c r="DD499" s="1154"/>
      <c r="DE499" s="1164" t="str">
        <f>IF(DE495="grey","grey",IF(AND(F496&lt;&gt;$BG$7,F496&lt;&gt;$BG$9,F496&lt;&gt;$BG$13,F496&lt;&gt;$BG$12),"grey",IF(F499="","yellow",IF(COUNTIF($CN$6:$CN$32,F499)&gt;0,"","red"))))</f>
        <v>grey</v>
      </c>
      <c r="DF499" s="1165"/>
      <c r="DG499" s="1164" t="str">
        <f>IF(DG495="grey","grey",IF(AND(H496&lt;&gt;$BG$7,H496&lt;&gt;$BG$9,H496&lt;&gt;$BG$13,H496&lt;&gt;$BG$12),"grey",IF(H499="","yellow",IF(COUNTIF($CN$6:$CN$32,H499)&gt;0,"","red"))))</f>
        <v>grey</v>
      </c>
      <c r="DH499" s="1165"/>
      <c r="DI499" s="1164" t="str">
        <f>IF(DI495="grey","grey",IF(AND(J496&lt;&gt;$BG$7,J496&lt;&gt;$BG$9,J496&lt;&gt;$BG$13,J496&lt;&gt;$BG$12),"grey",IF(J499="","yellow",IF(COUNTIF($CN$6:$CN$32,J499)&gt;0,"","red"))))</f>
        <v>grey</v>
      </c>
      <c r="DJ499" s="1165"/>
      <c r="DK499" s="1164" t="str">
        <f>IF(DK495="grey","grey",IF(AND(L496&lt;&gt;$BG$7,L496&lt;&gt;$BG$9,L496&lt;&gt;$BG$13,L496&lt;&gt;$BG$12),"grey",IF(L499="","yellow",IF(COUNTIF($CN$6:$CN$32,L499)&gt;0,"","red"))))</f>
        <v>grey</v>
      </c>
      <c r="DL499" s="1165"/>
      <c r="DM499" s="22" t="str">
        <f>IFERROR(INDEX(内線情報!$BL$5:$BL$41,MATCH(R499,内線情報!$AI$5:$AI$43,0),1),"")</f>
        <v/>
      </c>
      <c r="DS499" s="1141" t="e">
        <f>INDEX(内線情報!$G$5:$G$54,MATCH(Q499,DK,0))</f>
        <v>#N/A</v>
      </c>
      <c r="DV499" s="1153"/>
      <c r="DW499" s="1154"/>
      <c r="DX499" s="1153"/>
      <c r="DY499" s="1154"/>
      <c r="DZ499" s="1153"/>
      <c r="EA499" s="1154"/>
      <c r="EB499" s="1153"/>
      <c r="EC499" s="1154"/>
      <c r="ED499" s="1153"/>
      <c r="EE499" s="1154"/>
      <c r="EF499" s="1153"/>
      <c r="EG499" s="1154"/>
      <c r="ET499" s="1153"/>
      <c r="EU499" s="1154"/>
      <c r="EV499" s="1153"/>
      <c r="EW499" s="1154"/>
      <c r="EX499" s="1153"/>
      <c r="EY499" s="1154"/>
      <c r="EZ499" s="1153"/>
      <c r="FA499" s="1154"/>
      <c r="FB499" s="1153"/>
      <c r="FC499" s="1154"/>
      <c r="FD499" s="1153"/>
      <c r="FE499" s="1154"/>
      <c r="FF499" s="411"/>
      <c r="FG499" s="411"/>
      <c r="FH499" s="411"/>
      <c r="FI499" s="411"/>
      <c r="FJ499" s="411"/>
      <c r="FK499" s="411"/>
      <c r="FL499" s="411"/>
      <c r="FM499" s="411"/>
      <c r="FN499" s="411"/>
      <c r="FO499" s="411"/>
      <c r="FP499" s="411"/>
      <c r="FQ499" s="411"/>
      <c r="FR499" s="1153"/>
      <c r="FS499" s="1154"/>
      <c r="FT499" s="1153"/>
      <c r="FU499" s="1154"/>
      <c r="FV499" s="1153"/>
      <c r="FW499" s="1154"/>
      <c r="FX499" s="1153"/>
      <c r="FY499" s="1154"/>
      <c r="FZ499" s="1153"/>
      <c r="GA499" s="1154"/>
      <c r="GB499" s="1153"/>
      <c r="GC499" s="1154"/>
      <c r="GE499" s="1151" t="str">
        <f>IF($GF499="grey","grey","")</f>
        <v>grey</v>
      </c>
      <c r="GF499" s="1151" t="str">
        <f>IF($GG499="grey","grey","")</f>
        <v>grey</v>
      </c>
      <c r="GG499" s="1160" t="str">
        <f>IF(Q499="","grey",IF(COUNTIF(Q:Q,Q499)&gt;1,"red",IF(COUNTIF(_DK,Q499)&gt;0,"","red")))</f>
        <v>grey</v>
      </c>
      <c r="GH499" s="1151" t="str">
        <f>IF($GF499="grey","grey","")</f>
        <v>grey</v>
      </c>
      <c r="GI499" s="633" t="str">
        <f t="shared" ref="GI499:HR499" si="1331">IF(GI486="grey","grey",IF($GG499="grey","grey",IF(S499="","yellow",IF(COUNTIF($CT$6:$CT$21,S499)&gt;0,"","red"))))</f>
        <v>grey</v>
      </c>
      <c r="GJ499" s="633" t="str">
        <f t="shared" si="1331"/>
        <v>grey</v>
      </c>
      <c r="GK499" s="633" t="str">
        <f t="shared" si="1331"/>
        <v>grey</v>
      </c>
      <c r="GL499" s="633" t="str">
        <f t="shared" si="1331"/>
        <v>grey</v>
      </c>
      <c r="GM499" s="633" t="str">
        <f t="shared" si="1331"/>
        <v>grey</v>
      </c>
      <c r="GN499" s="633" t="str">
        <f t="shared" si="1331"/>
        <v>grey</v>
      </c>
      <c r="GO499" s="633" t="str">
        <f t="shared" si="1331"/>
        <v>grey</v>
      </c>
      <c r="GP499" s="633" t="str">
        <f t="shared" si="1331"/>
        <v>grey</v>
      </c>
      <c r="GQ499" s="633" t="str">
        <f t="shared" si="1331"/>
        <v>grey</v>
      </c>
      <c r="GR499" s="633" t="str">
        <f t="shared" si="1331"/>
        <v>grey</v>
      </c>
      <c r="GS499" s="633" t="str">
        <f t="shared" si="1331"/>
        <v>grey</v>
      </c>
      <c r="GT499" s="633" t="str">
        <f t="shared" si="1331"/>
        <v>grey</v>
      </c>
      <c r="GU499" s="633" t="str">
        <f t="shared" si="1331"/>
        <v>grey</v>
      </c>
      <c r="GV499" s="633" t="str">
        <f t="shared" si="1331"/>
        <v>grey</v>
      </c>
      <c r="GW499" s="633" t="str">
        <f t="shared" si="1331"/>
        <v>grey</v>
      </c>
      <c r="GX499" s="633" t="str">
        <f t="shared" si="1331"/>
        <v>grey</v>
      </c>
      <c r="GY499" s="633" t="str">
        <f t="shared" si="1331"/>
        <v>grey</v>
      </c>
      <c r="GZ499" s="633" t="str">
        <f t="shared" si="1331"/>
        <v>grey</v>
      </c>
      <c r="HA499" s="633" t="str">
        <f t="shared" si="1331"/>
        <v>grey</v>
      </c>
      <c r="HB499" s="633" t="str">
        <f t="shared" si="1331"/>
        <v>grey</v>
      </c>
      <c r="HC499" s="633" t="str">
        <f t="shared" si="1331"/>
        <v>grey</v>
      </c>
      <c r="HD499" s="633" t="str">
        <f t="shared" si="1331"/>
        <v>grey</v>
      </c>
      <c r="HE499" s="633" t="str">
        <f t="shared" si="1331"/>
        <v>grey</v>
      </c>
      <c r="HF499" s="633" t="str">
        <f t="shared" si="1331"/>
        <v>grey</v>
      </c>
      <c r="HG499" s="633" t="str">
        <f t="shared" si="1331"/>
        <v>grey</v>
      </c>
      <c r="HH499" s="633" t="str">
        <f t="shared" si="1331"/>
        <v>grey</v>
      </c>
      <c r="HI499" s="633" t="str">
        <f t="shared" si="1331"/>
        <v>grey</v>
      </c>
      <c r="HJ499" s="633" t="str">
        <f t="shared" si="1331"/>
        <v>grey</v>
      </c>
      <c r="HK499" s="633" t="str">
        <f t="shared" si="1331"/>
        <v>grey</v>
      </c>
      <c r="HL499" s="633" t="str">
        <f t="shared" si="1331"/>
        <v>grey</v>
      </c>
      <c r="HM499" s="633" t="str">
        <f t="shared" si="1331"/>
        <v>grey</v>
      </c>
      <c r="HN499" s="633" t="str">
        <f t="shared" si="1331"/>
        <v>grey</v>
      </c>
      <c r="HO499" s="633" t="str">
        <f t="shared" si="1331"/>
        <v>grey</v>
      </c>
      <c r="HP499" s="633" t="str">
        <f t="shared" si="1331"/>
        <v>grey</v>
      </c>
      <c r="HQ499" s="633" t="str">
        <f t="shared" si="1331"/>
        <v>grey</v>
      </c>
      <c r="HR499" s="633" t="str">
        <f t="shared" si="1331"/>
        <v>grey</v>
      </c>
      <c r="HS499" s="1162" t="str">
        <f t="shared" ref="HS499" si="1332">IF($GG499="grey","grey",IF(BC499="","",IF(COUNTIF($CV$6:$CV$7,BC499)&gt;0,"","red")))</f>
        <v>grey</v>
      </c>
      <c r="HT499" s="1151" t="str">
        <f t="shared" ref="HT499:HU499" si="1333">IF($GG499="grey","grey","")</f>
        <v>grey</v>
      </c>
      <c r="HU499" s="1160" t="str">
        <f t="shared" si="1333"/>
        <v>grey</v>
      </c>
    </row>
    <row r="500" spans="2:229">
      <c r="B500" s="1186" t="s">
        <v>303</v>
      </c>
      <c r="C500" s="1187"/>
      <c r="D500" s="1186" t="s">
        <v>304</v>
      </c>
      <c r="E500" s="1187"/>
      <c r="F500" s="1186" t="s">
        <v>305</v>
      </c>
      <c r="G500" s="1187"/>
      <c r="H500" s="1186" t="s">
        <v>306</v>
      </c>
      <c r="I500" s="1187"/>
      <c r="J500" s="1186" t="s">
        <v>307</v>
      </c>
      <c r="K500" s="1187"/>
      <c r="L500" s="1186" t="s">
        <v>308</v>
      </c>
      <c r="M500" s="1187"/>
      <c r="O500" s="1152"/>
      <c r="P500" s="1152"/>
      <c r="Q500" s="1161"/>
      <c r="R500" s="1152"/>
      <c r="S500" s="635" t="s">
        <v>643</v>
      </c>
      <c r="T500" s="635" t="s">
        <v>643</v>
      </c>
      <c r="U500" s="635" t="s">
        <v>643</v>
      </c>
      <c r="V500" s="635" t="s">
        <v>643</v>
      </c>
      <c r="W500" s="635" t="s">
        <v>643</v>
      </c>
      <c r="X500" s="635" t="s">
        <v>643</v>
      </c>
      <c r="Y500" s="635" t="s">
        <v>643</v>
      </c>
      <c r="Z500" s="635" t="s">
        <v>643</v>
      </c>
      <c r="AA500" s="635" t="s">
        <v>643</v>
      </c>
      <c r="AB500" s="635" t="s">
        <v>643</v>
      </c>
      <c r="AC500" s="635" t="s">
        <v>643</v>
      </c>
      <c r="AD500" s="635" t="s">
        <v>643</v>
      </c>
      <c r="AE500" s="635" t="s">
        <v>643</v>
      </c>
      <c r="AF500" s="635" t="s">
        <v>643</v>
      </c>
      <c r="AG500" s="635" t="s">
        <v>643</v>
      </c>
      <c r="AH500" s="635" t="s">
        <v>643</v>
      </c>
      <c r="AI500" s="635" t="s">
        <v>643</v>
      </c>
      <c r="AJ500" s="635" t="s">
        <v>643</v>
      </c>
      <c r="AK500" s="635" t="s">
        <v>643</v>
      </c>
      <c r="AL500" s="635" t="s">
        <v>643</v>
      </c>
      <c r="AM500" s="635" t="s">
        <v>643</v>
      </c>
      <c r="AN500" s="635" t="s">
        <v>643</v>
      </c>
      <c r="AO500" s="635" t="s">
        <v>643</v>
      </c>
      <c r="AP500" s="635" t="s">
        <v>643</v>
      </c>
      <c r="AQ500" s="635" t="s">
        <v>643</v>
      </c>
      <c r="AR500" s="635" t="s">
        <v>643</v>
      </c>
      <c r="AS500" s="635" t="s">
        <v>643</v>
      </c>
      <c r="AT500" s="635" t="s">
        <v>643</v>
      </c>
      <c r="AU500" s="635" t="s">
        <v>643</v>
      </c>
      <c r="AV500" s="635" t="s">
        <v>643</v>
      </c>
      <c r="AW500" s="635" t="s">
        <v>643</v>
      </c>
      <c r="AX500" s="635" t="s">
        <v>643</v>
      </c>
      <c r="AY500" s="635" t="s">
        <v>643</v>
      </c>
      <c r="AZ500" s="635" t="s">
        <v>643</v>
      </c>
      <c r="BA500" s="635" t="s">
        <v>643</v>
      </c>
      <c r="BB500" s="635" t="s">
        <v>643</v>
      </c>
      <c r="BC500" s="1179"/>
      <c r="BD500" s="1152"/>
      <c r="BE500" s="1181"/>
      <c r="BQ500" s="52"/>
      <c r="BS500" s="52"/>
      <c r="BU500" s="52"/>
      <c r="BV500" s="50"/>
      <c r="BW500" s="52"/>
      <c r="BY500" s="52"/>
      <c r="CA500" s="52"/>
      <c r="CC500" s="52"/>
      <c r="CE500" s="52"/>
      <c r="CG500" s="52"/>
      <c r="CH500" s="50"/>
      <c r="CI500" s="52"/>
      <c r="CK500" s="52"/>
      <c r="CM500" s="52"/>
      <c r="DA500" s="1166" t="str">
        <f>IFERROR(IF(COUNT(Q489:Q514)&gt;0,IF($DN488&lt;24,"grey",B500),"grey"),B500)</f>
        <v>grey</v>
      </c>
      <c r="DB500" s="1167"/>
      <c r="DC500" s="1166" t="str">
        <f>IFERROR(IF(COUNT(Q489:Q514)&gt;0,IF($DN488&lt;24,"grey",D500),"grey"),D500)</f>
        <v>grey</v>
      </c>
      <c r="DD500" s="1167"/>
      <c r="DE500" s="1166" t="str">
        <f>IFERROR(IF(COUNT(Q489:Q514)&gt;0,IF($DN488&lt;24,"grey",F500),"grey"),F500)</f>
        <v>grey</v>
      </c>
      <c r="DF500" s="1167"/>
      <c r="DG500" s="1166" t="str">
        <f>IFERROR(IF(COUNT(Q489:Q514)&gt;0,IF($DN488&lt;24,"grey",H500),"grey"),H500)</f>
        <v>grey</v>
      </c>
      <c r="DH500" s="1167"/>
      <c r="DI500" s="1166" t="str">
        <f>IFERROR(IF(COUNT(Q489:Q514)&gt;0,IF($DN488&lt;24,"grey",J500),"grey"),J500)</f>
        <v>grey</v>
      </c>
      <c r="DJ500" s="1167"/>
      <c r="DK500" s="1166" t="str">
        <f>IFERROR(IF(COUNT(Q489:Q514)&gt;0,IF($DN488&lt;24,"grey",L500),"grey"),L500)</f>
        <v>grey</v>
      </c>
      <c r="DL500" s="1167"/>
      <c r="DM500" s="22" t="str">
        <f>IFERROR(INDEX(内線情報!$BL$5:$BL$41,MATCH(R500,内線情報!$AI$5:$AI$43,0),1),"")</f>
        <v/>
      </c>
      <c r="DS500" s="1141"/>
      <c r="DV500" s="1166"/>
      <c r="DW500" s="1167"/>
      <c r="DX500" s="1166"/>
      <c r="DY500" s="1167"/>
      <c r="DZ500" s="1166"/>
      <c r="EA500" s="1167"/>
      <c r="EB500" s="1166"/>
      <c r="EC500" s="1167"/>
      <c r="ED500" s="1166"/>
      <c r="EE500" s="1167"/>
      <c r="EF500" s="1166"/>
      <c r="EG500" s="1167"/>
      <c r="ET500" s="1166"/>
      <c r="EU500" s="1167"/>
      <c r="EV500" s="1166"/>
      <c r="EW500" s="1167"/>
      <c r="EX500" s="1166"/>
      <c r="EY500" s="1167"/>
      <c r="EZ500" s="1166"/>
      <c r="FA500" s="1167"/>
      <c r="FB500" s="1166"/>
      <c r="FC500" s="1167"/>
      <c r="FD500" s="1166"/>
      <c r="FE500" s="1167"/>
      <c r="FF500" s="420"/>
      <c r="FG500" s="420"/>
      <c r="FH500" s="420"/>
      <c r="FI500" s="420"/>
      <c r="FJ500" s="420"/>
      <c r="FK500" s="420"/>
      <c r="FL500" s="420"/>
      <c r="FM500" s="420"/>
      <c r="FN500" s="420"/>
      <c r="FO500" s="420"/>
      <c r="FP500" s="420"/>
      <c r="FQ500" s="420"/>
      <c r="FR500" s="1166"/>
      <c r="FS500" s="1167"/>
      <c r="FT500" s="1166"/>
      <c r="FU500" s="1167"/>
      <c r="FV500" s="1166"/>
      <c r="FW500" s="1167"/>
      <c r="FX500" s="1166"/>
      <c r="FY500" s="1167"/>
      <c r="FZ500" s="1166"/>
      <c r="GA500" s="1167"/>
      <c r="GB500" s="1166"/>
      <c r="GC500" s="1167"/>
      <c r="GE500" s="1152"/>
      <c r="GF500" s="1152"/>
      <c r="GG500" s="1161"/>
      <c r="GH500" s="1152"/>
      <c r="GI500" s="633" t="str">
        <f t="shared" ref="GI500:HR500" si="1334">IF(GI486="grey","grey",IF($GG499="grey","grey",IF(S500="","yellow",IF(COUNTIF($CW$6:$CW$7,S500)&gt;0,"","red"))))</f>
        <v>grey</v>
      </c>
      <c r="GJ500" s="633" t="str">
        <f t="shared" si="1334"/>
        <v>grey</v>
      </c>
      <c r="GK500" s="633" t="str">
        <f t="shared" si="1334"/>
        <v>grey</v>
      </c>
      <c r="GL500" s="633" t="str">
        <f t="shared" si="1334"/>
        <v>grey</v>
      </c>
      <c r="GM500" s="633" t="str">
        <f t="shared" si="1334"/>
        <v>grey</v>
      </c>
      <c r="GN500" s="633" t="str">
        <f t="shared" si="1334"/>
        <v>grey</v>
      </c>
      <c r="GO500" s="633" t="str">
        <f t="shared" si="1334"/>
        <v>grey</v>
      </c>
      <c r="GP500" s="633" t="str">
        <f t="shared" si="1334"/>
        <v>grey</v>
      </c>
      <c r="GQ500" s="633" t="str">
        <f t="shared" si="1334"/>
        <v>grey</v>
      </c>
      <c r="GR500" s="633" t="str">
        <f t="shared" si="1334"/>
        <v>grey</v>
      </c>
      <c r="GS500" s="633" t="str">
        <f t="shared" si="1334"/>
        <v>grey</v>
      </c>
      <c r="GT500" s="633" t="str">
        <f t="shared" si="1334"/>
        <v>grey</v>
      </c>
      <c r="GU500" s="633" t="str">
        <f t="shared" si="1334"/>
        <v>grey</v>
      </c>
      <c r="GV500" s="633" t="str">
        <f t="shared" si="1334"/>
        <v>grey</v>
      </c>
      <c r="GW500" s="633" t="str">
        <f t="shared" si="1334"/>
        <v>grey</v>
      </c>
      <c r="GX500" s="633" t="str">
        <f t="shared" si="1334"/>
        <v>grey</v>
      </c>
      <c r="GY500" s="633" t="str">
        <f t="shared" si="1334"/>
        <v>grey</v>
      </c>
      <c r="GZ500" s="633" t="str">
        <f t="shared" si="1334"/>
        <v>grey</v>
      </c>
      <c r="HA500" s="633" t="str">
        <f t="shared" si="1334"/>
        <v>grey</v>
      </c>
      <c r="HB500" s="633" t="str">
        <f t="shared" si="1334"/>
        <v>grey</v>
      </c>
      <c r="HC500" s="633" t="str">
        <f t="shared" si="1334"/>
        <v>grey</v>
      </c>
      <c r="HD500" s="633" t="str">
        <f t="shared" si="1334"/>
        <v>grey</v>
      </c>
      <c r="HE500" s="633" t="str">
        <f t="shared" si="1334"/>
        <v>grey</v>
      </c>
      <c r="HF500" s="633" t="str">
        <f t="shared" si="1334"/>
        <v>grey</v>
      </c>
      <c r="HG500" s="633" t="str">
        <f t="shared" si="1334"/>
        <v>grey</v>
      </c>
      <c r="HH500" s="633" t="str">
        <f t="shared" si="1334"/>
        <v>grey</v>
      </c>
      <c r="HI500" s="633" t="str">
        <f t="shared" si="1334"/>
        <v>grey</v>
      </c>
      <c r="HJ500" s="633" t="str">
        <f t="shared" si="1334"/>
        <v>grey</v>
      </c>
      <c r="HK500" s="633" t="str">
        <f t="shared" si="1334"/>
        <v>grey</v>
      </c>
      <c r="HL500" s="633" t="str">
        <f t="shared" si="1334"/>
        <v>grey</v>
      </c>
      <c r="HM500" s="633" t="str">
        <f t="shared" si="1334"/>
        <v>grey</v>
      </c>
      <c r="HN500" s="633" t="str">
        <f t="shared" si="1334"/>
        <v>grey</v>
      </c>
      <c r="HO500" s="633" t="str">
        <f t="shared" si="1334"/>
        <v>grey</v>
      </c>
      <c r="HP500" s="633" t="str">
        <f t="shared" si="1334"/>
        <v>grey</v>
      </c>
      <c r="HQ500" s="633" t="str">
        <f t="shared" si="1334"/>
        <v>grey</v>
      </c>
      <c r="HR500" s="633" t="str">
        <f t="shared" si="1334"/>
        <v>grey</v>
      </c>
      <c r="HS500" s="1163"/>
      <c r="HT500" s="1152"/>
      <c r="HU500" s="1161"/>
    </row>
    <row r="501" spans="2:229">
      <c r="B501" s="34" t="s">
        <v>57</v>
      </c>
      <c r="C501" s="35"/>
      <c r="D501" s="34" t="s">
        <v>57</v>
      </c>
      <c r="E501" s="35"/>
      <c r="F501" s="34" t="s">
        <v>57</v>
      </c>
      <c r="G501" s="35"/>
      <c r="H501" s="34" t="s">
        <v>57</v>
      </c>
      <c r="I501" s="35"/>
      <c r="J501" s="34" t="s">
        <v>57</v>
      </c>
      <c r="K501" s="35"/>
      <c r="L501" s="34" t="s">
        <v>57</v>
      </c>
      <c r="M501" s="35"/>
      <c r="O501" s="1151">
        <v>7</v>
      </c>
      <c r="P501" s="1151" t="str">
        <f>IFERROR(INDEX(内線情報!$C$5:$C$54,MATCH($Q501,内線情報!$B$5:$B$54,0)),"")&amp;""</f>
        <v/>
      </c>
      <c r="Q501" s="1160"/>
      <c r="R501" s="1151" t="str">
        <f>IFERROR(INDEX(内線情報!$D$5:$D$54,MATCH($Q501,内線情報!$B$5:$B$54,0)),"")&amp;""</f>
        <v/>
      </c>
      <c r="S501" s="634" t="s">
        <v>643</v>
      </c>
      <c r="T501" s="634" t="s">
        <v>643</v>
      </c>
      <c r="U501" s="634" t="s">
        <v>643</v>
      </c>
      <c r="V501" s="634" t="s">
        <v>643</v>
      </c>
      <c r="W501" s="634" t="s">
        <v>643</v>
      </c>
      <c r="X501" s="634" t="s">
        <v>643</v>
      </c>
      <c r="Y501" s="634" t="s">
        <v>643</v>
      </c>
      <c r="Z501" s="634" t="s">
        <v>643</v>
      </c>
      <c r="AA501" s="634" t="s">
        <v>643</v>
      </c>
      <c r="AB501" s="634" t="s">
        <v>643</v>
      </c>
      <c r="AC501" s="634" t="s">
        <v>643</v>
      </c>
      <c r="AD501" s="634" t="s">
        <v>643</v>
      </c>
      <c r="AE501" s="634" t="s">
        <v>643</v>
      </c>
      <c r="AF501" s="634" t="s">
        <v>643</v>
      </c>
      <c r="AG501" s="634" t="s">
        <v>643</v>
      </c>
      <c r="AH501" s="634" t="s">
        <v>643</v>
      </c>
      <c r="AI501" s="634" t="s">
        <v>643</v>
      </c>
      <c r="AJ501" s="634" t="s">
        <v>643</v>
      </c>
      <c r="AK501" s="634" t="s">
        <v>643</v>
      </c>
      <c r="AL501" s="634" t="s">
        <v>643</v>
      </c>
      <c r="AM501" s="634" t="s">
        <v>643</v>
      </c>
      <c r="AN501" s="634" t="s">
        <v>643</v>
      </c>
      <c r="AO501" s="634" t="s">
        <v>643</v>
      </c>
      <c r="AP501" s="634" t="s">
        <v>643</v>
      </c>
      <c r="AQ501" s="634" t="s">
        <v>643</v>
      </c>
      <c r="AR501" s="634" t="s">
        <v>643</v>
      </c>
      <c r="AS501" s="634" t="s">
        <v>643</v>
      </c>
      <c r="AT501" s="634" t="s">
        <v>643</v>
      </c>
      <c r="AU501" s="634" t="s">
        <v>643</v>
      </c>
      <c r="AV501" s="634" t="s">
        <v>643</v>
      </c>
      <c r="AW501" s="634" t="s">
        <v>643</v>
      </c>
      <c r="AX501" s="634" t="s">
        <v>643</v>
      </c>
      <c r="AY501" s="634" t="s">
        <v>643</v>
      </c>
      <c r="AZ501" s="634" t="s">
        <v>643</v>
      </c>
      <c r="BA501" s="634" t="s">
        <v>643</v>
      </c>
      <c r="BB501" s="634" t="s">
        <v>643</v>
      </c>
      <c r="BC501" s="1178" t="s">
        <v>643</v>
      </c>
      <c r="BD501" s="1151" t="str">
        <f>IFERROR(IF(Q501="","",IF(ISBLANK(INDEX(内線情報!$G$5:$G$54,Q501)),1,DS501)),"")&amp;""</f>
        <v/>
      </c>
      <c r="BE501" s="1180"/>
      <c r="BU501" s="50"/>
      <c r="BV501" s="50"/>
      <c r="BW501" s="50"/>
      <c r="CG501" s="50"/>
      <c r="CH501" s="50"/>
      <c r="CI501" s="50"/>
      <c r="DA501" s="34" t="str">
        <f>IF(DA500="grey","grey",IF(B501="","yellow",IF(COUNTIF($BG$6:$BG$39,B501)&gt;0,"","red")))</f>
        <v>grey</v>
      </c>
      <c r="DB501" s="35" t="str">
        <f ca="1">IF(DA500="grey","grey",IFERROR(IF(COUNTIF(INDIRECT(B501),SUBSTITUTE(C501,"*","~")),EU501,"red"),IF(AND(C501&lt;&gt;$BG$7,C501&lt;&gt;$BG$8,C501&lt;&gt;$BG$9,C501&lt;&gt;$BG$10,C501&lt;&gt;$BG$11,C501&lt;&gt;$BG$12,C501&lt;&gt;$BG$13),"grey",EU501)))</f>
        <v>grey</v>
      </c>
      <c r="DC501" s="34" t="str">
        <f>IF(DC500="grey","grey",IF(D501="","yellow",IF(COUNTIF($BG$6:$BG$39,D501)&gt;0,"","red")))</f>
        <v>grey</v>
      </c>
      <c r="DD501" s="35" t="str">
        <f ca="1">IF(DC500="grey","grey",IFERROR(IF(COUNTIF(INDIRECT(D501),SUBSTITUTE(E501,"*","~")),EW501,"red"),IF(AND(E501&lt;&gt;$BG$7,E501&lt;&gt;$BG$8,E501&lt;&gt;$BG$9,E501&lt;&gt;$BG$10,E501&lt;&gt;$BG$11,E501&lt;&gt;$BG$12,E501&lt;&gt;$BG$13),"grey",EW501)))</f>
        <v>grey</v>
      </c>
      <c r="DE501" s="34" t="str">
        <f>IF(DE500="grey","grey",IF(F501="","yellow",IF(COUNTIF($BG$6:$BG$39,F501)&gt;0,"","red")))</f>
        <v>grey</v>
      </c>
      <c r="DF501" s="35" t="str">
        <f ca="1">IF(DE500="grey","grey",IFERROR(IF(COUNTIF(INDIRECT(F501),SUBSTITUTE(G501,"*","~")),EY501,"red"),IF(AND(G501&lt;&gt;$BG$7,G501&lt;&gt;$BG$8,G501&lt;&gt;$BG$9,G501&lt;&gt;$BG$10,G501&lt;&gt;$BG$11,G501&lt;&gt;$BG$12,G501&lt;&gt;$BG$13),"grey",EY501)))</f>
        <v>grey</v>
      </c>
      <c r="DG501" s="34" t="str">
        <f>IF(DG500="grey","grey",IF(H501="","yellow",IF(COUNTIF($BG$6:$BG$39,H501)&gt;0,"","red")))</f>
        <v>grey</v>
      </c>
      <c r="DH501" s="35" t="str">
        <f ca="1">IF(DG500="grey","grey",IFERROR(IF(COUNTIF(INDIRECT(H501),SUBSTITUTE(I501,"*","~")),FA501,"red"),IF(AND(I501&lt;&gt;$BG$7,I501&lt;&gt;$BG$8,I501&lt;&gt;$BG$9,I501&lt;&gt;$BG$10,I501&lt;&gt;$BG$11,I501&lt;&gt;$BG$12,I501&lt;&gt;$BG$13),"grey",FA501)))</f>
        <v>grey</v>
      </c>
      <c r="DI501" s="34" t="str">
        <f>IF(DI500="grey","grey",IF(J501="","yellow",IF(COUNTIF($BG$6:$BG$39,J501)&gt;0,"","red")))</f>
        <v>grey</v>
      </c>
      <c r="DJ501" s="35" t="str">
        <f ca="1">IF(DI500="grey","grey",IFERROR(IF(COUNTIF(INDIRECT(J501),SUBSTITUTE(K501,"*","~")),FC501,"red"),IF(AND(K501&lt;&gt;$BG$7,K501&lt;&gt;$BG$8,K501&lt;&gt;$BG$9,K501&lt;&gt;$BG$10,K501&lt;&gt;$BG$11,K501&lt;&gt;$BG$12,K501&lt;&gt;$BG$13),"grey",FC501)))</f>
        <v>grey</v>
      </c>
      <c r="DK501" s="34" t="str">
        <f>IF(DK500="grey","grey",IF(L501="","yellow",IF(COUNTIF($BG$6:$BG$39,L501)&gt;0,"","red")))</f>
        <v>grey</v>
      </c>
      <c r="DL501" s="35" t="str">
        <f ca="1">IF(DK500="grey","grey",IFERROR(IF(COUNTIF(INDIRECT(L501),SUBSTITUTE(M501,"*","~")),FE501,"red"),IF(AND(M501&lt;&gt;$BG$7,M501&lt;&gt;$BG$8,M501&lt;&gt;$BG$9,M501&lt;&gt;$BG$10,M501&lt;&gt;$BG$11,M501&lt;&gt;$BG$12,M501&lt;&gt;$BG$13),"grey",FE501)))</f>
        <v>grey</v>
      </c>
      <c r="DM501" s="22" t="str">
        <f>IFERROR(INDEX(内線情報!$BL$5:$BL$41,MATCH(R501,内線情報!$AI$5:$AI$43,0),1),"")</f>
        <v/>
      </c>
      <c r="DS501" s="1141" t="e">
        <f>INDEX(内線情報!$G$5:$G$54,MATCH(Q501,DK,0))</f>
        <v>#N/A</v>
      </c>
      <c r="DV501" s="34" t="str">
        <f>CONCATENATE(B501,C501)</f>
        <v>未使用</v>
      </c>
      <c r="DW501" s="35"/>
      <c r="DX501" s="34" t="str">
        <f>CONCATENATE(D501,E501)</f>
        <v>未使用</v>
      </c>
      <c r="DY501" s="35"/>
      <c r="DZ501" s="34" t="str">
        <f>CONCATENATE(F501,G501)</f>
        <v>未使用</v>
      </c>
      <c r="EA501" s="35"/>
      <c r="EB501" s="34" t="str">
        <f>CONCATENATE(H501,I501)</f>
        <v>未使用</v>
      </c>
      <c r="EC501" s="35"/>
      <c r="ED501" s="34" t="str">
        <f>CONCATENATE(J501,K501)</f>
        <v>未使用</v>
      </c>
      <c r="EE501" s="35"/>
      <c r="EF501" s="34" t="str">
        <f>CONCATENATE(L501,M501)</f>
        <v>未使用</v>
      </c>
      <c r="EG501" s="35"/>
      <c r="EH501" s="22">
        <f>COUNTIF($DV$6:$EG$34,DV501)</f>
        <v>18</v>
      </c>
      <c r="EJ501" s="22">
        <f>COUNTIF($DV$6:$EG$34,DX501)</f>
        <v>18</v>
      </c>
      <c r="EL501" s="22">
        <f>COUNTIF($DV$6:$EG$34,DZ501)</f>
        <v>18</v>
      </c>
      <c r="EN501" s="22">
        <f>COUNTIF($DV$6:$EG$34,EB501)</f>
        <v>18</v>
      </c>
      <c r="EP501" s="22">
        <f>COUNTIF($DV$6:$EG$34,ED501)</f>
        <v>18</v>
      </c>
      <c r="ER501" s="22">
        <f>COUNTIF($DV$6:$EG$34,EF501)</f>
        <v>18</v>
      </c>
      <c r="ET501" s="34" t="str">
        <f>IF(DV501="未使用","",IF(EH501&lt;2,"","red"))</f>
        <v/>
      </c>
      <c r="EU501" s="35" t="str">
        <f>IF(B501="ボックスキー","",IF(C501="","red",FS501))</f>
        <v>red</v>
      </c>
      <c r="EV501" s="34" t="str">
        <f>IF(DX501="未使用","",IF(EJ501&lt;2,"","red"))</f>
        <v/>
      </c>
      <c r="EW501" s="35" t="str">
        <f>IF(D501="ボックスキー","",IF(E501="","red",FU501))</f>
        <v>red</v>
      </c>
      <c r="EX501" s="34" t="str">
        <f>IF(DZ501="未使用","",IF(EL501&lt;2,"","red"))</f>
        <v/>
      </c>
      <c r="EY501" s="35" t="str">
        <f>IF(F501="ボックスキー","",IF(G501="","red",FW501))</f>
        <v>red</v>
      </c>
      <c r="EZ501" s="34" t="str">
        <f>IF(EB501="未使用","",IF(EN501&lt;2,"","red"))</f>
        <v/>
      </c>
      <c r="FA501" s="35" t="str">
        <f>IF(H501="ボックスキー","",IF(I501="","red",FY501))</f>
        <v>red</v>
      </c>
      <c r="FB501" s="34" t="str">
        <f>IF(ED501="未使用","",IF(EP501&lt;2,"","red"))</f>
        <v/>
      </c>
      <c r="FC501" s="35" t="str">
        <f>IF(J501="ボックスキー","",IF(K501="","red",GA501))</f>
        <v>red</v>
      </c>
      <c r="FD501" s="34" t="str">
        <f>IF(EF501="未使用","",IF(ER501&lt;2,"","red"))</f>
        <v/>
      </c>
      <c r="FE501" s="35" t="str">
        <f>IF(L501="ボックスキー","",IF(M501="","red",GC501))</f>
        <v>red</v>
      </c>
      <c r="FF501" s="419"/>
      <c r="FG501" s="419"/>
      <c r="FH501" s="419"/>
      <c r="FI501" s="419"/>
      <c r="FJ501" s="419"/>
      <c r="FK501" s="419"/>
      <c r="FL501" s="419"/>
      <c r="FM501" s="419"/>
      <c r="FN501" s="419"/>
      <c r="FO501" s="419"/>
      <c r="FP501" s="419"/>
      <c r="FQ501" s="419"/>
      <c r="FR501" s="34"/>
      <c r="FS501" s="35" t="str">
        <f>IF(B501=$FG$6,INDEX($FG$7:$FG$18,C501),IF(B501=$FH$6,INDEX($FH$7:$FH$12,C501),IF(B501=$FI$6,INDEX($FI$7:$FI$18,C501),IF(B501=$FJ$6,INDEX($FJ$7:$FJ$56,C501),"none"))))</f>
        <v>none</v>
      </c>
      <c r="FT501" s="34"/>
      <c r="FU501" s="35" t="str">
        <f>IF(D501=$FG$6,INDEX($FG$7:$FG$18,E501),IF(D501=$FH$6,INDEX($FH$7:$FH$12,E501),IF(D501=$FI$6,INDEX($FI$7:$FI$18,E501),IF(D501=$FJ$6,INDEX($FJ$7:$FJ$56,E501),"none"))))</f>
        <v>none</v>
      </c>
      <c r="FV501" s="34"/>
      <c r="FW501" s="35" t="str">
        <f>IF(F501=$FG$6,INDEX($FG$7:$FG$18,G501),IF(F501=$FH$6,INDEX($FH$7:$FH$12,G501),IF(F501=$FI$6,INDEX($FI$7:$FI$18,G501),IF(F501=$FJ$6,INDEX($FJ$7:$FJ$56,G501),"none"))))</f>
        <v>none</v>
      </c>
      <c r="FX501" s="34"/>
      <c r="FY501" s="35" t="str">
        <f>IF(H501=$FG$6,INDEX($FG$7:$FG$18,I501),IF(H501=$FH$6,INDEX($FH$7:$FH$12,I501),IF(H501=$FI$6,INDEX($FI$7:$FI$18,I501),IF(H501=$FJ$6,INDEX($FJ$7:$FJ$56,I501),"none"))))</f>
        <v>none</v>
      </c>
      <c r="FZ501" s="34"/>
      <c r="GA501" s="35" t="str">
        <f>IF(J501=$FG$6,INDEX($FG$7:$FG$18,K501),IF(J501=$FH$6,INDEX($FH$7:$FH$12,K501),IF(J501=$FI$6,INDEX($FI$7:$FI$18,K501),IF(J501=$FJ$6,INDEX($FJ$7:$FJ$56,K501),"none"))))</f>
        <v>none</v>
      </c>
      <c r="GB501" s="34"/>
      <c r="GC501" s="35" t="str">
        <f>IF(L501=$FG$6,INDEX($FG$7:$FG$18,M501),IF(L501=$FH$6,INDEX($FH$7:$FH$12,M501),IF(L501=$FI$6,INDEX($FI$7:$FI$18,M501),IF(L501=$FJ$6,INDEX($FJ$7:$FJ$56,M501),"none"))))</f>
        <v>none</v>
      </c>
      <c r="GE501" s="1151" t="str">
        <f>IF($GF501="grey","grey","")</f>
        <v>grey</v>
      </c>
      <c r="GF501" s="1151" t="str">
        <f>IF($GG501="grey","grey","")</f>
        <v>grey</v>
      </c>
      <c r="GG501" s="1160" t="str">
        <f>IF(Q501="","grey",IF(COUNTIF(Q:Q,Q501)&gt;1,"red",IF(COUNTIF(_DK,Q501)&gt;0,"","red")))</f>
        <v>grey</v>
      </c>
      <c r="GH501" s="1151" t="str">
        <f>IF($GF501="grey","grey","")</f>
        <v>grey</v>
      </c>
      <c r="GI501" s="633" t="str">
        <f t="shared" ref="GI501:HR501" si="1335">IF(GI486="grey","grey",IF($GG501="grey","grey",IF(S501="","yellow",IF(COUNTIF($CT$6:$CT$21,S501)&gt;0,"","red"))))</f>
        <v>grey</v>
      </c>
      <c r="GJ501" s="633" t="str">
        <f t="shared" si="1335"/>
        <v>grey</v>
      </c>
      <c r="GK501" s="633" t="str">
        <f t="shared" si="1335"/>
        <v>grey</v>
      </c>
      <c r="GL501" s="633" t="str">
        <f t="shared" si="1335"/>
        <v>grey</v>
      </c>
      <c r="GM501" s="633" t="str">
        <f t="shared" si="1335"/>
        <v>grey</v>
      </c>
      <c r="GN501" s="633" t="str">
        <f t="shared" si="1335"/>
        <v>grey</v>
      </c>
      <c r="GO501" s="633" t="str">
        <f t="shared" si="1335"/>
        <v>grey</v>
      </c>
      <c r="GP501" s="633" t="str">
        <f t="shared" si="1335"/>
        <v>grey</v>
      </c>
      <c r="GQ501" s="633" t="str">
        <f t="shared" si="1335"/>
        <v>grey</v>
      </c>
      <c r="GR501" s="633" t="str">
        <f t="shared" si="1335"/>
        <v>grey</v>
      </c>
      <c r="GS501" s="633" t="str">
        <f t="shared" si="1335"/>
        <v>grey</v>
      </c>
      <c r="GT501" s="633" t="str">
        <f t="shared" si="1335"/>
        <v>grey</v>
      </c>
      <c r="GU501" s="633" t="str">
        <f t="shared" si="1335"/>
        <v>grey</v>
      </c>
      <c r="GV501" s="633" t="str">
        <f t="shared" si="1335"/>
        <v>grey</v>
      </c>
      <c r="GW501" s="633" t="str">
        <f t="shared" si="1335"/>
        <v>grey</v>
      </c>
      <c r="GX501" s="633" t="str">
        <f t="shared" si="1335"/>
        <v>grey</v>
      </c>
      <c r="GY501" s="633" t="str">
        <f t="shared" si="1335"/>
        <v>grey</v>
      </c>
      <c r="GZ501" s="633" t="str">
        <f t="shared" si="1335"/>
        <v>grey</v>
      </c>
      <c r="HA501" s="633" t="str">
        <f t="shared" si="1335"/>
        <v>grey</v>
      </c>
      <c r="HB501" s="633" t="str">
        <f t="shared" si="1335"/>
        <v>grey</v>
      </c>
      <c r="HC501" s="633" t="str">
        <f t="shared" si="1335"/>
        <v>grey</v>
      </c>
      <c r="HD501" s="633" t="str">
        <f t="shared" si="1335"/>
        <v>grey</v>
      </c>
      <c r="HE501" s="633" t="str">
        <f t="shared" si="1335"/>
        <v>grey</v>
      </c>
      <c r="HF501" s="633" t="str">
        <f t="shared" si="1335"/>
        <v>grey</v>
      </c>
      <c r="HG501" s="633" t="str">
        <f t="shared" si="1335"/>
        <v>grey</v>
      </c>
      <c r="HH501" s="633" t="str">
        <f t="shared" si="1335"/>
        <v>grey</v>
      </c>
      <c r="HI501" s="633" t="str">
        <f t="shared" si="1335"/>
        <v>grey</v>
      </c>
      <c r="HJ501" s="633" t="str">
        <f t="shared" si="1335"/>
        <v>grey</v>
      </c>
      <c r="HK501" s="633" t="str">
        <f t="shared" si="1335"/>
        <v>grey</v>
      </c>
      <c r="HL501" s="633" t="str">
        <f t="shared" si="1335"/>
        <v>grey</v>
      </c>
      <c r="HM501" s="633" t="str">
        <f t="shared" si="1335"/>
        <v>grey</v>
      </c>
      <c r="HN501" s="633" t="str">
        <f t="shared" si="1335"/>
        <v>grey</v>
      </c>
      <c r="HO501" s="633" t="str">
        <f t="shared" si="1335"/>
        <v>grey</v>
      </c>
      <c r="HP501" s="633" t="str">
        <f t="shared" si="1335"/>
        <v>grey</v>
      </c>
      <c r="HQ501" s="633" t="str">
        <f t="shared" si="1335"/>
        <v>grey</v>
      </c>
      <c r="HR501" s="633" t="str">
        <f t="shared" si="1335"/>
        <v>grey</v>
      </c>
      <c r="HS501" s="1162" t="str">
        <f t="shared" ref="HS501" si="1336">IF($GG501="grey","grey",IF(BC501="","",IF(COUNTIF($CV$6:$CV$7,BC501)&gt;0,"","red")))</f>
        <v>grey</v>
      </c>
      <c r="HT501" s="1151" t="str">
        <f t="shared" ref="HT501:HU501" si="1337">IF($GG501="grey","grey","")</f>
        <v>grey</v>
      </c>
      <c r="HU501" s="1160" t="str">
        <f t="shared" si="1337"/>
        <v>grey</v>
      </c>
    </row>
    <row r="502" spans="2:229">
      <c r="B502" s="1175" t="str">
        <f>IFERROR(INDEX($DV:$DV,ROW()),"")&amp;""</f>
        <v/>
      </c>
      <c r="C502" s="1176"/>
      <c r="D502" s="1177" t="str">
        <f>IFERROR(INDEX($DX:$DX,ROW()),"")&amp;""</f>
        <v/>
      </c>
      <c r="E502" s="1176"/>
      <c r="F502" s="1175" t="str">
        <f>IFERROR(INDEX($DZ:$DZ,ROW()),"")&amp;""</f>
        <v/>
      </c>
      <c r="G502" s="1176"/>
      <c r="H502" s="1175" t="str">
        <f>IFERROR(INDEX($EB:$EB,ROW()),"")&amp;""</f>
        <v/>
      </c>
      <c r="I502" s="1176"/>
      <c r="J502" s="1175" t="str">
        <f>IFERROR(INDEX($ED:$ED,ROW()),"")&amp;""</f>
        <v/>
      </c>
      <c r="K502" s="1176"/>
      <c r="L502" s="1175" t="str">
        <f>IFERROR(INDEX($EF:$EF,ROW()),"")&amp;""</f>
        <v/>
      </c>
      <c r="M502" s="1176"/>
      <c r="O502" s="1152"/>
      <c r="P502" s="1152"/>
      <c r="Q502" s="1161"/>
      <c r="R502" s="1152"/>
      <c r="S502" s="635" t="s">
        <v>643</v>
      </c>
      <c r="T502" s="635" t="s">
        <v>643</v>
      </c>
      <c r="U502" s="635" t="s">
        <v>643</v>
      </c>
      <c r="V502" s="635" t="s">
        <v>643</v>
      </c>
      <c r="W502" s="635" t="s">
        <v>643</v>
      </c>
      <c r="X502" s="635" t="s">
        <v>643</v>
      </c>
      <c r="Y502" s="635" t="s">
        <v>643</v>
      </c>
      <c r="Z502" s="635" t="s">
        <v>643</v>
      </c>
      <c r="AA502" s="635" t="s">
        <v>643</v>
      </c>
      <c r="AB502" s="635" t="s">
        <v>643</v>
      </c>
      <c r="AC502" s="635" t="s">
        <v>643</v>
      </c>
      <c r="AD502" s="635" t="s">
        <v>643</v>
      </c>
      <c r="AE502" s="635" t="s">
        <v>643</v>
      </c>
      <c r="AF502" s="635" t="s">
        <v>643</v>
      </c>
      <c r="AG502" s="635" t="s">
        <v>643</v>
      </c>
      <c r="AH502" s="635" t="s">
        <v>643</v>
      </c>
      <c r="AI502" s="635" t="s">
        <v>643</v>
      </c>
      <c r="AJ502" s="635" t="s">
        <v>643</v>
      </c>
      <c r="AK502" s="635" t="s">
        <v>643</v>
      </c>
      <c r="AL502" s="635" t="s">
        <v>643</v>
      </c>
      <c r="AM502" s="635" t="s">
        <v>643</v>
      </c>
      <c r="AN502" s="635" t="s">
        <v>643</v>
      </c>
      <c r="AO502" s="635" t="s">
        <v>643</v>
      </c>
      <c r="AP502" s="635" t="s">
        <v>643</v>
      </c>
      <c r="AQ502" s="635" t="s">
        <v>643</v>
      </c>
      <c r="AR502" s="635" t="s">
        <v>643</v>
      </c>
      <c r="AS502" s="635" t="s">
        <v>643</v>
      </c>
      <c r="AT502" s="635" t="s">
        <v>643</v>
      </c>
      <c r="AU502" s="635" t="s">
        <v>643</v>
      </c>
      <c r="AV502" s="635" t="s">
        <v>643</v>
      </c>
      <c r="AW502" s="635" t="s">
        <v>643</v>
      </c>
      <c r="AX502" s="635" t="s">
        <v>643</v>
      </c>
      <c r="AY502" s="635" t="s">
        <v>643</v>
      </c>
      <c r="AZ502" s="635" t="s">
        <v>643</v>
      </c>
      <c r="BA502" s="635" t="s">
        <v>643</v>
      </c>
      <c r="BB502" s="635" t="s">
        <v>643</v>
      </c>
      <c r="BC502" s="1179"/>
      <c r="BD502" s="1152"/>
      <c r="BE502" s="1181"/>
      <c r="BP502" s="50" t="e">
        <f>INDEX(番号!$CA$5:$CB$44,C501,2)</f>
        <v>#VALUE!</v>
      </c>
      <c r="BQ502" s="50" t="str">
        <f>IF(C501="","",IF(BP502="",INDEX(番号!$CA$44:$CB500,C501,2),BP502))</f>
        <v/>
      </c>
      <c r="BR502" s="50" t="e">
        <f>INDEX(番号!$CC$5:$CE$52,C501,3)</f>
        <v>#VALUE!</v>
      </c>
      <c r="BS502" s="50" t="str">
        <f>IF(C501="","",IF(BR502="0",INDEX(番号!$CC$5:$CE$52,C501,2),BR502))&amp;""</f>
        <v/>
      </c>
      <c r="BT502" s="50" t="e">
        <f>INDEX(番号!$CA$5:$CB$44,E501,2)</f>
        <v>#VALUE!</v>
      </c>
      <c r="BU502" s="50" t="str">
        <f>IF(E501="","",IF(BT502="",INDEX(番号!$CA$44:$CB500,E501,2),BT502))&amp;""</f>
        <v/>
      </c>
      <c r="BV502" s="50" t="e">
        <f>INDEX(番号!$CC$5:$CE$52,E501,3)</f>
        <v>#VALUE!</v>
      </c>
      <c r="BW502" s="50" t="str">
        <f>IF(E501="","",IF(BV502="0",INDEX(番号!$CC$5:$CE$52,E501,2),BV502))&amp;""</f>
        <v/>
      </c>
      <c r="BX502" s="50" t="e">
        <f>INDEX(番号!$CA$5:$CB$44,G501,2)</f>
        <v>#VALUE!</v>
      </c>
      <c r="BY502" s="50" t="str">
        <f>IF(G501="","",IF(BX502="",INDEX(番号!$CA$44:$CB500,G501,2),BX502))&amp;""</f>
        <v/>
      </c>
      <c r="BZ502" s="50" t="e">
        <f>INDEX(番号!$CC$5:$CE$52,G501,3)</f>
        <v>#VALUE!</v>
      </c>
      <c r="CA502" s="50" t="str">
        <f>IF(G501="","",IF(BZ502="0",INDEX(番号!$CC$5:$CE$52,G501,2),BZ502))&amp;""</f>
        <v/>
      </c>
      <c r="CB502" s="50" t="e">
        <f>INDEX(番号!$CA$5:$CB$44,I501,2)</f>
        <v>#VALUE!</v>
      </c>
      <c r="CC502" s="50" t="str">
        <f>IF(I501="","",IF(CB502="",INDEX(番号!$CA$44:$CB500,I501,2),CB502))&amp;""</f>
        <v/>
      </c>
      <c r="CD502" s="50" t="e">
        <f>INDEX(番号!$CC$5:$CE$52,I501,3)</f>
        <v>#VALUE!</v>
      </c>
      <c r="CE502" s="50" t="str">
        <f>IF(I501="","",IF(CD502="0",INDEX(番号!$CC$5:$CE$52,I501,2),CD502))&amp;""</f>
        <v/>
      </c>
      <c r="CF502" s="50" t="e">
        <f>INDEX(番号!$CA$5:$CB$44,K501,2)</f>
        <v>#VALUE!</v>
      </c>
      <c r="CG502" s="50" t="str">
        <f>IF(K501="","",IF(CF502="",INDEX(番号!$CA$5:$CB$44,K501,1),CF502))&amp;""</f>
        <v/>
      </c>
      <c r="CH502" s="50" t="e">
        <f>INDEX(番号!$CC$5:$CE$52,K501,3)</f>
        <v>#VALUE!</v>
      </c>
      <c r="CI502" s="50" t="str">
        <f>IF(K501="","",IF(CH502="0",INDEX(番号!$CC$5:$CE$52,K501,2),CH502))&amp;""</f>
        <v/>
      </c>
      <c r="CJ502" s="50" t="e">
        <f>INDEX(番号!$CA$5:$CB$44,M501,2)</f>
        <v>#VALUE!</v>
      </c>
      <c r="CK502" s="50" t="str">
        <f>IF(M501="","",IF(CJ502="",INDEX(番号!$CA$5:$CB$44,M501,1),CJ502))&amp;""</f>
        <v/>
      </c>
      <c r="CL502" s="50" t="e">
        <f>INDEX(番号!$CC$5:$CE$52,M501,3)</f>
        <v>#VALUE!</v>
      </c>
      <c r="CM502" s="50" t="str">
        <f>IF(M501="","",IF(CL502="0",INDEX(番号!$CC$5:$CE$52,M501,2),CL502))&amp;""</f>
        <v/>
      </c>
      <c r="DA502" s="1153" t="str">
        <f>IF(DA500="grey","grey","")</f>
        <v>grey</v>
      </c>
      <c r="DB502" s="1154"/>
      <c r="DC502" s="1153" t="str">
        <f>IF(DC500="grey","grey","")</f>
        <v>grey</v>
      </c>
      <c r="DD502" s="1154"/>
      <c r="DE502" s="1153" t="str">
        <f>IF(DE500="grey","grey","")</f>
        <v>grey</v>
      </c>
      <c r="DF502" s="1154"/>
      <c r="DG502" s="1153" t="str">
        <f>IF(DG500="grey","grey","")</f>
        <v>grey</v>
      </c>
      <c r="DH502" s="1154"/>
      <c r="DI502" s="1153" t="str">
        <f>IF(DI500="grey","grey","")</f>
        <v>grey</v>
      </c>
      <c r="DJ502" s="1154"/>
      <c r="DK502" s="1153" t="str">
        <f>IF(DK500="grey","grey","")</f>
        <v>grey</v>
      </c>
      <c r="DL502" s="1154"/>
      <c r="DM502" s="22" t="str">
        <f>IFERROR(INDEX(内線情報!$BL$5:$BL$41,MATCH(R502,内線情報!$AI$5:$AI$43,0),1),"")</f>
        <v/>
      </c>
      <c r="DS502" s="1141"/>
      <c r="DV502" s="1153" t="str">
        <f>IF(B501="DK",BQ502,IF(B501="NK",BS502,""))</f>
        <v/>
      </c>
      <c r="DW502" s="1154"/>
      <c r="DX502" s="1155" t="str">
        <f>IF(D501="DK",BU502,IF(D501="NK",BW502,""))</f>
        <v/>
      </c>
      <c r="DY502" s="1156"/>
      <c r="DZ502" s="1155" t="str">
        <f>IF(F501="DK",BY502,IF(F501="NK",CA502,""))</f>
        <v/>
      </c>
      <c r="EA502" s="1156"/>
      <c r="EB502" s="1155" t="str">
        <f>IF(H501="DK",CC502,IF(H501="NK",CE502,""))</f>
        <v/>
      </c>
      <c r="EC502" s="1156"/>
      <c r="ED502" s="1155" t="str">
        <f>IF(J501="DK",CG502,IF(J501="NK",CI502,""))</f>
        <v/>
      </c>
      <c r="EE502" s="1156"/>
      <c r="EF502" s="1155" t="str">
        <f>IF(L501="DK",CK502,IF(L501="NK",CM502,""))</f>
        <v/>
      </c>
      <c r="EG502" s="1156"/>
      <c r="ET502" s="1153"/>
      <c r="EU502" s="1154"/>
      <c r="EV502" s="1153"/>
      <c r="EW502" s="1154"/>
      <c r="EX502" s="1153"/>
      <c r="EY502" s="1154"/>
      <c r="EZ502" s="1153"/>
      <c r="FA502" s="1154"/>
      <c r="FB502" s="1153"/>
      <c r="FC502" s="1154"/>
      <c r="FD502" s="1153"/>
      <c r="FE502" s="1154"/>
      <c r="FF502" s="411"/>
      <c r="FG502" s="411"/>
      <c r="FH502" s="411"/>
      <c r="FI502" s="411"/>
      <c r="FJ502" s="411"/>
      <c r="FK502" s="411"/>
      <c r="FL502" s="411"/>
      <c r="FM502" s="411"/>
      <c r="FN502" s="411"/>
      <c r="FO502" s="411"/>
      <c r="FP502" s="411"/>
      <c r="FQ502" s="411"/>
      <c r="FR502" s="1153"/>
      <c r="FS502" s="1154"/>
      <c r="FT502" s="1153"/>
      <c r="FU502" s="1154"/>
      <c r="FV502" s="1153"/>
      <c r="FW502" s="1154"/>
      <c r="FX502" s="1153"/>
      <c r="FY502" s="1154"/>
      <c r="FZ502" s="1153"/>
      <c r="GA502" s="1154"/>
      <c r="GB502" s="1153"/>
      <c r="GC502" s="1154"/>
      <c r="GE502" s="1152"/>
      <c r="GF502" s="1152"/>
      <c r="GG502" s="1161"/>
      <c r="GH502" s="1152"/>
      <c r="GI502" s="633" t="str">
        <f t="shared" ref="GI502:HR502" si="1338">IF(GI486="grey","grey",IF($GG501="grey","grey",IF(S502="","yellow",IF(COUNTIF($CW$6:$CW$7,S502)&gt;0,"","red"))))</f>
        <v>grey</v>
      </c>
      <c r="GJ502" s="633" t="str">
        <f t="shared" si="1338"/>
        <v>grey</v>
      </c>
      <c r="GK502" s="633" t="str">
        <f t="shared" si="1338"/>
        <v>grey</v>
      </c>
      <c r="GL502" s="633" t="str">
        <f t="shared" si="1338"/>
        <v>grey</v>
      </c>
      <c r="GM502" s="633" t="str">
        <f t="shared" si="1338"/>
        <v>grey</v>
      </c>
      <c r="GN502" s="633" t="str">
        <f t="shared" si="1338"/>
        <v>grey</v>
      </c>
      <c r="GO502" s="633" t="str">
        <f t="shared" si="1338"/>
        <v>grey</v>
      </c>
      <c r="GP502" s="633" t="str">
        <f t="shared" si="1338"/>
        <v>grey</v>
      </c>
      <c r="GQ502" s="633" t="str">
        <f t="shared" si="1338"/>
        <v>grey</v>
      </c>
      <c r="GR502" s="633" t="str">
        <f t="shared" si="1338"/>
        <v>grey</v>
      </c>
      <c r="GS502" s="633" t="str">
        <f t="shared" si="1338"/>
        <v>grey</v>
      </c>
      <c r="GT502" s="633" t="str">
        <f t="shared" si="1338"/>
        <v>grey</v>
      </c>
      <c r="GU502" s="633" t="str">
        <f t="shared" si="1338"/>
        <v>grey</v>
      </c>
      <c r="GV502" s="633" t="str">
        <f t="shared" si="1338"/>
        <v>grey</v>
      </c>
      <c r="GW502" s="633" t="str">
        <f t="shared" si="1338"/>
        <v>grey</v>
      </c>
      <c r="GX502" s="633" t="str">
        <f t="shared" si="1338"/>
        <v>grey</v>
      </c>
      <c r="GY502" s="633" t="str">
        <f t="shared" si="1338"/>
        <v>grey</v>
      </c>
      <c r="GZ502" s="633" t="str">
        <f t="shared" si="1338"/>
        <v>grey</v>
      </c>
      <c r="HA502" s="633" t="str">
        <f t="shared" si="1338"/>
        <v>grey</v>
      </c>
      <c r="HB502" s="633" t="str">
        <f t="shared" si="1338"/>
        <v>grey</v>
      </c>
      <c r="HC502" s="633" t="str">
        <f t="shared" si="1338"/>
        <v>grey</v>
      </c>
      <c r="HD502" s="633" t="str">
        <f t="shared" si="1338"/>
        <v>grey</v>
      </c>
      <c r="HE502" s="633" t="str">
        <f t="shared" si="1338"/>
        <v>grey</v>
      </c>
      <c r="HF502" s="633" t="str">
        <f t="shared" si="1338"/>
        <v>grey</v>
      </c>
      <c r="HG502" s="633" t="str">
        <f t="shared" si="1338"/>
        <v>grey</v>
      </c>
      <c r="HH502" s="633" t="str">
        <f t="shared" si="1338"/>
        <v>grey</v>
      </c>
      <c r="HI502" s="633" t="str">
        <f t="shared" si="1338"/>
        <v>grey</v>
      </c>
      <c r="HJ502" s="633" t="str">
        <f t="shared" si="1338"/>
        <v>grey</v>
      </c>
      <c r="HK502" s="633" t="str">
        <f t="shared" si="1338"/>
        <v>grey</v>
      </c>
      <c r="HL502" s="633" t="str">
        <f t="shared" si="1338"/>
        <v>grey</v>
      </c>
      <c r="HM502" s="633" t="str">
        <f t="shared" si="1338"/>
        <v>grey</v>
      </c>
      <c r="HN502" s="633" t="str">
        <f t="shared" si="1338"/>
        <v>grey</v>
      </c>
      <c r="HO502" s="633" t="str">
        <f t="shared" si="1338"/>
        <v>grey</v>
      </c>
      <c r="HP502" s="633" t="str">
        <f t="shared" si="1338"/>
        <v>grey</v>
      </c>
      <c r="HQ502" s="633" t="str">
        <f t="shared" si="1338"/>
        <v>grey</v>
      </c>
      <c r="HR502" s="633" t="str">
        <f t="shared" si="1338"/>
        <v>grey</v>
      </c>
      <c r="HS502" s="1163"/>
      <c r="HT502" s="1152"/>
      <c r="HU502" s="1161"/>
    </row>
    <row r="503" spans="2:229">
      <c r="B503" s="1175" t="str">
        <f>IFERROR(INDEX($DV:$DV,ROW()),"")&amp;""</f>
        <v/>
      </c>
      <c r="C503" s="1176"/>
      <c r="D503" s="1177" t="str">
        <f>IFERROR(INDEX($DX:$DX,ROW()),"")&amp;""</f>
        <v/>
      </c>
      <c r="E503" s="1176"/>
      <c r="F503" s="1175" t="str">
        <f>IFERROR(INDEX($DZ:$DZ,ROW()),"")&amp;""</f>
        <v/>
      </c>
      <c r="G503" s="1176"/>
      <c r="H503" s="1175" t="str">
        <f>IFERROR(INDEX($EB:$EB,ROW()),"")&amp;""</f>
        <v/>
      </c>
      <c r="I503" s="1176"/>
      <c r="J503" s="1175" t="str">
        <f>IFERROR(INDEX($ED:$ED,ROW()),"")&amp;""</f>
        <v/>
      </c>
      <c r="K503" s="1176"/>
      <c r="L503" s="1175" t="str">
        <f>IFERROR(INDEX($EF:$EF,ROW()),"")&amp;""</f>
        <v/>
      </c>
      <c r="M503" s="1176"/>
      <c r="O503" s="1151">
        <v>8</v>
      </c>
      <c r="P503" s="1151" t="str">
        <f>IFERROR(INDEX(内線情報!$C$5:$C$54,MATCH($Q503,内線情報!$B$5:$B$54,0)),"")&amp;""</f>
        <v/>
      </c>
      <c r="Q503" s="1160"/>
      <c r="R503" s="1151" t="str">
        <f>IFERROR(INDEX(内線情報!$D$5:$D$54,MATCH($Q503,内線情報!$B$5:$B$54,0)),"")&amp;""</f>
        <v/>
      </c>
      <c r="S503" s="634" t="s">
        <v>643</v>
      </c>
      <c r="T503" s="634" t="s">
        <v>643</v>
      </c>
      <c r="U503" s="634" t="s">
        <v>643</v>
      </c>
      <c r="V503" s="634" t="s">
        <v>643</v>
      </c>
      <c r="W503" s="634" t="s">
        <v>643</v>
      </c>
      <c r="X503" s="634" t="s">
        <v>643</v>
      </c>
      <c r="Y503" s="634" t="s">
        <v>643</v>
      </c>
      <c r="Z503" s="634" t="s">
        <v>643</v>
      </c>
      <c r="AA503" s="634" t="s">
        <v>643</v>
      </c>
      <c r="AB503" s="634" t="s">
        <v>643</v>
      </c>
      <c r="AC503" s="634" t="s">
        <v>643</v>
      </c>
      <c r="AD503" s="634" t="s">
        <v>643</v>
      </c>
      <c r="AE503" s="634" t="s">
        <v>643</v>
      </c>
      <c r="AF503" s="634" t="s">
        <v>643</v>
      </c>
      <c r="AG503" s="634" t="s">
        <v>643</v>
      </c>
      <c r="AH503" s="634" t="s">
        <v>643</v>
      </c>
      <c r="AI503" s="634" t="s">
        <v>643</v>
      </c>
      <c r="AJ503" s="634" t="s">
        <v>643</v>
      </c>
      <c r="AK503" s="634" t="s">
        <v>643</v>
      </c>
      <c r="AL503" s="634" t="s">
        <v>643</v>
      </c>
      <c r="AM503" s="634" t="s">
        <v>643</v>
      </c>
      <c r="AN503" s="634" t="s">
        <v>643</v>
      </c>
      <c r="AO503" s="634" t="s">
        <v>643</v>
      </c>
      <c r="AP503" s="634" t="s">
        <v>643</v>
      </c>
      <c r="AQ503" s="634" t="s">
        <v>643</v>
      </c>
      <c r="AR503" s="634" t="s">
        <v>643</v>
      </c>
      <c r="AS503" s="634" t="s">
        <v>643</v>
      </c>
      <c r="AT503" s="634" t="s">
        <v>643</v>
      </c>
      <c r="AU503" s="634" t="s">
        <v>643</v>
      </c>
      <c r="AV503" s="634" t="s">
        <v>643</v>
      </c>
      <c r="AW503" s="634" t="s">
        <v>643</v>
      </c>
      <c r="AX503" s="634" t="s">
        <v>643</v>
      </c>
      <c r="AY503" s="634" t="s">
        <v>643</v>
      </c>
      <c r="AZ503" s="634" t="s">
        <v>643</v>
      </c>
      <c r="BA503" s="634" t="s">
        <v>643</v>
      </c>
      <c r="BB503" s="634" t="s">
        <v>643</v>
      </c>
      <c r="BC503" s="1178" t="s">
        <v>643</v>
      </c>
      <c r="BD503" s="1151" t="str">
        <f>IFERROR(IF(Q503="","",IF(ISBLANK(INDEX(内線情報!$G$5:$G$54,Q503)),1,DS503)),"")&amp;""</f>
        <v/>
      </c>
      <c r="BE503" s="1180"/>
      <c r="BP503" s="50" t="s">
        <v>585</v>
      </c>
      <c r="BQ503" s="50" t="str">
        <f>IF(C501="","",INDEX(外線情報!$K$5:$K$16,C501,1))&amp;""</f>
        <v/>
      </c>
      <c r="BR503" s="50" t="s">
        <v>417</v>
      </c>
      <c r="BS503" s="50" t="str">
        <f>IF(C501="","",INDEX(NK･NKG!$CG$5:$CG$52,C501,1))&amp;""</f>
        <v/>
      </c>
      <c r="BT503" s="50" t="s">
        <v>585</v>
      </c>
      <c r="BU503" s="50" t="str">
        <f>IF(E501="","",INDEX(外線情報!$K$5:$K$16,E501,1))&amp;""</f>
        <v/>
      </c>
      <c r="BV503" s="50" t="s">
        <v>417</v>
      </c>
      <c r="BW503" s="50" t="str">
        <f>IF(E501="","",INDEX(NK･NKG!$CG$5:$CG$52,E501,1))&amp;""</f>
        <v/>
      </c>
      <c r="BX503" s="50" t="s">
        <v>585</v>
      </c>
      <c r="BY503" s="50" t="str">
        <f>IF(G501="","",INDEX(外線情報!$K$5:$K$16,G501,1))&amp;""</f>
        <v/>
      </c>
      <c r="BZ503" s="50" t="s">
        <v>417</v>
      </c>
      <c r="CA503" s="50" t="str">
        <f>IF(G501="","",INDEX(NK･NKG!$CG$5:$CG$52,G501,1))&amp;""</f>
        <v/>
      </c>
      <c r="CB503" s="50" t="s">
        <v>585</v>
      </c>
      <c r="CC503" s="50" t="str">
        <f>IF(I501="","",INDEX(外線情報!$K$5:$K$16,I501,1))&amp;""</f>
        <v/>
      </c>
      <c r="CD503" s="50" t="s">
        <v>417</v>
      </c>
      <c r="CE503" s="50" t="str">
        <f>IF(I501="","",INDEX(NK･NKG!$CG$5:$CG$52,I501,1))&amp;""</f>
        <v/>
      </c>
      <c r="CF503" s="50" t="s">
        <v>585</v>
      </c>
      <c r="CG503" s="50" t="str">
        <f>IF(K501="","",INDEX(外線情報!$K$5:$K$16,K501,1))&amp;""</f>
        <v/>
      </c>
      <c r="CH503" s="50" t="s">
        <v>417</v>
      </c>
      <c r="CI503" s="50" t="str">
        <f>IF(K501="","",INDEX(NK･NKG!$CG$5:$CG$52,K501,1))&amp;""</f>
        <v/>
      </c>
      <c r="CJ503" s="50" t="s">
        <v>585</v>
      </c>
      <c r="CK503" s="50" t="str">
        <f>IF(M501="","",INDEX(外線情報!$K$5:$K$16,M501,1))&amp;""</f>
        <v/>
      </c>
      <c r="CL503" s="50" t="s">
        <v>417</v>
      </c>
      <c r="CM503" s="50" t="str">
        <f>IF(M501="","",INDEX(NK･NKG!$CG$5:$CG$52,M501,1))&amp;""</f>
        <v/>
      </c>
      <c r="DA503" s="1153" t="str">
        <f t="shared" ref="DA503" si="1339">IF(DA500="grey","grey","")</f>
        <v>grey</v>
      </c>
      <c r="DB503" s="1154"/>
      <c r="DC503" s="1153" t="str">
        <f t="shared" ref="DC503" si="1340">IF(DC500="grey","grey","")</f>
        <v>grey</v>
      </c>
      <c r="DD503" s="1154"/>
      <c r="DE503" s="1153" t="str">
        <f t="shared" ref="DE503" si="1341">IF(DE500="grey","grey","")</f>
        <v>grey</v>
      </c>
      <c r="DF503" s="1154"/>
      <c r="DG503" s="1153" t="str">
        <f t="shared" ref="DG503" si="1342">IF(DG500="grey","grey","")</f>
        <v>grey</v>
      </c>
      <c r="DH503" s="1154"/>
      <c r="DI503" s="1153" t="str">
        <f t="shared" ref="DI503" si="1343">IF(DI500="grey","grey","")</f>
        <v>grey</v>
      </c>
      <c r="DJ503" s="1154"/>
      <c r="DK503" s="1153" t="str">
        <f t="shared" ref="DK503" si="1344">IF(DK500="grey","grey","")</f>
        <v>grey</v>
      </c>
      <c r="DL503" s="1154"/>
      <c r="DM503" s="22" t="str">
        <f>IFERROR(INDEX(内線情報!$BL$5:$BL$41,MATCH(R503,内線情報!$AI$5:$AI$43,0),1),"")</f>
        <v/>
      </c>
      <c r="DS503" s="1141" t="e">
        <f>INDEX(内線情報!$G$5:$G$54,MATCH(Q503,DK,0))</f>
        <v>#N/A</v>
      </c>
      <c r="DV503" s="1153" t="str">
        <f>IF(B501="IK",BQ503,IF(B501="NK",BS503,""))</f>
        <v/>
      </c>
      <c r="DW503" s="1154"/>
      <c r="DX503" s="1155" t="str">
        <f>IF(D501="IK",BU503,IF(D501="NK",BW503,""))</f>
        <v/>
      </c>
      <c r="DY503" s="1156"/>
      <c r="DZ503" s="1155" t="str">
        <f>IF(F501="IK",BY503,IF(F501="NK",CA503,""))</f>
        <v/>
      </c>
      <c r="EA503" s="1156"/>
      <c r="EB503" s="1155" t="str">
        <f>IF(H501="IK",CC503,IF(H501="NK",CE503,""))</f>
        <v/>
      </c>
      <c r="EC503" s="1156"/>
      <c r="ED503" s="1155" t="str">
        <f>IF(J501="IK",CG503,IF(J501="NK",CI503,""))</f>
        <v/>
      </c>
      <c r="EE503" s="1156"/>
      <c r="EF503" s="1155" t="str">
        <f>IF(L501="IK",CK503,IF(L501="NK",CM503,""))</f>
        <v/>
      </c>
      <c r="EG503" s="1156"/>
      <c r="ET503" s="1153"/>
      <c r="EU503" s="1154"/>
      <c r="EV503" s="1153"/>
      <c r="EW503" s="1154"/>
      <c r="EX503" s="1153"/>
      <c r="EY503" s="1154"/>
      <c r="EZ503" s="1153"/>
      <c r="FA503" s="1154"/>
      <c r="FB503" s="1153"/>
      <c r="FC503" s="1154"/>
      <c r="FD503" s="1153"/>
      <c r="FE503" s="1154"/>
      <c r="FF503" s="411"/>
      <c r="FG503" s="411"/>
      <c r="FH503" s="411"/>
      <c r="FI503" s="411"/>
      <c r="FJ503" s="411"/>
      <c r="FK503" s="411"/>
      <c r="FL503" s="411"/>
      <c r="FM503" s="411"/>
      <c r="FN503" s="411"/>
      <c r="FO503" s="411"/>
      <c r="FP503" s="411"/>
      <c r="FQ503" s="411"/>
      <c r="FR503" s="1153"/>
      <c r="FS503" s="1154"/>
      <c r="FT503" s="1153"/>
      <c r="FU503" s="1154"/>
      <c r="FV503" s="1153"/>
      <c r="FW503" s="1154"/>
      <c r="FX503" s="1153"/>
      <c r="FY503" s="1154"/>
      <c r="FZ503" s="1153"/>
      <c r="GA503" s="1154"/>
      <c r="GB503" s="1153"/>
      <c r="GC503" s="1154"/>
      <c r="GE503" s="1151" t="str">
        <f>IF($GF503="grey","grey","")</f>
        <v>grey</v>
      </c>
      <c r="GF503" s="1151" t="str">
        <f>IF($GG503="grey","grey","")</f>
        <v>grey</v>
      </c>
      <c r="GG503" s="1160" t="str">
        <f>IF(Q503="","grey",IF(COUNTIF(Q:Q,Q503)&gt;1,"red",IF(COUNTIF(_DK,Q503)&gt;0,"","red")))</f>
        <v>grey</v>
      </c>
      <c r="GH503" s="1151" t="str">
        <f>IF($GF503="grey","grey","")</f>
        <v>grey</v>
      </c>
      <c r="GI503" s="633" t="str">
        <f t="shared" ref="GI503:HR503" si="1345">IF(GI486="grey","grey",IF($GG503="grey","grey",IF(S503="","yellow",IF(COUNTIF($CT$6:$CT$21,S503)&gt;0,"","red"))))</f>
        <v>grey</v>
      </c>
      <c r="GJ503" s="633" t="str">
        <f t="shared" si="1345"/>
        <v>grey</v>
      </c>
      <c r="GK503" s="633" t="str">
        <f t="shared" si="1345"/>
        <v>grey</v>
      </c>
      <c r="GL503" s="633" t="str">
        <f t="shared" si="1345"/>
        <v>grey</v>
      </c>
      <c r="GM503" s="633" t="str">
        <f t="shared" si="1345"/>
        <v>grey</v>
      </c>
      <c r="GN503" s="633" t="str">
        <f t="shared" si="1345"/>
        <v>grey</v>
      </c>
      <c r="GO503" s="633" t="str">
        <f t="shared" si="1345"/>
        <v>grey</v>
      </c>
      <c r="GP503" s="633" t="str">
        <f t="shared" si="1345"/>
        <v>grey</v>
      </c>
      <c r="GQ503" s="633" t="str">
        <f t="shared" si="1345"/>
        <v>grey</v>
      </c>
      <c r="GR503" s="633" t="str">
        <f t="shared" si="1345"/>
        <v>grey</v>
      </c>
      <c r="GS503" s="633" t="str">
        <f t="shared" si="1345"/>
        <v>grey</v>
      </c>
      <c r="GT503" s="633" t="str">
        <f t="shared" si="1345"/>
        <v>grey</v>
      </c>
      <c r="GU503" s="633" t="str">
        <f t="shared" si="1345"/>
        <v>grey</v>
      </c>
      <c r="GV503" s="633" t="str">
        <f t="shared" si="1345"/>
        <v>grey</v>
      </c>
      <c r="GW503" s="633" t="str">
        <f t="shared" si="1345"/>
        <v>grey</v>
      </c>
      <c r="GX503" s="633" t="str">
        <f t="shared" si="1345"/>
        <v>grey</v>
      </c>
      <c r="GY503" s="633" t="str">
        <f t="shared" si="1345"/>
        <v>grey</v>
      </c>
      <c r="GZ503" s="633" t="str">
        <f t="shared" si="1345"/>
        <v>grey</v>
      </c>
      <c r="HA503" s="633" t="str">
        <f t="shared" si="1345"/>
        <v>grey</v>
      </c>
      <c r="HB503" s="633" t="str">
        <f t="shared" si="1345"/>
        <v>grey</v>
      </c>
      <c r="HC503" s="633" t="str">
        <f t="shared" si="1345"/>
        <v>grey</v>
      </c>
      <c r="HD503" s="633" t="str">
        <f t="shared" si="1345"/>
        <v>grey</v>
      </c>
      <c r="HE503" s="633" t="str">
        <f t="shared" si="1345"/>
        <v>grey</v>
      </c>
      <c r="HF503" s="633" t="str">
        <f t="shared" si="1345"/>
        <v>grey</v>
      </c>
      <c r="HG503" s="633" t="str">
        <f t="shared" si="1345"/>
        <v>grey</v>
      </c>
      <c r="HH503" s="633" t="str">
        <f t="shared" si="1345"/>
        <v>grey</v>
      </c>
      <c r="HI503" s="633" t="str">
        <f t="shared" si="1345"/>
        <v>grey</v>
      </c>
      <c r="HJ503" s="633" t="str">
        <f t="shared" si="1345"/>
        <v>grey</v>
      </c>
      <c r="HK503" s="633" t="str">
        <f t="shared" si="1345"/>
        <v>grey</v>
      </c>
      <c r="HL503" s="633" t="str">
        <f t="shared" si="1345"/>
        <v>grey</v>
      </c>
      <c r="HM503" s="633" t="str">
        <f t="shared" si="1345"/>
        <v>grey</v>
      </c>
      <c r="HN503" s="633" t="str">
        <f t="shared" si="1345"/>
        <v>grey</v>
      </c>
      <c r="HO503" s="633" t="str">
        <f t="shared" si="1345"/>
        <v>grey</v>
      </c>
      <c r="HP503" s="633" t="str">
        <f t="shared" si="1345"/>
        <v>grey</v>
      </c>
      <c r="HQ503" s="633" t="str">
        <f t="shared" si="1345"/>
        <v>grey</v>
      </c>
      <c r="HR503" s="633" t="str">
        <f t="shared" si="1345"/>
        <v>grey</v>
      </c>
      <c r="HS503" s="1162" t="str">
        <f t="shared" ref="HS503" si="1346">IF($GG503="grey","grey",IF(BC503="","",IF(COUNTIF($CV$6:$CV$7,BC503)&gt;0,"","red")))</f>
        <v>grey</v>
      </c>
      <c r="HT503" s="1151" t="str">
        <f t="shared" ref="HT503:HU503" si="1347">IF($GG503="grey","grey","")</f>
        <v>grey</v>
      </c>
      <c r="HU503" s="1160" t="str">
        <f t="shared" si="1347"/>
        <v>grey</v>
      </c>
    </row>
    <row r="504" spans="2:229">
      <c r="B504" s="1184" t="s">
        <v>1318</v>
      </c>
      <c r="C504" s="1185"/>
      <c r="D504" s="1182" t="s">
        <v>1318</v>
      </c>
      <c r="E504" s="1183"/>
      <c r="F504" s="1184" t="s">
        <v>1318</v>
      </c>
      <c r="G504" s="1185"/>
      <c r="H504" s="1182" t="s">
        <v>1318</v>
      </c>
      <c r="I504" s="1183"/>
      <c r="J504" s="1184" t="s">
        <v>1318</v>
      </c>
      <c r="K504" s="1185"/>
      <c r="L504" s="1182" t="s">
        <v>1318</v>
      </c>
      <c r="M504" s="1183"/>
      <c r="O504" s="1152"/>
      <c r="P504" s="1152"/>
      <c r="Q504" s="1161"/>
      <c r="R504" s="1152"/>
      <c r="S504" s="635" t="s">
        <v>643</v>
      </c>
      <c r="T504" s="635" t="s">
        <v>643</v>
      </c>
      <c r="U504" s="635" t="s">
        <v>643</v>
      </c>
      <c r="V504" s="635" t="s">
        <v>643</v>
      </c>
      <c r="W504" s="635" t="s">
        <v>643</v>
      </c>
      <c r="X504" s="635" t="s">
        <v>643</v>
      </c>
      <c r="Y504" s="635" t="s">
        <v>643</v>
      </c>
      <c r="Z504" s="635" t="s">
        <v>643</v>
      </c>
      <c r="AA504" s="635" t="s">
        <v>643</v>
      </c>
      <c r="AB504" s="635" t="s">
        <v>643</v>
      </c>
      <c r="AC504" s="635" t="s">
        <v>643</v>
      </c>
      <c r="AD504" s="635" t="s">
        <v>643</v>
      </c>
      <c r="AE504" s="635" t="s">
        <v>643</v>
      </c>
      <c r="AF504" s="635" t="s">
        <v>643</v>
      </c>
      <c r="AG504" s="635" t="s">
        <v>643</v>
      </c>
      <c r="AH504" s="635" t="s">
        <v>643</v>
      </c>
      <c r="AI504" s="635" t="s">
        <v>643</v>
      </c>
      <c r="AJ504" s="635" t="s">
        <v>643</v>
      </c>
      <c r="AK504" s="635" t="s">
        <v>643</v>
      </c>
      <c r="AL504" s="635" t="s">
        <v>643</v>
      </c>
      <c r="AM504" s="635" t="s">
        <v>643</v>
      </c>
      <c r="AN504" s="635" t="s">
        <v>643</v>
      </c>
      <c r="AO504" s="635" t="s">
        <v>643</v>
      </c>
      <c r="AP504" s="635" t="s">
        <v>643</v>
      </c>
      <c r="AQ504" s="635" t="s">
        <v>643</v>
      </c>
      <c r="AR504" s="635" t="s">
        <v>643</v>
      </c>
      <c r="AS504" s="635" t="s">
        <v>643</v>
      </c>
      <c r="AT504" s="635" t="s">
        <v>643</v>
      </c>
      <c r="AU504" s="635" t="s">
        <v>643</v>
      </c>
      <c r="AV504" s="635" t="s">
        <v>643</v>
      </c>
      <c r="AW504" s="635" t="s">
        <v>643</v>
      </c>
      <c r="AX504" s="635" t="s">
        <v>643</v>
      </c>
      <c r="AY504" s="635" t="s">
        <v>643</v>
      </c>
      <c r="AZ504" s="635" t="s">
        <v>643</v>
      </c>
      <c r="BA504" s="635" t="s">
        <v>643</v>
      </c>
      <c r="BB504" s="635" t="s">
        <v>643</v>
      </c>
      <c r="BC504" s="1179"/>
      <c r="BD504" s="1152"/>
      <c r="BE504" s="1181"/>
      <c r="BW504" s="50"/>
      <c r="CH504" s="50"/>
      <c r="CI504" s="50"/>
      <c r="DA504" s="1153" t="str">
        <f>IF(DA500="grey","grey",IF(AND(B501&lt;&gt;$BG$7,B501&lt;&gt;$BG$9,B501&lt;&gt;$BG$13,B501&lt;&gt;$BG$12),"grey",IF(B504="","yellow",IF(COUNTIF($CN$6:$CN$32,B504)&gt;0,"","red"))))</f>
        <v>grey</v>
      </c>
      <c r="DB504" s="1154"/>
      <c r="DC504" s="1153" t="str">
        <f>IF(DC500="grey","grey",IF(AND(D501&lt;&gt;$BG$7,D501&lt;&gt;$BG$9,D501&lt;&gt;$BG$13,D501&lt;&gt;$BG$12),"grey",IF(D504="","yellow",IF(COUNTIF($CN$6:$CN$32,D504)&gt;0,"","red"))))</f>
        <v>grey</v>
      </c>
      <c r="DD504" s="1154"/>
      <c r="DE504" s="1164" t="str">
        <f>IF(DE500="grey","grey",IF(AND(F501&lt;&gt;$BG$7,F501&lt;&gt;$BG$9,F501&lt;&gt;$BG$13,F501&lt;&gt;$BG$12),"grey",IF(F504="","yellow",IF(COUNTIF($CN$6:$CN$32,F504)&gt;0,"","red"))))</f>
        <v>grey</v>
      </c>
      <c r="DF504" s="1165"/>
      <c r="DG504" s="1164" t="str">
        <f>IF(DG500="grey","grey",IF(AND(H501&lt;&gt;$BG$7,H501&lt;&gt;$BG$9,H501&lt;&gt;$BG$13,H501&lt;&gt;$BG$12),"grey",IF(H504="","yellow",IF(COUNTIF($CN$6:$CN$32,H504)&gt;0,"","red"))))</f>
        <v>grey</v>
      </c>
      <c r="DH504" s="1165"/>
      <c r="DI504" s="1164" t="str">
        <f>IF(DI500="grey","grey",IF(AND(J501&lt;&gt;$BG$7,J501&lt;&gt;$BG$9,J501&lt;&gt;$BG$13,J501&lt;&gt;$BG$12),"grey",IF(J504="","yellow",IF(COUNTIF($CN$6:$CN$32,J504)&gt;0,"","red"))))</f>
        <v>grey</v>
      </c>
      <c r="DJ504" s="1165"/>
      <c r="DK504" s="1164" t="str">
        <f>IF(DK500="grey","grey",IF(AND(L501&lt;&gt;$BG$7,L501&lt;&gt;$BG$9,L501&lt;&gt;$BG$13,L501&lt;&gt;$BG$12),"grey",IF(L504="","yellow",IF(COUNTIF($CN$6:$CN$32,L504)&gt;0,"","red"))))</f>
        <v>grey</v>
      </c>
      <c r="DL504" s="1165"/>
      <c r="DM504" s="22" t="str">
        <f>IFERROR(INDEX(内線情報!$BL$5:$BL$41,MATCH(R504,内線情報!$AI$5:$AI$43,0),1),"")</f>
        <v/>
      </c>
      <c r="DS504" s="1141"/>
      <c r="DV504" s="1153"/>
      <c r="DW504" s="1154"/>
      <c r="DX504" s="1153"/>
      <c r="DY504" s="1154"/>
      <c r="DZ504" s="1153"/>
      <c r="EA504" s="1154"/>
      <c r="EB504" s="1153"/>
      <c r="EC504" s="1154"/>
      <c r="ED504" s="1153"/>
      <c r="EE504" s="1154"/>
      <c r="EF504" s="1153"/>
      <c r="EG504" s="1154"/>
      <c r="ET504" s="1153"/>
      <c r="EU504" s="1154"/>
      <c r="EV504" s="1153"/>
      <c r="EW504" s="1154"/>
      <c r="EX504" s="1153"/>
      <c r="EY504" s="1154"/>
      <c r="EZ504" s="1153"/>
      <c r="FA504" s="1154"/>
      <c r="FB504" s="1153"/>
      <c r="FC504" s="1154"/>
      <c r="FD504" s="1153"/>
      <c r="FE504" s="1154"/>
      <c r="FF504" s="411"/>
      <c r="FG504" s="411"/>
      <c r="FH504" s="411"/>
      <c r="FI504" s="411"/>
      <c r="FJ504" s="411"/>
      <c r="FK504" s="411"/>
      <c r="FL504" s="411"/>
      <c r="FM504" s="411"/>
      <c r="FN504" s="411"/>
      <c r="FO504" s="411"/>
      <c r="FP504" s="411"/>
      <c r="FQ504" s="411"/>
      <c r="FR504" s="1153"/>
      <c r="FS504" s="1154"/>
      <c r="FT504" s="1153"/>
      <c r="FU504" s="1154"/>
      <c r="FV504" s="1153"/>
      <c r="FW504" s="1154"/>
      <c r="FX504" s="1153"/>
      <c r="FY504" s="1154"/>
      <c r="FZ504" s="1153"/>
      <c r="GA504" s="1154"/>
      <c r="GB504" s="1153"/>
      <c r="GC504" s="1154"/>
      <c r="GE504" s="1152"/>
      <c r="GF504" s="1152"/>
      <c r="GG504" s="1161"/>
      <c r="GH504" s="1152"/>
      <c r="GI504" s="633" t="str">
        <f t="shared" ref="GI504:HR504" si="1348">IF(GI486="grey","grey",IF($GG503="grey","grey",IF(S504="","yellow",IF(COUNTIF($CW$6:$CW$7,S504)&gt;0,"","red"))))</f>
        <v>grey</v>
      </c>
      <c r="GJ504" s="633" t="str">
        <f t="shared" si="1348"/>
        <v>grey</v>
      </c>
      <c r="GK504" s="633" t="str">
        <f t="shared" si="1348"/>
        <v>grey</v>
      </c>
      <c r="GL504" s="633" t="str">
        <f t="shared" si="1348"/>
        <v>grey</v>
      </c>
      <c r="GM504" s="633" t="str">
        <f t="shared" si="1348"/>
        <v>grey</v>
      </c>
      <c r="GN504" s="633" t="str">
        <f t="shared" si="1348"/>
        <v>grey</v>
      </c>
      <c r="GO504" s="633" t="str">
        <f t="shared" si="1348"/>
        <v>grey</v>
      </c>
      <c r="GP504" s="633" t="str">
        <f t="shared" si="1348"/>
        <v>grey</v>
      </c>
      <c r="GQ504" s="633" t="str">
        <f t="shared" si="1348"/>
        <v>grey</v>
      </c>
      <c r="GR504" s="633" t="str">
        <f t="shared" si="1348"/>
        <v>grey</v>
      </c>
      <c r="GS504" s="633" t="str">
        <f t="shared" si="1348"/>
        <v>grey</v>
      </c>
      <c r="GT504" s="633" t="str">
        <f t="shared" si="1348"/>
        <v>grey</v>
      </c>
      <c r="GU504" s="633" t="str">
        <f t="shared" si="1348"/>
        <v>grey</v>
      </c>
      <c r="GV504" s="633" t="str">
        <f t="shared" si="1348"/>
        <v>grey</v>
      </c>
      <c r="GW504" s="633" t="str">
        <f t="shared" si="1348"/>
        <v>grey</v>
      </c>
      <c r="GX504" s="633" t="str">
        <f t="shared" si="1348"/>
        <v>grey</v>
      </c>
      <c r="GY504" s="633" t="str">
        <f t="shared" si="1348"/>
        <v>grey</v>
      </c>
      <c r="GZ504" s="633" t="str">
        <f t="shared" si="1348"/>
        <v>grey</v>
      </c>
      <c r="HA504" s="633" t="str">
        <f t="shared" si="1348"/>
        <v>grey</v>
      </c>
      <c r="HB504" s="633" t="str">
        <f t="shared" si="1348"/>
        <v>grey</v>
      </c>
      <c r="HC504" s="633" t="str">
        <f t="shared" si="1348"/>
        <v>grey</v>
      </c>
      <c r="HD504" s="633" t="str">
        <f t="shared" si="1348"/>
        <v>grey</v>
      </c>
      <c r="HE504" s="633" t="str">
        <f t="shared" si="1348"/>
        <v>grey</v>
      </c>
      <c r="HF504" s="633" t="str">
        <f t="shared" si="1348"/>
        <v>grey</v>
      </c>
      <c r="HG504" s="633" t="str">
        <f t="shared" si="1348"/>
        <v>grey</v>
      </c>
      <c r="HH504" s="633" t="str">
        <f t="shared" si="1348"/>
        <v>grey</v>
      </c>
      <c r="HI504" s="633" t="str">
        <f t="shared" si="1348"/>
        <v>grey</v>
      </c>
      <c r="HJ504" s="633" t="str">
        <f t="shared" si="1348"/>
        <v>grey</v>
      </c>
      <c r="HK504" s="633" t="str">
        <f t="shared" si="1348"/>
        <v>grey</v>
      </c>
      <c r="HL504" s="633" t="str">
        <f t="shared" si="1348"/>
        <v>grey</v>
      </c>
      <c r="HM504" s="633" t="str">
        <f t="shared" si="1348"/>
        <v>grey</v>
      </c>
      <c r="HN504" s="633" t="str">
        <f t="shared" si="1348"/>
        <v>grey</v>
      </c>
      <c r="HO504" s="633" t="str">
        <f t="shared" si="1348"/>
        <v>grey</v>
      </c>
      <c r="HP504" s="633" t="str">
        <f t="shared" si="1348"/>
        <v>grey</v>
      </c>
      <c r="HQ504" s="633" t="str">
        <f t="shared" si="1348"/>
        <v>grey</v>
      </c>
      <c r="HR504" s="633" t="str">
        <f t="shared" si="1348"/>
        <v>grey</v>
      </c>
      <c r="HS504" s="1163"/>
      <c r="HT504" s="1152"/>
      <c r="HU504" s="1161"/>
    </row>
    <row r="505" spans="2:229">
      <c r="B505" s="1186" t="s">
        <v>309</v>
      </c>
      <c r="C505" s="1187"/>
      <c r="D505" s="1186" t="s">
        <v>310</v>
      </c>
      <c r="E505" s="1187"/>
      <c r="F505" s="1186" t="s">
        <v>311</v>
      </c>
      <c r="G505" s="1187"/>
      <c r="H505" s="1186" t="s">
        <v>312</v>
      </c>
      <c r="I505" s="1187"/>
      <c r="J505" s="1186" t="s">
        <v>313</v>
      </c>
      <c r="K505" s="1187"/>
      <c r="L505" s="1186" t="s">
        <v>314</v>
      </c>
      <c r="M505" s="1187"/>
      <c r="O505" s="1151">
        <v>9</v>
      </c>
      <c r="P505" s="1151" t="str">
        <f>IFERROR(INDEX(内線情報!$C$5:$C$54,MATCH($Q505,内線情報!$B$5:$B$54,0)),"")&amp;""</f>
        <v/>
      </c>
      <c r="Q505" s="1160"/>
      <c r="R505" s="1151" t="str">
        <f>IFERROR(INDEX(内線情報!$D$5:$D$54,MATCH($Q505,内線情報!$B$5:$B$54,0)),"")&amp;""</f>
        <v/>
      </c>
      <c r="S505" s="634" t="s">
        <v>643</v>
      </c>
      <c r="T505" s="634" t="s">
        <v>643</v>
      </c>
      <c r="U505" s="634" t="s">
        <v>643</v>
      </c>
      <c r="V505" s="634" t="s">
        <v>643</v>
      </c>
      <c r="W505" s="634" t="s">
        <v>643</v>
      </c>
      <c r="X505" s="634" t="s">
        <v>643</v>
      </c>
      <c r="Y505" s="634" t="s">
        <v>643</v>
      </c>
      <c r="Z505" s="634" t="s">
        <v>643</v>
      </c>
      <c r="AA505" s="634" t="s">
        <v>643</v>
      </c>
      <c r="AB505" s="634" t="s">
        <v>643</v>
      </c>
      <c r="AC505" s="634" t="s">
        <v>643</v>
      </c>
      <c r="AD505" s="634" t="s">
        <v>643</v>
      </c>
      <c r="AE505" s="634" t="s">
        <v>643</v>
      </c>
      <c r="AF505" s="634" t="s">
        <v>643</v>
      </c>
      <c r="AG505" s="634" t="s">
        <v>643</v>
      </c>
      <c r="AH505" s="634" t="s">
        <v>643</v>
      </c>
      <c r="AI505" s="634" t="s">
        <v>643</v>
      </c>
      <c r="AJ505" s="634" t="s">
        <v>643</v>
      </c>
      <c r="AK505" s="634" t="s">
        <v>643</v>
      </c>
      <c r="AL505" s="634" t="s">
        <v>643</v>
      </c>
      <c r="AM505" s="634" t="s">
        <v>643</v>
      </c>
      <c r="AN505" s="634" t="s">
        <v>643</v>
      </c>
      <c r="AO505" s="634" t="s">
        <v>643</v>
      </c>
      <c r="AP505" s="634" t="s">
        <v>643</v>
      </c>
      <c r="AQ505" s="634" t="s">
        <v>643</v>
      </c>
      <c r="AR505" s="634" t="s">
        <v>643</v>
      </c>
      <c r="AS505" s="634" t="s">
        <v>643</v>
      </c>
      <c r="AT505" s="634" t="s">
        <v>643</v>
      </c>
      <c r="AU505" s="634" t="s">
        <v>643</v>
      </c>
      <c r="AV505" s="634" t="s">
        <v>643</v>
      </c>
      <c r="AW505" s="634" t="s">
        <v>643</v>
      </c>
      <c r="AX505" s="634" t="s">
        <v>643</v>
      </c>
      <c r="AY505" s="634" t="s">
        <v>643</v>
      </c>
      <c r="AZ505" s="634" t="s">
        <v>643</v>
      </c>
      <c r="BA505" s="634" t="s">
        <v>643</v>
      </c>
      <c r="BB505" s="634" t="s">
        <v>643</v>
      </c>
      <c r="BC505" s="1178" t="s">
        <v>643</v>
      </c>
      <c r="BD505" s="1151" t="str">
        <f>IFERROR(IF(Q505="","",IF(ISBLANK(INDEX(内線情報!$G$5:$G$54,Q505)),1,DS505)),"")&amp;""</f>
        <v/>
      </c>
      <c r="BE505" s="1180"/>
      <c r="BQ505" s="52"/>
      <c r="BS505" s="52"/>
      <c r="BU505" s="52"/>
      <c r="BV505" s="50"/>
      <c r="BW505" s="52"/>
      <c r="BY505" s="52"/>
      <c r="CA505" s="52"/>
      <c r="CC505" s="52"/>
      <c r="CE505" s="52"/>
      <c r="CG505" s="52"/>
      <c r="CH505" s="50"/>
      <c r="CI505" s="52"/>
      <c r="CK505" s="52"/>
      <c r="CM505" s="52"/>
      <c r="DA505" s="1166" t="str">
        <f>IFERROR(IF(COUNT(Q489:Q514)&gt;0,IF($DN488&lt;36,"grey",B505),"grey"),B505)</f>
        <v>grey</v>
      </c>
      <c r="DB505" s="1167"/>
      <c r="DC505" s="1166" t="str">
        <f>IFERROR(IF(COUNT(Q489:Q514)&gt;0,IF($DN488&lt;36,"grey",D505),"grey"),D505)</f>
        <v>grey</v>
      </c>
      <c r="DD505" s="1167"/>
      <c r="DE505" s="1166" t="str">
        <f>IFERROR(IF(COUNT(Q489:Q514)&gt;0,IF($DN488&lt;36,"grey",F505),"grey"),F505)</f>
        <v>grey</v>
      </c>
      <c r="DF505" s="1167"/>
      <c r="DG505" s="1166" t="str">
        <f>IFERROR(IF(COUNT(Q489:Q514)&gt;0,IF($DN488&lt;36,"grey",H505),"grey"),H505)</f>
        <v>grey</v>
      </c>
      <c r="DH505" s="1167"/>
      <c r="DI505" s="1166" t="str">
        <f>IFERROR(IF(COUNT(Q489:Q514)&gt;0,IF($DN488&lt;36,"grey",J505),"grey"),J505)</f>
        <v>grey</v>
      </c>
      <c r="DJ505" s="1167"/>
      <c r="DK505" s="1166" t="str">
        <f>IFERROR(IF(COUNT(Q489:Q514)&gt;0,IF($DN488&lt;36,"grey",L505),"grey"),L505)</f>
        <v>grey</v>
      </c>
      <c r="DL505" s="1167"/>
      <c r="DM505" s="22" t="str">
        <f>IFERROR(INDEX(内線情報!$BL$5:$BL$41,MATCH(R505,内線情報!$AI$5:$AI$43,0),1),"")</f>
        <v/>
      </c>
      <c r="DS505" s="1141" t="e">
        <f>INDEX(内線情報!$G$5:$G$54,MATCH(Q505,DK,0))</f>
        <v>#N/A</v>
      </c>
      <c r="DV505" s="1166"/>
      <c r="DW505" s="1167"/>
      <c r="DX505" s="1166"/>
      <c r="DY505" s="1167"/>
      <c r="DZ505" s="1166"/>
      <c r="EA505" s="1167"/>
      <c r="EB505" s="1166"/>
      <c r="EC505" s="1167"/>
      <c r="ED505" s="1166"/>
      <c r="EE505" s="1167"/>
      <c r="EF505" s="1166"/>
      <c r="EG505" s="1167"/>
      <c r="ET505" s="1166"/>
      <c r="EU505" s="1167"/>
      <c r="EV505" s="1166"/>
      <c r="EW505" s="1167"/>
      <c r="EX505" s="1166"/>
      <c r="EY505" s="1167"/>
      <c r="EZ505" s="1166"/>
      <c r="FA505" s="1167"/>
      <c r="FB505" s="1166"/>
      <c r="FC505" s="1167"/>
      <c r="FD505" s="1166"/>
      <c r="FE505" s="1167"/>
      <c r="FF505" s="420"/>
      <c r="FG505" s="420"/>
      <c r="FH505" s="420"/>
      <c r="FI505" s="420"/>
      <c r="FJ505" s="420"/>
      <c r="FK505" s="420"/>
      <c r="FL505" s="420"/>
      <c r="FM505" s="420"/>
      <c r="FN505" s="420"/>
      <c r="FO505" s="420"/>
      <c r="FP505" s="420"/>
      <c r="FQ505" s="420"/>
      <c r="FR505" s="1166"/>
      <c r="FS505" s="1167"/>
      <c r="FT505" s="1166"/>
      <c r="FU505" s="1167"/>
      <c r="FV505" s="1166"/>
      <c r="FW505" s="1167"/>
      <c r="FX505" s="1166"/>
      <c r="FY505" s="1167"/>
      <c r="FZ505" s="1166"/>
      <c r="GA505" s="1167"/>
      <c r="GB505" s="1166"/>
      <c r="GC505" s="1167"/>
      <c r="GE505" s="1151" t="str">
        <f>IF($GF505="grey","grey","")</f>
        <v>grey</v>
      </c>
      <c r="GF505" s="1151" t="str">
        <f>IF($GG505="grey","grey","")</f>
        <v>grey</v>
      </c>
      <c r="GG505" s="1160" t="str">
        <f>IF(Q505="","grey",IF(COUNTIF(Q:Q,Q505)&gt;1,"red",IF(COUNTIF(_DK,Q505)&gt;0,"","red")))</f>
        <v>grey</v>
      </c>
      <c r="GH505" s="1151" t="str">
        <f>IF($GF505="grey","grey","")</f>
        <v>grey</v>
      </c>
      <c r="GI505" s="633" t="str">
        <f t="shared" ref="GI505:HR505" si="1349">IF(GI486="grey","grey",IF($GG505="grey","grey",IF(S505="","yellow",IF(COUNTIF($CT$6:$CT$21,S505)&gt;0,"","red"))))</f>
        <v>grey</v>
      </c>
      <c r="GJ505" s="633" t="str">
        <f t="shared" si="1349"/>
        <v>grey</v>
      </c>
      <c r="GK505" s="633" t="str">
        <f t="shared" si="1349"/>
        <v>grey</v>
      </c>
      <c r="GL505" s="633" t="str">
        <f t="shared" si="1349"/>
        <v>grey</v>
      </c>
      <c r="GM505" s="633" t="str">
        <f t="shared" si="1349"/>
        <v>grey</v>
      </c>
      <c r="GN505" s="633" t="str">
        <f t="shared" si="1349"/>
        <v>grey</v>
      </c>
      <c r="GO505" s="633" t="str">
        <f t="shared" si="1349"/>
        <v>grey</v>
      </c>
      <c r="GP505" s="633" t="str">
        <f t="shared" si="1349"/>
        <v>grey</v>
      </c>
      <c r="GQ505" s="633" t="str">
        <f t="shared" si="1349"/>
        <v>grey</v>
      </c>
      <c r="GR505" s="633" t="str">
        <f t="shared" si="1349"/>
        <v>grey</v>
      </c>
      <c r="GS505" s="633" t="str">
        <f t="shared" si="1349"/>
        <v>grey</v>
      </c>
      <c r="GT505" s="633" t="str">
        <f t="shared" si="1349"/>
        <v>grey</v>
      </c>
      <c r="GU505" s="633" t="str">
        <f t="shared" si="1349"/>
        <v>grey</v>
      </c>
      <c r="GV505" s="633" t="str">
        <f t="shared" si="1349"/>
        <v>grey</v>
      </c>
      <c r="GW505" s="633" t="str">
        <f t="shared" si="1349"/>
        <v>grey</v>
      </c>
      <c r="GX505" s="633" t="str">
        <f t="shared" si="1349"/>
        <v>grey</v>
      </c>
      <c r="GY505" s="633" t="str">
        <f t="shared" si="1349"/>
        <v>grey</v>
      </c>
      <c r="GZ505" s="633" t="str">
        <f t="shared" si="1349"/>
        <v>grey</v>
      </c>
      <c r="HA505" s="633" t="str">
        <f t="shared" si="1349"/>
        <v>grey</v>
      </c>
      <c r="HB505" s="633" t="str">
        <f t="shared" si="1349"/>
        <v>grey</v>
      </c>
      <c r="HC505" s="633" t="str">
        <f t="shared" si="1349"/>
        <v>grey</v>
      </c>
      <c r="HD505" s="633" t="str">
        <f t="shared" si="1349"/>
        <v>grey</v>
      </c>
      <c r="HE505" s="633" t="str">
        <f t="shared" si="1349"/>
        <v>grey</v>
      </c>
      <c r="HF505" s="633" t="str">
        <f t="shared" si="1349"/>
        <v>grey</v>
      </c>
      <c r="HG505" s="633" t="str">
        <f t="shared" si="1349"/>
        <v>grey</v>
      </c>
      <c r="HH505" s="633" t="str">
        <f t="shared" si="1349"/>
        <v>grey</v>
      </c>
      <c r="HI505" s="633" t="str">
        <f t="shared" si="1349"/>
        <v>grey</v>
      </c>
      <c r="HJ505" s="633" t="str">
        <f t="shared" si="1349"/>
        <v>grey</v>
      </c>
      <c r="HK505" s="633" t="str">
        <f t="shared" si="1349"/>
        <v>grey</v>
      </c>
      <c r="HL505" s="633" t="str">
        <f t="shared" si="1349"/>
        <v>grey</v>
      </c>
      <c r="HM505" s="633" t="str">
        <f t="shared" si="1349"/>
        <v>grey</v>
      </c>
      <c r="HN505" s="633" t="str">
        <f t="shared" si="1349"/>
        <v>grey</v>
      </c>
      <c r="HO505" s="633" t="str">
        <f t="shared" si="1349"/>
        <v>grey</v>
      </c>
      <c r="HP505" s="633" t="str">
        <f t="shared" si="1349"/>
        <v>grey</v>
      </c>
      <c r="HQ505" s="633" t="str">
        <f t="shared" si="1349"/>
        <v>grey</v>
      </c>
      <c r="HR505" s="633" t="str">
        <f t="shared" si="1349"/>
        <v>grey</v>
      </c>
      <c r="HS505" s="1162" t="str">
        <f t="shared" ref="HS505" si="1350">IF($GG505="grey","grey",IF(BC505="","",IF(COUNTIF($CV$6:$CV$7,BC505)&gt;0,"","red")))</f>
        <v>grey</v>
      </c>
      <c r="HT505" s="1151" t="str">
        <f t="shared" ref="HT505:HU505" si="1351">IF($GG505="grey","grey","")</f>
        <v>grey</v>
      </c>
      <c r="HU505" s="1160" t="str">
        <f t="shared" si="1351"/>
        <v>grey</v>
      </c>
    </row>
    <row r="506" spans="2:229">
      <c r="B506" s="34" t="s">
        <v>57</v>
      </c>
      <c r="C506" s="35"/>
      <c r="D506" s="34" t="s">
        <v>57</v>
      </c>
      <c r="E506" s="35"/>
      <c r="F506" s="34" t="s">
        <v>57</v>
      </c>
      <c r="G506" s="35"/>
      <c r="H506" s="34" t="s">
        <v>57</v>
      </c>
      <c r="I506" s="35"/>
      <c r="J506" s="34" t="s">
        <v>57</v>
      </c>
      <c r="K506" s="35"/>
      <c r="L506" s="34" t="s">
        <v>57</v>
      </c>
      <c r="M506" s="35"/>
      <c r="O506" s="1152"/>
      <c r="P506" s="1152"/>
      <c r="Q506" s="1161"/>
      <c r="R506" s="1152"/>
      <c r="S506" s="635" t="s">
        <v>643</v>
      </c>
      <c r="T506" s="635" t="s">
        <v>643</v>
      </c>
      <c r="U506" s="635" t="s">
        <v>643</v>
      </c>
      <c r="V506" s="635" t="s">
        <v>643</v>
      </c>
      <c r="W506" s="635" t="s">
        <v>643</v>
      </c>
      <c r="X506" s="635" t="s">
        <v>643</v>
      </c>
      <c r="Y506" s="635" t="s">
        <v>643</v>
      </c>
      <c r="Z506" s="635" t="s">
        <v>643</v>
      </c>
      <c r="AA506" s="635" t="s">
        <v>643</v>
      </c>
      <c r="AB506" s="635" t="s">
        <v>643</v>
      </c>
      <c r="AC506" s="635" t="s">
        <v>643</v>
      </c>
      <c r="AD506" s="635" t="s">
        <v>643</v>
      </c>
      <c r="AE506" s="635" t="s">
        <v>643</v>
      </c>
      <c r="AF506" s="635" t="s">
        <v>643</v>
      </c>
      <c r="AG506" s="635" t="s">
        <v>643</v>
      </c>
      <c r="AH506" s="635" t="s">
        <v>643</v>
      </c>
      <c r="AI506" s="635" t="s">
        <v>643</v>
      </c>
      <c r="AJ506" s="635" t="s">
        <v>643</v>
      </c>
      <c r="AK506" s="635" t="s">
        <v>643</v>
      </c>
      <c r="AL506" s="635" t="s">
        <v>643</v>
      </c>
      <c r="AM506" s="635" t="s">
        <v>643</v>
      </c>
      <c r="AN506" s="635" t="s">
        <v>643</v>
      </c>
      <c r="AO506" s="635" t="s">
        <v>643</v>
      </c>
      <c r="AP506" s="635" t="s">
        <v>643</v>
      </c>
      <c r="AQ506" s="635" t="s">
        <v>643</v>
      </c>
      <c r="AR506" s="635" t="s">
        <v>643</v>
      </c>
      <c r="AS506" s="635" t="s">
        <v>643</v>
      </c>
      <c r="AT506" s="635" t="s">
        <v>643</v>
      </c>
      <c r="AU506" s="635" t="s">
        <v>643</v>
      </c>
      <c r="AV506" s="635" t="s">
        <v>643</v>
      </c>
      <c r="AW506" s="635" t="s">
        <v>643</v>
      </c>
      <c r="AX506" s="635" t="s">
        <v>643</v>
      </c>
      <c r="AY506" s="635" t="s">
        <v>643</v>
      </c>
      <c r="AZ506" s="635" t="s">
        <v>643</v>
      </c>
      <c r="BA506" s="635" t="s">
        <v>643</v>
      </c>
      <c r="BB506" s="635" t="s">
        <v>643</v>
      </c>
      <c r="BC506" s="1179"/>
      <c r="BD506" s="1152"/>
      <c r="BE506" s="1181"/>
      <c r="BU506" s="50"/>
      <c r="BV506" s="50"/>
      <c r="BW506" s="50"/>
      <c r="CG506" s="50"/>
      <c r="CH506" s="50"/>
      <c r="CI506" s="50"/>
      <c r="DA506" s="34" t="str">
        <f>IF(DA505="grey","grey",IF(B506="","yellow",IF(COUNTIF($BG$6:$BG$39,B506)&gt;0,"","red")))</f>
        <v>grey</v>
      </c>
      <c r="DB506" s="35" t="str">
        <f ca="1">IF(DA505="grey","grey",IFERROR(IF(COUNTIF(INDIRECT(B506),SUBSTITUTE(C506,"*","~")),EU506,"red"),IF(AND(C506&lt;&gt;$BG$7,C506&lt;&gt;$BG$8,C506&lt;&gt;$BG$9,C506&lt;&gt;$BG$10,C506&lt;&gt;$BG$11,C506&lt;&gt;$BG$12,C506&lt;&gt;$BG$13),"grey",EU506)))</f>
        <v>grey</v>
      </c>
      <c r="DC506" s="34" t="str">
        <f>IF(DC505="grey","grey",IF(D506="","yellow",IF(COUNTIF($BG$6:$BG$39,D506)&gt;0,"","red")))</f>
        <v>grey</v>
      </c>
      <c r="DD506" s="35" t="str">
        <f ca="1">IF(DC505="grey","grey",IFERROR(IF(COUNTIF(INDIRECT(D506),SUBSTITUTE(E506,"*","~")),EW506,"red"),IF(AND(E506&lt;&gt;$BG$7,E506&lt;&gt;$BG$8,E506&lt;&gt;$BG$9,E506&lt;&gt;$BG$10,E506&lt;&gt;$BG$11,E506&lt;&gt;$BG$12,E506&lt;&gt;$BG$13),"grey",EW506)))</f>
        <v>grey</v>
      </c>
      <c r="DE506" s="34" t="str">
        <f>IF(DE505="grey","grey",IF(F506="","yellow",IF(COUNTIF($BG$6:$BG$39,F506)&gt;0,"","red")))</f>
        <v>grey</v>
      </c>
      <c r="DF506" s="35" t="str">
        <f ca="1">IF(DE505="grey","grey",IFERROR(IF(COUNTIF(INDIRECT(F506),SUBSTITUTE(G506,"*","~")),EY506,"red"),IF(AND(G506&lt;&gt;$BG$7,G506&lt;&gt;$BG$8,G506&lt;&gt;$BG$9,G506&lt;&gt;$BG$10,G506&lt;&gt;$BG$11,G506&lt;&gt;$BG$12,G506&lt;&gt;$BG$13),"grey",EY506)))</f>
        <v>grey</v>
      </c>
      <c r="DG506" s="34" t="str">
        <f>IF(DG505="grey","grey",IF(H506="","yellow",IF(COUNTIF($BG$6:$BG$39,H506)&gt;0,"","red")))</f>
        <v>grey</v>
      </c>
      <c r="DH506" s="35" t="str">
        <f ca="1">IF(DG505="grey","grey",IFERROR(IF(COUNTIF(INDIRECT(H506),SUBSTITUTE(I506,"*","~")),FA506,"red"),IF(AND(I506&lt;&gt;$BG$7,I506&lt;&gt;$BG$8,I506&lt;&gt;$BG$9,I506&lt;&gt;$BG$10,I506&lt;&gt;$BG$11,I506&lt;&gt;$BG$12,I506&lt;&gt;$BG$13),"grey",FA506)))</f>
        <v>grey</v>
      </c>
      <c r="DI506" s="34" t="str">
        <f>IF(DI505="grey","grey",IF(J506="","yellow",IF(COUNTIF($BG$6:$BG$39,J506)&gt;0,"","red")))</f>
        <v>grey</v>
      </c>
      <c r="DJ506" s="35" t="str">
        <f ca="1">IF(DI505="grey","grey",IFERROR(IF(COUNTIF(INDIRECT(J506),SUBSTITUTE(K506,"*","~")),FC506,"red"),IF(AND(K506&lt;&gt;$BG$7,K506&lt;&gt;$BG$8,K506&lt;&gt;$BG$9,K506&lt;&gt;$BG$10,K506&lt;&gt;$BG$11,K506&lt;&gt;$BG$12,K506&lt;&gt;$BG$13),"grey",FC506)))</f>
        <v>grey</v>
      </c>
      <c r="DK506" s="34" t="str">
        <f>IF(DK505="grey","grey",IF(L506="","yellow",IF(COUNTIF($BG$6:$BG$39,L506)&gt;0,"","red")))</f>
        <v>grey</v>
      </c>
      <c r="DL506" s="35" t="str">
        <f ca="1">IF(DK505="grey","grey",IFERROR(IF(COUNTIF(INDIRECT(L506),SUBSTITUTE(M506,"*","~")),FE506,"red"),IF(AND(M506&lt;&gt;$BG$7,M506&lt;&gt;$BG$8,M506&lt;&gt;$BG$9,M506&lt;&gt;$BG$10,M506&lt;&gt;$BG$11,M506&lt;&gt;$BG$12,M506&lt;&gt;$BG$13),"grey",FE506)))</f>
        <v>grey</v>
      </c>
      <c r="DM506" s="22" t="str">
        <f>IFERROR(INDEX(内線情報!$BL$5:$BL$41,MATCH(R506,内線情報!$AI$5:$AI$43,0),1),"")</f>
        <v/>
      </c>
      <c r="DS506" s="1141"/>
      <c r="DV506" s="34" t="str">
        <f>CONCATENATE(B506,C506)</f>
        <v>未使用</v>
      </c>
      <c r="DW506" s="35"/>
      <c r="DX506" s="34" t="str">
        <f>CONCATENATE(D506,E506)</f>
        <v>未使用</v>
      </c>
      <c r="DY506" s="35"/>
      <c r="DZ506" s="34" t="str">
        <f>CONCATENATE(F506,G506)</f>
        <v>未使用</v>
      </c>
      <c r="EA506" s="35"/>
      <c r="EB506" s="34" t="str">
        <f>CONCATENATE(H506,I506)</f>
        <v>未使用</v>
      </c>
      <c r="EC506" s="35"/>
      <c r="ED506" s="34" t="str">
        <f>CONCATENATE(J506,K506)</f>
        <v>未使用</v>
      </c>
      <c r="EE506" s="35"/>
      <c r="EF506" s="34" t="str">
        <f>CONCATENATE(L506,M506)</f>
        <v>未使用</v>
      </c>
      <c r="EG506" s="35"/>
      <c r="EH506" s="22">
        <f>COUNTIF($DV$6:$EG$34,DV506)</f>
        <v>18</v>
      </c>
      <c r="EJ506" s="22">
        <f>COUNTIF($DV$6:$EG$34,DX506)</f>
        <v>18</v>
      </c>
      <c r="EL506" s="22">
        <f>COUNTIF($DV$6:$EG$34,DZ506)</f>
        <v>18</v>
      </c>
      <c r="EN506" s="22">
        <f>COUNTIF($DV$6:$EG$34,EB506)</f>
        <v>18</v>
      </c>
      <c r="EP506" s="22">
        <f>COUNTIF($DV$6:$EG$34,ED506)</f>
        <v>18</v>
      </c>
      <c r="ER506" s="22">
        <f>COUNTIF($DV$6:$EG$34,EF506)</f>
        <v>18</v>
      </c>
      <c r="ET506" s="34" t="str">
        <f>IF(DV506="未使用","",IF(EH506&lt;2,"","red"))</f>
        <v/>
      </c>
      <c r="EU506" s="35" t="str">
        <f>IF(B506="ボックスキー","",IF(C506="","red",FS506))</f>
        <v>red</v>
      </c>
      <c r="EV506" s="34" t="str">
        <f>IF(DX506="未使用","",IF(EJ506&lt;2,"","red"))</f>
        <v/>
      </c>
      <c r="EW506" s="35" t="str">
        <f>IF(D506="ボックスキー","",IF(E506="","red",FU506))</f>
        <v>red</v>
      </c>
      <c r="EX506" s="34" t="str">
        <f>IF(DZ506="未使用","",IF(EL506&lt;2,"","red"))</f>
        <v/>
      </c>
      <c r="EY506" s="35" t="str">
        <f>IF(F506="ボックスキー","",IF(G506="","red",FW506))</f>
        <v>red</v>
      </c>
      <c r="EZ506" s="34" t="str">
        <f>IF(EB506="未使用","",IF(EN506&lt;2,"","red"))</f>
        <v/>
      </c>
      <c r="FA506" s="35" t="str">
        <f>IF(H506="ボックスキー","",IF(I506="","red",FY506))</f>
        <v>red</v>
      </c>
      <c r="FB506" s="34" t="str">
        <f>IF(ED506="未使用","",IF(EP506&lt;2,"","red"))</f>
        <v/>
      </c>
      <c r="FC506" s="35" t="str">
        <f>IF(J506="ボックスキー","",IF(K506="","red",GA506))</f>
        <v>red</v>
      </c>
      <c r="FD506" s="34" t="str">
        <f>IF(EF506="未使用","",IF(ER506&lt;2,"","red"))</f>
        <v/>
      </c>
      <c r="FE506" s="35" t="str">
        <f>IF(L506="ボックスキー","",IF(M506="","red",GC506))</f>
        <v>red</v>
      </c>
      <c r="FF506" s="419"/>
      <c r="FG506" s="419"/>
      <c r="FH506" s="419"/>
      <c r="FI506" s="419"/>
      <c r="FJ506" s="419"/>
      <c r="FK506" s="419"/>
      <c r="FL506" s="419"/>
      <c r="FM506" s="419"/>
      <c r="FN506" s="419"/>
      <c r="FO506" s="419"/>
      <c r="FP506" s="419"/>
      <c r="FQ506" s="419"/>
      <c r="FR506" s="34"/>
      <c r="FS506" s="35" t="str">
        <f>IF(B506=$FG$6,INDEX($FG$7:$FG$18,C506),IF(B506=$FH$6,INDEX($FH$7:$FH$12,C506),IF(B506=$FI$6,INDEX($FI$7:$FI$18,C506),IF(B506=$FJ$6,INDEX($FJ$7:$FJ$56,C506),"none"))))</f>
        <v>none</v>
      </c>
      <c r="FT506" s="34"/>
      <c r="FU506" s="35" t="str">
        <f>IF(D506=$FG$6,INDEX($FG$7:$FG$18,E506),IF(D506=$FH$6,INDEX($FH$7:$FH$12,E506),IF(D506=$FI$6,INDEX($FI$7:$FI$18,E506),IF(D506=$FJ$6,INDEX($FJ$7:$FJ$56,E506),"none"))))</f>
        <v>none</v>
      </c>
      <c r="FV506" s="34"/>
      <c r="FW506" s="35" t="str">
        <f>IF(F506=$FG$6,INDEX($FG$7:$FG$18,G506),IF(F506=$FH$6,INDEX($FH$7:$FH$12,G506),IF(F506=$FI$6,INDEX($FI$7:$FI$18,G506),IF(F506=$FJ$6,INDEX($FJ$7:$FJ$56,G506),"none"))))</f>
        <v>none</v>
      </c>
      <c r="FX506" s="34"/>
      <c r="FY506" s="35" t="str">
        <f>IF(H506=$FG$6,INDEX($FG$7:$FG$18,I506),IF(H506=$FH$6,INDEX($FH$7:$FH$12,I506),IF(H506=$FI$6,INDEX($FI$7:$FI$18,I506),IF(H506=$FJ$6,INDEX($FJ$7:$FJ$56,I506),"none"))))</f>
        <v>none</v>
      </c>
      <c r="FZ506" s="34"/>
      <c r="GA506" s="35" t="str">
        <f>IF(J506=$FG$6,INDEX($FG$7:$FG$18,K506),IF(J506=$FH$6,INDEX($FH$7:$FH$12,K506),IF(J506=$FI$6,INDEX($FI$7:$FI$18,K506),IF(J506=$FJ$6,INDEX($FJ$7:$FJ$56,K506),"none"))))</f>
        <v>none</v>
      </c>
      <c r="GB506" s="34"/>
      <c r="GC506" s="35" t="str">
        <f>IF(L506=$FG$6,INDEX($FG$7:$FG$18,M506),IF(L506=$FH$6,INDEX($FH$7:$FH$12,M506),IF(L506=$FI$6,INDEX($FI$7:$FI$18,M506),IF(L506=$FJ$6,INDEX($FJ$7:$FJ$56,M506),"none"))))</f>
        <v>none</v>
      </c>
      <c r="GE506" s="1152"/>
      <c r="GF506" s="1152"/>
      <c r="GG506" s="1161"/>
      <c r="GH506" s="1152"/>
      <c r="GI506" s="633" t="str">
        <f t="shared" ref="GI506:HR506" si="1352">IF(GI486="grey","grey",IF($GG505="grey","grey",IF(S506="","yellow",IF(COUNTIF($CW$6:$CW$7,S506)&gt;0,"","red"))))</f>
        <v>grey</v>
      </c>
      <c r="GJ506" s="633" t="str">
        <f t="shared" si="1352"/>
        <v>grey</v>
      </c>
      <c r="GK506" s="633" t="str">
        <f t="shared" si="1352"/>
        <v>grey</v>
      </c>
      <c r="GL506" s="633" t="str">
        <f t="shared" si="1352"/>
        <v>grey</v>
      </c>
      <c r="GM506" s="633" t="str">
        <f t="shared" si="1352"/>
        <v>grey</v>
      </c>
      <c r="GN506" s="633" t="str">
        <f t="shared" si="1352"/>
        <v>grey</v>
      </c>
      <c r="GO506" s="633" t="str">
        <f t="shared" si="1352"/>
        <v>grey</v>
      </c>
      <c r="GP506" s="633" t="str">
        <f t="shared" si="1352"/>
        <v>grey</v>
      </c>
      <c r="GQ506" s="633" t="str">
        <f t="shared" si="1352"/>
        <v>grey</v>
      </c>
      <c r="GR506" s="633" t="str">
        <f t="shared" si="1352"/>
        <v>grey</v>
      </c>
      <c r="GS506" s="633" t="str">
        <f t="shared" si="1352"/>
        <v>grey</v>
      </c>
      <c r="GT506" s="633" t="str">
        <f t="shared" si="1352"/>
        <v>grey</v>
      </c>
      <c r="GU506" s="633" t="str">
        <f t="shared" si="1352"/>
        <v>grey</v>
      </c>
      <c r="GV506" s="633" t="str">
        <f t="shared" si="1352"/>
        <v>grey</v>
      </c>
      <c r="GW506" s="633" t="str">
        <f t="shared" si="1352"/>
        <v>grey</v>
      </c>
      <c r="GX506" s="633" t="str">
        <f t="shared" si="1352"/>
        <v>grey</v>
      </c>
      <c r="GY506" s="633" t="str">
        <f t="shared" si="1352"/>
        <v>grey</v>
      </c>
      <c r="GZ506" s="633" t="str">
        <f t="shared" si="1352"/>
        <v>grey</v>
      </c>
      <c r="HA506" s="633" t="str">
        <f t="shared" si="1352"/>
        <v>grey</v>
      </c>
      <c r="HB506" s="633" t="str">
        <f t="shared" si="1352"/>
        <v>grey</v>
      </c>
      <c r="HC506" s="633" t="str">
        <f t="shared" si="1352"/>
        <v>grey</v>
      </c>
      <c r="HD506" s="633" t="str">
        <f t="shared" si="1352"/>
        <v>grey</v>
      </c>
      <c r="HE506" s="633" t="str">
        <f t="shared" si="1352"/>
        <v>grey</v>
      </c>
      <c r="HF506" s="633" t="str">
        <f t="shared" si="1352"/>
        <v>grey</v>
      </c>
      <c r="HG506" s="633" t="str">
        <f t="shared" si="1352"/>
        <v>grey</v>
      </c>
      <c r="HH506" s="633" t="str">
        <f t="shared" si="1352"/>
        <v>grey</v>
      </c>
      <c r="HI506" s="633" t="str">
        <f t="shared" si="1352"/>
        <v>grey</v>
      </c>
      <c r="HJ506" s="633" t="str">
        <f t="shared" si="1352"/>
        <v>grey</v>
      </c>
      <c r="HK506" s="633" t="str">
        <f t="shared" si="1352"/>
        <v>grey</v>
      </c>
      <c r="HL506" s="633" t="str">
        <f t="shared" si="1352"/>
        <v>grey</v>
      </c>
      <c r="HM506" s="633" t="str">
        <f t="shared" si="1352"/>
        <v>grey</v>
      </c>
      <c r="HN506" s="633" t="str">
        <f t="shared" si="1352"/>
        <v>grey</v>
      </c>
      <c r="HO506" s="633" t="str">
        <f t="shared" si="1352"/>
        <v>grey</v>
      </c>
      <c r="HP506" s="633" t="str">
        <f t="shared" si="1352"/>
        <v>grey</v>
      </c>
      <c r="HQ506" s="633" t="str">
        <f t="shared" si="1352"/>
        <v>grey</v>
      </c>
      <c r="HR506" s="633" t="str">
        <f t="shared" si="1352"/>
        <v>grey</v>
      </c>
      <c r="HS506" s="1163"/>
      <c r="HT506" s="1152"/>
      <c r="HU506" s="1161"/>
    </row>
    <row r="507" spans="2:229">
      <c r="B507" s="1175" t="str">
        <f>IFERROR(INDEX($DV:$DV,ROW()),"")&amp;""</f>
        <v/>
      </c>
      <c r="C507" s="1176"/>
      <c r="D507" s="1177" t="str">
        <f>IFERROR(INDEX($DX:$DX,ROW()),"")&amp;""</f>
        <v/>
      </c>
      <c r="E507" s="1176"/>
      <c r="F507" s="1175" t="str">
        <f>IFERROR(INDEX($DZ:$DZ,ROW()),"")&amp;""</f>
        <v/>
      </c>
      <c r="G507" s="1176"/>
      <c r="H507" s="1175" t="str">
        <f>IFERROR(INDEX($EB:$EB,ROW()),"")&amp;""</f>
        <v/>
      </c>
      <c r="I507" s="1176"/>
      <c r="J507" s="1175" t="str">
        <f>IFERROR(INDEX($ED:$ED,ROW()),"")&amp;""</f>
        <v/>
      </c>
      <c r="K507" s="1176"/>
      <c r="L507" s="1175" t="str">
        <f>IFERROR(INDEX($EF:$EF,ROW()),"")&amp;""</f>
        <v/>
      </c>
      <c r="M507" s="1176"/>
      <c r="O507" s="1151">
        <v>10</v>
      </c>
      <c r="P507" s="1151" t="str">
        <f>IFERROR(INDEX(内線情報!$C$5:$C$54,MATCH($Q507,内線情報!$B$5:$B$54,0)),"")&amp;""</f>
        <v/>
      </c>
      <c r="Q507" s="1160"/>
      <c r="R507" s="1151" t="str">
        <f>IFERROR(INDEX(内線情報!$D$5:$D$54,MATCH($Q507,内線情報!$B$5:$B$54,0)),"")&amp;""</f>
        <v/>
      </c>
      <c r="S507" s="634" t="s">
        <v>643</v>
      </c>
      <c r="T507" s="634" t="s">
        <v>643</v>
      </c>
      <c r="U507" s="634" t="s">
        <v>643</v>
      </c>
      <c r="V507" s="634" t="s">
        <v>643</v>
      </c>
      <c r="W507" s="634" t="s">
        <v>643</v>
      </c>
      <c r="X507" s="634" t="s">
        <v>643</v>
      </c>
      <c r="Y507" s="634" t="s">
        <v>643</v>
      </c>
      <c r="Z507" s="634" t="s">
        <v>643</v>
      </c>
      <c r="AA507" s="634" t="s">
        <v>643</v>
      </c>
      <c r="AB507" s="634" t="s">
        <v>643</v>
      </c>
      <c r="AC507" s="634" t="s">
        <v>643</v>
      </c>
      <c r="AD507" s="634" t="s">
        <v>643</v>
      </c>
      <c r="AE507" s="634" t="s">
        <v>643</v>
      </c>
      <c r="AF507" s="634" t="s">
        <v>643</v>
      </c>
      <c r="AG507" s="634" t="s">
        <v>643</v>
      </c>
      <c r="AH507" s="634" t="s">
        <v>643</v>
      </c>
      <c r="AI507" s="634" t="s">
        <v>643</v>
      </c>
      <c r="AJ507" s="634" t="s">
        <v>643</v>
      </c>
      <c r="AK507" s="634" t="s">
        <v>643</v>
      </c>
      <c r="AL507" s="634" t="s">
        <v>643</v>
      </c>
      <c r="AM507" s="634" t="s">
        <v>643</v>
      </c>
      <c r="AN507" s="634" t="s">
        <v>643</v>
      </c>
      <c r="AO507" s="634" t="s">
        <v>643</v>
      </c>
      <c r="AP507" s="634" t="s">
        <v>643</v>
      </c>
      <c r="AQ507" s="634" t="s">
        <v>643</v>
      </c>
      <c r="AR507" s="634" t="s">
        <v>643</v>
      </c>
      <c r="AS507" s="634" t="s">
        <v>643</v>
      </c>
      <c r="AT507" s="634" t="s">
        <v>643</v>
      </c>
      <c r="AU507" s="634" t="s">
        <v>643</v>
      </c>
      <c r="AV507" s="634" t="s">
        <v>643</v>
      </c>
      <c r="AW507" s="634" t="s">
        <v>643</v>
      </c>
      <c r="AX507" s="634" t="s">
        <v>643</v>
      </c>
      <c r="AY507" s="634" t="s">
        <v>643</v>
      </c>
      <c r="AZ507" s="634" t="s">
        <v>643</v>
      </c>
      <c r="BA507" s="634" t="s">
        <v>643</v>
      </c>
      <c r="BB507" s="634" t="s">
        <v>643</v>
      </c>
      <c r="BC507" s="1178" t="s">
        <v>643</v>
      </c>
      <c r="BD507" s="1151" t="str">
        <f>IFERROR(IF(Q507="","",IF(ISBLANK(INDEX(内線情報!$G$5:$G$54,Q507)),1,DS507)),"")&amp;""</f>
        <v/>
      </c>
      <c r="BE507" s="1180"/>
      <c r="BP507" s="50" t="e">
        <f>INDEX(番号!$CA$5:$CB$44,C506,2)</f>
        <v>#VALUE!</v>
      </c>
      <c r="BQ507" s="50" t="str">
        <f>IF(C506="","",IF(BP507="",INDEX(番号!$CA$44:$CB505,C506,2),BP507))</f>
        <v/>
      </c>
      <c r="BR507" s="50" t="e">
        <f>INDEX(番号!$CC$5:$CE$52,C506,3)</f>
        <v>#VALUE!</v>
      </c>
      <c r="BS507" s="50" t="str">
        <f>IF(C506="","",IF(BR507="0",INDEX(番号!$CC$5:$CE$52,C506,2),BR507))&amp;""</f>
        <v/>
      </c>
      <c r="BT507" s="50" t="e">
        <f>INDEX(番号!$CA$5:$CB$44,E506,2)</f>
        <v>#VALUE!</v>
      </c>
      <c r="BU507" s="50" t="str">
        <f>IF(E506="","",IF(BT507="",INDEX(番号!$CA$44:$CB505,E506,2),BT507))&amp;""</f>
        <v/>
      </c>
      <c r="BV507" s="50" t="e">
        <f>INDEX(番号!$CC$5:$CE$52,E506,3)</f>
        <v>#VALUE!</v>
      </c>
      <c r="BW507" s="50" t="str">
        <f>IF(E506="","",IF(BV507="0",INDEX(番号!$CC$5:$CE$52,E506,2),BV507))&amp;""</f>
        <v/>
      </c>
      <c r="BX507" s="50" t="e">
        <f>INDEX(番号!$CA$5:$CB$44,G506,2)</f>
        <v>#VALUE!</v>
      </c>
      <c r="BY507" s="50" t="str">
        <f>IF(G506="","",IF(BX507="",INDEX(番号!$CA$44:$CB505,G506,2),BX507))&amp;""</f>
        <v/>
      </c>
      <c r="BZ507" s="50" t="e">
        <f>INDEX(番号!$CC$5:$CE$52,G506,3)</f>
        <v>#VALUE!</v>
      </c>
      <c r="CA507" s="50" t="str">
        <f>IF(G506="","",IF(BZ507="0",INDEX(番号!$CC$5:$CE$52,G506,2),BZ507))&amp;""</f>
        <v/>
      </c>
      <c r="CB507" s="50" t="e">
        <f>INDEX(番号!$CA$5:$CB$44,I506,2)</f>
        <v>#VALUE!</v>
      </c>
      <c r="CC507" s="50" t="str">
        <f>IF(I506="","",IF(CB507="",INDEX(番号!$CA$44:$CB505,I506,2),CB507))&amp;""</f>
        <v/>
      </c>
      <c r="CD507" s="50" t="e">
        <f>INDEX(番号!$CC$5:$CE$52,I506,3)</f>
        <v>#VALUE!</v>
      </c>
      <c r="CE507" s="50" t="str">
        <f>IF(I506="","",IF(CD507="0",INDEX(番号!$CC$5:$CE$52,I506,2),CD507))&amp;""</f>
        <v/>
      </c>
      <c r="CF507" s="50" t="e">
        <f>INDEX(番号!$CA$5:$CB$44,K506,2)</f>
        <v>#VALUE!</v>
      </c>
      <c r="CG507" s="50" t="str">
        <f>IF(K506="","",IF(CF507="",INDEX(番号!$CA$5:$CB$44,K506,1),CF507))&amp;""</f>
        <v/>
      </c>
      <c r="CH507" s="50" t="e">
        <f>INDEX(番号!$CC$5:$CE$52,K506,3)</f>
        <v>#VALUE!</v>
      </c>
      <c r="CI507" s="50" t="str">
        <f>IF(K506="","",IF(CH507="0",INDEX(番号!$CC$5:$CE$52,K506,2),CH507))&amp;""</f>
        <v/>
      </c>
      <c r="CJ507" s="50" t="e">
        <f>INDEX(番号!$CA$5:$CB$44,M506,2)</f>
        <v>#VALUE!</v>
      </c>
      <c r="CK507" s="50" t="str">
        <f>IF(M506="","",IF(CJ507="",INDEX(番号!$CA$5:$CB$44,M506,1),CJ507))&amp;""</f>
        <v/>
      </c>
      <c r="CL507" s="50" t="e">
        <f>INDEX(番号!$CC$5:$CE$52,M506,3)</f>
        <v>#VALUE!</v>
      </c>
      <c r="CM507" s="50" t="str">
        <f>IF(M506="","",IF(CL507="0",INDEX(番号!$CC$5:$CE$52,M506,2),CL507))&amp;""</f>
        <v/>
      </c>
      <c r="DA507" s="1153" t="str">
        <f>IF(DA505="grey","grey","")</f>
        <v>grey</v>
      </c>
      <c r="DB507" s="1154"/>
      <c r="DC507" s="1153" t="str">
        <f>IF(DC505="grey","grey","")</f>
        <v>grey</v>
      </c>
      <c r="DD507" s="1154"/>
      <c r="DE507" s="1153" t="str">
        <f>IF(DE505="grey","grey","")</f>
        <v>grey</v>
      </c>
      <c r="DF507" s="1154"/>
      <c r="DG507" s="1153" t="str">
        <f>IF(DG505="grey","grey","")</f>
        <v>grey</v>
      </c>
      <c r="DH507" s="1154"/>
      <c r="DI507" s="1153" t="str">
        <f>IF(DI505="grey","grey","")</f>
        <v>grey</v>
      </c>
      <c r="DJ507" s="1154"/>
      <c r="DK507" s="1153" t="str">
        <f>IF(DK505="grey","grey","")</f>
        <v>grey</v>
      </c>
      <c r="DL507" s="1154"/>
      <c r="DM507" s="22" t="str">
        <f>IFERROR(INDEX(内線情報!$BL$5:$BL$41,MATCH(R507,内線情報!$AI$5:$AI$43,0),1),"")</f>
        <v/>
      </c>
      <c r="DS507" s="1141" t="e">
        <f>INDEX(内線情報!$G$5:$G$54,MATCH(Q507,DK,0))</f>
        <v>#N/A</v>
      </c>
      <c r="DV507" s="1153" t="str">
        <f>IF(B506="DK",BQ507,IF(B506="NK",BS507,""))</f>
        <v/>
      </c>
      <c r="DW507" s="1154"/>
      <c r="DX507" s="1155" t="str">
        <f>IF(D506="DK",BU507,IF(D506="NK",BW507,""))</f>
        <v/>
      </c>
      <c r="DY507" s="1156"/>
      <c r="DZ507" s="1155" t="str">
        <f>IF(F506="DK",BY507,IF(F506="NK",CA507,""))</f>
        <v/>
      </c>
      <c r="EA507" s="1156"/>
      <c r="EB507" s="1155" t="str">
        <f>IF(H506="DK",CC507,IF(H506="NK",CE507,""))</f>
        <v/>
      </c>
      <c r="EC507" s="1156"/>
      <c r="ED507" s="1155" t="str">
        <f>IF(J506="DK",CG507,IF(J506="NK",CI507,""))</f>
        <v/>
      </c>
      <c r="EE507" s="1156"/>
      <c r="EF507" s="1155" t="str">
        <f>IF(L506="DK",CK507,IF(L506="NK",CM507,""))</f>
        <v/>
      </c>
      <c r="EG507" s="1156"/>
      <c r="ET507" s="1153"/>
      <c r="EU507" s="1154"/>
      <c r="EV507" s="1153"/>
      <c r="EW507" s="1154"/>
      <c r="EX507" s="1153"/>
      <c r="EY507" s="1154"/>
      <c r="EZ507" s="1153"/>
      <c r="FA507" s="1154"/>
      <c r="FB507" s="1153"/>
      <c r="FC507" s="1154"/>
      <c r="FD507" s="1153"/>
      <c r="FE507" s="1154"/>
      <c r="FF507" s="411"/>
      <c r="FG507" s="411"/>
      <c r="FH507" s="411"/>
      <c r="FI507" s="411"/>
      <c r="FJ507" s="411"/>
      <c r="FK507" s="411"/>
      <c r="FL507" s="411"/>
      <c r="FM507" s="411"/>
      <c r="FN507" s="411"/>
      <c r="FO507" s="411"/>
      <c r="FP507" s="411"/>
      <c r="FQ507" s="411"/>
      <c r="FR507" s="1153"/>
      <c r="FS507" s="1154"/>
      <c r="FT507" s="1153"/>
      <c r="FU507" s="1154"/>
      <c r="FV507" s="1153"/>
      <c r="FW507" s="1154"/>
      <c r="FX507" s="1153"/>
      <c r="FY507" s="1154"/>
      <c r="FZ507" s="1153"/>
      <c r="GA507" s="1154"/>
      <c r="GB507" s="1153"/>
      <c r="GC507" s="1154"/>
      <c r="GE507" s="1151" t="str">
        <f>IF($GF507="grey","grey","")</f>
        <v>grey</v>
      </c>
      <c r="GF507" s="1151" t="str">
        <f>IF($GG507="grey","grey","")</f>
        <v>grey</v>
      </c>
      <c r="GG507" s="1160" t="str">
        <f>IF(Q507="","grey",IF(COUNTIF(Q:Q,Q507)&gt;1,"red",IF(COUNTIF(_DK,Q507)&gt;0,"","red")))</f>
        <v>grey</v>
      </c>
      <c r="GH507" s="1151" t="str">
        <f>IF($GF507="grey","grey","")</f>
        <v>grey</v>
      </c>
      <c r="GI507" s="633" t="str">
        <f t="shared" ref="GI507:HR507" si="1353">IF(GI486="grey","grey",IF($GG507="grey","grey",IF(S507="","yellow",IF(COUNTIF($CT$6:$CT$21,S507)&gt;0,"","red"))))</f>
        <v>grey</v>
      </c>
      <c r="GJ507" s="633" t="str">
        <f t="shared" si="1353"/>
        <v>grey</v>
      </c>
      <c r="GK507" s="633" t="str">
        <f t="shared" si="1353"/>
        <v>grey</v>
      </c>
      <c r="GL507" s="633" t="str">
        <f t="shared" si="1353"/>
        <v>grey</v>
      </c>
      <c r="GM507" s="633" t="str">
        <f t="shared" si="1353"/>
        <v>grey</v>
      </c>
      <c r="GN507" s="633" t="str">
        <f t="shared" si="1353"/>
        <v>grey</v>
      </c>
      <c r="GO507" s="633" t="str">
        <f t="shared" si="1353"/>
        <v>grey</v>
      </c>
      <c r="GP507" s="633" t="str">
        <f t="shared" si="1353"/>
        <v>grey</v>
      </c>
      <c r="GQ507" s="633" t="str">
        <f t="shared" si="1353"/>
        <v>grey</v>
      </c>
      <c r="GR507" s="633" t="str">
        <f t="shared" si="1353"/>
        <v>grey</v>
      </c>
      <c r="GS507" s="633" t="str">
        <f t="shared" si="1353"/>
        <v>grey</v>
      </c>
      <c r="GT507" s="633" t="str">
        <f t="shared" si="1353"/>
        <v>grey</v>
      </c>
      <c r="GU507" s="633" t="str">
        <f t="shared" si="1353"/>
        <v>grey</v>
      </c>
      <c r="GV507" s="633" t="str">
        <f t="shared" si="1353"/>
        <v>grey</v>
      </c>
      <c r="GW507" s="633" t="str">
        <f t="shared" si="1353"/>
        <v>grey</v>
      </c>
      <c r="GX507" s="633" t="str">
        <f t="shared" si="1353"/>
        <v>grey</v>
      </c>
      <c r="GY507" s="633" t="str">
        <f t="shared" si="1353"/>
        <v>grey</v>
      </c>
      <c r="GZ507" s="633" t="str">
        <f t="shared" si="1353"/>
        <v>grey</v>
      </c>
      <c r="HA507" s="633" t="str">
        <f t="shared" si="1353"/>
        <v>grey</v>
      </c>
      <c r="HB507" s="633" t="str">
        <f t="shared" si="1353"/>
        <v>grey</v>
      </c>
      <c r="HC507" s="633" t="str">
        <f t="shared" si="1353"/>
        <v>grey</v>
      </c>
      <c r="HD507" s="633" t="str">
        <f t="shared" si="1353"/>
        <v>grey</v>
      </c>
      <c r="HE507" s="633" t="str">
        <f t="shared" si="1353"/>
        <v>grey</v>
      </c>
      <c r="HF507" s="633" t="str">
        <f t="shared" si="1353"/>
        <v>grey</v>
      </c>
      <c r="HG507" s="633" t="str">
        <f t="shared" si="1353"/>
        <v>grey</v>
      </c>
      <c r="HH507" s="633" t="str">
        <f t="shared" si="1353"/>
        <v>grey</v>
      </c>
      <c r="HI507" s="633" t="str">
        <f t="shared" si="1353"/>
        <v>grey</v>
      </c>
      <c r="HJ507" s="633" t="str">
        <f t="shared" si="1353"/>
        <v>grey</v>
      </c>
      <c r="HK507" s="633" t="str">
        <f t="shared" si="1353"/>
        <v>grey</v>
      </c>
      <c r="HL507" s="633" t="str">
        <f t="shared" si="1353"/>
        <v>grey</v>
      </c>
      <c r="HM507" s="633" t="str">
        <f t="shared" si="1353"/>
        <v>grey</v>
      </c>
      <c r="HN507" s="633" t="str">
        <f t="shared" si="1353"/>
        <v>grey</v>
      </c>
      <c r="HO507" s="633" t="str">
        <f t="shared" si="1353"/>
        <v>grey</v>
      </c>
      <c r="HP507" s="633" t="str">
        <f t="shared" si="1353"/>
        <v>grey</v>
      </c>
      <c r="HQ507" s="633" t="str">
        <f t="shared" si="1353"/>
        <v>grey</v>
      </c>
      <c r="HR507" s="633" t="str">
        <f t="shared" si="1353"/>
        <v>grey</v>
      </c>
      <c r="HS507" s="1162" t="str">
        <f t="shared" ref="HS507" si="1354">IF($GG507="grey","grey",IF(BC507="","",IF(COUNTIF($CV$6:$CV$7,BC507)&gt;0,"","red")))</f>
        <v>grey</v>
      </c>
      <c r="HT507" s="1151" t="str">
        <f t="shared" ref="HT507:HU507" si="1355">IF($GG507="grey","grey","")</f>
        <v>grey</v>
      </c>
      <c r="HU507" s="1160" t="str">
        <f t="shared" si="1355"/>
        <v>grey</v>
      </c>
    </row>
    <row r="508" spans="2:229">
      <c r="B508" s="1175" t="str">
        <f>IFERROR(INDEX($DV:$DV,ROW()),"")&amp;""</f>
        <v/>
      </c>
      <c r="C508" s="1176"/>
      <c r="D508" s="1177" t="str">
        <f>IFERROR(INDEX($DX:$DX,ROW()),"")&amp;""</f>
        <v/>
      </c>
      <c r="E508" s="1176"/>
      <c r="F508" s="1175" t="str">
        <f>IFERROR(INDEX($DZ:$DZ,ROW()),"")&amp;""</f>
        <v/>
      </c>
      <c r="G508" s="1176"/>
      <c r="H508" s="1175" t="str">
        <f>IFERROR(INDEX($EB:$EB,ROW()),"")&amp;""</f>
        <v/>
      </c>
      <c r="I508" s="1176"/>
      <c r="J508" s="1175" t="str">
        <f>IFERROR(INDEX($ED:$ED,ROW()),"")&amp;""</f>
        <v/>
      </c>
      <c r="K508" s="1176"/>
      <c r="L508" s="1175" t="str">
        <f>IFERROR(INDEX($EF:$EF,ROW()),"")&amp;""</f>
        <v/>
      </c>
      <c r="M508" s="1176"/>
      <c r="O508" s="1152"/>
      <c r="P508" s="1152"/>
      <c r="Q508" s="1161"/>
      <c r="R508" s="1152"/>
      <c r="S508" s="635" t="s">
        <v>643</v>
      </c>
      <c r="T508" s="635" t="s">
        <v>643</v>
      </c>
      <c r="U508" s="635" t="s">
        <v>643</v>
      </c>
      <c r="V508" s="635" t="s">
        <v>643</v>
      </c>
      <c r="W508" s="635" t="s">
        <v>643</v>
      </c>
      <c r="X508" s="635" t="s">
        <v>643</v>
      </c>
      <c r="Y508" s="635" t="s">
        <v>643</v>
      </c>
      <c r="Z508" s="635" t="s">
        <v>643</v>
      </c>
      <c r="AA508" s="635" t="s">
        <v>643</v>
      </c>
      <c r="AB508" s="635" t="s">
        <v>643</v>
      </c>
      <c r="AC508" s="635" t="s">
        <v>643</v>
      </c>
      <c r="AD508" s="635" t="s">
        <v>643</v>
      </c>
      <c r="AE508" s="635" t="s">
        <v>643</v>
      </c>
      <c r="AF508" s="635" t="s">
        <v>643</v>
      </c>
      <c r="AG508" s="635" t="s">
        <v>643</v>
      </c>
      <c r="AH508" s="635" t="s">
        <v>643</v>
      </c>
      <c r="AI508" s="635" t="s">
        <v>643</v>
      </c>
      <c r="AJ508" s="635" t="s">
        <v>643</v>
      </c>
      <c r="AK508" s="635" t="s">
        <v>643</v>
      </c>
      <c r="AL508" s="635" t="s">
        <v>643</v>
      </c>
      <c r="AM508" s="635" t="s">
        <v>643</v>
      </c>
      <c r="AN508" s="635" t="s">
        <v>643</v>
      </c>
      <c r="AO508" s="635" t="s">
        <v>643</v>
      </c>
      <c r="AP508" s="635" t="s">
        <v>643</v>
      </c>
      <c r="AQ508" s="635" t="s">
        <v>643</v>
      </c>
      <c r="AR508" s="635" t="s">
        <v>643</v>
      </c>
      <c r="AS508" s="635" t="s">
        <v>643</v>
      </c>
      <c r="AT508" s="635" t="s">
        <v>643</v>
      </c>
      <c r="AU508" s="635" t="s">
        <v>643</v>
      </c>
      <c r="AV508" s="635" t="s">
        <v>643</v>
      </c>
      <c r="AW508" s="635" t="s">
        <v>643</v>
      </c>
      <c r="AX508" s="635" t="s">
        <v>643</v>
      </c>
      <c r="AY508" s="635" t="s">
        <v>643</v>
      </c>
      <c r="AZ508" s="635" t="s">
        <v>643</v>
      </c>
      <c r="BA508" s="635" t="s">
        <v>643</v>
      </c>
      <c r="BB508" s="635" t="s">
        <v>643</v>
      </c>
      <c r="BC508" s="1179"/>
      <c r="BD508" s="1152"/>
      <c r="BE508" s="1181"/>
      <c r="BP508" s="50" t="s">
        <v>585</v>
      </c>
      <c r="BQ508" s="50" t="str">
        <f>IF(C506="","",INDEX(外線情報!$K$5:$K$16,C506,1))&amp;""</f>
        <v/>
      </c>
      <c r="BR508" s="50" t="s">
        <v>417</v>
      </c>
      <c r="BS508" s="50" t="str">
        <f>IF(C506="","",INDEX(NK･NKG!$CG$5:$CG$52,C506,1))&amp;""</f>
        <v/>
      </c>
      <c r="BT508" s="50" t="s">
        <v>585</v>
      </c>
      <c r="BU508" s="50" t="str">
        <f>IF(E506="","",INDEX(外線情報!$K$5:$K$16,E506,1))&amp;""</f>
        <v/>
      </c>
      <c r="BV508" s="50" t="s">
        <v>417</v>
      </c>
      <c r="BW508" s="50" t="str">
        <f>IF(E506="","",INDEX(NK･NKG!$CG$5:$CG$52,E506,1))&amp;""</f>
        <v/>
      </c>
      <c r="BX508" s="50" t="s">
        <v>585</v>
      </c>
      <c r="BY508" s="50" t="str">
        <f>IF(G506="","",INDEX(外線情報!$K$5:$K$16,G506,1))&amp;""</f>
        <v/>
      </c>
      <c r="BZ508" s="50" t="s">
        <v>417</v>
      </c>
      <c r="CA508" s="50" t="str">
        <f>IF(G506="","",INDEX(NK･NKG!$CG$5:$CG$52,G506,1))&amp;""</f>
        <v/>
      </c>
      <c r="CB508" s="50" t="s">
        <v>585</v>
      </c>
      <c r="CC508" s="50" t="str">
        <f>IF(I506="","",INDEX(外線情報!$K$5:$K$16,I506,1))&amp;""</f>
        <v/>
      </c>
      <c r="CD508" s="50" t="s">
        <v>417</v>
      </c>
      <c r="CE508" s="50" t="str">
        <f>IF(I506="","",INDEX(NK･NKG!$CG$5:$CG$52,I506,1))&amp;""</f>
        <v/>
      </c>
      <c r="CF508" s="50" t="s">
        <v>585</v>
      </c>
      <c r="CG508" s="50" t="str">
        <f>IF(K506="","",INDEX(外線情報!$K$5:$K$16,K506,1))&amp;""</f>
        <v/>
      </c>
      <c r="CH508" s="50" t="s">
        <v>417</v>
      </c>
      <c r="CI508" s="50" t="str">
        <f>IF(K506="","",INDEX(NK･NKG!$CG$5:$CG$52,K506,1))&amp;""</f>
        <v/>
      </c>
      <c r="CJ508" s="50" t="s">
        <v>585</v>
      </c>
      <c r="CK508" s="50" t="str">
        <f>IF(M506="","",INDEX(外線情報!$K$5:$K$16,M506,1))&amp;""</f>
        <v/>
      </c>
      <c r="CL508" s="50" t="s">
        <v>417</v>
      </c>
      <c r="CM508" s="50" t="str">
        <f>IF(M506="","",INDEX(NK･NKG!$CG$5:$CG$52,M506,1))&amp;""</f>
        <v/>
      </c>
      <c r="DA508" s="1153" t="str">
        <f t="shared" ref="DA508" si="1356">IF(DA505="grey","grey","")</f>
        <v>grey</v>
      </c>
      <c r="DB508" s="1154"/>
      <c r="DC508" s="1153" t="str">
        <f t="shared" ref="DC508" si="1357">IF(DC505="grey","grey","")</f>
        <v>grey</v>
      </c>
      <c r="DD508" s="1154"/>
      <c r="DE508" s="1153" t="str">
        <f t="shared" ref="DE508" si="1358">IF(DE505="grey","grey","")</f>
        <v>grey</v>
      </c>
      <c r="DF508" s="1154"/>
      <c r="DG508" s="1153" t="str">
        <f t="shared" ref="DG508" si="1359">IF(DG505="grey","grey","")</f>
        <v>grey</v>
      </c>
      <c r="DH508" s="1154"/>
      <c r="DI508" s="1153" t="str">
        <f t="shared" ref="DI508" si="1360">IF(DI505="grey","grey","")</f>
        <v>grey</v>
      </c>
      <c r="DJ508" s="1154"/>
      <c r="DK508" s="1153" t="str">
        <f t="shared" ref="DK508" si="1361">IF(DK505="grey","grey","")</f>
        <v>grey</v>
      </c>
      <c r="DL508" s="1154"/>
      <c r="DM508" s="22" t="str">
        <f>IFERROR(INDEX(内線情報!$BL$5:$BL$41,MATCH(R508,内線情報!$AI$5:$AI$43,0),1),"")</f>
        <v/>
      </c>
      <c r="DS508" s="1141"/>
      <c r="DV508" s="1153" t="str">
        <f>IF(B506="IK",BQ508,IF(B506="NK",BS508,""))</f>
        <v/>
      </c>
      <c r="DW508" s="1154"/>
      <c r="DX508" s="1155" t="str">
        <f>IF(D506="IK",BU508,IF(D506="NK",BW508,""))</f>
        <v/>
      </c>
      <c r="DY508" s="1156"/>
      <c r="DZ508" s="1155" t="str">
        <f>IF(F506="IK",BY508,IF(F506="NK",CA508,""))</f>
        <v/>
      </c>
      <c r="EA508" s="1156"/>
      <c r="EB508" s="1155" t="str">
        <f>IF(H506="IK",CC508,IF(H506="NK",CE508,""))</f>
        <v/>
      </c>
      <c r="EC508" s="1156"/>
      <c r="ED508" s="1155" t="str">
        <f>IF(J506="IK",CG508,IF(J506="NK",CI508,""))</f>
        <v/>
      </c>
      <c r="EE508" s="1156"/>
      <c r="EF508" s="1155" t="str">
        <f>IF(L506="IK",CK508,IF(L506="NK",CM508,""))</f>
        <v/>
      </c>
      <c r="EG508" s="1156"/>
      <c r="ET508" s="1153"/>
      <c r="EU508" s="1154"/>
      <c r="EV508" s="1153"/>
      <c r="EW508" s="1154"/>
      <c r="EX508" s="1153"/>
      <c r="EY508" s="1154"/>
      <c r="EZ508" s="1153"/>
      <c r="FA508" s="1154"/>
      <c r="FB508" s="1153"/>
      <c r="FC508" s="1154"/>
      <c r="FD508" s="1153"/>
      <c r="FE508" s="1154"/>
      <c r="FF508" s="411"/>
      <c r="FG508" s="411"/>
      <c r="FH508" s="411"/>
      <c r="FI508" s="411"/>
      <c r="FJ508" s="411"/>
      <c r="FK508" s="411"/>
      <c r="FL508" s="411"/>
      <c r="FM508" s="411"/>
      <c r="FN508" s="411"/>
      <c r="FO508" s="411"/>
      <c r="FP508" s="411"/>
      <c r="FQ508" s="411"/>
      <c r="FR508" s="1153"/>
      <c r="FS508" s="1154"/>
      <c r="FT508" s="1153"/>
      <c r="FU508" s="1154"/>
      <c r="FV508" s="1153"/>
      <c r="FW508" s="1154"/>
      <c r="FX508" s="1153"/>
      <c r="FY508" s="1154"/>
      <c r="FZ508" s="1153"/>
      <c r="GA508" s="1154"/>
      <c r="GB508" s="1153"/>
      <c r="GC508" s="1154"/>
      <c r="GE508" s="1152"/>
      <c r="GF508" s="1152"/>
      <c r="GG508" s="1161"/>
      <c r="GH508" s="1152"/>
      <c r="GI508" s="633" t="str">
        <f t="shared" ref="GI508:HR508" si="1362">IF(GI486="grey","grey",IF($GG507="grey","grey",IF(S508="","yellow",IF(COUNTIF($CW$6:$CW$7,S508)&gt;0,"","red"))))</f>
        <v>grey</v>
      </c>
      <c r="GJ508" s="633" t="str">
        <f t="shared" si="1362"/>
        <v>grey</v>
      </c>
      <c r="GK508" s="633" t="str">
        <f t="shared" si="1362"/>
        <v>grey</v>
      </c>
      <c r="GL508" s="633" t="str">
        <f t="shared" si="1362"/>
        <v>grey</v>
      </c>
      <c r="GM508" s="633" t="str">
        <f t="shared" si="1362"/>
        <v>grey</v>
      </c>
      <c r="GN508" s="633" t="str">
        <f t="shared" si="1362"/>
        <v>grey</v>
      </c>
      <c r="GO508" s="633" t="str">
        <f t="shared" si="1362"/>
        <v>grey</v>
      </c>
      <c r="GP508" s="633" t="str">
        <f t="shared" si="1362"/>
        <v>grey</v>
      </c>
      <c r="GQ508" s="633" t="str">
        <f t="shared" si="1362"/>
        <v>grey</v>
      </c>
      <c r="GR508" s="633" t="str">
        <f t="shared" si="1362"/>
        <v>grey</v>
      </c>
      <c r="GS508" s="633" t="str">
        <f t="shared" si="1362"/>
        <v>grey</v>
      </c>
      <c r="GT508" s="633" t="str">
        <f t="shared" si="1362"/>
        <v>grey</v>
      </c>
      <c r="GU508" s="633" t="str">
        <f t="shared" si="1362"/>
        <v>grey</v>
      </c>
      <c r="GV508" s="633" t="str">
        <f t="shared" si="1362"/>
        <v>grey</v>
      </c>
      <c r="GW508" s="633" t="str">
        <f t="shared" si="1362"/>
        <v>grey</v>
      </c>
      <c r="GX508" s="633" t="str">
        <f t="shared" si="1362"/>
        <v>grey</v>
      </c>
      <c r="GY508" s="633" t="str">
        <f t="shared" si="1362"/>
        <v>grey</v>
      </c>
      <c r="GZ508" s="633" t="str">
        <f t="shared" si="1362"/>
        <v>grey</v>
      </c>
      <c r="HA508" s="633" t="str">
        <f t="shared" si="1362"/>
        <v>grey</v>
      </c>
      <c r="HB508" s="633" t="str">
        <f t="shared" si="1362"/>
        <v>grey</v>
      </c>
      <c r="HC508" s="633" t="str">
        <f t="shared" si="1362"/>
        <v>grey</v>
      </c>
      <c r="HD508" s="633" t="str">
        <f t="shared" si="1362"/>
        <v>grey</v>
      </c>
      <c r="HE508" s="633" t="str">
        <f t="shared" si="1362"/>
        <v>grey</v>
      </c>
      <c r="HF508" s="633" t="str">
        <f t="shared" si="1362"/>
        <v>grey</v>
      </c>
      <c r="HG508" s="633" t="str">
        <f t="shared" si="1362"/>
        <v>grey</v>
      </c>
      <c r="HH508" s="633" t="str">
        <f t="shared" si="1362"/>
        <v>grey</v>
      </c>
      <c r="HI508" s="633" t="str">
        <f t="shared" si="1362"/>
        <v>grey</v>
      </c>
      <c r="HJ508" s="633" t="str">
        <f t="shared" si="1362"/>
        <v>grey</v>
      </c>
      <c r="HK508" s="633" t="str">
        <f t="shared" si="1362"/>
        <v>grey</v>
      </c>
      <c r="HL508" s="633" t="str">
        <f t="shared" si="1362"/>
        <v>grey</v>
      </c>
      <c r="HM508" s="633" t="str">
        <f t="shared" si="1362"/>
        <v>grey</v>
      </c>
      <c r="HN508" s="633" t="str">
        <f t="shared" si="1362"/>
        <v>grey</v>
      </c>
      <c r="HO508" s="633" t="str">
        <f t="shared" si="1362"/>
        <v>grey</v>
      </c>
      <c r="HP508" s="633" t="str">
        <f t="shared" si="1362"/>
        <v>grey</v>
      </c>
      <c r="HQ508" s="633" t="str">
        <f t="shared" si="1362"/>
        <v>grey</v>
      </c>
      <c r="HR508" s="633" t="str">
        <f t="shared" si="1362"/>
        <v>grey</v>
      </c>
      <c r="HS508" s="1163"/>
      <c r="HT508" s="1152"/>
      <c r="HU508" s="1161"/>
    </row>
    <row r="509" spans="2:229">
      <c r="B509" s="1184" t="s">
        <v>1318</v>
      </c>
      <c r="C509" s="1185"/>
      <c r="D509" s="1182" t="s">
        <v>1318</v>
      </c>
      <c r="E509" s="1183"/>
      <c r="F509" s="1184" t="s">
        <v>1318</v>
      </c>
      <c r="G509" s="1185"/>
      <c r="H509" s="1182" t="s">
        <v>1318</v>
      </c>
      <c r="I509" s="1183"/>
      <c r="J509" s="1184" t="s">
        <v>1318</v>
      </c>
      <c r="K509" s="1185"/>
      <c r="L509" s="1182" t="s">
        <v>1318</v>
      </c>
      <c r="M509" s="1183"/>
      <c r="O509" s="1151">
        <v>11</v>
      </c>
      <c r="P509" s="1151" t="str">
        <f>IFERROR(INDEX(内線情報!$C$5:$C$54,MATCH($Q509,内線情報!$B$5:$B$54,0)),"")&amp;""</f>
        <v/>
      </c>
      <c r="Q509" s="1160"/>
      <c r="R509" s="1151" t="str">
        <f>IFERROR(INDEX(内線情報!$D$5:$D$54,MATCH($Q509,内線情報!$B$5:$B$54,0)),"")&amp;""</f>
        <v/>
      </c>
      <c r="S509" s="634" t="s">
        <v>643</v>
      </c>
      <c r="T509" s="634" t="s">
        <v>643</v>
      </c>
      <c r="U509" s="634" t="s">
        <v>643</v>
      </c>
      <c r="V509" s="634" t="s">
        <v>643</v>
      </c>
      <c r="W509" s="634" t="s">
        <v>643</v>
      </c>
      <c r="X509" s="634" t="s">
        <v>643</v>
      </c>
      <c r="Y509" s="634" t="s">
        <v>643</v>
      </c>
      <c r="Z509" s="634" t="s">
        <v>643</v>
      </c>
      <c r="AA509" s="634" t="s">
        <v>643</v>
      </c>
      <c r="AB509" s="634" t="s">
        <v>643</v>
      </c>
      <c r="AC509" s="634" t="s">
        <v>643</v>
      </c>
      <c r="AD509" s="634" t="s">
        <v>643</v>
      </c>
      <c r="AE509" s="634" t="s">
        <v>643</v>
      </c>
      <c r="AF509" s="634" t="s">
        <v>643</v>
      </c>
      <c r="AG509" s="634" t="s">
        <v>643</v>
      </c>
      <c r="AH509" s="634" t="s">
        <v>643</v>
      </c>
      <c r="AI509" s="634" t="s">
        <v>643</v>
      </c>
      <c r="AJ509" s="634" t="s">
        <v>643</v>
      </c>
      <c r="AK509" s="634" t="s">
        <v>643</v>
      </c>
      <c r="AL509" s="634" t="s">
        <v>643</v>
      </c>
      <c r="AM509" s="634" t="s">
        <v>643</v>
      </c>
      <c r="AN509" s="634" t="s">
        <v>643</v>
      </c>
      <c r="AO509" s="634" t="s">
        <v>643</v>
      </c>
      <c r="AP509" s="634" t="s">
        <v>643</v>
      </c>
      <c r="AQ509" s="634" t="s">
        <v>643</v>
      </c>
      <c r="AR509" s="634" t="s">
        <v>643</v>
      </c>
      <c r="AS509" s="634" t="s">
        <v>643</v>
      </c>
      <c r="AT509" s="634" t="s">
        <v>643</v>
      </c>
      <c r="AU509" s="634" t="s">
        <v>643</v>
      </c>
      <c r="AV509" s="634" t="s">
        <v>643</v>
      </c>
      <c r="AW509" s="634" t="s">
        <v>643</v>
      </c>
      <c r="AX509" s="634" t="s">
        <v>643</v>
      </c>
      <c r="AY509" s="634" t="s">
        <v>643</v>
      </c>
      <c r="AZ509" s="634" t="s">
        <v>643</v>
      </c>
      <c r="BA509" s="634" t="s">
        <v>643</v>
      </c>
      <c r="BB509" s="634" t="s">
        <v>643</v>
      </c>
      <c r="BC509" s="1178" t="s">
        <v>643</v>
      </c>
      <c r="BD509" s="1151" t="str">
        <f>IFERROR(IF(Q509="","",IF(ISBLANK(INDEX(内線情報!$G$5:$G$54,Q509)),1,DS509)),"")&amp;""</f>
        <v/>
      </c>
      <c r="BE509" s="1180"/>
      <c r="BW509" s="50"/>
      <c r="CH509" s="50"/>
      <c r="CI509" s="50"/>
      <c r="DA509" s="1153" t="str">
        <f>IF(DA505="grey","grey",IF(AND(B506&lt;&gt;$BG$7,B506&lt;&gt;$BG$9,B506&lt;&gt;$BG$13,B506&lt;&gt;$BG$12),"grey",IF(B509="","yellow",IF(COUNTIF($CN$6:$CN$32,B509)&gt;0,"","red"))))</f>
        <v>grey</v>
      </c>
      <c r="DB509" s="1154"/>
      <c r="DC509" s="1153" t="str">
        <f>IF(DC505="grey","grey",IF(AND(D506&lt;&gt;$BG$7,D506&lt;&gt;$BG$9,D506&lt;&gt;$BG$13,D506&lt;&gt;$BG$12),"grey",IF(D509="","yellow",IF(COUNTIF($CN$6:$CN$32,D509)&gt;0,"","red"))))</f>
        <v>grey</v>
      </c>
      <c r="DD509" s="1154"/>
      <c r="DE509" s="1164" t="str">
        <f>IF(DE505="grey","grey",IF(AND(F506&lt;&gt;$BG$7,F506&lt;&gt;$BG$9,F506&lt;&gt;$BG$13,F506&lt;&gt;$BG$12),"grey",IF(F509="","yellow",IF(COUNTIF($CN$6:$CN$32,F509)&gt;0,"","red"))))</f>
        <v>grey</v>
      </c>
      <c r="DF509" s="1165"/>
      <c r="DG509" s="1164" t="str">
        <f>IF(DG505="grey","grey",IF(AND(H506&lt;&gt;$BG$7,H506&lt;&gt;$BG$9,H506&lt;&gt;$BG$13,H506&lt;&gt;$BG$12),"grey",IF(H509="","yellow",IF(COUNTIF($CN$6:$CN$32,H509)&gt;0,"","red"))))</f>
        <v>grey</v>
      </c>
      <c r="DH509" s="1165"/>
      <c r="DI509" s="1164" t="str">
        <f>IF(DI505="grey","grey",IF(AND(J506&lt;&gt;$BG$7,J506&lt;&gt;$BG$9,J506&lt;&gt;$BG$13,J506&lt;&gt;$BG$12),"grey",IF(J509="","yellow",IF(COUNTIF($CN$6:$CN$32,J509)&gt;0,"","red"))))</f>
        <v>grey</v>
      </c>
      <c r="DJ509" s="1165"/>
      <c r="DK509" s="1164" t="str">
        <f>IF(DK505="grey","grey",IF(AND(L506&lt;&gt;$BG$7,L506&lt;&gt;$BG$9,L506&lt;&gt;$BG$13,L506&lt;&gt;$BG$12),"grey",IF(L509="","yellow",IF(COUNTIF($CN$6:$CN$32,L509)&gt;0,"","red"))))</f>
        <v>grey</v>
      </c>
      <c r="DL509" s="1165"/>
      <c r="DM509" s="22" t="str">
        <f>IFERROR(INDEX(内線情報!$BL$5:$BL$41,MATCH(R509,内線情報!$AI$5:$AI$43,0),1),"")</f>
        <v/>
      </c>
      <c r="DS509" s="1141" t="e">
        <f>INDEX(内線情報!$G$5:$G$54,MATCH(Q509,DK,0))</f>
        <v>#N/A</v>
      </c>
      <c r="DV509" s="1153"/>
      <c r="DW509" s="1154"/>
      <c r="DX509" s="1153"/>
      <c r="DY509" s="1154"/>
      <c r="DZ509" s="1153"/>
      <c r="EA509" s="1154"/>
      <c r="EB509" s="1153"/>
      <c r="EC509" s="1154"/>
      <c r="ED509" s="1153"/>
      <c r="EE509" s="1154"/>
      <c r="EF509" s="1153"/>
      <c r="EG509" s="1154"/>
      <c r="ET509" s="1153"/>
      <c r="EU509" s="1154"/>
      <c r="EV509" s="1153"/>
      <c r="EW509" s="1154"/>
      <c r="EX509" s="1153"/>
      <c r="EY509" s="1154"/>
      <c r="EZ509" s="1153"/>
      <c r="FA509" s="1154"/>
      <c r="FB509" s="1153"/>
      <c r="FC509" s="1154"/>
      <c r="FD509" s="1153"/>
      <c r="FE509" s="1154"/>
      <c r="FF509" s="411"/>
      <c r="FG509" s="411"/>
      <c r="FH509" s="411"/>
      <c r="FI509" s="411"/>
      <c r="FJ509" s="411"/>
      <c r="FK509" s="411"/>
      <c r="FL509" s="411"/>
      <c r="FM509" s="411"/>
      <c r="FN509" s="411"/>
      <c r="FO509" s="411"/>
      <c r="FP509" s="411"/>
      <c r="FQ509" s="411"/>
      <c r="FR509" s="1153"/>
      <c r="FS509" s="1154"/>
      <c r="FT509" s="1153"/>
      <c r="FU509" s="1154"/>
      <c r="FV509" s="1153"/>
      <c r="FW509" s="1154"/>
      <c r="FX509" s="1153"/>
      <c r="FY509" s="1154"/>
      <c r="FZ509" s="1153"/>
      <c r="GA509" s="1154"/>
      <c r="GB509" s="1153"/>
      <c r="GC509" s="1154"/>
      <c r="GE509" s="1151" t="str">
        <f>IF($GF509="grey","grey","")</f>
        <v>grey</v>
      </c>
      <c r="GF509" s="1151" t="str">
        <f>IF($GG509="grey","grey","")</f>
        <v>grey</v>
      </c>
      <c r="GG509" s="1160" t="str">
        <f>IF(Q509="","grey",IF(COUNTIF(Q:Q,Q509)&gt;1,"red",IF(COUNTIF(_DK,Q509)&gt;0,"","red")))</f>
        <v>grey</v>
      </c>
      <c r="GH509" s="1151" t="str">
        <f>IF($GF509="grey","grey","")</f>
        <v>grey</v>
      </c>
      <c r="GI509" s="633" t="str">
        <f t="shared" ref="GI509:HR509" si="1363">IF(GI486="grey","grey",IF($GG509="grey","grey",IF(S509="","yellow",IF(COUNTIF($CT$6:$CT$21,S509)&gt;0,"","red"))))</f>
        <v>grey</v>
      </c>
      <c r="GJ509" s="633" t="str">
        <f t="shared" si="1363"/>
        <v>grey</v>
      </c>
      <c r="GK509" s="633" t="str">
        <f t="shared" si="1363"/>
        <v>grey</v>
      </c>
      <c r="GL509" s="633" t="str">
        <f t="shared" si="1363"/>
        <v>grey</v>
      </c>
      <c r="GM509" s="633" t="str">
        <f t="shared" si="1363"/>
        <v>grey</v>
      </c>
      <c r="GN509" s="633" t="str">
        <f t="shared" si="1363"/>
        <v>grey</v>
      </c>
      <c r="GO509" s="633" t="str">
        <f t="shared" si="1363"/>
        <v>grey</v>
      </c>
      <c r="GP509" s="633" t="str">
        <f t="shared" si="1363"/>
        <v>grey</v>
      </c>
      <c r="GQ509" s="633" t="str">
        <f t="shared" si="1363"/>
        <v>grey</v>
      </c>
      <c r="GR509" s="633" t="str">
        <f t="shared" si="1363"/>
        <v>grey</v>
      </c>
      <c r="GS509" s="633" t="str">
        <f t="shared" si="1363"/>
        <v>grey</v>
      </c>
      <c r="GT509" s="633" t="str">
        <f t="shared" si="1363"/>
        <v>grey</v>
      </c>
      <c r="GU509" s="633" t="str">
        <f t="shared" si="1363"/>
        <v>grey</v>
      </c>
      <c r="GV509" s="633" t="str">
        <f t="shared" si="1363"/>
        <v>grey</v>
      </c>
      <c r="GW509" s="633" t="str">
        <f t="shared" si="1363"/>
        <v>grey</v>
      </c>
      <c r="GX509" s="633" t="str">
        <f t="shared" si="1363"/>
        <v>grey</v>
      </c>
      <c r="GY509" s="633" t="str">
        <f t="shared" si="1363"/>
        <v>grey</v>
      </c>
      <c r="GZ509" s="633" t="str">
        <f t="shared" si="1363"/>
        <v>grey</v>
      </c>
      <c r="HA509" s="633" t="str">
        <f t="shared" si="1363"/>
        <v>grey</v>
      </c>
      <c r="HB509" s="633" t="str">
        <f t="shared" si="1363"/>
        <v>grey</v>
      </c>
      <c r="HC509" s="633" t="str">
        <f t="shared" si="1363"/>
        <v>grey</v>
      </c>
      <c r="HD509" s="633" t="str">
        <f t="shared" si="1363"/>
        <v>grey</v>
      </c>
      <c r="HE509" s="633" t="str">
        <f t="shared" si="1363"/>
        <v>grey</v>
      </c>
      <c r="HF509" s="633" t="str">
        <f t="shared" si="1363"/>
        <v>grey</v>
      </c>
      <c r="HG509" s="633" t="str">
        <f t="shared" si="1363"/>
        <v>grey</v>
      </c>
      <c r="HH509" s="633" t="str">
        <f t="shared" si="1363"/>
        <v>grey</v>
      </c>
      <c r="HI509" s="633" t="str">
        <f t="shared" si="1363"/>
        <v>grey</v>
      </c>
      <c r="HJ509" s="633" t="str">
        <f t="shared" si="1363"/>
        <v>grey</v>
      </c>
      <c r="HK509" s="633" t="str">
        <f t="shared" si="1363"/>
        <v>grey</v>
      </c>
      <c r="HL509" s="633" t="str">
        <f t="shared" si="1363"/>
        <v>grey</v>
      </c>
      <c r="HM509" s="633" t="str">
        <f t="shared" si="1363"/>
        <v>grey</v>
      </c>
      <c r="HN509" s="633" t="str">
        <f t="shared" si="1363"/>
        <v>grey</v>
      </c>
      <c r="HO509" s="633" t="str">
        <f t="shared" si="1363"/>
        <v>grey</v>
      </c>
      <c r="HP509" s="633" t="str">
        <f t="shared" si="1363"/>
        <v>grey</v>
      </c>
      <c r="HQ509" s="633" t="str">
        <f t="shared" si="1363"/>
        <v>grey</v>
      </c>
      <c r="HR509" s="633" t="str">
        <f t="shared" si="1363"/>
        <v>grey</v>
      </c>
      <c r="HS509" s="1162" t="str">
        <f t="shared" ref="HS509" si="1364">IF($GG509="grey","grey",IF(BC509="","",IF(COUNTIF($CV$6:$CV$7,BC509)&gt;0,"","red")))</f>
        <v>grey</v>
      </c>
      <c r="HT509" s="1151" t="str">
        <f t="shared" ref="HT509:HU509" si="1365">IF($GG509="grey","grey","")</f>
        <v>grey</v>
      </c>
      <c r="HU509" s="1160" t="str">
        <f t="shared" si="1365"/>
        <v>grey</v>
      </c>
    </row>
    <row r="510" spans="2:229">
      <c r="B510" s="1186" t="s">
        <v>315</v>
      </c>
      <c r="C510" s="1187"/>
      <c r="D510" s="1186" t="s">
        <v>316</v>
      </c>
      <c r="E510" s="1187"/>
      <c r="F510" s="1186" t="s">
        <v>317</v>
      </c>
      <c r="G510" s="1187"/>
      <c r="H510" s="1186" t="s">
        <v>318</v>
      </c>
      <c r="I510" s="1187"/>
      <c r="J510" s="1186" t="s">
        <v>319</v>
      </c>
      <c r="K510" s="1187"/>
      <c r="L510" s="1186" t="s">
        <v>320</v>
      </c>
      <c r="M510" s="1187"/>
      <c r="O510" s="1152"/>
      <c r="P510" s="1152"/>
      <c r="Q510" s="1161"/>
      <c r="R510" s="1152"/>
      <c r="S510" s="635" t="s">
        <v>643</v>
      </c>
      <c r="T510" s="635" t="s">
        <v>643</v>
      </c>
      <c r="U510" s="635" t="s">
        <v>643</v>
      </c>
      <c r="V510" s="635" t="s">
        <v>643</v>
      </c>
      <c r="W510" s="635" t="s">
        <v>643</v>
      </c>
      <c r="X510" s="635" t="s">
        <v>643</v>
      </c>
      <c r="Y510" s="635" t="s">
        <v>643</v>
      </c>
      <c r="Z510" s="635" t="s">
        <v>643</v>
      </c>
      <c r="AA510" s="635" t="s">
        <v>643</v>
      </c>
      <c r="AB510" s="635" t="s">
        <v>643</v>
      </c>
      <c r="AC510" s="635" t="s">
        <v>643</v>
      </c>
      <c r="AD510" s="635" t="s">
        <v>643</v>
      </c>
      <c r="AE510" s="635" t="s">
        <v>643</v>
      </c>
      <c r="AF510" s="635" t="s">
        <v>643</v>
      </c>
      <c r="AG510" s="635" t="s">
        <v>643</v>
      </c>
      <c r="AH510" s="635" t="s">
        <v>643</v>
      </c>
      <c r="AI510" s="635" t="s">
        <v>643</v>
      </c>
      <c r="AJ510" s="635" t="s">
        <v>643</v>
      </c>
      <c r="AK510" s="635" t="s">
        <v>643</v>
      </c>
      <c r="AL510" s="635" t="s">
        <v>643</v>
      </c>
      <c r="AM510" s="635" t="s">
        <v>643</v>
      </c>
      <c r="AN510" s="635" t="s">
        <v>643</v>
      </c>
      <c r="AO510" s="635" t="s">
        <v>643</v>
      </c>
      <c r="AP510" s="635" t="s">
        <v>643</v>
      </c>
      <c r="AQ510" s="635" t="s">
        <v>643</v>
      </c>
      <c r="AR510" s="635" t="s">
        <v>643</v>
      </c>
      <c r="AS510" s="635" t="s">
        <v>643</v>
      </c>
      <c r="AT510" s="635" t="s">
        <v>643</v>
      </c>
      <c r="AU510" s="635" t="s">
        <v>643</v>
      </c>
      <c r="AV510" s="635" t="s">
        <v>643</v>
      </c>
      <c r="AW510" s="635" t="s">
        <v>643</v>
      </c>
      <c r="AX510" s="635" t="s">
        <v>643</v>
      </c>
      <c r="AY510" s="635" t="s">
        <v>643</v>
      </c>
      <c r="AZ510" s="635" t="s">
        <v>643</v>
      </c>
      <c r="BA510" s="635" t="s">
        <v>643</v>
      </c>
      <c r="BB510" s="635" t="s">
        <v>643</v>
      </c>
      <c r="BC510" s="1179"/>
      <c r="BD510" s="1152"/>
      <c r="BE510" s="1181"/>
      <c r="BQ510" s="52"/>
      <c r="BS510" s="52"/>
      <c r="BU510" s="52"/>
      <c r="BV510" s="50"/>
      <c r="BW510" s="52"/>
      <c r="BY510" s="52"/>
      <c r="CA510" s="52"/>
      <c r="CC510" s="52"/>
      <c r="CE510" s="52"/>
      <c r="CG510" s="52"/>
      <c r="CH510" s="50"/>
      <c r="CI510" s="52"/>
      <c r="CK510" s="52"/>
      <c r="CM510" s="52"/>
      <c r="DA510" s="1166" t="str">
        <f>IFERROR(IF(COUNT(Q489:Q514)&gt;0,IF($DN488&lt;36,"grey",B510),"grey"),B510)</f>
        <v>grey</v>
      </c>
      <c r="DB510" s="1167"/>
      <c r="DC510" s="1166" t="str">
        <f>IFERROR(IF(COUNT(Q489:Q514)&gt;0,IF($DN488&lt;36,"grey",D510),"grey"),D510)</f>
        <v>grey</v>
      </c>
      <c r="DD510" s="1167"/>
      <c r="DE510" s="1166" t="str">
        <f>IFERROR(IF(COUNT(Q489:Q514)&gt;0,IF($DN488&lt;36,"grey",F510),"grey"),F510)</f>
        <v>grey</v>
      </c>
      <c r="DF510" s="1167"/>
      <c r="DG510" s="1166" t="str">
        <f>IFERROR(IF(COUNT(Q489:Q514)&gt;0,IF($DN488&lt;36,"grey",H510),"grey"),H510)</f>
        <v>grey</v>
      </c>
      <c r="DH510" s="1167"/>
      <c r="DI510" s="1166" t="str">
        <f>IFERROR(IF(COUNT(Q489:Q514)&gt;0,IF($DN488&lt;36,"grey",J510),"grey"),J510)</f>
        <v>grey</v>
      </c>
      <c r="DJ510" s="1167"/>
      <c r="DK510" s="1166" t="str">
        <f>IFERROR(IF(COUNT(Q489:Q514)&gt;0,IF($DN488&lt;36,"grey",L510),"grey"),L510)</f>
        <v>grey</v>
      </c>
      <c r="DL510" s="1167"/>
      <c r="DM510" s="22" t="str">
        <f>IFERROR(INDEX(内線情報!$BL$5:$BL$41,MATCH(R510,内線情報!$AI$5:$AI$43,0),1),"")</f>
        <v/>
      </c>
      <c r="DS510" s="1141"/>
      <c r="DV510" s="1166"/>
      <c r="DW510" s="1167"/>
      <c r="DX510" s="1166"/>
      <c r="DY510" s="1167"/>
      <c r="DZ510" s="1166"/>
      <c r="EA510" s="1167"/>
      <c r="EB510" s="1166"/>
      <c r="EC510" s="1167"/>
      <c r="ED510" s="1166"/>
      <c r="EE510" s="1167"/>
      <c r="EF510" s="1166"/>
      <c r="EG510" s="1167"/>
      <c r="ET510" s="1166"/>
      <c r="EU510" s="1167"/>
      <c r="EV510" s="1166"/>
      <c r="EW510" s="1167"/>
      <c r="EX510" s="1166"/>
      <c r="EY510" s="1167"/>
      <c r="EZ510" s="1166"/>
      <c r="FA510" s="1167"/>
      <c r="FB510" s="1166"/>
      <c r="FC510" s="1167"/>
      <c r="FD510" s="1166"/>
      <c r="FE510" s="1167"/>
      <c r="FF510" s="420"/>
      <c r="FG510" s="420"/>
      <c r="FH510" s="420"/>
      <c r="FI510" s="420"/>
      <c r="FJ510" s="420"/>
      <c r="FK510" s="420"/>
      <c r="FL510" s="420"/>
      <c r="FM510" s="420"/>
      <c r="FN510" s="420"/>
      <c r="FO510" s="420"/>
      <c r="FP510" s="420"/>
      <c r="FQ510" s="420"/>
      <c r="FR510" s="1166"/>
      <c r="FS510" s="1167"/>
      <c r="FT510" s="1166"/>
      <c r="FU510" s="1167"/>
      <c r="FV510" s="1166"/>
      <c r="FW510" s="1167"/>
      <c r="FX510" s="1166"/>
      <c r="FY510" s="1167"/>
      <c r="FZ510" s="1166"/>
      <c r="GA510" s="1167"/>
      <c r="GB510" s="1166"/>
      <c r="GC510" s="1167"/>
      <c r="GE510" s="1152"/>
      <c r="GF510" s="1152"/>
      <c r="GG510" s="1161"/>
      <c r="GH510" s="1152"/>
      <c r="GI510" s="633" t="str">
        <f t="shared" ref="GI510:HR510" si="1366">IF(GI486="grey","grey",IF($GG509="grey","grey",IF(S510="","yellow",IF(COUNTIF($CW$6:$CW$7,S510)&gt;0,"","red"))))</f>
        <v>grey</v>
      </c>
      <c r="GJ510" s="633" t="str">
        <f t="shared" si="1366"/>
        <v>grey</v>
      </c>
      <c r="GK510" s="633" t="str">
        <f t="shared" si="1366"/>
        <v>grey</v>
      </c>
      <c r="GL510" s="633" t="str">
        <f t="shared" si="1366"/>
        <v>grey</v>
      </c>
      <c r="GM510" s="633" t="str">
        <f t="shared" si="1366"/>
        <v>grey</v>
      </c>
      <c r="GN510" s="633" t="str">
        <f t="shared" si="1366"/>
        <v>grey</v>
      </c>
      <c r="GO510" s="633" t="str">
        <f t="shared" si="1366"/>
        <v>grey</v>
      </c>
      <c r="GP510" s="633" t="str">
        <f t="shared" si="1366"/>
        <v>grey</v>
      </c>
      <c r="GQ510" s="633" t="str">
        <f t="shared" si="1366"/>
        <v>grey</v>
      </c>
      <c r="GR510" s="633" t="str">
        <f t="shared" si="1366"/>
        <v>grey</v>
      </c>
      <c r="GS510" s="633" t="str">
        <f t="shared" si="1366"/>
        <v>grey</v>
      </c>
      <c r="GT510" s="633" t="str">
        <f t="shared" si="1366"/>
        <v>grey</v>
      </c>
      <c r="GU510" s="633" t="str">
        <f t="shared" si="1366"/>
        <v>grey</v>
      </c>
      <c r="GV510" s="633" t="str">
        <f t="shared" si="1366"/>
        <v>grey</v>
      </c>
      <c r="GW510" s="633" t="str">
        <f t="shared" si="1366"/>
        <v>grey</v>
      </c>
      <c r="GX510" s="633" t="str">
        <f t="shared" si="1366"/>
        <v>grey</v>
      </c>
      <c r="GY510" s="633" t="str">
        <f t="shared" si="1366"/>
        <v>grey</v>
      </c>
      <c r="GZ510" s="633" t="str">
        <f t="shared" si="1366"/>
        <v>grey</v>
      </c>
      <c r="HA510" s="633" t="str">
        <f t="shared" si="1366"/>
        <v>grey</v>
      </c>
      <c r="HB510" s="633" t="str">
        <f t="shared" si="1366"/>
        <v>grey</v>
      </c>
      <c r="HC510" s="633" t="str">
        <f t="shared" si="1366"/>
        <v>grey</v>
      </c>
      <c r="HD510" s="633" t="str">
        <f t="shared" si="1366"/>
        <v>grey</v>
      </c>
      <c r="HE510" s="633" t="str">
        <f t="shared" si="1366"/>
        <v>grey</v>
      </c>
      <c r="HF510" s="633" t="str">
        <f t="shared" si="1366"/>
        <v>grey</v>
      </c>
      <c r="HG510" s="633" t="str">
        <f t="shared" si="1366"/>
        <v>grey</v>
      </c>
      <c r="HH510" s="633" t="str">
        <f t="shared" si="1366"/>
        <v>grey</v>
      </c>
      <c r="HI510" s="633" t="str">
        <f t="shared" si="1366"/>
        <v>grey</v>
      </c>
      <c r="HJ510" s="633" t="str">
        <f t="shared" si="1366"/>
        <v>grey</v>
      </c>
      <c r="HK510" s="633" t="str">
        <f t="shared" si="1366"/>
        <v>grey</v>
      </c>
      <c r="HL510" s="633" t="str">
        <f t="shared" si="1366"/>
        <v>grey</v>
      </c>
      <c r="HM510" s="633" t="str">
        <f t="shared" si="1366"/>
        <v>grey</v>
      </c>
      <c r="HN510" s="633" t="str">
        <f t="shared" si="1366"/>
        <v>grey</v>
      </c>
      <c r="HO510" s="633" t="str">
        <f t="shared" si="1366"/>
        <v>grey</v>
      </c>
      <c r="HP510" s="633" t="str">
        <f t="shared" si="1366"/>
        <v>grey</v>
      </c>
      <c r="HQ510" s="633" t="str">
        <f t="shared" si="1366"/>
        <v>grey</v>
      </c>
      <c r="HR510" s="633" t="str">
        <f t="shared" si="1366"/>
        <v>grey</v>
      </c>
      <c r="HS510" s="1163"/>
      <c r="HT510" s="1152"/>
      <c r="HU510" s="1161"/>
    </row>
    <row r="511" spans="2:229">
      <c r="B511" s="34" t="s">
        <v>57</v>
      </c>
      <c r="C511" s="35"/>
      <c r="D511" s="34" t="s">
        <v>57</v>
      </c>
      <c r="E511" s="35"/>
      <c r="F511" s="34" t="s">
        <v>57</v>
      </c>
      <c r="G511" s="35"/>
      <c r="H511" s="34" t="s">
        <v>57</v>
      </c>
      <c r="I511" s="35"/>
      <c r="J511" s="34" t="s">
        <v>57</v>
      </c>
      <c r="K511" s="35"/>
      <c r="L511" s="34" t="s">
        <v>331</v>
      </c>
      <c r="M511" s="35"/>
      <c r="O511" s="1151">
        <v>12</v>
      </c>
      <c r="P511" s="1151" t="str">
        <f>IFERROR(INDEX(内線情報!$C$5:$C$54,MATCH($Q511,内線情報!$B$5:$B$54,0)),"")&amp;""</f>
        <v/>
      </c>
      <c r="Q511" s="1160"/>
      <c r="R511" s="1151" t="str">
        <f>IFERROR(INDEX(内線情報!$D$5:$D$54,MATCH($Q511,内線情報!$B$5:$B$54,0)),"")&amp;""</f>
        <v/>
      </c>
      <c r="S511" s="634" t="s">
        <v>643</v>
      </c>
      <c r="T511" s="634" t="s">
        <v>643</v>
      </c>
      <c r="U511" s="634" t="s">
        <v>643</v>
      </c>
      <c r="V511" s="634" t="s">
        <v>643</v>
      </c>
      <c r="W511" s="634" t="s">
        <v>643</v>
      </c>
      <c r="X511" s="634" t="s">
        <v>643</v>
      </c>
      <c r="Y511" s="634" t="s">
        <v>643</v>
      </c>
      <c r="Z511" s="634" t="s">
        <v>643</v>
      </c>
      <c r="AA511" s="634" t="s">
        <v>643</v>
      </c>
      <c r="AB511" s="634" t="s">
        <v>643</v>
      </c>
      <c r="AC511" s="634" t="s">
        <v>643</v>
      </c>
      <c r="AD511" s="634" t="s">
        <v>643</v>
      </c>
      <c r="AE511" s="634" t="s">
        <v>643</v>
      </c>
      <c r="AF511" s="634" t="s">
        <v>643</v>
      </c>
      <c r="AG511" s="634" t="s">
        <v>643</v>
      </c>
      <c r="AH511" s="634" t="s">
        <v>643</v>
      </c>
      <c r="AI511" s="634" t="s">
        <v>643</v>
      </c>
      <c r="AJ511" s="634" t="s">
        <v>643</v>
      </c>
      <c r="AK511" s="634" t="s">
        <v>643</v>
      </c>
      <c r="AL511" s="634" t="s">
        <v>643</v>
      </c>
      <c r="AM511" s="634" t="s">
        <v>643</v>
      </c>
      <c r="AN511" s="634" t="s">
        <v>643</v>
      </c>
      <c r="AO511" s="634" t="s">
        <v>643</v>
      </c>
      <c r="AP511" s="634" t="s">
        <v>643</v>
      </c>
      <c r="AQ511" s="634" t="s">
        <v>643</v>
      </c>
      <c r="AR511" s="634" t="s">
        <v>643</v>
      </c>
      <c r="AS511" s="634" t="s">
        <v>643</v>
      </c>
      <c r="AT511" s="634" t="s">
        <v>643</v>
      </c>
      <c r="AU511" s="634" t="s">
        <v>643</v>
      </c>
      <c r="AV511" s="634" t="s">
        <v>643</v>
      </c>
      <c r="AW511" s="634" t="s">
        <v>643</v>
      </c>
      <c r="AX511" s="634" t="s">
        <v>643</v>
      </c>
      <c r="AY511" s="634" t="s">
        <v>643</v>
      </c>
      <c r="AZ511" s="634" t="s">
        <v>643</v>
      </c>
      <c r="BA511" s="634" t="s">
        <v>643</v>
      </c>
      <c r="BB511" s="634" t="s">
        <v>643</v>
      </c>
      <c r="BC511" s="1178" t="s">
        <v>643</v>
      </c>
      <c r="BD511" s="1151" t="str">
        <f>IFERROR(IF(Q511="","",IF(ISBLANK(INDEX(内線情報!$G$5:$G$54,Q511)),1,DS511)),"")&amp;""</f>
        <v/>
      </c>
      <c r="BE511" s="1180"/>
      <c r="BU511" s="50"/>
      <c r="BV511" s="50"/>
      <c r="BW511" s="50"/>
      <c r="CG511" s="50"/>
      <c r="CH511" s="50"/>
      <c r="CI511" s="50"/>
      <c r="DA511" s="34" t="str">
        <f>IF(DA510="grey","grey",IF(B511="","yellow",IF(COUNTIF($BG$6:$BG$39,B511)&gt;0,"","red")))</f>
        <v>grey</v>
      </c>
      <c r="DB511" s="35" t="str">
        <f ca="1">IF(DA510="grey","grey",IFERROR(IF(COUNTIF(INDIRECT(B511),SUBSTITUTE(C511,"*","~")),EU511,"red"),IF(AND(C511&lt;&gt;$BG$7,C511&lt;&gt;$BG$8,C511&lt;&gt;$BG$9,C511&lt;&gt;$BG$10,C511&lt;&gt;$BG$11,C511&lt;&gt;$BG$12,C511&lt;&gt;$BG$13),"grey",EU511)))</f>
        <v>grey</v>
      </c>
      <c r="DC511" s="34" t="str">
        <f>IF(DC510="grey","grey",IF(D511="","yellow",IF(COUNTIF($BG$6:$BG$39,D511)&gt;0,"","red")))</f>
        <v>grey</v>
      </c>
      <c r="DD511" s="35" t="str">
        <f ca="1">IF(DC510="grey","grey",IFERROR(IF(COUNTIF(INDIRECT(D511),SUBSTITUTE(E511,"*","~")),EW511,"red"),IF(AND(E511&lt;&gt;$BG$7,E511&lt;&gt;$BG$8,E511&lt;&gt;$BG$9,E511&lt;&gt;$BG$10,E511&lt;&gt;$BG$11,E511&lt;&gt;$BG$12,E511&lt;&gt;$BG$13),"grey",EW511)))</f>
        <v>grey</v>
      </c>
      <c r="DE511" s="34" t="str">
        <f>IF(DE510="grey","grey",IF(F511="","yellow",IF(COUNTIF($BG$6:$BG$39,F511)&gt;0,"","red")))</f>
        <v>grey</v>
      </c>
      <c r="DF511" s="35" t="str">
        <f ca="1">IF(DE510="grey","grey",IFERROR(IF(COUNTIF(INDIRECT(F511),SUBSTITUTE(G511,"*","~")),EY511,"red"),IF(AND(G511&lt;&gt;$BG$7,G511&lt;&gt;$BG$8,G511&lt;&gt;$BG$9,G511&lt;&gt;$BG$10,G511&lt;&gt;$BG$11,G511&lt;&gt;$BG$12,G511&lt;&gt;$BG$13),"grey",EY511)))</f>
        <v>grey</v>
      </c>
      <c r="DG511" s="34" t="str">
        <f>IF(DG510="grey","grey",IF(H511="","yellow",IF(COUNTIF($BG$6:$BG$39,H511)&gt;0,"","red")))</f>
        <v>grey</v>
      </c>
      <c r="DH511" s="35" t="str">
        <f ca="1">IF(DG510="grey","grey",IFERROR(IF(COUNTIF(INDIRECT(H511),SUBSTITUTE(I511,"*","~")),FA511,"red"),IF(AND(I511&lt;&gt;$BG$7,I511&lt;&gt;$BG$8,I511&lt;&gt;$BG$9,I511&lt;&gt;$BG$10,I511&lt;&gt;$BG$11,I511&lt;&gt;$BG$12,I511&lt;&gt;$BG$13),"grey",FA511)))</f>
        <v>grey</v>
      </c>
      <c r="DI511" s="34" t="str">
        <f>IF(DI510="grey","grey",IF(J511="","yellow",IF(COUNTIF($BG$6:$BG$39,J511)&gt;0,"","red")))</f>
        <v>grey</v>
      </c>
      <c r="DJ511" s="35" t="str">
        <f ca="1">IF(DI510="grey","grey",IFERROR(IF(COUNTIF(INDIRECT(J511),SUBSTITUTE(K511,"*","~")),FC511,"red"),IF(AND(K511&lt;&gt;$BG$7,K511&lt;&gt;$BG$8,K511&lt;&gt;$BG$9,K511&lt;&gt;$BG$10,K511&lt;&gt;$BG$11,K511&lt;&gt;$BG$12,K511&lt;&gt;$BG$13),"grey",FC511)))</f>
        <v>grey</v>
      </c>
      <c r="DK511" s="34" t="str">
        <f>IF(DK510="grey","grey",IF(L511="","yellow",IF(COUNTIF($BG$6:$BG$39,L511)&gt;0,"","red")))</f>
        <v>grey</v>
      </c>
      <c r="DL511" s="35" t="str">
        <f ca="1">IF(DK510="grey","grey",IFERROR(IF(COUNTIF(INDIRECT(L511),SUBSTITUTE(M511,"*","~")),FE511,"red"),IF(AND(M511&lt;&gt;$BG$7,M511&lt;&gt;$BG$8,M511&lt;&gt;$BG$9,M511&lt;&gt;$BG$10,M511&lt;&gt;$BG$11,M511&lt;&gt;$BG$12,M511&lt;&gt;$BG$13),"grey",FE511)))</f>
        <v>grey</v>
      </c>
      <c r="DM511" s="22" t="str">
        <f>IFERROR(INDEX(内線情報!$BL$5:$BL$41,MATCH(R511,内線情報!$AI$5:$AI$43,0),1),"")</f>
        <v/>
      </c>
      <c r="DS511" s="1141" t="e">
        <f>INDEX(内線情報!$G$5:$G$54,MATCH(Q511,DK,0))</f>
        <v>#N/A</v>
      </c>
      <c r="DV511" s="34" t="str">
        <f>CONCATENATE(B511,C511)</f>
        <v>未使用</v>
      </c>
      <c r="DW511" s="35"/>
      <c r="DX511" s="34" t="str">
        <f>CONCATENATE(D511,E511)</f>
        <v>未使用</v>
      </c>
      <c r="DY511" s="35"/>
      <c r="DZ511" s="34" t="str">
        <f>CONCATENATE(F511,G511)</f>
        <v>未使用</v>
      </c>
      <c r="EA511" s="35"/>
      <c r="EB511" s="34" t="str">
        <f>CONCATENATE(H511,I511)</f>
        <v>未使用</v>
      </c>
      <c r="EC511" s="35"/>
      <c r="ED511" s="34" t="str">
        <f>CONCATENATE(J511,K511)</f>
        <v>未使用</v>
      </c>
      <c r="EE511" s="35"/>
      <c r="EF511" s="34" t="str">
        <f>CONCATENATE(L511,M511)</f>
        <v>未使用</v>
      </c>
      <c r="EG511" s="35"/>
      <c r="EH511" s="22">
        <f>COUNTIF($DV$6:$EG$34,DV511)</f>
        <v>18</v>
      </c>
      <c r="EJ511" s="22">
        <f>COUNTIF($DV$6:$EG$34,DX511)</f>
        <v>18</v>
      </c>
      <c r="EL511" s="22">
        <f>COUNTIF($DV$6:$EG$34,DZ511)</f>
        <v>18</v>
      </c>
      <c r="EN511" s="22">
        <f>COUNTIF($DV$6:$EG$34,EB511)</f>
        <v>18</v>
      </c>
      <c r="EP511" s="22">
        <f>COUNTIF($DV$6:$EG$34,ED511)</f>
        <v>18</v>
      </c>
      <c r="ER511" s="22">
        <f>COUNTIF($DV$6:$EG$34,EF511)</f>
        <v>18</v>
      </c>
      <c r="ET511" s="34" t="str">
        <f>IF(DV511="未使用","",IF(EH511&lt;2,"","red"))</f>
        <v/>
      </c>
      <c r="EU511" s="35" t="str">
        <f>IF(B511="ボックスキー","",IF(C511="","red",FS511))</f>
        <v>red</v>
      </c>
      <c r="EV511" s="34" t="str">
        <f>IF(DX511="未使用","",IF(EJ511&lt;2,"","red"))</f>
        <v/>
      </c>
      <c r="EW511" s="35" t="str">
        <f>IF(D511="ボックスキー","",IF(E511="","red",FU511))</f>
        <v>red</v>
      </c>
      <c r="EX511" s="34" t="str">
        <f>IF(DZ511="未使用","",IF(EL511&lt;2,"","red"))</f>
        <v/>
      </c>
      <c r="EY511" s="35" t="str">
        <f>IF(F511="ボックスキー","",IF(G511="","red",FW511))</f>
        <v>red</v>
      </c>
      <c r="EZ511" s="34" t="str">
        <f>IF(EB511="未使用","",IF(EN511&lt;2,"","red"))</f>
        <v/>
      </c>
      <c r="FA511" s="35" t="str">
        <f>IF(H511="ボックスキー","",IF(I511="","red",FY511))</f>
        <v>red</v>
      </c>
      <c r="FB511" s="34" t="str">
        <f>IF(ED511="未使用","",IF(EP511&lt;2,"","red"))</f>
        <v/>
      </c>
      <c r="FC511" s="35" t="str">
        <f>IF(J511="ボックスキー","",IF(K511="","red",GA511))</f>
        <v>red</v>
      </c>
      <c r="FD511" s="34" t="str">
        <f>IF(EF511="未使用","",IF(ER511&lt;2,"","red"))</f>
        <v/>
      </c>
      <c r="FE511" s="35" t="str">
        <f>IF(L511="ボックスキー","",IF(M511="","red",GC511))</f>
        <v>red</v>
      </c>
      <c r="FF511" s="419"/>
      <c r="FG511" s="419"/>
      <c r="FH511" s="419"/>
      <c r="FI511" s="419"/>
      <c r="FJ511" s="419"/>
      <c r="FK511" s="419"/>
      <c r="FL511" s="419"/>
      <c r="FM511" s="419"/>
      <c r="FN511" s="419"/>
      <c r="FO511" s="419"/>
      <c r="FP511" s="419"/>
      <c r="FQ511" s="419"/>
      <c r="FR511" s="34"/>
      <c r="FS511" s="35" t="str">
        <f>IF(B511=$FG$6,INDEX($FG$7:$FG$18,C511),IF(B511=$FH$6,INDEX($FH$7:$FH$12,C511),IF(B511=$FI$6,INDEX($FI$7:$FI$18,C511),IF(B511=$FJ$6,INDEX($FJ$7:$FJ$56,C511),"none"))))</f>
        <v>none</v>
      </c>
      <c r="FT511" s="34"/>
      <c r="FU511" s="35" t="str">
        <f>IF(D511=$FG$6,INDEX($FG$7:$FG$18,E511),IF(D511=$FH$6,INDEX($FH$7:$FH$12,E511),IF(D511=$FI$6,INDEX($FI$7:$FI$18,E511),IF(D511=$FJ$6,INDEX($FJ$7:$FJ$56,E511),"none"))))</f>
        <v>none</v>
      </c>
      <c r="FV511" s="34"/>
      <c r="FW511" s="35" t="str">
        <f>IF(F511=$FG$6,INDEX($FG$7:$FG$18,G511),IF(F511=$FH$6,INDEX($FH$7:$FH$12,G511),IF(F511=$FI$6,INDEX($FI$7:$FI$18,G511),IF(F511=$FJ$6,INDEX($FJ$7:$FJ$56,G511),"none"))))</f>
        <v>none</v>
      </c>
      <c r="FX511" s="34"/>
      <c r="FY511" s="35" t="str">
        <f>IF(H511=$FG$6,INDEX($FG$7:$FG$18,I511),IF(H511=$FH$6,INDEX($FH$7:$FH$12,I511),IF(H511=$FI$6,INDEX($FI$7:$FI$18,I511),IF(H511=$FJ$6,INDEX($FJ$7:$FJ$56,I511),"none"))))</f>
        <v>none</v>
      </c>
      <c r="FZ511" s="34"/>
      <c r="GA511" s="35" t="str">
        <f>IF(J511=$FG$6,INDEX($FG$7:$FG$18,K511),IF(J511=$FH$6,INDEX($FH$7:$FH$12,K511),IF(J511=$FI$6,INDEX($FI$7:$FI$18,K511),IF(J511=$FJ$6,INDEX($FJ$7:$FJ$56,K511),"none"))))</f>
        <v>none</v>
      </c>
      <c r="GB511" s="34"/>
      <c r="GC511" s="35" t="str">
        <f>IF(L511=$FG$6,INDEX($FG$7:$FG$18,M511),IF(L511=$FH$6,INDEX($FH$7:$FH$12,M511),IF(L511=$FI$6,INDEX($FI$7:$FI$18,M511),IF(L511=$FJ$6,INDEX($FJ$7:$FJ$56,M511),"none"))))</f>
        <v>none</v>
      </c>
      <c r="GE511" s="1151" t="str">
        <f>IF($GF511="grey","grey","")</f>
        <v>grey</v>
      </c>
      <c r="GF511" s="1151" t="str">
        <f>IF($GG511="grey","grey","")</f>
        <v>grey</v>
      </c>
      <c r="GG511" s="1160" t="str">
        <f>IF(Q511="","grey",IF(COUNTIF(Q:Q,Q511)&gt;1,"red",IF(COUNTIF(_DK,Q511)&gt;0,"","red")))</f>
        <v>grey</v>
      </c>
      <c r="GH511" s="1151" t="str">
        <f>IF($GF511="grey","grey","")</f>
        <v>grey</v>
      </c>
      <c r="GI511" s="633" t="str">
        <f t="shared" ref="GI511:HR511" si="1367">IF(GI486="grey","grey",IF($GG511="grey","grey",IF(S511="","yellow",IF(COUNTIF($CT$6:$CT$21,S511)&gt;0,"","red"))))</f>
        <v>grey</v>
      </c>
      <c r="GJ511" s="633" t="str">
        <f t="shared" si="1367"/>
        <v>grey</v>
      </c>
      <c r="GK511" s="633" t="str">
        <f t="shared" si="1367"/>
        <v>grey</v>
      </c>
      <c r="GL511" s="633" t="str">
        <f t="shared" si="1367"/>
        <v>grey</v>
      </c>
      <c r="GM511" s="633" t="str">
        <f t="shared" si="1367"/>
        <v>grey</v>
      </c>
      <c r="GN511" s="633" t="str">
        <f t="shared" si="1367"/>
        <v>grey</v>
      </c>
      <c r="GO511" s="633" t="str">
        <f t="shared" si="1367"/>
        <v>grey</v>
      </c>
      <c r="GP511" s="633" t="str">
        <f t="shared" si="1367"/>
        <v>grey</v>
      </c>
      <c r="GQ511" s="633" t="str">
        <f t="shared" si="1367"/>
        <v>grey</v>
      </c>
      <c r="GR511" s="633" t="str">
        <f t="shared" si="1367"/>
        <v>grey</v>
      </c>
      <c r="GS511" s="633" t="str">
        <f t="shared" si="1367"/>
        <v>grey</v>
      </c>
      <c r="GT511" s="633" t="str">
        <f t="shared" si="1367"/>
        <v>grey</v>
      </c>
      <c r="GU511" s="633" t="str">
        <f t="shared" si="1367"/>
        <v>grey</v>
      </c>
      <c r="GV511" s="633" t="str">
        <f t="shared" si="1367"/>
        <v>grey</v>
      </c>
      <c r="GW511" s="633" t="str">
        <f t="shared" si="1367"/>
        <v>grey</v>
      </c>
      <c r="GX511" s="633" t="str">
        <f t="shared" si="1367"/>
        <v>grey</v>
      </c>
      <c r="GY511" s="633" t="str">
        <f t="shared" si="1367"/>
        <v>grey</v>
      </c>
      <c r="GZ511" s="633" t="str">
        <f t="shared" si="1367"/>
        <v>grey</v>
      </c>
      <c r="HA511" s="633" t="str">
        <f t="shared" si="1367"/>
        <v>grey</v>
      </c>
      <c r="HB511" s="633" t="str">
        <f t="shared" si="1367"/>
        <v>grey</v>
      </c>
      <c r="HC511" s="633" t="str">
        <f t="shared" si="1367"/>
        <v>grey</v>
      </c>
      <c r="HD511" s="633" t="str">
        <f t="shared" si="1367"/>
        <v>grey</v>
      </c>
      <c r="HE511" s="633" t="str">
        <f t="shared" si="1367"/>
        <v>grey</v>
      </c>
      <c r="HF511" s="633" t="str">
        <f t="shared" si="1367"/>
        <v>grey</v>
      </c>
      <c r="HG511" s="633" t="str">
        <f t="shared" si="1367"/>
        <v>grey</v>
      </c>
      <c r="HH511" s="633" t="str">
        <f t="shared" si="1367"/>
        <v>grey</v>
      </c>
      <c r="HI511" s="633" t="str">
        <f t="shared" si="1367"/>
        <v>grey</v>
      </c>
      <c r="HJ511" s="633" t="str">
        <f t="shared" si="1367"/>
        <v>grey</v>
      </c>
      <c r="HK511" s="633" t="str">
        <f t="shared" si="1367"/>
        <v>grey</v>
      </c>
      <c r="HL511" s="633" t="str">
        <f t="shared" si="1367"/>
        <v>grey</v>
      </c>
      <c r="HM511" s="633" t="str">
        <f t="shared" si="1367"/>
        <v>grey</v>
      </c>
      <c r="HN511" s="633" t="str">
        <f t="shared" si="1367"/>
        <v>grey</v>
      </c>
      <c r="HO511" s="633" t="str">
        <f t="shared" si="1367"/>
        <v>grey</v>
      </c>
      <c r="HP511" s="633" t="str">
        <f t="shared" si="1367"/>
        <v>grey</v>
      </c>
      <c r="HQ511" s="633" t="str">
        <f t="shared" si="1367"/>
        <v>grey</v>
      </c>
      <c r="HR511" s="633" t="str">
        <f t="shared" si="1367"/>
        <v>grey</v>
      </c>
      <c r="HS511" s="1162" t="str">
        <f t="shared" ref="HS511" si="1368">IF($GG511="grey","grey",IF(BC511="","",IF(COUNTIF($CV$6:$CV$7,BC511)&gt;0,"","red")))</f>
        <v>grey</v>
      </c>
      <c r="HT511" s="1151" t="str">
        <f t="shared" ref="HT511:HU511" si="1369">IF($GG511="grey","grey","")</f>
        <v>grey</v>
      </c>
      <c r="HU511" s="1160" t="str">
        <f t="shared" si="1369"/>
        <v>grey</v>
      </c>
    </row>
    <row r="512" spans="2:229">
      <c r="B512" s="1175" t="str">
        <f>IFERROR(INDEX($DV:$DV,ROW()),"")&amp;""</f>
        <v/>
      </c>
      <c r="C512" s="1176"/>
      <c r="D512" s="1177" t="str">
        <f>IFERROR(INDEX($DX:$DX,ROW()),"")&amp;""</f>
        <v/>
      </c>
      <c r="E512" s="1176"/>
      <c r="F512" s="1175" t="str">
        <f>IFERROR(INDEX($DZ:$DZ,ROW()),"")&amp;""</f>
        <v/>
      </c>
      <c r="G512" s="1176"/>
      <c r="H512" s="1175" t="str">
        <f>IFERROR(INDEX($EB:$EB,ROW()),"")&amp;""</f>
        <v/>
      </c>
      <c r="I512" s="1176"/>
      <c r="J512" s="1175" t="str">
        <f>IFERROR(INDEX($ED:$ED,ROW()),"")&amp;""</f>
        <v/>
      </c>
      <c r="K512" s="1176"/>
      <c r="L512" s="1175" t="str">
        <f>IFERROR(INDEX($EF:$EF,ROW()),"")&amp;""</f>
        <v/>
      </c>
      <c r="M512" s="1176"/>
      <c r="O512" s="1152"/>
      <c r="P512" s="1152"/>
      <c r="Q512" s="1161"/>
      <c r="R512" s="1152"/>
      <c r="S512" s="635" t="s">
        <v>643</v>
      </c>
      <c r="T512" s="635" t="s">
        <v>643</v>
      </c>
      <c r="U512" s="635" t="s">
        <v>643</v>
      </c>
      <c r="V512" s="635" t="s">
        <v>643</v>
      </c>
      <c r="W512" s="635" t="s">
        <v>643</v>
      </c>
      <c r="X512" s="635" t="s">
        <v>643</v>
      </c>
      <c r="Y512" s="635" t="s">
        <v>643</v>
      </c>
      <c r="Z512" s="635" t="s">
        <v>643</v>
      </c>
      <c r="AA512" s="635" t="s">
        <v>643</v>
      </c>
      <c r="AB512" s="635" t="s">
        <v>643</v>
      </c>
      <c r="AC512" s="635" t="s">
        <v>643</v>
      </c>
      <c r="AD512" s="635" t="s">
        <v>643</v>
      </c>
      <c r="AE512" s="635" t="s">
        <v>643</v>
      </c>
      <c r="AF512" s="635" t="s">
        <v>643</v>
      </c>
      <c r="AG512" s="635" t="s">
        <v>643</v>
      </c>
      <c r="AH512" s="635" t="s">
        <v>643</v>
      </c>
      <c r="AI512" s="635" t="s">
        <v>643</v>
      </c>
      <c r="AJ512" s="635" t="s">
        <v>643</v>
      </c>
      <c r="AK512" s="635" t="s">
        <v>643</v>
      </c>
      <c r="AL512" s="635" t="s">
        <v>643</v>
      </c>
      <c r="AM512" s="635" t="s">
        <v>643</v>
      </c>
      <c r="AN512" s="635" t="s">
        <v>643</v>
      </c>
      <c r="AO512" s="635" t="s">
        <v>643</v>
      </c>
      <c r="AP512" s="635" t="s">
        <v>643</v>
      </c>
      <c r="AQ512" s="635" t="s">
        <v>643</v>
      </c>
      <c r="AR512" s="635" t="s">
        <v>643</v>
      </c>
      <c r="AS512" s="635" t="s">
        <v>643</v>
      </c>
      <c r="AT512" s="635" t="s">
        <v>643</v>
      </c>
      <c r="AU512" s="635" t="s">
        <v>643</v>
      </c>
      <c r="AV512" s="635" t="s">
        <v>643</v>
      </c>
      <c r="AW512" s="635" t="s">
        <v>643</v>
      </c>
      <c r="AX512" s="635" t="s">
        <v>643</v>
      </c>
      <c r="AY512" s="635" t="s">
        <v>643</v>
      </c>
      <c r="AZ512" s="635" t="s">
        <v>643</v>
      </c>
      <c r="BA512" s="635" t="s">
        <v>643</v>
      </c>
      <c r="BB512" s="635" t="s">
        <v>643</v>
      </c>
      <c r="BC512" s="1179"/>
      <c r="BD512" s="1152"/>
      <c r="BE512" s="1181"/>
      <c r="BP512" s="50" t="e">
        <f>INDEX(番号!$CA$5:$CB$44,C511,2)</f>
        <v>#VALUE!</v>
      </c>
      <c r="BQ512" s="50" t="str">
        <f>IF(C511="","",IF(BP512="",INDEX(番号!$CA$44:$CB510,C511,2),BP512))</f>
        <v/>
      </c>
      <c r="BR512" s="50" t="e">
        <f>INDEX(番号!$CC$5:$CE$52,C511,3)</f>
        <v>#VALUE!</v>
      </c>
      <c r="BS512" s="50" t="str">
        <f>IF(C511="","",IF(BR512="0",INDEX(番号!$CC$5:$CE$52,C511,2),BR512))&amp;""</f>
        <v/>
      </c>
      <c r="BT512" s="50" t="e">
        <f>INDEX(番号!$CA$5:$CB$44,E511,2)</f>
        <v>#VALUE!</v>
      </c>
      <c r="BU512" s="50" t="str">
        <f>IF(E511="","",IF(BT512="",INDEX(番号!$CA$44:$CB510,E511,2),BT512))&amp;""</f>
        <v/>
      </c>
      <c r="BV512" s="50" t="e">
        <f>INDEX(番号!$CC$5:$CE$52,E511,3)</f>
        <v>#VALUE!</v>
      </c>
      <c r="BW512" s="50" t="str">
        <f>IF(E511="","",IF(BV512="0",INDEX(番号!$CC$5:$CE$52,E511,2),BV512))&amp;""</f>
        <v/>
      </c>
      <c r="BX512" s="50" t="e">
        <f>INDEX(番号!$CA$5:$CB$44,G511,2)</f>
        <v>#VALUE!</v>
      </c>
      <c r="BY512" s="50" t="str">
        <f>IF(G511="","",IF(BX512="",INDEX(番号!$CA$44:$CB510,G511,2),BX512))&amp;""</f>
        <v/>
      </c>
      <c r="BZ512" s="50" t="e">
        <f>INDEX(番号!$CC$5:$CE$52,G511,3)</f>
        <v>#VALUE!</v>
      </c>
      <c r="CA512" s="50" t="str">
        <f>IF(G511="","",IF(BZ512="0",INDEX(番号!$CC$5:$CE$52,G511,2),BZ512))&amp;""</f>
        <v/>
      </c>
      <c r="CB512" s="50" t="e">
        <f>INDEX(番号!$CA$5:$CB$44,I511,2)</f>
        <v>#VALUE!</v>
      </c>
      <c r="CC512" s="50" t="str">
        <f>IF(I511="","",IF(CB512="",INDEX(番号!$CA$44:$CB510,I511,2),CB512))&amp;""</f>
        <v/>
      </c>
      <c r="CD512" s="50" t="e">
        <f>INDEX(番号!$CC$5:$CE$52,I511,3)</f>
        <v>#VALUE!</v>
      </c>
      <c r="CE512" s="50" t="str">
        <f>IF(I511="","",IF(CD512="0",INDEX(番号!$CC$5:$CE$52,I511,2),CD512))&amp;""</f>
        <v/>
      </c>
      <c r="CF512" s="50" t="e">
        <f>INDEX(番号!$CA$5:$CB$44,K511,2)</f>
        <v>#VALUE!</v>
      </c>
      <c r="CG512" s="50" t="str">
        <f>IF(K511="","",IF(CF512="",INDEX(番号!$CA$5:$CB$44,K511,1),CF512))&amp;""</f>
        <v/>
      </c>
      <c r="CH512" s="50" t="e">
        <f>INDEX(番号!$CC$5:$CE$52,K511,3)</f>
        <v>#VALUE!</v>
      </c>
      <c r="CI512" s="50" t="str">
        <f>IF(K511="","",IF(CH512="0",INDEX(番号!$CC$5:$CE$52,K511,2),CH512))&amp;""</f>
        <v/>
      </c>
      <c r="CJ512" s="50" t="e">
        <f>INDEX(番号!$CA$5:$CB$44,M511,2)</f>
        <v>#VALUE!</v>
      </c>
      <c r="CK512" s="50" t="str">
        <f>IF(M511="","",IF(CJ512="",INDEX(番号!$CA$5:$CB$44,M511,1),CJ512))&amp;""</f>
        <v/>
      </c>
      <c r="CL512" s="50" t="e">
        <f>INDEX(番号!$CC$5:$CE$52,M511,3)</f>
        <v>#VALUE!</v>
      </c>
      <c r="CM512" s="50" t="str">
        <f>IF(M511="","",IF(CL512="0",INDEX(番号!$CC$5:$CE$52,M511,2),CL512))&amp;""</f>
        <v/>
      </c>
      <c r="DA512" s="1153" t="str">
        <f>IF(DA510="grey","grey","")</f>
        <v>grey</v>
      </c>
      <c r="DB512" s="1154"/>
      <c r="DC512" s="1153" t="str">
        <f>IF(DC510="grey","grey","")</f>
        <v>grey</v>
      </c>
      <c r="DD512" s="1154"/>
      <c r="DE512" s="1153" t="str">
        <f>IF(DE510="grey","grey","")</f>
        <v>grey</v>
      </c>
      <c r="DF512" s="1154"/>
      <c r="DG512" s="1153" t="str">
        <f>IF(DG510="grey","grey","")</f>
        <v>grey</v>
      </c>
      <c r="DH512" s="1154"/>
      <c r="DI512" s="1153" t="str">
        <f>IF(DI510="grey","grey","")</f>
        <v>grey</v>
      </c>
      <c r="DJ512" s="1154"/>
      <c r="DK512" s="1153" t="str">
        <f>IF(DK510="grey","grey","")</f>
        <v>grey</v>
      </c>
      <c r="DL512" s="1154"/>
      <c r="DM512" s="22" t="str">
        <f>IFERROR(INDEX(内線情報!$BL$5:$BL$41,MATCH(R512,内線情報!$AI$5:$AI$43,0),1),"")</f>
        <v/>
      </c>
      <c r="DS512" s="1141"/>
      <c r="DV512" s="1153" t="str">
        <f>IF(B511="DK",BQ512,IF(B511="NK",BS512,""))</f>
        <v/>
      </c>
      <c r="DW512" s="1154"/>
      <c r="DX512" s="1155" t="str">
        <f>IF(D511="DK",BU512,IF(D511="NK",BW512,""))</f>
        <v/>
      </c>
      <c r="DY512" s="1156"/>
      <c r="DZ512" s="1155" t="str">
        <f>IF(F511="DK",BY512,IF(F511="NK",CA512,""))</f>
        <v/>
      </c>
      <c r="EA512" s="1156"/>
      <c r="EB512" s="1155" t="str">
        <f>IF(H511="DK",CC512,IF(H511="NK",CE512,""))</f>
        <v/>
      </c>
      <c r="EC512" s="1156"/>
      <c r="ED512" s="1155" t="str">
        <f>IF(J511="DK",CG512,IF(J511="NK",CI512,""))</f>
        <v/>
      </c>
      <c r="EE512" s="1156"/>
      <c r="EF512" s="1155" t="str">
        <f>IF(L511="DK",CK512,IF(L511="NK",CM512,""))</f>
        <v/>
      </c>
      <c r="EG512" s="1156"/>
      <c r="ET512" s="1153"/>
      <c r="EU512" s="1154"/>
      <c r="EV512" s="1153"/>
      <c r="EW512" s="1154"/>
      <c r="EX512" s="1153"/>
      <c r="EY512" s="1154"/>
      <c r="EZ512" s="1153"/>
      <c r="FA512" s="1154"/>
      <c r="FB512" s="1153"/>
      <c r="FC512" s="1154"/>
      <c r="FD512" s="1153"/>
      <c r="FE512" s="1154"/>
      <c r="FF512" s="411"/>
      <c r="FG512" s="411"/>
      <c r="FH512" s="411"/>
      <c r="FI512" s="411"/>
      <c r="FJ512" s="411"/>
      <c r="FK512" s="411"/>
      <c r="FL512" s="411"/>
      <c r="FM512" s="411"/>
      <c r="FN512" s="411"/>
      <c r="FO512" s="411"/>
      <c r="FP512" s="411"/>
      <c r="FQ512" s="411"/>
      <c r="FR512" s="1153"/>
      <c r="FS512" s="1154"/>
      <c r="FT512" s="1153"/>
      <c r="FU512" s="1154"/>
      <c r="FV512" s="1153"/>
      <c r="FW512" s="1154"/>
      <c r="FX512" s="1153"/>
      <c r="FY512" s="1154"/>
      <c r="FZ512" s="1153"/>
      <c r="GA512" s="1154"/>
      <c r="GB512" s="1153"/>
      <c r="GC512" s="1154"/>
      <c r="GE512" s="1152"/>
      <c r="GF512" s="1152"/>
      <c r="GG512" s="1161"/>
      <c r="GH512" s="1152"/>
      <c r="GI512" s="633" t="str">
        <f t="shared" ref="GI512:HR512" si="1370">IF(GI486="grey","grey",IF($GG511="grey","grey",IF(S512="","yellow",IF(COUNTIF($CW$6:$CW$7,S512)&gt;0,"","red"))))</f>
        <v>grey</v>
      </c>
      <c r="GJ512" s="633" t="str">
        <f t="shared" si="1370"/>
        <v>grey</v>
      </c>
      <c r="GK512" s="633" t="str">
        <f t="shared" si="1370"/>
        <v>grey</v>
      </c>
      <c r="GL512" s="633" t="str">
        <f t="shared" si="1370"/>
        <v>grey</v>
      </c>
      <c r="GM512" s="633" t="str">
        <f t="shared" si="1370"/>
        <v>grey</v>
      </c>
      <c r="GN512" s="633" t="str">
        <f t="shared" si="1370"/>
        <v>grey</v>
      </c>
      <c r="GO512" s="633" t="str">
        <f t="shared" si="1370"/>
        <v>grey</v>
      </c>
      <c r="GP512" s="633" t="str">
        <f t="shared" si="1370"/>
        <v>grey</v>
      </c>
      <c r="GQ512" s="633" t="str">
        <f t="shared" si="1370"/>
        <v>grey</v>
      </c>
      <c r="GR512" s="633" t="str">
        <f t="shared" si="1370"/>
        <v>grey</v>
      </c>
      <c r="GS512" s="633" t="str">
        <f t="shared" si="1370"/>
        <v>grey</v>
      </c>
      <c r="GT512" s="633" t="str">
        <f t="shared" si="1370"/>
        <v>grey</v>
      </c>
      <c r="GU512" s="633" t="str">
        <f t="shared" si="1370"/>
        <v>grey</v>
      </c>
      <c r="GV512" s="633" t="str">
        <f t="shared" si="1370"/>
        <v>grey</v>
      </c>
      <c r="GW512" s="633" t="str">
        <f t="shared" si="1370"/>
        <v>grey</v>
      </c>
      <c r="GX512" s="633" t="str">
        <f t="shared" si="1370"/>
        <v>grey</v>
      </c>
      <c r="GY512" s="633" t="str">
        <f t="shared" si="1370"/>
        <v>grey</v>
      </c>
      <c r="GZ512" s="633" t="str">
        <f t="shared" si="1370"/>
        <v>grey</v>
      </c>
      <c r="HA512" s="633" t="str">
        <f t="shared" si="1370"/>
        <v>grey</v>
      </c>
      <c r="HB512" s="633" t="str">
        <f t="shared" si="1370"/>
        <v>grey</v>
      </c>
      <c r="HC512" s="633" t="str">
        <f t="shared" si="1370"/>
        <v>grey</v>
      </c>
      <c r="HD512" s="633" t="str">
        <f t="shared" si="1370"/>
        <v>grey</v>
      </c>
      <c r="HE512" s="633" t="str">
        <f t="shared" si="1370"/>
        <v>grey</v>
      </c>
      <c r="HF512" s="633" t="str">
        <f t="shared" si="1370"/>
        <v>grey</v>
      </c>
      <c r="HG512" s="633" t="str">
        <f t="shared" si="1370"/>
        <v>grey</v>
      </c>
      <c r="HH512" s="633" t="str">
        <f t="shared" si="1370"/>
        <v>grey</v>
      </c>
      <c r="HI512" s="633" t="str">
        <f t="shared" si="1370"/>
        <v>grey</v>
      </c>
      <c r="HJ512" s="633" t="str">
        <f t="shared" si="1370"/>
        <v>grey</v>
      </c>
      <c r="HK512" s="633" t="str">
        <f t="shared" si="1370"/>
        <v>grey</v>
      </c>
      <c r="HL512" s="633" t="str">
        <f t="shared" si="1370"/>
        <v>grey</v>
      </c>
      <c r="HM512" s="633" t="str">
        <f t="shared" si="1370"/>
        <v>grey</v>
      </c>
      <c r="HN512" s="633" t="str">
        <f t="shared" si="1370"/>
        <v>grey</v>
      </c>
      <c r="HO512" s="633" t="str">
        <f t="shared" si="1370"/>
        <v>grey</v>
      </c>
      <c r="HP512" s="633" t="str">
        <f t="shared" si="1370"/>
        <v>grey</v>
      </c>
      <c r="HQ512" s="633" t="str">
        <f t="shared" si="1370"/>
        <v>grey</v>
      </c>
      <c r="HR512" s="633" t="str">
        <f t="shared" si="1370"/>
        <v>grey</v>
      </c>
      <c r="HS512" s="1163"/>
      <c r="HT512" s="1152"/>
      <c r="HU512" s="1161"/>
    </row>
    <row r="513" spans="2:229">
      <c r="B513" s="1175" t="str">
        <f>IFERROR(INDEX($DV:$DV,ROW()),"")&amp;""</f>
        <v/>
      </c>
      <c r="C513" s="1176"/>
      <c r="D513" s="1177" t="str">
        <f>IFERROR(INDEX($DX:$DX,ROW()),"")&amp;""</f>
        <v/>
      </c>
      <c r="E513" s="1176"/>
      <c r="F513" s="1175" t="str">
        <f>IFERROR(INDEX($DZ:$DZ,ROW()),"")&amp;""</f>
        <v/>
      </c>
      <c r="G513" s="1176"/>
      <c r="H513" s="1175" t="str">
        <f>IFERROR(INDEX($EB:$EB,ROW()),"")&amp;""</f>
        <v/>
      </c>
      <c r="I513" s="1176"/>
      <c r="J513" s="1175" t="str">
        <f>IFERROR(INDEX($ED:$ED,ROW()),"")&amp;""</f>
        <v/>
      </c>
      <c r="K513" s="1176"/>
      <c r="L513" s="1175" t="str">
        <f>IFERROR(INDEX($EF:$EF,ROW()),"")&amp;""</f>
        <v/>
      </c>
      <c r="M513" s="1176"/>
      <c r="O513" s="1151">
        <v>13</v>
      </c>
      <c r="P513" s="1151" t="str">
        <f>IFERROR(INDEX(内線情報!$C$5:$C$54,MATCH($Q513,内線情報!$B$5:$B$54,0)),"")&amp;""</f>
        <v/>
      </c>
      <c r="Q513" s="1160"/>
      <c r="R513" s="1151" t="str">
        <f>IFERROR(INDEX(内線情報!$D$5:$D$54,MATCH($Q513,内線情報!$B$5:$B$54,0)),"")&amp;""</f>
        <v/>
      </c>
      <c r="S513" s="634" t="s">
        <v>643</v>
      </c>
      <c r="T513" s="634" t="s">
        <v>643</v>
      </c>
      <c r="U513" s="634" t="s">
        <v>643</v>
      </c>
      <c r="V513" s="634" t="s">
        <v>643</v>
      </c>
      <c r="W513" s="634" t="s">
        <v>643</v>
      </c>
      <c r="X513" s="634" t="s">
        <v>643</v>
      </c>
      <c r="Y513" s="634" t="s">
        <v>643</v>
      </c>
      <c r="Z513" s="634" t="s">
        <v>643</v>
      </c>
      <c r="AA513" s="634" t="s">
        <v>643</v>
      </c>
      <c r="AB513" s="634" t="s">
        <v>643</v>
      </c>
      <c r="AC513" s="634" t="s">
        <v>643</v>
      </c>
      <c r="AD513" s="634" t="s">
        <v>643</v>
      </c>
      <c r="AE513" s="634" t="s">
        <v>643</v>
      </c>
      <c r="AF513" s="634" t="s">
        <v>643</v>
      </c>
      <c r="AG513" s="634" t="s">
        <v>643</v>
      </c>
      <c r="AH513" s="634" t="s">
        <v>643</v>
      </c>
      <c r="AI513" s="634" t="s">
        <v>643</v>
      </c>
      <c r="AJ513" s="634" t="s">
        <v>643</v>
      </c>
      <c r="AK513" s="634" t="s">
        <v>643</v>
      </c>
      <c r="AL513" s="634" t="s">
        <v>643</v>
      </c>
      <c r="AM513" s="634" t="s">
        <v>643</v>
      </c>
      <c r="AN513" s="634" t="s">
        <v>643</v>
      </c>
      <c r="AO513" s="634" t="s">
        <v>643</v>
      </c>
      <c r="AP513" s="634" t="s">
        <v>643</v>
      </c>
      <c r="AQ513" s="634" t="s">
        <v>643</v>
      </c>
      <c r="AR513" s="634" t="s">
        <v>643</v>
      </c>
      <c r="AS513" s="634" t="s">
        <v>643</v>
      </c>
      <c r="AT513" s="634" t="s">
        <v>643</v>
      </c>
      <c r="AU513" s="634" t="s">
        <v>643</v>
      </c>
      <c r="AV513" s="634" t="s">
        <v>643</v>
      </c>
      <c r="AW513" s="634" t="s">
        <v>643</v>
      </c>
      <c r="AX513" s="634" t="s">
        <v>643</v>
      </c>
      <c r="AY513" s="634" t="s">
        <v>643</v>
      </c>
      <c r="AZ513" s="634" t="s">
        <v>643</v>
      </c>
      <c r="BA513" s="634" t="s">
        <v>643</v>
      </c>
      <c r="BB513" s="634" t="s">
        <v>643</v>
      </c>
      <c r="BC513" s="1178" t="s">
        <v>643</v>
      </c>
      <c r="BD513" s="1151" t="str">
        <f>IFERROR(IF(Q513="","",IF(ISBLANK(INDEX(内線情報!$G$5:$G$54,Q513)),1,DS513)),"")&amp;""</f>
        <v/>
      </c>
      <c r="BE513" s="1180"/>
      <c r="BP513" s="50" t="s">
        <v>585</v>
      </c>
      <c r="BQ513" s="50" t="str">
        <f>IF(C511="","",INDEX(外線情報!$K$5:$K$16,C511,1))&amp;""</f>
        <v/>
      </c>
      <c r="BR513" s="50" t="s">
        <v>417</v>
      </c>
      <c r="BS513" s="50" t="str">
        <f>IF(C511="","",INDEX(NK･NKG!$CG$5:$CG$52,C511,1))&amp;""</f>
        <v/>
      </c>
      <c r="BT513" s="50" t="s">
        <v>585</v>
      </c>
      <c r="BU513" s="50" t="str">
        <f>IF(E511="","",INDEX(外線情報!$K$5:$K$16,E511,1))&amp;""</f>
        <v/>
      </c>
      <c r="BV513" s="50" t="s">
        <v>417</v>
      </c>
      <c r="BW513" s="50" t="str">
        <f>IF(E511="","",INDEX(NK･NKG!$CG$5:$CG$52,E511,1))&amp;""</f>
        <v/>
      </c>
      <c r="BX513" s="50" t="s">
        <v>585</v>
      </c>
      <c r="BY513" s="50" t="str">
        <f>IF(G511="","",INDEX(外線情報!$K$5:$K$16,G511,1))&amp;""</f>
        <v/>
      </c>
      <c r="BZ513" s="50" t="s">
        <v>417</v>
      </c>
      <c r="CA513" s="50" t="str">
        <f>IF(G511="","",INDEX(NK･NKG!$CG$5:$CG$52,G511,1))&amp;""</f>
        <v/>
      </c>
      <c r="CB513" s="50" t="s">
        <v>585</v>
      </c>
      <c r="CC513" s="50" t="str">
        <f>IF(I511="","",INDEX(外線情報!$K$5:$K$16,I511,1))&amp;""</f>
        <v/>
      </c>
      <c r="CD513" s="50" t="s">
        <v>417</v>
      </c>
      <c r="CE513" s="50" t="str">
        <f>IF(I511="","",INDEX(NK･NKG!$CG$5:$CG$52,I511,1))&amp;""</f>
        <v/>
      </c>
      <c r="CF513" s="50" t="s">
        <v>585</v>
      </c>
      <c r="CG513" s="50" t="str">
        <f>IF(K511="","",INDEX(外線情報!$K$5:$K$16,K511,1))&amp;""</f>
        <v/>
      </c>
      <c r="CH513" s="50" t="s">
        <v>417</v>
      </c>
      <c r="CI513" s="50" t="str">
        <f>IF(K511="","",INDEX(NK･NKG!$CG$5:$CG$52,K511,1))&amp;""</f>
        <v/>
      </c>
      <c r="CJ513" s="50" t="s">
        <v>585</v>
      </c>
      <c r="CK513" s="50" t="str">
        <f>IF(M511="","",INDEX(外線情報!$K$5:$K$16,M511,1))&amp;""</f>
        <v/>
      </c>
      <c r="CL513" s="50" t="s">
        <v>417</v>
      </c>
      <c r="CM513" s="50" t="str">
        <f>IF(M511="","",INDEX(NK･NKG!$CG$5:$CG$52,M511,1))&amp;""</f>
        <v/>
      </c>
      <c r="DA513" s="1153" t="str">
        <f t="shared" ref="DA513" si="1371">IF(DA510="grey","grey","")</f>
        <v>grey</v>
      </c>
      <c r="DB513" s="1154"/>
      <c r="DC513" s="1153" t="str">
        <f t="shared" ref="DC513" si="1372">IF(DC510="grey","grey","")</f>
        <v>grey</v>
      </c>
      <c r="DD513" s="1154"/>
      <c r="DE513" s="1153" t="str">
        <f t="shared" ref="DE513" si="1373">IF(DE510="grey","grey","")</f>
        <v>grey</v>
      </c>
      <c r="DF513" s="1154"/>
      <c r="DG513" s="1153" t="str">
        <f t="shared" ref="DG513" si="1374">IF(DG510="grey","grey","")</f>
        <v>grey</v>
      </c>
      <c r="DH513" s="1154"/>
      <c r="DI513" s="1153" t="str">
        <f t="shared" ref="DI513" si="1375">IF(DI510="grey","grey","")</f>
        <v>grey</v>
      </c>
      <c r="DJ513" s="1154"/>
      <c r="DK513" s="1153" t="str">
        <f t="shared" ref="DK513" si="1376">IF(DK510="grey","grey","")</f>
        <v>grey</v>
      </c>
      <c r="DL513" s="1154"/>
      <c r="DM513" s="22" t="str">
        <f>IFERROR(INDEX(内線情報!$BL$5:$BL$41,MATCH(R513,内線情報!$AI$5:$AI$43,0),1),"")</f>
        <v/>
      </c>
      <c r="DS513" s="1141" t="e">
        <f>INDEX(内線情報!$G$5:$G$54,MATCH(Q513,DK,0))</f>
        <v>#N/A</v>
      </c>
      <c r="DV513" s="1153" t="str">
        <f>IF(B511="IK",BQ513,IF(B511="NK",BS513,""))</f>
        <v/>
      </c>
      <c r="DW513" s="1154"/>
      <c r="DX513" s="1155" t="str">
        <f>IF(D511="IK",BU513,IF(D511="NK",BW513,""))</f>
        <v/>
      </c>
      <c r="DY513" s="1156"/>
      <c r="DZ513" s="1155" t="str">
        <f>IF(F511="IK",BY513,IF(F511="NK",CA513,""))</f>
        <v/>
      </c>
      <c r="EA513" s="1156"/>
      <c r="EB513" s="1155" t="str">
        <f>IF(H511="IK",CC513,IF(H511="NK",CE513,""))</f>
        <v/>
      </c>
      <c r="EC513" s="1156"/>
      <c r="ED513" s="1155" t="str">
        <f>IF(J511="IK",CG513,IF(J511="NK",CI513,""))</f>
        <v/>
      </c>
      <c r="EE513" s="1156"/>
      <c r="EF513" s="1155" t="str">
        <f>IF(L511="IK",CK513,IF(L511="NK",CM513,""))</f>
        <v/>
      </c>
      <c r="EG513" s="1156"/>
      <c r="ET513" s="1153"/>
      <c r="EU513" s="1154"/>
      <c r="EV513" s="1153"/>
      <c r="EW513" s="1154"/>
      <c r="EX513" s="1153"/>
      <c r="EY513" s="1154"/>
      <c r="EZ513" s="1153"/>
      <c r="FA513" s="1154"/>
      <c r="FB513" s="1153"/>
      <c r="FC513" s="1154"/>
      <c r="FD513" s="1153"/>
      <c r="FE513" s="1154"/>
      <c r="FF513" s="411"/>
      <c r="FG513" s="411"/>
      <c r="FH513" s="411"/>
      <c r="FI513" s="411"/>
      <c r="FJ513" s="411"/>
      <c r="FK513" s="411"/>
      <c r="FL513" s="411"/>
      <c r="FM513" s="411"/>
      <c r="FN513" s="411"/>
      <c r="FO513" s="411"/>
      <c r="FP513" s="411"/>
      <c r="FQ513" s="411"/>
      <c r="FR513" s="1153"/>
      <c r="FS513" s="1154"/>
      <c r="FT513" s="1153"/>
      <c r="FU513" s="1154"/>
      <c r="FV513" s="1153"/>
      <c r="FW513" s="1154"/>
      <c r="FX513" s="1153"/>
      <c r="FY513" s="1154"/>
      <c r="FZ513" s="1153"/>
      <c r="GA513" s="1154"/>
      <c r="GB513" s="1153"/>
      <c r="GC513" s="1154"/>
      <c r="GE513" s="1151" t="str">
        <f>IF($GF513="grey","grey","")</f>
        <v>grey</v>
      </c>
      <c r="GF513" s="1151" t="str">
        <f>IF($GG513="grey","grey","")</f>
        <v>grey</v>
      </c>
      <c r="GG513" s="1160" t="str">
        <f>IF(Q513="","grey",IF(COUNTIF(Q:Q,Q513)&gt;1,"red",IF(COUNTIF(_DK,Q513)&gt;0,"","red")))</f>
        <v>grey</v>
      </c>
      <c r="GH513" s="1151" t="str">
        <f>IF($GF513="grey","grey","")</f>
        <v>grey</v>
      </c>
      <c r="GI513" s="633" t="str">
        <f t="shared" ref="GI513:HR513" si="1377">IF(GI486="grey","grey",IF($GG513="grey","grey",IF(S513="","yellow",IF(COUNTIF($CT$6:$CT$21,S513)&gt;0,"","red"))))</f>
        <v>grey</v>
      </c>
      <c r="GJ513" s="633" t="str">
        <f t="shared" si="1377"/>
        <v>grey</v>
      </c>
      <c r="GK513" s="633" t="str">
        <f t="shared" si="1377"/>
        <v>grey</v>
      </c>
      <c r="GL513" s="633" t="str">
        <f t="shared" si="1377"/>
        <v>grey</v>
      </c>
      <c r="GM513" s="633" t="str">
        <f t="shared" si="1377"/>
        <v>grey</v>
      </c>
      <c r="GN513" s="633" t="str">
        <f t="shared" si="1377"/>
        <v>grey</v>
      </c>
      <c r="GO513" s="633" t="str">
        <f t="shared" si="1377"/>
        <v>grey</v>
      </c>
      <c r="GP513" s="633" t="str">
        <f t="shared" si="1377"/>
        <v>grey</v>
      </c>
      <c r="GQ513" s="633" t="str">
        <f t="shared" si="1377"/>
        <v>grey</v>
      </c>
      <c r="GR513" s="633" t="str">
        <f t="shared" si="1377"/>
        <v>grey</v>
      </c>
      <c r="GS513" s="633" t="str">
        <f t="shared" si="1377"/>
        <v>grey</v>
      </c>
      <c r="GT513" s="633" t="str">
        <f t="shared" si="1377"/>
        <v>grey</v>
      </c>
      <c r="GU513" s="633" t="str">
        <f t="shared" si="1377"/>
        <v>grey</v>
      </c>
      <c r="GV513" s="633" t="str">
        <f t="shared" si="1377"/>
        <v>grey</v>
      </c>
      <c r="GW513" s="633" t="str">
        <f t="shared" si="1377"/>
        <v>grey</v>
      </c>
      <c r="GX513" s="633" t="str">
        <f t="shared" si="1377"/>
        <v>grey</v>
      </c>
      <c r="GY513" s="633" t="str">
        <f t="shared" si="1377"/>
        <v>grey</v>
      </c>
      <c r="GZ513" s="633" t="str">
        <f t="shared" si="1377"/>
        <v>grey</v>
      </c>
      <c r="HA513" s="633" t="str">
        <f t="shared" si="1377"/>
        <v>grey</v>
      </c>
      <c r="HB513" s="633" t="str">
        <f t="shared" si="1377"/>
        <v>grey</v>
      </c>
      <c r="HC513" s="633" t="str">
        <f t="shared" si="1377"/>
        <v>grey</v>
      </c>
      <c r="HD513" s="633" t="str">
        <f t="shared" si="1377"/>
        <v>grey</v>
      </c>
      <c r="HE513" s="633" t="str">
        <f t="shared" si="1377"/>
        <v>grey</v>
      </c>
      <c r="HF513" s="633" t="str">
        <f t="shared" si="1377"/>
        <v>grey</v>
      </c>
      <c r="HG513" s="633" t="str">
        <f t="shared" si="1377"/>
        <v>grey</v>
      </c>
      <c r="HH513" s="633" t="str">
        <f t="shared" si="1377"/>
        <v>grey</v>
      </c>
      <c r="HI513" s="633" t="str">
        <f t="shared" si="1377"/>
        <v>grey</v>
      </c>
      <c r="HJ513" s="633" t="str">
        <f t="shared" si="1377"/>
        <v>grey</v>
      </c>
      <c r="HK513" s="633" t="str">
        <f t="shared" si="1377"/>
        <v>grey</v>
      </c>
      <c r="HL513" s="633" t="str">
        <f t="shared" si="1377"/>
        <v>grey</v>
      </c>
      <c r="HM513" s="633" t="str">
        <f t="shared" si="1377"/>
        <v>grey</v>
      </c>
      <c r="HN513" s="633" t="str">
        <f t="shared" si="1377"/>
        <v>grey</v>
      </c>
      <c r="HO513" s="633" t="str">
        <f t="shared" si="1377"/>
        <v>grey</v>
      </c>
      <c r="HP513" s="633" t="str">
        <f t="shared" si="1377"/>
        <v>grey</v>
      </c>
      <c r="HQ513" s="633" t="str">
        <f t="shared" si="1377"/>
        <v>grey</v>
      </c>
      <c r="HR513" s="633" t="str">
        <f t="shared" si="1377"/>
        <v>grey</v>
      </c>
      <c r="HS513" s="1162" t="str">
        <f t="shared" ref="HS513" si="1378">IF($GG513="grey","grey",IF(BC513="","",IF(COUNTIF($CV$6:$CV$7,BC513)&gt;0,"","red")))</f>
        <v>grey</v>
      </c>
      <c r="HT513" s="1151" t="str">
        <f t="shared" ref="HT513:HU513" si="1379">IF($GG513="grey","grey","")</f>
        <v>grey</v>
      </c>
      <c r="HU513" s="1160" t="str">
        <f t="shared" si="1379"/>
        <v>grey</v>
      </c>
    </row>
    <row r="514" spans="2:229">
      <c r="B514" s="1182" t="s">
        <v>1318</v>
      </c>
      <c r="C514" s="1183"/>
      <c r="D514" s="1182" t="s">
        <v>1318</v>
      </c>
      <c r="E514" s="1183"/>
      <c r="F514" s="1182" t="s">
        <v>1318</v>
      </c>
      <c r="G514" s="1183"/>
      <c r="H514" s="1182" t="s">
        <v>1318</v>
      </c>
      <c r="I514" s="1183"/>
      <c r="J514" s="1182" t="s">
        <v>1318</v>
      </c>
      <c r="K514" s="1183"/>
      <c r="L514" s="1182" t="s">
        <v>1318</v>
      </c>
      <c r="M514" s="1183"/>
      <c r="O514" s="1152"/>
      <c r="P514" s="1152"/>
      <c r="Q514" s="1161"/>
      <c r="R514" s="1152"/>
      <c r="S514" s="635" t="s">
        <v>643</v>
      </c>
      <c r="T514" s="635" t="s">
        <v>643</v>
      </c>
      <c r="U514" s="635" t="s">
        <v>643</v>
      </c>
      <c r="V514" s="635" t="s">
        <v>643</v>
      </c>
      <c r="W514" s="635" t="s">
        <v>643</v>
      </c>
      <c r="X514" s="635" t="s">
        <v>643</v>
      </c>
      <c r="Y514" s="635" t="s">
        <v>643</v>
      </c>
      <c r="Z514" s="635" t="s">
        <v>643</v>
      </c>
      <c r="AA514" s="635" t="s">
        <v>643</v>
      </c>
      <c r="AB514" s="635" t="s">
        <v>643</v>
      </c>
      <c r="AC514" s="635" t="s">
        <v>643</v>
      </c>
      <c r="AD514" s="635" t="s">
        <v>643</v>
      </c>
      <c r="AE514" s="635" t="s">
        <v>643</v>
      </c>
      <c r="AF514" s="635" t="s">
        <v>643</v>
      </c>
      <c r="AG514" s="635" t="s">
        <v>643</v>
      </c>
      <c r="AH514" s="635" t="s">
        <v>643</v>
      </c>
      <c r="AI514" s="635" t="s">
        <v>643</v>
      </c>
      <c r="AJ514" s="635" t="s">
        <v>643</v>
      </c>
      <c r="AK514" s="635" t="s">
        <v>643</v>
      </c>
      <c r="AL514" s="635" t="s">
        <v>643</v>
      </c>
      <c r="AM514" s="635" t="s">
        <v>643</v>
      </c>
      <c r="AN514" s="635" t="s">
        <v>643</v>
      </c>
      <c r="AO514" s="635" t="s">
        <v>643</v>
      </c>
      <c r="AP514" s="635" t="s">
        <v>643</v>
      </c>
      <c r="AQ514" s="635" t="s">
        <v>643</v>
      </c>
      <c r="AR514" s="635" t="s">
        <v>643</v>
      </c>
      <c r="AS514" s="635" t="s">
        <v>643</v>
      </c>
      <c r="AT514" s="635" t="s">
        <v>643</v>
      </c>
      <c r="AU514" s="635" t="s">
        <v>643</v>
      </c>
      <c r="AV514" s="635" t="s">
        <v>643</v>
      </c>
      <c r="AW514" s="635" t="s">
        <v>643</v>
      </c>
      <c r="AX514" s="635" t="s">
        <v>643</v>
      </c>
      <c r="AY514" s="635" t="s">
        <v>643</v>
      </c>
      <c r="AZ514" s="635" t="s">
        <v>643</v>
      </c>
      <c r="BA514" s="635" t="s">
        <v>643</v>
      </c>
      <c r="BB514" s="635" t="s">
        <v>643</v>
      </c>
      <c r="BC514" s="1179"/>
      <c r="BD514" s="1152"/>
      <c r="BE514" s="1181"/>
      <c r="DA514" s="1164" t="str">
        <f>IF(DA510="grey","grey",IF(AND(B511&lt;&gt;$BG$7,B511&lt;&gt;$BG$9,B511&lt;&gt;$BG$13,B511&lt;&gt;$BG$12),"grey",IF(B514="","yellow",IF(COUNTIF($CN$6:$CN$32,B514)&gt;0,"","red"))))</f>
        <v>grey</v>
      </c>
      <c r="DB514" s="1165"/>
      <c r="DC514" s="1164" t="str">
        <f>IF(DC510="grey","grey",IF(AND(D511&lt;&gt;$BG$7,D511&lt;&gt;$BG$9,D511&lt;&gt;$BG$13,D511&lt;&gt;$BG$12),"grey",IF(D514="","yellow",IF(COUNTIF($CN$6:$CN$32,D514)&gt;0,"","red"))))</f>
        <v>grey</v>
      </c>
      <c r="DD514" s="1165"/>
      <c r="DE514" s="1164" t="str">
        <f>IF(DE510="grey","grey",IF(AND(F511&lt;&gt;$BG$7,F511&lt;&gt;$BG$9,F511&lt;&gt;$BG$13,F511&lt;&gt;$BG$12),"grey",IF(F514="","yellow",IF(COUNTIF($CN$6:$CN$32,F514)&gt;0,"","red"))))</f>
        <v>grey</v>
      </c>
      <c r="DF514" s="1165"/>
      <c r="DG514" s="1164" t="str">
        <f>IF(DG510="grey","grey",IF(AND(H511&lt;&gt;$BG$7,H511&lt;&gt;$BG$9,H511&lt;&gt;$BG$13,H511&lt;&gt;$BG$12),"grey",IF(H514="","yellow",IF(COUNTIF($CN$6:$CN$32,H514)&gt;0,"","red"))))</f>
        <v>grey</v>
      </c>
      <c r="DH514" s="1165"/>
      <c r="DI514" s="1164" t="str">
        <f>IF(DI510="grey","grey",IF(AND(J511&lt;&gt;$BG$7,J511&lt;&gt;$BG$9,J511&lt;&gt;$BG$13,J511&lt;&gt;$BG$12),"grey",IF(J514="","yellow",IF(COUNTIF($CN$6:$CN$32,J514)&gt;0,"","red"))))</f>
        <v>grey</v>
      </c>
      <c r="DJ514" s="1165"/>
      <c r="DK514" s="1164" t="str">
        <f>IF(DK510="grey","grey",IF(AND(L511&lt;&gt;$BG$7,L511&lt;&gt;$BG$9,L511&lt;&gt;$BG$13,L511&lt;&gt;$BG$12),"grey",IF(L514="","yellow",IF(COUNTIF($CN$6:$CN$32,L514)&gt;0,"","red"))))</f>
        <v>grey</v>
      </c>
      <c r="DL514" s="1165"/>
      <c r="DM514" s="22" t="str">
        <f>IFERROR(INDEX(内線情報!$BL$5:$BL$41,MATCH(R514,内線情報!$AI$5:$AI$43,0),1),"")</f>
        <v/>
      </c>
      <c r="DR514" s="22">
        <f>MAX(DR$2:DR513)</f>
        <v>1</v>
      </c>
      <c r="DS514" s="1141"/>
      <c r="DV514" s="1153"/>
      <c r="DW514" s="1154"/>
      <c r="DX514" s="1153"/>
      <c r="DY514" s="1154"/>
      <c r="DZ514" s="1153"/>
      <c r="EA514" s="1154"/>
      <c r="EB514" s="1153"/>
      <c r="EC514" s="1154"/>
      <c r="ED514" s="1153"/>
      <c r="EE514" s="1154"/>
      <c r="EF514" s="1153"/>
      <c r="EG514" s="1154"/>
      <c r="ET514" s="1153"/>
      <c r="EU514" s="1154"/>
      <c r="EV514" s="1153"/>
      <c r="EW514" s="1154"/>
      <c r="EX514" s="1153"/>
      <c r="EY514" s="1154"/>
      <c r="EZ514" s="1153"/>
      <c r="FA514" s="1154"/>
      <c r="FB514" s="1153"/>
      <c r="FC514" s="1154"/>
      <c r="FD514" s="1153"/>
      <c r="FE514" s="1154"/>
      <c r="FF514" s="411"/>
      <c r="FG514" s="411"/>
      <c r="FH514" s="411"/>
      <c r="FI514" s="411"/>
      <c r="FJ514" s="411"/>
      <c r="FK514" s="411"/>
      <c r="FL514" s="411"/>
      <c r="FM514" s="411"/>
      <c r="FN514" s="411"/>
      <c r="FO514" s="411"/>
      <c r="FP514" s="411"/>
      <c r="FQ514" s="411"/>
      <c r="FR514" s="1153"/>
      <c r="FS514" s="1154"/>
      <c r="FT514" s="1153"/>
      <c r="FU514" s="1154"/>
      <c r="FV514" s="1153"/>
      <c r="FW514" s="1154"/>
      <c r="FX514" s="1153"/>
      <c r="FY514" s="1154"/>
      <c r="FZ514" s="1153"/>
      <c r="GA514" s="1154"/>
      <c r="GB514" s="1153"/>
      <c r="GC514" s="1154"/>
      <c r="GE514" s="1152"/>
      <c r="GF514" s="1152"/>
      <c r="GG514" s="1161"/>
      <c r="GH514" s="1152"/>
      <c r="GI514" s="633" t="str">
        <f t="shared" ref="GI514:HR514" si="1380">IF(GI486="grey","grey",IF($GG513="grey","grey",IF(S514="","yellow",IF(COUNTIF($CW$6:$CW$7,S514)&gt;0,"","red"))))</f>
        <v>grey</v>
      </c>
      <c r="GJ514" s="633" t="str">
        <f t="shared" si="1380"/>
        <v>grey</v>
      </c>
      <c r="GK514" s="633" t="str">
        <f t="shared" si="1380"/>
        <v>grey</v>
      </c>
      <c r="GL514" s="633" t="str">
        <f t="shared" si="1380"/>
        <v>grey</v>
      </c>
      <c r="GM514" s="633" t="str">
        <f t="shared" si="1380"/>
        <v>grey</v>
      </c>
      <c r="GN514" s="633" t="str">
        <f t="shared" si="1380"/>
        <v>grey</v>
      </c>
      <c r="GO514" s="633" t="str">
        <f t="shared" si="1380"/>
        <v>grey</v>
      </c>
      <c r="GP514" s="633" t="str">
        <f t="shared" si="1380"/>
        <v>grey</v>
      </c>
      <c r="GQ514" s="633" t="str">
        <f t="shared" si="1380"/>
        <v>grey</v>
      </c>
      <c r="GR514" s="633" t="str">
        <f t="shared" si="1380"/>
        <v>grey</v>
      </c>
      <c r="GS514" s="633" t="str">
        <f t="shared" si="1380"/>
        <v>grey</v>
      </c>
      <c r="GT514" s="633" t="str">
        <f t="shared" si="1380"/>
        <v>grey</v>
      </c>
      <c r="GU514" s="633" t="str">
        <f t="shared" si="1380"/>
        <v>grey</v>
      </c>
      <c r="GV514" s="633" t="str">
        <f t="shared" si="1380"/>
        <v>grey</v>
      </c>
      <c r="GW514" s="633" t="str">
        <f t="shared" si="1380"/>
        <v>grey</v>
      </c>
      <c r="GX514" s="633" t="str">
        <f t="shared" si="1380"/>
        <v>grey</v>
      </c>
      <c r="GY514" s="633" t="str">
        <f t="shared" si="1380"/>
        <v>grey</v>
      </c>
      <c r="GZ514" s="633" t="str">
        <f t="shared" si="1380"/>
        <v>grey</v>
      </c>
      <c r="HA514" s="633" t="str">
        <f t="shared" si="1380"/>
        <v>grey</v>
      </c>
      <c r="HB514" s="633" t="str">
        <f t="shared" si="1380"/>
        <v>grey</v>
      </c>
      <c r="HC514" s="633" t="str">
        <f t="shared" si="1380"/>
        <v>grey</v>
      </c>
      <c r="HD514" s="633" t="str">
        <f t="shared" si="1380"/>
        <v>grey</v>
      </c>
      <c r="HE514" s="633" t="str">
        <f t="shared" si="1380"/>
        <v>grey</v>
      </c>
      <c r="HF514" s="633" t="str">
        <f t="shared" si="1380"/>
        <v>grey</v>
      </c>
      <c r="HG514" s="633" t="str">
        <f t="shared" si="1380"/>
        <v>grey</v>
      </c>
      <c r="HH514" s="633" t="str">
        <f t="shared" si="1380"/>
        <v>grey</v>
      </c>
      <c r="HI514" s="633" t="str">
        <f t="shared" si="1380"/>
        <v>grey</v>
      </c>
      <c r="HJ514" s="633" t="str">
        <f t="shared" si="1380"/>
        <v>grey</v>
      </c>
      <c r="HK514" s="633" t="str">
        <f t="shared" si="1380"/>
        <v>grey</v>
      </c>
      <c r="HL514" s="633" t="str">
        <f t="shared" si="1380"/>
        <v>grey</v>
      </c>
      <c r="HM514" s="633" t="str">
        <f t="shared" si="1380"/>
        <v>grey</v>
      </c>
      <c r="HN514" s="633" t="str">
        <f t="shared" si="1380"/>
        <v>grey</v>
      </c>
      <c r="HO514" s="633" t="str">
        <f t="shared" si="1380"/>
        <v>grey</v>
      </c>
      <c r="HP514" s="633" t="str">
        <f t="shared" si="1380"/>
        <v>grey</v>
      </c>
      <c r="HQ514" s="633" t="str">
        <f t="shared" si="1380"/>
        <v>grey</v>
      </c>
      <c r="HR514" s="633" t="str">
        <f t="shared" si="1380"/>
        <v>grey</v>
      </c>
      <c r="HS514" s="1163"/>
      <c r="HT514" s="1152"/>
      <c r="HU514" s="1161"/>
    </row>
    <row r="516" spans="2:229">
      <c r="B516" s="28" t="s">
        <v>17</v>
      </c>
      <c r="C516" s="18"/>
      <c r="D516" s="18"/>
      <c r="E516" s="18"/>
      <c r="F516" s="18"/>
      <c r="G516" s="18"/>
      <c r="H516" s="18"/>
      <c r="I516" s="18"/>
      <c r="J516" s="26"/>
      <c r="K516" s="26"/>
      <c r="L516" s="26"/>
      <c r="M516" s="26"/>
      <c r="N516" s="22"/>
      <c r="O516" s="23"/>
      <c r="P516" s="22"/>
      <c r="Q516" s="23"/>
      <c r="R516" s="430"/>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3"/>
      <c r="DA516" s="1174" t="s">
        <v>17</v>
      </c>
      <c r="DB516" s="1174"/>
      <c r="DC516" s="1174" t="s">
        <v>17</v>
      </c>
      <c r="DD516" s="1174"/>
      <c r="DE516" s="1174" t="s">
        <v>17</v>
      </c>
      <c r="DF516" s="1174"/>
      <c r="DG516" s="1174" t="s">
        <v>17</v>
      </c>
      <c r="DH516" s="1174"/>
      <c r="DI516" s="1174" t="s">
        <v>17</v>
      </c>
      <c r="DJ516" s="1174"/>
      <c r="DK516" s="1174" t="s">
        <v>17</v>
      </c>
      <c r="DL516" s="1174"/>
    </row>
    <row r="517" spans="2:229">
      <c r="B517" s="1186" t="s">
        <v>276</v>
      </c>
      <c r="C517" s="1187"/>
      <c r="D517" s="1186" t="s">
        <v>277</v>
      </c>
      <c r="E517" s="1187"/>
      <c r="F517" s="1186" t="s">
        <v>278</v>
      </c>
      <c r="G517" s="1187"/>
      <c r="H517" s="1186" t="s">
        <v>279</v>
      </c>
      <c r="I517" s="1187"/>
      <c r="J517" s="1186" t="s">
        <v>280</v>
      </c>
      <c r="K517" s="1187"/>
      <c r="L517" s="1186" t="s">
        <v>281</v>
      </c>
      <c r="M517" s="1187"/>
      <c r="O517" s="32" t="s">
        <v>282</v>
      </c>
      <c r="P517" s="33" t="s">
        <v>283</v>
      </c>
      <c r="S517" s="1148" t="s">
        <v>284</v>
      </c>
      <c r="T517" s="1149"/>
      <c r="U517" s="1149"/>
      <c r="V517" s="1149"/>
      <c r="W517" s="1149"/>
      <c r="X517" s="1149"/>
      <c r="Y517" s="1149"/>
      <c r="Z517" s="1149"/>
      <c r="AA517" s="1149"/>
      <c r="AB517" s="1149"/>
      <c r="AC517" s="1149"/>
      <c r="AD517" s="1149"/>
      <c r="AE517" s="1149"/>
      <c r="AF517" s="1149"/>
      <c r="AG517" s="1149"/>
      <c r="AH517" s="1149"/>
      <c r="AI517" s="1149"/>
      <c r="AJ517" s="1149"/>
      <c r="AK517" s="1149"/>
      <c r="AL517" s="1149"/>
      <c r="AM517" s="1149"/>
      <c r="AN517" s="1149"/>
      <c r="AO517" s="1149"/>
      <c r="AP517" s="1149"/>
      <c r="AQ517" s="1149"/>
      <c r="AR517" s="1149"/>
      <c r="AS517" s="1149"/>
      <c r="AT517" s="1149"/>
      <c r="AU517" s="1149"/>
      <c r="AV517" s="1149"/>
      <c r="AW517" s="1149"/>
      <c r="AX517" s="1149"/>
      <c r="AY517" s="1149"/>
      <c r="AZ517" s="1149"/>
      <c r="BA517" s="1149"/>
      <c r="BB517" s="1150"/>
      <c r="DA517" s="1166" t="str">
        <f>IFERROR(IF(COUNT(Q521:Q546)&gt;0,IF($DN520&lt;8,"grey",B517),"grey"),B517)</f>
        <v>grey</v>
      </c>
      <c r="DB517" s="1167"/>
      <c r="DC517" s="1166" t="str">
        <f>IFERROR(IF(COUNT(Q521:Q546)&gt;0,IF($DN520&lt;8,"grey",D517),"grey"),D517)</f>
        <v>grey</v>
      </c>
      <c r="DD517" s="1167"/>
      <c r="DE517" s="1166" t="str">
        <f>IFERROR(IF(COUNT(Q521:Q546)&gt;0,IF($DN520&lt;8,"grey",F517),"grey"),F517)</f>
        <v>grey</v>
      </c>
      <c r="DF517" s="1167"/>
      <c r="DG517" s="1166" t="str">
        <f>IFERROR(IF(COUNT(Q521:Q546)&gt;0,IF($DN520&lt;8,"grey",H517),"grey"),H517)</f>
        <v>grey</v>
      </c>
      <c r="DH517" s="1167"/>
      <c r="DI517" s="1166" t="str">
        <f>IFERROR(IF(COUNT(Q521:Q546)&gt;0,IF($DN520&lt;8,"grey",J517),"grey"),J517)</f>
        <v>grey</v>
      </c>
      <c r="DJ517" s="1167"/>
      <c r="DK517" s="1166" t="str">
        <f>IFERROR(IF(COUNT(Q521:Q546)&gt;0,IF($DN520&lt;8,"grey",L517),"grey"),L517)</f>
        <v>grey</v>
      </c>
      <c r="DL517" s="1167"/>
      <c r="DV517" s="1172" t="s">
        <v>1288</v>
      </c>
      <c r="DW517" s="1173"/>
      <c r="DX517" s="1173"/>
      <c r="DY517" s="1173"/>
      <c r="DZ517" s="1173"/>
      <c r="EA517" s="1173"/>
      <c r="EB517" s="1173"/>
      <c r="EC517" s="1173"/>
      <c r="ED517" s="1173"/>
      <c r="EE517" s="1173"/>
      <c r="EF517" s="1173"/>
      <c r="EG517" s="1173"/>
      <c r="EH517" s="1173"/>
      <c r="EI517" s="1173"/>
      <c r="EJ517" s="1173"/>
      <c r="EK517" s="1173"/>
      <c r="EL517" s="1173"/>
      <c r="EM517" s="1173"/>
      <c r="EN517" s="1173"/>
      <c r="EO517" s="1173"/>
      <c r="EP517" s="1173"/>
      <c r="EQ517" s="1173"/>
      <c r="ER517" s="1173"/>
      <c r="ES517" s="1173"/>
      <c r="ET517" s="1173"/>
      <c r="EU517" s="1173"/>
      <c r="EV517" s="1173"/>
      <c r="EW517" s="1173"/>
      <c r="EX517" s="1173"/>
      <c r="EY517" s="1173"/>
      <c r="EZ517" s="1173"/>
      <c r="FA517" s="1173"/>
      <c r="FB517" s="1173"/>
      <c r="FC517" s="1173"/>
      <c r="FD517" s="1173"/>
      <c r="FE517" s="1173"/>
      <c r="FF517" s="429"/>
      <c r="FG517" s="429"/>
      <c r="FH517" s="429"/>
      <c r="FI517" s="429"/>
      <c r="FJ517" s="429"/>
      <c r="FK517" s="429"/>
      <c r="FL517" s="429"/>
      <c r="FM517" s="429"/>
      <c r="FN517" s="429"/>
      <c r="FO517" s="429"/>
      <c r="FP517" s="429"/>
      <c r="FQ517" s="429"/>
      <c r="FR517" s="429"/>
      <c r="FS517" s="429"/>
      <c r="FT517" s="429"/>
      <c r="FU517" s="429"/>
      <c r="FV517" s="429"/>
      <c r="FW517" s="429"/>
      <c r="FX517" s="429"/>
      <c r="FY517" s="429"/>
      <c r="FZ517" s="429"/>
      <c r="GA517" s="429"/>
      <c r="GB517" s="429"/>
      <c r="GC517" s="429"/>
      <c r="GE517" s="32"/>
      <c r="GF517" s="33"/>
      <c r="GI517" s="1148" t="s">
        <v>1290</v>
      </c>
      <c r="GJ517" s="1149"/>
      <c r="GK517" s="1149"/>
      <c r="GL517" s="1149"/>
      <c r="GM517" s="1149"/>
      <c r="GN517" s="1149"/>
      <c r="GO517" s="1149"/>
      <c r="GP517" s="1149"/>
      <c r="GQ517" s="1149"/>
      <c r="GR517" s="1149"/>
      <c r="GS517" s="1149"/>
      <c r="GT517" s="1149"/>
      <c r="GU517" s="1149"/>
      <c r="GV517" s="1149"/>
      <c r="GW517" s="1149"/>
      <c r="GX517" s="1149"/>
      <c r="GY517" s="1149"/>
      <c r="GZ517" s="1149"/>
      <c r="HA517" s="1149"/>
      <c r="HB517" s="1149"/>
      <c r="HC517" s="1149"/>
      <c r="HD517" s="1149"/>
      <c r="HE517" s="1149"/>
      <c r="HF517" s="1149"/>
      <c r="HG517" s="1149"/>
      <c r="HH517" s="1149"/>
      <c r="HI517" s="1149"/>
      <c r="HJ517" s="1149"/>
      <c r="HK517" s="1149"/>
      <c r="HL517" s="1149"/>
      <c r="HM517" s="1149"/>
      <c r="HN517" s="1149"/>
      <c r="HO517" s="1149"/>
      <c r="HP517" s="1149"/>
      <c r="HQ517" s="1149"/>
      <c r="HR517" s="1150"/>
    </row>
    <row r="518" spans="2:229">
      <c r="B518" s="34" t="s">
        <v>57</v>
      </c>
      <c r="C518" s="35"/>
      <c r="D518" s="34" t="s">
        <v>57</v>
      </c>
      <c r="E518" s="35"/>
      <c r="F518" s="34" t="s">
        <v>57</v>
      </c>
      <c r="G518" s="35"/>
      <c r="H518" s="34" t="s">
        <v>57</v>
      </c>
      <c r="I518" s="35"/>
      <c r="J518" s="34" t="s">
        <v>57</v>
      </c>
      <c r="K518" s="35"/>
      <c r="L518" s="34" t="s">
        <v>57</v>
      </c>
      <c r="M518" s="35"/>
      <c r="O518" s="36" t="str">
        <f>IF(SUM(Q520:Q546)&gt;0,DR518,"")</f>
        <v/>
      </c>
      <c r="P518" s="37">
        <f>COUNT(Q520:Q546)</f>
        <v>0</v>
      </c>
      <c r="S518" s="38">
        <v>1</v>
      </c>
      <c r="T518" s="38">
        <v>2</v>
      </c>
      <c r="U518" s="38">
        <v>3</v>
      </c>
      <c r="V518" s="38">
        <v>4</v>
      </c>
      <c r="W518" s="38">
        <v>5</v>
      </c>
      <c r="X518" s="38">
        <v>6</v>
      </c>
      <c r="Y518" s="38">
        <v>7</v>
      </c>
      <c r="Z518" s="38">
        <v>8</v>
      </c>
      <c r="AA518" s="38">
        <v>9</v>
      </c>
      <c r="AB518" s="38">
        <v>10</v>
      </c>
      <c r="AC518" s="38">
        <v>11</v>
      </c>
      <c r="AD518" s="38">
        <v>12</v>
      </c>
      <c r="AE518" s="38">
        <v>13</v>
      </c>
      <c r="AF518" s="38">
        <v>14</v>
      </c>
      <c r="AG518" s="38">
        <v>15</v>
      </c>
      <c r="AH518" s="38">
        <v>16</v>
      </c>
      <c r="AI518" s="38">
        <v>17</v>
      </c>
      <c r="AJ518" s="38">
        <v>18</v>
      </c>
      <c r="AK518" s="38">
        <v>19</v>
      </c>
      <c r="AL518" s="38">
        <v>20</v>
      </c>
      <c r="AM518" s="38">
        <v>21</v>
      </c>
      <c r="AN518" s="38">
        <v>22</v>
      </c>
      <c r="AO518" s="38">
        <v>23</v>
      </c>
      <c r="AP518" s="38">
        <v>24</v>
      </c>
      <c r="AQ518" s="38">
        <v>25</v>
      </c>
      <c r="AR518" s="38">
        <v>26</v>
      </c>
      <c r="AS518" s="38">
        <v>27</v>
      </c>
      <c r="AT518" s="38">
        <v>28</v>
      </c>
      <c r="AU518" s="38">
        <v>29</v>
      </c>
      <c r="AV518" s="38">
        <v>30</v>
      </c>
      <c r="AW518" s="38">
        <v>31</v>
      </c>
      <c r="AX518" s="38">
        <v>32</v>
      </c>
      <c r="AY518" s="38">
        <v>33</v>
      </c>
      <c r="AZ518" s="38">
        <v>34</v>
      </c>
      <c r="BA518" s="38">
        <v>35</v>
      </c>
      <c r="BB518" s="38">
        <v>36</v>
      </c>
      <c r="BP518" s="50" t="s">
        <v>589</v>
      </c>
      <c r="BQ518" s="52"/>
      <c r="BR518" s="50" t="s">
        <v>417</v>
      </c>
      <c r="BS518" s="52"/>
      <c r="BT518" s="50" t="s">
        <v>589</v>
      </c>
      <c r="BU518" s="52"/>
      <c r="BV518" s="50" t="s">
        <v>417</v>
      </c>
      <c r="BW518" s="52"/>
      <c r="BX518" s="50" t="s">
        <v>589</v>
      </c>
      <c r="BY518" s="52"/>
      <c r="BZ518" s="50" t="s">
        <v>417</v>
      </c>
      <c r="CA518" s="52"/>
      <c r="CB518" s="50" t="s">
        <v>589</v>
      </c>
      <c r="CC518" s="52"/>
      <c r="CD518" s="50" t="s">
        <v>417</v>
      </c>
      <c r="CE518" s="52"/>
      <c r="CF518" s="50" t="s">
        <v>589</v>
      </c>
      <c r="CG518" s="52"/>
      <c r="CH518" s="50" t="s">
        <v>417</v>
      </c>
      <c r="CI518" s="52"/>
      <c r="CJ518" s="50" t="s">
        <v>589</v>
      </c>
      <c r="CK518" s="52"/>
      <c r="CL518" s="50" t="s">
        <v>417</v>
      </c>
      <c r="CM518" s="52"/>
      <c r="DA518" s="34" t="str">
        <f>IF(DA517="grey","grey",IF(B518="","yellow",IF(COUNTIF($BG$6:$BG$39,B518)&gt;0,"","red")))</f>
        <v>grey</v>
      </c>
      <c r="DB518" s="35" t="str">
        <f ca="1">IF(DA517="grey","grey",IFERROR(IF(COUNTIF(INDIRECT(B518),SUBSTITUTE(C518,"*","~")),EU518,"red"),IF(AND(C518&lt;&gt;$BG$7,C518&lt;&gt;$BG$8,C518&lt;&gt;$BG$9,C518&lt;&gt;$BG$10,C518&lt;&gt;$BG$11,C518&lt;&gt;$BG$12,C518&lt;&gt;$BG$13),"grey",EU518)))</f>
        <v>grey</v>
      </c>
      <c r="DC518" s="34" t="str">
        <f>IF(DC517="grey","grey",IF(D518="","yellow",IF(COUNTIF($BG$6:$BG$39,D518)&gt;0,"","red")))</f>
        <v>grey</v>
      </c>
      <c r="DD518" s="35" t="str">
        <f ca="1">IF(DC517="grey","grey",IFERROR(IF(COUNTIF(INDIRECT(D518),SUBSTITUTE(E518,"*","~")),EW518,"red"),IF(AND(E518&lt;&gt;$BG$7,E518&lt;&gt;$BG$8,E518&lt;&gt;$BG$9,E518&lt;&gt;$BG$10,E518&lt;&gt;$BG$11,E518&lt;&gt;$BG$12,E518&lt;&gt;$BG$13),"grey",EW518)))</f>
        <v>grey</v>
      </c>
      <c r="DE518" s="34" t="str">
        <f>IF(DE517="grey","grey",IF(F518="","yellow",IF(COUNTIF($BG$6:$BG$39,F518)&gt;0,"","red")))</f>
        <v>grey</v>
      </c>
      <c r="DF518" s="35" t="str">
        <f ca="1">IF(DE517="grey","grey",IFERROR(IF(COUNTIF(INDIRECT(F518),SUBSTITUTE(G518,"*","~")),EY518,"red"),IF(AND(G518&lt;&gt;$BG$7,G518&lt;&gt;$BG$8,G518&lt;&gt;$BG$9,G518&lt;&gt;$BG$10,G518&lt;&gt;$BG$11,G518&lt;&gt;$BG$12,G518&lt;&gt;$BG$13),"grey",EY518)))</f>
        <v>grey</v>
      </c>
      <c r="DG518" s="34" t="str">
        <f>IF(DG517="grey","grey",IF(H518="","yellow",IF(COUNTIF($BG$6:$BG$39,H518)&gt;0,"","red")))</f>
        <v>grey</v>
      </c>
      <c r="DH518" s="35" t="str">
        <f ca="1">IF(DG517="grey","grey",IFERROR(IF(COUNTIF(INDIRECT(H518),SUBSTITUTE(I518,"*","~")),FA518,"red"),IF(AND(I518&lt;&gt;$BG$7,I518&lt;&gt;$BG$8,I518&lt;&gt;$BG$9,I518&lt;&gt;$BG$10,I518&lt;&gt;$BG$11,I518&lt;&gt;$BG$12,I518&lt;&gt;$BG$13),"grey",FA518)))</f>
        <v>grey</v>
      </c>
      <c r="DI518" s="34" t="str">
        <f>IF(DI517="grey","grey",IF(J518="","yellow",IF(COUNTIF($BG$6:$BG$39,J518)&gt;0,"","red")))</f>
        <v>grey</v>
      </c>
      <c r="DJ518" s="35" t="str">
        <f ca="1">IF(DI517="grey","grey",IFERROR(IF(COUNTIF(INDIRECT(J518),SUBSTITUTE(K518,"*","~")),FC518,"red"),IF(AND(K518&lt;&gt;$BG$7,K518&lt;&gt;$BG$8,K518&lt;&gt;$BG$9,K518&lt;&gt;$BG$10,K518&lt;&gt;$BG$11,K518&lt;&gt;$BG$12,K518&lt;&gt;$BG$13),"grey",FC518)))</f>
        <v>grey</v>
      </c>
      <c r="DK518" s="34" t="str">
        <f>IF(DK517="grey","grey",IF(L518="","yellow",IF(COUNTIF($BG$6:$BG$39,L518)&gt;0,"","red")))</f>
        <v>grey</v>
      </c>
      <c r="DL518" s="35" t="str">
        <f ca="1">IF(DK517="grey","grey",IFERROR(IF(COUNTIF(INDIRECT(L518),SUBSTITUTE(M518,"*","~")),FE518,"red"),IF(AND(M518&lt;&gt;$BG$7,M518&lt;&gt;$BG$8,M518&lt;&gt;$BG$9,M518&lt;&gt;$BG$10,M518&lt;&gt;$BG$11,M518&lt;&gt;$BG$12,M518&lt;&gt;$BG$13),"grey",FE518)))</f>
        <v>grey</v>
      </c>
      <c r="DR518" s="22" t="str">
        <f>IF(P518&gt;0,DR514+1,"")</f>
        <v/>
      </c>
      <c r="DS518" s="396"/>
      <c r="DV518" s="34" t="str">
        <f>CONCATENATE(B518,C518)</f>
        <v>未使用</v>
      </c>
      <c r="DW518" s="35"/>
      <c r="DX518" s="34" t="str">
        <f>CONCATENATE(D518,E518)</f>
        <v>未使用</v>
      </c>
      <c r="DY518" s="35"/>
      <c r="DZ518" s="34" t="str">
        <f>CONCATENATE(F518,G518)</f>
        <v>未使用</v>
      </c>
      <c r="EA518" s="35"/>
      <c r="EB518" s="34" t="str">
        <f>CONCATENATE(H518,I518)</f>
        <v>未使用</v>
      </c>
      <c r="EC518" s="35"/>
      <c r="ED518" s="34" t="str">
        <f>CONCATENATE(J518,K518)</f>
        <v>未使用</v>
      </c>
      <c r="EE518" s="35"/>
      <c r="EF518" s="34" t="str">
        <f>CONCATENATE(L518,M518)</f>
        <v>未使用</v>
      </c>
      <c r="EG518" s="35"/>
      <c r="EH518" s="22">
        <f>COUNTIF($DV$6:$EG$34,DV518)</f>
        <v>18</v>
      </c>
      <c r="EJ518" s="22">
        <f>COUNTIF($DV$6:$EG$34,DX518)</f>
        <v>18</v>
      </c>
      <c r="EL518" s="22">
        <f>COUNTIF($DV$6:$EG$34,DZ518)</f>
        <v>18</v>
      </c>
      <c r="EN518" s="22">
        <f>COUNTIF($DV$6:$EG$34,EB518)</f>
        <v>18</v>
      </c>
      <c r="EP518" s="22">
        <f>COUNTIF($DV$6:$EG$34,ED518)</f>
        <v>18</v>
      </c>
      <c r="ER518" s="22">
        <f>COUNTIF($DV$6:$EG$34,EF518)</f>
        <v>18</v>
      </c>
      <c r="ET518" s="34" t="str">
        <f>IF(DV518="未使用","",IF(EH518&lt;2,"","red"))</f>
        <v/>
      </c>
      <c r="EU518" s="35" t="str">
        <f>IF(B518="ボックスキー","",IF(C518="","red",FS518))</f>
        <v>red</v>
      </c>
      <c r="EV518" s="34" t="str">
        <f>IF(DX518="未使用","",IF(EJ518&lt;2,"","red"))</f>
        <v/>
      </c>
      <c r="EW518" s="35" t="str">
        <f>IF(D518="ボックスキー","",IF(E518="","red",FU518))</f>
        <v>red</v>
      </c>
      <c r="EX518" s="34" t="str">
        <f>IF(DZ518="未使用","",IF(EL518&lt;2,"","red"))</f>
        <v/>
      </c>
      <c r="EY518" s="35" t="str">
        <f>IF(F518="ボックスキー","",IF(G518="","red",FW518))</f>
        <v>red</v>
      </c>
      <c r="EZ518" s="34" t="str">
        <f>IF(EB518="未使用","",IF(EN518&lt;2,"","red"))</f>
        <v/>
      </c>
      <c r="FA518" s="35" t="str">
        <f>IF(H518="ボックスキー","",IF(I518="","red",FY518))</f>
        <v>red</v>
      </c>
      <c r="FB518" s="34" t="str">
        <f>IF(ED518="未使用","",IF(EP518&lt;2,"","red"))</f>
        <v/>
      </c>
      <c r="FC518" s="35" t="str">
        <f>IF(J518="ボックスキー","",IF(K518="","red",GA518))</f>
        <v>red</v>
      </c>
      <c r="FD518" s="34" t="str">
        <f>IF(EF518="未使用","",IF(ER518&lt;2,"","red"))</f>
        <v/>
      </c>
      <c r="FE518" s="35" t="str">
        <f>IF(L518="ボックスキー","",IF(M518="","red",GC518))</f>
        <v>red</v>
      </c>
      <c r="FF518" s="419"/>
      <c r="FG518" s="419"/>
      <c r="FH518" s="419"/>
      <c r="FI518" s="419"/>
      <c r="FJ518" s="419"/>
      <c r="FK518" s="419"/>
      <c r="FL518" s="419"/>
      <c r="FM518" s="419"/>
      <c r="FN518" s="419"/>
      <c r="FO518" s="419"/>
      <c r="FP518" s="419"/>
      <c r="FQ518" s="419"/>
      <c r="FR518" s="34"/>
      <c r="FS518" s="35" t="str">
        <f>IF(B518=$FG$6,INDEX($FG$7:$FG$18,C518),IF(B518=$FH$6,INDEX($FH$7:$FH$12,C518),IF(B518=$FI$6,INDEX($FI$7:$FI$18,C518),IF(B518=$FJ$6,INDEX($FJ$7:$FJ$56,C518),"none"))))</f>
        <v>none</v>
      </c>
      <c r="FT518" s="34"/>
      <c r="FU518" s="35" t="str">
        <f>IF(D518=$FG$6,INDEX($FG$7:$FG$18,E518),IF(D518=$FH$6,INDEX($FH$7:$FH$12,E518),IF(D518=$FI$6,INDEX($FI$7:$FI$18,E518),IF(D518=$FJ$6,INDEX($FJ$7:$FJ$56,E518),"none"))))</f>
        <v>none</v>
      </c>
      <c r="FV518" s="34"/>
      <c r="FW518" s="35" t="str">
        <f>IF(F518=$FG$6,INDEX($FG$7:$FG$18,G518),IF(F518=$FH$6,INDEX($FH$7:$FH$12,G518),IF(F518=$FI$6,INDEX($FI$7:$FI$18,G518),IF(F518=$FJ$6,INDEX($FJ$7:$FJ$56,G518),"none"))))</f>
        <v>none</v>
      </c>
      <c r="FX518" s="34"/>
      <c r="FY518" s="35" t="str">
        <f>IF(H518=$FG$6,INDEX($FG$7:$FG$18,I518),IF(H518=$FH$6,INDEX($FH$7:$FH$12,I518),IF(H518=$FI$6,INDEX($FI$7:$FI$18,I518),IF(H518=$FJ$6,INDEX($FJ$7:$FJ$56,I518),"none"))))</f>
        <v>none</v>
      </c>
      <c r="FZ518" s="34"/>
      <c r="GA518" s="35" t="str">
        <f>IF(J518=$FG$6,INDEX($FG$7:$FG$18,K518),IF(J518=$FH$6,INDEX($FH$7:$FH$12,K518),IF(J518=$FI$6,INDEX($FI$7:$FI$18,K518),IF(J518=$FJ$6,INDEX($FJ$7:$FJ$56,K518),"none"))))</f>
        <v>none</v>
      </c>
      <c r="GB518" s="34"/>
      <c r="GC518" s="35" t="str">
        <f>IF(L518=$FG$6,INDEX($FG$7:$FG$18,M518),IF(L518=$FH$6,INDEX($FH$7:$FH$12,M518),IF(L518=$FI$6,INDEX($FI$7:$FI$18,M518),IF(L518=$FJ$6,INDEX($FJ$7:$FJ$56,M518),"none"))))</f>
        <v>none</v>
      </c>
      <c r="GE518" s="36" t="str">
        <f>IF(COUNTIF($GG521:$GG546,"grey")=13,"grey","")</f>
        <v>grey</v>
      </c>
      <c r="GF518" s="36" t="str">
        <f>IF(COUNTIF($GG521:$GG546,"grey")=13,"grey","")</f>
        <v>grey</v>
      </c>
      <c r="GI518" s="686" t="str">
        <f>IFERROR(IF(COUNT($Q521:$Q546)&gt;0,IF($DN520&lt;8,"grey",B517),"grey"),B517)</f>
        <v>grey</v>
      </c>
      <c r="GJ518" s="686" t="str">
        <f>IFERROR(IF(COUNT($Q521:$Q546)&gt;0,IF($DN520&lt;8,"grey",D517),"grey"),D517)</f>
        <v>grey</v>
      </c>
      <c r="GK518" s="686" t="str">
        <f>IFERROR(IF(COUNT($Q521:$Q546)&gt;0,IF($DN520&lt;8,"grey",F517),"grey"),F517)</f>
        <v>grey</v>
      </c>
      <c r="GL518" s="686" t="str">
        <f>IFERROR(IF(COUNT($Q521:$Q546)&gt;0,IF($DN520&lt;8,"grey",H517),"grey"),H517)</f>
        <v>grey</v>
      </c>
      <c r="GM518" s="686" t="str">
        <f>IFERROR(IF(COUNT($Q521:$Q546)&gt;0,IF($DN520&lt;8,"grey",J517),"grey"),J517)</f>
        <v>grey</v>
      </c>
      <c r="GN518" s="686" t="str">
        <f>IFERROR(IF(COUNT($Q521:$Q546)&gt;0,IF($DN520&lt;8,"grey",L517),"grey"),L517)</f>
        <v>grey</v>
      </c>
      <c r="GO518" s="686" t="str">
        <f>IFERROR(IF(COUNT($Q521:$Q546)&gt;0,IF($DN520&lt;8,"grey",B522),"grey"),B522)</f>
        <v>grey</v>
      </c>
      <c r="GP518" s="686" t="str">
        <f>IFERROR(IF(COUNT($Q521:$Q546)&gt;0,IF($DN520&lt;8,"grey",D522),"grey"),D522)</f>
        <v>grey</v>
      </c>
      <c r="GQ518" s="686" t="str">
        <f>IFERROR(IF(COUNT($Q521:$Q546)&gt;0,IF($DN520&lt;18,"grey",F522),"grey"),F522)</f>
        <v>grey</v>
      </c>
      <c r="GR518" s="686" t="str">
        <f>IFERROR(IF(COUNT($Q521:$Q546)&gt;0,IF($DN520&lt;18,"grey",H522),"grey"),H522)</f>
        <v>grey</v>
      </c>
      <c r="GS518" s="686" t="str">
        <f>IFERROR(IF(COUNT($Q521:$Q546)&gt;0,IF($DN520&lt;18,"grey",J522),"grey"),J522)</f>
        <v>grey</v>
      </c>
      <c r="GT518" s="686" t="str">
        <f>IFERROR(IF(COUNT($Q521:$Q546)&gt;0,IF($DN520&lt;18,"grey",L522),"grey"),L522)</f>
        <v>grey</v>
      </c>
      <c r="GU518" s="686" t="str">
        <f>IFERROR(IF(COUNT($Q521:$Q546)&gt;0,IF($DN520&lt;18,"grey",B527),"grey"),B527)</f>
        <v>grey</v>
      </c>
      <c r="GV518" s="686" t="str">
        <f>IFERROR(IF(COUNT($Q521:$Q546)&gt;0,IF($DN520&lt;18,"grey",D527),"grey"),D527)</f>
        <v>grey</v>
      </c>
      <c r="GW518" s="686" t="str">
        <f>IFERROR(IF(COUNT($Q521:$Q546)&gt;0,IF($DN520&lt;18,"grey",F527),"grey"),F527)</f>
        <v>grey</v>
      </c>
      <c r="GX518" s="686" t="str">
        <f>IFERROR(IF(COUNT($Q521:$Q546)&gt;0,IF($DN520&lt;18,"grey",H527),"grey"),H527)</f>
        <v>grey</v>
      </c>
      <c r="GY518" s="686" t="str">
        <f>IFERROR(IF(COUNT($Q521:$Q546)&gt;0,IF($DN520&lt;18,"grey",J527),"grey"),J527)</f>
        <v>grey</v>
      </c>
      <c r="GZ518" s="686" t="str">
        <f>IFERROR(IF(COUNT($Q521:$Q546)&gt;0,IF($DN520&lt;18,"grey",L527),"grey"),L527)</f>
        <v>grey</v>
      </c>
      <c r="HA518" s="686" t="str">
        <f>IFERROR(IF(COUNT($Q521:$Q546)&gt;0,IF($DN520&lt;24,"grey",B532),"grey"),B532)</f>
        <v>grey</v>
      </c>
      <c r="HB518" s="686" t="str">
        <f>IFERROR(IF(COUNT($Q521:$Q546)&gt;0,IF($DN520&lt;24,"grey",D532),"grey"),D532)</f>
        <v>grey</v>
      </c>
      <c r="HC518" s="686" t="str">
        <f>IFERROR(IF(COUNT($Q521:$Q546)&gt;0,IF($DN520&lt;24,"grey",F532),"grey"),F532)</f>
        <v>grey</v>
      </c>
      <c r="HD518" s="686" t="str">
        <f>IFERROR(IF(COUNT($Q521:$Q546)&gt;0,IF($DN520&lt;24,"grey",H532),"grey"),H532)</f>
        <v>grey</v>
      </c>
      <c r="HE518" s="686" t="str">
        <f>IFERROR(IF(COUNT($Q521:$Q546)&gt;0,IF($DN520&lt;24,"grey",J532),"grey"),J532)</f>
        <v>grey</v>
      </c>
      <c r="HF518" s="686" t="str">
        <f>IFERROR(IF(COUNT($Q521:$Q546)&gt;0,IF($DN520&lt;24,"grey",L532),"grey"),L532)</f>
        <v>grey</v>
      </c>
      <c r="HG518" s="686" t="str">
        <f>IFERROR(IF(COUNT($Q521:$Q546)&gt;0,IF($DN520&lt;36,"grey",B537),"grey"),B537)</f>
        <v>grey</v>
      </c>
      <c r="HH518" s="686" t="str">
        <f>IFERROR(IF(COUNT($Q521:$Q546)&gt;0,IF($DN520&lt;36,"grey",D537),"grey"),D537)</f>
        <v>grey</v>
      </c>
      <c r="HI518" s="686" t="str">
        <f>IFERROR(IF(COUNT($Q521:$Q546)&gt;0,IF($DN520&lt;36,"grey",F537),"grey"),F537)</f>
        <v>grey</v>
      </c>
      <c r="HJ518" s="686" t="str">
        <f>IFERROR(IF(COUNT($Q521:$Q546)&gt;0,IF($DN520&lt;36,"grey",H537),"grey"),H537)</f>
        <v>grey</v>
      </c>
      <c r="HK518" s="686" t="str">
        <f>IFERROR(IF(COUNT($Q521:$Q546)&gt;0,IF($DN520&lt;36,"grey",J537),"grey"),J537)</f>
        <v>grey</v>
      </c>
      <c r="HL518" s="686" t="str">
        <f>IFERROR(IF(COUNT($Q521:$Q546)&gt;0,IF($DN520&lt;36,"grey",L537),"grey"),L537)</f>
        <v>grey</v>
      </c>
      <c r="HM518" s="686" t="str">
        <f>IFERROR(IF(COUNT($Q521:$Q546)&gt;0,IF($DN520&lt;36,"grey",B542),"grey"),B542)</f>
        <v>grey</v>
      </c>
      <c r="HN518" s="686" t="str">
        <f>IFERROR(IF(COUNT($Q521:$Q546)&gt;0,IF($DN520&lt;36,"grey",D542),"grey"),D542)</f>
        <v>grey</v>
      </c>
      <c r="HO518" s="686" t="str">
        <f>IFERROR(IF(COUNT($Q521:$Q546)&gt;0,IF($DN520&lt;36,"grey",F542),"grey"),F542)</f>
        <v>grey</v>
      </c>
      <c r="HP518" s="686" t="str">
        <f>IFERROR(IF(COUNT($Q521:$Q546)&gt;0,IF($DN520&lt;36,"grey",H542),"grey"),H542)</f>
        <v>grey</v>
      </c>
      <c r="HQ518" s="686" t="str">
        <f>IFERROR(IF(COUNT($Q521:$Q546)&gt;0,IF($DN520&lt;36,"grey",J542),"grey"),J542)</f>
        <v>grey</v>
      </c>
      <c r="HR518" s="686" t="str">
        <f>IFERROR(IF(COUNT($Q521:$Q546)&gt;0,IF($DN520&lt;36,"grey",L542),"grey"),L542)</f>
        <v>grey</v>
      </c>
    </row>
    <row r="519" spans="2:229">
      <c r="B519" s="1175" t="str">
        <f>IFERROR(INDEX($DV:$DV,ROW()),"")&amp;""</f>
        <v/>
      </c>
      <c r="C519" s="1176"/>
      <c r="D519" s="1177" t="str">
        <f>IFERROR(INDEX($DX:$DX,ROW()),"")&amp;""</f>
        <v/>
      </c>
      <c r="E519" s="1176"/>
      <c r="F519" s="1175" t="str">
        <f>IFERROR(INDEX($DZ:$DZ,ROW()),"")&amp;""</f>
        <v/>
      </c>
      <c r="G519" s="1176"/>
      <c r="H519" s="1175" t="str">
        <f>IFERROR(INDEX($EB:$EB,ROW()),"")&amp;""</f>
        <v/>
      </c>
      <c r="I519" s="1176"/>
      <c r="J519" s="1175" t="str">
        <f>IFERROR(INDEX($ED:$ED,ROW()),"")&amp;""</f>
        <v/>
      </c>
      <c r="K519" s="1176"/>
      <c r="L519" s="1175" t="str">
        <f>IFERROR(INDEX($EF:$EF,ROW()),"")&amp;""</f>
        <v/>
      </c>
      <c r="M519" s="1176"/>
      <c r="O519" s="1170" t="s">
        <v>285</v>
      </c>
      <c r="P519" s="1170" t="s">
        <v>286</v>
      </c>
      <c r="Q519" s="1168" t="s">
        <v>287</v>
      </c>
      <c r="R519" s="1170" t="s">
        <v>288</v>
      </c>
      <c r="S519" s="1157" t="s">
        <v>1373</v>
      </c>
      <c r="T519" s="1158"/>
      <c r="U519" s="1158"/>
      <c r="V519" s="1158"/>
      <c r="W519" s="1158"/>
      <c r="X519" s="1158"/>
      <c r="Y519" s="1158"/>
      <c r="Z519" s="1158"/>
      <c r="AA519" s="1158"/>
      <c r="AB519" s="1158"/>
      <c r="AC519" s="1158"/>
      <c r="AD519" s="1158"/>
      <c r="AE519" s="1158"/>
      <c r="AF519" s="1158"/>
      <c r="AG519" s="1158"/>
      <c r="AH519" s="1158"/>
      <c r="AI519" s="1158"/>
      <c r="AJ519" s="1158"/>
      <c r="AK519" s="1158"/>
      <c r="AL519" s="1158"/>
      <c r="AM519" s="1158"/>
      <c r="AN519" s="1158"/>
      <c r="AO519" s="1158"/>
      <c r="AP519" s="1158"/>
      <c r="AQ519" s="1158"/>
      <c r="AR519" s="1158"/>
      <c r="AS519" s="1158"/>
      <c r="AT519" s="1158"/>
      <c r="AU519" s="1158"/>
      <c r="AV519" s="1158"/>
      <c r="AW519" s="1158"/>
      <c r="AX519" s="1158"/>
      <c r="AY519" s="1158"/>
      <c r="AZ519" s="1158"/>
      <c r="BA519" s="1158"/>
      <c r="BB519" s="1159"/>
      <c r="BC519" s="1188" t="s">
        <v>1371</v>
      </c>
      <c r="BD519" s="1170" t="s">
        <v>584</v>
      </c>
      <c r="BE519" s="1168" t="s">
        <v>290</v>
      </c>
      <c r="BP519" s="50" t="e">
        <f>INDEX(番号!$CA$5:$CB$44,C518,2)</f>
        <v>#VALUE!</v>
      </c>
      <c r="BQ519" s="50" t="str">
        <f>IF(C518="","",IF(BP519="",INDEX(番号!$CA$44:$CB517,C518,2),BP519))</f>
        <v/>
      </c>
      <c r="BR519" s="50" t="e">
        <f>INDEX(番号!$CC$5:$CE$52,C518,3)</f>
        <v>#VALUE!</v>
      </c>
      <c r="BS519" s="50" t="str">
        <f>IF(C518="","",IF(BR519="0",INDEX(番号!$CC$5:$CE$52,C518,2),BR519))&amp;""</f>
        <v/>
      </c>
      <c r="BT519" s="50" t="e">
        <f>INDEX(番号!$CA$5:$CB$44,E518,2)</f>
        <v>#VALUE!</v>
      </c>
      <c r="BU519" s="50" t="str">
        <f>IF(E518="","",IF(BT519="",INDEX(番号!$CA$44:$CB517,E518,2),BT519))&amp;""</f>
        <v/>
      </c>
      <c r="BV519" s="50" t="e">
        <f>INDEX(番号!$CC$5:$CE$52,E518,3)</f>
        <v>#VALUE!</v>
      </c>
      <c r="BW519" s="50" t="str">
        <f>IF(E518="","",IF(BV519="0",INDEX(番号!$CC$5:$CE$52,E518,2),BV519))&amp;""</f>
        <v/>
      </c>
      <c r="BX519" s="50" t="e">
        <f>INDEX(番号!$CA$5:$CB$44,G518,2)</f>
        <v>#VALUE!</v>
      </c>
      <c r="BY519" s="50" t="str">
        <f>IF(G518="","",IF(BX519="",INDEX(番号!$CA$44:$CB517,G518,2),BX519))&amp;""</f>
        <v/>
      </c>
      <c r="BZ519" s="50" t="e">
        <f>INDEX(番号!$CC$5:$CE$52,G518,3)</f>
        <v>#VALUE!</v>
      </c>
      <c r="CA519" s="50" t="str">
        <f>IF(G518="","",IF(BZ519="0",INDEX(番号!$CC$5:$CE$52,G518,2),BZ519))&amp;""</f>
        <v/>
      </c>
      <c r="CB519" s="50" t="e">
        <f>INDEX(番号!$CA$5:$CB$44,I518,2)</f>
        <v>#VALUE!</v>
      </c>
      <c r="CC519" s="50" t="str">
        <f>IF(I518="","",IF(CB519="",INDEX(番号!$CA$44:$CB517,I518,2),CB519))&amp;""</f>
        <v/>
      </c>
      <c r="CD519" s="50" t="e">
        <f>INDEX(番号!$CC$5:$CE$52,I518,3)</f>
        <v>#VALUE!</v>
      </c>
      <c r="CE519" s="50" t="str">
        <f>IF(I518="","",IF(CD519="0",INDEX(番号!$CC$5:$CE$52,I518,2),CD519))&amp;""</f>
        <v/>
      </c>
      <c r="CF519" s="50" t="e">
        <f>INDEX(番号!$CA$5:$CB$44,K518,2)</f>
        <v>#VALUE!</v>
      </c>
      <c r="CG519" s="50" t="str">
        <f>IF(K518="","",IF(CF519="",INDEX(番号!$CA$5:$CB$44,K518,1),CF519))&amp;""</f>
        <v/>
      </c>
      <c r="CH519" s="50" t="e">
        <f>INDEX(番号!$CC$5:$CE$52,K518,3)</f>
        <v>#VALUE!</v>
      </c>
      <c r="CI519" s="50" t="str">
        <f>IF(K518="","",IF(CH519="0",INDEX(番号!$CC$5:$CE$52,K518,2),CH519))&amp;""</f>
        <v/>
      </c>
      <c r="CJ519" s="50" t="e">
        <f>INDEX(番号!$CA$5:$CB$44,M518,2)</f>
        <v>#VALUE!</v>
      </c>
      <c r="CK519" s="50" t="str">
        <f>IF(M518="","",IF(CJ519="",INDEX(番号!$CA$5:$CB$44,M518,1),CJ519))&amp;""</f>
        <v/>
      </c>
      <c r="CL519" s="50" t="e">
        <f>INDEX(番号!$CC$5:$CE$52,M518,3)</f>
        <v>#VALUE!</v>
      </c>
      <c r="CM519" s="50" t="str">
        <f>IF(M518="","",IF(CL519="0",INDEX(番号!$CC$5:$CE$52,M518,2),CL519))&amp;""</f>
        <v/>
      </c>
      <c r="DA519" s="1153" t="str">
        <f>IF(DA517="grey","grey","")</f>
        <v>grey</v>
      </c>
      <c r="DB519" s="1154"/>
      <c r="DC519" s="1153" t="str">
        <f>IF(DC517="grey","grey","")</f>
        <v>grey</v>
      </c>
      <c r="DD519" s="1154"/>
      <c r="DE519" s="1153" t="str">
        <f>IF(DE517="grey","grey","")</f>
        <v>grey</v>
      </c>
      <c r="DF519" s="1154"/>
      <c r="DG519" s="1153" t="str">
        <f>IF(DG517="grey","grey","")</f>
        <v>grey</v>
      </c>
      <c r="DH519" s="1154"/>
      <c r="DI519" s="1153" t="str">
        <f>IF(DI517="grey","grey","")</f>
        <v>grey</v>
      </c>
      <c r="DJ519" s="1154"/>
      <c r="DK519" s="1153" t="str">
        <f>IF(DK517="grey","grey","")</f>
        <v>grey</v>
      </c>
      <c r="DL519" s="1154"/>
      <c r="DS519" s="396"/>
      <c r="DV519" s="1153" t="str">
        <f>IF(B518="DK",BQ519,IF(B518="NK",BS519,""))</f>
        <v/>
      </c>
      <c r="DW519" s="1154"/>
      <c r="DX519" s="1155" t="str">
        <f>IF(D518="DK",BU519,IF(D518="NK",BW519,""))</f>
        <v/>
      </c>
      <c r="DY519" s="1156"/>
      <c r="DZ519" s="1155" t="str">
        <f>IF(F518="DK",BY519,IF(F518="NK",CA519,""))</f>
        <v/>
      </c>
      <c r="EA519" s="1156"/>
      <c r="EB519" s="1155" t="str">
        <f>IF(H518="DK",CC519,IF(H518="NK",CE519,""))</f>
        <v/>
      </c>
      <c r="EC519" s="1156"/>
      <c r="ED519" s="1155" t="str">
        <f>IF(J518="DK",CG519,IF(J518="NK",CI519,""))</f>
        <v/>
      </c>
      <c r="EE519" s="1156"/>
      <c r="EF519" s="1155" t="str">
        <f>IF(L518="DK",CK519,IF(L518="NK",CM519,""))</f>
        <v/>
      </c>
      <c r="EG519" s="1156"/>
      <c r="ET519" s="1153"/>
      <c r="EU519" s="1154"/>
      <c r="EV519" s="1153"/>
      <c r="EW519" s="1154"/>
      <c r="EX519" s="1153"/>
      <c r="EY519" s="1154"/>
      <c r="EZ519" s="1153"/>
      <c r="FA519" s="1154"/>
      <c r="FB519" s="1153"/>
      <c r="FC519" s="1154"/>
      <c r="FD519" s="1153"/>
      <c r="FE519" s="1154"/>
      <c r="FF519" s="411"/>
      <c r="FG519" s="411"/>
      <c r="FH519" s="411"/>
      <c r="FI519" s="411"/>
      <c r="FJ519" s="411"/>
      <c r="FK519" s="411"/>
      <c r="FL519" s="411"/>
      <c r="FM519" s="411"/>
      <c r="FN519" s="411"/>
      <c r="FO519" s="411"/>
      <c r="FP519" s="411"/>
      <c r="FQ519" s="411"/>
      <c r="FR519" s="1153"/>
      <c r="FS519" s="1154"/>
      <c r="FT519" s="1153"/>
      <c r="FU519" s="1154"/>
      <c r="FV519" s="1153"/>
      <c r="FW519" s="1154"/>
      <c r="FX519" s="1153"/>
      <c r="FY519" s="1154"/>
      <c r="FZ519" s="1153"/>
      <c r="GA519" s="1154"/>
      <c r="GB519" s="1153"/>
      <c r="GC519" s="1154"/>
      <c r="GE519" s="1170" t="s">
        <v>285</v>
      </c>
      <c r="GF519" s="1170" t="s">
        <v>286</v>
      </c>
      <c r="GG519" s="1168" t="s">
        <v>287</v>
      </c>
      <c r="GH519" s="1170" t="s">
        <v>288</v>
      </c>
      <c r="GI519" s="1145"/>
      <c r="GJ519" s="1146"/>
      <c r="GK519" s="1146"/>
      <c r="GL519" s="1146"/>
      <c r="GM519" s="1146"/>
      <c r="GN519" s="1146"/>
      <c r="GO519" s="1146"/>
      <c r="GP519" s="1146"/>
      <c r="GQ519" s="1146"/>
      <c r="GR519" s="1146"/>
      <c r="GS519" s="1146"/>
      <c r="GT519" s="1146"/>
      <c r="GU519" s="1146"/>
      <c r="GV519" s="1146"/>
      <c r="GW519" s="1146"/>
      <c r="GX519" s="1146"/>
      <c r="GY519" s="1146"/>
      <c r="GZ519" s="1146"/>
      <c r="HA519" s="1146"/>
      <c r="HB519" s="1146"/>
      <c r="HC519" s="1146"/>
      <c r="HD519" s="1146"/>
      <c r="HE519" s="1146"/>
      <c r="HF519" s="1146"/>
      <c r="HG519" s="1146"/>
      <c r="HH519" s="1146"/>
      <c r="HI519" s="1146"/>
      <c r="HJ519" s="1146"/>
      <c r="HK519" s="1146"/>
      <c r="HL519" s="1146"/>
      <c r="HM519" s="1146"/>
      <c r="HN519" s="1146"/>
      <c r="HO519" s="1146"/>
      <c r="HP519" s="1146"/>
      <c r="HQ519" s="1146"/>
      <c r="HR519" s="1147"/>
      <c r="HS519" s="1168"/>
      <c r="HT519" s="1170"/>
      <c r="HU519" s="1168"/>
    </row>
    <row r="520" spans="2:229">
      <c r="B520" s="1175" t="str">
        <f>IFERROR(INDEX($DV:$DV,ROW()),"")&amp;""</f>
        <v/>
      </c>
      <c r="C520" s="1176"/>
      <c r="D520" s="1177" t="str">
        <f>IFERROR(INDEX($DX:$DX,ROW()),"")&amp;""</f>
        <v/>
      </c>
      <c r="E520" s="1176"/>
      <c r="F520" s="1175" t="str">
        <f>IFERROR(INDEX($DZ:$DZ,ROW()),"")&amp;""</f>
        <v/>
      </c>
      <c r="G520" s="1176"/>
      <c r="H520" s="1175" t="str">
        <f>IFERROR(INDEX($EB:$EB,ROW()),"")&amp;""</f>
        <v/>
      </c>
      <c r="I520" s="1176"/>
      <c r="J520" s="1175" t="str">
        <f>IFERROR(INDEX($ED:$ED,ROW()),"")&amp;""</f>
        <v/>
      </c>
      <c r="K520" s="1176"/>
      <c r="L520" s="1175" t="str">
        <f>IFERROR(INDEX($EF:$EF,ROW()),"")&amp;""</f>
        <v/>
      </c>
      <c r="M520" s="1176"/>
      <c r="O520" s="1171"/>
      <c r="P520" s="1171"/>
      <c r="Q520" s="1169"/>
      <c r="R520" s="1171"/>
      <c r="S520" s="1189" t="s">
        <v>1375</v>
      </c>
      <c r="T520" s="1190"/>
      <c r="U520" s="1190"/>
      <c r="V520" s="1190"/>
      <c r="W520" s="1190"/>
      <c r="X520" s="1190"/>
      <c r="Y520" s="1190"/>
      <c r="Z520" s="1190"/>
      <c r="AA520" s="1190"/>
      <c r="AB520" s="1190"/>
      <c r="AC520" s="1190"/>
      <c r="AD520" s="1190"/>
      <c r="AE520" s="1190"/>
      <c r="AF520" s="1190"/>
      <c r="AG520" s="1190"/>
      <c r="AH520" s="1190"/>
      <c r="AI520" s="1190"/>
      <c r="AJ520" s="1190"/>
      <c r="AK520" s="1190"/>
      <c r="AL520" s="1190"/>
      <c r="AM520" s="1190"/>
      <c r="AN520" s="1190"/>
      <c r="AO520" s="1190"/>
      <c r="AP520" s="1190"/>
      <c r="AQ520" s="1190"/>
      <c r="AR520" s="1190"/>
      <c r="AS520" s="1190"/>
      <c r="AT520" s="1190"/>
      <c r="AU520" s="1190"/>
      <c r="AV520" s="1190"/>
      <c r="AW520" s="1190"/>
      <c r="AX520" s="1190"/>
      <c r="AY520" s="1190"/>
      <c r="AZ520" s="1190"/>
      <c r="BA520" s="1190"/>
      <c r="BB520" s="1191"/>
      <c r="BC520" s="1169"/>
      <c r="BD520" s="1171"/>
      <c r="BE520" s="1169"/>
      <c r="BP520" s="50" t="s">
        <v>585</v>
      </c>
      <c r="BQ520" s="50" t="str">
        <f>IF(C518="","",INDEX(外線情報!$K$5:$K$16,C518,1))&amp;""</f>
        <v/>
      </c>
      <c r="BR520" s="50" t="s">
        <v>417</v>
      </c>
      <c r="BS520" s="50" t="str">
        <f>IF(C518="","",INDEX(NK･NKG!$CG$5:$CG$52,C518,1))&amp;""</f>
        <v/>
      </c>
      <c r="BT520" s="50" t="s">
        <v>585</v>
      </c>
      <c r="BU520" s="50" t="str">
        <f>IF(E518="","",INDEX(外線情報!$K$5:$K$16,E518,1))&amp;""</f>
        <v/>
      </c>
      <c r="BV520" s="50" t="s">
        <v>417</v>
      </c>
      <c r="BW520" s="50" t="str">
        <f>IF(E518="","",INDEX(NK･NKG!$CG$5:$CG$52,E518,1))&amp;""</f>
        <v/>
      </c>
      <c r="BX520" s="50" t="s">
        <v>585</v>
      </c>
      <c r="BY520" s="50" t="str">
        <f>IF(G518="","",INDEX(外線情報!$K$5:$K$16,G518,1))&amp;""</f>
        <v/>
      </c>
      <c r="BZ520" s="50" t="s">
        <v>417</v>
      </c>
      <c r="CA520" s="50" t="str">
        <f>IF(G518="","",INDEX(NK･NKG!$CG$5:$CG$52,G518,1))&amp;""</f>
        <v/>
      </c>
      <c r="CB520" s="50" t="s">
        <v>585</v>
      </c>
      <c r="CC520" s="50" t="str">
        <f>IF(I518="","",INDEX(外線情報!$K$5:$K$16,I518,1))&amp;""</f>
        <v/>
      </c>
      <c r="CD520" s="50" t="s">
        <v>417</v>
      </c>
      <c r="CE520" s="50" t="str">
        <f>IF(I518="","",INDEX(NK･NKG!$CG$5:$CG$52,I518,1))&amp;""</f>
        <v/>
      </c>
      <c r="CF520" s="50" t="s">
        <v>585</v>
      </c>
      <c r="CG520" s="50" t="str">
        <f>IF(K518="","",INDEX(外線情報!$K$5:$K$16,K518,1))&amp;""</f>
        <v/>
      </c>
      <c r="CH520" s="50" t="s">
        <v>417</v>
      </c>
      <c r="CI520" s="50" t="str">
        <f>IF(K518="","",INDEX(NK･NKG!$CG$5:$CG$52,K518,1))&amp;""</f>
        <v/>
      </c>
      <c r="CJ520" s="50" t="s">
        <v>585</v>
      </c>
      <c r="CK520" s="50" t="str">
        <f>IF(M518="","",INDEX(外線情報!$K$5:$K$16,M518,1))&amp;""</f>
        <v/>
      </c>
      <c r="CL520" s="50" t="s">
        <v>417</v>
      </c>
      <c r="CM520" s="50" t="str">
        <f>IF(M518="","",INDEX(NK･NKG!$CG$5:$CG$52,M518,1))&amp;""</f>
        <v/>
      </c>
      <c r="DA520" s="1153" t="str">
        <f t="shared" ref="DA520" si="1381">IF(DA517="grey","grey","")</f>
        <v>grey</v>
      </c>
      <c r="DB520" s="1154"/>
      <c r="DC520" s="1153" t="str">
        <f t="shared" ref="DC520" si="1382">IF(DC517="grey","grey","")</f>
        <v>grey</v>
      </c>
      <c r="DD520" s="1154"/>
      <c r="DE520" s="1153" t="str">
        <f t="shared" ref="DE520" si="1383">IF(DE517="grey","grey","")</f>
        <v>grey</v>
      </c>
      <c r="DF520" s="1154"/>
      <c r="DG520" s="1153" t="str">
        <f t="shared" ref="DG520" si="1384">IF(DG517="grey","grey","")</f>
        <v>grey</v>
      </c>
      <c r="DH520" s="1154"/>
      <c r="DI520" s="1153" t="str">
        <f t="shared" ref="DI520" si="1385">IF(DI517="grey","grey","")</f>
        <v>grey</v>
      </c>
      <c r="DJ520" s="1154"/>
      <c r="DK520" s="1153" t="str">
        <f t="shared" ref="DK520" si="1386">IF(DK517="grey","grey","")</f>
        <v>grey</v>
      </c>
      <c r="DL520" s="1154"/>
      <c r="DM520" s="22" t="str">
        <f>IFERROR(INDEX(内線情報!$BL$5:$BL$41,MATCH(R520,内線情報!$AI$5:$AI$43,0),1),"")</f>
        <v/>
      </c>
      <c r="DN520" s="22">
        <f>IF(MAX($DM520:$DM546)&gt;0,MAX($DM520:$DM546),36)</f>
        <v>36</v>
      </c>
      <c r="DV520" s="1153" t="str">
        <f>IF(B518="IK",BQ520,IF(B518="NK",BS520,""))</f>
        <v/>
      </c>
      <c r="DW520" s="1154"/>
      <c r="DX520" s="1155" t="str">
        <f>IF(D518="IK",BU520,IF(D518="NK",BW520,""))</f>
        <v/>
      </c>
      <c r="DY520" s="1156"/>
      <c r="DZ520" s="1155" t="str">
        <f>IF(F518="IK",BY520,IF(F518="NK",CA520,""))</f>
        <v/>
      </c>
      <c r="EA520" s="1156"/>
      <c r="EB520" s="1155" t="str">
        <f>IF(H518="IK",CC520,IF(H518="NK",CE520,""))</f>
        <v/>
      </c>
      <c r="EC520" s="1156"/>
      <c r="ED520" s="1155" t="str">
        <f>IF(J518="IK",CG520,IF(J518="NK",CI520,""))</f>
        <v/>
      </c>
      <c r="EE520" s="1156"/>
      <c r="EF520" s="1155" t="str">
        <f>IF(L518="IK",CK520,IF(L518="NK",CM520,""))</f>
        <v/>
      </c>
      <c r="EG520" s="1156"/>
      <c r="ET520" s="1153"/>
      <c r="EU520" s="1154"/>
      <c r="EV520" s="1153"/>
      <c r="EW520" s="1154"/>
      <c r="EX520" s="1153"/>
      <c r="EY520" s="1154"/>
      <c r="EZ520" s="1153"/>
      <c r="FA520" s="1154"/>
      <c r="FB520" s="1153"/>
      <c r="FC520" s="1154"/>
      <c r="FD520" s="1153"/>
      <c r="FE520" s="1154"/>
      <c r="FF520" s="411"/>
      <c r="FG520" s="411"/>
      <c r="FH520" s="411"/>
      <c r="FI520" s="411"/>
      <c r="FJ520" s="411"/>
      <c r="FK520" s="411"/>
      <c r="FL520" s="411"/>
      <c r="FM520" s="411"/>
      <c r="FN520" s="411"/>
      <c r="FO520" s="411"/>
      <c r="FP520" s="411"/>
      <c r="FQ520" s="411"/>
      <c r="FR520" s="1153"/>
      <c r="FS520" s="1154"/>
      <c r="FT520" s="1153"/>
      <c r="FU520" s="1154"/>
      <c r="FV520" s="1153"/>
      <c r="FW520" s="1154"/>
      <c r="FX520" s="1153"/>
      <c r="FY520" s="1154"/>
      <c r="FZ520" s="1153"/>
      <c r="GA520" s="1154"/>
      <c r="GB520" s="1153"/>
      <c r="GC520" s="1154"/>
      <c r="GE520" s="1171"/>
      <c r="GF520" s="1171"/>
      <c r="GG520" s="1169"/>
      <c r="GH520" s="1171"/>
      <c r="GI520" s="1142"/>
      <c r="GJ520" s="1143"/>
      <c r="GK520" s="1143"/>
      <c r="GL520" s="1143"/>
      <c r="GM520" s="1143"/>
      <c r="GN520" s="1143"/>
      <c r="GO520" s="1143"/>
      <c r="GP520" s="1143"/>
      <c r="GQ520" s="1143"/>
      <c r="GR520" s="1143"/>
      <c r="GS520" s="1143"/>
      <c r="GT520" s="1143"/>
      <c r="GU520" s="1143"/>
      <c r="GV520" s="1143"/>
      <c r="GW520" s="1143"/>
      <c r="GX520" s="1143"/>
      <c r="GY520" s="1143"/>
      <c r="GZ520" s="1143"/>
      <c r="HA520" s="1143"/>
      <c r="HB520" s="1143"/>
      <c r="HC520" s="1143"/>
      <c r="HD520" s="1143"/>
      <c r="HE520" s="1143"/>
      <c r="HF520" s="1143"/>
      <c r="HG520" s="1143"/>
      <c r="HH520" s="1143"/>
      <c r="HI520" s="1143"/>
      <c r="HJ520" s="1143"/>
      <c r="HK520" s="1143"/>
      <c r="HL520" s="1143"/>
      <c r="HM520" s="1143"/>
      <c r="HN520" s="1143"/>
      <c r="HO520" s="1143"/>
      <c r="HP520" s="1143"/>
      <c r="HQ520" s="1143"/>
      <c r="HR520" s="1144"/>
      <c r="HS520" s="1169"/>
      <c r="HT520" s="1171"/>
      <c r="HU520" s="1169"/>
    </row>
    <row r="521" spans="2:229">
      <c r="B521" s="1184" t="s">
        <v>1318</v>
      </c>
      <c r="C521" s="1185"/>
      <c r="D521" s="1182" t="s">
        <v>1318</v>
      </c>
      <c r="E521" s="1183"/>
      <c r="F521" s="1184" t="s">
        <v>1318</v>
      </c>
      <c r="G521" s="1185"/>
      <c r="H521" s="1182" t="s">
        <v>1318</v>
      </c>
      <c r="I521" s="1183"/>
      <c r="J521" s="1184" t="s">
        <v>1318</v>
      </c>
      <c r="K521" s="1185"/>
      <c r="L521" s="1182" t="s">
        <v>1318</v>
      </c>
      <c r="M521" s="1183"/>
      <c r="N521" s="30"/>
      <c r="O521" s="1151">
        <v>1</v>
      </c>
      <c r="P521" s="1151" t="str">
        <f>IFERROR(INDEX(内線情報!$C$5:$C$54,MATCH($Q521,内線情報!$B$5:$B$54,0)),"")&amp;""</f>
        <v/>
      </c>
      <c r="Q521" s="1160"/>
      <c r="R521" s="1151" t="str">
        <f>IFERROR(INDEX(内線情報!$D$5:$D$54,MATCH($Q521,内線情報!$B$5:$B$54,0)),"")&amp;""</f>
        <v/>
      </c>
      <c r="S521" s="634" t="s">
        <v>643</v>
      </c>
      <c r="T521" s="634" t="s">
        <v>643</v>
      </c>
      <c r="U521" s="634" t="s">
        <v>643</v>
      </c>
      <c r="V521" s="634" t="s">
        <v>643</v>
      </c>
      <c r="W521" s="634" t="s">
        <v>643</v>
      </c>
      <c r="X521" s="634" t="s">
        <v>643</v>
      </c>
      <c r="Y521" s="634" t="s">
        <v>643</v>
      </c>
      <c r="Z521" s="634" t="s">
        <v>643</v>
      </c>
      <c r="AA521" s="634" t="s">
        <v>643</v>
      </c>
      <c r="AB521" s="634" t="s">
        <v>643</v>
      </c>
      <c r="AC521" s="634" t="s">
        <v>643</v>
      </c>
      <c r="AD521" s="634" t="s">
        <v>643</v>
      </c>
      <c r="AE521" s="634" t="s">
        <v>643</v>
      </c>
      <c r="AF521" s="634" t="s">
        <v>643</v>
      </c>
      <c r="AG521" s="634" t="s">
        <v>643</v>
      </c>
      <c r="AH521" s="634" t="s">
        <v>643</v>
      </c>
      <c r="AI521" s="634" t="s">
        <v>643</v>
      </c>
      <c r="AJ521" s="634" t="s">
        <v>643</v>
      </c>
      <c r="AK521" s="634" t="s">
        <v>643</v>
      </c>
      <c r="AL521" s="634" t="s">
        <v>643</v>
      </c>
      <c r="AM521" s="634" t="s">
        <v>643</v>
      </c>
      <c r="AN521" s="634" t="s">
        <v>643</v>
      </c>
      <c r="AO521" s="634" t="s">
        <v>643</v>
      </c>
      <c r="AP521" s="634" t="s">
        <v>643</v>
      </c>
      <c r="AQ521" s="634" t="s">
        <v>643</v>
      </c>
      <c r="AR521" s="634" t="s">
        <v>643</v>
      </c>
      <c r="AS521" s="634" t="s">
        <v>643</v>
      </c>
      <c r="AT521" s="634" t="s">
        <v>643</v>
      </c>
      <c r="AU521" s="634" t="s">
        <v>643</v>
      </c>
      <c r="AV521" s="634" t="s">
        <v>643</v>
      </c>
      <c r="AW521" s="634" t="s">
        <v>643</v>
      </c>
      <c r="AX521" s="634" t="s">
        <v>643</v>
      </c>
      <c r="AY521" s="634" t="s">
        <v>643</v>
      </c>
      <c r="AZ521" s="634" t="s">
        <v>643</v>
      </c>
      <c r="BA521" s="634" t="s">
        <v>643</v>
      </c>
      <c r="BB521" s="634" t="s">
        <v>643</v>
      </c>
      <c r="BC521" s="1178" t="s">
        <v>643</v>
      </c>
      <c r="BD521" s="1151" t="str">
        <f>IFERROR(IF(Q521="","",IF(ISBLANK(INDEX(内線情報!$G$5:$G$54,Q521)),1,DS521)),"")&amp;""</f>
        <v/>
      </c>
      <c r="BE521" s="1180"/>
      <c r="BW521" s="50"/>
      <c r="CH521" s="50"/>
      <c r="CI521" s="50"/>
      <c r="DA521" s="1153" t="str">
        <f>IF(DA517="grey","grey",IF(AND(B518&lt;&gt;$BG$7,B518&lt;&gt;$BG$9,B518&lt;&gt;$BG$13,B518&lt;&gt;$BG$12),"grey",IF(B521="","yellow",IF(COUNTIF($CN$6:$CN$32,B521)&gt;0,"","red"))))</f>
        <v>grey</v>
      </c>
      <c r="DB521" s="1154"/>
      <c r="DC521" s="1153" t="str">
        <f>IF(DC517="grey","grey",IF(AND(D518&lt;&gt;$BG$7,D518&lt;&gt;$BG$9,D518&lt;&gt;$BG$13,D518&lt;&gt;$BG$12),"grey",IF(D521="","yellow",IF(COUNTIF($CN$6:$CN$32,D521)&gt;0,"","red"))))</f>
        <v>grey</v>
      </c>
      <c r="DD521" s="1154"/>
      <c r="DE521" s="1153" t="str">
        <f>IF(DE517="grey","grey",IF(AND(F518&lt;&gt;$BG$7,F518&lt;&gt;$BG$9,F518&lt;&gt;$BG$13,F518&lt;&gt;$BG$12),"grey",IF(F521="","yellow",IF(COUNTIF($CN$6:$CN$32,F521)&gt;0,"","red"))))</f>
        <v>grey</v>
      </c>
      <c r="DF521" s="1154"/>
      <c r="DG521" s="1153" t="str">
        <f>IF(DG517="grey","grey",IF(AND(H518&lt;&gt;$BG$7,H518&lt;&gt;$BG$9,H518&lt;&gt;$BG$13,H518&lt;&gt;$BG$12),"grey",IF(H521="","yellow",IF(COUNTIF($CN$6:$CN$32,H521)&gt;0,"","red"))))</f>
        <v>grey</v>
      </c>
      <c r="DH521" s="1154"/>
      <c r="DI521" s="1153" t="str">
        <f>IF(DI517="grey","grey",IF(AND(J518&lt;&gt;$BG$7,J518&lt;&gt;$BG$9,J518&lt;&gt;$BG$13,J518&lt;&gt;$BG$12),"grey",IF(J521="","yellow",IF(COUNTIF($CN$6:$CN$32,J521)&gt;0,"","red"))))</f>
        <v>grey</v>
      </c>
      <c r="DJ521" s="1154"/>
      <c r="DK521" s="1153" t="str">
        <f>IF(DK517="grey","grey",IF(AND(L518&lt;&gt;$BG$7,L518&lt;&gt;$BG$9,L518&lt;&gt;$BG$13,L518&lt;&gt;$BG$12),"grey",IF(L521="","yellow",IF(COUNTIF($CN$6:$CN$32,L521)&gt;0,"","red"))))</f>
        <v>grey</v>
      </c>
      <c r="DL521" s="1154"/>
      <c r="DM521" s="22" t="str">
        <f>IFERROR(INDEX(内線情報!$BL$5:$BL$41,MATCH(R521,内線情報!$AI$5:$AI$43,0),1),"")</f>
        <v/>
      </c>
      <c r="DS521" s="1141" t="e">
        <f>INDEX(内線情報!$G$5:$G$54,MATCH(Q521,DK,0))</f>
        <v>#N/A</v>
      </c>
      <c r="DV521" s="1153"/>
      <c r="DW521" s="1154"/>
      <c r="DX521" s="1153"/>
      <c r="DY521" s="1154"/>
      <c r="DZ521" s="1153"/>
      <c r="EA521" s="1154"/>
      <c r="EB521" s="1153"/>
      <c r="EC521" s="1154"/>
      <c r="ED521" s="1153"/>
      <c r="EE521" s="1154"/>
      <c r="EF521" s="1153"/>
      <c r="EG521" s="1154"/>
      <c r="ET521" s="1153"/>
      <c r="EU521" s="1154"/>
      <c r="EV521" s="1153"/>
      <c r="EW521" s="1154"/>
      <c r="EX521" s="1153"/>
      <c r="EY521" s="1154"/>
      <c r="EZ521" s="1153"/>
      <c r="FA521" s="1154"/>
      <c r="FB521" s="1153"/>
      <c r="FC521" s="1154"/>
      <c r="FD521" s="1153"/>
      <c r="FE521" s="1154"/>
      <c r="FF521" s="411"/>
      <c r="FG521" s="411"/>
      <c r="FH521" s="411"/>
      <c r="FI521" s="411"/>
      <c r="FJ521" s="411"/>
      <c r="FK521" s="411"/>
      <c r="FL521" s="411"/>
      <c r="FM521" s="411"/>
      <c r="FN521" s="411"/>
      <c r="FO521" s="411"/>
      <c r="FP521" s="411"/>
      <c r="FQ521" s="411"/>
      <c r="FR521" s="1153"/>
      <c r="FS521" s="1154"/>
      <c r="FT521" s="1153"/>
      <c r="FU521" s="1154"/>
      <c r="FV521" s="1153"/>
      <c r="FW521" s="1154"/>
      <c r="FX521" s="1153"/>
      <c r="FY521" s="1154"/>
      <c r="FZ521" s="1153"/>
      <c r="GA521" s="1154"/>
      <c r="GB521" s="1153"/>
      <c r="GC521" s="1154"/>
      <c r="GE521" s="1151" t="str">
        <f>IF($GF521="grey","grey","")</f>
        <v>grey</v>
      </c>
      <c r="GF521" s="1151" t="str">
        <f>IF($GG521="grey","grey","")</f>
        <v>grey</v>
      </c>
      <c r="GG521" s="1160" t="str">
        <f>IF(Q521="","grey",IF(COUNTIF(Q:Q,Q521)&gt;1,"red",IF(COUNTIF(_DK,Q521)&gt;0,"","red")))</f>
        <v>grey</v>
      </c>
      <c r="GH521" s="1151" t="str">
        <f>IF($GF521="grey","grey","")</f>
        <v>grey</v>
      </c>
      <c r="GI521" s="633" t="str">
        <f t="shared" ref="GI521:HR521" si="1387">IF(GI518="grey","grey",IF($GG521="grey","grey",IF(S521="","yellow",IF(COUNTIF($CT$6:$CT$21,S521)&gt;0,"","red"))))</f>
        <v>grey</v>
      </c>
      <c r="GJ521" s="633" t="str">
        <f t="shared" si="1387"/>
        <v>grey</v>
      </c>
      <c r="GK521" s="633" t="str">
        <f t="shared" si="1387"/>
        <v>grey</v>
      </c>
      <c r="GL521" s="633" t="str">
        <f t="shared" si="1387"/>
        <v>grey</v>
      </c>
      <c r="GM521" s="633" t="str">
        <f t="shared" si="1387"/>
        <v>grey</v>
      </c>
      <c r="GN521" s="633" t="str">
        <f t="shared" si="1387"/>
        <v>grey</v>
      </c>
      <c r="GO521" s="633" t="str">
        <f t="shared" si="1387"/>
        <v>grey</v>
      </c>
      <c r="GP521" s="633" t="str">
        <f t="shared" si="1387"/>
        <v>grey</v>
      </c>
      <c r="GQ521" s="633" t="str">
        <f t="shared" si="1387"/>
        <v>grey</v>
      </c>
      <c r="GR521" s="633" t="str">
        <f t="shared" si="1387"/>
        <v>grey</v>
      </c>
      <c r="GS521" s="633" t="str">
        <f t="shared" si="1387"/>
        <v>grey</v>
      </c>
      <c r="GT521" s="633" t="str">
        <f t="shared" si="1387"/>
        <v>grey</v>
      </c>
      <c r="GU521" s="633" t="str">
        <f t="shared" si="1387"/>
        <v>grey</v>
      </c>
      <c r="GV521" s="633" t="str">
        <f t="shared" si="1387"/>
        <v>grey</v>
      </c>
      <c r="GW521" s="633" t="str">
        <f t="shared" si="1387"/>
        <v>grey</v>
      </c>
      <c r="GX521" s="633" t="str">
        <f t="shared" si="1387"/>
        <v>grey</v>
      </c>
      <c r="GY521" s="633" t="str">
        <f t="shared" si="1387"/>
        <v>grey</v>
      </c>
      <c r="GZ521" s="633" t="str">
        <f t="shared" si="1387"/>
        <v>grey</v>
      </c>
      <c r="HA521" s="633" t="str">
        <f t="shared" si="1387"/>
        <v>grey</v>
      </c>
      <c r="HB521" s="633" t="str">
        <f t="shared" si="1387"/>
        <v>grey</v>
      </c>
      <c r="HC521" s="633" t="str">
        <f t="shared" si="1387"/>
        <v>grey</v>
      </c>
      <c r="HD521" s="633" t="str">
        <f t="shared" si="1387"/>
        <v>grey</v>
      </c>
      <c r="HE521" s="633" t="str">
        <f t="shared" si="1387"/>
        <v>grey</v>
      </c>
      <c r="HF521" s="633" t="str">
        <f t="shared" si="1387"/>
        <v>grey</v>
      </c>
      <c r="HG521" s="633" t="str">
        <f t="shared" si="1387"/>
        <v>grey</v>
      </c>
      <c r="HH521" s="633" t="str">
        <f t="shared" si="1387"/>
        <v>grey</v>
      </c>
      <c r="HI521" s="633" t="str">
        <f t="shared" si="1387"/>
        <v>grey</v>
      </c>
      <c r="HJ521" s="633" t="str">
        <f t="shared" si="1387"/>
        <v>grey</v>
      </c>
      <c r="HK521" s="633" t="str">
        <f t="shared" si="1387"/>
        <v>grey</v>
      </c>
      <c r="HL521" s="633" t="str">
        <f t="shared" si="1387"/>
        <v>grey</v>
      </c>
      <c r="HM521" s="633" t="str">
        <f t="shared" si="1387"/>
        <v>grey</v>
      </c>
      <c r="HN521" s="633" t="str">
        <f t="shared" si="1387"/>
        <v>grey</v>
      </c>
      <c r="HO521" s="633" t="str">
        <f t="shared" si="1387"/>
        <v>grey</v>
      </c>
      <c r="HP521" s="633" t="str">
        <f t="shared" si="1387"/>
        <v>grey</v>
      </c>
      <c r="HQ521" s="633" t="str">
        <f t="shared" si="1387"/>
        <v>grey</v>
      </c>
      <c r="HR521" s="633" t="str">
        <f t="shared" si="1387"/>
        <v>grey</v>
      </c>
      <c r="HS521" s="1162" t="str">
        <f>IF($GG521="grey","grey",IF(BC521="","",IF(COUNTIF($CV$6:$CV$7,BC521)&gt;0,"","red")))</f>
        <v>grey</v>
      </c>
      <c r="HT521" s="1151" t="str">
        <f>IF($GG521="grey","grey","")</f>
        <v>grey</v>
      </c>
      <c r="HU521" s="1160" t="str">
        <f>IF($GG521="grey","grey","")</f>
        <v>grey</v>
      </c>
    </row>
    <row r="522" spans="2:229">
      <c r="B522" s="1186" t="s">
        <v>291</v>
      </c>
      <c r="C522" s="1187"/>
      <c r="D522" s="1186" t="s">
        <v>292</v>
      </c>
      <c r="E522" s="1187"/>
      <c r="F522" s="1186" t="s">
        <v>293</v>
      </c>
      <c r="G522" s="1187"/>
      <c r="H522" s="1186" t="s">
        <v>294</v>
      </c>
      <c r="I522" s="1187"/>
      <c r="J522" s="1186" t="s">
        <v>295</v>
      </c>
      <c r="K522" s="1187"/>
      <c r="L522" s="1186" t="s">
        <v>296</v>
      </c>
      <c r="M522" s="1187"/>
      <c r="N522" s="30"/>
      <c r="O522" s="1152"/>
      <c r="P522" s="1152"/>
      <c r="Q522" s="1161"/>
      <c r="R522" s="1152"/>
      <c r="S522" s="635" t="s">
        <v>643</v>
      </c>
      <c r="T522" s="635" t="s">
        <v>643</v>
      </c>
      <c r="U522" s="635" t="s">
        <v>643</v>
      </c>
      <c r="V522" s="635" t="s">
        <v>643</v>
      </c>
      <c r="W522" s="635" t="s">
        <v>643</v>
      </c>
      <c r="X522" s="635" t="s">
        <v>643</v>
      </c>
      <c r="Y522" s="635" t="s">
        <v>643</v>
      </c>
      <c r="Z522" s="635" t="s">
        <v>643</v>
      </c>
      <c r="AA522" s="635" t="s">
        <v>643</v>
      </c>
      <c r="AB522" s="635" t="s">
        <v>643</v>
      </c>
      <c r="AC522" s="635" t="s">
        <v>643</v>
      </c>
      <c r="AD522" s="635" t="s">
        <v>643</v>
      </c>
      <c r="AE522" s="635" t="s">
        <v>643</v>
      </c>
      <c r="AF522" s="635" t="s">
        <v>643</v>
      </c>
      <c r="AG522" s="635" t="s">
        <v>643</v>
      </c>
      <c r="AH522" s="635" t="s">
        <v>643</v>
      </c>
      <c r="AI522" s="635" t="s">
        <v>643</v>
      </c>
      <c r="AJ522" s="635" t="s">
        <v>643</v>
      </c>
      <c r="AK522" s="635" t="s">
        <v>643</v>
      </c>
      <c r="AL522" s="635" t="s">
        <v>643</v>
      </c>
      <c r="AM522" s="635" t="s">
        <v>643</v>
      </c>
      <c r="AN522" s="635" t="s">
        <v>643</v>
      </c>
      <c r="AO522" s="635" t="s">
        <v>643</v>
      </c>
      <c r="AP522" s="635" t="s">
        <v>643</v>
      </c>
      <c r="AQ522" s="635" t="s">
        <v>643</v>
      </c>
      <c r="AR522" s="635" t="s">
        <v>643</v>
      </c>
      <c r="AS522" s="635" t="s">
        <v>643</v>
      </c>
      <c r="AT522" s="635" t="s">
        <v>643</v>
      </c>
      <c r="AU522" s="635" t="s">
        <v>643</v>
      </c>
      <c r="AV522" s="635" t="s">
        <v>643</v>
      </c>
      <c r="AW522" s="635" t="s">
        <v>643</v>
      </c>
      <c r="AX522" s="635" t="s">
        <v>643</v>
      </c>
      <c r="AY522" s="635" t="s">
        <v>643</v>
      </c>
      <c r="AZ522" s="635" t="s">
        <v>643</v>
      </c>
      <c r="BA522" s="635" t="s">
        <v>643</v>
      </c>
      <c r="BB522" s="635" t="s">
        <v>643</v>
      </c>
      <c r="BC522" s="1179"/>
      <c r="BD522" s="1152"/>
      <c r="BE522" s="1181"/>
      <c r="BQ522" s="52"/>
      <c r="BS522" s="52"/>
      <c r="BU522" s="52"/>
      <c r="BV522" s="50"/>
      <c r="BW522" s="52"/>
      <c r="BY522" s="52"/>
      <c r="CA522" s="52"/>
      <c r="CC522" s="52"/>
      <c r="CE522" s="52"/>
      <c r="CG522" s="52"/>
      <c r="CH522" s="50"/>
      <c r="CI522" s="52"/>
      <c r="CK522" s="52"/>
      <c r="CM522" s="52"/>
      <c r="DA522" s="1166" t="str">
        <f>IFERROR(IF(COUNT(Q521:Q546)&gt;0,IF($DN520&lt;8,"grey",B522),"grey"),B522)</f>
        <v>grey</v>
      </c>
      <c r="DB522" s="1167"/>
      <c r="DC522" s="1166" t="str">
        <f>IFERROR(IF(COUNT(Q521:Q546)&gt;0,IF($DN520&lt;8,"grey",D522),"grey"),D522)</f>
        <v>grey</v>
      </c>
      <c r="DD522" s="1167"/>
      <c r="DE522" s="1166" t="str">
        <f>IFERROR(IF(COUNT(Q521:Q546)&gt;0,IF($DN520&lt;18,"grey",F522),"grey"),F522)</f>
        <v>grey</v>
      </c>
      <c r="DF522" s="1167"/>
      <c r="DG522" s="1166" t="str">
        <f>IFERROR(IF(COUNT(Q521:Q546)&gt;0,IF($DN520&lt;18,"grey",H522),"grey"),H522)</f>
        <v>grey</v>
      </c>
      <c r="DH522" s="1167"/>
      <c r="DI522" s="1166" t="str">
        <f>IFERROR(IF(COUNT(Q521:Q546)&gt;0,IF($DN520&lt;18,"grey",J522),"grey"),J522)</f>
        <v>grey</v>
      </c>
      <c r="DJ522" s="1167"/>
      <c r="DK522" s="1166" t="str">
        <f>IFERROR(IF(COUNT(Q521:Q546)&gt;0,IF($DN520&lt;18,"grey",L522),"grey"),L522)</f>
        <v>grey</v>
      </c>
      <c r="DL522" s="1167"/>
      <c r="DM522" s="22" t="str">
        <f>IFERROR(INDEX(内線情報!$BL$5:$BL$41,MATCH(R522,内線情報!$AI$5:$AI$43,0),1),"")</f>
        <v/>
      </c>
      <c r="DS522" s="1141"/>
      <c r="DV522" s="1166"/>
      <c r="DW522" s="1167"/>
      <c r="DX522" s="1166"/>
      <c r="DY522" s="1167"/>
      <c r="DZ522" s="1166"/>
      <c r="EA522" s="1167"/>
      <c r="EB522" s="1166"/>
      <c r="EC522" s="1167"/>
      <c r="ED522" s="1166"/>
      <c r="EE522" s="1167"/>
      <c r="EF522" s="1166"/>
      <c r="EG522" s="1167"/>
      <c r="ET522" s="1166"/>
      <c r="EU522" s="1167"/>
      <c r="EV522" s="1166"/>
      <c r="EW522" s="1167"/>
      <c r="EX522" s="1166"/>
      <c r="EY522" s="1167"/>
      <c r="EZ522" s="1166"/>
      <c r="FA522" s="1167"/>
      <c r="FB522" s="1166"/>
      <c r="FC522" s="1167"/>
      <c r="FD522" s="1166"/>
      <c r="FE522" s="1167"/>
      <c r="FF522" s="420"/>
      <c r="FG522" s="420"/>
      <c r="FH522" s="420"/>
      <c r="FI522" s="420"/>
      <c r="FJ522" s="420"/>
      <c r="FK522" s="420"/>
      <c r="FL522" s="420"/>
      <c r="FM522" s="420"/>
      <c r="FN522" s="420"/>
      <c r="FO522" s="420"/>
      <c r="FP522" s="420"/>
      <c r="FQ522" s="420"/>
      <c r="FR522" s="1166"/>
      <c r="FS522" s="1167"/>
      <c r="FT522" s="1166"/>
      <c r="FU522" s="1167"/>
      <c r="FV522" s="1166"/>
      <c r="FW522" s="1167"/>
      <c r="FX522" s="1166"/>
      <c r="FY522" s="1167"/>
      <c r="FZ522" s="1166"/>
      <c r="GA522" s="1167"/>
      <c r="GB522" s="1166"/>
      <c r="GC522" s="1167"/>
      <c r="GE522" s="1152"/>
      <c r="GF522" s="1152"/>
      <c r="GG522" s="1161"/>
      <c r="GH522" s="1152"/>
      <c r="GI522" s="633" t="str">
        <f t="shared" ref="GI522:HR522" si="1388">IF(GI518="grey","grey",IF($GG521="grey","grey",IF(S522="","yellow",IF(COUNTIF($CW$6:$CW$7,S522)&gt;0,"","red"))))</f>
        <v>grey</v>
      </c>
      <c r="GJ522" s="633" t="str">
        <f t="shared" si="1388"/>
        <v>grey</v>
      </c>
      <c r="GK522" s="633" t="str">
        <f t="shared" si="1388"/>
        <v>grey</v>
      </c>
      <c r="GL522" s="633" t="str">
        <f t="shared" si="1388"/>
        <v>grey</v>
      </c>
      <c r="GM522" s="633" t="str">
        <f t="shared" si="1388"/>
        <v>grey</v>
      </c>
      <c r="GN522" s="633" t="str">
        <f t="shared" si="1388"/>
        <v>grey</v>
      </c>
      <c r="GO522" s="633" t="str">
        <f t="shared" si="1388"/>
        <v>grey</v>
      </c>
      <c r="GP522" s="633" t="str">
        <f t="shared" si="1388"/>
        <v>grey</v>
      </c>
      <c r="GQ522" s="633" t="str">
        <f t="shared" si="1388"/>
        <v>grey</v>
      </c>
      <c r="GR522" s="633" t="str">
        <f t="shared" si="1388"/>
        <v>grey</v>
      </c>
      <c r="GS522" s="633" t="str">
        <f t="shared" si="1388"/>
        <v>grey</v>
      </c>
      <c r="GT522" s="633" t="str">
        <f t="shared" si="1388"/>
        <v>grey</v>
      </c>
      <c r="GU522" s="633" t="str">
        <f t="shared" si="1388"/>
        <v>grey</v>
      </c>
      <c r="GV522" s="633" t="str">
        <f t="shared" si="1388"/>
        <v>grey</v>
      </c>
      <c r="GW522" s="633" t="str">
        <f t="shared" si="1388"/>
        <v>grey</v>
      </c>
      <c r="GX522" s="633" t="str">
        <f t="shared" si="1388"/>
        <v>grey</v>
      </c>
      <c r="GY522" s="633" t="str">
        <f t="shared" si="1388"/>
        <v>grey</v>
      </c>
      <c r="GZ522" s="633" t="str">
        <f t="shared" si="1388"/>
        <v>grey</v>
      </c>
      <c r="HA522" s="633" t="str">
        <f t="shared" si="1388"/>
        <v>grey</v>
      </c>
      <c r="HB522" s="633" t="str">
        <f t="shared" si="1388"/>
        <v>grey</v>
      </c>
      <c r="HC522" s="633" t="str">
        <f t="shared" si="1388"/>
        <v>grey</v>
      </c>
      <c r="HD522" s="633" t="str">
        <f t="shared" si="1388"/>
        <v>grey</v>
      </c>
      <c r="HE522" s="633" t="str">
        <f t="shared" si="1388"/>
        <v>grey</v>
      </c>
      <c r="HF522" s="633" t="str">
        <f t="shared" si="1388"/>
        <v>grey</v>
      </c>
      <c r="HG522" s="633" t="str">
        <f t="shared" si="1388"/>
        <v>grey</v>
      </c>
      <c r="HH522" s="633" t="str">
        <f t="shared" si="1388"/>
        <v>grey</v>
      </c>
      <c r="HI522" s="633" t="str">
        <f t="shared" si="1388"/>
        <v>grey</v>
      </c>
      <c r="HJ522" s="633" t="str">
        <f t="shared" si="1388"/>
        <v>grey</v>
      </c>
      <c r="HK522" s="633" t="str">
        <f t="shared" si="1388"/>
        <v>grey</v>
      </c>
      <c r="HL522" s="633" t="str">
        <f t="shared" si="1388"/>
        <v>grey</v>
      </c>
      <c r="HM522" s="633" t="str">
        <f t="shared" si="1388"/>
        <v>grey</v>
      </c>
      <c r="HN522" s="633" t="str">
        <f t="shared" si="1388"/>
        <v>grey</v>
      </c>
      <c r="HO522" s="633" t="str">
        <f t="shared" si="1388"/>
        <v>grey</v>
      </c>
      <c r="HP522" s="633" t="str">
        <f t="shared" si="1388"/>
        <v>grey</v>
      </c>
      <c r="HQ522" s="633" t="str">
        <f t="shared" si="1388"/>
        <v>grey</v>
      </c>
      <c r="HR522" s="633" t="str">
        <f t="shared" si="1388"/>
        <v>grey</v>
      </c>
      <c r="HS522" s="1163"/>
      <c r="HT522" s="1152"/>
      <c r="HU522" s="1161"/>
    </row>
    <row r="523" spans="2:229">
      <c r="B523" s="34" t="s">
        <v>57</v>
      </c>
      <c r="C523" s="35"/>
      <c r="D523" s="34" t="s">
        <v>57</v>
      </c>
      <c r="E523" s="35"/>
      <c r="F523" s="34" t="s">
        <v>57</v>
      </c>
      <c r="G523" s="35"/>
      <c r="H523" s="34" t="s">
        <v>57</v>
      </c>
      <c r="I523" s="35"/>
      <c r="J523" s="34" t="s">
        <v>57</v>
      </c>
      <c r="K523" s="35"/>
      <c r="L523" s="34" t="s">
        <v>57</v>
      </c>
      <c r="M523" s="35"/>
      <c r="N523" s="30"/>
      <c r="O523" s="1151">
        <v>2</v>
      </c>
      <c r="P523" s="1151" t="str">
        <f>IFERROR(INDEX(内線情報!$C$5:$C$54,MATCH($Q523,内線情報!$B$5:$B$54,0)),"")&amp;""</f>
        <v/>
      </c>
      <c r="Q523" s="1160"/>
      <c r="R523" s="1151" t="str">
        <f>IFERROR(INDEX(内線情報!$D$5:$D$54,MATCH($Q523,内線情報!$B$5:$B$54,0)),"")&amp;""</f>
        <v/>
      </c>
      <c r="S523" s="634" t="s">
        <v>643</v>
      </c>
      <c r="T523" s="634" t="s">
        <v>643</v>
      </c>
      <c r="U523" s="634" t="s">
        <v>643</v>
      </c>
      <c r="V523" s="634" t="s">
        <v>643</v>
      </c>
      <c r="W523" s="634" t="s">
        <v>643</v>
      </c>
      <c r="X523" s="634" t="s">
        <v>643</v>
      </c>
      <c r="Y523" s="634" t="s">
        <v>643</v>
      </c>
      <c r="Z523" s="634" t="s">
        <v>643</v>
      </c>
      <c r="AA523" s="634" t="s">
        <v>643</v>
      </c>
      <c r="AB523" s="634" t="s">
        <v>643</v>
      </c>
      <c r="AC523" s="634" t="s">
        <v>643</v>
      </c>
      <c r="AD523" s="634" t="s">
        <v>643</v>
      </c>
      <c r="AE523" s="634" t="s">
        <v>643</v>
      </c>
      <c r="AF523" s="634" t="s">
        <v>643</v>
      </c>
      <c r="AG523" s="634" t="s">
        <v>643</v>
      </c>
      <c r="AH523" s="634" t="s">
        <v>643</v>
      </c>
      <c r="AI523" s="634" t="s">
        <v>643</v>
      </c>
      <c r="AJ523" s="634" t="s">
        <v>643</v>
      </c>
      <c r="AK523" s="634" t="s">
        <v>643</v>
      </c>
      <c r="AL523" s="634" t="s">
        <v>643</v>
      </c>
      <c r="AM523" s="634" t="s">
        <v>643</v>
      </c>
      <c r="AN523" s="634" t="s">
        <v>643</v>
      </c>
      <c r="AO523" s="634" t="s">
        <v>643</v>
      </c>
      <c r="AP523" s="634" t="s">
        <v>643</v>
      </c>
      <c r="AQ523" s="634" t="s">
        <v>643</v>
      </c>
      <c r="AR523" s="634" t="s">
        <v>643</v>
      </c>
      <c r="AS523" s="634" t="s">
        <v>643</v>
      </c>
      <c r="AT523" s="634" t="s">
        <v>643</v>
      </c>
      <c r="AU523" s="634" t="s">
        <v>643</v>
      </c>
      <c r="AV523" s="634" t="s">
        <v>643</v>
      </c>
      <c r="AW523" s="634" t="s">
        <v>643</v>
      </c>
      <c r="AX523" s="634" t="s">
        <v>643</v>
      </c>
      <c r="AY523" s="634" t="s">
        <v>643</v>
      </c>
      <c r="AZ523" s="634" t="s">
        <v>643</v>
      </c>
      <c r="BA523" s="634" t="s">
        <v>643</v>
      </c>
      <c r="BB523" s="634" t="s">
        <v>643</v>
      </c>
      <c r="BC523" s="1178" t="s">
        <v>643</v>
      </c>
      <c r="BD523" s="1151" t="str">
        <f>IFERROR(IF(Q523="","",IF(ISBLANK(INDEX(内線情報!$G$5:$G$54,Q523)),1,DS523)),"")&amp;""</f>
        <v/>
      </c>
      <c r="BE523" s="1180"/>
      <c r="BU523" s="50"/>
      <c r="BV523" s="50"/>
      <c r="BW523" s="50"/>
      <c r="CG523" s="50"/>
      <c r="CH523" s="50"/>
      <c r="CI523" s="50"/>
      <c r="DA523" s="34" t="str">
        <f>IF(DA522="grey","grey",IF(B523="","yellow",IF(COUNTIF($BG$6:$BG$39,B523)&gt;0,"","red")))</f>
        <v>grey</v>
      </c>
      <c r="DB523" s="35" t="str">
        <f ca="1">IF(DA522="grey","grey",IFERROR(IF(COUNTIF(INDIRECT(B523),SUBSTITUTE(C523,"*","~")),EU523,"red"),IF(AND(C523&lt;&gt;$BG$7,C523&lt;&gt;$BG$8,C523&lt;&gt;$BG$9,C523&lt;&gt;$BG$10,C523&lt;&gt;$BG$11,C523&lt;&gt;$BG$12,C523&lt;&gt;$BG$13),"grey",EU523)))</f>
        <v>grey</v>
      </c>
      <c r="DC523" s="34" t="str">
        <f>IF(DC522="grey","grey",IF(D523="","yellow",IF(COUNTIF($BG$6:$BG$39,D523)&gt;0,"","red")))</f>
        <v>grey</v>
      </c>
      <c r="DD523" s="35" t="str">
        <f ca="1">IF(DC522="grey","grey",IFERROR(IF(COUNTIF(INDIRECT(D523),SUBSTITUTE(E523,"*","~")),EW523,"red"),IF(AND(E523&lt;&gt;$BG$7,E523&lt;&gt;$BG$8,E523&lt;&gt;$BG$9,E523&lt;&gt;$BG$10,E523&lt;&gt;$BG$11,E523&lt;&gt;$BG$12,E523&lt;&gt;$BG$13),"grey",EW523)))</f>
        <v>grey</v>
      </c>
      <c r="DE523" s="34" t="str">
        <f>IF(DE522="grey","grey",IF(F523="","yellow",IF(COUNTIF($BG$6:$BG$39,F523)&gt;0,"","red")))</f>
        <v>grey</v>
      </c>
      <c r="DF523" s="35" t="str">
        <f ca="1">IF(DE522="grey","grey",IFERROR(IF(COUNTIF(INDIRECT(F523),SUBSTITUTE(G523,"*","~")),EY523,"red"),IF(AND(G523&lt;&gt;$BG$7,G523&lt;&gt;$BG$8,G523&lt;&gt;$BG$9,G523&lt;&gt;$BG$10,G523&lt;&gt;$BG$11,G523&lt;&gt;$BG$12,G523&lt;&gt;$BG$13),"grey",EY523)))</f>
        <v>grey</v>
      </c>
      <c r="DG523" s="34" t="str">
        <f>IF(DG522="grey","grey",IF(H523="","yellow",IF(COUNTIF($BG$6:$BG$39,H523)&gt;0,"","red")))</f>
        <v>grey</v>
      </c>
      <c r="DH523" s="35" t="str">
        <f ca="1">IF(DG522="grey","grey",IFERROR(IF(COUNTIF(INDIRECT(H523),SUBSTITUTE(I523,"*","~")),FA523,"red"),IF(AND(I523&lt;&gt;$BG$7,I523&lt;&gt;$BG$8,I523&lt;&gt;$BG$9,I523&lt;&gt;$BG$10,I523&lt;&gt;$BG$11,I523&lt;&gt;$BG$12,I523&lt;&gt;$BG$13),"grey",FA523)))</f>
        <v>grey</v>
      </c>
      <c r="DI523" s="34" t="str">
        <f>IF(DI522="grey","grey",IF(J523="","yellow",IF(COUNTIF($BG$6:$BG$39,J523)&gt;0,"","red")))</f>
        <v>grey</v>
      </c>
      <c r="DJ523" s="35" t="str">
        <f ca="1">IF(DI522="grey","grey",IFERROR(IF(COUNTIF(INDIRECT(J523),SUBSTITUTE(K523,"*","~")),FC523,"red"),IF(AND(K523&lt;&gt;$BG$7,K523&lt;&gt;$BG$8,K523&lt;&gt;$BG$9,K523&lt;&gt;$BG$10,K523&lt;&gt;$BG$11,K523&lt;&gt;$BG$12,K523&lt;&gt;$BG$13),"grey",FC523)))</f>
        <v>grey</v>
      </c>
      <c r="DK523" s="34" t="str">
        <f>IF(DK522="grey","grey",IF(L523="","yellow",IF(COUNTIF($BG$6:$BG$39,L523)&gt;0,"","red")))</f>
        <v>grey</v>
      </c>
      <c r="DL523" s="35" t="str">
        <f ca="1">IF(DK522="grey","grey",IFERROR(IF(COUNTIF(INDIRECT(L523),SUBSTITUTE(M523,"*","~")),FE523,"red"),IF(AND(M523&lt;&gt;$BG$7,M523&lt;&gt;$BG$8,M523&lt;&gt;$BG$9,M523&lt;&gt;$BG$10,M523&lt;&gt;$BG$11,M523&lt;&gt;$BG$12,M523&lt;&gt;$BG$13),"grey",FE523)))</f>
        <v>grey</v>
      </c>
      <c r="DM523" s="22" t="str">
        <f>IFERROR(INDEX(内線情報!$BL$5:$BL$41,MATCH(R523,内線情報!$AI$5:$AI$43,0),1),"")</f>
        <v/>
      </c>
      <c r="DS523" s="1141" t="e">
        <f>INDEX(内線情報!$G$5:$G$54,MATCH(Q523,DK,0))</f>
        <v>#N/A</v>
      </c>
      <c r="DV523" s="34" t="str">
        <f>CONCATENATE(B523,C523)</f>
        <v>未使用</v>
      </c>
      <c r="DW523" s="35"/>
      <c r="DX523" s="34" t="str">
        <f>CONCATENATE(D523,E523)</f>
        <v>未使用</v>
      </c>
      <c r="DY523" s="35"/>
      <c r="DZ523" s="34" t="str">
        <f>CONCATENATE(F523,G523)</f>
        <v>未使用</v>
      </c>
      <c r="EA523" s="35"/>
      <c r="EB523" s="34" t="str">
        <f>CONCATENATE(H523,I523)</f>
        <v>未使用</v>
      </c>
      <c r="EC523" s="35"/>
      <c r="ED523" s="34" t="str">
        <f>CONCATENATE(J523,K523)</f>
        <v>未使用</v>
      </c>
      <c r="EE523" s="35"/>
      <c r="EF523" s="34" t="str">
        <f>CONCATENATE(L523,M523)</f>
        <v>未使用</v>
      </c>
      <c r="EG523" s="35"/>
      <c r="EH523" s="22">
        <f>COUNTIF($DV$6:$EG$34,DV523)</f>
        <v>18</v>
      </c>
      <c r="EJ523" s="22">
        <f>COUNTIF($DV$6:$EG$34,DX523)</f>
        <v>18</v>
      </c>
      <c r="EL523" s="22">
        <f>COUNTIF($DV$6:$EG$34,DZ523)</f>
        <v>18</v>
      </c>
      <c r="EN523" s="22">
        <f>COUNTIF($DV$6:$EG$34,EB523)</f>
        <v>18</v>
      </c>
      <c r="EP523" s="22">
        <f>COUNTIF($DV$6:$EG$34,ED523)</f>
        <v>18</v>
      </c>
      <c r="ER523" s="22">
        <f>COUNTIF($DV$6:$EG$34,EF523)</f>
        <v>18</v>
      </c>
      <c r="ET523" s="34" t="str">
        <f>IF(DV523="未使用","",IF(EH523&lt;2,"","red"))</f>
        <v/>
      </c>
      <c r="EU523" s="35" t="str">
        <f>IF(B523="ボックスキー","",IF(C523="","red",FS523))</f>
        <v>red</v>
      </c>
      <c r="EV523" s="34" t="str">
        <f>IF(DX523="未使用","",IF(EJ523&lt;2,"","red"))</f>
        <v/>
      </c>
      <c r="EW523" s="35" t="str">
        <f>IF(D523="ボックスキー","",IF(E523="","red",FU523))</f>
        <v>red</v>
      </c>
      <c r="EX523" s="34" t="str">
        <f>IF(DZ523="未使用","",IF(EL523&lt;2,"","red"))</f>
        <v/>
      </c>
      <c r="EY523" s="35" t="str">
        <f>IF(F523="ボックスキー","",IF(G523="","red",FW523))</f>
        <v>red</v>
      </c>
      <c r="EZ523" s="34" t="str">
        <f>IF(EB523="未使用","",IF(EN523&lt;2,"","red"))</f>
        <v/>
      </c>
      <c r="FA523" s="35" t="str">
        <f>IF(H523="ボックスキー","",IF(I523="","red",FY523))</f>
        <v>red</v>
      </c>
      <c r="FB523" s="34" t="str">
        <f>IF(ED523="未使用","",IF(EP523&lt;2,"","red"))</f>
        <v/>
      </c>
      <c r="FC523" s="35" t="str">
        <f>IF(J523="ボックスキー","",IF(K523="","red",GA523))</f>
        <v>red</v>
      </c>
      <c r="FD523" s="34" t="str">
        <f>IF(EF523="未使用","",IF(ER523&lt;2,"","red"))</f>
        <v/>
      </c>
      <c r="FE523" s="35" t="str">
        <f>IF(L523="ボックスキー","",IF(M523="","red",GC523))</f>
        <v>red</v>
      </c>
      <c r="FF523" s="419"/>
      <c r="FG523" s="419"/>
      <c r="FH523" s="419"/>
      <c r="FI523" s="419"/>
      <c r="FJ523" s="419"/>
      <c r="FK523" s="419"/>
      <c r="FL523" s="419"/>
      <c r="FM523" s="419"/>
      <c r="FN523" s="419"/>
      <c r="FO523" s="419"/>
      <c r="FP523" s="419"/>
      <c r="FQ523" s="419"/>
      <c r="FR523" s="34"/>
      <c r="FS523" s="35" t="str">
        <f>IF(B523=$FG$6,INDEX($FG$7:$FG$18,C523),IF(B523=$FH$6,INDEX($FH$7:$FH$12,C523),IF(B523=$FI$6,INDEX($FI$7:$FI$18,C523),IF(B523=$FJ$6,INDEX($FJ$7:$FJ$56,C523),"none"))))</f>
        <v>none</v>
      </c>
      <c r="FT523" s="34"/>
      <c r="FU523" s="35" t="str">
        <f>IF(D523=$FG$6,INDEX($FG$7:$FG$18,E523),IF(D523=$FH$6,INDEX($FH$7:$FH$12,E523),IF(D523=$FI$6,INDEX($FI$7:$FI$18,E523),IF(D523=$FJ$6,INDEX($FJ$7:$FJ$56,E523),"none"))))</f>
        <v>none</v>
      </c>
      <c r="FV523" s="34"/>
      <c r="FW523" s="35" t="str">
        <f>IF(F523=$FG$6,INDEX($FG$7:$FG$18,G523),IF(F523=$FH$6,INDEX($FH$7:$FH$12,G523),IF(F523=$FI$6,INDEX($FI$7:$FI$18,G523),IF(F523=$FJ$6,INDEX($FJ$7:$FJ$56,G523),"none"))))</f>
        <v>none</v>
      </c>
      <c r="FX523" s="34"/>
      <c r="FY523" s="35" t="str">
        <f>IF(H523=$FG$6,INDEX($FG$7:$FG$18,I523),IF(H523=$FH$6,INDEX($FH$7:$FH$12,I523),IF(H523=$FI$6,INDEX($FI$7:$FI$18,I523),IF(H523=$FJ$6,INDEX($FJ$7:$FJ$56,I523),"none"))))</f>
        <v>none</v>
      </c>
      <c r="FZ523" s="34"/>
      <c r="GA523" s="35" t="str">
        <f>IF(J523=$FG$6,INDEX($FG$7:$FG$18,K523),IF(J523=$FH$6,INDEX($FH$7:$FH$12,K523),IF(J523=$FI$6,INDEX($FI$7:$FI$18,K523),IF(J523=$FJ$6,INDEX($FJ$7:$FJ$56,K523),"none"))))</f>
        <v>none</v>
      </c>
      <c r="GB523" s="34"/>
      <c r="GC523" s="35" t="str">
        <f>IF(L523=$FG$6,INDEX($FG$7:$FG$18,M523),IF(L523=$FH$6,INDEX($FH$7:$FH$12,M523),IF(L523=$FI$6,INDEX($FI$7:$FI$18,M523),IF(L523=$FJ$6,INDEX($FJ$7:$FJ$56,M523),"none"))))</f>
        <v>none</v>
      </c>
      <c r="GE523" s="1151" t="str">
        <f>IF($GF523="grey","grey","")</f>
        <v>grey</v>
      </c>
      <c r="GF523" s="1151" t="str">
        <f>IF($GG523="grey","grey","")</f>
        <v>grey</v>
      </c>
      <c r="GG523" s="1160" t="str">
        <f>IF(Q523="","grey",IF(COUNTIF(Q:Q,Q523)&gt;1,"red",IF(COUNTIF(_DK,Q523)&gt;0,"","red")))</f>
        <v>grey</v>
      </c>
      <c r="GH523" s="1151" t="str">
        <f>IF($GF523="grey","grey","")</f>
        <v>grey</v>
      </c>
      <c r="GI523" s="633" t="str">
        <f t="shared" ref="GI523:HR523" si="1389">IF(GI518="grey","grey",IF($GG523="grey","grey",IF(S523="","yellow",IF(COUNTIF($CT$6:$CT$21,S523)&gt;0,"","red"))))</f>
        <v>grey</v>
      </c>
      <c r="GJ523" s="633" t="str">
        <f t="shared" si="1389"/>
        <v>grey</v>
      </c>
      <c r="GK523" s="633" t="str">
        <f t="shared" si="1389"/>
        <v>grey</v>
      </c>
      <c r="GL523" s="633" t="str">
        <f t="shared" si="1389"/>
        <v>grey</v>
      </c>
      <c r="GM523" s="633" t="str">
        <f t="shared" si="1389"/>
        <v>grey</v>
      </c>
      <c r="GN523" s="633" t="str">
        <f t="shared" si="1389"/>
        <v>grey</v>
      </c>
      <c r="GO523" s="633" t="str">
        <f t="shared" si="1389"/>
        <v>grey</v>
      </c>
      <c r="GP523" s="633" t="str">
        <f t="shared" si="1389"/>
        <v>grey</v>
      </c>
      <c r="GQ523" s="633" t="str">
        <f t="shared" si="1389"/>
        <v>grey</v>
      </c>
      <c r="GR523" s="633" t="str">
        <f t="shared" si="1389"/>
        <v>grey</v>
      </c>
      <c r="GS523" s="633" t="str">
        <f t="shared" si="1389"/>
        <v>grey</v>
      </c>
      <c r="GT523" s="633" t="str">
        <f t="shared" si="1389"/>
        <v>grey</v>
      </c>
      <c r="GU523" s="633" t="str">
        <f t="shared" si="1389"/>
        <v>grey</v>
      </c>
      <c r="GV523" s="633" t="str">
        <f t="shared" si="1389"/>
        <v>grey</v>
      </c>
      <c r="GW523" s="633" t="str">
        <f t="shared" si="1389"/>
        <v>grey</v>
      </c>
      <c r="GX523" s="633" t="str">
        <f t="shared" si="1389"/>
        <v>grey</v>
      </c>
      <c r="GY523" s="633" t="str">
        <f t="shared" si="1389"/>
        <v>grey</v>
      </c>
      <c r="GZ523" s="633" t="str">
        <f t="shared" si="1389"/>
        <v>grey</v>
      </c>
      <c r="HA523" s="633" t="str">
        <f t="shared" si="1389"/>
        <v>grey</v>
      </c>
      <c r="HB523" s="633" t="str">
        <f t="shared" si="1389"/>
        <v>grey</v>
      </c>
      <c r="HC523" s="633" t="str">
        <f t="shared" si="1389"/>
        <v>grey</v>
      </c>
      <c r="HD523" s="633" t="str">
        <f t="shared" si="1389"/>
        <v>grey</v>
      </c>
      <c r="HE523" s="633" t="str">
        <f t="shared" si="1389"/>
        <v>grey</v>
      </c>
      <c r="HF523" s="633" t="str">
        <f t="shared" si="1389"/>
        <v>grey</v>
      </c>
      <c r="HG523" s="633" t="str">
        <f t="shared" si="1389"/>
        <v>grey</v>
      </c>
      <c r="HH523" s="633" t="str">
        <f t="shared" si="1389"/>
        <v>grey</v>
      </c>
      <c r="HI523" s="633" t="str">
        <f t="shared" si="1389"/>
        <v>grey</v>
      </c>
      <c r="HJ523" s="633" t="str">
        <f t="shared" si="1389"/>
        <v>grey</v>
      </c>
      <c r="HK523" s="633" t="str">
        <f t="shared" si="1389"/>
        <v>grey</v>
      </c>
      <c r="HL523" s="633" t="str">
        <f t="shared" si="1389"/>
        <v>grey</v>
      </c>
      <c r="HM523" s="633" t="str">
        <f t="shared" si="1389"/>
        <v>grey</v>
      </c>
      <c r="HN523" s="633" t="str">
        <f t="shared" si="1389"/>
        <v>grey</v>
      </c>
      <c r="HO523" s="633" t="str">
        <f t="shared" si="1389"/>
        <v>grey</v>
      </c>
      <c r="HP523" s="633" t="str">
        <f t="shared" si="1389"/>
        <v>grey</v>
      </c>
      <c r="HQ523" s="633" t="str">
        <f t="shared" si="1389"/>
        <v>grey</v>
      </c>
      <c r="HR523" s="633" t="str">
        <f t="shared" si="1389"/>
        <v>grey</v>
      </c>
      <c r="HS523" s="1162" t="str">
        <f t="shared" ref="HS523" si="1390">IF($GG523="grey","grey",IF(BC523="","",IF(COUNTIF($CV$6:$CV$7,BC523)&gt;0,"","red")))</f>
        <v>grey</v>
      </c>
      <c r="HT523" s="1151" t="str">
        <f t="shared" ref="HT523:HU523" si="1391">IF($GG523="grey","grey","")</f>
        <v>grey</v>
      </c>
      <c r="HU523" s="1160" t="str">
        <f t="shared" si="1391"/>
        <v>grey</v>
      </c>
    </row>
    <row r="524" spans="2:229">
      <c r="B524" s="1175" t="str">
        <f>IFERROR(INDEX($DV:$DV,ROW()),"")&amp;""</f>
        <v/>
      </c>
      <c r="C524" s="1176"/>
      <c r="D524" s="1177" t="str">
        <f>IFERROR(INDEX($DX:$DX,ROW()),"")&amp;""</f>
        <v/>
      </c>
      <c r="E524" s="1176"/>
      <c r="F524" s="1175" t="str">
        <f>IFERROR(INDEX($DZ:$DZ,ROW()),"")&amp;""</f>
        <v/>
      </c>
      <c r="G524" s="1176"/>
      <c r="H524" s="1175" t="str">
        <f>IFERROR(INDEX($EB:$EB,ROW()),"")&amp;""</f>
        <v/>
      </c>
      <c r="I524" s="1176"/>
      <c r="J524" s="1175" t="str">
        <f>IFERROR(INDEX($ED:$ED,ROW()),"")&amp;""</f>
        <v/>
      </c>
      <c r="K524" s="1176"/>
      <c r="L524" s="1175" t="str">
        <f>IFERROR(INDEX($EF:$EF,ROW()),"")&amp;""</f>
        <v/>
      </c>
      <c r="M524" s="1176"/>
      <c r="N524" s="30"/>
      <c r="O524" s="1152"/>
      <c r="P524" s="1152"/>
      <c r="Q524" s="1161"/>
      <c r="R524" s="1152"/>
      <c r="S524" s="635" t="s">
        <v>643</v>
      </c>
      <c r="T524" s="635" t="s">
        <v>643</v>
      </c>
      <c r="U524" s="635" t="s">
        <v>643</v>
      </c>
      <c r="V524" s="635" t="s">
        <v>643</v>
      </c>
      <c r="W524" s="635" t="s">
        <v>643</v>
      </c>
      <c r="X524" s="635" t="s">
        <v>643</v>
      </c>
      <c r="Y524" s="635" t="s">
        <v>643</v>
      </c>
      <c r="Z524" s="635" t="s">
        <v>643</v>
      </c>
      <c r="AA524" s="635" t="s">
        <v>643</v>
      </c>
      <c r="AB524" s="635" t="s">
        <v>643</v>
      </c>
      <c r="AC524" s="635" t="s">
        <v>643</v>
      </c>
      <c r="AD524" s="635" t="s">
        <v>643</v>
      </c>
      <c r="AE524" s="635" t="s">
        <v>643</v>
      </c>
      <c r="AF524" s="635" t="s">
        <v>643</v>
      </c>
      <c r="AG524" s="635" t="s">
        <v>643</v>
      </c>
      <c r="AH524" s="635" t="s">
        <v>643</v>
      </c>
      <c r="AI524" s="635" t="s">
        <v>643</v>
      </c>
      <c r="AJ524" s="635" t="s">
        <v>643</v>
      </c>
      <c r="AK524" s="635" t="s">
        <v>643</v>
      </c>
      <c r="AL524" s="635" t="s">
        <v>643</v>
      </c>
      <c r="AM524" s="635" t="s">
        <v>643</v>
      </c>
      <c r="AN524" s="635" t="s">
        <v>643</v>
      </c>
      <c r="AO524" s="635" t="s">
        <v>643</v>
      </c>
      <c r="AP524" s="635" t="s">
        <v>643</v>
      </c>
      <c r="AQ524" s="635" t="s">
        <v>643</v>
      </c>
      <c r="AR524" s="635" t="s">
        <v>643</v>
      </c>
      <c r="AS524" s="635" t="s">
        <v>643</v>
      </c>
      <c r="AT524" s="635" t="s">
        <v>643</v>
      </c>
      <c r="AU524" s="635" t="s">
        <v>643</v>
      </c>
      <c r="AV524" s="635" t="s">
        <v>643</v>
      </c>
      <c r="AW524" s="635" t="s">
        <v>643</v>
      </c>
      <c r="AX524" s="635" t="s">
        <v>643</v>
      </c>
      <c r="AY524" s="635" t="s">
        <v>643</v>
      </c>
      <c r="AZ524" s="635" t="s">
        <v>643</v>
      </c>
      <c r="BA524" s="635" t="s">
        <v>643</v>
      </c>
      <c r="BB524" s="635" t="s">
        <v>643</v>
      </c>
      <c r="BC524" s="1179"/>
      <c r="BD524" s="1152"/>
      <c r="BE524" s="1181"/>
      <c r="BP524" s="50" t="e">
        <f>INDEX(番号!$CA$5:$CB$44,C523,2)</f>
        <v>#VALUE!</v>
      </c>
      <c r="BQ524" s="50" t="str">
        <f>IF(C523="","",IF(BP524="",INDEX(番号!$CA$44:$CB522,C523,2),BP524))</f>
        <v/>
      </c>
      <c r="BR524" s="50" t="e">
        <f>INDEX(番号!$CC$5:$CE$52,C523,3)</f>
        <v>#VALUE!</v>
      </c>
      <c r="BS524" s="50" t="str">
        <f>IF(C523="","",IF(BR524="0",INDEX(番号!$CC$5:$CE$52,C523,2),BR524))&amp;""</f>
        <v/>
      </c>
      <c r="BT524" s="50" t="e">
        <f>INDEX(番号!$CA$5:$CB$44,E523,2)</f>
        <v>#VALUE!</v>
      </c>
      <c r="BU524" s="50" t="str">
        <f>IF(E523="","",IF(BT524="",INDEX(番号!$CA$44:$CB522,E523,2),BT524))&amp;""</f>
        <v/>
      </c>
      <c r="BV524" s="50" t="e">
        <f>INDEX(番号!$CC$5:$CE$52,E523,3)</f>
        <v>#VALUE!</v>
      </c>
      <c r="BW524" s="50" t="str">
        <f>IF(E523="","",IF(BV524="0",INDEX(番号!$CC$5:$CE$52,E523,2),BV524))&amp;""</f>
        <v/>
      </c>
      <c r="BX524" s="50" t="e">
        <f>INDEX(番号!$CA$5:$CB$44,G523,2)</f>
        <v>#VALUE!</v>
      </c>
      <c r="BY524" s="50" t="str">
        <f>IF(G523="","",IF(BX524="",INDEX(番号!$CA$44:$CB522,G523,2),BX524))&amp;""</f>
        <v/>
      </c>
      <c r="BZ524" s="50" t="e">
        <f>INDEX(番号!$CC$5:$CE$52,G523,3)</f>
        <v>#VALUE!</v>
      </c>
      <c r="CA524" s="50" t="str">
        <f>IF(G523="","",IF(BZ524="0",INDEX(番号!$CC$5:$CE$52,G523,2),BZ524))&amp;""</f>
        <v/>
      </c>
      <c r="CB524" s="50" t="e">
        <f>INDEX(番号!$CA$5:$CB$44,I523,2)</f>
        <v>#VALUE!</v>
      </c>
      <c r="CC524" s="50" t="str">
        <f>IF(I523="","",IF(CB524="",INDEX(番号!$CA$44:$CB522,I523,2),CB524))&amp;""</f>
        <v/>
      </c>
      <c r="CD524" s="50" t="e">
        <f>INDEX(番号!$CC$5:$CE$52,I523,3)</f>
        <v>#VALUE!</v>
      </c>
      <c r="CE524" s="50" t="str">
        <f>IF(I523="","",IF(CD524="0",INDEX(番号!$CC$5:$CE$52,I523,2),CD524))&amp;""</f>
        <v/>
      </c>
      <c r="CF524" s="50" t="e">
        <f>INDEX(番号!$CA$5:$CB$44,K523,2)</f>
        <v>#VALUE!</v>
      </c>
      <c r="CG524" s="50" t="str">
        <f>IF(K523="","",IF(CF524="",INDEX(番号!$CA$5:$CB$44,K523,1),CF524))&amp;""</f>
        <v/>
      </c>
      <c r="CH524" s="50" t="e">
        <f>INDEX(番号!$CC$5:$CE$52,K523,3)</f>
        <v>#VALUE!</v>
      </c>
      <c r="CI524" s="50" t="str">
        <f>IF(K523="","",IF(CH524="0",INDEX(番号!$CC$5:$CE$52,K523,2),CH524))&amp;""</f>
        <v/>
      </c>
      <c r="CJ524" s="50" t="e">
        <f>INDEX(番号!$CA$5:$CB$44,M523,2)</f>
        <v>#VALUE!</v>
      </c>
      <c r="CK524" s="50" t="str">
        <f>IF(M523="","",IF(CJ524="",INDEX(番号!$CA$5:$CB$44,M523,1),CJ524))&amp;""</f>
        <v/>
      </c>
      <c r="CL524" s="50" t="e">
        <f>INDEX(番号!$CC$5:$CE$52,M523,3)</f>
        <v>#VALUE!</v>
      </c>
      <c r="CM524" s="50" t="str">
        <f>IF(M523="","",IF(CL524="0",INDEX(番号!$CC$5:$CE$52,M523,2),CL524))&amp;""</f>
        <v/>
      </c>
      <c r="DA524" s="1153" t="str">
        <f>IF(DA522="grey","grey","")</f>
        <v>grey</v>
      </c>
      <c r="DB524" s="1154"/>
      <c r="DC524" s="1153" t="str">
        <f>IF(DC522="grey","grey","")</f>
        <v>grey</v>
      </c>
      <c r="DD524" s="1154"/>
      <c r="DE524" s="1153" t="str">
        <f>IF(DE522="grey","grey","")</f>
        <v>grey</v>
      </c>
      <c r="DF524" s="1154"/>
      <c r="DG524" s="1153" t="str">
        <f>IF(DG522="grey","grey","")</f>
        <v>grey</v>
      </c>
      <c r="DH524" s="1154"/>
      <c r="DI524" s="1153" t="str">
        <f>IF(DI522="grey","grey","")</f>
        <v>grey</v>
      </c>
      <c r="DJ524" s="1154"/>
      <c r="DK524" s="1153" t="str">
        <f>IF(DK522="grey","grey","")</f>
        <v>grey</v>
      </c>
      <c r="DL524" s="1154"/>
      <c r="DM524" s="22" t="str">
        <f>IFERROR(INDEX(内線情報!$BL$5:$BL$41,MATCH(R524,内線情報!$AI$5:$AI$43,0),1),"")</f>
        <v/>
      </c>
      <c r="DS524" s="1141"/>
      <c r="DV524" s="1153" t="str">
        <f>IF(B523="DK",BQ524,IF(B523="NK",BS524,""))</f>
        <v/>
      </c>
      <c r="DW524" s="1154"/>
      <c r="DX524" s="1155" t="str">
        <f>IF(D523="DK",BU524,IF(D523="NK",BW524,""))</f>
        <v/>
      </c>
      <c r="DY524" s="1156"/>
      <c r="DZ524" s="1155" t="str">
        <f>IF(F523="DK",BY524,IF(F523="NK",CA524,""))</f>
        <v/>
      </c>
      <c r="EA524" s="1156"/>
      <c r="EB524" s="1155" t="str">
        <f>IF(H523="DK",CC524,IF(H523="NK",CE524,""))</f>
        <v/>
      </c>
      <c r="EC524" s="1156"/>
      <c r="ED524" s="1155" t="str">
        <f>IF(J523="DK",CG524,IF(J523="NK",CI524,""))</f>
        <v/>
      </c>
      <c r="EE524" s="1156"/>
      <c r="EF524" s="1155" t="str">
        <f>IF(L523="DK",CK524,IF(L523="NK",CM524,""))</f>
        <v/>
      </c>
      <c r="EG524" s="1156"/>
      <c r="ET524" s="1153"/>
      <c r="EU524" s="1154"/>
      <c r="EV524" s="1153"/>
      <c r="EW524" s="1154"/>
      <c r="EX524" s="1153"/>
      <c r="EY524" s="1154"/>
      <c r="EZ524" s="1153"/>
      <c r="FA524" s="1154"/>
      <c r="FB524" s="1153"/>
      <c r="FC524" s="1154"/>
      <c r="FD524" s="1153"/>
      <c r="FE524" s="1154"/>
      <c r="FF524" s="411"/>
      <c r="FG524" s="411"/>
      <c r="FH524" s="411"/>
      <c r="FI524" s="411"/>
      <c r="FJ524" s="411"/>
      <c r="FK524" s="411"/>
      <c r="FL524" s="411"/>
      <c r="FM524" s="411"/>
      <c r="FN524" s="411"/>
      <c r="FO524" s="411"/>
      <c r="FP524" s="411"/>
      <c r="FQ524" s="411"/>
      <c r="FR524" s="1153"/>
      <c r="FS524" s="1154"/>
      <c r="FT524" s="1153"/>
      <c r="FU524" s="1154"/>
      <c r="FV524" s="1153"/>
      <c r="FW524" s="1154"/>
      <c r="FX524" s="1153"/>
      <c r="FY524" s="1154"/>
      <c r="FZ524" s="1153"/>
      <c r="GA524" s="1154"/>
      <c r="GB524" s="1153"/>
      <c r="GC524" s="1154"/>
      <c r="GE524" s="1152"/>
      <c r="GF524" s="1152"/>
      <c r="GG524" s="1161"/>
      <c r="GH524" s="1152"/>
      <c r="GI524" s="633" t="str">
        <f t="shared" ref="GI524:HR524" si="1392">IF(GI518="grey","grey",IF($GG523="grey","grey",IF(S524="","yellow",IF(COUNTIF($CW$6:$CW$7,S524)&gt;0,"","red"))))</f>
        <v>grey</v>
      </c>
      <c r="GJ524" s="633" t="str">
        <f t="shared" si="1392"/>
        <v>grey</v>
      </c>
      <c r="GK524" s="633" t="str">
        <f t="shared" si="1392"/>
        <v>grey</v>
      </c>
      <c r="GL524" s="633" t="str">
        <f t="shared" si="1392"/>
        <v>grey</v>
      </c>
      <c r="GM524" s="633" t="str">
        <f t="shared" si="1392"/>
        <v>grey</v>
      </c>
      <c r="GN524" s="633" t="str">
        <f t="shared" si="1392"/>
        <v>grey</v>
      </c>
      <c r="GO524" s="633" t="str">
        <f t="shared" si="1392"/>
        <v>grey</v>
      </c>
      <c r="GP524" s="633" t="str">
        <f t="shared" si="1392"/>
        <v>grey</v>
      </c>
      <c r="GQ524" s="633" t="str">
        <f t="shared" si="1392"/>
        <v>grey</v>
      </c>
      <c r="GR524" s="633" t="str">
        <f t="shared" si="1392"/>
        <v>grey</v>
      </c>
      <c r="GS524" s="633" t="str">
        <f t="shared" si="1392"/>
        <v>grey</v>
      </c>
      <c r="GT524" s="633" t="str">
        <f t="shared" si="1392"/>
        <v>grey</v>
      </c>
      <c r="GU524" s="633" t="str">
        <f t="shared" si="1392"/>
        <v>grey</v>
      </c>
      <c r="GV524" s="633" t="str">
        <f t="shared" si="1392"/>
        <v>grey</v>
      </c>
      <c r="GW524" s="633" t="str">
        <f t="shared" si="1392"/>
        <v>grey</v>
      </c>
      <c r="GX524" s="633" t="str">
        <f t="shared" si="1392"/>
        <v>grey</v>
      </c>
      <c r="GY524" s="633" t="str">
        <f t="shared" si="1392"/>
        <v>grey</v>
      </c>
      <c r="GZ524" s="633" t="str">
        <f t="shared" si="1392"/>
        <v>grey</v>
      </c>
      <c r="HA524" s="633" t="str">
        <f t="shared" si="1392"/>
        <v>grey</v>
      </c>
      <c r="HB524" s="633" t="str">
        <f t="shared" si="1392"/>
        <v>grey</v>
      </c>
      <c r="HC524" s="633" t="str">
        <f t="shared" si="1392"/>
        <v>grey</v>
      </c>
      <c r="HD524" s="633" t="str">
        <f t="shared" si="1392"/>
        <v>grey</v>
      </c>
      <c r="HE524" s="633" t="str">
        <f t="shared" si="1392"/>
        <v>grey</v>
      </c>
      <c r="HF524" s="633" t="str">
        <f t="shared" si="1392"/>
        <v>grey</v>
      </c>
      <c r="HG524" s="633" t="str">
        <f t="shared" si="1392"/>
        <v>grey</v>
      </c>
      <c r="HH524" s="633" t="str">
        <f t="shared" si="1392"/>
        <v>grey</v>
      </c>
      <c r="HI524" s="633" t="str">
        <f t="shared" si="1392"/>
        <v>grey</v>
      </c>
      <c r="HJ524" s="633" t="str">
        <f t="shared" si="1392"/>
        <v>grey</v>
      </c>
      <c r="HK524" s="633" t="str">
        <f t="shared" si="1392"/>
        <v>grey</v>
      </c>
      <c r="HL524" s="633" t="str">
        <f t="shared" si="1392"/>
        <v>grey</v>
      </c>
      <c r="HM524" s="633" t="str">
        <f t="shared" si="1392"/>
        <v>grey</v>
      </c>
      <c r="HN524" s="633" t="str">
        <f t="shared" si="1392"/>
        <v>grey</v>
      </c>
      <c r="HO524" s="633" t="str">
        <f t="shared" si="1392"/>
        <v>grey</v>
      </c>
      <c r="HP524" s="633" t="str">
        <f t="shared" si="1392"/>
        <v>grey</v>
      </c>
      <c r="HQ524" s="633" t="str">
        <f t="shared" si="1392"/>
        <v>grey</v>
      </c>
      <c r="HR524" s="633" t="str">
        <f t="shared" si="1392"/>
        <v>grey</v>
      </c>
      <c r="HS524" s="1163"/>
      <c r="HT524" s="1152"/>
      <c r="HU524" s="1161"/>
    </row>
    <row r="525" spans="2:229">
      <c r="B525" s="1175" t="str">
        <f>IFERROR(INDEX($DV:$DV,ROW()),"")&amp;""</f>
        <v/>
      </c>
      <c r="C525" s="1176"/>
      <c r="D525" s="1177" t="str">
        <f>IFERROR(INDEX($DX:$DX,ROW()),"")&amp;""</f>
        <v/>
      </c>
      <c r="E525" s="1176"/>
      <c r="F525" s="1175" t="str">
        <f>IFERROR(INDEX($DZ:$DZ,ROW()),"")&amp;""</f>
        <v/>
      </c>
      <c r="G525" s="1176"/>
      <c r="H525" s="1175" t="str">
        <f>IFERROR(INDEX($EB:$EB,ROW()),"")&amp;""</f>
        <v/>
      </c>
      <c r="I525" s="1176"/>
      <c r="J525" s="1175" t="str">
        <f>IFERROR(INDEX($ED:$ED,ROW()),"")&amp;""</f>
        <v/>
      </c>
      <c r="K525" s="1176"/>
      <c r="L525" s="1175" t="str">
        <f>IFERROR(INDEX($EF:$EF,ROW()),"")&amp;""</f>
        <v/>
      </c>
      <c r="M525" s="1176"/>
      <c r="N525" s="30"/>
      <c r="O525" s="1151">
        <v>3</v>
      </c>
      <c r="P525" s="1151" t="str">
        <f>IFERROR(INDEX(内線情報!$C$5:$C$54,MATCH($Q525,内線情報!$B$5:$B$54,0)),"")&amp;""</f>
        <v/>
      </c>
      <c r="Q525" s="1160"/>
      <c r="R525" s="1151" t="str">
        <f>IFERROR(INDEX(内線情報!$D$5:$D$54,MATCH($Q525,内線情報!$B$5:$B$54,0)),"")&amp;""</f>
        <v/>
      </c>
      <c r="S525" s="634" t="s">
        <v>643</v>
      </c>
      <c r="T525" s="634" t="s">
        <v>643</v>
      </c>
      <c r="U525" s="634" t="s">
        <v>643</v>
      </c>
      <c r="V525" s="634" t="s">
        <v>643</v>
      </c>
      <c r="W525" s="634" t="s">
        <v>643</v>
      </c>
      <c r="X525" s="634" t="s">
        <v>643</v>
      </c>
      <c r="Y525" s="634" t="s">
        <v>643</v>
      </c>
      <c r="Z525" s="634" t="s">
        <v>643</v>
      </c>
      <c r="AA525" s="634" t="s">
        <v>643</v>
      </c>
      <c r="AB525" s="634" t="s">
        <v>643</v>
      </c>
      <c r="AC525" s="634" t="s">
        <v>643</v>
      </c>
      <c r="AD525" s="634" t="s">
        <v>643</v>
      </c>
      <c r="AE525" s="634" t="s">
        <v>643</v>
      </c>
      <c r="AF525" s="634" t="s">
        <v>643</v>
      </c>
      <c r="AG525" s="634" t="s">
        <v>643</v>
      </c>
      <c r="AH525" s="634" t="s">
        <v>643</v>
      </c>
      <c r="AI525" s="634" t="s">
        <v>643</v>
      </c>
      <c r="AJ525" s="634" t="s">
        <v>643</v>
      </c>
      <c r="AK525" s="634" t="s">
        <v>643</v>
      </c>
      <c r="AL525" s="634" t="s">
        <v>643</v>
      </c>
      <c r="AM525" s="634" t="s">
        <v>643</v>
      </c>
      <c r="AN525" s="634" t="s">
        <v>643</v>
      </c>
      <c r="AO525" s="634" t="s">
        <v>643</v>
      </c>
      <c r="AP525" s="634" t="s">
        <v>643</v>
      </c>
      <c r="AQ525" s="634" t="s">
        <v>643</v>
      </c>
      <c r="AR525" s="634" t="s">
        <v>643</v>
      </c>
      <c r="AS525" s="634" t="s">
        <v>643</v>
      </c>
      <c r="AT525" s="634" t="s">
        <v>643</v>
      </c>
      <c r="AU525" s="634" t="s">
        <v>643</v>
      </c>
      <c r="AV525" s="634" t="s">
        <v>643</v>
      </c>
      <c r="AW525" s="634" t="s">
        <v>643</v>
      </c>
      <c r="AX525" s="634" t="s">
        <v>643</v>
      </c>
      <c r="AY525" s="634" t="s">
        <v>643</v>
      </c>
      <c r="AZ525" s="634" t="s">
        <v>643</v>
      </c>
      <c r="BA525" s="634" t="s">
        <v>643</v>
      </c>
      <c r="BB525" s="634" t="s">
        <v>643</v>
      </c>
      <c r="BC525" s="1178" t="s">
        <v>643</v>
      </c>
      <c r="BD525" s="1151" t="str">
        <f>IFERROR(IF(Q525="","",IF(ISBLANK(INDEX(内線情報!$G$5:$G$54,Q525)),1,DS525)),"")&amp;""</f>
        <v/>
      </c>
      <c r="BE525" s="1180"/>
      <c r="BP525" s="50" t="s">
        <v>585</v>
      </c>
      <c r="BQ525" s="50" t="str">
        <f>IF(C523="","",INDEX(外線情報!$K$5:$K$16,C523,1))&amp;""</f>
        <v/>
      </c>
      <c r="BR525" s="50" t="s">
        <v>417</v>
      </c>
      <c r="BS525" s="50" t="str">
        <f>IF(C523="","",INDEX(NK･NKG!$CG$5:$CG$52,C523,1))&amp;""</f>
        <v/>
      </c>
      <c r="BT525" s="50" t="s">
        <v>585</v>
      </c>
      <c r="BU525" s="50" t="str">
        <f>IF(E523="","",INDEX(外線情報!$K$5:$K$16,E523,1))&amp;""</f>
        <v/>
      </c>
      <c r="BV525" s="50" t="s">
        <v>417</v>
      </c>
      <c r="BW525" s="50" t="str">
        <f>IF(E523="","",INDEX(NK･NKG!$CG$5:$CG$52,E523,1))&amp;""</f>
        <v/>
      </c>
      <c r="BX525" s="50" t="s">
        <v>585</v>
      </c>
      <c r="BY525" s="50" t="str">
        <f>IF(G523="","",INDEX(外線情報!$K$5:$K$16,G523,1))&amp;""</f>
        <v/>
      </c>
      <c r="BZ525" s="50" t="s">
        <v>417</v>
      </c>
      <c r="CA525" s="50" t="str">
        <f>IF(G523="","",INDEX(NK･NKG!$CG$5:$CG$52,G523,1))&amp;""</f>
        <v/>
      </c>
      <c r="CB525" s="50" t="s">
        <v>585</v>
      </c>
      <c r="CC525" s="50" t="str">
        <f>IF(I523="","",INDEX(外線情報!$K$5:$K$16,I523,1))&amp;""</f>
        <v/>
      </c>
      <c r="CD525" s="50" t="s">
        <v>417</v>
      </c>
      <c r="CE525" s="50" t="str">
        <f>IF(I523="","",INDEX(NK･NKG!$CG$5:$CG$52,I523,1))&amp;""</f>
        <v/>
      </c>
      <c r="CF525" s="50" t="s">
        <v>585</v>
      </c>
      <c r="CG525" s="50" t="str">
        <f>IF(K523="","",INDEX(外線情報!$K$5:$K$16,K523,1))&amp;""</f>
        <v/>
      </c>
      <c r="CH525" s="50" t="s">
        <v>417</v>
      </c>
      <c r="CI525" s="50" t="str">
        <f>IF(K523="","",INDEX(NK･NKG!$CG$5:$CG$52,K523,1))&amp;""</f>
        <v/>
      </c>
      <c r="CJ525" s="50" t="s">
        <v>585</v>
      </c>
      <c r="CK525" s="50" t="str">
        <f>IF(M523="","",INDEX(外線情報!$K$5:$K$16,M523,1))&amp;""</f>
        <v/>
      </c>
      <c r="CL525" s="50" t="s">
        <v>417</v>
      </c>
      <c r="CM525" s="50" t="str">
        <f>IF(M523="","",INDEX(NK･NKG!$CG$5:$CG$52,M523,1))&amp;""</f>
        <v/>
      </c>
      <c r="DA525" s="1153" t="str">
        <f t="shared" ref="DA525" si="1393">IF(DA522="grey","grey","")</f>
        <v>grey</v>
      </c>
      <c r="DB525" s="1154"/>
      <c r="DC525" s="1153" t="str">
        <f t="shared" ref="DC525" si="1394">IF(DC522="grey","grey","")</f>
        <v>grey</v>
      </c>
      <c r="DD525" s="1154"/>
      <c r="DE525" s="1153" t="str">
        <f t="shared" ref="DE525" si="1395">IF(DE522="grey","grey","")</f>
        <v>grey</v>
      </c>
      <c r="DF525" s="1154"/>
      <c r="DG525" s="1153" t="str">
        <f t="shared" ref="DG525" si="1396">IF(DG522="grey","grey","")</f>
        <v>grey</v>
      </c>
      <c r="DH525" s="1154"/>
      <c r="DI525" s="1153" t="str">
        <f t="shared" ref="DI525" si="1397">IF(DI522="grey","grey","")</f>
        <v>grey</v>
      </c>
      <c r="DJ525" s="1154"/>
      <c r="DK525" s="1153" t="str">
        <f t="shared" ref="DK525" si="1398">IF(DK522="grey","grey","")</f>
        <v>grey</v>
      </c>
      <c r="DL525" s="1154"/>
      <c r="DM525" s="22" t="str">
        <f>IFERROR(INDEX(内線情報!$BL$5:$BL$41,MATCH(R525,内線情報!$AI$5:$AI$43,0),1),"")</f>
        <v/>
      </c>
      <c r="DS525" s="1141" t="e">
        <f>INDEX(内線情報!$G$5:$G$54,MATCH(Q525,DK,0))</f>
        <v>#N/A</v>
      </c>
      <c r="DV525" s="1153" t="str">
        <f>IF(B523="IK",BQ525,IF(B523="NK",BS525,""))</f>
        <v/>
      </c>
      <c r="DW525" s="1154"/>
      <c r="DX525" s="1155" t="str">
        <f>IF(D523="IK",BU525,IF(D523="NK",BW525,""))</f>
        <v/>
      </c>
      <c r="DY525" s="1156"/>
      <c r="DZ525" s="1155" t="str">
        <f>IF(F523="IK",BY525,IF(F523="NK",CA525,""))</f>
        <v/>
      </c>
      <c r="EA525" s="1156"/>
      <c r="EB525" s="1155" t="str">
        <f>IF(H523="IK",CC525,IF(H523="NK",CE525,""))</f>
        <v/>
      </c>
      <c r="EC525" s="1156"/>
      <c r="ED525" s="1155" t="str">
        <f>IF(J523="IK",CG525,IF(J523="NK",CI525,""))</f>
        <v/>
      </c>
      <c r="EE525" s="1156"/>
      <c r="EF525" s="1155" t="str">
        <f>IF(L523="IK",CK525,IF(L523="NK",CM525,""))</f>
        <v/>
      </c>
      <c r="EG525" s="1156"/>
      <c r="ET525" s="1153"/>
      <c r="EU525" s="1154"/>
      <c r="EV525" s="1153"/>
      <c r="EW525" s="1154"/>
      <c r="EX525" s="1153"/>
      <c r="EY525" s="1154"/>
      <c r="EZ525" s="1153"/>
      <c r="FA525" s="1154"/>
      <c r="FB525" s="1153"/>
      <c r="FC525" s="1154"/>
      <c r="FD525" s="1153"/>
      <c r="FE525" s="1154"/>
      <c r="FF525" s="411"/>
      <c r="FG525" s="411"/>
      <c r="FH525" s="411"/>
      <c r="FI525" s="411"/>
      <c r="FJ525" s="411"/>
      <c r="FK525" s="411"/>
      <c r="FL525" s="411"/>
      <c r="FM525" s="411"/>
      <c r="FN525" s="411"/>
      <c r="FO525" s="411"/>
      <c r="FP525" s="411"/>
      <c r="FQ525" s="411"/>
      <c r="FR525" s="1153"/>
      <c r="FS525" s="1154"/>
      <c r="FT525" s="1153"/>
      <c r="FU525" s="1154"/>
      <c r="FV525" s="1153"/>
      <c r="FW525" s="1154"/>
      <c r="FX525" s="1153"/>
      <c r="FY525" s="1154"/>
      <c r="FZ525" s="1153"/>
      <c r="GA525" s="1154"/>
      <c r="GB525" s="1153"/>
      <c r="GC525" s="1154"/>
      <c r="GE525" s="1151" t="str">
        <f>IF($GF525="grey","grey","")</f>
        <v>grey</v>
      </c>
      <c r="GF525" s="1151" t="str">
        <f>IF($GG525="grey","grey","")</f>
        <v>grey</v>
      </c>
      <c r="GG525" s="1160" t="str">
        <f>IF(Q525="","grey",IF(COUNTIF(Q:Q,Q525)&gt;1,"red",IF(COUNTIF(_DK,Q525)&gt;0,"","red")))</f>
        <v>grey</v>
      </c>
      <c r="GH525" s="1151" t="str">
        <f>IF($GF525="grey","grey","")</f>
        <v>grey</v>
      </c>
      <c r="GI525" s="633" t="str">
        <f t="shared" ref="GI525:HR525" si="1399">IF(GI518="grey","grey",IF($GG525="grey","grey",IF(S525="","yellow",IF(COUNTIF($CT$6:$CT$21,S525)&gt;0,"","red"))))</f>
        <v>grey</v>
      </c>
      <c r="GJ525" s="633" t="str">
        <f t="shared" si="1399"/>
        <v>grey</v>
      </c>
      <c r="GK525" s="633" t="str">
        <f t="shared" si="1399"/>
        <v>grey</v>
      </c>
      <c r="GL525" s="633" t="str">
        <f t="shared" si="1399"/>
        <v>grey</v>
      </c>
      <c r="GM525" s="633" t="str">
        <f t="shared" si="1399"/>
        <v>grey</v>
      </c>
      <c r="GN525" s="633" t="str">
        <f t="shared" si="1399"/>
        <v>grey</v>
      </c>
      <c r="GO525" s="633" t="str">
        <f t="shared" si="1399"/>
        <v>grey</v>
      </c>
      <c r="GP525" s="633" t="str">
        <f t="shared" si="1399"/>
        <v>grey</v>
      </c>
      <c r="GQ525" s="633" t="str">
        <f t="shared" si="1399"/>
        <v>grey</v>
      </c>
      <c r="GR525" s="633" t="str">
        <f t="shared" si="1399"/>
        <v>grey</v>
      </c>
      <c r="GS525" s="633" t="str">
        <f t="shared" si="1399"/>
        <v>grey</v>
      </c>
      <c r="GT525" s="633" t="str">
        <f t="shared" si="1399"/>
        <v>grey</v>
      </c>
      <c r="GU525" s="633" t="str">
        <f t="shared" si="1399"/>
        <v>grey</v>
      </c>
      <c r="GV525" s="633" t="str">
        <f t="shared" si="1399"/>
        <v>grey</v>
      </c>
      <c r="GW525" s="633" t="str">
        <f t="shared" si="1399"/>
        <v>grey</v>
      </c>
      <c r="GX525" s="633" t="str">
        <f t="shared" si="1399"/>
        <v>grey</v>
      </c>
      <c r="GY525" s="633" t="str">
        <f t="shared" si="1399"/>
        <v>grey</v>
      </c>
      <c r="GZ525" s="633" t="str">
        <f t="shared" si="1399"/>
        <v>grey</v>
      </c>
      <c r="HA525" s="633" t="str">
        <f t="shared" si="1399"/>
        <v>grey</v>
      </c>
      <c r="HB525" s="633" t="str">
        <f t="shared" si="1399"/>
        <v>grey</v>
      </c>
      <c r="HC525" s="633" t="str">
        <f t="shared" si="1399"/>
        <v>grey</v>
      </c>
      <c r="HD525" s="633" t="str">
        <f t="shared" si="1399"/>
        <v>grey</v>
      </c>
      <c r="HE525" s="633" t="str">
        <f t="shared" si="1399"/>
        <v>grey</v>
      </c>
      <c r="HF525" s="633" t="str">
        <f t="shared" si="1399"/>
        <v>grey</v>
      </c>
      <c r="HG525" s="633" t="str">
        <f t="shared" si="1399"/>
        <v>grey</v>
      </c>
      <c r="HH525" s="633" t="str">
        <f t="shared" si="1399"/>
        <v>grey</v>
      </c>
      <c r="HI525" s="633" t="str">
        <f t="shared" si="1399"/>
        <v>grey</v>
      </c>
      <c r="HJ525" s="633" t="str">
        <f t="shared" si="1399"/>
        <v>grey</v>
      </c>
      <c r="HK525" s="633" t="str">
        <f t="shared" si="1399"/>
        <v>grey</v>
      </c>
      <c r="HL525" s="633" t="str">
        <f t="shared" si="1399"/>
        <v>grey</v>
      </c>
      <c r="HM525" s="633" t="str">
        <f t="shared" si="1399"/>
        <v>grey</v>
      </c>
      <c r="HN525" s="633" t="str">
        <f t="shared" si="1399"/>
        <v>grey</v>
      </c>
      <c r="HO525" s="633" t="str">
        <f t="shared" si="1399"/>
        <v>grey</v>
      </c>
      <c r="HP525" s="633" t="str">
        <f t="shared" si="1399"/>
        <v>grey</v>
      </c>
      <c r="HQ525" s="633" t="str">
        <f t="shared" si="1399"/>
        <v>grey</v>
      </c>
      <c r="HR525" s="633" t="str">
        <f t="shared" si="1399"/>
        <v>grey</v>
      </c>
      <c r="HS525" s="1162" t="str">
        <f t="shared" ref="HS525" si="1400">IF($GG525="grey","grey",IF(BC525="","",IF(COUNTIF($CV$6:$CV$7,BC525)&gt;0,"","red")))</f>
        <v>grey</v>
      </c>
      <c r="HT525" s="1151" t="str">
        <f t="shared" ref="HT525:HU525" si="1401">IF($GG525="grey","grey","")</f>
        <v>grey</v>
      </c>
      <c r="HU525" s="1160" t="str">
        <f t="shared" si="1401"/>
        <v>grey</v>
      </c>
    </row>
    <row r="526" spans="2:229">
      <c r="B526" s="1184" t="s">
        <v>1318</v>
      </c>
      <c r="C526" s="1185"/>
      <c r="D526" s="1182" t="s">
        <v>1318</v>
      </c>
      <c r="E526" s="1183"/>
      <c r="F526" s="1184" t="s">
        <v>1318</v>
      </c>
      <c r="G526" s="1185"/>
      <c r="H526" s="1182" t="s">
        <v>1318</v>
      </c>
      <c r="I526" s="1183"/>
      <c r="J526" s="1184" t="s">
        <v>1318</v>
      </c>
      <c r="K526" s="1185"/>
      <c r="L526" s="1182" t="s">
        <v>1318</v>
      </c>
      <c r="M526" s="1183"/>
      <c r="N526" s="30"/>
      <c r="O526" s="1152"/>
      <c r="P526" s="1152"/>
      <c r="Q526" s="1161"/>
      <c r="R526" s="1152"/>
      <c r="S526" s="635" t="s">
        <v>643</v>
      </c>
      <c r="T526" s="635" t="s">
        <v>643</v>
      </c>
      <c r="U526" s="635" t="s">
        <v>643</v>
      </c>
      <c r="V526" s="635" t="s">
        <v>643</v>
      </c>
      <c r="W526" s="635" t="s">
        <v>643</v>
      </c>
      <c r="X526" s="635" t="s">
        <v>643</v>
      </c>
      <c r="Y526" s="635" t="s">
        <v>643</v>
      </c>
      <c r="Z526" s="635" t="s">
        <v>643</v>
      </c>
      <c r="AA526" s="635" t="s">
        <v>643</v>
      </c>
      <c r="AB526" s="635" t="s">
        <v>643</v>
      </c>
      <c r="AC526" s="635" t="s">
        <v>643</v>
      </c>
      <c r="AD526" s="635" t="s">
        <v>643</v>
      </c>
      <c r="AE526" s="635" t="s">
        <v>643</v>
      </c>
      <c r="AF526" s="635" t="s">
        <v>643</v>
      </c>
      <c r="AG526" s="635" t="s">
        <v>643</v>
      </c>
      <c r="AH526" s="635" t="s">
        <v>643</v>
      </c>
      <c r="AI526" s="635" t="s">
        <v>643</v>
      </c>
      <c r="AJ526" s="635" t="s">
        <v>643</v>
      </c>
      <c r="AK526" s="635" t="s">
        <v>643</v>
      </c>
      <c r="AL526" s="635" t="s">
        <v>643</v>
      </c>
      <c r="AM526" s="635" t="s">
        <v>643</v>
      </c>
      <c r="AN526" s="635" t="s">
        <v>643</v>
      </c>
      <c r="AO526" s="635" t="s">
        <v>643</v>
      </c>
      <c r="AP526" s="635" t="s">
        <v>643</v>
      </c>
      <c r="AQ526" s="635" t="s">
        <v>643</v>
      </c>
      <c r="AR526" s="635" t="s">
        <v>643</v>
      </c>
      <c r="AS526" s="635" t="s">
        <v>643</v>
      </c>
      <c r="AT526" s="635" t="s">
        <v>643</v>
      </c>
      <c r="AU526" s="635" t="s">
        <v>643</v>
      </c>
      <c r="AV526" s="635" t="s">
        <v>643</v>
      </c>
      <c r="AW526" s="635" t="s">
        <v>643</v>
      </c>
      <c r="AX526" s="635" t="s">
        <v>643</v>
      </c>
      <c r="AY526" s="635" t="s">
        <v>643</v>
      </c>
      <c r="AZ526" s="635" t="s">
        <v>643</v>
      </c>
      <c r="BA526" s="635" t="s">
        <v>643</v>
      </c>
      <c r="BB526" s="635" t="s">
        <v>643</v>
      </c>
      <c r="BC526" s="1179"/>
      <c r="BD526" s="1152"/>
      <c r="BE526" s="1181"/>
      <c r="BW526" s="50"/>
      <c r="CH526" s="50"/>
      <c r="CI526" s="50"/>
      <c r="DA526" s="1153" t="str">
        <f>IF(DA522="grey","grey",IF(AND(B523&lt;&gt;$BG$7,B523&lt;&gt;$BG$9,B523&lt;&gt;$BG$13,B523&lt;&gt;$BG$12),"grey",IF(B526="","yellow",IF(COUNTIF($CN$6:$CN$32,B526)&gt;0,"","red"))))</f>
        <v>grey</v>
      </c>
      <c r="DB526" s="1154"/>
      <c r="DC526" s="1153" t="str">
        <f>IF(DC522="grey","grey",IF(AND(D523&lt;&gt;$BG$7,D523&lt;&gt;$BG$9,D523&lt;&gt;$BG$13,D523&lt;&gt;$BG$12),"grey",IF(D526="","yellow",IF(COUNTIF($CN$6:$CN$32,D526)&gt;0,"","red"))))</f>
        <v>grey</v>
      </c>
      <c r="DD526" s="1154"/>
      <c r="DE526" s="1164" t="str">
        <f>IF(DE522="grey","grey",IF(AND(F523&lt;&gt;$BG$7,F523&lt;&gt;$BG$9,F523&lt;&gt;$BG$13,F523&lt;&gt;$BG$12),"grey",IF(F526="","yellow",IF(COUNTIF($CN$6:$CN$32,F526)&gt;0,"","red"))))</f>
        <v>grey</v>
      </c>
      <c r="DF526" s="1165"/>
      <c r="DG526" s="1164" t="str">
        <f>IF(DG522="grey","grey",IF(AND(H523&lt;&gt;$BG$7,H523&lt;&gt;$BG$9,H523&lt;&gt;$BG$13,H523&lt;&gt;$BG$12),"grey",IF(H526="","yellow",IF(COUNTIF($CN$6:$CN$32,H526)&gt;0,"","red"))))</f>
        <v>grey</v>
      </c>
      <c r="DH526" s="1165"/>
      <c r="DI526" s="1164" t="str">
        <f>IF(DI522="grey","grey",IF(AND(J523&lt;&gt;$BG$7,J523&lt;&gt;$BG$9,J523&lt;&gt;$BG$13,J523&lt;&gt;$BG$12),"grey",IF(J526="","yellow",IF(COUNTIF($CN$6:$CN$32,J526)&gt;0,"","red"))))</f>
        <v>grey</v>
      </c>
      <c r="DJ526" s="1165"/>
      <c r="DK526" s="1164" t="str">
        <f>IF(DK522="grey","grey",IF(AND(L523&lt;&gt;$BG$7,L523&lt;&gt;$BG$9,L523&lt;&gt;$BG$13,L523&lt;&gt;$BG$12),"grey",IF(L526="","yellow",IF(COUNTIF($CN$6:$CN$32,L526)&gt;0,"","red"))))</f>
        <v>grey</v>
      </c>
      <c r="DL526" s="1165"/>
      <c r="DM526" s="22" t="str">
        <f>IFERROR(INDEX(内線情報!$BL$5:$BL$41,MATCH(R526,内線情報!$AI$5:$AI$43,0),1),"")</f>
        <v/>
      </c>
      <c r="DS526" s="1141"/>
      <c r="DV526" s="1153"/>
      <c r="DW526" s="1154"/>
      <c r="DX526" s="1153"/>
      <c r="DY526" s="1154"/>
      <c r="DZ526" s="1153"/>
      <c r="EA526" s="1154"/>
      <c r="EB526" s="1153"/>
      <c r="EC526" s="1154"/>
      <c r="ED526" s="1153"/>
      <c r="EE526" s="1154"/>
      <c r="EF526" s="1153"/>
      <c r="EG526" s="1154"/>
      <c r="ET526" s="1153"/>
      <c r="EU526" s="1154"/>
      <c r="EV526" s="1153"/>
      <c r="EW526" s="1154"/>
      <c r="EX526" s="1153"/>
      <c r="EY526" s="1154"/>
      <c r="EZ526" s="1153"/>
      <c r="FA526" s="1154"/>
      <c r="FB526" s="1153"/>
      <c r="FC526" s="1154"/>
      <c r="FD526" s="1153"/>
      <c r="FE526" s="1154"/>
      <c r="FF526" s="411"/>
      <c r="FG526" s="411"/>
      <c r="FH526" s="411"/>
      <c r="FI526" s="411"/>
      <c r="FJ526" s="411"/>
      <c r="FK526" s="411"/>
      <c r="FL526" s="411"/>
      <c r="FM526" s="411"/>
      <c r="FN526" s="411"/>
      <c r="FO526" s="411"/>
      <c r="FP526" s="411"/>
      <c r="FQ526" s="411"/>
      <c r="FR526" s="1153"/>
      <c r="FS526" s="1154"/>
      <c r="FT526" s="1153"/>
      <c r="FU526" s="1154"/>
      <c r="FV526" s="1153"/>
      <c r="FW526" s="1154"/>
      <c r="FX526" s="1153"/>
      <c r="FY526" s="1154"/>
      <c r="FZ526" s="1153"/>
      <c r="GA526" s="1154"/>
      <c r="GB526" s="1153"/>
      <c r="GC526" s="1154"/>
      <c r="GE526" s="1152"/>
      <c r="GF526" s="1152"/>
      <c r="GG526" s="1161"/>
      <c r="GH526" s="1152"/>
      <c r="GI526" s="633" t="str">
        <f t="shared" ref="GI526:HR526" si="1402">IF(GI518="grey","grey",IF($GG525="grey","grey",IF(S526="","yellow",IF(COUNTIF($CW$6:$CW$7,S526)&gt;0,"","red"))))</f>
        <v>grey</v>
      </c>
      <c r="GJ526" s="633" t="str">
        <f t="shared" si="1402"/>
        <v>grey</v>
      </c>
      <c r="GK526" s="633" t="str">
        <f t="shared" si="1402"/>
        <v>grey</v>
      </c>
      <c r="GL526" s="633" t="str">
        <f t="shared" si="1402"/>
        <v>grey</v>
      </c>
      <c r="GM526" s="633" t="str">
        <f t="shared" si="1402"/>
        <v>grey</v>
      </c>
      <c r="GN526" s="633" t="str">
        <f t="shared" si="1402"/>
        <v>grey</v>
      </c>
      <c r="GO526" s="633" t="str">
        <f t="shared" si="1402"/>
        <v>grey</v>
      </c>
      <c r="GP526" s="633" t="str">
        <f t="shared" si="1402"/>
        <v>grey</v>
      </c>
      <c r="GQ526" s="633" t="str">
        <f t="shared" si="1402"/>
        <v>grey</v>
      </c>
      <c r="GR526" s="633" t="str">
        <f t="shared" si="1402"/>
        <v>grey</v>
      </c>
      <c r="GS526" s="633" t="str">
        <f t="shared" si="1402"/>
        <v>grey</v>
      </c>
      <c r="GT526" s="633" t="str">
        <f t="shared" si="1402"/>
        <v>grey</v>
      </c>
      <c r="GU526" s="633" t="str">
        <f t="shared" si="1402"/>
        <v>grey</v>
      </c>
      <c r="GV526" s="633" t="str">
        <f t="shared" si="1402"/>
        <v>grey</v>
      </c>
      <c r="GW526" s="633" t="str">
        <f t="shared" si="1402"/>
        <v>grey</v>
      </c>
      <c r="GX526" s="633" t="str">
        <f t="shared" si="1402"/>
        <v>grey</v>
      </c>
      <c r="GY526" s="633" t="str">
        <f t="shared" si="1402"/>
        <v>grey</v>
      </c>
      <c r="GZ526" s="633" t="str">
        <f t="shared" si="1402"/>
        <v>grey</v>
      </c>
      <c r="HA526" s="633" t="str">
        <f t="shared" si="1402"/>
        <v>grey</v>
      </c>
      <c r="HB526" s="633" t="str">
        <f t="shared" si="1402"/>
        <v>grey</v>
      </c>
      <c r="HC526" s="633" t="str">
        <f t="shared" si="1402"/>
        <v>grey</v>
      </c>
      <c r="HD526" s="633" t="str">
        <f t="shared" si="1402"/>
        <v>grey</v>
      </c>
      <c r="HE526" s="633" t="str">
        <f t="shared" si="1402"/>
        <v>grey</v>
      </c>
      <c r="HF526" s="633" t="str">
        <f t="shared" si="1402"/>
        <v>grey</v>
      </c>
      <c r="HG526" s="633" t="str">
        <f t="shared" si="1402"/>
        <v>grey</v>
      </c>
      <c r="HH526" s="633" t="str">
        <f t="shared" si="1402"/>
        <v>grey</v>
      </c>
      <c r="HI526" s="633" t="str">
        <f t="shared" si="1402"/>
        <v>grey</v>
      </c>
      <c r="HJ526" s="633" t="str">
        <f t="shared" si="1402"/>
        <v>grey</v>
      </c>
      <c r="HK526" s="633" t="str">
        <f t="shared" si="1402"/>
        <v>grey</v>
      </c>
      <c r="HL526" s="633" t="str">
        <f t="shared" si="1402"/>
        <v>grey</v>
      </c>
      <c r="HM526" s="633" t="str">
        <f t="shared" si="1402"/>
        <v>grey</v>
      </c>
      <c r="HN526" s="633" t="str">
        <f t="shared" si="1402"/>
        <v>grey</v>
      </c>
      <c r="HO526" s="633" t="str">
        <f t="shared" si="1402"/>
        <v>grey</v>
      </c>
      <c r="HP526" s="633" t="str">
        <f t="shared" si="1402"/>
        <v>grey</v>
      </c>
      <c r="HQ526" s="633" t="str">
        <f t="shared" si="1402"/>
        <v>grey</v>
      </c>
      <c r="HR526" s="633" t="str">
        <f t="shared" si="1402"/>
        <v>grey</v>
      </c>
      <c r="HS526" s="1163"/>
      <c r="HT526" s="1152"/>
      <c r="HU526" s="1161"/>
    </row>
    <row r="527" spans="2:229">
      <c r="B527" s="1186" t="s">
        <v>297</v>
      </c>
      <c r="C527" s="1187"/>
      <c r="D527" s="1186" t="s">
        <v>298</v>
      </c>
      <c r="E527" s="1187"/>
      <c r="F527" s="1186" t="s">
        <v>299</v>
      </c>
      <c r="G527" s="1187"/>
      <c r="H527" s="1186" t="s">
        <v>300</v>
      </c>
      <c r="I527" s="1187"/>
      <c r="J527" s="1186" t="s">
        <v>301</v>
      </c>
      <c r="K527" s="1187"/>
      <c r="L527" s="1186" t="s">
        <v>302</v>
      </c>
      <c r="M527" s="1187"/>
      <c r="N527" s="30"/>
      <c r="O527" s="1151">
        <v>4</v>
      </c>
      <c r="P527" s="1151" t="str">
        <f>IFERROR(INDEX(内線情報!$C$5:$C$54,MATCH($Q527,内線情報!$B$5:$B$54,0)),"")&amp;""</f>
        <v/>
      </c>
      <c r="Q527" s="1160"/>
      <c r="R527" s="1151" t="str">
        <f>IFERROR(INDEX(内線情報!$D$5:$D$54,MATCH($Q527,内線情報!$B$5:$B$54,0)),"")&amp;""</f>
        <v/>
      </c>
      <c r="S527" s="634" t="s">
        <v>643</v>
      </c>
      <c r="T527" s="634" t="s">
        <v>643</v>
      </c>
      <c r="U527" s="634" t="s">
        <v>643</v>
      </c>
      <c r="V527" s="634" t="s">
        <v>643</v>
      </c>
      <c r="W527" s="634" t="s">
        <v>643</v>
      </c>
      <c r="X527" s="634" t="s">
        <v>643</v>
      </c>
      <c r="Y527" s="634" t="s">
        <v>643</v>
      </c>
      <c r="Z527" s="634" t="s">
        <v>643</v>
      </c>
      <c r="AA527" s="634" t="s">
        <v>643</v>
      </c>
      <c r="AB527" s="634" t="s">
        <v>643</v>
      </c>
      <c r="AC527" s="634" t="s">
        <v>643</v>
      </c>
      <c r="AD527" s="634" t="s">
        <v>643</v>
      </c>
      <c r="AE527" s="634" t="s">
        <v>643</v>
      </c>
      <c r="AF527" s="634" t="s">
        <v>643</v>
      </c>
      <c r="AG527" s="634" t="s">
        <v>643</v>
      </c>
      <c r="AH527" s="634" t="s">
        <v>643</v>
      </c>
      <c r="AI527" s="634" t="s">
        <v>643</v>
      </c>
      <c r="AJ527" s="634" t="s">
        <v>643</v>
      </c>
      <c r="AK527" s="634" t="s">
        <v>643</v>
      </c>
      <c r="AL527" s="634" t="s">
        <v>643</v>
      </c>
      <c r="AM527" s="634" t="s">
        <v>643</v>
      </c>
      <c r="AN527" s="634" t="s">
        <v>643</v>
      </c>
      <c r="AO527" s="634" t="s">
        <v>643</v>
      </c>
      <c r="AP527" s="634" t="s">
        <v>643</v>
      </c>
      <c r="AQ527" s="634" t="s">
        <v>643</v>
      </c>
      <c r="AR527" s="634" t="s">
        <v>643</v>
      </c>
      <c r="AS527" s="634" t="s">
        <v>643</v>
      </c>
      <c r="AT527" s="634" t="s">
        <v>643</v>
      </c>
      <c r="AU527" s="634" t="s">
        <v>643</v>
      </c>
      <c r="AV527" s="634" t="s">
        <v>643</v>
      </c>
      <c r="AW527" s="634" t="s">
        <v>643</v>
      </c>
      <c r="AX527" s="634" t="s">
        <v>643</v>
      </c>
      <c r="AY527" s="634" t="s">
        <v>643</v>
      </c>
      <c r="AZ527" s="634" t="s">
        <v>643</v>
      </c>
      <c r="BA527" s="634" t="s">
        <v>643</v>
      </c>
      <c r="BB527" s="634" t="s">
        <v>643</v>
      </c>
      <c r="BC527" s="1178" t="s">
        <v>643</v>
      </c>
      <c r="BD527" s="1151" t="str">
        <f>IFERROR(IF(Q527="","",IF(ISBLANK(INDEX(内線情報!$G$5:$G$54,Q527)),1,DS527)),"")&amp;""</f>
        <v/>
      </c>
      <c r="BE527" s="1180"/>
      <c r="BQ527" s="52"/>
      <c r="BS527" s="52"/>
      <c r="BU527" s="52"/>
      <c r="BV527" s="50"/>
      <c r="BW527" s="52"/>
      <c r="BY527" s="52"/>
      <c r="CA527" s="52"/>
      <c r="CC527" s="52"/>
      <c r="CE527" s="52"/>
      <c r="CG527" s="52"/>
      <c r="CH527" s="50"/>
      <c r="CI527" s="52"/>
      <c r="CK527" s="52"/>
      <c r="CM527" s="52"/>
      <c r="DA527" s="1166" t="str">
        <f>IFERROR(IF(COUNT(Q521:Q546)&gt;0,IF($DN520&lt;18,"grey",B527),"grey"),B527)</f>
        <v>grey</v>
      </c>
      <c r="DB527" s="1167"/>
      <c r="DC527" s="1166" t="str">
        <f>IFERROR(IF(COUNT(Q521:Q546)&gt;0,IF($DN520&lt;18,"grey",D527),"grey"),D527)</f>
        <v>grey</v>
      </c>
      <c r="DD527" s="1167"/>
      <c r="DE527" s="1166" t="str">
        <f>IFERROR(IF(COUNT(Q521:Q546)&gt;0,IF($DN520&lt;18,"grey",F527),"grey"),F527)</f>
        <v>grey</v>
      </c>
      <c r="DF527" s="1167"/>
      <c r="DG527" s="1166" t="str">
        <f>IFERROR(IF(COUNT(Q521:Q546)&gt;0,IF($DN520&lt;18,"grey",H527),"grey"),H527)</f>
        <v>grey</v>
      </c>
      <c r="DH527" s="1167"/>
      <c r="DI527" s="1166" t="str">
        <f>IFERROR(IF(COUNT(Q521:Q546)&gt;0,IF($DN520&lt;18,"grey",J527),"grey"),J527)</f>
        <v>grey</v>
      </c>
      <c r="DJ527" s="1167"/>
      <c r="DK527" s="1166" t="str">
        <f>IFERROR(IF(COUNT(Q521:Q546)&gt;0,IF($DN520&lt;18,"grey",L527),"grey"),L527)</f>
        <v>grey</v>
      </c>
      <c r="DL527" s="1167"/>
      <c r="DM527" s="22" t="str">
        <f>IFERROR(INDEX(内線情報!$BL$5:$BL$41,MATCH(R527,内線情報!$AI$5:$AI$43,0),1),"")</f>
        <v/>
      </c>
      <c r="DS527" s="1141" t="e">
        <f>INDEX(内線情報!$G$5:$G$54,MATCH(Q527,DK,0))</f>
        <v>#N/A</v>
      </c>
      <c r="DV527" s="1166"/>
      <c r="DW527" s="1167"/>
      <c r="DX527" s="1166"/>
      <c r="DY527" s="1167"/>
      <c r="DZ527" s="1166"/>
      <c r="EA527" s="1167"/>
      <c r="EB527" s="1166"/>
      <c r="EC527" s="1167"/>
      <c r="ED527" s="1166"/>
      <c r="EE527" s="1167"/>
      <c r="EF527" s="1166"/>
      <c r="EG527" s="1167"/>
      <c r="ET527" s="1166"/>
      <c r="EU527" s="1167"/>
      <c r="EV527" s="1166"/>
      <c r="EW527" s="1167"/>
      <c r="EX527" s="1166"/>
      <c r="EY527" s="1167"/>
      <c r="EZ527" s="1166"/>
      <c r="FA527" s="1167"/>
      <c r="FB527" s="1166"/>
      <c r="FC527" s="1167"/>
      <c r="FD527" s="1166"/>
      <c r="FE527" s="1167"/>
      <c r="FF527" s="420"/>
      <c r="FG527" s="420"/>
      <c r="FH527" s="420"/>
      <c r="FI527" s="420"/>
      <c r="FJ527" s="420"/>
      <c r="FK527" s="420"/>
      <c r="FL527" s="420"/>
      <c r="FM527" s="420"/>
      <c r="FN527" s="420"/>
      <c r="FO527" s="420"/>
      <c r="FP527" s="420"/>
      <c r="FQ527" s="420"/>
      <c r="FR527" s="1166"/>
      <c r="FS527" s="1167"/>
      <c r="FT527" s="1166"/>
      <c r="FU527" s="1167"/>
      <c r="FV527" s="1166"/>
      <c r="FW527" s="1167"/>
      <c r="FX527" s="1166"/>
      <c r="FY527" s="1167"/>
      <c r="FZ527" s="1166"/>
      <c r="GA527" s="1167"/>
      <c r="GB527" s="1166"/>
      <c r="GC527" s="1167"/>
      <c r="GE527" s="1151" t="str">
        <f>IF($GF527="grey","grey","")</f>
        <v>grey</v>
      </c>
      <c r="GF527" s="1151" t="str">
        <f>IF($GG527="grey","grey","")</f>
        <v>grey</v>
      </c>
      <c r="GG527" s="1160" t="str">
        <f>IF(Q527="","grey",IF(COUNTIF(Q:Q,Q527)&gt;1,"red",IF(COUNTIF(_DK,Q527)&gt;0,"","red")))</f>
        <v>grey</v>
      </c>
      <c r="GH527" s="1151" t="str">
        <f>IF($GF527="grey","grey","")</f>
        <v>grey</v>
      </c>
      <c r="GI527" s="633" t="str">
        <f t="shared" ref="GI527:HR527" si="1403">IF(GI518="grey","grey",IF($GG527="grey","grey",IF(S527="","yellow",IF(COUNTIF($CT$6:$CT$21,S527)&gt;0,"","red"))))</f>
        <v>grey</v>
      </c>
      <c r="GJ527" s="633" t="str">
        <f t="shared" si="1403"/>
        <v>grey</v>
      </c>
      <c r="GK527" s="633" t="str">
        <f t="shared" si="1403"/>
        <v>grey</v>
      </c>
      <c r="GL527" s="633" t="str">
        <f t="shared" si="1403"/>
        <v>grey</v>
      </c>
      <c r="GM527" s="633" t="str">
        <f t="shared" si="1403"/>
        <v>grey</v>
      </c>
      <c r="GN527" s="633" t="str">
        <f t="shared" si="1403"/>
        <v>grey</v>
      </c>
      <c r="GO527" s="633" t="str">
        <f t="shared" si="1403"/>
        <v>grey</v>
      </c>
      <c r="GP527" s="633" t="str">
        <f t="shared" si="1403"/>
        <v>grey</v>
      </c>
      <c r="GQ527" s="633" t="str">
        <f t="shared" si="1403"/>
        <v>grey</v>
      </c>
      <c r="GR527" s="633" t="str">
        <f t="shared" si="1403"/>
        <v>grey</v>
      </c>
      <c r="GS527" s="633" t="str">
        <f t="shared" si="1403"/>
        <v>grey</v>
      </c>
      <c r="GT527" s="633" t="str">
        <f t="shared" si="1403"/>
        <v>grey</v>
      </c>
      <c r="GU527" s="633" t="str">
        <f t="shared" si="1403"/>
        <v>grey</v>
      </c>
      <c r="GV527" s="633" t="str">
        <f t="shared" si="1403"/>
        <v>grey</v>
      </c>
      <c r="GW527" s="633" t="str">
        <f t="shared" si="1403"/>
        <v>grey</v>
      </c>
      <c r="GX527" s="633" t="str">
        <f t="shared" si="1403"/>
        <v>grey</v>
      </c>
      <c r="GY527" s="633" t="str">
        <f t="shared" si="1403"/>
        <v>grey</v>
      </c>
      <c r="GZ527" s="633" t="str">
        <f t="shared" si="1403"/>
        <v>grey</v>
      </c>
      <c r="HA527" s="633" t="str">
        <f t="shared" si="1403"/>
        <v>grey</v>
      </c>
      <c r="HB527" s="633" t="str">
        <f t="shared" si="1403"/>
        <v>grey</v>
      </c>
      <c r="HC527" s="633" t="str">
        <f t="shared" si="1403"/>
        <v>grey</v>
      </c>
      <c r="HD527" s="633" t="str">
        <f t="shared" si="1403"/>
        <v>grey</v>
      </c>
      <c r="HE527" s="633" t="str">
        <f t="shared" si="1403"/>
        <v>grey</v>
      </c>
      <c r="HF527" s="633" t="str">
        <f t="shared" si="1403"/>
        <v>grey</v>
      </c>
      <c r="HG527" s="633" t="str">
        <f t="shared" si="1403"/>
        <v>grey</v>
      </c>
      <c r="HH527" s="633" t="str">
        <f t="shared" si="1403"/>
        <v>grey</v>
      </c>
      <c r="HI527" s="633" t="str">
        <f t="shared" si="1403"/>
        <v>grey</v>
      </c>
      <c r="HJ527" s="633" t="str">
        <f t="shared" si="1403"/>
        <v>grey</v>
      </c>
      <c r="HK527" s="633" t="str">
        <f t="shared" si="1403"/>
        <v>grey</v>
      </c>
      <c r="HL527" s="633" t="str">
        <f t="shared" si="1403"/>
        <v>grey</v>
      </c>
      <c r="HM527" s="633" t="str">
        <f t="shared" si="1403"/>
        <v>grey</v>
      </c>
      <c r="HN527" s="633" t="str">
        <f t="shared" si="1403"/>
        <v>grey</v>
      </c>
      <c r="HO527" s="633" t="str">
        <f t="shared" si="1403"/>
        <v>grey</v>
      </c>
      <c r="HP527" s="633" t="str">
        <f t="shared" si="1403"/>
        <v>grey</v>
      </c>
      <c r="HQ527" s="633" t="str">
        <f t="shared" si="1403"/>
        <v>grey</v>
      </c>
      <c r="HR527" s="633" t="str">
        <f t="shared" si="1403"/>
        <v>grey</v>
      </c>
      <c r="HS527" s="1162" t="str">
        <f t="shared" ref="HS527" si="1404">IF($GG527="grey","grey",IF(BC527="","",IF(COUNTIF($CV$6:$CV$7,BC527)&gt;0,"","red")))</f>
        <v>grey</v>
      </c>
      <c r="HT527" s="1151" t="str">
        <f t="shared" ref="HT527:HU527" si="1405">IF($GG527="grey","grey","")</f>
        <v>grey</v>
      </c>
      <c r="HU527" s="1160" t="str">
        <f t="shared" si="1405"/>
        <v>grey</v>
      </c>
    </row>
    <row r="528" spans="2:229">
      <c r="B528" s="34" t="s">
        <v>57</v>
      </c>
      <c r="C528" s="35"/>
      <c r="D528" s="34" t="s">
        <v>57</v>
      </c>
      <c r="E528" s="35"/>
      <c r="F528" s="34" t="s">
        <v>57</v>
      </c>
      <c r="G528" s="35"/>
      <c r="H528" s="34" t="s">
        <v>57</v>
      </c>
      <c r="I528" s="35"/>
      <c r="J528" s="34" t="s">
        <v>57</v>
      </c>
      <c r="K528" s="35"/>
      <c r="L528" s="34" t="s">
        <v>57</v>
      </c>
      <c r="M528" s="35"/>
      <c r="N528" s="30"/>
      <c r="O528" s="1152"/>
      <c r="P528" s="1152"/>
      <c r="Q528" s="1161"/>
      <c r="R528" s="1152"/>
      <c r="S528" s="635" t="s">
        <v>643</v>
      </c>
      <c r="T528" s="635" t="s">
        <v>643</v>
      </c>
      <c r="U528" s="635" t="s">
        <v>643</v>
      </c>
      <c r="V528" s="635" t="s">
        <v>643</v>
      </c>
      <c r="W528" s="635" t="s">
        <v>643</v>
      </c>
      <c r="X528" s="635" t="s">
        <v>643</v>
      </c>
      <c r="Y528" s="635" t="s">
        <v>643</v>
      </c>
      <c r="Z528" s="635" t="s">
        <v>643</v>
      </c>
      <c r="AA528" s="635" t="s">
        <v>643</v>
      </c>
      <c r="AB528" s="635" t="s">
        <v>643</v>
      </c>
      <c r="AC528" s="635" t="s">
        <v>643</v>
      </c>
      <c r="AD528" s="635" t="s">
        <v>643</v>
      </c>
      <c r="AE528" s="635" t="s">
        <v>643</v>
      </c>
      <c r="AF528" s="635" t="s">
        <v>643</v>
      </c>
      <c r="AG528" s="635" t="s">
        <v>643</v>
      </c>
      <c r="AH528" s="635" t="s">
        <v>643</v>
      </c>
      <c r="AI528" s="635" t="s">
        <v>643</v>
      </c>
      <c r="AJ528" s="635" t="s">
        <v>643</v>
      </c>
      <c r="AK528" s="635" t="s">
        <v>643</v>
      </c>
      <c r="AL528" s="635" t="s">
        <v>643</v>
      </c>
      <c r="AM528" s="635" t="s">
        <v>643</v>
      </c>
      <c r="AN528" s="635" t="s">
        <v>643</v>
      </c>
      <c r="AO528" s="635" t="s">
        <v>643</v>
      </c>
      <c r="AP528" s="635" t="s">
        <v>643</v>
      </c>
      <c r="AQ528" s="635" t="s">
        <v>643</v>
      </c>
      <c r="AR528" s="635" t="s">
        <v>643</v>
      </c>
      <c r="AS528" s="635" t="s">
        <v>643</v>
      </c>
      <c r="AT528" s="635" t="s">
        <v>643</v>
      </c>
      <c r="AU528" s="635" t="s">
        <v>643</v>
      </c>
      <c r="AV528" s="635" t="s">
        <v>643</v>
      </c>
      <c r="AW528" s="635" t="s">
        <v>643</v>
      </c>
      <c r="AX528" s="635" t="s">
        <v>643</v>
      </c>
      <c r="AY528" s="635" t="s">
        <v>643</v>
      </c>
      <c r="AZ528" s="635" t="s">
        <v>643</v>
      </c>
      <c r="BA528" s="635" t="s">
        <v>643</v>
      </c>
      <c r="BB528" s="635" t="s">
        <v>643</v>
      </c>
      <c r="BC528" s="1179"/>
      <c r="BD528" s="1152"/>
      <c r="BE528" s="1181"/>
      <c r="BU528" s="50"/>
      <c r="BV528" s="50"/>
      <c r="BW528" s="50"/>
      <c r="CG528" s="50"/>
      <c r="CH528" s="50"/>
      <c r="CI528" s="50"/>
      <c r="DA528" s="34" t="str">
        <f>IF(DA527="grey","grey",IF(B528="","yellow",IF(COUNTIF($BG$6:$BG$39,B528)&gt;0,"","red")))</f>
        <v>grey</v>
      </c>
      <c r="DB528" s="35" t="str">
        <f ca="1">IF(DA527="grey","grey",IFERROR(IF(COUNTIF(INDIRECT(B528),SUBSTITUTE(C528,"*","~")),EU528,"red"),IF(AND(C528&lt;&gt;$BG$7,C528&lt;&gt;$BG$8,C528&lt;&gt;$BG$9,C528&lt;&gt;$BG$10,C528&lt;&gt;$BG$11,C528&lt;&gt;$BG$12,C528&lt;&gt;$BG$13),"grey",EU528)))</f>
        <v>grey</v>
      </c>
      <c r="DC528" s="34" t="str">
        <f>IF(DC527="grey","grey",IF(D528="","yellow",IF(COUNTIF($BG$6:$BG$39,D528)&gt;0,"","red")))</f>
        <v>grey</v>
      </c>
      <c r="DD528" s="35" t="str">
        <f ca="1">IF(DC527="grey","grey",IFERROR(IF(COUNTIF(INDIRECT(D528),SUBSTITUTE(E528,"*","~")),EW528,"red"),IF(AND(E528&lt;&gt;$BG$7,E528&lt;&gt;$BG$8,E528&lt;&gt;$BG$9,E528&lt;&gt;$BG$10,E528&lt;&gt;$BG$11,E528&lt;&gt;$BG$12,E528&lt;&gt;$BG$13),"grey",EW528)))</f>
        <v>grey</v>
      </c>
      <c r="DE528" s="34" t="str">
        <f>IF(DE527="grey","grey",IF(F528="","yellow",IF(COUNTIF($BG$6:$BG$39,F528)&gt;0,"","red")))</f>
        <v>grey</v>
      </c>
      <c r="DF528" s="35" t="str">
        <f ca="1">IF(DE527="grey","grey",IFERROR(IF(COUNTIF(INDIRECT(F528),SUBSTITUTE(G528,"*","~")),EY528,"red"),IF(AND(G528&lt;&gt;$BG$7,G528&lt;&gt;$BG$8,G528&lt;&gt;$BG$9,G528&lt;&gt;$BG$10,G528&lt;&gt;$BG$11,G528&lt;&gt;$BG$12,G528&lt;&gt;$BG$13),"grey",EY528)))</f>
        <v>grey</v>
      </c>
      <c r="DG528" s="34" t="str">
        <f>IF(DG527="grey","grey",IF(H528="","yellow",IF(COUNTIF($BG$6:$BG$39,H528)&gt;0,"","red")))</f>
        <v>grey</v>
      </c>
      <c r="DH528" s="35" t="str">
        <f ca="1">IF(DG527="grey","grey",IFERROR(IF(COUNTIF(INDIRECT(H528),SUBSTITUTE(I528,"*","~")),FA528,"red"),IF(AND(I528&lt;&gt;$BG$7,I528&lt;&gt;$BG$8,I528&lt;&gt;$BG$9,I528&lt;&gt;$BG$10,I528&lt;&gt;$BG$11,I528&lt;&gt;$BG$12,I528&lt;&gt;$BG$13),"grey",FA528)))</f>
        <v>grey</v>
      </c>
      <c r="DI528" s="34" t="str">
        <f>IF(DI527="grey","grey",IF(J528="","yellow",IF(COUNTIF($BG$6:$BG$39,J528)&gt;0,"","red")))</f>
        <v>grey</v>
      </c>
      <c r="DJ528" s="35" t="str">
        <f ca="1">IF(DI527="grey","grey",IFERROR(IF(COUNTIF(INDIRECT(J528),SUBSTITUTE(K528,"*","~")),FC528,"red"),IF(AND(K528&lt;&gt;$BG$7,K528&lt;&gt;$BG$8,K528&lt;&gt;$BG$9,K528&lt;&gt;$BG$10,K528&lt;&gt;$BG$11,K528&lt;&gt;$BG$12,K528&lt;&gt;$BG$13),"grey",FC528)))</f>
        <v>grey</v>
      </c>
      <c r="DK528" s="34" t="str">
        <f>IF(DK527="grey","grey",IF(L528="","yellow",IF(COUNTIF($BG$6:$BG$39,L528)&gt;0,"","red")))</f>
        <v>grey</v>
      </c>
      <c r="DL528" s="35" t="str">
        <f ca="1">IF(DK527="grey","grey",IFERROR(IF(COUNTIF(INDIRECT(L528),SUBSTITUTE(M528,"*","~")),FE528,"red"),IF(AND(M528&lt;&gt;$BG$7,M528&lt;&gt;$BG$8,M528&lt;&gt;$BG$9,M528&lt;&gt;$BG$10,M528&lt;&gt;$BG$11,M528&lt;&gt;$BG$12,M528&lt;&gt;$BG$13),"grey",FE528)))</f>
        <v>grey</v>
      </c>
      <c r="DM528" s="22" t="str">
        <f>IFERROR(INDEX(内線情報!$BL$5:$BL$41,MATCH(R528,内線情報!$AI$5:$AI$43,0),1),"")</f>
        <v/>
      </c>
      <c r="DS528" s="1141"/>
      <c r="DV528" s="34" t="str">
        <f>CONCATENATE(B528,C528)</f>
        <v>未使用</v>
      </c>
      <c r="DW528" s="35"/>
      <c r="DX528" s="34" t="str">
        <f>CONCATENATE(D528,E528)</f>
        <v>未使用</v>
      </c>
      <c r="DY528" s="35"/>
      <c r="DZ528" s="34" t="str">
        <f>CONCATENATE(F528,G528)</f>
        <v>未使用</v>
      </c>
      <c r="EA528" s="35"/>
      <c r="EB528" s="34" t="str">
        <f>CONCATENATE(H528,I528)</f>
        <v>未使用</v>
      </c>
      <c r="EC528" s="35"/>
      <c r="ED528" s="34" t="str">
        <f>CONCATENATE(J528,K528)</f>
        <v>未使用</v>
      </c>
      <c r="EE528" s="35"/>
      <c r="EF528" s="34" t="str">
        <f>CONCATENATE(L528,M528)</f>
        <v>未使用</v>
      </c>
      <c r="EG528" s="35"/>
      <c r="EH528" s="22">
        <f>COUNTIF($DV$6:$EG$34,DV528)</f>
        <v>18</v>
      </c>
      <c r="EJ528" s="22">
        <f>COUNTIF($DV$6:$EG$34,DX528)</f>
        <v>18</v>
      </c>
      <c r="EL528" s="22">
        <f>COUNTIF($DV$6:$EG$34,DZ528)</f>
        <v>18</v>
      </c>
      <c r="EN528" s="22">
        <f>COUNTIF($DV$6:$EG$34,EB528)</f>
        <v>18</v>
      </c>
      <c r="EP528" s="22">
        <f>COUNTIF($DV$6:$EG$34,ED528)</f>
        <v>18</v>
      </c>
      <c r="ER528" s="22">
        <f>COUNTIF($DV$6:$EG$34,EF528)</f>
        <v>18</v>
      </c>
      <c r="ET528" s="34" t="str">
        <f>IF(DV528="未使用","",IF(EH528&lt;2,"","red"))</f>
        <v/>
      </c>
      <c r="EU528" s="35" t="str">
        <f>IF(B528="ボックスキー","",IF(C528="","red",FS528))</f>
        <v>red</v>
      </c>
      <c r="EV528" s="34" t="str">
        <f>IF(DX528="未使用","",IF(EJ528&lt;2,"","red"))</f>
        <v/>
      </c>
      <c r="EW528" s="35" t="str">
        <f>IF(D528="ボックスキー","",IF(E528="","red",FU528))</f>
        <v>red</v>
      </c>
      <c r="EX528" s="34" t="str">
        <f>IF(DZ528="未使用","",IF(EL528&lt;2,"","red"))</f>
        <v/>
      </c>
      <c r="EY528" s="35" t="str">
        <f>IF(F528="ボックスキー","",IF(G528="","red",FW528))</f>
        <v>red</v>
      </c>
      <c r="EZ528" s="34" t="str">
        <f>IF(EB528="未使用","",IF(EN528&lt;2,"","red"))</f>
        <v/>
      </c>
      <c r="FA528" s="35" t="str">
        <f>IF(H528="ボックスキー","",IF(I528="","red",FY528))</f>
        <v>red</v>
      </c>
      <c r="FB528" s="34" t="str">
        <f>IF(ED528="未使用","",IF(EP528&lt;2,"","red"))</f>
        <v/>
      </c>
      <c r="FC528" s="35" t="str">
        <f>IF(J528="ボックスキー","",IF(K528="","red",GA528))</f>
        <v>red</v>
      </c>
      <c r="FD528" s="34" t="str">
        <f>IF(EF528="未使用","",IF(ER528&lt;2,"","red"))</f>
        <v/>
      </c>
      <c r="FE528" s="35" t="str">
        <f>IF(L528="ボックスキー","",IF(M528="","red",GC528))</f>
        <v>red</v>
      </c>
      <c r="FF528" s="419"/>
      <c r="FG528" s="419"/>
      <c r="FH528" s="419"/>
      <c r="FI528" s="419"/>
      <c r="FJ528" s="419"/>
      <c r="FK528" s="419"/>
      <c r="FL528" s="419"/>
      <c r="FM528" s="419"/>
      <c r="FN528" s="419"/>
      <c r="FO528" s="419"/>
      <c r="FP528" s="419"/>
      <c r="FQ528" s="419"/>
      <c r="FR528" s="34"/>
      <c r="FS528" s="35" t="str">
        <f>IF(B528=$FG$6,INDEX($FG$7:$FG$18,C528),IF(B528=$FH$6,INDEX($FH$7:$FH$12,C528),IF(B528=$FI$6,INDEX($FI$7:$FI$18,C528),IF(B528=$FJ$6,INDEX($FJ$7:$FJ$56,C528),"none"))))</f>
        <v>none</v>
      </c>
      <c r="FT528" s="34"/>
      <c r="FU528" s="35" t="str">
        <f>IF(D528=$FG$6,INDEX($FG$7:$FG$18,E528),IF(D528=$FH$6,INDEX($FH$7:$FH$12,E528),IF(D528=$FI$6,INDEX($FI$7:$FI$18,E528),IF(D528=$FJ$6,INDEX($FJ$7:$FJ$56,E528),"none"))))</f>
        <v>none</v>
      </c>
      <c r="FV528" s="34"/>
      <c r="FW528" s="35" t="str">
        <f>IF(F528=$FG$6,INDEX($FG$7:$FG$18,G528),IF(F528=$FH$6,INDEX($FH$7:$FH$12,G528),IF(F528=$FI$6,INDEX($FI$7:$FI$18,G528),IF(F528=$FJ$6,INDEX($FJ$7:$FJ$56,G528),"none"))))</f>
        <v>none</v>
      </c>
      <c r="FX528" s="34"/>
      <c r="FY528" s="35" t="str">
        <f>IF(H528=$FG$6,INDEX($FG$7:$FG$18,I528),IF(H528=$FH$6,INDEX($FH$7:$FH$12,I528),IF(H528=$FI$6,INDEX($FI$7:$FI$18,I528),IF(H528=$FJ$6,INDEX($FJ$7:$FJ$56,I528),"none"))))</f>
        <v>none</v>
      </c>
      <c r="FZ528" s="34"/>
      <c r="GA528" s="35" t="str">
        <f>IF(J528=$FG$6,INDEX($FG$7:$FG$18,K528),IF(J528=$FH$6,INDEX($FH$7:$FH$12,K528),IF(J528=$FI$6,INDEX($FI$7:$FI$18,K528),IF(J528=$FJ$6,INDEX($FJ$7:$FJ$56,K528),"none"))))</f>
        <v>none</v>
      </c>
      <c r="GB528" s="34"/>
      <c r="GC528" s="35" t="str">
        <f>IF(L528=$FG$6,INDEX($FG$7:$FG$18,M528),IF(L528=$FH$6,INDEX($FH$7:$FH$12,M528),IF(L528=$FI$6,INDEX($FI$7:$FI$18,M528),IF(L528=$FJ$6,INDEX($FJ$7:$FJ$56,M528),"none"))))</f>
        <v>none</v>
      </c>
      <c r="GE528" s="1152"/>
      <c r="GF528" s="1152"/>
      <c r="GG528" s="1161"/>
      <c r="GH528" s="1152"/>
      <c r="GI528" s="633" t="str">
        <f t="shared" ref="GI528:HR528" si="1406">IF(GI518="grey","grey",IF($GG527="grey","grey",IF(S528="","yellow",IF(COUNTIF($CW$6:$CW$7,S528)&gt;0,"","red"))))</f>
        <v>grey</v>
      </c>
      <c r="GJ528" s="633" t="str">
        <f t="shared" si="1406"/>
        <v>grey</v>
      </c>
      <c r="GK528" s="633" t="str">
        <f t="shared" si="1406"/>
        <v>grey</v>
      </c>
      <c r="GL528" s="633" t="str">
        <f t="shared" si="1406"/>
        <v>grey</v>
      </c>
      <c r="GM528" s="633" t="str">
        <f t="shared" si="1406"/>
        <v>grey</v>
      </c>
      <c r="GN528" s="633" t="str">
        <f t="shared" si="1406"/>
        <v>grey</v>
      </c>
      <c r="GO528" s="633" t="str">
        <f t="shared" si="1406"/>
        <v>grey</v>
      </c>
      <c r="GP528" s="633" t="str">
        <f t="shared" si="1406"/>
        <v>grey</v>
      </c>
      <c r="GQ528" s="633" t="str">
        <f t="shared" si="1406"/>
        <v>grey</v>
      </c>
      <c r="GR528" s="633" t="str">
        <f t="shared" si="1406"/>
        <v>grey</v>
      </c>
      <c r="GS528" s="633" t="str">
        <f t="shared" si="1406"/>
        <v>grey</v>
      </c>
      <c r="GT528" s="633" t="str">
        <f t="shared" si="1406"/>
        <v>grey</v>
      </c>
      <c r="GU528" s="633" t="str">
        <f t="shared" si="1406"/>
        <v>grey</v>
      </c>
      <c r="GV528" s="633" t="str">
        <f t="shared" si="1406"/>
        <v>grey</v>
      </c>
      <c r="GW528" s="633" t="str">
        <f t="shared" si="1406"/>
        <v>grey</v>
      </c>
      <c r="GX528" s="633" t="str">
        <f t="shared" si="1406"/>
        <v>grey</v>
      </c>
      <c r="GY528" s="633" t="str">
        <f t="shared" si="1406"/>
        <v>grey</v>
      </c>
      <c r="GZ528" s="633" t="str">
        <f t="shared" si="1406"/>
        <v>grey</v>
      </c>
      <c r="HA528" s="633" t="str">
        <f t="shared" si="1406"/>
        <v>grey</v>
      </c>
      <c r="HB528" s="633" t="str">
        <f t="shared" si="1406"/>
        <v>grey</v>
      </c>
      <c r="HC528" s="633" t="str">
        <f t="shared" si="1406"/>
        <v>grey</v>
      </c>
      <c r="HD528" s="633" t="str">
        <f t="shared" si="1406"/>
        <v>grey</v>
      </c>
      <c r="HE528" s="633" t="str">
        <f t="shared" si="1406"/>
        <v>grey</v>
      </c>
      <c r="HF528" s="633" t="str">
        <f t="shared" si="1406"/>
        <v>grey</v>
      </c>
      <c r="HG528" s="633" t="str">
        <f t="shared" si="1406"/>
        <v>grey</v>
      </c>
      <c r="HH528" s="633" t="str">
        <f t="shared" si="1406"/>
        <v>grey</v>
      </c>
      <c r="HI528" s="633" t="str">
        <f t="shared" si="1406"/>
        <v>grey</v>
      </c>
      <c r="HJ528" s="633" t="str">
        <f t="shared" si="1406"/>
        <v>grey</v>
      </c>
      <c r="HK528" s="633" t="str">
        <f t="shared" si="1406"/>
        <v>grey</v>
      </c>
      <c r="HL528" s="633" t="str">
        <f t="shared" si="1406"/>
        <v>grey</v>
      </c>
      <c r="HM528" s="633" t="str">
        <f t="shared" si="1406"/>
        <v>grey</v>
      </c>
      <c r="HN528" s="633" t="str">
        <f t="shared" si="1406"/>
        <v>grey</v>
      </c>
      <c r="HO528" s="633" t="str">
        <f t="shared" si="1406"/>
        <v>grey</v>
      </c>
      <c r="HP528" s="633" t="str">
        <f t="shared" si="1406"/>
        <v>grey</v>
      </c>
      <c r="HQ528" s="633" t="str">
        <f t="shared" si="1406"/>
        <v>grey</v>
      </c>
      <c r="HR528" s="633" t="str">
        <f t="shared" si="1406"/>
        <v>grey</v>
      </c>
      <c r="HS528" s="1163"/>
      <c r="HT528" s="1152"/>
      <c r="HU528" s="1161"/>
    </row>
    <row r="529" spans="2:229">
      <c r="B529" s="1175" t="str">
        <f>IFERROR(INDEX($DV:$DV,ROW()),"")&amp;""</f>
        <v/>
      </c>
      <c r="C529" s="1176"/>
      <c r="D529" s="1177" t="str">
        <f>IFERROR(INDEX($DX:$DX,ROW()),"")&amp;""</f>
        <v/>
      </c>
      <c r="E529" s="1176"/>
      <c r="F529" s="1175" t="str">
        <f>IFERROR(INDEX($DZ:$DZ,ROW()),"")&amp;""</f>
        <v/>
      </c>
      <c r="G529" s="1176"/>
      <c r="H529" s="1175" t="str">
        <f>IFERROR(INDEX($EB:$EB,ROW()),"")&amp;""</f>
        <v/>
      </c>
      <c r="I529" s="1176"/>
      <c r="J529" s="1175" t="str">
        <f>IFERROR(INDEX($ED:$ED,ROW()),"")&amp;""</f>
        <v/>
      </c>
      <c r="K529" s="1176"/>
      <c r="L529" s="1175" t="str">
        <f>IFERROR(INDEX($EF:$EF,ROW()),"")&amp;""</f>
        <v/>
      </c>
      <c r="M529" s="1176"/>
      <c r="N529" s="30"/>
      <c r="O529" s="1151">
        <v>5</v>
      </c>
      <c r="P529" s="1151" t="str">
        <f>IFERROR(INDEX(内線情報!$C$5:$C$54,MATCH($Q529,内線情報!$B$5:$B$54,0)),"")&amp;""</f>
        <v/>
      </c>
      <c r="Q529" s="1160"/>
      <c r="R529" s="1151" t="str">
        <f>IFERROR(INDEX(内線情報!$D$5:$D$54,MATCH($Q529,内線情報!$B$5:$B$54,0)),"")&amp;""</f>
        <v/>
      </c>
      <c r="S529" s="634" t="s">
        <v>643</v>
      </c>
      <c r="T529" s="634" t="s">
        <v>643</v>
      </c>
      <c r="U529" s="634" t="s">
        <v>643</v>
      </c>
      <c r="V529" s="634" t="s">
        <v>643</v>
      </c>
      <c r="W529" s="634" t="s">
        <v>643</v>
      </c>
      <c r="X529" s="634" t="s">
        <v>643</v>
      </c>
      <c r="Y529" s="634" t="s">
        <v>643</v>
      </c>
      <c r="Z529" s="634" t="s">
        <v>643</v>
      </c>
      <c r="AA529" s="634" t="s">
        <v>643</v>
      </c>
      <c r="AB529" s="634" t="s">
        <v>643</v>
      </c>
      <c r="AC529" s="634" t="s">
        <v>643</v>
      </c>
      <c r="AD529" s="634" t="s">
        <v>643</v>
      </c>
      <c r="AE529" s="634" t="s">
        <v>643</v>
      </c>
      <c r="AF529" s="634" t="s">
        <v>643</v>
      </c>
      <c r="AG529" s="634" t="s">
        <v>643</v>
      </c>
      <c r="AH529" s="634" t="s">
        <v>643</v>
      </c>
      <c r="AI529" s="634" t="s">
        <v>643</v>
      </c>
      <c r="AJ529" s="634" t="s">
        <v>643</v>
      </c>
      <c r="AK529" s="634" t="s">
        <v>643</v>
      </c>
      <c r="AL529" s="634" t="s">
        <v>643</v>
      </c>
      <c r="AM529" s="634" t="s">
        <v>643</v>
      </c>
      <c r="AN529" s="634" t="s">
        <v>643</v>
      </c>
      <c r="AO529" s="634" t="s">
        <v>643</v>
      </c>
      <c r="AP529" s="634" t="s">
        <v>643</v>
      </c>
      <c r="AQ529" s="634" t="s">
        <v>643</v>
      </c>
      <c r="AR529" s="634" t="s">
        <v>643</v>
      </c>
      <c r="AS529" s="634" t="s">
        <v>643</v>
      </c>
      <c r="AT529" s="634" t="s">
        <v>643</v>
      </c>
      <c r="AU529" s="634" t="s">
        <v>643</v>
      </c>
      <c r="AV529" s="634" t="s">
        <v>643</v>
      </c>
      <c r="AW529" s="634" t="s">
        <v>643</v>
      </c>
      <c r="AX529" s="634" t="s">
        <v>643</v>
      </c>
      <c r="AY529" s="634" t="s">
        <v>643</v>
      </c>
      <c r="AZ529" s="634" t="s">
        <v>643</v>
      </c>
      <c r="BA529" s="634" t="s">
        <v>643</v>
      </c>
      <c r="BB529" s="634" t="s">
        <v>643</v>
      </c>
      <c r="BC529" s="1178" t="s">
        <v>643</v>
      </c>
      <c r="BD529" s="1151" t="str">
        <f>IFERROR(IF(Q529="","",IF(ISBLANK(INDEX(内線情報!$G$5:$G$54,Q529)),1,DS529)),"")&amp;""</f>
        <v/>
      </c>
      <c r="BE529" s="1180"/>
      <c r="BP529" s="50" t="e">
        <f>INDEX(番号!$CA$5:$CB$44,C528,2)</f>
        <v>#VALUE!</v>
      </c>
      <c r="BQ529" s="50" t="str">
        <f>IF(C528="","",IF(BP529="",INDEX(番号!$CA$44:$CB527,C528,2),BP529))</f>
        <v/>
      </c>
      <c r="BR529" s="50" t="e">
        <f>INDEX(番号!$CC$5:$CE$52,C528,3)</f>
        <v>#VALUE!</v>
      </c>
      <c r="BS529" s="50" t="str">
        <f>IF(C528="","",IF(BR529="0",INDEX(番号!$CC$5:$CE$52,C528,2),BR529))&amp;""</f>
        <v/>
      </c>
      <c r="BT529" s="50" t="e">
        <f>INDEX(番号!$CA$5:$CB$44,E528,2)</f>
        <v>#VALUE!</v>
      </c>
      <c r="BU529" s="50" t="str">
        <f>IF(E528="","",IF(BT529="",INDEX(番号!$CA$44:$CB527,E528,2),BT529))&amp;""</f>
        <v/>
      </c>
      <c r="BV529" s="50" t="e">
        <f>INDEX(番号!$CC$5:$CE$52,E528,3)</f>
        <v>#VALUE!</v>
      </c>
      <c r="BW529" s="50" t="str">
        <f>IF(E528="","",IF(BV529="0",INDEX(番号!$CC$5:$CE$52,E528,2),BV529))&amp;""</f>
        <v/>
      </c>
      <c r="BX529" s="50" t="e">
        <f>INDEX(番号!$CA$5:$CB$44,G528,2)</f>
        <v>#VALUE!</v>
      </c>
      <c r="BY529" s="50" t="str">
        <f>IF(G528="","",IF(BX529="",INDEX(番号!$CA$44:$CB527,G528,2),BX529))&amp;""</f>
        <v/>
      </c>
      <c r="BZ529" s="50" t="e">
        <f>INDEX(番号!$CC$5:$CE$52,G528,3)</f>
        <v>#VALUE!</v>
      </c>
      <c r="CA529" s="50" t="str">
        <f>IF(G528="","",IF(BZ529="0",INDEX(番号!$CC$5:$CE$52,G528,2),BZ529))&amp;""</f>
        <v/>
      </c>
      <c r="CB529" s="50" t="e">
        <f>INDEX(番号!$CA$5:$CB$44,I528,2)</f>
        <v>#VALUE!</v>
      </c>
      <c r="CC529" s="50" t="str">
        <f>IF(I528="","",IF(CB529="",INDEX(番号!$CA$44:$CB527,I528,2),CB529))&amp;""</f>
        <v/>
      </c>
      <c r="CD529" s="50" t="e">
        <f>INDEX(番号!$CC$5:$CE$52,I528,3)</f>
        <v>#VALUE!</v>
      </c>
      <c r="CE529" s="50" t="str">
        <f>IF(I528="","",IF(CD529="0",INDEX(番号!$CC$5:$CE$52,I528,2),CD529))&amp;""</f>
        <v/>
      </c>
      <c r="CF529" s="50" t="e">
        <f>INDEX(番号!$CA$5:$CB$44,K528,2)</f>
        <v>#VALUE!</v>
      </c>
      <c r="CG529" s="50" t="str">
        <f>IF(K528="","",IF(CF529="",INDEX(番号!$CA$5:$CB$44,K528,1),CF529))&amp;""</f>
        <v/>
      </c>
      <c r="CH529" s="50" t="e">
        <f>INDEX(番号!$CC$5:$CE$52,K528,3)</f>
        <v>#VALUE!</v>
      </c>
      <c r="CI529" s="50" t="str">
        <f>IF(K528="","",IF(CH529="0",INDEX(番号!$CC$5:$CE$52,K528,2),CH529))&amp;""</f>
        <v/>
      </c>
      <c r="CJ529" s="50" t="e">
        <f>INDEX(番号!$CA$5:$CB$44,M528,2)</f>
        <v>#VALUE!</v>
      </c>
      <c r="CK529" s="50" t="str">
        <f>IF(M528="","",IF(CJ529="",INDEX(番号!$CA$5:$CB$44,M528,1),CJ529))&amp;""</f>
        <v/>
      </c>
      <c r="CL529" s="50" t="e">
        <f>INDEX(番号!$CC$5:$CE$52,M528,3)</f>
        <v>#VALUE!</v>
      </c>
      <c r="CM529" s="50" t="str">
        <f>IF(M528="","",IF(CL529="0",INDEX(番号!$CC$5:$CE$52,M528,2),CL529))&amp;""</f>
        <v/>
      </c>
      <c r="DA529" s="1153" t="str">
        <f>IF(DA527="grey","grey","")</f>
        <v>grey</v>
      </c>
      <c r="DB529" s="1154"/>
      <c r="DC529" s="1153" t="str">
        <f>IF(DC527="grey","grey","")</f>
        <v>grey</v>
      </c>
      <c r="DD529" s="1154"/>
      <c r="DE529" s="1153" t="str">
        <f>IF(DE527="grey","grey","")</f>
        <v>grey</v>
      </c>
      <c r="DF529" s="1154"/>
      <c r="DG529" s="1153" t="str">
        <f>IF(DG527="grey","grey","")</f>
        <v>grey</v>
      </c>
      <c r="DH529" s="1154"/>
      <c r="DI529" s="1153" t="str">
        <f>IF(DI527="grey","grey","")</f>
        <v>grey</v>
      </c>
      <c r="DJ529" s="1154"/>
      <c r="DK529" s="1153" t="str">
        <f>IF(DK527="grey","grey","")</f>
        <v>grey</v>
      </c>
      <c r="DL529" s="1154"/>
      <c r="DM529" s="22" t="str">
        <f>IFERROR(INDEX(内線情報!$BL$5:$BL$41,MATCH(R529,内線情報!$AI$5:$AI$43,0),1),"")</f>
        <v/>
      </c>
      <c r="DS529" s="1141" t="e">
        <f>INDEX(内線情報!$G$5:$G$54,MATCH(Q529,DK,0))</f>
        <v>#N/A</v>
      </c>
      <c r="DV529" s="1153" t="str">
        <f>IF(B528="DK",BQ529,IF(B528="NK",BS529,""))</f>
        <v/>
      </c>
      <c r="DW529" s="1154"/>
      <c r="DX529" s="1155" t="str">
        <f>IF(D528="DK",BU529,IF(D528="NK",BW529,""))</f>
        <v/>
      </c>
      <c r="DY529" s="1156"/>
      <c r="DZ529" s="1155" t="str">
        <f>IF(F528="DK",BY529,IF(F528="NK",CA529,""))</f>
        <v/>
      </c>
      <c r="EA529" s="1156"/>
      <c r="EB529" s="1155" t="str">
        <f>IF(H528="DK",CC529,IF(H528="NK",CE529,""))</f>
        <v/>
      </c>
      <c r="EC529" s="1156"/>
      <c r="ED529" s="1155" t="str">
        <f>IF(J528="DK",CG529,IF(J528="NK",CI529,""))</f>
        <v/>
      </c>
      <c r="EE529" s="1156"/>
      <c r="EF529" s="1155" t="str">
        <f>IF(L528="DK",CK529,IF(L528="NK",CM529,""))</f>
        <v/>
      </c>
      <c r="EG529" s="1156"/>
      <c r="ET529" s="1153"/>
      <c r="EU529" s="1154"/>
      <c r="EV529" s="1153"/>
      <c r="EW529" s="1154"/>
      <c r="EX529" s="1153"/>
      <c r="EY529" s="1154"/>
      <c r="EZ529" s="1153"/>
      <c r="FA529" s="1154"/>
      <c r="FB529" s="1153"/>
      <c r="FC529" s="1154"/>
      <c r="FD529" s="1153"/>
      <c r="FE529" s="1154"/>
      <c r="FF529" s="411"/>
      <c r="FG529" s="411"/>
      <c r="FH529" s="411"/>
      <c r="FI529" s="411"/>
      <c r="FJ529" s="411"/>
      <c r="FK529" s="411"/>
      <c r="FL529" s="411"/>
      <c r="FM529" s="411"/>
      <c r="FN529" s="411"/>
      <c r="FO529" s="411"/>
      <c r="FP529" s="411"/>
      <c r="FQ529" s="411"/>
      <c r="FR529" s="1153"/>
      <c r="FS529" s="1154"/>
      <c r="FT529" s="1153"/>
      <c r="FU529" s="1154"/>
      <c r="FV529" s="1153"/>
      <c r="FW529" s="1154"/>
      <c r="FX529" s="1153"/>
      <c r="FY529" s="1154"/>
      <c r="FZ529" s="1153"/>
      <c r="GA529" s="1154"/>
      <c r="GB529" s="1153"/>
      <c r="GC529" s="1154"/>
      <c r="GE529" s="1151" t="str">
        <f>IF($GF529="grey","grey","")</f>
        <v>grey</v>
      </c>
      <c r="GF529" s="1151" t="str">
        <f>IF($GG529="grey","grey","")</f>
        <v>grey</v>
      </c>
      <c r="GG529" s="1160" t="str">
        <f>IF(Q529="","grey",IF(COUNTIF(Q:Q,Q529)&gt;1,"red",IF(COUNTIF(_DK,Q529)&gt;0,"","red")))</f>
        <v>grey</v>
      </c>
      <c r="GH529" s="1151" t="str">
        <f>IF($GF529="grey","grey","")</f>
        <v>grey</v>
      </c>
      <c r="GI529" s="633" t="str">
        <f t="shared" ref="GI529:HR529" si="1407">IF(GI518="grey","grey",IF($GG529="grey","grey",IF(S529="","yellow",IF(COUNTIF($CT$6:$CT$21,S529)&gt;0,"","red"))))</f>
        <v>grey</v>
      </c>
      <c r="GJ529" s="633" t="str">
        <f t="shared" si="1407"/>
        <v>grey</v>
      </c>
      <c r="GK529" s="633" t="str">
        <f t="shared" si="1407"/>
        <v>grey</v>
      </c>
      <c r="GL529" s="633" t="str">
        <f t="shared" si="1407"/>
        <v>grey</v>
      </c>
      <c r="GM529" s="633" t="str">
        <f t="shared" si="1407"/>
        <v>grey</v>
      </c>
      <c r="GN529" s="633" t="str">
        <f t="shared" si="1407"/>
        <v>grey</v>
      </c>
      <c r="GO529" s="633" t="str">
        <f t="shared" si="1407"/>
        <v>grey</v>
      </c>
      <c r="GP529" s="633" t="str">
        <f t="shared" si="1407"/>
        <v>grey</v>
      </c>
      <c r="GQ529" s="633" t="str">
        <f t="shared" si="1407"/>
        <v>grey</v>
      </c>
      <c r="GR529" s="633" t="str">
        <f t="shared" si="1407"/>
        <v>grey</v>
      </c>
      <c r="GS529" s="633" t="str">
        <f t="shared" si="1407"/>
        <v>grey</v>
      </c>
      <c r="GT529" s="633" t="str">
        <f t="shared" si="1407"/>
        <v>grey</v>
      </c>
      <c r="GU529" s="633" t="str">
        <f t="shared" si="1407"/>
        <v>grey</v>
      </c>
      <c r="GV529" s="633" t="str">
        <f t="shared" si="1407"/>
        <v>grey</v>
      </c>
      <c r="GW529" s="633" t="str">
        <f t="shared" si="1407"/>
        <v>grey</v>
      </c>
      <c r="GX529" s="633" t="str">
        <f t="shared" si="1407"/>
        <v>grey</v>
      </c>
      <c r="GY529" s="633" t="str">
        <f t="shared" si="1407"/>
        <v>grey</v>
      </c>
      <c r="GZ529" s="633" t="str">
        <f t="shared" si="1407"/>
        <v>grey</v>
      </c>
      <c r="HA529" s="633" t="str">
        <f t="shared" si="1407"/>
        <v>grey</v>
      </c>
      <c r="HB529" s="633" t="str">
        <f t="shared" si="1407"/>
        <v>grey</v>
      </c>
      <c r="HC529" s="633" t="str">
        <f t="shared" si="1407"/>
        <v>grey</v>
      </c>
      <c r="HD529" s="633" t="str">
        <f t="shared" si="1407"/>
        <v>grey</v>
      </c>
      <c r="HE529" s="633" t="str">
        <f t="shared" si="1407"/>
        <v>grey</v>
      </c>
      <c r="HF529" s="633" t="str">
        <f t="shared" si="1407"/>
        <v>grey</v>
      </c>
      <c r="HG529" s="633" t="str">
        <f t="shared" si="1407"/>
        <v>grey</v>
      </c>
      <c r="HH529" s="633" t="str">
        <f t="shared" si="1407"/>
        <v>grey</v>
      </c>
      <c r="HI529" s="633" t="str">
        <f t="shared" si="1407"/>
        <v>grey</v>
      </c>
      <c r="HJ529" s="633" t="str">
        <f t="shared" si="1407"/>
        <v>grey</v>
      </c>
      <c r="HK529" s="633" t="str">
        <f t="shared" si="1407"/>
        <v>grey</v>
      </c>
      <c r="HL529" s="633" t="str">
        <f t="shared" si="1407"/>
        <v>grey</v>
      </c>
      <c r="HM529" s="633" t="str">
        <f t="shared" si="1407"/>
        <v>grey</v>
      </c>
      <c r="HN529" s="633" t="str">
        <f t="shared" si="1407"/>
        <v>grey</v>
      </c>
      <c r="HO529" s="633" t="str">
        <f t="shared" si="1407"/>
        <v>grey</v>
      </c>
      <c r="HP529" s="633" t="str">
        <f t="shared" si="1407"/>
        <v>grey</v>
      </c>
      <c r="HQ529" s="633" t="str">
        <f t="shared" si="1407"/>
        <v>grey</v>
      </c>
      <c r="HR529" s="633" t="str">
        <f t="shared" si="1407"/>
        <v>grey</v>
      </c>
      <c r="HS529" s="1162" t="str">
        <f t="shared" ref="HS529" si="1408">IF($GG529="grey","grey",IF(BC529="","",IF(COUNTIF($CV$6:$CV$7,BC529)&gt;0,"","red")))</f>
        <v>grey</v>
      </c>
      <c r="HT529" s="1151" t="str">
        <f t="shared" ref="HT529:HU529" si="1409">IF($GG529="grey","grey","")</f>
        <v>grey</v>
      </c>
      <c r="HU529" s="1160" t="str">
        <f t="shared" si="1409"/>
        <v>grey</v>
      </c>
    </row>
    <row r="530" spans="2:229">
      <c r="B530" s="1175" t="str">
        <f>IFERROR(INDEX($DV:$DV,ROW()),"")&amp;""</f>
        <v/>
      </c>
      <c r="C530" s="1176"/>
      <c r="D530" s="1177" t="str">
        <f>IFERROR(INDEX($DX:$DX,ROW()),"")&amp;""</f>
        <v/>
      </c>
      <c r="E530" s="1176"/>
      <c r="F530" s="1175" t="str">
        <f>IFERROR(INDEX($DZ:$DZ,ROW()),"")&amp;""</f>
        <v/>
      </c>
      <c r="G530" s="1176"/>
      <c r="H530" s="1175" t="str">
        <f>IFERROR(INDEX($EB:$EB,ROW()),"")&amp;""</f>
        <v/>
      </c>
      <c r="I530" s="1176"/>
      <c r="J530" s="1175" t="str">
        <f>IFERROR(INDEX($ED:$ED,ROW()),"")&amp;""</f>
        <v/>
      </c>
      <c r="K530" s="1176"/>
      <c r="L530" s="1175" t="str">
        <f>IFERROR(INDEX($EF:$EF,ROW()),"")&amp;""</f>
        <v/>
      </c>
      <c r="M530" s="1176"/>
      <c r="O530" s="1152"/>
      <c r="P530" s="1152"/>
      <c r="Q530" s="1161"/>
      <c r="R530" s="1152"/>
      <c r="S530" s="635" t="s">
        <v>643</v>
      </c>
      <c r="T530" s="635" t="s">
        <v>643</v>
      </c>
      <c r="U530" s="635" t="s">
        <v>643</v>
      </c>
      <c r="V530" s="635" t="s">
        <v>643</v>
      </c>
      <c r="W530" s="635" t="s">
        <v>643</v>
      </c>
      <c r="X530" s="635" t="s">
        <v>643</v>
      </c>
      <c r="Y530" s="635" t="s">
        <v>643</v>
      </c>
      <c r="Z530" s="635" t="s">
        <v>643</v>
      </c>
      <c r="AA530" s="635" t="s">
        <v>643</v>
      </c>
      <c r="AB530" s="635" t="s">
        <v>643</v>
      </c>
      <c r="AC530" s="635" t="s">
        <v>643</v>
      </c>
      <c r="AD530" s="635" t="s">
        <v>643</v>
      </c>
      <c r="AE530" s="635" t="s">
        <v>643</v>
      </c>
      <c r="AF530" s="635" t="s">
        <v>643</v>
      </c>
      <c r="AG530" s="635" t="s">
        <v>643</v>
      </c>
      <c r="AH530" s="635" t="s">
        <v>643</v>
      </c>
      <c r="AI530" s="635" t="s">
        <v>643</v>
      </c>
      <c r="AJ530" s="635" t="s">
        <v>643</v>
      </c>
      <c r="AK530" s="635" t="s">
        <v>643</v>
      </c>
      <c r="AL530" s="635" t="s">
        <v>643</v>
      </c>
      <c r="AM530" s="635" t="s">
        <v>643</v>
      </c>
      <c r="AN530" s="635" t="s">
        <v>643</v>
      </c>
      <c r="AO530" s="635" t="s">
        <v>643</v>
      </c>
      <c r="AP530" s="635" t="s">
        <v>643</v>
      </c>
      <c r="AQ530" s="635" t="s">
        <v>643</v>
      </c>
      <c r="AR530" s="635" t="s">
        <v>643</v>
      </c>
      <c r="AS530" s="635" t="s">
        <v>643</v>
      </c>
      <c r="AT530" s="635" t="s">
        <v>643</v>
      </c>
      <c r="AU530" s="635" t="s">
        <v>643</v>
      </c>
      <c r="AV530" s="635" t="s">
        <v>643</v>
      </c>
      <c r="AW530" s="635" t="s">
        <v>643</v>
      </c>
      <c r="AX530" s="635" t="s">
        <v>643</v>
      </c>
      <c r="AY530" s="635" t="s">
        <v>643</v>
      </c>
      <c r="AZ530" s="635" t="s">
        <v>643</v>
      </c>
      <c r="BA530" s="635" t="s">
        <v>643</v>
      </c>
      <c r="BB530" s="635" t="s">
        <v>643</v>
      </c>
      <c r="BC530" s="1179"/>
      <c r="BD530" s="1152"/>
      <c r="BE530" s="1181"/>
      <c r="BP530" s="50" t="s">
        <v>585</v>
      </c>
      <c r="BQ530" s="50" t="str">
        <f>IF(C528="","",INDEX(外線情報!$K$5:$K$16,C528,1))&amp;""</f>
        <v/>
      </c>
      <c r="BR530" s="50" t="s">
        <v>417</v>
      </c>
      <c r="BS530" s="50" t="str">
        <f>IF(C528="","",INDEX(NK･NKG!$CG$5:$CG$52,C528,1))&amp;""</f>
        <v/>
      </c>
      <c r="BT530" s="50" t="s">
        <v>585</v>
      </c>
      <c r="BU530" s="50" t="str">
        <f>IF(E528="","",INDEX(外線情報!$K$5:$K$16,E528,1))&amp;""</f>
        <v/>
      </c>
      <c r="BV530" s="50" t="s">
        <v>417</v>
      </c>
      <c r="BW530" s="50" t="str">
        <f>IF(E528="","",INDEX(NK･NKG!$CG$5:$CG$52,E528,1))&amp;""</f>
        <v/>
      </c>
      <c r="BX530" s="50" t="s">
        <v>585</v>
      </c>
      <c r="BY530" s="50" t="str">
        <f>IF(G528="","",INDEX(外線情報!$K$5:$K$16,G528,1))&amp;""</f>
        <v/>
      </c>
      <c r="BZ530" s="50" t="s">
        <v>417</v>
      </c>
      <c r="CA530" s="50" t="str">
        <f>IF(G528="","",INDEX(NK･NKG!$CG$5:$CG$52,G528,1))&amp;""</f>
        <v/>
      </c>
      <c r="CB530" s="50" t="s">
        <v>585</v>
      </c>
      <c r="CC530" s="50" t="str">
        <f>IF(I528="","",INDEX(外線情報!$K$5:$K$16,I528,1))&amp;""</f>
        <v/>
      </c>
      <c r="CD530" s="50" t="s">
        <v>417</v>
      </c>
      <c r="CE530" s="50" t="str">
        <f>IF(I528="","",INDEX(NK･NKG!$CG$5:$CG$52,I528,1))&amp;""</f>
        <v/>
      </c>
      <c r="CF530" s="50" t="s">
        <v>585</v>
      </c>
      <c r="CG530" s="50" t="str">
        <f>IF(K528="","",INDEX(外線情報!$K$5:$K$16,K528,1))&amp;""</f>
        <v/>
      </c>
      <c r="CH530" s="50" t="s">
        <v>417</v>
      </c>
      <c r="CI530" s="50" t="str">
        <f>IF(K528="","",INDEX(NK･NKG!$CG$5:$CG$52,K528,1))&amp;""</f>
        <v/>
      </c>
      <c r="CJ530" s="50" t="s">
        <v>585</v>
      </c>
      <c r="CK530" s="50" t="str">
        <f>IF(M528="","",INDEX(外線情報!$K$5:$K$16,M528,1))&amp;""</f>
        <v/>
      </c>
      <c r="CL530" s="50" t="s">
        <v>417</v>
      </c>
      <c r="CM530" s="50" t="str">
        <f>IF(M528="","",INDEX(NK･NKG!$CG$5:$CG$52,M528,1))&amp;""</f>
        <v/>
      </c>
      <c r="DA530" s="1153" t="str">
        <f t="shared" ref="DA530" si="1410">IF(DA527="grey","grey","")</f>
        <v>grey</v>
      </c>
      <c r="DB530" s="1154"/>
      <c r="DC530" s="1153" t="str">
        <f t="shared" ref="DC530" si="1411">IF(DC527="grey","grey","")</f>
        <v>grey</v>
      </c>
      <c r="DD530" s="1154"/>
      <c r="DE530" s="1153" t="str">
        <f t="shared" ref="DE530" si="1412">IF(DE527="grey","grey","")</f>
        <v>grey</v>
      </c>
      <c r="DF530" s="1154"/>
      <c r="DG530" s="1153" t="str">
        <f t="shared" ref="DG530" si="1413">IF(DG527="grey","grey","")</f>
        <v>grey</v>
      </c>
      <c r="DH530" s="1154"/>
      <c r="DI530" s="1153" t="str">
        <f t="shared" ref="DI530" si="1414">IF(DI527="grey","grey","")</f>
        <v>grey</v>
      </c>
      <c r="DJ530" s="1154"/>
      <c r="DK530" s="1153" t="str">
        <f t="shared" ref="DK530" si="1415">IF(DK527="grey","grey","")</f>
        <v>grey</v>
      </c>
      <c r="DL530" s="1154"/>
      <c r="DM530" s="22" t="str">
        <f>IFERROR(INDEX(内線情報!$BL$5:$BL$41,MATCH(R530,内線情報!$AI$5:$AI$43,0),1),"")</f>
        <v/>
      </c>
      <c r="DS530" s="1141"/>
      <c r="DV530" s="1153" t="str">
        <f>IF(B528="IK",BQ530,IF(B528="NK",BS530,""))</f>
        <v/>
      </c>
      <c r="DW530" s="1154"/>
      <c r="DX530" s="1155" t="str">
        <f>IF(D528="IK",BU530,IF(D528="NK",BW530,""))</f>
        <v/>
      </c>
      <c r="DY530" s="1156"/>
      <c r="DZ530" s="1155" t="str">
        <f>IF(F528="IK",BY530,IF(F528="NK",CA530,""))</f>
        <v/>
      </c>
      <c r="EA530" s="1156"/>
      <c r="EB530" s="1155" t="str">
        <f>IF(H528="IK",CC530,IF(H528="NK",CE530,""))</f>
        <v/>
      </c>
      <c r="EC530" s="1156"/>
      <c r="ED530" s="1155" t="str">
        <f>IF(J528="IK",CG530,IF(J528="NK",CI530,""))</f>
        <v/>
      </c>
      <c r="EE530" s="1156"/>
      <c r="EF530" s="1155" t="str">
        <f>IF(L528="IK",CK530,IF(L528="NK",CM530,""))</f>
        <v/>
      </c>
      <c r="EG530" s="1156"/>
      <c r="ET530" s="1153"/>
      <c r="EU530" s="1154"/>
      <c r="EV530" s="1153"/>
      <c r="EW530" s="1154"/>
      <c r="EX530" s="1153"/>
      <c r="EY530" s="1154"/>
      <c r="EZ530" s="1153"/>
      <c r="FA530" s="1154"/>
      <c r="FB530" s="1153"/>
      <c r="FC530" s="1154"/>
      <c r="FD530" s="1153"/>
      <c r="FE530" s="1154"/>
      <c r="FF530" s="411"/>
      <c r="FG530" s="411"/>
      <c r="FH530" s="411"/>
      <c r="FI530" s="411"/>
      <c r="FJ530" s="411"/>
      <c r="FK530" s="411"/>
      <c r="FL530" s="411"/>
      <c r="FM530" s="411"/>
      <c r="FN530" s="411"/>
      <c r="FO530" s="411"/>
      <c r="FP530" s="411"/>
      <c r="FQ530" s="411"/>
      <c r="FR530" s="1153"/>
      <c r="FS530" s="1154"/>
      <c r="FT530" s="1153"/>
      <c r="FU530" s="1154"/>
      <c r="FV530" s="1153"/>
      <c r="FW530" s="1154"/>
      <c r="FX530" s="1153"/>
      <c r="FY530" s="1154"/>
      <c r="FZ530" s="1153"/>
      <c r="GA530" s="1154"/>
      <c r="GB530" s="1153"/>
      <c r="GC530" s="1154"/>
      <c r="GE530" s="1152"/>
      <c r="GF530" s="1152"/>
      <c r="GG530" s="1161"/>
      <c r="GH530" s="1152"/>
      <c r="GI530" s="633" t="str">
        <f t="shared" ref="GI530:HR530" si="1416">IF(GI518="grey","grey",IF($GG529="grey","grey",IF(S530="","yellow",IF(COUNTIF($CW$6:$CW$7,S530)&gt;0,"","red"))))</f>
        <v>grey</v>
      </c>
      <c r="GJ530" s="633" t="str">
        <f t="shared" si="1416"/>
        <v>grey</v>
      </c>
      <c r="GK530" s="633" t="str">
        <f t="shared" si="1416"/>
        <v>grey</v>
      </c>
      <c r="GL530" s="633" t="str">
        <f t="shared" si="1416"/>
        <v>grey</v>
      </c>
      <c r="GM530" s="633" t="str">
        <f t="shared" si="1416"/>
        <v>grey</v>
      </c>
      <c r="GN530" s="633" t="str">
        <f t="shared" si="1416"/>
        <v>grey</v>
      </c>
      <c r="GO530" s="633" t="str">
        <f t="shared" si="1416"/>
        <v>grey</v>
      </c>
      <c r="GP530" s="633" t="str">
        <f t="shared" si="1416"/>
        <v>grey</v>
      </c>
      <c r="GQ530" s="633" t="str">
        <f t="shared" si="1416"/>
        <v>grey</v>
      </c>
      <c r="GR530" s="633" t="str">
        <f t="shared" si="1416"/>
        <v>grey</v>
      </c>
      <c r="GS530" s="633" t="str">
        <f t="shared" si="1416"/>
        <v>grey</v>
      </c>
      <c r="GT530" s="633" t="str">
        <f t="shared" si="1416"/>
        <v>grey</v>
      </c>
      <c r="GU530" s="633" t="str">
        <f t="shared" si="1416"/>
        <v>grey</v>
      </c>
      <c r="GV530" s="633" t="str">
        <f t="shared" si="1416"/>
        <v>grey</v>
      </c>
      <c r="GW530" s="633" t="str">
        <f t="shared" si="1416"/>
        <v>grey</v>
      </c>
      <c r="GX530" s="633" t="str">
        <f t="shared" si="1416"/>
        <v>grey</v>
      </c>
      <c r="GY530" s="633" t="str">
        <f t="shared" si="1416"/>
        <v>grey</v>
      </c>
      <c r="GZ530" s="633" t="str">
        <f t="shared" si="1416"/>
        <v>grey</v>
      </c>
      <c r="HA530" s="633" t="str">
        <f t="shared" si="1416"/>
        <v>grey</v>
      </c>
      <c r="HB530" s="633" t="str">
        <f t="shared" si="1416"/>
        <v>grey</v>
      </c>
      <c r="HC530" s="633" t="str">
        <f t="shared" si="1416"/>
        <v>grey</v>
      </c>
      <c r="HD530" s="633" t="str">
        <f t="shared" si="1416"/>
        <v>grey</v>
      </c>
      <c r="HE530" s="633" t="str">
        <f t="shared" si="1416"/>
        <v>grey</v>
      </c>
      <c r="HF530" s="633" t="str">
        <f t="shared" si="1416"/>
        <v>grey</v>
      </c>
      <c r="HG530" s="633" t="str">
        <f t="shared" si="1416"/>
        <v>grey</v>
      </c>
      <c r="HH530" s="633" t="str">
        <f t="shared" si="1416"/>
        <v>grey</v>
      </c>
      <c r="HI530" s="633" t="str">
        <f t="shared" si="1416"/>
        <v>grey</v>
      </c>
      <c r="HJ530" s="633" t="str">
        <f t="shared" si="1416"/>
        <v>grey</v>
      </c>
      <c r="HK530" s="633" t="str">
        <f t="shared" si="1416"/>
        <v>grey</v>
      </c>
      <c r="HL530" s="633" t="str">
        <f t="shared" si="1416"/>
        <v>grey</v>
      </c>
      <c r="HM530" s="633" t="str">
        <f t="shared" si="1416"/>
        <v>grey</v>
      </c>
      <c r="HN530" s="633" t="str">
        <f t="shared" si="1416"/>
        <v>grey</v>
      </c>
      <c r="HO530" s="633" t="str">
        <f t="shared" si="1416"/>
        <v>grey</v>
      </c>
      <c r="HP530" s="633" t="str">
        <f t="shared" si="1416"/>
        <v>grey</v>
      </c>
      <c r="HQ530" s="633" t="str">
        <f t="shared" si="1416"/>
        <v>grey</v>
      </c>
      <c r="HR530" s="633" t="str">
        <f t="shared" si="1416"/>
        <v>grey</v>
      </c>
      <c r="HS530" s="1163"/>
      <c r="HT530" s="1152"/>
      <c r="HU530" s="1161"/>
    </row>
    <row r="531" spans="2:229">
      <c r="B531" s="1184" t="s">
        <v>1318</v>
      </c>
      <c r="C531" s="1185"/>
      <c r="D531" s="1182" t="s">
        <v>1318</v>
      </c>
      <c r="E531" s="1183"/>
      <c r="F531" s="1184" t="s">
        <v>1318</v>
      </c>
      <c r="G531" s="1185"/>
      <c r="H531" s="1182" t="s">
        <v>1318</v>
      </c>
      <c r="I531" s="1183"/>
      <c r="J531" s="1184" t="s">
        <v>1318</v>
      </c>
      <c r="K531" s="1185"/>
      <c r="L531" s="1182" t="s">
        <v>1318</v>
      </c>
      <c r="M531" s="1183"/>
      <c r="O531" s="1151">
        <v>6</v>
      </c>
      <c r="P531" s="1151" t="str">
        <f>IFERROR(INDEX(内線情報!$C$5:$C$54,MATCH($Q531,内線情報!$B$5:$B$54,0)),"")&amp;""</f>
        <v/>
      </c>
      <c r="Q531" s="1160"/>
      <c r="R531" s="1151" t="str">
        <f>IFERROR(INDEX(内線情報!$D$5:$D$54,MATCH($Q531,内線情報!$B$5:$B$54,0)),"")&amp;""</f>
        <v/>
      </c>
      <c r="S531" s="634" t="s">
        <v>643</v>
      </c>
      <c r="T531" s="634" t="s">
        <v>643</v>
      </c>
      <c r="U531" s="634" t="s">
        <v>643</v>
      </c>
      <c r="V531" s="634" t="s">
        <v>643</v>
      </c>
      <c r="W531" s="634" t="s">
        <v>643</v>
      </c>
      <c r="X531" s="634" t="s">
        <v>643</v>
      </c>
      <c r="Y531" s="634" t="s">
        <v>643</v>
      </c>
      <c r="Z531" s="634" t="s">
        <v>643</v>
      </c>
      <c r="AA531" s="634" t="s">
        <v>643</v>
      </c>
      <c r="AB531" s="634" t="s">
        <v>643</v>
      </c>
      <c r="AC531" s="634" t="s">
        <v>643</v>
      </c>
      <c r="AD531" s="634" t="s">
        <v>643</v>
      </c>
      <c r="AE531" s="634" t="s">
        <v>643</v>
      </c>
      <c r="AF531" s="634" t="s">
        <v>643</v>
      </c>
      <c r="AG531" s="634" t="s">
        <v>643</v>
      </c>
      <c r="AH531" s="634" t="s">
        <v>643</v>
      </c>
      <c r="AI531" s="634" t="s">
        <v>643</v>
      </c>
      <c r="AJ531" s="634" t="s">
        <v>643</v>
      </c>
      <c r="AK531" s="634" t="s">
        <v>643</v>
      </c>
      <c r="AL531" s="634" t="s">
        <v>643</v>
      </c>
      <c r="AM531" s="634" t="s">
        <v>643</v>
      </c>
      <c r="AN531" s="634" t="s">
        <v>643</v>
      </c>
      <c r="AO531" s="634" t="s">
        <v>643</v>
      </c>
      <c r="AP531" s="634" t="s">
        <v>643</v>
      </c>
      <c r="AQ531" s="634" t="s">
        <v>643</v>
      </c>
      <c r="AR531" s="634" t="s">
        <v>643</v>
      </c>
      <c r="AS531" s="634" t="s">
        <v>643</v>
      </c>
      <c r="AT531" s="634" t="s">
        <v>643</v>
      </c>
      <c r="AU531" s="634" t="s">
        <v>643</v>
      </c>
      <c r="AV531" s="634" t="s">
        <v>643</v>
      </c>
      <c r="AW531" s="634" t="s">
        <v>643</v>
      </c>
      <c r="AX531" s="634" t="s">
        <v>643</v>
      </c>
      <c r="AY531" s="634" t="s">
        <v>643</v>
      </c>
      <c r="AZ531" s="634" t="s">
        <v>643</v>
      </c>
      <c r="BA531" s="634" t="s">
        <v>643</v>
      </c>
      <c r="BB531" s="634" t="s">
        <v>643</v>
      </c>
      <c r="BC531" s="1178" t="s">
        <v>643</v>
      </c>
      <c r="BD531" s="1151" t="str">
        <f>IFERROR(IF(Q531="","",IF(ISBLANK(INDEX(内線情報!$G$5:$G$54,Q531)),1,DS531)),"")&amp;""</f>
        <v/>
      </c>
      <c r="BE531" s="1180"/>
      <c r="BW531" s="50"/>
      <c r="CH531" s="50"/>
      <c r="CI531" s="50"/>
      <c r="DA531" s="1153" t="str">
        <f>IF(DA527="grey","grey",IF(AND(B528&lt;&gt;$BG$7,B528&lt;&gt;$BG$9,B528&lt;&gt;$BG$13,B528&lt;&gt;$BG$12),"grey",IF(B531="","yellow",IF(COUNTIF($CN$6:$CN$32,B531)&gt;0,"","red"))))</f>
        <v>grey</v>
      </c>
      <c r="DB531" s="1154"/>
      <c r="DC531" s="1153" t="str">
        <f>IF(DC527="grey","grey",IF(AND(D528&lt;&gt;$BG$7,D528&lt;&gt;$BG$9,D528&lt;&gt;$BG$13,D528&lt;&gt;$BG$12),"grey",IF(D531="","yellow",IF(COUNTIF($CN$6:$CN$32,D531)&gt;0,"","red"))))</f>
        <v>grey</v>
      </c>
      <c r="DD531" s="1154"/>
      <c r="DE531" s="1164" t="str">
        <f>IF(DE527="grey","grey",IF(AND(F528&lt;&gt;$BG$7,F528&lt;&gt;$BG$9,F528&lt;&gt;$BG$13,F528&lt;&gt;$BG$12),"grey",IF(F531="","yellow",IF(COUNTIF($CN$6:$CN$32,F531)&gt;0,"","red"))))</f>
        <v>grey</v>
      </c>
      <c r="DF531" s="1165"/>
      <c r="DG531" s="1164" t="str">
        <f>IF(DG527="grey","grey",IF(AND(H528&lt;&gt;$BG$7,H528&lt;&gt;$BG$9,H528&lt;&gt;$BG$13,H528&lt;&gt;$BG$12),"grey",IF(H531="","yellow",IF(COUNTIF($CN$6:$CN$32,H531)&gt;0,"","red"))))</f>
        <v>grey</v>
      </c>
      <c r="DH531" s="1165"/>
      <c r="DI531" s="1164" t="str">
        <f>IF(DI527="grey","grey",IF(AND(J528&lt;&gt;$BG$7,J528&lt;&gt;$BG$9,J528&lt;&gt;$BG$13,J528&lt;&gt;$BG$12),"grey",IF(J531="","yellow",IF(COUNTIF($CN$6:$CN$32,J531)&gt;0,"","red"))))</f>
        <v>grey</v>
      </c>
      <c r="DJ531" s="1165"/>
      <c r="DK531" s="1164" t="str">
        <f>IF(DK527="grey","grey",IF(AND(L528&lt;&gt;$BG$7,L528&lt;&gt;$BG$9,L528&lt;&gt;$BG$13,L528&lt;&gt;$BG$12),"grey",IF(L531="","yellow",IF(COUNTIF($CN$6:$CN$32,L531)&gt;0,"","red"))))</f>
        <v>grey</v>
      </c>
      <c r="DL531" s="1165"/>
      <c r="DM531" s="22" t="str">
        <f>IFERROR(INDEX(内線情報!$BL$5:$BL$41,MATCH(R531,内線情報!$AI$5:$AI$43,0),1),"")</f>
        <v/>
      </c>
      <c r="DS531" s="1141" t="e">
        <f>INDEX(内線情報!$G$5:$G$54,MATCH(Q531,DK,0))</f>
        <v>#N/A</v>
      </c>
      <c r="DV531" s="1153"/>
      <c r="DW531" s="1154"/>
      <c r="DX531" s="1153"/>
      <c r="DY531" s="1154"/>
      <c r="DZ531" s="1153"/>
      <c r="EA531" s="1154"/>
      <c r="EB531" s="1153"/>
      <c r="EC531" s="1154"/>
      <c r="ED531" s="1153"/>
      <c r="EE531" s="1154"/>
      <c r="EF531" s="1153"/>
      <c r="EG531" s="1154"/>
      <c r="ET531" s="1153"/>
      <c r="EU531" s="1154"/>
      <c r="EV531" s="1153"/>
      <c r="EW531" s="1154"/>
      <c r="EX531" s="1153"/>
      <c r="EY531" s="1154"/>
      <c r="EZ531" s="1153"/>
      <c r="FA531" s="1154"/>
      <c r="FB531" s="1153"/>
      <c r="FC531" s="1154"/>
      <c r="FD531" s="1153"/>
      <c r="FE531" s="1154"/>
      <c r="FF531" s="411"/>
      <c r="FG531" s="411"/>
      <c r="FH531" s="411"/>
      <c r="FI531" s="411"/>
      <c r="FJ531" s="411"/>
      <c r="FK531" s="411"/>
      <c r="FL531" s="411"/>
      <c r="FM531" s="411"/>
      <c r="FN531" s="411"/>
      <c r="FO531" s="411"/>
      <c r="FP531" s="411"/>
      <c r="FQ531" s="411"/>
      <c r="FR531" s="1153"/>
      <c r="FS531" s="1154"/>
      <c r="FT531" s="1153"/>
      <c r="FU531" s="1154"/>
      <c r="FV531" s="1153"/>
      <c r="FW531" s="1154"/>
      <c r="FX531" s="1153"/>
      <c r="FY531" s="1154"/>
      <c r="FZ531" s="1153"/>
      <c r="GA531" s="1154"/>
      <c r="GB531" s="1153"/>
      <c r="GC531" s="1154"/>
      <c r="GE531" s="1151" t="str">
        <f>IF($GF531="grey","grey","")</f>
        <v>grey</v>
      </c>
      <c r="GF531" s="1151" t="str">
        <f>IF($GG531="grey","grey","")</f>
        <v>grey</v>
      </c>
      <c r="GG531" s="1160" t="str">
        <f>IF(Q531="","grey",IF(COUNTIF(Q:Q,Q531)&gt;1,"red",IF(COUNTIF(_DK,Q531)&gt;0,"","red")))</f>
        <v>grey</v>
      </c>
      <c r="GH531" s="1151" t="str">
        <f>IF($GF531="grey","grey","")</f>
        <v>grey</v>
      </c>
      <c r="GI531" s="633" t="str">
        <f t="shared" ref="GI531:HR531" si="1417">IF(GI518="grey","grey",IF($GG531="grey","grey",IF(S531="","yellow",IF(COUNTIF($CT$6:$CT$21,S531)&gt;0,"","red"))))</f>
        <v>grey</v>
      </c>
      <c r="GJ531" s="633" t="str">
        <f t="shared" si="1417"/>
        <v>grey</v>
      </c>
      <c r="GK531" s="633" t="str">
        <f t="shared" si="1417"/>
        <v>grey</v>
      </c>
      <c r="GL531" s="633" t="str">
        <f t="shared" si="1417"/>
        <v>grey</v>
      </c>
      <c r="GM531" s="633" t="str">
        <f t="shared" si="1417"/>
        <v>grey</v>
      </c>
      <c r="GN531" s="633" t="str">
        <f t="shared" si="1417"/>
        <v>grey</v>
      </c>
      <c r="GO531" s="633" t="str">
        <f t="shared" si="1417"/>
        <v>grey</v>
      </c>
      <c r="GP531" s="633" t="str">
        <f t="shared" si="1417"/>
        <v>grey</v>
      </c>
      <c r="GQ531" s="633" t="str">
        <f t="shared" si="1417"/>
        <v>grey</v>
      </c>
      <c r="GR531" s="633" t="str">
        <f t="shared" si="1417"/>
        <v>grey</v>
      </c>
      <c r="GS531" s="633" t="str">
        <f t="shared" si="1417"/>
        <v>grey</v>
      </c>
      <c r="GT531" s="633" t="str">
        <f t="shared" si="1417"/>
        <v>grey</v>
      </c>
      <c r="GU531" s="633" t="str">
        <f t="shared" si="1417"/>
        <v>grey</v>
      </c>
      <c r="GV531" s="633" t="str">
        <f t="shared" si="1417"/>
        <v>grey</v>
      </c>
      <c r="GW531" s="633" t="str">
        <f t="shared" si="1417"/>
        <v>grey</v>
      </c>
      <c r="GX531" s="633" t="str">
        <f t="shared" si="1417"/>
        <v>grey</v>
      </c>
      <c r="GY531" s="633" t="str">
        <f t="shared" si="1417"/>
        <v>grey</v>
      </c>
      <c r="GZ531" s="633" t="str">
        <f t="shared" si="1417"/>
        <v>grey</v>
      </c>
      <c r="HA531" s="633" t="str">
        <f t="shared" si="1417"/>
        <v>grey</v>
      </c>
      <c r="HB531" s="633" t="str">
        <f t="shared" si="1417"/>
        <v>grey</v>
      </c>
      <c r="HC531" s="633" t="str">
        <f t="shared" si="1417"/>
        <v>grey</v>
      </c>
      <c r="HD531" s="633" t="str">
        <f t="shared" si="1417"/>
        <v>grey</v>
      </c>
      <c r="HE531" s="633" t="str">
        <f t="shared" si="1417"/>
        <v>grey</v>
      </c>
      <c r="HF531" s="633" t="str">
        <f t="shared" si="1417"/>
        <v>grey</v>
      </c>
      <c r="HG531" s="633" t="str">
        <f t="shared" si="1417"/>
        <v>grey</v>
      </c>
      <c r="HH531" s="633" t="str">
        <f t="shared" si="1417"/>
        <v>grey</v>
      </c>
      <c r="HI531" s="633" t="str">
        <f t="shared" si="1417"/>
        <v>grey</v>
      </c>
      <c r="HJ531" s="633" t="str">
        <f t="shared" si="1417"/>
        <v>grey</v>
      </c>
      <c r="HK531" s="633" t="str">
        <f t="shared" si="1417"/>
        <v>grey</v>
      </c>
      <c r="HL531" s="633" t="str">
        <f t="shared" si="1417"/>
        <v>grey</v>
      </c>
      <c r="HM531" s="633" t="str">
        <f t="shared" si="1417"/>
        <v>grey</v>
      </c>
      <c r="HN531" s="633" t="str">
        <f t="shared" si="1417"/>
        <v>grey</v>
      </c>
      <c r="HO531" s="633" t="str">
        <f t="shared" si="1417"/>
        <v>grey</v>
      </c>
      <c r="HP531" s="633" t="str">
        <f t="shared" si="1417"/>
        <v>grey</v>
      </c>
      <c r="HQ531" s="633" t="str">
        <f t="shared" si="1417"/>
        <v>grey</v>
      </c>
      <c r="HR531" s="633" t="str">
        <f t="shared" si="1417"/>
        <v>grey</v>
      </c>
      <c r="HS531" s="1162" t="str">
        <f t="shared" ref="HS531" si="1418">IF($GG531="grey","grey",IF(BC531="","",IF(COUNTIF($CV$6:$CV$7,BC531)&gt;0,"","red")))</f>
        <v>grey</v>
      </c>
      <c r="HT531" s="1151" t="str">
        <f t="shared" ref="HT531:HU531" si="1419">IF($GG531="grey","grey","")</f>
        <v>grey</v>
      </c>
      <c r="HU531" s="1160" t="str">
        <f t="shared" si="1419"/>
        <v>grey</v>
      </c>
    </row>
    <row r="532" spans="2:229">
      <c r="B532" s="1186" t="s">
        <v>303</v>
      </c>
      <c r="C532" s="1187"/>
      <c r="D532" s="1186" t="s">
        <v>304</v>
      </c>
      <c r="E532" s="1187"/>
      <c r="F532" s="1186" t="s">
        <v>305</v>
      </c>
      <c r="G532" s="1187"/>
      <c r="H532" s="1186" t="s">
        <v>306</v>
      </c>
      <c r="I532" s="1187"/>
      <c r="J532" s="1186" t="s">
        <v>307</v>
      </c>
      <c r="K532" s="1187"/>
      <c r="L532" s="1186" t="s">
        <v>308</v>
      </c>
      <c r="M532" s="1187"/>
      <c r="O532" s="1152"/>
      <c r="P532" s="1152"/>
      <c r="Q532" s="1161"/>
      <c r="R532" s="1152"/>
      <c r="S532" s="635" t="s">
        <v>643</v>
      </c>
      <c r="T532" s="635" t="s">
        <v>643</v>
      </c>
      <c r="U532" s="635" t="s">
        <v>643</v>
      </c>
      <c r="V532" s="635" t="s">
        <v>643</v>
      </c>
      <c r="W532" s="635" t="s">
        <v>643</v>
      </c>
      <c r="X532" s="635" t="s">
        <v>643</v>
      </c>
      <c r="Y532" s="635" t="s">
        <v>643</v>
      </c>
      <c r="Z532" s="635" t="s">
        <v>643</v>
      </c>
      <c r="AA532" s="635" t="s">
        <v>643</v>
      </c>
      <c r="AB532" s="635" t="s">
        <v>643</v>
      </c>
      <c r="AC532" s="635" t="s">
        <v>643</v>
      </c>
      <c r="AD532" s="635" t="s">
        <v>643</v>
      </c>
      <c r="AE532" s="635" t="s">
        <v>643</v>
      </c>
      <c r="AF532" s="635" t="s">
        <v>643</v>
      </c>
      <c r="AG532" s="635" t="s">
        <v>643</v>
      </c>
      <c r="AH532" s="635" t="s">
        <v>643</v>
      </c>
      <c r="AI532" s="635" t="s">
        <v>643</v>
      </c>
      <c r="AJ532" s="635" t="s">
        <v>643</v>
      </c>
      <c r="AK532" s="635" t="s">
        <v>643</v>
      </c>
      <c r="AL532" s="635" t="s">
        <v>643</v>
      </c>
      <c r="AM532" s="635" t="s">
        <v>643</v>
      </c>
      <c r="AN532" s="635" t="s">
        <v>643</v>
      </c>
      <c r="AO532" s="635" t="s">
        <v>643</v>
      </c>
      <c r="AP532" s="635" t="s">
        <v>643</v>
      </c>
      <c r="AQ532" s="635" t="s">
        <v>643</v>
      </c>
      <c r="AR532" s="635" t="s">
        <v>643</v>
      </c>
      <c r="AS532" s="635" t="s">
        <v>643</v>
      </c>
      <c r="AT532" s="635" t="s">
        <v>643</v>
      </c>
      <c r="AU532" s="635" t="s">
        <v>643</v>
      </c>
      <c r="AV532" s="635" t="s">
        <v>643</v>
      </c>
      <c r="AW532" s="635" t="s">
        <v>643</v>
      </c>
      <c r="AX532" s="635" t="s">
        <v>643</v>
      </c>
      <c r="AY532" s="635" t="s">
        <v>643</v>
      </c>
      <c r="AZ532" s="635" t="s">
        <v>643</v>
      </c>
      <c r="BA532" s="635" t="s">
        <v>643</v>
      </c>
      <c r="BB532" s="635" t="s">
        <v>643</v>
      </c>
      <c r="BC532" s="1179"/>
      <c r="BD532" s="1152"/>
      <c r="BE532" s="1181"/>
      <c r="BQ532" s="52"/>
      <c r="BS532" s="52"/>
      <c r="BU532" s="52"/>
      <c r="BV532" s="50"/>
      <c r="BW532" s="52"/>
      <c r="BY532" s="52"/>
      <c r="CA532" s="52"/>
      <c r="CC532" s="52"/>
      <c r="CE532" s="52"/>
      <c r="CG532" s="52"/>
      <c r="CH532" s="50"/>
      <c r="CI532" s="52"/>
      <c r="CK532" s="52"/>
      <c r="CM532" s="52"/>
      <c r="DA532" s="1166" t="str">
        <f>IFERROR(IF(COUNT(Q521:Q546)&gt;0,IF($DN520&lt;24,"grey",B532),"grey"),B532)</f>
        <v>grey</v>
      </c>
      <c r="DB532" s="1167"/>
      <c r="DC532" s="1166" t="str">
        <f>IFERROR(IF(COUNT(Q521:Q546)&gt;0,IF($DN520&lt;24,"grey",D532),"grey"),D532)</f>
        <v>grey</v>
      </c>
      <c r="DD532" s="1167"/>
      <c r="DE532" s="1166" t="str">
        <f>IFERROR(IF(COUNT(Q521:Q546)&gt;0,IF($DN520&lt;24,"grey",F532),"grey"),F532)</f>
        <v>grey</v>
      </c>
      <c r="DF532" s="1167"/>
      <c r="DG532" s="1166" t="str">
        <f>IFERROR(IF(COUNT(Q521:Q546)&gt;0,IF($DN520&lt;24,"grey",H532),"grey"),H532)</f>
        <v>grey</v>
      </c>
      <c r="DH532" s="1167"/>
      <c r="DI532" s="1166" t="str">
        <f>IFERROR(IF(COUNT(Q521:Q546)&gt;0,IF($DN520&lt;24,"grey",J532),"grey"),J532)</f>
        <v>grey</v>
      </c>
      <c r="DJ532" s="1167"/>
      <c r="DK532" s="1166" t="str">
        <f>IFERROR(IF(COUNT(Q521:Q546)&gt;0,IF($DN520&lt;24,"grey",L532),"grey"),L532)</f>
        <v>grey</v>
      </c>
      <c r="DL532" s="1167"/>
      <c r="DM532" s="22" t="str">
        <f>IFERROR(INDEX(内線情報!$BL$5:$BL$41,MATCH(R532,内線情報!$AI$5:$AI$43,0),1),"")</f>
        <v/>
      </c>
      <c r="DS532" s="1141"/>
      <c r="DV532" s="1166"/>
      <c r="DW532" s="1167"/>
      <c r="DX532" s="1166"/>
      <c r="DY532" s="1167"/>
      <c r="DZ532" s="1166"/>
      <c r="EA532" s="1167"/>
      <c r="EB532" s="1166"/>
      <c r="EC532" s="1167"/>
      <c r="ED532" s="1166"/>
      <c r="EE532" s="1167"/>
      <c r="EF532" s="1166"/>
      <c r="EG532" s="1167"/>
      <c r="ET532" s="1166"/>
      <c r="EU532" s="1167"/>
      <c r="EV532" s="1166"/>
      <c r="EW532" s="1167"/>
      <c r="EX532" s="1166"/>
      <c r="EY532" s="1167"/>
      <c r="EZ532" s="1166"/>
      <c r="FA532" s="1167"/>
      <c r="FB532" s="1166"/>
      <c r="FC532" s="1167"/>
      <c r="FD532" s="1166"/>
      <c r="FE532" s="1167"/>
      <c r="FF532" s="420"/>
      <c r="FG532" s="420"/>
      <c r="FH532" s="420"/>
      <c r="FI532" s="420"/>
      <c r="FJ532" s="420"/>
      <c r="FK532" s="420"/>
      <c r="FL532" s="420"/>
      <c r="FM532" s="420"/>
      <c r="FN532" s="420"/>
      <c r="FO532" s="420"/>
      <c r="FP532" s="420"/>
      <c r="FQ532" s="420"/>
      <c r="FR532" s="1166"/>
      <c r="FS532" s="1167"/>
      <c r="FT532" s="1166"/>
      <c r="FU532" s="1167"/>
      <c r="FV532" s="1166"/>
      <c r="FW532" s="1167"/>
      <c r="FX532" s="1166"/>
      <c r="FY532" s="1167"/>
      <c r="FZ532" s="1166"/>
      <c r="GA532" s="1167"/>
      <c r="GB532" s="1166"/>
      <c r="GC532" s="1167"/>
      <c r="GE532" s="1152"/>
      <c r="GF532" s="1152"/>
      <c r="GG532" s="1161"/>
      <c r="GH532" s="1152"/>
      <c r="GI532" s="633" t="str">
        <f t="shared" ref="GI532:HR532" si="1420">IF(GI518="grey","grey",IF($GG531="grey","grey",IF(S532="","yellow",IF(COUNTIF($CW$6:$CW$7,S532)&gt;0,"","red"))))</f>
        <v>grey</v>
      </c>
      <c r="GJ532" s="633" t="str">
        <f t="shared" si="1420"/>
        <v>grey</v>
      </c>
      <c r="GK532" s="633" t="str">
        <f t="shared" si="1420"/>
        <v>grey</v>
      </c>
      <c r="GL532" s="633" t="str">
        <f t="shared" si="1420"/>
        <v>grey</v>
      </c>
      <c r="GM532" s="633" t="str">
        <f t="shared" si="1420"/>
        <v>grey</v>
      </c>
      <c r="GN532" s="633" t="str">
        <f t="shared" si="1420"/>
        <v>grey</v>
      </c>
      <c r="GO532" s="633" t="str">
        <f t="shared" si="1420"/>
        <v>grey</v>
      </c>
      <c r="GP532" s="633" t="str">
        <f t="shared" si="1420"/>
        <v>grey</v>
      </c>
      <c r="GQ532" s="633" t="str">
        <f t="shared" si="1420"/>
        <v>grey</v>
      </c>
      <c r="GR532" s="633" t="str">
        <f t="shared" si="1420"/>
        <v>grey</v>
      </c>
      <c r="GS532" s="633" t="str">
        <f t="shared" si="1420"/>
        <v>grey</v>
      </c>
      <c r="GT532" s="633" t="str">
        <f t="shared" si="1420"/>
        <v>grey</v>
      </c>
      <c r="GU532" s="633" t="str">
        <f t="shared" si="1420"/>
        <v>grey</v>
      </c>
      <c r="GV532" s="633" t="str">
        <f t="shared" si="1420"/>
        <v>grey</v>
      </c>
      <c r="GW532" s="633" t="str">
        <f t="shared" si="1420"/>
        <v>grey</v>
      </c>
      <c r="GX532" s="633" t="str">
        <f t="shared" si="1420"/>
        <v>grey</v>
      </c>
      <c r="GY532" s="633" t="str">
        <f t="shared" si="1420"/>
        <v>grey</v>
      </c>
      <c r="GZ532" s="633" t="str">
        <f t="shared" si="1420"/>
        <v>grey</v>
      </c>
      <c r="HA532" s="633" t="str">
        <f t="shared" si="1420"/>
        <v>grey</v>
      </c>
      <c r="HB532" s="633" t="str">
        <f t="shared" si="1420"/>
        <v>grey</v>
      </c>
      <c r="HC532" s="633" t="str">
        <f t="shared" si="1420"/>
        <v>grey</v>
      </c>
      <c r="HD532" s="633" t="str">
        <f t="shared" si="1420"/>
        <v>grey</v>
      </c>
      <c r="HE532" s="633" t="str">
        <f t="shared" si="1420"/>
        <v>grey</v>
      </c>
      <c r="HF532" s="633" t="str">
        <f t="shared" si="1420"/>
        <v>grey</v>
      </c>
      <c r="HG532" s="633" t="str">
        <f t="shared" si="1420"/>
        <v>grey</v>
      </c>
      <c r="HH532" s="633" t="str">
        <f t="shared" si="1420"/>
        <v>grey</v>
      </c>
      <c r="HI532" s="633" t="str">
        <f t="shared" si="1420"/>
        <v>grey</v>
      </c>
      <c r="HJ532" s="633" t="str">
        <f t="shared" si="1420"/>
        <v>grey</v>
      </c>
      <c r="HK532" s="633" t="str">
        <f t="shared" si="1420"/>
        <v>grey</v>
      </c>
      <c r="HL532" s="633" t="str">
        <f t="shared" si="1420"/>
        <v>grey</v>
      </c>
      <c r="HM532" s="633" t="str">
        <f t="shared" si="1420"/>
        <v>grey</v>
      </c>
      <c r="HN532" s="633" t="str">
        <f t="shared" si="1420"/>
        <v>grey</v>
      </c>
      <c r="HO532" s="633" t="str">
        <f t="shared" si="1420"/>
        <v>grey</v>
      </c>
      <c r="HP532" s="633" t="str">
        <f t="shared" si="1420"/>
        <v>grey</v>
      </c>
      <c r="HQ532" s="633" t="str">
        <f t="shared" si="1420"/>
        <v>grey</v>
      </c>
      <c r="HR532" s="633" t="str">
        <f t="shared" si="1420"/>
        <v>grey</v>
      </c>
      <c r="HS532" s="1163"/>
      <c r="HT532" s="1152"/>
      <c r="HU532" s="1161"/>
    </row>
    <row r="533" spans="2:229">
      <c r="B533" s="34" t="s">
        <v>57</v>
      </c>
      <c r="C533" s="35"/>
      <c r="D533" s="34" t="s">
        <v>57</v>
      </c>
      <c r="E533" s="35"/>
      <c r="F533" s="34" t="s">
        <v>57</v>
      </c>
      <c r="G533" s="35"/>
      <c r="H533" s="34" t="s">
        <v>57</v>
      </c>
      <c r="I533" s="35"/>
      <c r="J533" s="34" t="s">
        <v>57</v>
      </c>
      <c r="K533" s="35"/>
      <c r="L533" s="34" t="s">
        <v>57</v>
      </c>
      <c r="M533" s="35"/>
      <c r="O533" s="1151">
        <v>7</v>
      </c>
      <c r="P533" s="1151" t="str">
        <f>IFERROR(INDEX(内線情報!$C$5:$C$54,MATCH($Q533,内線情報!$B$5:$B$54,0)),"")&amp;""</f>
        <v/>
      </c>
      <c r="Q533" s="1160"/>
      <c r="R533" s="1151" t="str">
        <f>IFERROR(INDEX(内線情報!$D$5:$D$54,MATCH($Q533,内線情報!$B$5:$B$54,0)),"")&amp;""</f>
        <v/>
      </c>
      <c r="S533" s="634" t="s">
        <v>643</v>
      </c>
      <c r="T533" s="634" t="s">
        <v>643</v>
      </c>
      <c r="U533" s="634" t="s">
        <v>643</v>
      </c>
      <c r="V533" s="634" t="s">
        <v>643</v>
      </c>
      <c r="W533" s="634" t="s">
        <v>643</v>
      </c>
      <c r="X533" s="634" t="s">
        <v>643</v>
      </c>
      <c r="Y533" s="634" t="s">
        <v>643</v>
      </c>
      <c r="Z533" s="634" t="s">
        <v>643</v>
      </c>
      <c r="AA533" s="634" t="s">
        <v>643</v>
      </c>
      <c r="AB533" s="634" t="s">
        <v>643</v>
      </c>
      <c r="AC533" s="634" t="s">
        <v>643</v>
      </c>
      <c r="AD533" s="634" t="s">
        <v>643</v>
      </c>
      <c r="AE533" s="634" t="s">
        <v>643</v>
      </c>
      <c r="AF533" s="634" t="s">
        <v>643</v>
      </c>
      <c r="AG533" s="634" t="s">
        <v>643</v>
      </c>
      <c r="AH533" s="634" t="s">
        <v>643</v>
      </c>
      <c r="AI533" s="634" t="s">
        <v>643</v>
      </c>
      <c r="AJ533" s="634" t="s">
        <v>643</v>
      </c>
      <c r="AK533" s="634" t="s">
        <v>643</v>
      </c>
      <c r="AL533" s="634" t="s">
        <v>643</v>
      </c>
      <c r="AM533" s="634" t="s">
        <v>643</v>
      </c>
      <c r="AN533" s="634" t="s">
        <v>643</v>
      </c>
      <c r="AO533" s="634" t="s">
        <v>643</v>
      </c>
      <c r="AP533" s="634" t="s">
        <v>643</v>
      </c>
      <c r="AQ533" s="634" t="s">
        <v>643</v>
      </c>
      <c r="AR533" s="634" t="s">
        <v>643</v>
      </c>
      <c r="AS533" s="634" t="s">
        <v>643</v>
      </c>
      <c r="AT533" s="634" t="s">
        <v>643</v>
      </c>
      <c r="AU533" s="634" t="s">
        <v>643</v>
      </c>
      <c r="AV533" s="634" t="s">
        <v>643</v>
      </c>
      <c r="AW533" s="634" t="s">
        <v>643</v>
      </c>
      <c r="AX533" s="634" t="s">
        <v>643</v>
      </c>
      <c r="AY533" s="634" t="s">
        <v>643</v>
      </c>
      <c r="AZ533" s="634" t="s">
        <v>643</v>
      </c>
      <c r="BA533" s="634" t="s">
        <v>643</v>
      </c>
      <c r="BB533" s="634" t="s">
        <v>643</v>
      </c>
      <c r="BC533" s="1178" t="s">
        <v>643</v>
      </c>
      <c r="BD533" s="1151" t="str">
        <f>IFERROR(IF(Q533="","",IF(ISBLANK(INDEX(内線情報!$G$5:$G$54,Q533)),1,DS533)),"")&amp;""</f>
        <v/>
      </c>
      <c r="BE533" s="1180"/>
      <c r="BU533" s="50"/>
      <c r="BV533" s="50"/>
      <c r="BW533" s="50"/>
      <c r="CG533" s="50"/>
      <c r="CH533" s="50"/>
      <c r="CI533" s="50"/>
      <c r="DA533" s="34" t="str">
        <f>IF(DA532="grey","grey",IF(B533="","yellow",IF(COUNTIF($BG$6:$BG$39,B533)&gt;0,"","red")))</f>
        <v>grey</v>
      </c>
      <c r="DB533" s="35" t="str">
        <f ca="1">IF(DA532="grey","grey",IFERROR(IF(COUNTIF(INDIRECT(B533),SUBSTITUTE(C533,"*","~")),EU533,"red"),IF(AND(C533&lt;&gt;$BG$7,C533&lt;&gt;$BG$8,C533&lt;&gt;$BG$9,C533&lt;&gt;$BG$10,C533&lt;&gt;$BG$11,C533&lt;&gt;$BG$12,C533&lt;&gt;$BG$13),"grey",EU533)))</f>
        <v>grey</v>
      </c>
      <c r="DC533" s="34" t="str">
        <f>IF(DC532="grey","grey",IF(D533="","yellow",IF(COUNTIF($BG$6:$BG$39,D533)&gt;0,"","red")))</f>
        <v>grey</v>
      </c>
      <c r="DD533" s="35" t="str">
        <f ca="1">IF(DC532="grey","grey",IFERROR(IF(COUNTIF(INDIRECT(D533),SUBSTITUTE(E533,"*","~")),EW533,"red"),IF(AND(E533&lt;&gt;$BG$7,E533&lt;&gt;$BG$8,E533&lt;&gt;$BG$9,E533&lt;&gt;$BG$10,E533&lt;&gt;$BG$11,E533&lt;&gt;$BG$12,E533&lt;&gt;$BG$13),"grey",EW533)))</f>
        <v>grey</v>
      </c>
      <c r="DE533" s="34" t="str">
        <f>IF(DE532="grey","grey",IF(F533="","yellow",IF(COUNTIF($BG$6:$BG$39,F533)&gt;0,"","red")))</f>
        <v>grey</v>
      </c>
      <c r="DF533" s="35" t="str">
        <f ca="1">IF(DE532="grey","grey",IFERROR(IF(COUNTIF(INDIRECT(F533),SUBSTITUTE(G533,"*","~")),EY533,"red"),IF(AND(G533&lt;&gt;$BG$7,G533&lt;&gt;$BG$8,G533&lt;&gt;$BG$9,G533&lt;&gt;$BG$10,G533&lt;&gt;$BG$11,G533&lt;&gt;$BG$12,G533&lt;&gt;$BG$13),"grey",EY533)))</f>
        <v>grey</v>
      </c>
      <c r="DG533" s="34" t="str">
        <f>IF(DG532="grey","grey",IF(H533="","yellow",IF(COUNTIF($BG$6:$BG$39,H533)&gt;0,"","red")))</f>
        <v>grey</v>
      </c>
      <c r="DH533" s="35" t="str">
        <f ca="1">IF(DG532="grey","grey",IFERROR(IF(COUNTIF(INDIRECT(H533),SUBSTITUTE(I533,"*","~")),FA533,"red"),IF(AND(I533&lt;&gt;$BG$7,I533&lt;&gt;$BG$8,I533&lt;&gt;$BG$9,I533&lt;&gt;$BG$10,I533&lt;&gt;$BG$11,I533&lt;&gt;$BG$12,I533&lt;&gt;$BG$13),"grey",FA533)))</f>
        <v>grey</v>
      </c>
      <c r="DI533" s="34" t="str">
        <f>IF(DI532="grey","grey",IF(J533="","yellow",IF(COUNTIF($BG$6:$BG$39,J533)&gt;0,"","red")))</f>
        <v>grey</v>
      </c>
      <c r="DJ533" s="35" t="str">
        <f ca="1">IF(DI532="grey","grey",IFERROR(IF(COUNTIF(INDIRECT(J533),SUBSTITUTE(K533,"*","~")),FC533,"red"),IF(AND(K533&lt;&gt;$BG$7,K533&lt;&gt;$BG$8,K533&lt;&gt;$BG$9,K533&lt;&gt;$BG$10,K533&lt;&gt;$BG$11,K533&lt;&gt;$BG$12,K533&lt;&gt;$BG$13),"grey",FC533)))</f>
        <v>grey</v>
      </c>
      <c r="DK533" s="34" t="str">
        <f>IF(DK532="grey","grey",IF(L533="","yellow",IF(COUNTIF($BG$6:$BG$39,L533)&gt;0,"","red")))</f>
        <v>grey</v>
      </c>
      <c r="DL533" s="35" t="str">
        <f ca="1">IF(DK532="grey","grey",IFERROR(IF(COUNTIF(INDIRECT(L533),SUBSTITUTE(M533,"*","~")),FE533,"red"),IF(AND(M533&lt;&gt;$BG$7,M533&lt;&gt;$BG$8,M533&lt;&gt;$BG$9,M533&lt;&gt;$BG$10,M533&lt;&gt;$BG$11,M533&lt;&gt;$BG$12,M533&lt;&gt;$BG$13),"grey",FE533)))</f>
        <v>grey</v>
      </c>
      <c r="DM533" s="22" t="str">
        <f>IFERROR(INDEX(内線情報!$BL$5:$BL$41,MATCH(R533,内線情報!$AI$5:$AI$43,0),1),"")</f>
        <v/>
      </c>
      <c r="DS533" s="1141" t="e">
        <f>INDEX(内線情報!$G$5:$G$54,MATCH(Q533,DK,0))</f>
        <v>#N/A</v>
      </c>
      <c r="DV533" s="34" t="str">
        <f>CONCATENATE(B533,C533)</f>
        <v>未使用</v>
      </c>
      <c r="DW533" s="35"/>
      <c r="DX533" s="34" t="str">
        <f>CONCATENATE(D533,E533)</f>
        <v>未使用</v>
      </c>
      <c r="DY533" s="35"/>
      <c r="DZ533" s="34" t="str">
        <f>CONCATENATE(F533,G533)</f>
        <v>未使用</v>
      </c>
      <c r="EA533" s="35"/>
      <c r="EB533" s="34" t="str">
        <f>CONCATENATE(H533,I533)</f>
        <v>未使用</v>
      </c>
      <c r="EC533" s="35"/>
      <c r="ED533" s="34" t="str">
        <f>CONCATENATE(J533,K533)</f>
        <v>未使用</v>
      </c>
      <c r="EE533" s="35"/>
      <c r="EF533" s="34" t="str">
        <f>CONCATENATE(L533,M533)</f>
        <v>未使用</v>
      </c>
      <c r="EG533" s="35"/>
      <c r="EH533" s="22">
        <f>COUNTIF($DV$6:$EG$34,DV533)</f>
        <v>18</v>
      </c>
      <c r="EJ533" s="22">
        <f>COUNTIF($DV$6:$EG$34,DX533)</f>
        <v>18</v>
      </c>
      <c r="EL533" s="22">
        <f>COUNTIF($DV$6:$EG$34,DZ533)</f>
        <v>18</v>
      </c>
      <c r="EN533" s="22">
        <f>COUNTIF($DV$6:$EG$34,EB533)</f>
        <v>18</v>
      </c>
      <c r="EP533" s="22">
        <f>COUNTIF($DV$6:$EG$34,ED533)</f>
        <v>18</v>
      </c>
      <c r="ER533" s="22">
        <f>COUNTIF($DV$6:$EG$34,EF533)</f>
        <v>18</v>
      </c>
      <c r="ET533" s="34" t="str">
        <f>IF(DV533="未使用","",IF(EH533&lt;2,"","red"))</f>
        <v/>
      </c>
      <c r="EU533" s="35" t="str">
        <f>IF(B533="ボックスキー","",IF(C533="","red",FS533))</f>
        <v>red</v>
      </c>
      <c r="EV533" s="34" t="str">
        <f>IF(DX533="未使用","",IF(EJ533&lt;2,"","red"))</f>
        <v/>
      </c>
      <c r="EW533" s="35" t="str">
        <f>IF(D533="ボックスキー","",IF(E533="","red",FU533))</f>
        <v>red</v>
      </c>
      <c r="EX533" s="34" t="str">
        <f>IF(DZ533="未使用","",IF(EL533&lt;2,"","red"))</f>
        <v/>
      </c>
      <c r="EY533" s="35" t="str">
        <f>IF(F533="ボックスキー","",IF(G533="","red",FW533))</f>
        <v>red</v>
      </c>
      <c r="EZ533" s="34" t="str">
        <f>IF(EB533="未使用","",IF(EN533&lt;2,"","red"))</f>
        <v/>
      </c>
      <c r="FA533" s="35" t="str">
        <f>IF(H533="ボックスキー","",IF(I533="","red",FY533))</f>
        <v>red</v>
      </c>
      <c r="FB533" s="34" t="str">
        <f>IF(ED533="未使用","",IF(EP533&lt;2,"","red"))</f>
        <v/>
      </c>
      <c r="FC533" s="35" t="str">
        <f>IF(J533="ボックスキー","",IF(K533="","red",GA533))</f>
        <v>red</v>
      </c>
      <c r="FD533" s="34" t="str">
        <f>IF(EF533="未使用","",IF(ER533&lt;2,"","red"))</f>
        <v/>
      </c>
      <c r="FE533" s="35" t="str">
        <f>IF(L533="ボックスキー","",IF(M533="","red",GC533))</f>
        <v>red</v>
      </c>
      <c r="FF533" s="419"/>
      <c r="FG533" s="419"/>
      <c r="FH533" s="419"/>
      <c r="FI533" s="419"/>
      <c r="FJ533" s="419"/>
      <c r="FK533" s="419"/>
      <c r="FL533" s="419"/>
      <c r="FM533" s="419"/>
      <c r="FN533" s="419"/>
      <c r="FO533" s="419"/>
      <c r="FP533" s="419"/>
      <c r="FQ533" s="419"/>
      <c r="FR533" s="34"/>
      <c r="FS533" s="35" t="str">
        <f>IF(B533=$FG$6,INDEX($FG$7:$FG$18,C533),IF(B533=$FH$6,INDEX($FH$7:$FH$12,C533),IF(B533=$FI$6,INDEX($FI$7:$FI$18,C533),IF(B533=$FJ$6,INDEX($FJ$7:$FJ$56,C533),"none"))))</f>
        <v>none</v>
      </c>
      <c r="FT533" s="34"/>
      <c r="FU533" s="35" t="str">
        <f>IF(D533=$FG$6,INDEX($FG$7:$FG$18,E533),IF(D533=$FH$6,INDEX($FH$7:$FH$12,E533),IF(D533=$FI$6,INDEX($FI$7:$FI$18,E533),IF(D533=$FJ$6,INDEX($FJ$7:$FJ$56,E533),"none"))))</f>
        <v>none</v>
      </c>
      <c r="FV533" s="34"/>
      <c r="FW533" s="35" t="str">
        <f>IF(F533=$FG$6,INDEX($FG$7:$FG$18,G533),IF(F533=$FH$6,INDEX($FH$7:$FH$12,G533),IF(F533=$FI$6,INDEX($FI$7:$FI$18,G533),IF(F533=$FJ$6,INDEX($FJ$7:$FJ$56,G533),"none"))))</f>
        <v>none</v>
      </c>
      <c r="FX533" s="34"/>
      <c r="FY533" s="35" t="str">
        <f>IF(H533=$FG$6,INDEX($FG$7:$FG$18,I533),IF(H533=$FH$6,INDEX($FH$7:$FH$12,I533),IF(H533=$FI$6,INDEX($FI$7:$FI$18,I533),IF(H533=$FJ$6,INDEX($FJ$7:$FJ$56,I533),"none"))))</f>
        <v>none</v>
      </c>
      <c r="FZ533" s="34"/>
      <c r="GA533" s="35" t="str">
        <f>IF(J533=$FG$6,INDEX($FG$7:$FG$18,K533),IF(J533=$FH$6,INDEX($FH$7:$FH$12,K533),IF(J533=$FI$6,INDEX($FI$7:$FI$18,K533),IF(J533=$FJ$6,INDEX($FJ$7:$FJ$56,K533),"none"))))</f>
        <v>none</v>
      </c>
      <c r="GB533" s="34"/>
      <c r="GC533" s="35" t="str">
        <f>IF(L533=$FG$6,INDEX($FG$7:$FG$18,M533),IF(L533=$FH$6,INDEX($FH$7:$FH$12,M533),IF(L533=$FI$6,INDEX($FI$7:$FI$18,M533),IF(L533=$FJ$6,INDEX($FJ$7:$FJ$56,M533),"none"))))</f>
        <v>none</v>
      </c>
      <c r="GE533" s="1151" t="str">
        <f>IF($GF533="grey","grey","")</f>
        <v>grey</v>
      </c>
      <c r="GF533" s="1151" t="str">
        <f>IF($GG533="grey","grey","")</f>
        <v>grey</v>
      </c>
      <c r="GG533" s="1160" t="str">
        <f>IF(Q533="","grey",IF(COUNTIF(Q:Q,Q533)&gt;1,"red",IF(COUNTIF(_DK,Q533)&gt;0,"","red")))</f>
        <v>grey</v>
      </c>
      <c r="GH533" s="1151" t="str">
        <f>IF($GF533="grey","grey","")</f>
        <v>grey</v>
      </c>
      <c r="GI533" s="633" t="str">
        <f t="shared" ref="GI533:HR533" si="1421">IF(GI518="grey","grey",IF($GG533="grey","grey",IF(S533="","yellow",IF(COUNTIF($CT$6:$CT$21,S533)&gt;0,"","red"))))</f>
        <v>grey</v>
      </c>
      <c r="GJ533" s="633" t="str">
        <f t="shared" si="1421"/>
        <v>grey</v>
      </c>
      <c r="GK533" s="633" t="str">
        <f t="shared" si="1421"/>
        <v>grey</v>
      </c>
      <c r="GL533" s="633" t="str">
        <f t="shared" si="1421"/>
        <v>grey</v>
      </c>
      <c r="GM533" s="633" t="str">
        <f t="shared" si="1421"/>
        <v>grey</v>
      </c>
      <c r="GN533" s="633" t="str">
        <f t="shared" si="1421"/>
        <v>grey</v>
      </c>
      <c r="GO533" s="633" t="str">
        <f t="shared" si="1421"/>
        <v>grey</v>
      </c>
      <c r="GP533" s="633" t="str">
        <f t="shared" si="1421"/>
        <v>grey</v>
      </c>
      <c r="GQ533" s="633" t="str">
        <f t="shared" si="1421"/>
        <v>grey</v>
      </c>
      <c r="GR533" s="633" t="str">
        <f t="shared" si="1421"/>
        <v>grey</v>
      </c>
      <c r="GS533" s="633" t="str">
        <f t="shared" si="1421"/>
        <v>grey</v>
      </c>
      <c r="GT533" s="633" t="str">
        <f t="shared" si="1421"/>
        <v>grey</v>
      </c>
      <c r="GU533" s="633" t="str">
        <f t="shared" si="1421"/>
        <v>grey</v>
      </c>
      <c r="GV533" s="633" t="str">
        <f t="shared" si="1421"/>
        <v>grey</v>
      </c>
      <c r="GW533" s="633" t="str">
        <f t="shared" si="1421"/>
        <v>grey</v>
      </c>
      <c r="GX533" s="633" t="str">
        <f t="shared" si="1421"/>
        <v>grey</v>
      </c>
      <c r="GY533" s="633" t="str">
        <f t="shared" si="1421"/>
        <v>grey</v>
      </c>
      <c r="GZ533" s="633" t="str">
        <f t="shared" si="1421"/>
        <v>grey</v>
      </c>
      <c r="HA533" s="633" t="str">
        <f t="shared" si="1421"/>
        <v>grey</v>
      </c>
      <c r="HB533" s="633" t="str">
        <f t="shared" si="1421"/>
        <v>grey</v>
      </c>
      <c r="HC533" s="633" t="str">
        <f t="shared" si="1421"/>
        <v>grey</v>
      </c>
      <c r="HD533" s="633" t="str">
        <f t="shared" si="1421"/>
        <v>grey</v>
      </c>
      <c r="HE533" s="633" t="str">
        <f t="shared" si="1421"/>
        <v>grey</v>
      </c>
      <c r="HF533" s="633" t="str">
        <f t="shared" si="1421"/>
        <v>grey</v>
      </c>
      <c r="HG533" s="633" t="str">
        <f t="shared" si="1421"/>
        <v>grey</v>
      </c>
      <c r="HH533" s="633" t="str">
        <f t="shared" si="1421"/>
        <v>grey</v>
      </c>
      <c r="HI533" s="633" t="str">
        <f t="shared" si="1421"/>
        <v>grey</v>
      </c>
      <c r="HJ533" s="633" t="str">
        <f t="shared" si="1421"/>
        <v>grey</v>
      </c>
      <c r="HK533" s="633" t="str">
        <f t="shared" si="1421"/>
        <v>grey</v>
      </c>
      <c r="HL533" s="633" t="str">
        <f t="shared" si="1421"/>
        <v>grey</v>
      </c>
      <c r="HM533" s="633" t="str">
        <f t="shared" si="1421"/>
        <v>grey</v>
      </c>
      <c r="HN533" s="633" t="str">
        <f t="shared" si="1421"/>
        <v>grey</v>
      </c>
      <c r="HO533" s="633" t="str">
        <f t="shared" si="1421"/>
        <v>grey</v>
      </c>
      <c r="HP533" s="633" t="str">
        <f t="shared" si="1421"/>
        <v>grey</v>
      </c>
      <c r="HQ533" s="633" t="str">
        <f t="shared" si="1421"/>
        <v>grey</v>
      </c>
      <c r="HR533" s="633" t="str">
        <f t="shared" si="1421"/>
        <v>grey</v>
      </c>
      <c r="HS533" s="1162" t="str">
        <f t="shared" ref="HS533" si="1422">IF($GG533="grey","grey",IF(BC533="","",IF(COUNTIF($CV$6:$CV$7,BC533)&gt;0,"","red")))</f>
        <v>grey</v>
      </c>
      <c r="HT533" s="1151" t="str">
        <f t="shared" ref="HT533:HU533" si="1423">IF($GG533="grey","grey","")</f>
        <v>grey</v>
      </c>
      <c r="HU533" s="1160" t="str">
        <f t="shared" si="1423"/>
        <v>grey</v>
      </c>
    </row>
    <row r="534" spans="2:229">
      <c r="B534" s="1175" t="str">
        <f>IFERROR(INDEX($DV:$DV,ROW()),"")&amp;""</f>
        <v/>
      </c>
      <c r="C534" s="1176"/>
      <c r="D534" s="1177" t="str">
        <f>IFERROR(INDEX($DX:$DX,ROW()),"")&amp;""</f>
        <v/>
      </c>
      <c r="E534" s="1176"/>
      <c r="F534" s="1175" t="str">
        <f>IFERROR(INDEX($DZ:$DZ,ROW()),"")&amp;""</f>
        <v/>
      </c>
      <c r="G534" s="1176"/>
      <c r="H534" s="1175" t="str">
        <f>IFERROR(INDEX($EB:$EB,ROW()),"")&amp;""</f>
        <v/>
      </c>
      <c r="I534" s="1176"/>
      <c r="J534" s="1175" t="str">
        <f>IFERROR(INDEX($ED:$ED,ROW()),"")&amp;""</f>
        <v/>
      </c>
      <c r="K534" s="1176"/>
      <c r="L534" s="1175" t="str">
        <f>IFERROR(INDEX($EF:$EF,ROW()),"")&amp;""</f>
        <v/>
      </c>
      <c r="M534" s="1176"/>
      <c r="O534" s="1152"/>
      <c r="P534" s="1152"/>
      <c r="Q534" s="1161"/>
      <c r="R534" s="1152"/>
      <c r="S534" s="635" t="s">
        <v>643</v>
      </c>
      <c r="T534" s="635" t="s">
        <v>643</v>
      </c>
      <c r="U534" s="635" t="s">
        <v>643</v>
      </c>
      <c r="V534" s="635" t="s">
        <v>643</v>
      </c>
      <c r="W534" s="635" t="s">
        <v>643</v>
      </c>
      <c r="X534" s="635" t="s">
        <v>643</v>
      </c>
      <c r="Y534" s="635" t="s">
        <v>643</v>
      </c>
      <c r="Z534" s="635" t="s">
        <v>643</v>
      </c>
      <c r="AA534" s="635" t="s">
        <v>643</v>
      </c>
      <c r="AB534" s="635" t="s">
        <v>643</v>
      </c>
      <c r="AC534" s="635" t="s">
        <v>643</v>
      </c>
      <c r="AD534" s="635" t="s">
        <v>643</v>
      </c>
      <c r="AE534" s="635" t="s">
        <v>643</v>
      </c>
      <c r="AF534" s="635" t="s">
        <v>643</v>
      </c>
      <c r="AG534" s="635" t="s">
        <v>643</v>
      </c>
      <c r="AH534" s="635" t="s">
        <v>643</v>
      </c>
      <c r="AI534" s="635" t="s">
        <v>643</v>
      </c>
      <c r="AJ534" s="635" t="s">
        <v>643</v>
      </c>
      <c r="AK534" s="635" t="s">
        <v>643</v>
      </c>
      <c r="AL534" s="635" t="s">
        <v>643</v>
      </c>
      <c r="AM534" s="635" t="s">
        <v>643</v>
      </c>
      <c r="AN534" s="635" t="s">
        <v>643</v>
      </c>
      <c r="AO534" s="635" t="s">
        <v>643</v>
      </c>
      <c r="AP534" s="635" t="s">
        <v>643</v>
      </c>
      <c r="AQ534" s="635" t="s">
        <v>643</v>
      </c>
      <c r="AR534" s="635" t="s">
        <v>643</v>
      </c>
      <c r="AS534" s="635" t="s">
        <v>643</v>
      </c>
      <c r="AT534" s="635" t="s">
        <v>643</v>
      </c>
      <c r="AU534" s="635" t="s">
        <v>643</v>
      </c>
      <c r="AV534" s="635" t="s">
        <v>643</v>
      </c>
      <c r="AW534" s="635" t="s">
        <v>643</v>
      </c>
      <c r="AX534" s="635" t="s">
        <v>643</v>
      </c>
      <c r="AY534" s="635" t="s">
        <v>643</v>
      </c>
      <c r="AZ534" s="635" t="s">
        <v>643</v>
      </c>
      <c r="BA534" s="635" t="s">
        <v>643</v>
      </c>
      <c r="BB534" s="635" t="s">
        <v>643</v>
      </c>
      <c r="BC534" s="1179"/>
      <c r="BD534" s="1152"/>
      <c r="BE534" s="1181"/>
      <c r="BP534" s="50" t="e">
        <f>INDEX(番号!$CA$5:$CB$44,C533,2)</f>
        <v>#VALUE!</v>
      </c>
      <c r="BQ534" s="50" t="str">
        <f>IF(C533="","",IF(BP534="",INDEX(番号!$CA$44:$CB532,C533,2),BP534))</f>
        <v/>
      </c>
      <c r="BR534" s="50" t="e">
        <f>INDEX(番号!$CC$5:$CE$52,C533,3)</f>
        <v>#VALUE!</v>
      </c>
      <c r="BS534" s="50" t="str">
        <f>IF(C533="","",IF(BR534="0",INDEX(番号!$CC$5:$CE$52,C533,2),BR534))&amp;""</f>
        <v/>
      </c>
      <c r="BT534" s="50" t="e">
        <f>INDEX(番号!$CA$5:$CB$44,E533,2)</f>
        <v>#VALUE!</v>
      </c>
      <c r="BU534" s="50" t="str">
        <f>IF(E533="","",IF(BT534="",INDEX(番号!$CA$44:$CB532,E533,2),BT534))&amp;""</f>
        <v/>
      </c>
      <c r="BV534" s="50" t="e">
        <f>INDEX(番号!$CC$5:$CE$52,E533,3)</f>
        <v>#VALUE!</v>
      </c>
      <c r="BW534" s="50" t="str">
        <f>IF(E533="","",IF(BV534="0",INDEX(番号!$CC$5:$CE$52,E533,2),BV534))&amp;""</f>
        <v/>
      </c>
      <c r="BX534" s="50" t="e">
        <f>INDEX(番号!$CA$5:$CB$44,G533,2)</f>
        <v>#VALUE!</v>
      </c>
      <c r="BY534" s="50" t="str">
        <f>IF(G533="","",IF(BX534="",INDEX(番号!$CA$44:$CB532,G533,2),BX534))&amp;""</f>
        <v/>
      </c>
      <c r="BZ534" s="50" t="e">
        <f>INDEX(番号!$CC$5:$CE$52,G533,3)</f>
        <v>#VALUE!</v>
      </c>
      <c r="CA534" s="50" t="str">
        <f>IF(G533="","",IF(BZ534="0",INDEX(番号!$CC$5:$CE$52,G533,2),BZ534))&amp;""</f>
        <v/>
      </c>
      <c r="CB534" s="50" t="e">
        <f>INDEX(番号!$CA$5:$CB$44,I533,2)</f>
        <v>#VALUE!</v>
      </c>
      <c r="CC534" s="50" t="str">
        <f>IF(I533="","",IF(CB534="",INDEX(番号!$CA$44:$CB532,I533,2),CB534))&amp;""</f>
        <v/>
      </c>
      <c r="CD534" s="50" t="e">
        <f>INDEX(番号!$CC$5:$CE$52,I533,3)</f>
        <v>#VALUE!</v>
      </c>
      <c r="CE534" s="50" t="str">
        <f>IF(I533="","",IF(CD534="0",INDEX(番号!$CC$5:$CE$52,I533,2),CD534))&amp;""</f>
        <v/>
      </c>
      <c r="CF534" s="50" t="e">
        <f>INDEX(番号!$CA$5:$CB$44,K533,2)</f>
        <v>#VALUE!</v>
      </c>
      <c r="CG534" s="50" t="str">
        <f>IF(K533="","",IF(CF534="",INDEX(番号!$CA$5:$CB$44,K533,1),CF534))&amp;""</f>
        <v/>
      </c>
      <c r="CH534" s="50" t="e">
        <f>INDEX(番号!$CC$5:$CE$52,K533,3)</f>
        <v>#VALUE!</v>
      </c>
      <c r="CI534" s="50" t="str">
        <f>IF(K533="","",IF(CH534="0",INDEX(番号!$CC$5:$CE$52,K533,2),CH534))&amp;""</f>
        <v/>
      </c>
      <c r="CJ534" s="50" t="e">
        <f>INDEX(番号!$CA$5:$CB$44,M533,2)</f>
        <v>#VALUE!</v>
      </c>
      <c r="CK534" s="50" t="str">
        <f>IF(M533="","",IF(CJ534="",INDEX(番号!$CA$5:$CB$44,M533,1),CJ534))&amp;""</f>
        <v/>
      </c>
      <c r="CL534" s="50" t="e">
        <f>INDEX(番号!$CC$5:$CE$52,M533,3)</f>
        <v>#VALUE!</v>
      </c>
      <c r="CM534" s="50" t="str">
        <f>IF(M533="","",IF(CL534="0",INDEX(番号!$CC$5:$CE$52,M533,2),CL534))&amp;""</f>
        <v/>
      </c>
      <c r="DA534" s="1153" t="str">
        <f>IF(DA532="grey","grey","")</f>
        <v>grey</v>
      </c>
      <c r="DB534" s="1154"/>
      <c r="DC534" s="1153" t="str">
        <f>IF(DC532="grey","grey","")</f>
        <v>grey</v>
      </c>
      <c r="DD534" s="1154"/>
      <c r="DE534" s="1153" t="str">
        <f>IF(DE532="grey","grey","")</f>
        <v>grey</v>
      </c>
      <c r="DF534" s="1154"/>
      <c r="DG534" s="1153" t="str">
        <f>IF(DG532="grey","grey","")</f>
        <v>grey</v>
      </c>
      <c r="DH534" s="1154"/>
      <c r="DI534" s="1153" t="str">
        <f>IF(DI532="grey","grey","")</f>
        <v>grey</v>
      </c>
      <c r="DJ534" s="1154"/>
      <c r="DK534" s="1153" t="str">
        <f>IF(DK532="grey","grey","")</f>
        <v>grey</v>
      </c>
      <c r="DL534" s="1154"/>
      <c r="DM534" s="22" t="str">
        <f>IFERROR(INDEX(内線情報!$BL$5:$BL$41,MATCH(R534,内線情報!$AI$5:$AI$43,0),1),"")</f>
        <v/>
      </c>
      <c r="DS534" s="1141"/>
      <c r="DV534" s="1153" t="str">
        <f>IF(B533="DK",BQ534,IF(B533="NK",BS534,""))</f>
        <v/>
      </c>
      <c r="DW534" s="1154"/>
      <c r="DX534" s="1155" t="str">
        <f>IF(D533="DK",BU534,IF(D533="NK",BW534,""))</f>
        <v/>
      </c>
      <c r="DY534" s="1156"/>
      <c r="DZ534" s="1155" t="str">
        <f>IF(F533="DK",BY534,IF(F533="NK",CA534,""))</f>
        <v/>
      </c>
      <c r="EA534" s="1156"/>
      <c r="EB534" s="1155" t="str">
        <f>IF(H533="DK",CC534,IF(H533="NK",CE534,""))</f>
        <v/>
      </c>
      <c r="EC534" s="1156"/>
      <c r="ED534" s="1155" t="str">
        <f>IF(J533="DK",CG534,IF(J533="NK",CI534,""))</f>
        <v/>
      </c>
      <c r="EE534" s="1156"/>
      <c r="EF534" s="1155" t="str">
        <f>IF(L533="DK",CK534,IF(L533="NK",CM534,""))</f>
        <v/>
      </c>
      <c r="EG534" s="1156"/>
      <c r="ET534" s="1153"/>
      <c r="EU534" s="1154"/>
      <c r="EV534" s="1153"/>
      <c r="EW534" s="1154"/>
      <c r="EX534" s="1153"/>
      <c r="EY534" s="1154"/>
      <c r="EZ534" s="1153"/>
      <c r="FA534" s="1154"/>
      <c r="FB534" s="1153"/>
      <c r="FC534" s="1154"/>
      <c r="FD534" s="1153"/>
      <c r="FE534" s="1154"/>
      <c r="FF534" s="411"/>
      <c r="FG534" s="411"/>
      <c r="FH534" s="411"/>
      <c r="FI534" s="411"/>
      <c r="FJ534" s="411"/>
      <c r="FK534" s="411"/>
      <c r="FL534" s="411"/>
      <c r="FM534" s="411"/>
      <c r="FN534" s="411"/>
      <c r="FO534" s="411"/>
      <c r="FP534" s="411"/>
      <c r="FQ534" s="411"/>
      <c r="FR534" s="1153"/>
      <c r="FS534" s="1154"/>
      <c r="FT534" s="1153"/>
      <c r="FU534" s="1154"/>
      <c r="FV534" s="1153"/>
      <c r="FW534" s="1154"/>
      <c r="FX534" s="1153"/>
      <c r="FY534" s="1154"/>
      <c r="FZ534" s="1153"/>
      <c r="GA534" s="1154"/>
      <c r="GB534" s="1153"/>
      <c r="GC534" s="1154"/>
      <c r="GE534" s="1152"/>
      <c r="GF534" s="1152"/>
      <c r="GG534" s="1161"/>
      <c r="GH534" s="1152"/>
      <c r="GI534" s="633" t="str">
        <f t="shared" ref="GI534:HR534" si="1424">IF(GI518="grey","grey",IF($GG533="grey","grey",IF(S534="","yellow",IF(COUNTIF($CW$6:$CW$7,S534)&gt;0,"","red"))))</f>
        <v>grey</v>
      </c>
      <c r="GJ534" s="633" t="str">
        <f t="shared" si="1424"/>
        <v>grey</v>
      </c>
      <c r="GK534" s="633" t="str">
        <f t="shared" si="1424"/>
        <v>grey</v>
      </c>
      <c r="GL534" s="633" t="str">
        <f t="shared" si="1424"/>
        <v>grey</v>
      </c>
      <c r="GM534" s="633" t="str">
        <f t="shared" si="1424"/>
        <v>grey</v>
      </c>
      <c r="GN534" s="633" t="str">
        <f t="shared" si="1424"/>
        <v>grey</v>
      </c>
      <c r="GO534" s="633" t="str">
        <f t="shared" si="1424"/>
        <v>grey</v>
      </c>
      <c r="GP534" s="633" t="str">
        <f t="shared" si="1424"/>
        <v>grey</v>
      </c>
      <c r="GQ534" s="633" t="str">
        <f t="shared" si="1424"/>
        <v>grey</v>
      </c>
      <c r="GR534" s="633" t="str">
        <f t="shared" si="1424"/>
        <v>grey</v>
      </c>
      <c r="GS534" s="633" t="str">
        <f t="shared" si="1424"/>
        <v>grey</v>
      </c>
      <c r="GT534" s="633" t="str">
        <f t="shared" si="1424"/>
        <v>grey</v>
      </c>
      <c r="GU534" s="633" t="str">
        <f t="shared" si="1424"/>
        <v>grey</v>
      </c>
      <c r="GV534" s="633" t="str">
        <f t="shared" si="1424"/>
        <v>grey</v>
      </c>
      <c r="GW534" s="633" t="str">
        <f t="shared" si="1424"/>
        <v>grey</v>
      </c>
      <c r="GX534" s="633" t="str">
        <f t="shared" si="1424"/>
        <v>grey</v>
      </c>
      <c r="GY534" s="633" t="str">
        <f t="shared" si="1424"/>
        <v>grey</v>
      </c>
      <c r="GZ534" s="633" t="str">
        <f t="shared" si="1424"/>
        <v>grey</v>
      </c>
      <c r="HA534" s="633" t="str">
        <f t="shared" si="1424"/>
        <v>grey</v>
      </c>
      <c r="HB534" s="633" t="str">
        <f t="shared" si="1424"/>
        <v>grey</v>
      </c>
      <c r="HC534" s="633" t="str">
        <f t="shared" si="1424"/>
        <v>grey</v>
      </c>
      <c r="HD534" s="633" t="str">
        <f t="shared" si="1424"/>
        <v>grey</v>
      </c>
      <c r="HE534" s="633" t="str">
        <f t="shared" si="1424"/>
        <v>grey</v>
      </c>
      <c r="HF534" s="633" t="str">
        <f t="shared" si="1424"/>
        <v>grey</v>
      </c>
      <c r="HG534" s="633" t="str">
        <f t="shared" si="1424"/>
        <v>grey</v>
      </c>
      <c r="HH534" s="633" t="str">
        <f t="shared" si="1424"/>
        <v>grey</v>
      </c>
      <c r="HI534" s="633" t="str">
        <f t="shared" si="1424"/>
        <v>grey</v>
      </c>
      <c r="HJ534" s="633" t="str">
        <f t="shared" si="1424"/>
        <v>grey</v>
      </c>
      <c r="HK534" s="633" t="str">
        <f t="shared" si="1424"/>
        <v>grey</v>
      </c>
      <c r="HL534" s="633" t="str">
        <f t="shared" si="1424"/>
        <v>grey</v>
      </c>
      <c r="HM534" s="633" t="str">
        <f t="shared" si="1424"/>
        <v>grey</v>
      </c>
      <c r="HN534" s="633" t="str">
        <f t="shared" si="1424"/>
        <v>grey</v>
      </c>
      <c r="HO534" s="633" t="str">
        <f t="shared" si="1424"/>
        <v>grey</v>
      </c>
      <c r="HP534" s="633" t="str">
        <f t="shared" si="1424"/>
        <v>grey</v>
      </c>
      <c r="HQ534" s="633" t="str">
        <f t="shared" si="1424"/>
        <v>grey</v>
      </c>
      <c r="HR534" s="633" t="str">
        <f t="shared" si="1424"/>
        <v>grey</v>
      </c>
      <c r="HS534" s="1163"/>
      <c r="HT534" s="1152"/>
      <c r="HU534" s="1161"/>
    </row>
    <row r="535" spans="2:229">
      <c r="B535" s="1175" t="str">
        <f>IFERROR(INDEX($DV:$DV,ROW()),"")&amp;""</f>
        <v/>
      </c>
      <c r="C535" s="1176"/>
      <c r="D535" s="1177" t="str">
        <f>IFERROR(INDEX($DX:$DX,ROW()),"")&amp;""</f>
        <v/>
      </c>
      <c r="E535" s="1176"/>
      <c r="F535" s="1175" t="str">
        <f>IFERROR(INDEX($DZ:$DZ,ROW()),"")&amp;""</f>
        <v/>
      </c>
      <c r="G535" s="1176"/>
      <c r="H535" s="1175" t="str">
        <f>IFERROR(INDEX($EB:$EB,ROW()),"")&amp;""</f>
        <v/>
      </c>
      <c r="I535" s="1176"/>
      <c r="J535" s="1175" t="str">
        <f>IFERROR(INDEX($ED:$ED,ROW()),"")&amp;""</f>
        <v/>
      </c>
      <c r="K535" s="1176"/>
      <c r="L535" s="1175" t="str">
        <f>IFERROR(INDEX($EF:$EF,ROW()),"")&amp;""</f>
        <v/>
      </c>
      <c r="M535" s="1176"/>
      <c r="O535" s="1151">
        <v>8</v>
      </c>
      <c r="P535" s="1151" t="str">
        <f>IFERROR(INDEX(内線情報!$C$5:$C$54,MATCH($Q535,内線情報!$B$5:$B$54,0)),"")&amp;""</f>
        <v/>
      </c>
      <c r="Q535" s="1160"/>
      <c r="R535" s="1151" t="str">
        <f>IFERROR(INDEX(内線情報!$D$5:$D$54,MATCH($Q535,内線情報!$B$5:$B$54,0)),"")&amp;""</f>
        <v/>
      </c>
      <c r="S535" s="634" t="s">
        <v>643</v>
      </c>
      <c r="T535" s="634" t="s">
        <v>643</v>
      </c>
      <c r="U535" s="634" t="s">
        <v>643</v>
      </c>
      <c r="V535" s="634" t="s">
        <v>643</v>
      </c>
      <c r="W535" s="634" t="s">
        <v>643</v>
      </c>
      <c r="X535" s="634" t="s">
        <v>643</v>
      </c>
      <c r="Y535" s="634" t="s">
        <v>643</v>
      </c>
      <c r="Z535" s="634" t="s">
        <v>643</v>
      </c>
      <c r="AA535" s="634" t="s">
        <v>643</v>
      </c>
      <c r="AB535" s="634" t="s">
        <v>643</v>
      </c>
      <c r="AC535" s="634" t="s">
        <v>643</v>
      </c>
      <c r="AD535" s="634" t="s">
        <v>643</v>
      </c>
      <c r="AE535" s="634" t="s">
        <v>643</v>
      </c>
      <c r="AF535" s="634" t="s">
        <v>643</v>
      </c>
      <c r="AG535" s="634" t="s">
        <v>643</v>
      </c>
      <c r="AH535" s="634" t="s">
        <v>643</v>
      </c>
      <c r="AI535" s="634" t="s">
        <v>643</v>
      </c>
      <c r="AJ535" s="634" t="s">
        <v>643</v>
      </c>
      <c r="AK535" s="634" t="s">
        <v>643</v>
      </c>
      <c r="AL535" s="634" t="s">
        <v>643</v>
      </c>
      <c r="AM535" s="634" t="s">
        <v>643</v>
      </c>
      <c r="AN535" s="634" t="s">
        <v>643</v>
      </c>
      <c r="AO535" s="634" t="s">
        <v>643</v>
      </c>
      <c r="AP535" s="634" t="s">
        <v>643</v>
      </c>
      <c r="AQ535" s="634" t="s">
        <v>643</v>
      </c>
      <c r="AR535" s="634" t="s">
        <v>643</v>
      </c>
      <c r="AS535" s="634" t="s">
        <v>643</v>
      </c>
      <c r="AT535" s="634" t="s">
        <v>643</v>
      </c>
      <c r="AU535" s="634" t="s">
        <v>643</v>
      </c>
      <c r="AV535" s="634" t="s">
        <v>643</v>
      </c>
      <c r="AW535" s="634" t="s">
        <v>643</v>
      </c>
      <c r="AX535" s="634" t="s">
        <v>643</v>
      </c>
      <c r="AY535" s="634" t="s">
        <v>643</v>
      </c>
      <c r="AZ535" s="634" t="s">
        <v>643</v>
      </c>
      <c r="BA535" s="634" t="s">
        <v>643</v>
      </c>
      <c r="BB535" s="634" t="s">
        <v>643</v>
      </c>
      <c r="BC535" s="1178" t="s">
        <v>643</v>
      </c>
      <c r="BD535" s="1151" t="str">
        <f>IFERROR(IF(Q535="","",IF(ISBLANK(INDEX(内線情報!$G$5:$G$54,Q535)),1,DS535)),"")&amp;""</f>
        <v/>
      </c>
      <c r="BE535" s="1180"/>
      <c r="BP535" s="50" t="s">
        <v>585</v>
      </c>
      <c r="BQ535" s="50" t="str">
        <f>IF(C533="","",INDEX(外線情報!$K$5:$K$16,C533,1))&amp;""</f>
        <v/>
      </c>
      <c r="BR535" s="50" t="s">
        <v>417</v>
      </c>
      <c r="BS535" s="50" t="str">
        <f>IF(C533="","",INDEX(NK･NKG!$CG$5:$CG$52,C533,1))&amp;""</f>
        <v/>
      </c>
      <c r="BT535" s="50" t="s">
        <v>585</v>
      </c>
      <c r="BU535" s="50" t="str">
        <f>IF(E533="","",INDEX(外線情報!$K$5:$K$16,E533,1))&amp;""</f>
        <v/>
      </c>
      <c r="BV535" s="50" t="s">
        <v>417</v>
      </c>
      <c r="BW535" s="50" t="str">
        <f>IF(E533="","",INDEX(NK･NKG!$CG$5:$CG$52,E533,1))&amp;""</f>
        <v/>
      </c>
      <c r="BX535" s="50" t="s">
        <v>585</v>
      </c>
      <c r="BY535" s="50" t="str">
        <f>IF(G533="","",INDEX(外線情報!$K$5:$K$16,G533,1))&amp;""</f>
        <v/>
      </c>
      <c r="BZ535" s="50" t="s">
        <v>417</v>
      </c>
      <c r="CA535" s="50" t="str">
        <f>IF(G533="","",INDEX(NK･NKG!$CG$5:$CG$52,G533,1))&amp;""</f>
        <v/>
      </c>
      <c r="CB535" s="50" t="s">
        <v>585</v>
      </c>
      <c r="CC535" s="50" t="str">
        <f>IF(I533="","",INDEX(外線情報!$K$5:$K$16,I533,1))&amp;""</f>
        <v/>
      </c>
      <c r="CD535" s="50" t="s">
        <v>417</v>
      </c>
      <c r="CE535" s="50" t="str">
        <f>IF(I533="","",INDEX(NK･NKG!$CG$5:$CG$52,I533,1))&amp;""</f>
        <v/>
      </c>
      <c r="CF535" s="50" t="s">
        <v>585</v>
      </c>
      <c r="CG535" s="50" t="str">
        <f>IF(K533="","",INDEX(外線情報!$K$5:$K$16,K533,1))&amp;""</f>
        <v/>
      </c>
      <c r="CH535" s="50" t="s">
        <v>417</v>
      </c>
      <c r="CI535" s="50" t="str">
        <f>IF(K533="","",INDEX(NK･NKG!$CG$5:$CG$52,K533,1))&amp;""</f>
        <v/>
      </c>
      <c r="CJ535" s="50" t="s">
        <v>585</v>
      </c>
      <c r="CK535" s="50" t="str">
        <f>IF(M533="","",INDEX(外線情報!$K$5:$K$16,M533,1))&amp;""</f>
        <v/>
      </c>
      <c r="CL535" s="50" t="s">
        <v>417</v>
      </c>
      <c r="CM535" s="50" t="str">
        <f>IF(M533="","",INDEX(NK･NKG!$CG$5:$CG$52,M533,1))&amp;""</f>
        <v/>
      </c>
      <c r="DA535" s="1153" t="str">
        <f t="shared" ref="DA535" si="1425">IF(DA532="grey","grey","")</f>
        <v>grey</v>
      </c>
      <c r="DB535" s="1154"/>
      <c r="DC535" s="1153" t="str">
        <f t="shared" ref="DC535" si="1426">IF(DC532="grey","grey","")</f>
        <v>grey</v>
      </c>
      <c r="DD535" s="1154"/>
      <c r="DE535" s="1153" t="str">
        <f t="shared" ref="DE535" si="1427">IF(DE532="grey","grey","")</f>
        <v>grey</v>
      </c>
      <c r="DF535" s="1154"/>
      <c r="DG535" s="1153" t="str">
        <f t="shared" ref="DG535" si="1428">IF(DG532="grey","grey","")</f>
        <v>grey</v>
      </c>
      <c r="DH535" s="1154"/>
      <c r="DI535" s="1153" t="str">
        <f t="shared" ref="DI535" si="1429">IF(DI532="grey","grey","")</f>
        <v>grey</v>
      </c>
      <c r="DJ535" s="1154"/>
      <c r="DK535" s="1153" t="str">
        <f t="shared" ref="DK535" si="1430">IF(DK532="grey","grey","")</f>
        <v>grey</v>
      </c>
      <c r="DL535" s="1154"/>
      <c r="DM535" s="22" t="str">
        <f>IFERROR(INDEX(内線情報!$BL$5:$BL$41,MATCH(R535,内線情報!$AI$5:$AI$43,0),1),"")</f>
        <v/>
      </c>
      <c r="DS535" s="1141" t="e">
        <f>INDEX(内線情報!$G$5:$G$54,MATCH(Q535,DK,0))</f>
        <v>#N/A</v>
      </c>
      <c r="DV535" s="1153" t="str">
        <f>IF(B533="IK",BQ535,IF(B533="NK",BS535,""))</f>
        <v/>
      </c>
      <c r="DW535" s="1154"/>
      <c r="DX535" s="1155" t="str">
        <f>IF(D533="IK",BU535,IF(D533="NK",BW535,""))</f>
        <v/>
      </c>
      <c r="DY535" s="1156"/>
      <c r="DZ535" s="1155" t="str">
        <f>IF(F533="IK",BY535,IF(F533="NK",CA535,""))</f>
        <v/>
      </c>
      <c r="EA535" s="1156"/>
      <c r="EB535" s="1155" t="str">
        <f>IF(H533="IK",CC535,IF(H533="NK",CE535,""))</f>
        <v/>
      </c>
      <c r="EC535" s="1156"/>
      <c r="ED535" s="1155" t="str">
        <f>IF(J533="IK",CG535,IF(J533="NK",CI535,""))</f>
        <v/>
      </c>
      <c r="EE535" s="1156"/>
      <c r="EF535" s="1155" t="str">
        <f>IF(L533="IK",CK535,IF(L533="NK",CM535,""))</f>
        <v/>
      </c>
      <c r="EG535" s="1156"/>
      <c r="ET535" s="1153"/>
      <c r="EU535" s="1154"/>
      <c r="EV535" s="1153"/>
      <c r="EW535" s="1154"/>
      <c r="EX535" s="1153"/>
      <c r="EY535" s="1154"/>
      <c r="EZ535" s="1153"/>
      <c r="FA535" s="1154"/>
      <c r="FB535" s="1153"/>
      <c r="FC535" s="1154"/>
      <c r="FD535" s="1153"/>
      <c r="FE535" s="1154"/>
      <c r="FF535" s="411"/>
      <c r="FG535" s="411"/>
      <c r="FH535" s="411"/>
      <c r="FI535" s="411"/>
      <c r="FJ535" s="411"/>
      <c r="FK535" s="411"/>
      <c r="FL535" s="411"/>
      <c r="FM535" s="411"/>
      <c r="FN535" s="411"/>
      <c r="FO535" s="411"/>
      <c r="FP535" s="411"/>
      <c r="FQ535" s="411"/>
      <c r="FR535" s="1153"/>
      <c r="FS535" s="1154"/>
      <c r="FT535" s="1153"/>
      <c r="FU535" s="1154"/>
      <c r="FV535" s="1153"/>
      <c r="FW535" s="1154"/>
      <c r="FX535" s="1153"/>
      <c r="FY535" s="1154"/>
      <c r="FZ535" s="1153"/>
      <c r="GA535" s="1154"/>
      <c r="GB535" s="1153"/>
      <c r="GC535" s="1154"/>
      <c r="GE535" s="1151" t="str">
        <f>IF($GF535="grey","grey","")</f>
        <v>grey</v>
      </c>
      <c r="GF535" s="1151" t="str">
        <f>IF($GG535="grey","grey","")</f>
        <v>grey</v>
      </c>
      <c r="GG535" s="1160" t="str">
        <f>IF(Q535="","grey",IF(COUNTIF(Q:Q,Q535)&gt;1,"red",IF(COUNTIF(_DK,Q535)&gt;0,"","red")))</f>
        <v>grey</v>
      </c>
      <c r="GH535" s="1151" t="str">
        <f>IF($GF535="grey","grey","")</f>
        <v>grey</v>
      </c>
      <c r="GI535" s="633" t="str">
        <f t="shared" ref="GI535:HR535" si="1431">IF(GI518="grey","grey",IF($GG535="grey","grey",IF(S535="","yellow",IF(COUNTIF($CT$6:$CT$21,S535)&gt;0,"","red"))))</f>
        <v>grey</v>
      </c>
      <c r="GJ535" s="633" t="str">
        <f t="shared" si="1431"/>
        <v>grey</v>
      </c>
      <c r="GK535" s="633" t="str">
        <f t="shared" si="1431"/>
        <v>grey</v>
      </c>
      <c r="GL535" s="633" t="str">
        <f t="shared" si="1431"/>
        <v>grey</v>
      </c>
      <c r="GM535" s="633" t="str">
        <f t="shared" si="1431"/>
        <v>grey</v>
      </c>
      <c r="GN535" s="633" t="str">
        <f t="shared" si="1431"/>
        <v>grey</v>
      </c>
      <c r="GO535" s="633" t="str">
        <f t="shared" si="1431"/>
        <v>grey</v>
      </c>
      <c r="GP535" s="633" t="str">
        <f t="shared" si="1431"/>
        <v>grey</v>
      </c>
      <c r="GQ535" s="633" t="str">
        <f t="shared" si="1431"/>
        <v>grey</v>
      </c>
      <c r="GR535" s="633" t="str">
        <f t="shared" si="1431"/>
        <v>grey</v>
      </c>
      <c r="GS535" s="633" t="str">
        <f t="shared" si="1431"/>
        <v>grey</v>
      </c>
      <c r="GT535" s="633" t="str">
        <f t="shared" si="1431"/>
        <v>grey</v>
      </c>
      <c r="GU535" s="633" t="str">
        <f t="shared" si="1431"/>
        <v>grey</v>
      </c>
      <c r="GV535" s="633" t="str">
        <f t="shared" si="1431"/>
        <v>grey</v>
      </c>
      <c r="GW535" s="633" t="str">
        <f t="shared" si="1431"/>
        <v>grey</v>
      </c>
      <c r="GX535" s="633" t="str">
        <f t="shared" si="1431"/>
        <v>grey</v>
      </c>
      <c r="GY535" s="633" t="str">
        <f t="shared" si="1431"/>
        <v>grey</v>
      </c>
      <c r="GZ535" s="633" t="str">
        <f t="shared" si="1431"/>
        <v>grey</v>
      </c>
      <c r="HA535" s="633" t="str">
        <f t="shared" si="1431"/>
        <v>grey</v>
      </c>
      <c r="HB535" s="633" t="str">
        <f t="shared" si="1431"/>
        <v>grey</v>
      </c>
      <c r="HC535" s="633" t="str">
        <f t="shared" si="1431"/>
        <v>grey</v>
      </c>
      <c r="HD535" s="633" t="str">
        <f t="shared" si="1431"/>
        <v>grey</v>
      </c>
      <c r="HE535" s="633" t="str">
        <f t="shared" si="1431"/>
        <v>grey</v>
      </c>
      <c r="HF535" s="633" t="str">
        <f t="shared" si="1431"/>
        <v>grey</v>
      </c>
      <c r="HG535" s="633" t="str">
        <f t="shared" si="1431"/>
        <v>grey</v>
      </c>
      <c r="HH535" s="633" t="str">
        <f t="shared" si="1431"/>
        <v>grey</v>
      </c>
      <c r="HI535" s="633" t="str">
        <f t="shared" si="1431"/>
        <v>grey</v>
      </c>
      <c r="HJ535" s="633" t="str">
        <f t="shared" si="1431"/>
        <v>grey</v>
      </c>
      <c r="HK535" s="633" t="str">
        <f t="shared" si="1431"/>
        <v>grey</v>
      </c>
      <c r="HL535" s="633" t="str">
        <f t="shared" si="1431"/>
        <v>grey</v>
      </c>
      <c r="HM535" s="633" t="str">
        <f t="shared" si="1431"/>
        <v>grey</v>
      </c>
      <c r="HN535" s="633" t="str">
        <f t="shared" si="1431"/>
        <v>grey</v>
      </c>
      <c r="HO535" s="633" t="str">
        <f t="shared" si="1431"/>
        <v>grey</v>
      </c>
      <c r="HP535" s="633" t="str">
        <f t="shared" si="1431"/>
        <v>grey</v>
      </c>
      <c r="HQ535" s="633" t="str">
        <f t="shared" si="1431"/>
        <v>grey</v>
      </c>
      <c r="HR535" s="633" t="str">
        <f t="shared" si="1431"/>
        <v>grey</v>
      </c>
      <c r="HS535" s="1162" t="str">
        <f t="shared" ref="HS535" si="1432">IF($GG535="grey","grey",IF(BC535="","",IF(COUNTIF($CV$6:$CV$7,BC535)&gt;0,"","red")))</f>
        <v>grey</v>
      </c>
      <c r="HT535" s="1151" t="str">
        <f t="shared" ref="HT535:HU535" si="1433">IF($GG535="grey","grey","")</f>
        <v>grey</v>
      </c>
      <c r="HU535" s="1160" t="str">
        <f t="shared" si="1433"/>
        <v>grey</v>
      </c>
    </row>
    <row r="536" spans="2:229">
      <c r="B536" s="1184" t="s">
        <v>1318</v>
      </c>
      <c r="C536" s="1185"/>
      <c r="D536" s="1182" t="s">
        <v>1318</v>
      </c>
      <c r="E536" s="1183"/>
      <c r="F536" s="1184" t="s">
        <v>1318</v>
      </c>
      <c r="G536" s="1185"/>
      <c r="H536" s="1182" t="s">
        <v>1318</v>
      </c>
      <c r="I536" s="1183"/>
      <c r="J536" s="1184" t="s">
        <v>1318</v>
      </c>
      <c r="K536" s="1185"/>
      <c r="L536" s="1182" t="s">
        <v>1318</v>
      </c>
      <c r="M536" s="1183"/>
      <c r="O536" s="1152"/>
      <c r="P536" s="1152"/>
      <c r="Q536" s="1161"/>
      <c r="R536" s="1152"/>
      <c r="S536" s="635" t="s">
        <v>643</v>
      </c>
      <c r="T536" s="635" t="s">
        <v>643</v>
      </c>
      <c r="U536" s="635" t="s">
        <v>643</v>
      </c>
      <c r="V536" s="635" t="s">
        <v>643</v>
      </c>
      <c r="W536" s="635" t="s">
        <v>643</v>
      </c>
      <c r="X536" s="635" t="s">
        <v>643</v>
      </c>
      <c r="Y536" s="635" t="s">
        <v>643</v>
      </c>
      <c r="Z536" s="635" t="s">
        <v>643</v>
      </c>
      <c r="AA536" s="635" t="s">
        <v>643</v>
      </c>
      <c r="AB536" s="635" t="s">
        <v>643</v>
      </c>
      <c r="AC536" s="635" t="s">
        <v>643</v>
      </c>
      <c r="AD536" s="635" t="s">
        <v>643</v>
      </c>
      <c r="AE536" s="635" t="s">
        <v>643</v>
      </c>
      <c r="AF536" s="635" t="s">
        <v>643</v>
      </c>
      <c r="AG536" s="635" t="s">
        <v>643</v>
      </c>
      <c r="AH536" s="635" t="s">
        <v>643</v>
      </c>
      <c r="AI536" s="635" t="s">
        <v>643</v>
      </c>
      <c r="AJ536" s="635" t="s">
        <v>643</v>
      </c>
      <c r="AK536" s="635" t="s">
        <v>643</v>
      </c>
      <c r="AL536" s="635" t="s">
        <v>643</v>
      </c>
      <c r="AM536" s="635" t="s">
        <v>643</v>
      </c>
      <c r="AN536" s="635" t="s">
        <v>643</v>
      </c>
      <c r="AO536" s="635" t="s">
        <v>643</v>
      </c>
      <c r="AP536" s="635" t="s">
        <v>643</v>
      </c>
      <c r="AQ536" s="635" t="s">
        <v>643</v>
      </c>
      <c r="AR536" s="635" t="s">
        <v>643</v>
      </c>
      <c r="AS536" s="635" t="s">
        <v>643</v>
      </c>
      <c r="AT536" s="635" t="s">
        <v>643</v>
      </c>
      <c r="AU536" s="635" t="s">
        <v>643</v>
      </c>
      <c r="AV536" s="635" t="s">
        <v>643</v>
      </c>
      <c r="AW536" s="635" t="s">
        <v>643</v>
      </c>
      <c r="AX536" s="635" t="s">
        <v>643</v>
      </c>
      <c r="AY536" s="635" t="s">
        <v>643</v>
      </c>
      <c r="AZ536" s="635" t="s">
        <v>643</v>
      </c>
      <c r="BA536" s="635" t="s">
        <v>643</v>
      </c>
      <c r="BB536" s="635" t="s">
        <v>643</v>
      </c>
      <c r="BC536" s="1179"/>
      <c r="BD536" s="1152"/>
      <c r="BE536" s="1181"/>
      <c r="BW536" s="50"/>
      <c r="CH536" s="50"/>
      <c r="CI536" s="50"/>
      <c r="DA536" s="1153" t="str">
        <f>IF(DA532="grey","grey",IF(AND(B533&lt;&gt;$BG$7,B533&lt;&gt;$BG$9,B533&lt;&gt;$BG$13,B533&lt;&gt;$BG$12),"grey",IF(B536="","yellow",IF(COUNTIF($CN$6:$CN$32,B536)&gt;0,"","red"))))</f>
        <v>grey</v>
      </c>
      <c r="DB536" s="1154"/>
      <c r="DC536" s="1153" t="str">
        <f>IF(DC532="grey","grey",IF(AND(D533&lt;&gt;$BG$7,D533&lt;&gt;$BG$9,D533&lt;&gt;$BG$13,D533&lt;&gt;$BG$12),"grey",IF(D536="","yellow",IF(COUNTIF($CN$6:$CN$32,D536)&gt;0,"","red"))))</f>
        <v>grey</v>
      </c>
      <c r="DD536" s="1154"/>
      <c r="DE536" s="1164" t="str">
        <f>IF(DE532="grey","grey",IF(AND(F533&lt;&gt;$BG$7,F533&lt;&gt;$BG$9,F533&lt;&gt;$BG$13,F533&lt;&gt;$BG$12),"grey",IF(F536="","yellow",IF(COUNTIF($CN$6:$CN$32,F536)&gt;0,"","red"))))</f>
        <v>grey</v>
      </c>
      <c r="DF536" s="1165"/>
      <c r="DG536" s="1164" t="str">
        <f>IF(DG532="grey","grey",IF(AND(H533&lt;&gt;$BG$7,H533&lt;&gt;$BG$9,H533&lt;&gt;$BG$13,H533&lt;&gt;$BG$12),"grey",IF(H536="","yellow",IF(COUNTIF($CN$6:$CN$32,H536)&gt;0,"","red"))))</f>
        <v>grey</v>
      </c>
      <c r="DH536" s="1165"/>
      <c r="DI536" s="1164" t="str">
        <f>IF(DI532="grey","grey",IF(AND(J533&lt;&gt;$BG$7,J533&lt;&gt;$BG$9,J533&lt;&gt;$BG$13,J533&lt;&gt;$BG$12),"grey",IF(J536="","yellow",IF(COUNTIF($CN$6:$CN$32,J536)&gt;0,"","red"))))</f>
        <v>grey</v>
      </c>
      <c r="DJ536" s="1165"/>
      <c r="DK536" s="1164" t="str">
        <f>IF(DK532="grey","grey",IF(AND(L533&lt;&gt;$BG$7,L533&lt;&gt;$BG$9,L533&lt;&gt;$BG$13,L533&lt;&gt;$BG$12),"grey",IF(L536="","yellow",IF(COUNTIF($CN$6:$CN$32,L536)&gt;0,"","red"))))</f>
        <v>grey</v>
      </c>
      <c r="DL536" s="1165"/>
      <c r="DM536" s="22" t="str">
        <f>IFERROR(INDEX(内線情報!$BL$5:$BL$41,MATCH(R536,内線情報!$AI$5:$AI$43,0),1),"")</f>
        <v/>
      </c>
      <c r="DS536" s="1141"/>
      <c r="DV536" s="1153"/>
      <c r="DW536" s="1154"/>
      <c r="DX536" s="1153"/>
      <c r="DY536" s="1154"/>
      <c r="DZ536" s="1153"/>
      <c r="EA536" s="1154"/>
      <c r="EB536" s="1153"/>
      <c r="EC536" s="1154"/>
      <c r="ED536" s="1153"/>
      <c r="EE536" s="1154"/>
      <c r="EF536" s="1153"/>
      <c r="EG536" s="1154"/>
      <c r="ET536" s="1153"/>
      <c r="EU536" s="1154"/>
      <c r="EV536" s="1153"/>
      <c r="EW536" s="1154"/>
      <c r="EX536" s="1153"/>
      <c r="EY536" s="1154"/>
      <c r="EZ536" s="1153"/>
      <c r="FA536" s="1154"/>
      <c r="FB536" s="1153"/>
      <c r="FC536" s="1154"/>
      <c r="FD536" s="1153"/>
      <c r="FE536" s="1154"/>
      <c r="FF536" s="411"/>
      <c r="FG536" s="411"/>
      <c r="FH536" s="411"/>
      <c r="FI536" s="411"/>
      <c r="FJ536" s="411"/>
      <c r="FK536" s="411"/>
      <c r="FL536" s="411"/>
      <c r="FM536" s="411"/>
      <c r="FN536" s="411"/>
      <c r="FO536" s="411"/>
      <c r="FP536" s="411"/>
      <c r="FQ536" s="411"/>
      <c r="FR536" s="1153"/>
      <c r="FS536" s="1154"/>
      <c r="FT536" s="1153"/>
      <c r="FU536" s="1154"/>
      <c r="FV536" s="1153"/>
      <c r="FW536" s="1154"/>
      <c r="FX536" s="1153"/>
      <c r="FY536" s="1154"/>
      <c r="FZ536" s="1153"/>
      <c r="GA536" s="1154"/>
      <c r="GB536" s="1153"/>
      <c r="GC536" s="1154"/>
      <c r="GE536" s="1152"/>
      <c r="GF536" s="1152"/>
      <c r="GG536" s="1161"/>
      <c r="GH536" s="1152"/>
      <c r="GI536" s="633" t="str">
        <f t="shared" ref="GI536:HR536" si="1434">IF(GI518="grey","grey",IF($GG535="grey","grey",IF(S536="","yellow",IF(COUNTIF($CW$6:$CW$7,S536)&gt;0,"","red"))))</f>
        <v>grey</v>
      </c>
      <c r="GJ536" s="633" t="str">
        <f t="shared" si="1434"/>
        <v>grey</v>
      </c>
      <c r="GK536" s="633" t="str">
        <f t="shared" si="1434"/>
        <v>grey</v>
      </c>
      <c r="GL536" s="633" t="str">
        <f t="shared" si="1434"/>
        <v>grey</v>
      </c>
      <c r="GM536" s="633" t="str">
        <f t="shared" si="1434"/>
        <v>grey</v>
      </c>
      <c r="GN536" s="633" t="str">
        <f t="shared" si="1434"/>
        <v>grey</v>
      </c>
      <c r="GO536" s="633" t="str">
        <f t="shared" si="1434"/>
        <v>grey</v>
      </c>
      <c r="GP536" s="633" t="str">
        <f t="shared" si="1434"/>
        <v>grey</v>
      </c>
      <c r="GQ536" s="633" t="str">
        <f t="shared" si="1434"/>
        <v>grey</v>
      </c>
      <c r="GR536" s="633" t="str">
        <f t="shared" si="1434"/>
        <v>grey</v>
      </c>
      <c r="GS536" s="633" t="str">
        <f t="shared" si="1434"/>
        <v>grey</v>
      </c>
      <c r="GT536" s="633" t="str">
        <f t="shared" si="1434"/>
        <v>grey</v>
      </c>
      <c r="GU536" s="633" t="str">
        <f t="shared" si="1434"/>
        <v>grey</v>
      </c>
      <c r="GV536" s="633" t="str">
        <f t="shared" si="1434"/>
        <v>grey</v>
      </c>
      <c r="GW536" s="633" t="str">
        <f t="shared" si="1434"/>
        <v>grey</v>
      </c>
      <c r="GX536" s="633" t="str">
        <f t="shared" si="1434"/>
        <v>grey</v>
      </c>
      <c r="GY536" s="633" t="str">
        <f t="shared" si="1434"/>
        <v>grey</v>
      </c>
      <c r="GZ536" s="633" t="str">
        <f t="shared" si="1434"/>
        <v>grey</v>
      </c>
      <c r="HA536" s="633" t="str">
        <f t="shared" si="1434"/>
        <v>grey</v>
      </c>
      <c r="HB536" s="633" t="str">
        <f t="shared" si="1434"/>
        <v>grey</v>
      </c>
      <c r="HC536" s="633" t="str">
        <f t="shared" si="1434"/>
        <v>grey</v>
      </c>
      <c r="HD536" s="633" t="str">
        <f t="shared" si="1434"/>
        <v>grey</v>
      </c>
      <c r="HE536" s="633" t="str">
        <f t="shared" si="1434"/>
        <v>grey</v>
      </c>
      <c r="HF536" s="633" t="str">
        <f t="shared" si="1434"/>
        <v>grey</v>
      </c>
      <c r="HG536" s="633" t="str">
        <f t="shared" si="1434"/>
        <v>grey</v>
      </c>
      <c r="HH536" s="633" t="str">
        <f t="shared" si="1434"/>
        <v>grey</v>
      </c>
      <c r="HI536" s="633" t="str">
        <f t="shared" si="1434"/>
        <v>grey</v>
      </c>
      <c r="HJ536" s="633" t="str">
        <f t="shared" si="1434"/>
        <v>grey</v>
      </c>
      <c r="HK536" s="633" t="str">
        <f t="shared" si="1434"/>
        <v>grey</v>
      </c>
      <c r="HL536" s="633" t="str">
        <f t="shared" si="1434"/>
        <v>grey</v>
      </c>
      <c r="HM536" s="633" t="str">
        <f t="shared" si="1434"/>
        <v>grey</v>
      </c>
      <c r="HN536" s="633" t="str">
        <f t="shared" si="1434"/>
        <v>grey</v>
      </c>
      <c r="HO536" s="633" t="str">
        <f t="shared" si="1434"/>
        <v>grey</v>
      </c>
      <c r="HP536" s="633" t="str">
        <f t="shared" si="1434"/>
        <v>grey</v>
      </c>
      <c r="HQ536" s="633" t="str">
        <f t="shared" si="1434"/>
        <v>grey</v>
      </c>
      <c r="HR536" s="633" t="str">
        <f t="shared" si="1434"/>
        <v>grey</v>
      </c>
      <c r="HS536" s="1163"/>
      <c r="HT536" s="1152"/>
      <c r="HU536" s="1161"/>
    </row>
    <row r="537" spans="2:229">
      <c r="B537" s="1186" t="s">
        <v>309</v>
      </c>
      <c r="C537" s="1187"/>
      <c r="D537" s="1186" t="s">
        <v>310</v>
      </c>
      <c r="E537" s="1187"/>
      <c r="F537" s="1186" t="s">
        <v>311</v>
      </c>
      <c r="G537" s="1187"/>
      <c r="H537" s="1186" t="s">
        <v>312</v>
      </c>
      <c r="I537" s="1187"/>
      <c r="J537" s="1186" t="s">
        <v>313</v>
      </c>
      <c r="K537" s="1187"/>
      <c r="L537" s="1186" t="s">
        <v>314</v>
      </c>
      <c r="M537" s="1187"/>
      <c r="O537" s="1151">
        <v>9</v>
      </c>
      <c r="P537" s="1151" t="str">
        <f>IFERROR(INDEX(内線情報!$C$5:$C$54,MATCH($Q537,内線情報!$B$5:$B$54,0)),"")&amp;""</f>
        <v/>
      </c>
      <c r="Q537" s="1160"/>
      <c r="R537" s="1151" t="str">
        <f>IFERROR(INDEX(内線情報!$D$5:$D$54,MATCH($Q537,内線情報!$B$5:$B$54,0)),"")&amp;""</f>
        <v/>
      </c>
      <c r="S537" s="634" t="s">
        <v>643</v>
      </c>
      <c r="T537" s="634" t="s">
        <v>643</v>
      </c>
      <c r="U537" s="634" t="s">
        <v>643</v>
      </c>
      <c r="V537" s="634" t="s">
        <v>643</v>
      </c>
      <c r="W537" s="634" t="s">
        <v>643</v>
      </c>
      <c r="X537" s="634" t="s">
        <v>643</v>
      </c>
      <c r="Y537" s="634" t="s">
        <v>643</v>
      </c>
      <c r="Z537" s="634" t="s">
        <v>643</v>
      </c>
      <c r="AA537" s="634" t="s">
        <v>643</v>
      </c>
      <c r="AB537" s="634" t="s">
        <v>643</v>
      </c>
      <c r="AC537" s="634" t="s">
        <v>643</v>
      </c>
      <c r="AD537" s="634" t="s">
        <v>643</v>
      </c>
      <c r="AE537" s="634" t="s">
        <v>643</v>
      </c>
      <c r="AF537" s="634" t="s">
        <v>643</v>
      </c>
      <c r="AG537" s="634" t="s">
        <v>643</v>
      </c>
      <c r="AH537" s="634" t="s">
        <v>643</v>
      </c>
      <c r="AI537" s="634" t="s">
        <v>643</v>
      </c>
      <c r="AJ537" s="634" t="s">
        <v>643</v>
      </c>
      <c r="AK537" s="634" t="s">
        <v>643</v>
      </c>
      <c r="AL537" s="634" t="s">
        <v>643</v>
      </c>
      <c r="AM537" s="634" t="s">
        <v>643</v>
      </c>
      <c r="AN537" s="634" t="s">
        <v>643</v>
      </c>
      <c r="AO537" s="634" t="s">
        <v>643</v>
      </c>
      <c r="AP537" s="634" t="s">
        <v>643</v>
      </c>
      <c r="AQ537" s="634" t="s">
        <v>643</v>
      </c>
      <c r="AR537" s="634" t="s">
        <v>643</v>
      </c>
      <c r="AS537" s="634" t="s">
        <v>643</v>
      </c>
      <c r="AT537" s="634" t="s">
        <v>643</v>
      </c>
      <c r="AU537" s="634" t="s">
        <v>643</v>
      </c>
      <c r="AV537" s="634" t="s">
        <v>643</v>
      </c>
      <c r="AW537" s="634" t="s">
        <v>643</v>
      </c>
      <c r="AX537" s="634" t="s">
        <v>643</v>
      </c>
      <c r="AY537" s="634" t="s">
        <v>643</v>
      </c>
      <c r="AZ537" s="634" t="s">
        <v>643</v>
      </c>
      <c r="BA537" s="634" t="s">
        <v>643</v>
      </c>
      <c r="BB537" s="634" t="s">
        <v>643</v>
      </c>
      <c r="BC537" s="1178" t="s">
        <v>643</v>
      </c>
      <c r="BD537" s="1151" t="str">
        <f>IFERROR(IF(Q537="","",IF(ISBLANK(INDEX(内線情報!$G$5:$G$54,Q537)),1,DS537)),"")&amp;""</f>
        <v/>
      </c>
      <c r="BE537" s="1180"/>
      <c r="BQ537" s="52"/>
      <c r="BS537" s="52"/>
      <c r="BU537" s="52"/>
      <c r="BV537" s="50"/>
      <c r="BW537" s="52"/>
      <c r="BY537" s="52"/>
      <c r="CA537" s="52"/>
      <c r="CC537" s="52"/>
      <c r="CE537" s="52"/>
      <c r="CG537" s="52"/>
      <c r="CH537" s="50"/>
      <c r="CI537" s="52"/>
      <c r="CK537" s="52"/>
      <c r="CM537" s="52"/>
      <c r="DA537" s="1166" t="str">
        <f>IFERROR(IF(COUNT(Q521:Q546)&gt;0,IF($DN520&lt;36,"grey",B537),"grey"),B537)</f>
        <v>grey</v>
      </c>
      <c r="DB537" s="1167"/>
      <c r="DC537" s="1166" t="str">
        <f>IFERROR(IF(COUNT(Q521:Q546)&gt;0,IF($DN520&lt;36,"grey",D537),"grey"),D537)</f>
        <v>grey</v>
      </c>
      <c r="DD537" s="1167"/>
      <c r="DE537" s="1166" t="str">
        <f>IFERROR(IF(COUNT(Q521:Q546)&gt;0,IF($DN520&lt;36,"grey",F537),"grey"),F537)</f>
        <v>grey</v>
      </c>
      <c r="DF537" s="1167"/>
      <c r="DG537" s="1166" t="str">
        <f>IFERROR(IF(COUNT(Q521:Q546)&gt;0,IF($DN520&lt;36,"grey",H537),"grey"),H537)</f>
        <v>grey</v>
      </c>
      <c r="DH537" s="1167"/>
      <c r="DI537" s="1166" t="str">
        <f>IFERROR(IF(COUNT(Q521:Q546)&gt;0,IF($DN520&lt;36,"grey",J537),"grey"),J537)</f>
        <v>grey</v>
      </c>
      <c r="DJ537" s="1167"/>
      <c r="DK537" s="1166" t="str">
        <f>IFERROR(IF(COUNT(Q521:Q546)&gt;0,IF($DN520&lt;36,"grey",L537),"grey"),L537)</f>
        <v>grey</v>
      </c>
      <c r="DL537" s="1167"/>
      <c r="DM537" s="22" t="str">
        <f>IFERROR(INDEX(内線情報!$BL$5:$BL$41,MATCH(R537,内線情報!$AI$5:$AI$43,0),1),"")</f>
        <v/>
      </c>
      <c r="DS537" s="1141" t="e">
        <f>INDEX(内線情報!$G$5:$G$54,MATCH(Q537,DK,0))</f>
        <v>#N/A</v>
      </c>
      <c r="DV537" s="1166"/>
      <c r="DW537" s="1167"/>
      <c r="DX537" s="1166"/>
      <c r="DY537" s="1167"/>
      <c r="DZ537" s="1166"/>
      <c r="EA537" s="1167"/>
      <c r="EB537" s="1166"/>
      <c r="EC537" s="1167"/>
      <c r="ED537" s="1166"/>
      <c r="EE537" s="1167"/>
      <c r="EF537" s="1166"/>
      <c r="EG537" s="1167"/>
      <c r="ET537" s="1166"/>
      <c r="EU537" s="1167"/>
      <c r="EV537" s="1166"/>
      <c r="EW537" s="1167"/>
      <c r="EX537" s="1166"/>
      <c r="EY537" s="1167"/>
      <c r="EZ537" s="1166"/>
      <c r="FA537" s="1167"/>
      <c r="FB537" s="1166"/>
      <c r="FC537" s="1167"/>
      <c r="FD537" s="1166"/>
      <c r="FE537" s="1167"/>
      <c r="FF537" s="420"/>
      <c r="FG537" s="420"/>
      <c r="FH537" s="420"/>
      <c r="FI537" s="420"/>
      <c r="FJ537" s="420"/>
      <c r="FK537" s="420"/>
      <c r="FL537" s="420"/>
      <c r="FM537" s="420"/>
      <c r="FN537" s="420"/>
      <c r="FO537" s="420"/>
      <c r="FP537" s="420"/>
      <c r="FQ537" s="420"/>
      <c r="FR537" s="1166"/>
      <c r="FS537" s="1167"/>
      <c r="FT537" s="1166"/>
      <c r="FU537" s="1167"/>
      <c r="FV537" s="1166"/>
      <c r="FW537" s="1167"/>
      <c r="FX537" s="1166"/>
      <c r="FY537" s="1167"/>
      <c r="FZ537" s="1166"/>
      <c r="GA537" s="1167"/>
      <c r="GB537" s="1166"/>
      <c r="GC537" s="1167"/>
      <c r="GE537" s="1151" t="str">
        <f>IF($GF537="grey","grey","")</f>
        <v>grey</v>
      </c>
      <c r="GF537" s="1151" t="str">
        <f>IF($GG537="grey","grey","")</f>
        <v>grey</v>
      </c>
      <c r="GG537" s="1160" t="str">
        <f>IF(Q537="","grey",IF(COUNTIF(Q:Q,Q537)&gt;1,"red",IF(COUNTIF(_DK,Q537)&gt;0,"","red")))</f>
        <v>grey</v>
      </c>
      <c r="GH537" s="1151" t="str">
        <f>IF($GF537="grey","grey","")</f>
        <v>grey</v>
      </c>
      <c r="GI537" s="633" t="str">
        <f t="shared" ref="GI537:HR537" si="1435">IF(GI518="grey","grey",IF($GG537="grey","grey",IF(S537="","yellow",IF(COUNTIF($CT$6:$CT$21,S537)&gt;0,"","red"))))</f>
        <v>grey</v>
      </c>
      <c r="GJ537" s="633" t="str">
        <f t="shared" si="1435"/>
        <v>grey</v>
      </c>
      <c r="GK537" s="633" t="str">
        <f t="shared" si="1435"/>
        <v>grey</v>
      </c>
      <c r="GL537" s="633" t="str">
        <f t="shared" si="1435"/>
        <v>grey</v>
      </c>
      <c r="GM537" s="633" t="str">
        <f t="shared" si="1435"/>
        <v>grey</v>
      </c>
      <c r="GN537" s="633" t="str">
        <f t="shared" si="1435"/>
        <v>grey</v>
      </c>
      <c r="GO537" s="633" t="str">
        <f t="shared" si="1435"/>
        <v>grey</v>
      </c>
      <c r="GP537" s="633" t="str">
        <f t="shared" si="1435"/>
        <v>grey</v>
      </c>
      <c r="GQ537" s="633" t="str">
        <f t="shared" si="1435"/>
        <v>grey</v>
      </c>
      <c r="GR537" s="633" t="str">
        <f t="shared" si="1435"/>
        <v>grey</v>
      </c>
      <c r="GS537" s="633" t="str">
        <f t="shared" si="1435"/>
        <v>grey</v>
      </c>
      <c r="GT537" s="633" t="str">
        <f t="shared" si="1435"/>
        <v>grey</v>
      </c>
      <c r="GU537" s="633" t="str">
        <f t="shared" si="1435"/>
        <v>grey</v>
      </c>
      <c r="GV537" s="633" t="str">
        <f t="shared" si="1435"/>
        <v>grey</v>
      </c>
      <c r="GW537" s="633" t="str">
        <f t="shared" si="1435"/>
        <v>grey</v>
      </c>
      <c r="GX537" s="633" t="str">
        <f t="shared" si="1435"/>
        <v>grey</v>
      </c>
      <c r="GY537" s="633" t="str">
        <f t="shared" si="1435"/>
        <v>grey</v>
      </c>
      <c r="GZ537" s="633" t="str">
        <f t="shared" si="1435"/>
        <v>grey</v>
      </c>
      <c r="HA537" s="633" t="str">
        <f t="shared" si="1435"/>
        <v>grey</v>
      </c>
      <c r="HB537" s="633" t="str">
        <f t="shared" si="1435"/>
        <v>grey</v>
      </c>
      <c r="HC537" s="633" t="str">
        <f t="shared" si="1435"/>
        <v>grey</v>
      </c>
      <c r="HD537" s="633" t="str">
        <f t="shared" si="1435"/>
        <v>grey</v>
      </c>
      <c r="HE537" s="633" t="str">
        <f t="shared" si="1435"/>
        <v>grey</v>
      </c>
      <c r="HF537" s="633" t="str">
        <f t="shared" si="1435"/>
        <v>grey</v>
      </c>
      <c r="HG537" s="633" t="str">
        <f t="shared" si="1435"/>
        <v>grey</v>
      </c>
      <c r="HH537" s="633" t="str">
        <f t="shared" si="1435"/>
        <v>grey</v>
      </c>
      <c r="HI537" s="633" t="str">
        <f t="shared" si="1435"/>
        <v>grey</v>
      </c>
      <c r="HJ537" s="633" t="str">
        <f t="shared" si="1435"/>
        <v>grey</v>
      </c>
      <c r="HK537" s="633" t="str">
        <f t="shared" si="1435"/>
        <v>grey</v>
      </c>
      <c r="HL537" s="633" t="str">
        <f t="shared" si="1435"/>
        <v>grey</v>
      </c>
      <c r="HM537" s="633" t="str">
        <f t="shared" si="1435"/>
        <v>grey</v>
      </c>
      <c r="HN537" s="633" t="str">
        <f t="shared" si="1435"/>
        <v>grey</v>
      </c>
      <c r="HO537" s="633" t="str">
        <f t="shared" si="1435"/>
        <v>grey</v>
      </c>
      <c r="HP537" s="633" t="str">
        <f t="shared" si="1435"/>
        <v>grey</v>
      </c>
      <c r="HQ537" s="633" t="str">
        <f t="shared" si="1435"/>
        <v>grey</v>
      </c>
      <c r="HR537" s="633" t="str">
        <f t="shared" si="1435"/>
        <v>grey</v>
      </c>
      <c r="HS537" s="1162" t="str">
        <f t="shared" ref="HS537" si="1436">IF($GG537="grey","grey",IF(BC537="","",IF(COUNTIF($CV$6:$CV$7,BC537)&gt;0,"","red")))</f>
        <v>grey</v>
      </c>
      <c r="HT537" s="1151" t="str">
        <f t="shared" ref="HT537:HU537" si="1437">IF($GG537="grey","grey","")</f>
        <v>grey</v>
      </c>
      <c r="HU537" s="1160" t="str">
        <f t="shared" si="1437"/>
        <v>grey</v>
      </c>
    </row>
    <row r="538" spans="2:229">
      <c r="B538" s="34" t="s">
        <v>57</v>
      </c>
      <c r="C538" s="35"/>
      <c r="D538" s="34" t="s">
        <v>57</v>
      </c>
      <c r="E538" s="35"/>
      <c r="F538" s="34" t="s">
        <v>57</v>
      </c>
      <c r="G538" s="35"/>
      <c r="H538" s="34" t="s">
        <v>57</v>
      </c>
      <c r="I538" s="35"/>
      <c r="J538" s="34" t="s">
        <v>57</v>
      </c>
      <c r="K538" s="35"/>
      <c r="L538" s="34" t="s">
        <v>57</v>
      </c>
      <c r="M538" s="35"/>
      <c r="O538" s="1152"/>
      <c r="P538" s="1152"/>
      <c r="Q538" s="1161"/>
      <c r="R538" s="1152"/>
      <c r="S538" s="635" t="s">
        <v>643</v>
      </c>
      <c r="T538" s="635" t="s">
        <v>643</v>
      </c>
      <c r="U538" s="635" t="s">
        <v>643</v>
      </c>
      <c r="V538" s="635" t="s">
        <v>643</v>
      </c>
      <c r="W538" s="635" t="s">
        <v>643</v>
      </c>
      <c r="X538" s="635" t="s">
        <v>643</v>
      </c>
      <c r="Y538" s="635" t="s">
        <v>643</v>
      </c>
      <c r="Z538" s="635" t="s">
        <v>643</v>
      </c>
      <c r="AA538" s="635" t="s">
        <v>643</v>
      </c>
      <c r="AB538" s="635" t="s">
        <v>643</v>
      </c>
      <c r="AC538" s="635" t="s">
        <v>643</v>
      </c>
      <c r="AD538" s="635" t="s">
        <v>643</v>
      </c>
      <c r="AE538" s="635" t="s">
        <v>643</v>
      </c>
      <c r="AF538" s="635" t="s">
        <v>643</v>
      </c>
      <c r="AG538" s="635" t="s">
        <v>643</v>
      </c>
      <c r="AH538" s="635" t="s">
        <v>643</v>
      </c>
      <c r="AI538" s="635" t="s">
        <v>643</v>
      </c>
      <c r="AJ538" s="635" t="s">
        <v>643</v>
      </c>
      <c r="AK538" s="635" t="s">
        <v>643</v>
      </c>
      <c r="AL538" s="635" t="s">
        <v>643</v>
      </c>
      <c r="AM538" s="635" t="s">
        <v>643</v>
      </c>
      <c r="AN538" s="635" t="s">
        <v>643</v>
      </c>
      <c r="AO538" s="635" t="s">
        <v>643</v>
      </c>
      <c r="AP538" s="635" t="s">
        <v>643</v>
      </c>
      <c r="AQ538" s="635" t="s">
        <v>643</v>
      </c>
      <c r="AR538" s="635" t="s">
        <v>643</v>
      </c>
      <c r="AS538" s="635" t="s">
        <v>643</v>
      </c>
      <c r="AT538" s="635" t="s">
        <v>643</v>
      </c>
      <c r="AU538" s="635" t="s">
        <v>643</v>
      </c>
      <c r="AV538" s="635" t="s">
        <v>643</v>
      </c>
      <c r="AW538" s="635" t="s">
        <v>643</v>
      </c>
      <c r="AX538" s="635" t="s">
        <v>643</v>
      </c>
      <c r="AY538" s="635" t="s">
        <v>643</v>
      </c>
      <c r="AZ538" s="635" t="s">
        <v>643</v>
      </c>
      <c r="BA538" s="635" t="s">
        <v>643</v>
      </c>
      <c r="BB538" s="635" t="s">
        <v>643</v>
      </c>
      <c r="BC538" s="1179"/>
      <c r="BD538" s="1152"/>
      <c r="BE538" s="1181"/>
      <c r="BU538" s="50"/>
      <c r="BV538" s="50"/>
      <c r="BW538" s="50"/>
      <c r="CG538" s="50"/>
      <c r="CH538" s="50"/>
      <c r="CI538" s="50"/>
      <c r="DA538" s="34" t="str">
        <f>IF(DA537="grey","grey",IF(B538="","yellow",IF(COUNTIF($BG$6:$BG$39,B538)&gt;0,"","red")))</f>
        <v>grey</v>
      </c>
      <c r="DB538" s="35" t="str">
        <f ca="1">IF(DA537="grey","grey",IFERROR(IF(COUNTIF(INDIRECT(B538),SUBSTITUTE(C538,"*","~")),EU538,"red"),IF(AND(C538&lt;&gt;$BG$7,C538&lt;&gt;$BG$8,C538&lt;&gt;$BG$9,C538&lt;&gt;$BG$10,C538&lt;&gt;$BG$11,C538&lt;&gt;$BG$12,C538&lt;&gt;$BG$13),"grey",EU538)))</f>
        <v>grey</v>
      </c>
      <c r="DC538" s="34" t="str">
        <f>IF(DC537="grey","grey",IF(D538="","yellow",IF(COUNTIF($BG$6:$BG$39,D538)&gt;0,"","red")))</f>
        <v>grey</v>
      </c>
      <c r="DD538" s="35" t="str">
        <f ca="1">IF(DC537="grey","grey",IFERROR(IF(COUNTIF(INDIRECT(D538),SUBSTITUTE(E538,"*","~")),EW538,"red"),IF(AND(E538&lt;&gt;$BG$7,E538&lt;&gt;$BG$8,E538&lt;&gt;$BG$9,E538&lt;&gt;$BG$10,E538&lt;&gt;$BG$11,E538&lt;&gt;$BG$12,E538&lt;&gt;$BG$13),"grey",EW538)))</f>
        <v>grey</v>
      </c>
      <c r="DE538" s="34" t="str">
        <f>IF(DE537="grey","grey",IF(F538="","yellow",IF(COUNTIF($BG$6:$BG$39,F538)&gt;0,"","red")))</f>
        <v>grey</v>
      </c>
      <c r="DF538" s="35" t="str">
        <f ca="1">IF(DE537="grey","grey",IFERROR(IF(COUNTIF(INDIRECT(F538),SUBSTITUTE(G538,"*","~")),EY538,"red"),IF(AND(G538&lt;&gt;$BG$7,G538&lt;&gt;$BG$8,G538&lt;&gt;$BG$9,G538&lt;&gt;$BG$10,G538&lt;&gt;$BG$11,G538&lt;&gt;$BG$12,G538&lt;&gt;$BG$13),"grey",EY538)))</f>
        <v>grey</v>
      </c>
      <c r="DG538" s="34" t="str">
        <f>IF(DG537="grey","grey",IF(H538="","yellow",IF(COUNTIF($BG$6:$BG$39,H538)&gt;0,"","red")))</f>
        <v>grey</v>
      </c>
      <c r="DH538" s="35" t="str">
        <f ca="1">IF(DG537="grey","grey",IFERROR(IF(COUNTIF(INDIRECT(H538),SUBSTITUTE(I538,"*","~")),FA538,"red"),IF(AND(I538&lt;&gt;$BG$7,I538&lt;&gt;$BG$8,I538&lt;&gt;$BG$9,I538&lt;&gt;$BG$10,I538&lt;&gt;$BG$11,I538&lt;&gt;$BG$12,I538&lt;&gt;$BG$13),"grey",FA538)))</f>
        <v>grey</v>
      </c>
      <c r="DI538" s="34" t="str">
        <f>IF(DI537="grey","grey",IF(J538="","yellow",IF(COUNTIF($BG$6:$BG$39,J538)&gt;0,"","red")))</f>
        <v>grey</v>
      </c>
      <c r="DJ538" s="35" t="str">
        <f ca="1">IF(DI537="grey","grey",IFERROR(IF(COUNTIF(INDIRECT(J538),SUBSTITUTE(K538,"*","~")),FC538,"red"),IF(AND(K538&lt;&gt;$BG$7,K538&lt;&gt;$BG$8,K538&lt;&gt;$BG$9,K538&lt;&gt;$BG$10,K538&lt;&gt;$BG$11,K538&lt;&gt;$BG$12,K538&lt;&gt;$BG$13),"grey",FC538)))</f>
        <v>grey</v>
      </c>
      <c r="DK538" s="34" t="str">
        <f>IF(DK537="grey","grey",IF(L538="","yellow",IF(COUNTIF($BG$6:$BG$39,L538)&gt;0,"","red")))</f>
        <v>grey</v>
      </c>
      <c r="DL538" s="35" t="str">
        <f ca="1">IF(DK537="grey","grey",IFERROR(IF(COUNTIF(INDIRECT(L538),SUBSTITUTE(M538,"*","~")),FE538,"red"),IF(AND(M538&lt;&gt;$BG$7,M538&lt;&gt;$BG$8,M538&lt;&gt;$BG$9,M538&lt;&gt;$BG$10,M538&lt;&gt;$BG$11,M538&lt;&gt;$BG$12,M538&lt;&gt;$BG$13),"grey",FE538)))</f>
        <v>grey</v>
      </c>
      <c r="DM538" s="22" t="str">
        <f>IFERROR(INDEX(内線情報!$BL$5:$BL$41,MATCH(R538,内線情報!$AI$5:$AI$43,0),1),"")</f>
        <v/>
      </c>
      <c r="DS538" s="1141"/>
      <c r="DV538" s="34" t="str">
        <f>CONCATENATE(B538,C538)</f>
        <v>未使用</v>
      </c>
      <c r="DW538" s="35"/>
      <c r="DX538" s="34" t="str">
        <f>CONCATENATE(D538,E538)</f>
        <v>未使用</v>
      </c>
      <c r="DY538" s="35"/>
      <c r="DZ538" s="34" t="str">
        <f>CONCATENATE(F538,G538)</f>
        <v>未使用</v>
      </c>
      <c r="EA538" s="35"/>
      <c r="EB538" s="34" t="str">
        <f>CONCATENATE(H538,I538)</f>
        <v>未使用</v>
      </c>
      <c r="EC538" s="35"/>
      <c r="ED538" s="34" t="str">
        <f>CONCATENATE(J538,K538)</f>
        <v>未使用</v>
      </c>
      <c r="EE538" s="35"/>
      <c r="EF538" s="34" t="str">
        <f>CONCATENATE(L538,M538)</f>
        <v>未使用</v>
      </c>
      <c r="EG538" s="35"/>
      <c r="EH538" s="22">
        <f>COUNTIF($DV$6:$EG$34,DV538)</f>
        <v>18</v>
      </c>
      <c r="EJ538" s="22">
        <f>COUNTIF($DV$6:$EG$34,DX538)</f>
        <v>18</v>
      </c>
      <c r="EL538" s="22">
        <f>COUNTIF($DV$6:$EG$34,DZ538)</f>
        <v>18</v>
      </c>
      <c r="EN538" s="22">
        <f>COUNTIF($DV$6:$EG$34,EB538)</f>
        <v>18</v>
      </c>
      <c r="EP538" s="22">
        <f>COUNTIF($DV$6:$EG$34,ED538)</f>
        <v>18</v>
      </c>
      <c r="ER538" s="22">
        <f>COUNTIF($DV$6:$EG$34,EF538)</f>
        <v>18</v>
      </c>
      <c r="ET538" s="34" t="str">
        <f>IF(DV538="未使用","",IF(EH538&lt;2,"","red"))</f>
        <v/>
      </c>
      <c r="EU538" s="35" t="str">
        <f>IF(B538="ボックスキー","",IF(C538="","red",FS538))</f>
        <v>red</v>
      </c>
      <c r="EV538" s="34" t="str">
        <f>IF(DX538="未使用","",IF(EJ538&lt;2,"","red"))</f>
        <v/>
      </c>
      <c r="EW538" s="35" t="str">
        <f>IF(D538="ボックスキー","",IF(E538="","red",FU538))</f>
        <v>red</v>
      </c>
      <c r="EX538" s="34" t="str">
        <f>IF(DZ538="未使用","",IF(EL538&lt;2,"","red"))</f>
        <v/>
      </c>
      <c r="EY538" s="35" t="str">
        <f>IF(F538="ボックスキー","",IF(G538="","red",FW538))</f>
        <v>red</v>
      </c>
      <c r="EZ538" s="34" t="str">
        <f>IF(EB538="未使用","",IF(EN538&lt;2,"","red"))</f>
        <v/>
      </c>
      <c r="FA538" s="35" t="str">
        <f>IF(H538="ボックスキー","",IF(I538="","red",FY538))</f>
        <v>red</v>
      </c>
      <c r="FB538" s="34" t="str">
        <f>IF(ED538="未使用","",IF(EP538&lt;2,"","red"))</f>
        <v/>
      </c>
      <c r="FC538" s="35" t="str">
        <f>IF(J538="ボックスキー","",IF(K538="","red",GA538))</f>
        <v>red</v>
      </c>
      <c r="FD538" s="34" t="str">
        <f>IF(EF538="未使用","",IF(ER538&lt;2,"","red"))</f>
        <v/>
      </c>
      <c r="FE538" s="35" t="str">
        <f>IF(L538="ボックスキー","",IF(M538="","red",GC538))</f>
        <v>red</v>
      </c>
      <c r="FF538" s="419"/>
      <c r="FG538" s="419"/>
      <c r="FH538" s="419"/>
      <c r="FI538" s="419"/>
      <c r="FJ538" s="419"/>
      <c r="FK538" s="419"/>
      <c r="FL538" s="419"/>
      <c r="FM538" s="419"/>
      <c r="FN538" s="419"/>
      <c r="FO538" s="419"/>
      <c r="FP538" s="419"/>
      <c r="FQ538" s="419"/>
      <c r="FR538" s="34"/>
      <c r="FS538" s="35" t="str">
        <f>IF(B538=$FG$6,INDEX($FG$7:$FG$18,C538),IF(B538=$FH$6,INDEX($FH$7:$FH$12,C538),IF(B538=$FI$6,INDEX($FI$7:$FI$18,C538),IF(B538=$FJ$6,INDEX($FJ$7:$FJ$56,C538),"none"))))</f>
        <v>none</v>
      </c>
      <c r="FT538" s="34"/>
      <c r="FU538" s="35" t="str">
        <f>IF(D538=$FG$6,INDEX($FG$7:$FG$18,E538),IF(D538=$FH$6,INDEX($FH$7:$FH$12,E538),IF(D538=$FI$6,INDEX($FI$7:$FI$18,E538),IF(D538=$FJ$6,INDEX($FJ$7:$FJ$56,E538),"none"))))</f>
        <v>none</v>
      </c>
      <c r="FV538" s="34"/>
      <c r="FW538" s="35" t="str">
        <f>IF(F538=$FG$6,INDEX($FG$7:$FG$18,G538),IF(F538=$FH$6,INDEX($FH$7:$FH$12,G538),IF(F538=$FI$6,INDEX($FI$7:$FI$18,G538),IF(F538=$FJ$6,INDEX($FJ$7:$FJ$56,G538),"none"))))</f>
        <v>none</v>
      </c>
      <c r="FX538" s="34"/>
      <c r="FY538" s="35" t="str">
        <f>IF(H538=$FG$6,INDEX($FG$7:$FG$18,I538),IF(H538=$FH$6,INDEX($FH$7:$FH$12,I538),IF(H538=$FI$6,INDEX($FI$7:$FI$18,I538),IF(H538=$FJ$6,INDEX($FJ$7:$FJ$56,I538),"none"))))</f>
        <v>none</v>
      </c>
      <c r="FZ538" s="34"/>
      <c r="GA538" s="35" t="str">
        <f>IF(J538=$FG$6,INDEX($FG$7:$FG$18,K538),IF(J538=$FH$6,INDEX($FH$7:$FH$12,K538),IF(J538=$FI$6,INDEX($FI$7:$FI$18,K538),IF(J538=$FJ$6,INDEX($FJ$7:$FJ$56,K538),"none"))))</f>
        <v>none</v>
      </c>
      <c r="GB538" s="34"/>
      <c r="GC538" s="35" t="str">
        <f>IF(L538=$FG$6,INDEX($FG$7:$FG$18,M538),IF(L538=$FH$6,INDEX($FH$7:$FH$12,M538),IF(L538=$FI$6,INDEX($FI$7:$FI$18,M538),IF(L538=$FJ$6,INDEX($FJ$7:$FJ$56,M538),"none"))))</f>
        <v>none</v>
      </c>
      <c r="GE538" s="1152"/>
      <c r="GF538" s="1152"/>
      <c r="GG538" s="1161"/>
      <c r="GH538" s="1152"/>
      <c r="GI538" s="633" t="str">
        <f t="shared" ref="GI538:HR538" si="1438">IF(GI518="grey","grey",IF($GG537="grey","grey",IF(S538="","yellow",IF(COUNTIF($CW$6:$CW$7,S538)&gt;0,"","red"))))</f>
        <v>grey</v>
      </c>
      <c r="GJ538" s="633" t="str">
        <f t="shared" si="1438"/>
        <v>grey</v>
      </c>
      <c r="GK538" s="633" t="str">
        <f t="shared" si="1438"/>
        <v>grey</v>
      </c>
      <c r="GL538" s="633" t="str">
        <f t="shared" si="1438"/>
        <v>grey</v>
      </c>
      <c r="GM538" s="633" t="str">
        <f t="shared" si="1438"/>
        <v>grey</v>
      </c>
      <c r="GN538" s="633" t="str">
        <f t="shared" si="1438"/>
        <v>grey</v>
      </c>
      <c r="GO538" s="633" t="str">
        <f t="shared" si="1438"/>
        <v>grey</v>
      </c>
      <c r="GP538" s="633" t="str">
        <f t="shared" si="1438"/>
        <v>grey</v>
      </c>
      <c r="GQ538" s="633" t="str">
        <f t="shared" si="1438"/>
        <v>grey</v>
      </c>
      <c r="GR538" s="633" t="str">
        <f t="shared" si="1438"/>
        <v>grey</v>
      </c>
      <c r="GS538" s="633" t="str">
        <f t="shared" si="1438"/>
        <v>grey</v>
      </c>
      <c r="GT538" s="633" t="str">
        <f t="shared" si="1438"/>
        <v>grey</v>
      </c>
      <c r="GU538" s="633" t="str">
        <f t="shared" si="1438"/>
        <v>grey</v>
      </c>
      <c r="GV538" s="633" t="str">
        <f t="shared" si="1438"/>
        <v>grey</v>
      </c>
      <c r="GW538" s="633" t="str">
        <f t="shared" si="1438"/>
        <v>grey</v>
      </c>
      <c r="GX538" s="633" t="str">
        <f t="shared" si="1438"/>
        <v>grey</v>
      </c>
      <c r="GY538" s="633" t="str">
        <f t="shared" si="1438"/>
        <v>grey</v>
      </c>
      <c r="GZ538" s="633" t="str">
        <f t="shared" si="1438"/>
        <v>grey</v>
      </c>
      <c r="HA538" s="633" t="str">
        <f t="shared" si="1438"/>
        <v>grey</v>
      </c>
      <c r="HB538" s="633" t="str">
        <f t="shared" si="1438"/>
        <v>grey</v>
      </c>
      <c r="HC538" s="633" t="str">
        <f t="shared" si="1438"/>
        <v>grey</v>
      </c>
      <c r="HD538" s="633" t="str">
        <f t="shared" si="1438"/>
        <v>grey</v>
      </c>
      <c r="HE538" s="633" t="str">
        <f t="shared" si="1438"/>
        <v>grey</v>
      </c>
      <c r="HF538" s="633" t="str">
        <f t="shared" si="1438"/>
        <v>grey</v>
      </c>
      <c r="HG538" s="633" t="str">
        <f t="shared" si="1438"/>
        <v>grey</v>
      </c>
      <c r="HH538" s="633" t="str">
        <f t="shared" si="1438"/>
        <v>grey</v>
      </c>
      <c r="HI538" s="633" t="str">
        <f t="shared" si="1438"/>
        <v>grey</v>
      </c>
      <c r="HJ538" s="633" t="str">
        <f t="shared" si="1438"/>
        <v>grey</v>
      </c>
      <c r="HK538" s="633" t="str">
        <f t="shared" si="1438"/>
        <v>grey</v>
      </c>
      <c r="HL538" s="633" t="str">
        <f t="shared" si="1438"/>
        <v>grey</v>
      </c>
      <c r="HM538" s="633" t="str">
        <f t="shared" si="1438"/>
        <v>grey</v>
      </c>
      <c r="HN538" s="633" t="str">
        <f t="shared" si="1438"/>
        <v>grey</v>
      </c>
      <c r="HO538" s="633" t="str">
        <f t="shared" si="1438"/>
        <v>grey</v>
      </c>
      <c r="HP538" s="633" t="str">
        <f t="shared" si="1438"/>
        <v>grey</v>
      </c>
      <c r="HQ538" s="633" t="str">
        <f t="shared" si="1438"/>
        <v>grey</v>
      </c>
      <c r="HR538" s="633" t="str">
        <f t="shared" si="1438"/>
        <v>grey</v>
      </c>
      <c r="HS538" s="1163"/>
      <c r="HT538" s="1152"/>
      <c r="HU538" s="1161"/>
    </row>
    <row r="539" spans="2:229">
      <c r="B539" s="1175" t="str">
        <f>IFERROR(INDEX($DV:$DV,ROW()),"")&amp;""</f>
        <v/>
      </c>
      <c r="C539" s="1176"/>
      <c r="D539" s="1177" t="str">
        <f>IFERROR(INDEX($DX:$DX,ROW()),"")&amp;""</f>
        <v/>
      </c>
      <c r="E539" s="1176"/>
      <c r="F539" s="1175" t="str">
        <f>IFERROR(INDEX($DZ:$DZ,ROW()),"")&amp;""</f>
        <v/>
      </c>
      <c r="G539" s="1176"/>
      <c r="H539" s="1175" t="str">
        <f>IFERROR(INDEX($EB:$EB,ROW()),"")&amp;""</f>
        <v/>
      </c>
      <c r="I539" s="1176"/>
      <c r="J539" s="1175" t="str">
        <f>IFERROR(INDEX($ED:$ED,ROW()),"")&amp;""</f>
        <v/>
      </c>
      <c r="K539" s="1176"/>
      <c r="L539" s="1175" t="str">
        <f>IFERROR(INDEX($EF:$EF,ROW()),"")&amp;""</f>
        <v/>
      </c>
      <c r="M539" s="1176"/>
      <c r="O539" s="1151">
        <v>10</v>
      </c>
      <c r="P539" s="1151" t="str">
        <f>IFERROR(INDEX(内線情報!$C$5:$C$54,MATCH($Q539,内線情報!$B$5:$B$54,0)),"")&amp;""</f>
        <v/>
      </c>
      <c r="Q539" s="1160"/>
      <c r="R539" s="1151" t="str">
        <f>IFERROR(INDEX(内線情報!$D$5:$D$54,MATCH($Q539,内線情報!$B$5:$B$54,0)),"")&amp;""</f>
        <v/>
      </c>
      <c r="S539" s="634" t="s">
        <v>643</v>
      </c>
      <c r="T539" s="634" t="s">
        <v>643</v>
      </c>
      <c r="U539" s="634" t="s">
        <v>643</v>
      </c>
      <c r="V539" s="634" t="s">
        <v>643</v>
      </c>
      <c r="W539" s="634" t="s">
        <v>643</v>
      </c>
      <c r="X539" s="634" t="s">
        <v>643</v>
      </c>
      <c r="Y539" s="634" t="s">
        <v>643</v>
      </c>
      <c r="Z539" s="634" t="s">
        <v>643</v>
      </c>
      <c r="AA539" s="634" t="s">
        <v>643</v>
      </c>
      <c r="AB539" s="634" t="s">
        <v>643</v>
      </c>
      <c r="AC539" s="634" t="s">
        <v>643</v>
      </c>
      <c r="AD539" s="634" t="s">
        <v>643</v>
      </c>
      <c r="AE539" s="634" t="s">
        <v>643</v>
      </c>
      <c r="AF539" s="634" t="s">
        <v>643</v>
      </c>
      <c r="AG539" s="634" t="s">
        <v>643</v>
      </c>
      <c r="AH539" s="634" t="s">
        <v>643</v>
      </c>
      <c r="AI539" s="634" t="s">
        <v>643</v>
      </c>
      <c r="AJ539" s="634" t="s">
        <v>643</v>
      </c>
      <c r="AK539" s="634" t="s">
        <v>643</v>
      </c>
      <c r="AL539" s="634" t="s">
        <v>643</v>
      </c>
      <c r="AM539" s="634" t="s">
        <v>643</v>
      </c>
      <c r="AN539" s="634" t="s">
        <v>643</v>
      </c>
      <c r="AO539" s="634" t="s">
        <v>643</v>
      </c>
      <c r="AP539" s="634" t="s">
        <v>643</v>
      </c>
      <c r="AQ539" s="634" t="s">
        <v>643</v>
      </c>
      <c r="AR539" s="634" t="s">
        <v>643</v>
      </c>
      <c r="AS539" s="634" t="s">
        <v>643</v>
      </c>
      <c r="AT539" s="634" t="s">
        <v>643</v>
      </c>
      <c r="AU539" s="634" t="s">
        <v>643</v>
      </c>
      <c r="AV539" s="634" t="s">
        <v>643</v>
      </c>
      <c r="AW539" s="634" t="s">
        <v>643</v>
      </c>
      <c r="AX539" s="634" t="s">
        <v>643</v>
      </c>
      <c r="AY539" s="634" t="s">
        <v>643</v>
      </c>
      <c r="AZ539" s="634" t="s">
        <v>643</v>
      </c>
      <c r="BA539" s="634" t="s">
        <v>643</v>
      </c>
      <c r="BB539" s="634" t="s">
        <v>643</v>
      </c>
      <c r="BC539" s="1178" t="s">
        <v>643</v>
      </c>
      <c r="BD539" s="1151" t="str">
        <f>IFERROR(IF(Q539="","",IF(ISBLANK(INDEX(内線情報!$G$5:$G$54,Q539)),1,DS539)),"")&amp;""</f>
        <v/>
      </c>
      <c r="BE539" s="1180"/>
      <c r="BP539" s="50" t="e">
        <f>INDEX(番号!$CA$5:$CB$44,C538,2)</f>
        <v>#VALUE!</v>
      </c>
      <c r="BQ539" s="50" t="str">
        <f>IF(C538="","",IF(BP539="",INDEX(番号!$CA$44:$CB537,C538,2),BP539))</f>
        <v/>
      </c>
      <c r="BR539" s="50" t="e">
        <f>INDEX(番号!$CC$5:$CE$52,C538,3)</f>
        <v>#VALUE!</v>
      </c>
      <c r="BS539" s="50" t="str">
        <f>IF(C538="","",IF(BR539="0",INDEX(番号!$CC$5:$CE$52,C538,2),BR539))&amp;""</f>
        <v/>
      </c>
      <c r="BT539" s="50" t="e">
        <f>INDEX(番号!$CA$5:$CB$44,E538,2)</f>
        <v>#VALUE!</v>
      </c>
      <c r="BU539" s="50" t="str">
        <f>IF(E538="","",IF(BT539="",INDEX(番号!$CA$44:$CB537,E538,2),BT539))&amp;""</f>
        <v/>
      </c>
      <c r="BV539" s="50" t="e">
        <f>INDEX(番号!$CC$5:$CE$52,E538,3)</f>
        <v>#VALUE!</v>
      </c>
      <c r="BW539" s="50" t="str">
        <f>IF(E538="","",IF(BV539="0",INDEX(番号!$CC$5:$CE$52,E538,2),BV539))&amp;""</f>
        <v/>
      </c>
      <c r="BX539" s="50" t="e">
        <f>INDEX(番号!$CA$5:$CB$44,G538,2)</f>
        <v>#VALUE!</v>
      </c>
      <c r="BY539" s="50" t="str">
        <f>IF(G538="","",IF(BX539="",INDEX(番号!$CA$44:$CB537,G538,2),BX539))&amp;""</f>
        <v/>
      </c>
      <c r="BZ539" s="50" t="e">
        <f>INDEX(番号!$CC$5:$CE$52,G538,3)</f>
        <v>#VALUE!</v>
      </c>
      <c r="CA539" s="50" t="str">
        <f>IF(G538="","",IF(BZ539="0",INDEX(番号!$CC$5:$CE$52,G538,2),BZ539))&amp;""</f>
        <v/>
      </c>
      <c r="CB539" s="50" t="e">
        <f>INDEX(番号!$CA$5:$CB$44,I538,2)</f>
        <v>#VALUE!</v>
      </c>
      <c r="CC539" s="50" t="str">
        <f>IF(I538="","",IF(CB539="",INDEX(番号!$CA$44:$CB537,I538,2),CB539))&amp;""</f>
        <v/>
      </c>
      <c r="CD539" s="50" t="e">
        <f>INDEX(番号!$CC$5:$CE$52,I538,3)</f>
        <v>#VALUE!</v>
      </c>
      <c r="CE539" s="50" t="str">
        <f>IF(I538="","",IF(CD539="0",INDEX(番号!$CC$5:$CE$52,I538,2),CD539))&amp;""</f>
        <v/>
      </c>
      <c r="CF539" s="50" t="e">
        <f>INDEX(番号!$CA$5:$CB$44,K538,2)</f>
        <v>#VALUE!</v>
      </c>
      <c r="CG539" s="50" t="str">
        <f>IF(K538="","",IF(CF539="",INDEX(番号!$CA$5:$CB$44,K538,1),CF539))&amp;""</f>
        <v/>
      </c>
      <c r="CH539" s="50" t="e">
        <f>INDEX(番号!$CC$5:$CE$52,K538,3)</f>
        <v>#VALUE!</v>
      </c>
      <c r="CI539" s="50" t="str">
        <f>IF(K538="","",IF(CH539="0",INDEX(番号!$CC$5:$CE$52,K538,2),CH539))&amp;""</f>
        <v/>
      </c>
      <c r="CJ539" s="50" t="e">
        <f>INDEX(番号!$CA$5:$CB$44,M538,2)</f>
        <v>#VALUE!</v>
      </c>
      <c r="CK539" s="50" t="str">
        <f>IF(M538="","",IF(CJ539="",INDEX(番号!$CA$5:$CB$44,M538,1),CJ539))&amp;""</f>
        <v/>
      </c>
      <c r="CL539" s="50" t="e">
        <f>INDEX(番号!$CC$5:$CE$52,M538,3)</f>
        <v>#VALUE!</v>
      </c>
      <c r="CM539" s="50" t="str">
        <f>IF(M538="","",IF(CL539="0",INDEX(番号!$CC$5:$CE$52,M538,2),CL539))&amp;""</f>
        <v/>
      </c>
      <c r="DA539" s="1153" t="str">
        <f>IF(DA537="grey","grey","")</f>
        <v>grey</v>
      </c>
      <c r="DB539" s="1154"/>
      <c r="DC539" s="1153" t="str">
        <f>IF(DC537="grey","grey","")</f>
        <v>grey</v>
      </c>
      <c r="DD539" s="1154"/>
      <c r="DE539" s="1153" t="str">
        <f>IF(DE537="grey","grey","")</f>
        <v>grey</v>
      </c>
      <c r="DF539" s="1154"/>
      <c r="DG539" s="1153" t="str">
        <f>IF(DG537="grey","grey","")</f>
        <v>grey</v>
      </c>
      <c r="DH539" s="1154"/>
      <c r="DI539" s="1153" t="str">
        <f>IF(DI537="grey","grey","")</f>
        <v>grey</v>
      </c>
      <c r="DJ539" s="1154"/>
      <c r="DK539" s="1153" t="str">
        <f>IF(DK537="grey","grey","")</f>
        <v>grey</v>
      </c>
      <c r="DL539" s="1154"/>
      <c r="DM539" s="22" t="str">
        <f>IFERROR(INDEX(内線情報!$BL$5:$BL$41,MATCH(R539,内線情報!$AI$5:$AI$43,0),1),"")</f>
        <v/>
      </c>
      <c r="DS539" s="1141" t="e">
        <f>INDEX(内線情報!$G$5:$G$54,MATCH(Q539,DK,0))</f>
        <v>#N/A</v>
      </c>
      <c r="DV539" s="1153" t="str">
        <f>IF(B538="DK",BQ539,IF(B538="NK",BS539,""))</f>
        <v/>
      </c>
      <c r="DW539" s="1154"/>
      <c r="DX539" s="1155" t="str">
        <f>IF(D538="DK",BU539,IF(D538="NK",BW539,""))</f>
        <v/>
      </c>
      <c r="DY539" s="1156"/>
      <c r="DZ539" s="1155" t="str">
        <f>IF(F538="DK",BY539,IF(F538="NK",CA539,""))</f>
        <v/>
      </c>
      <c r="EA539" s="1156"/>
      <c r="EB539" s="1155" t="str">
        <f>IF(H538="DK",CC539,IF(H538="NK",CE539,""))</f>
        <v/>
      </c>
      <c r="EC539" s="1156"/>
      <c r="ED539" s="1155" t="str">
        <f>IF(J538="DK",CG539,IF(J538="NK",CI539,""))</f>
        <v/>
      </c>
      <c r="EE539" s="1156"/>
      <c r="EF539" s="1155" t="str">
        <f>IF(L538="DK",CK539,IF(L538="NK",CM539,""))</f>
        <v/>
      </c>
      <c r="EG539" s="1156"/>
      <c r="ET539" s="1153"/>
      <c r="EU539" s="1154"/>
      <c r="EV539" s="1153"/>
      <c r="EW539" s="1154"/>
      <c r="EX539" s="1153"/>
      <c r="EY539" s="1154"/>
      <c r="EZ539" s="1153"/>
      <c r="FA539" s="1154"/>
      <c r="FB539" s="1153"/>
      <c r="FC539" s="1154"/>
      <c r="FD539" s="1153"/>
      <c r="FE539" s="1154"/>
      <c r="FF539" s="411"/>
      <c r="FG539" s="411"/>
      <c r="FH539" s="411"/>
      <c r="FI539" s="411"/>
      <c r="FJ539" s="411"/>
      <c r="FK539" s="411"/>
      <c r="FL539" s="411"/>
      <c r="FM539" s="411"/>
      <c r="FN539" s="411"/>
      <c r="FO539" s="411"/>
      <c r="FP539" s="411"/>
      <c r="FQ539" s="411"/>
      <c r="FR539" s="1153"/>
      <c r="FS539" s="1154"/>
      <c r="FT539" s="1153"/>
      <c r="FU539" s="1154"/>
      <c r="FV539" s="1153"/>
      <c r="FW539" s="1154"/>
      <c r="FX539" s="1153"/>
      <c r="FY539" s="1154"/>
      <c r="FZ539" s="1153"/>
      <c r="GA539" s="1154"/>
      <c r="GB539" s="1153"/>
      <c r="GC539" s="1154"/>
      <c r="GE539" s="1151" t="str">
        <f>IF($GF539="grey","grey","")</f>
        <v>grey</v>
      </c>
      <c r="GF539" s="1151" t="str">
        <f>IF($GG539="grey","grey","")</f>
        <v>grey</v>
      </c>
      <c r="GG539" s="1160" t="str">
        <f>IF(Q539="","grey",IF(COUNTIF(Q:Q,Q539)&gt;1,"red",IF(COUNTIF(_DK,Q539)&gt;0,"","red")))</f>
        <v>grey</v>
      </c>
      <c r="GH539" s="1151" t="str">
        <f>IF($GF539="grey","grey","")</f>
        <v>grey</v>
      </c>
      <c r="GI539" s="633" t="str">
        <f t="shared" ref="GI539:HR539" si="1439">IF(GI518="grey","grey",IF($GG539="grey","grey",IF(S539="","yellow",IF(COUNTIF($CT$6:$CT$21,S539)&gt;0,"","red"))))</f>
        <v>grey</v>
      </c>
      <c r="GJ539" s="633" t="str">
        <f t="shared" si="1439"/>
        <v>grey</v>
      </c>
      <c r="GK539" s="633" t="str">
        <f t="shared" si="1439"/>
        <v>grey</v>
      </c>
      <c r="GL539" s="633" t="str">
        <f t="shared" si="1439"/>
        <v>grey</v>
      </c>
      <c r="GM539" s="633" t="str">
        <f t="shared" si="1439"/>
        <v>grey</v>
      </c>
      <c r="GN539" s="633" t="str">
        <f t="shared" si="1439"/>
        <v>grey</v>
      </c>
      <c r="GO539" s="633" t="str">
        <f t="shared" si="1439"/>
        <v>grey</v>
      </c>
      <c r="GP539" s="633" t="str">
        <f t="shared" si="1439"/>
        <v>grey</v>
      </c>
      <c r="GQ539" s="633" t="str">
        <f t="shared" si="1439"/>
        <v>grey</v>
      </c>
      <c r="GR539" s="633" t="str">
        <f t="shared" si="1439"/>
        <v>grey</v>
      </c>
      <c r="GS539" s="633" t="str">
        <f t="shared" si="1439"/>
        <v>grey</v>
      </c>
      <c r="GT539" s="633" t="str">
        <f t="shared" si="1439"/>
        <v>grey</v>
      </c>
      <c r="GU539" s="633" t="str">
        <f t="shared" si="1439"/>
        <v>grey</v>
      </c>
      <c r="GV539" s="633" t="str">
        <f t="shared" si="1439"/>
        <v>grey</v>
      </c>
      <c r="GW539" s="633" t="str">
        <f t="shared" si="1439"/>
        <v>grey</v>
      </c>
      <c r="GX539" s="633" t="str">
        <f t="shared" si="1439"/>
        <v>grey</v>
      </c>
      <c r="GY539" s="633" t="str">
        <f t="shared" si="1439"/>
        <v>grey</v>
      </c>
      <c r="GZ539" s="633" t="str">
        <f t="shared" si="1439"/>
        <v>grey</v>
      </c>
      <c r="HA539" s="633" t="str">
        <f t="shared" si="1439"/>
        <v>grey</v>
      </c>
      <c r="HB539" s="633" t="str">
        <f t="shared" si="1439"/>
        <v>grey</v>
      </c>
      <c r="HC539" s="633" t="str">
        <f t="shared" si="1439"/>
        <v>grey</v>
      </c>
      <c r="HD539" s="633" t="str">
        <f t="shared" si="1439"/>
        <v>grey</v>
      </c>
      <c r="HE539" s="633" t="str">
        <f t="shared" si="1439"/>
        <v>grey</v>
      </c>
      <c r="HF539" s="633" t="str">
        <f t="shared" si="1439"/>
        <v>grey</v>
      </c>
      <c r="HG539" s="633" t="str">
        <f t="shared" si="1439"/>
        <v>grey</v>
      </c>
      <c r="HH539" s="633" t="str">
        <f t="shared" si="1439"/>
        <v>grey</v>
      </c>
      <c r="HI539" s="633" t="str">
        <f t="shared" si="1439"/>
        <v>grey</v>
      </c>
      <c r="HJ539" s="633" t="str">
        <f t="shared" si="1439"/>
        <v>grey</v>
      </c>
      <c r="HK539" s="633" t="str">
        <f t="shared" si="1439"/>
        <v>grey</v>
      </c>
      <c r="HL539" s="633" t="str">
        <f t="shared" si="1439"/>
        <v>grey</v>
      </c>
      <c r="HM539" s="633" t="str">
        <f t="shared" si="1439"/>
        <v>grey</v>
      </c>
      <c r="HN539" s="633" t="str">
        <f t="shared" si="1439"/>
        <v>grey</v>
      </c>
      <c r="HO539" s="633" t="str">
        <f t="shared" si="1439"/>
        <v>grey</v>
      </c>
      <c r="HP539" s="633" t="str">
        <f t="shared" si="1439"/>
        <v>grey</v>
      </c>
      <c r="HQ539" s="633" t="str">
        <f t="shared" si="1439"/>
        <v>grey</v>
      </c>
      <c r="HR539" s="633" t="str">
        <f t="shared" si="1439"/>
        <v>grey</v>
      </c>
      <c r="HS539" s="1162" t="str">
        <f t="shared" ref="HS539" si="1440">IF($GG539="grey","grey",IF(BC539="","",IF(COUNTIF($CV$6:$CV$7,BC539)&gt;0,"","red")))</f>
        <v>grey</v>
      </c>
      <c r="HT539" s="1151" t="str">
        <f t="shared" ref="HT539:HU539" si="1441">IF($GG539="grey","grey","")</f>
        <v>grey</v>
      </c>
      <c r="HU539" s="1160" t="str">
        <f t="shared" si="1441"/>
        <v>grey</v>
      </c>
    </row>
    <row r="540" spans="2:229">
      <c r="B540" s="1175" t="str">
        <f>IFERROR(INDEX($DV:$DV,ROW()),"")&amp;""</f>
        <v/>
      </c>
      <c r="C540" s="1176"/>
      <c r="D540" s="1177" t="str">
        <f>IFERROR(INDEX($DX:$DX,ROW()),"")&amp;""</f>
        <v/>
      </c>
      <c r="E540" s="1176"/>
      <c r="F540" s="1175" t="str">
        <f>IFERROR(INDEX($DZ:$DZ,ROW()),"")&amp;""</f>
        <v/>
      </c>
      <c r="G540" s="1176"/>
      <c r="H540" s="1175" t="str">
        <f>IFERROR(INDEX($EB:$EB,ROW()),"")&amp;""</f>
        <v/>
      </c>
      <c r="I540" s="1176"/>
      <c r="J540" s="1175" t="str">
        <f>IFERROR(INDEX($ED:$ED,ROW()),"")&amp;""</f>
        <v/>
      </c>
      <c r="K540" s="1176"/>
      <c r="L540" s="1175" t="str">
        <f>IFERROR(INDEX($EF:$EF,ROW()),"")&amp;""</f>
        <v/>
      </c>
      <c r="M540" s="1176"/>
      <c r="O540" s="1152"/>
      <c r="P540" s="1152"/>
      <c r="Q540" s="1161"/>
      <c r="R540" s="1152"/>
      <c r="S540" s="635" t="s">
        <v>643</v>
      </c>
      <c r="T540" s="635" t="s">
        <v>643</v>
      </c>
      <c r="U540" s="635" t="s">
        <v>643</v>
      </c>
      <c r="V540" s="635" t="s">
        <v>643</v>
      </c>
      <c r="W540" s="635" t="s">
        <v>643</v>
      </c>
      <c r="X540" s="635" t="s">
        <v>643</v>
      </c>
      <c r="Y540" s="635" t="s">
        <v>643</v>
      </c>
      <c r="Z540" s="635" t="s">
        <v>643</v>
      </c>
      <c r="AA540" s="635" t="s">
        <v>643</v>
      </c>
      <c r="AB540" s="635" t="s">
        <v>643</v>
      </c>
      <c r="AC540" s="635" t="s">
        <v>643</v>
      </c>
      <c r="AD540" s="635" t="s">
        <v>643</v>
      </c>
      <c r="AE540" s="635" t="s">
        <v>643</v>
      </c>
      <c r="AF540" s="635" t="s">
        <v>643</v>
      </c>
      <c r="AG540" s="635" t="s">
        <v>643</v>
      </c>
      <c r="AH540" s="635" t="s">
        <v>643</v>
      </c>
      <c r="AI540" s="635" t="s">
        <v>643</v>
      </c>
      <c r="AJ540" s="635" t="s">
        <v>643</v>
      </c>
      <c r="AK540" s="635" t="s">
        <v>643</v>
      </c>
      <c r="AL540" s="635" t="s">
        <v>643</v>
      </c>
      <c r="AM540" s="635" t="s">
        <v>643</v>
      </c>
      <c r="AN540" s="635" t="s">
        <v>643</v>
      </c>
      <c r="AO540" s="635" t="s">
        <v>643</v>
      </c>
      <c r="AP540" s="635" t="s">
        <v>643</v>
      </c>
      <c r="AQ540" s="635" t="s">
        <v>643</v>
      </c>
      <c r="AR540" s="635" t="s">
        <v>643</v>
      </c>
      <c r="AS540" s="635" t="s">
        <v>643</v>
      </c>
      <c r="AT540" s="635" t="s">
        <v>643</v>
      </c>
      <c r="AU540" s="635" t="s">
        <v>643</v>
      </c>
      <c r="AV540" s="635" t="s">
        <v>643</v>
      </c>
      <c r="AW540" s="635" t="s">
        <v>643</v>
      </c>
      <c r="AX540" s="635" t="s">
        <v>643</v>
      </c>
      <c r="AY540" s="635" t="s">
        <v>643</v>
      </c>
      <c r="AZ540" s="635" t="s">
        <v>643</v>
      </c>
      <c r="BA540" s="635" t="s">
        <v>643</v>
      </c>
      <c r="BB540" s="635" t="s">
        <v>643</v>
      </c>
      <c r="BC540" s="1179"/>
      <c r="BD540" s="1152"/>
      <c r="BE540" s="1181"/>
      <c r="BP540" s="50" t="s">
        <v>585</v>
      </c>
      <c r="BQ540" s="50" t="str">
        <f>IF(C538="","",INDEX(外線情報!$K$5:$K$16,C538,1))&amp;""</f>
        <v/>
      </c>
      <c r="BR540" s="50" t="s">
        <v>417</v>
      </c>
      <c r="BS540" s="50" t="str">
        <f>IF(C538="","",INDEX(NK･NKG!$CG$5:$CG$52,C538,1))&amp;""</f>
        <v/>
      </c>
      <c r="BT540" s="50" t="s">
        <v>585</v>
      </c>
      <c r="BU540" s="50" t="str">
        <f>IF(E538="","",INDEX(外線情報!$K$5:$K$16,E538,1))&amp;""</f>
        <v/>
      </c>
      <c r="BV540" s="50" t="s">
        <v>417</v>
      </c>
      <c r="BW540" s="50" t="str">
        <f>IF(E538="","",INDEX(NK･NKG!$CG$5:$CG$52,E538,1))&amp;""</f>
        <v/>
      </c>
      <c r="BX540" s="50" t="s">
        <v>585</v>
      </c>
      <c r="BY540" s="50" t="str">
        <f>IF(G538="","",INDEX(外線情報!$K$5:$K$16,G538,1))&amp;""</f>
        <v/>
      </c>
      <c r="BZ540" s="50" t="s">
        <v>417</v>
      </c>
      <c r="CA540" s="50" t="str">
        <f>IF(G538="","",INDEX(NK･NKG!$CG$5:$CG$52,G538,1))&amp;""</f>
        <v/>
      </c>
      <c r="CB540" s="50" t="s">
        <v>585</v>
      </c>
      <c r="CC540" s="50" t="str">
        <f>IF(I538="","",INDEX(外線情報!$K$5:$K$16,I538,1))&amp;""</f>
        <v/>
      </c>
      <c r="CD540" s="50" t="s">
        <v>417</v>
      </c>
      <c r="CE540" s="50" t="str">
        <f>IF(I538="","",INDEX(NK･NKG!$CG$5:$CG$52,I538,1))&amp;""</f>
        <v/>
      </c>
      <c r="CF540" s="50" t="s">
        <v>585</v>
      </c>
      <c r="CG540" s="50" t="str">
        <f>IF(K538="","",INDEX(外線情報!$K$5:$K$16,K538,1))&amp;""</f>
        <v/>
      </c>
      <c r="CH540" s="50" t="s">
        <v>417</v>
      </c>
      <c r="CI540" s="50" t="str">
        <f>IF(K538="","",INDEX(NK･NKG!$CG$5:$CG$52,K538,1))&amp;""</f>
        <v/>
      </c>
      <c r="CJ540" s="50" t="s">
        <v>585</v>
      </c>
      <c r="CK540" s="50" t="str">
        <f>IF(M538="","",INDEX(外線情報!$K$5:$K$16,M538,1))&amp;""</f>
        <v/>
      </c>
      <c r="CL540" s="50" t="s">
        <v>417</v>
      </c>
      <c r="CM540" s="50" t="str">
        <f>IF(M538="","",INDEX(NK･NKG!$CG$5:$CG$52,M538,1))&amp;""</f>
        <v/>
      </c>
      <c r="DA540" s="1153" t="str">
        <f t="shared" ref="DA540" si="1442">IF(DA537="grey","grey","")</f>
        <v>grey</v>
      </c>
      <c r="DB540" s="1154"/>
      <c r="DC540" s="1153" t="str">
        <f t="shared" ref="DC540" si="1443">IF(DC537="grey","grey","")</f>
        <v>grey</v>
      </c>
      <c r="DD540" s="1154"/>
      <c r="DE540" s="1153" t="str">
        <f t="shared" ref="DE540" si="1444">IF(DE537="grey","grey","")</f>
        <v>grey</v>
      </c>
      <c r="DF540" s="1154"/>
      <c r="DG540" s="1153" t="str">
        <f t="shared" ref="DG540" si="1445">IF(DG537="grey","grey","")</f>
        <v>grey</v>
      </c>
      <c r="DH540" s="1154"/>
      <c r="DI540" s="1153" t="str">
        <f t="shared" ref="DI540" si="1446">IF(DI537="grey","grey","")</f>
        <v>grey</v>
      </c>
      <c r="DJ540" s="1154"/>
      <c r="DK540" s="1153" t="str">
        <f t="shared" ref="DK540" si="1447">IF(DK537="grey","grey","")</f>
        <v>grey</v>
      </c>
      <c r="DL540" s="1154"/>
      <c r="DM540" s="22" t="str">
        <f>IFERROR(INDEX(内線情報!$BL$5:$BL$41,MATCH(R540,内線情報!$AI$5:$AI$43,0),1),"")</f>
        <v/>
      </c>
      <c r="DS540" s="1141"/>
      <c r="DV540" s="1153" t="str">
        <f>IF(B538="IK",BQ540,IF(B538="NK",BS540,""))</f>
        <v/>
      </c>
      <c r="DW540" s="1154"/>
      <c r="DX540" s="1155" t="str">
        <f>IF(D538="IK",BU540,IF(D538="NK",BW540,""))</f>
        <v/>
      </c>
      <c r="DY540" s="1156"/>
      <c r="DZ540" s="1155" t="str">
        <f>IF(F538="IK",BY540,IF(F538="NK",CA540,""))</f>
        <v/>
      </c>
      <c r="EA540" s="1156"/>
      <c r="EB540" s="1155" t="str">
        <f>IF(H538="IK",CC540,IF(H538="NK",CE540,""))</f>
        <v/>
      </c>
      <c r="EC540" s="1156"/>
      <c r="ED540" s="1155" t="str">
        <f>IF(J538="IK",CG540,IF(J538="NK",CI540,""))</f>
        <v/>
      </c>
      <c r="EE540" s="1156"/>
      <c r="EF540" s="1155" t="str">
        <f>IF(L538="IK",CK540,IF(L538="NK",CM540,""))</f>
        <v/>
      </c>
      <c r="EG540" s="1156"/>
      <c r="ET540" s="1153"/>
      <c r="EU540" s="1154"/>
      <c r="EV540" s="1153"/>
      <c r="EW540" s="1154"/>
      <c r="EX540" s="1153"/>
      <c r="EY540" s="1154"/>
      <c r="EZ540" s="1153"/>
      <c r="FA540" s="1154"/>
      <c r="FB540" s="1153"/>
      <c r="FC540" s="1154"/>
      <c r="FD540" s="1153"/>
      <c r="FE540" s="1154"/>
      <c r="FF540" s="411"/>
      <c r="FG540" s="411"/>
      <c r="FH540" s="411"/>
      <c r="FI540" s="411"/>
      <c r="FJ540" s="411"/>
      <c r="FK540" s="411"/>
      <c r="FL540" s="411"/>
      <c r="FM540" s="411"/>
      <c r="FN540" s="411"/>
      <c r="FO540" s="411"/>
      <c r="FP540" s="411"/>
      <c r="FQ540" s="411"/>
      <c r="FR540" s="1153"/>
      <c r="FS540" s="1154"/>
      <c r="FT540" s="1153"/>
      <c r="FU540" s="1154"/>
      <c r="FV540" s="1153"/>
      <c r="FW540" s="1154"/>
      <c r="FX540" s="1153"/>
      <c r="FY540" s="1154"/>
      <c r="FZ540" s="1153"/>
      <c r="GA540" s="1154"/>
      <c r="GB540" s="1153"/>
      <c r="GC540" s="1154"/>
      <c r="GE540" s="1152"/>
      <c r="GF540" s="1152"/>
      <c r="GG540" s="1161"/>
      <c r="GH540" s="1152"/>
      <c r="GI540" s="633" t="str">
        <f t="shared" ref="GI540:HR540" si="1448">IF(GI518="grey","grey",IF($GG539="grey","grey",IF(S540="","yellow",IF(COUNTIF($CW$6:$CW$7,S540)&gt;0,"","red"))))</f>
        <v>grey</v>
      </c>
      <c r="GJ540" s="633" t="str">
        <f t="shared" si="1448"/>
        <v>grey</v>
      </c>
      <c r="GK540" s="633" t="str">
        <f t="shared" si="1448"/>
        <v>grey</v>
      </c>
      <c r="GL540" s="633" t="str">
        <f t="shared" si="1448"/>
        <v>grey</v>
      </c>
      <c r="GM540" s="633" t="str">
        <f t="shared" si="1448"/>
        <v>grey</v>
      </c>
      <c r="GN540" s="633" t="str">
        <f t="shared" si="1448"/>
        <v>grey</v>
      </c>
      <c r="GO540" s="633" t="str">
        <f t="shared" si="1448"/>
        <v>grey</v>
      </c>
      <c r="GP540" s="633" t="str">
        <f t="shared" si="1448"/>
        <v>grey</v>
      </c>
      <c r="GQ540" s="633" t="str">
        <f t="shared" si="1448"/>
        <v>grey</v>
      </c>
      <c r="GR540" s="633" t="str">
        <f t="shared" si="1448"/>
        <v>grey</v>
      </c>
      <c r="GS540" s="633" t="str">
        <f t="shared" si="1448"/>
        <v>grey</v>
      </c>
      <c r="GT540" s="633" t="str">
        <f t="shared" si="1448"/>
        <v>grey</v>
      </c>
      <c r="GU540" s="633" t="str">
        <f t="shared" si="1448"/>
        <v>grey</v>
      </c>
      <c r="GV540" s="633" t="str">
        <f t="shared" si="1448"/>
        <v>grey</v>
      </c>
      <c r="GW540" s="633" t="str">
        <f t="shared" si="1448"/>
        <v>grey</v>
      </c>
      <c r="GX540" s="633" t="str">
        <f t="shared" si="1448"/>
        <v>grey</v>
      </c>
      <c r="GY540" s="633" t="str">
        <f t="shared" si="1448"/>
        <v>grey</v>
      </c>
      <c r="GZ540" s="633" t="str">
        <f t="shared" si="1448"/>
        <v>grey</v>
      </c>
      <c r="HA540" s="633" t="str">
        <f t="shared" si="1448"/>
        <v>grey</v>
      </c>
      <c r="HB540" s="633" t="str">
        <f t="shared" si="1448"/>
        <v>grey</v>
      </c>
      <c r="HC540" s="633" t="str">
        <f t="shared" si="1448"/>
        <v>grey</v>
      </c>
      <c r="HD540" s="633" t="str">
        <f t="shared" si="1448"/>
        <v>grey</v>
      </c>
      <c r="HE540" s="633" t="str">
        <f t="shared" si="1448"/>
        <v>grey</v>
      </c>
      <c r="HF540" s="633" t="str">
        <f t="shared" si="1448"/>
        <v>grey</v>
      </c>
      <c r="HG540" s="633" t="str">
        <f t="shared" si="1448"/>
        <v>grey</v>
      </c>
      <c r="HH540" s="633" t="str">
        <f t="shared" si="1448"/>
        <v>grey</v>
      </c>
      <c r="HI540" s="633" t="str">
        <f t="shared" si="1448"/>
        <v>grey</v>
      </c>
      <c r="HJ540" s="633" t="str">
        <f t="shared" si="1448"/>
        <v>grey</v>
      </c>
      <c r="HK540" s="633" t="str">
        <f t="shared" si="1448"/>
        <v>grey</v>
      </c>
      <c r="HL540" s="633" t="str">
        <f t="shared" si="1448"/>
        <v>grey</v>
      </c>
      <c r="HM540" s="633" t="str">
        <f t="shared" si="1448"/>
        <v>grey</v>
      </c>
      <c r="HN540" s="633" t="str">
        <f t="shared" si="1448"/>
        <v>grey</v>
      </c>
      <c r="HO540" s="633" t="str">
        <f t="shared" si="1448"/>
        <v>grey</v>
      </c>
      <c r="HP540" s="633" t="str">
        <f t="shared" si="1448"/>
        <v>grey</v>
      </c>
      <c r="HQ540" s="633" t="str">
        <f t="shared" si="1448"/>
        <v>grey</v>
      </c>
      <c r="HR540" s="633" t="str">
        <f t="shared" si="1448"/>
        <v>grey</v>
      </c>
      <c r="HS540" s="1163"/>
      <c r="HT540" s="1152"/>
      <c r="HU540" s="1161"/>
    </row>
    <row r="541" spans="2:229">
      <c r="B541" s="1184" t="s">
        <v>1318</v>
      </c>
      <c r="C541" s="1185"/>
      <c r="D541" s="1182" t="s">
        <v>1318</v>
      </c>
      <c r="E541" s="1183"/>
      <c r="F541" s="1184" t="s">
        <v>1318</v>
      </c>
      <c r="G541" s="1185"/>
      <c r="H541" s="1182" t="s">
        <v>1318</v>
      </c>
      <c r="I541" s="1183"/>
      <c r="J541" s="1184" t="s">
        <v>1318</v>
      </c>
      <c r="K541" s="1185"/>
      <c r="L541" s="1182" t="s">
        <v>1318</v>
      </c>
      <c r="M541" s="1183"/>
      <c r="O541" s="1151">
        <v>11</v>
      </c>
      <c r="P541" s="1151" t="str">
        <f>IFERROR(INDEX(内線情報!$C$5:$C$54,MATCH($Q541,内線情報!$B$5:$B$54,0)),"")&amp;""</f>
        <v/>
      </c>
      <c r="Q541" s="1160"/>
      <c r="R541" s="1151" t="str">
        <f>IFERROR(INDEX(内線情報!$D$5:$D$54,MATCH($Q541,内線情報!$B$5:$B$54,0)),"")&amp;""</f>
        <v/>
      </c>
      <c r="S541" s="634" t="s">
        <v>643</v>
      </c>
      <c r="T541" s="634" t="s">
        <v>643</v>
      </c>
      <c r="U541" s="634" t="s">
        <v>643</v>
      </c>
      <c r="V541" s="634" t="s">
        <v>643</v>
      </c>
      <c r="W541" s="634" t="s">
        <v>643</v>
      </c>
      <c r="X541" s="634" t="s">
        <v>643</v>
      </c>
      <c r="Y541" s="634" t="s">
        <v>643</v>
      </c>
      <c r="Z541" s="634" t="s">
        <v>643</v>
      </c>
      <c r="AA541" s="634" t="s">
        <v>643</v>
      </c>
      <c r="AB541" s="634" t="s">
        <v>643</v>
      </c>
      <c r="AC541" s="634" t="s">
        <v>643</v>
      </c>
      <c r="AD541" s="634" t="s">
        <v>643</v>
      </c>
      <c r="AE541" s="634" t="s">
        <v>643</v>
      </c>
      <c r="AF541" s="634" t="s">
        <v>643</v>
      </c>
      <c r="AG541" s="634" t="s">
        <v>643</v>
      </c>
      <c r="AH541" s="634" t="s">
        <v>643</v>
      </c>
      <c r="AI541" s="634" t="s">
        <v>643</v>
      </c>
      <c r="AJ541" s="634" t="s">
        <v>643</v>
      </c>
      <c r="AK541" s="634" t="s">
        <v>643</v>
      </c>
      <c r="AL541" s="634" t="s">
        <v>643</v>
      </c>
      <c r="AM541" s="634" t="s">
        <v>643</v>
      </c>
      <c r="AN541" s="634" t="s">
        <v>643</v>
      </c>
      <c r="AO541" s="634" t="s">
        <v>643</v>
      </c>
      <c r="AP541" s="634" t="s">
        <v>643</v>
      </c>
      <c r="AQ541" s="634" t="s">
        <v>643</v>
      </c>
      <c r="AR541" s="634" t="s">
        <v>643</v>
      </c>
      <c r="AS541" s="634" t="s">
        <v>643</v>
      </c>
      <c r="AT541" s="634" t="s">
        <v>643</v>
      </c>
      <c r="AU541" s="634" t="s">
        <v>643</v>
      </c>
      <c r="AV541" s="634" t="s">
        <v>643</v>
      </c>
      <c r="AW541" s="634" t="s">
        <v>643</v>
      </c>
      <c r="AX541" s="634" t="s">
        <v>643</v>
      </c>
      <c r="AY541" s="634" t="s">
        <v>643</v>
      </c>
      <c r="AZ541" s="634" t="s">
        <v>643</v>
      </c>
      <c r="BA541" s="634" t="s">
        <v>643</v>
      </c>
      <c r="BB541" s="634" t="s">
        <v>643</v>
      </c>
      <c r="BC541" s="1178" t="s">
        <v>643</v>
      </c>
      <c r="BD541" s="1151" t="str">
        <f>IFERROR(IF(Q541="","",IF(ISBLANK(INDEX(内線情報!$G$5:$G$54,Q541)),1,DS541)),"")&amp;""</f>
        <v/>
      </c>
      <c r="BE541" s="1180"/>
      <c r="BW541" s="50"/>
      <c r="CH541" s="50"/>
      <c r="CI541" s="50"/>
      <c r="DA541" s="1153" t="str">
        <f>IF(DA537="grey","grey",IF(AND(B538&lt;&gt;$BG$7,B538&lt;&gt;$BG$9,B538&lt;&gt;$BG$13,B538&lt;&gt;$BG$12),"grey",IF(B541="","yellow",IF(COUNTIF($CN$6:$CN$32,B541)&gt;0,"","red"))))</f>
        <v>grey</v>
      </c>
      <c r="DB541" s="1154"/>
      <c r="DC541" s="1153" t="str">
        <f>IF(DC537="grey","grey",IF(AND(D538&lt;&gt;$BG$7,D538&lt;&gt;$BG$9,D538&lt;&gt;$BG$13,D538&lt;&gt;$BG$12),"grey",IF(D541="","yellow",IF(COUNTIF($CN$6:$CN$32,D541)&gt;0,"","red"))))</f>
        <v>grey</v>
      </c>
      <c r="DD541" s="1154"/>
      <c r="DE541" s="1164" t="str">
        <f>IF(DE537="grey","grey",IF(AND(F538&lt;&gt;$BG$7,F538&lt;&gt;$BG$9,F538&lt;&gt;$BG$13,F538&lt;&gt;$BG$12),"grey",IF(F541="","yellow",IF(COUNTIF($CN$6:$CN$32,F541)&gt;0,"","red"))))</f>
        <v>grey</v>
      </c>
      <c r="DF541" s="1165"/>
      <c r="DG541" s="1164" t="str">
        <f>IF(DG537="grey","grey",IF(AND(H538&lt;&gt;$BG$7,H538&lt;&gt;$BG$9,H538&lt;&gt;$BG$13,H538&lt;&gt;$BG$12),"grey",IF(H541="","yellow",IF(COUNTIF($CN$6:$CN$32,H541)&gt;0,"","red"))))</f>
        <v>grey</v>
      </c>
      <c r="DH541" s="1165"/>
      <c r="DI541" s="1164" t="str">
        <f>IF(DI537="grey","grey",IF(AND(J538&lt;&gt;$BG$7,J538&lt;&gt;$BG$9,J538&lt;&gt;$BG$13,J538&lt;&gt;$BG$12),"grey",IF(J541="","yellow",IF(COUNTIF($CN$6:$CN$32,J541)&gt;0,"","red"))))</f>
        <v>grey</v>
      </c>
      <c r="DJ541" s="1165"/>
      <c r="DK541" s="1164" t="str">
        <f>IF(DK537="grey","grey",IF(AND(L538&lt;&gt;$BG$7,L538&lt;&gt;$BG$9,L538&lt;&gt;$BG$13,L538&lt;&gt;$BG$12),"grey",IF(L541="","yellow",IF(COUNTIF($CN$6:$CN$32,L541)&gt;0,"","red"))))</f>
        <v>grey</v>
      </c>
      <c r="DL541" s="1165"/>
      <c r="DM541" s="22" t="str">
        <f>IFERROR(INDEX(内線情報!$BL$5:$BL$41,MATCH(R541,内線情報!$AI$5:$AI$43,0),1),"")</f>
        <v/>
      </c>
      <c r="DS541" s="1141" t="e">
        <f>INDEX(内線情報!$G$5:$G$54,MATCH(Q541,DK,0))</f>
        <v>#N/A</v>
      </c>
      <c r="DV541" s="1153"/>
      <c r="DW541" s="1154"/>
      <c r="DX541" s="1153"/>
      <c r="DY541" s="1154"/>
      <c r="DZ541" s="1153"/>
      <c r="EA541" s="1154"/>
      <c r="EB541" s="1153"/>
      <c r="EC541" s="1154"/>
      <c r="ED541" s="1153"/>
      <c r="EE541" s="1154"/>
      <c r="EF541" s="1153"/>
      <c r="EG541" s="1154"/>
      <c r="ET541" s="1153"/>
      <c r="EU541" s="1154"/>
      <c r="EV541" s="1153"/>
      <c r="EW541" s="1154"/>
      <c r="EX541" s="1153"/>
      <c r="EY541" s="1154"/>
      <c r="EZ541" s="1153"/>
      <c r="FA541" s="1154"/>
      <c r="FB541" s="1153"/>
      <c r="FC541" s="1154"/>
      <c r="FD541" s="1153"/>
      <c r="FE541" s="1154"/>
      <c r="FF541" s="411"/>
      <c r="FG541" s="411"/>
      <c r="FH541" s="411"/>
      <c r="FI541" s="411"/>
      <c r="FJ541" s="411"/>
      <c r="FK541" s="411"/>
      <c r="FL541" s="411"/>
      <c r="FM541" s="411"/>
      <c r="FN541" s="411"/>
      <c r="FO541" s="411"/>
      <c r="FP541" s="411"/>
      <c r="FQ541" s="411"/>
      <c r="FR541" s="1153"/>
      <c r="FS541" s="1154"/>
      <c r="FT541" s="1153"/>
      <c r="FU541" s="1154"/>
      <c r="FV541" s="1153"/>
      <c r="FW541" s="1154"/>
      <c r="FX541" s="1153"/>
      <c r="FY541" s="1154"/>
      <c r="FZ541" s="1153"/>
      <c r="GA541" s="1154"/>
      <c r="GB541" s="1153"/>
      <c r="GC541" s="1154"/>
      <c r="GE541" s="1151" t="str">
        <f>IF($GF541="grey","grey","")</f>
        <v>grey</v>
      </c>
      <c r="GF541" s="1151" t="str">
        <f>IF($GG541="grey","grey","")</f>
        <v>grey</v>
      </c>
      <c r="GG541" s="1160" t="str">
        <f>IF(Q541="","grey",IF(COUNTIF(Q:Q,Q541)&gt;1,"red",IF(COUNTIF(_DK,Q541)&gt;0,"","red")))</f>
        <v>grey</v>
      </c>
      <c r="GH541" s="1151" t="str">
        <f>IF($GF541="grey","grey","")</f>
        <v>grey</v>
      </c>
      <c r="GI541" s="633" t="str">
        <f t="shared" ref="GI541:HR541" si="1449">IF(GI518="grey","grey",IF($GG541="grey","grey",IF(S541="","yellow",IF(COUNTIF($CT$6:$CT$21,S541)&gt;0,"","red"))))</f>
        <v>grey</v>
      </c>
      <c r="GJ541" s="633" t="str">
        <f t="shared" si="1449"/>
        <v>grey</v>
      </c>
      <c r="GK541" s="633" t="str">
        <f t="shared" si="1449"/>
        <v>grey</v>
      </c>
      <c r="GL541" s="633" t="str">
        <f t="shared" si="1449"/>
        <v>grey</v>
      </c>
      <c r="GM541" s="633" t="str">
        <f t="shared" si="1449"/>
        <v>grey</v>
      </c>
      <c r="GN541" s="633" t="str">
        <f t="shared" si="1449"/>
        <v>grey</v>
      </c>
      <c r="GO541" s="633" t="str">
        <f t="shared" si="1449"/>
        <v>grey</v>
      </c>
      <c r="GP541" s="633" t="str">
        <f t="shared" si="1449"/>
        <v>grey</v>
      </c>
      <c r="GQ541" s="633" t="str">
        <f t="shared" si="1449"/>
        <v>grey</v>
      </c>
      <c r="GR541" s="633" t="str">
        <f t="shared" si="1449"/>
        <v>grey</v>
      </c>
      <c r="GS541" s="633" t="str">
        <f t="shared" si="1449"/>
        <v>grey</v>
      </c>
      <c r="GT541" s="633" t="str">
        <f t="shared" si="1449"/>
        <v>grey</v>
      </c>
      <c r="GU541" s="633" t="str">
        <f t="shared" si="1449"/>
        <v>grey</v>
      </c>
      <c r="GV541" s="633" t="str">
        <f t="shared" si="1449"/>
        <v>grey</v>
      </c>
      <c r="GW541" s="633" t="str">
        <f t="shared" si="1449"/>
        <v>grey</v>
      </c>
      <c r="GX541" s="633" t="str">
        <f t="shared" si="1449"/>
        <v>grey</v>
      </c>
      <c r="GY541" s="633" t="str">
        <f t="shared" si="1449"/>
        <v>grey</v>
      </c>
      <c r="GZ541" s="633" t="str">
        <f t="shared" si="1449"/>
        <v>grey</v>
      </c>
      <c r="HA541" s="633" t="str">
        <f t="shared" si="1449"/>
        <v>grey</v>
      </c>
      <c r="HB541" s="633" t="str">
        <f t="shared" si="1449"/>
        <v>grey</v>
      </c>
      <c r="HC541" s="633" t="str">
        <f t="shared" si="1449"/>
        <v>grey</v>
      </c>
      <c r="HD541" s="633" t="str">
        <f t="shared" si="1449"/>
        <v>grey</v>
      </c>
      <c r="HE541" s="633" t="str">
        <f t="shared" si="1449"/>
        <v>grey</v>
      </c>
      <c r="HF541" s="633" t="str">
        <f t="shared" si="1449"/>
        <v>grey</v>
      </c>
      <c r="HG541" s="633" t="str">
        <f t="shared" si="1449"/>
        <v>grey</v>
      </c>
      <c r="HH541" s="633" t="str">
        <f t="shared" si="1449"/>
        <v>grey</v>
      </c>
      <c r="HI541" s="633" t="str">
        <f t="shared" si="1449"/>
        <v>grey</v>
      </c>
      <c r="HJ541" s="633" t="str">
        <f t="shared" si="1449"/>
        <v>grey</v>
      </c>
      <c r="HK541" s="633" t="str">
        <f t="shared" si="1449"/>
        <v>grey</v>
      </c>
      <c r="HL541" s="633" t="str">
        <f t="shared" si="1449"/>
        <v>grey</v>
      </c>
      <c r="HM541" s="633" t="str">
        <f t="shared" si="1449"/>
        <v>grey</v>
      </c>
      <c r="HN541" s="633" t="str">
        <f t="shared" si="1449"/>
        <v>grey</v>
      </c>
      <c r="HO541" s="633" t="str">
        <f t="shared" si="1449"/>
        <v>grey</v>
      </c>
      <c r="HP541" s="633" t="str">
        <f t="shared" si="1449"/>
        <v>grey</v>
      </c>
      <c r="HQ541" s="633" t="str">
        <f t="shared" si="1449"/>
        <v>grey</v>
      </c>
      <c r="HR541" s="633" t="str">
        <f t="shared" si="1449"/>
        <v>grey</v>
      </c>
      <c r="HS541" s="1162" t="str">
        <f t="shared" ref="HS541" si="1450">IF($GG541="grey","grey",IF(BC541="","",IF(COUNTIF($CV$6:$CV$7,BC541)&gt;0,"","red")))</f>
        <v>grey</v>
      </c>
      <c r="HT541" s="1151" t="str">
        <f t="shared" ref="HT541:HU541" si="1451">IF($GG541="grey","grey","")</f>
        <v>grey</v>
      </c>
      <c r="HU541" s="1160" t="str">
        <f t="shared" si="1451"/>
        <v>grey</v>
      </c>
    </row>
    <row r="542" spans="2:229">
      <c r="B542" s="1186" t="s">
        <v>315</v>
      </c>
      <c r="C542" s="1187"/>
      <c r="D542" s="1186" t="s">
        <v>316</v>
      </c>
      <c r="E542" s="1187"/>
      <c r="F542" s="1186" t="s">
        <v>317</v>
      </c>
      <c r="G542" s="1187"/>
      <c r="H542" s="1186" t="s">
        <v>318</v>
      </c>
      <c r="I542" s="1187"/>
      <c r="J542" s="1186" t="s">
        <v>319</v>
      </c>
      <c r="K542" s="1187"/>
      <c r="L542" s="1186" t="s">
        <v>320</v>
      </c>
      <c r="M542" s="1187"/>
      <c r="O542" s="1152"/>
      <c r="P542" s="1152"/>
      <c r="Q542" s="1161"/>
      <c r="R542" s="1152"/>
      <c r="S542" s="635" t="s">
        <v>643</v>
      </c>
      <c r="T542" s="635" t="s">
        <v>643</v>
      </c>
      <c r="U542" s="635" t="s">
        <v>643</v>
      </c>
      <c r="V542" s="635" t="s">
        <v>643</v>
      </c>
      <c r="W542" s="635" t="s">
        <v>643</v>
      </c>
      <c r="X542" s="635" t="s">
        <v>643</v>
      </c>
      <c r="Y542" s="635" t="s">
        <v>643</v>
      </c>
      <c r="Z542" s="635" t="s">
        <v>643</v>
      </c>
      <c r="AA542" s="635" t="s">
        <v>643</v>
      </c>
      <c r="AB542" s="635" t="s">
        <v>643</v>
      </c>
      <c r="AC542" s="635" t="s">
        <v>643</v>
      </c>
      <c r="AD542" s="635" t="s">
        <v>643</v>
      </c>
      <c r="AE542" s="635" t="s">
        <v>643</v>
      </c>
      <c r="AF542" s="635" t="s">
        <v>643</v>
      </c>
      <c r="AG542" s="635" t="s">
        <v>643</v>
      </c>
      <c r="AH542" s="635" t="s">
        <v>643</v>
      </c>
      <c r="AI542" s="635" t="s">
        <v>643</v>
      </c>
      <c r="AJ542" s="635" t="s">
        <v>643</v>
      </c>
      <c r="AK542" s="635" t="s">
        <v>643</v>
      </c>
      <c r="AL542" s="635" t="s">
        <v>643</v>
      </c>
      <c r="AM542" s="635" t="s">
        <v>643</v>
      </c>
      <c r="AN542" s="635" t="s">
        <v>643</v>
      </c>
      <c r="AO542" s="635" t="s">
        <v>643</v>
      </c>
      <c r="AP542" s="635" t="s">
        <v>643</v>
      </c>
      <c r="AQ542" s="635" t="s">
        <v>643</v>
      </c>
      <c r="AR542" s="635" t="s">
        <v>643</v>
      </c>
      <c r="AS542" s="635" t="s">
        <v>643</v>
      </c>
      <c r="AT542" s="635" t="s">
        <v>643</v>
      </c>
      <c r="AU542" s="635" t="s">
        <v>643</v>
      </c>
      <c r="AV542" s="635" t="s">
        <v>643</v>
      </c>
      <c r="AW542" s="635" t="s">
        <v>643</v>
      </c>
      <c r="AX542" s="635" t="s">
        <v>643</v>
      </c>
      <c r="AY542" s="635" t="s">
        <v>643</v>
      </c>
      <c r="AZ542" s="635" t="s">
        <v>643</v>
      </c>
      <c r="BA542" s="635" t="s">
        <v>643</v>
      </c>
      <c r="BB542" s="635" t="s">
        <v>643</v>
      </c>
      <c r="BC542" s="1179"/>
      <c r="BD542" s="1152"/>
      <c r="BE542" s="1181"/>
      <c r="BQ542" s="52"/>
      <c r="BS542" s="52"/>
      <c r="BU542" s="52"/>
      <c r="BV542" s="50"/>
      <c r="BW542" s="52"/>
      <c r="BY542" s="52"/>
      <c r="CA542" s="52"/>
      <c r="CC542" s="52"/>
      <c r="CE542" s="52"/>
      <c r="CG542" s="52"/>
      <c r="CH542" s="50"/>
      <c r="CI542" s="52"/>
      <c r="CK542" s="52"/>
      <c r="CM542" s="52"/>
      <c r="DA542" s="1166" t="str">
        <f>IFERROR(IF(COUNT(Q521:Q546)&gt;0,IF($DN520&lt;36,"grey",B542),"grey"),B542)</f>
        <v>grey</v>
      </c>
      <c r="DB542" s="1167"/>
      <c r="DC542" s="1166" t="str">
        <f>IFERROR(IF(COUNT(Q521:Q546)&gt;0,IF($DN520&lt;36,"grey",D542),"grey"),D542)</f>
        <v>grey</v>
      </c>
      <c r="DD542" s="1167"/>
      <c r="DE542" s="1166" t="str">
        <f>IFERROR(IF(COUNT(Q521:Q546)&gt;0,IF($DN520&lt;36,"grey",F542),"grey"),F542)</f>
        <v>grey</v>
      </c>
      <c r="DF542" s="1167"/>
      <c r="DG542" s="1166" t="str">
        <f>IFERROR(IF(COUNT(Q521:Q546)&gt;0,IF($DN520&lt;36,"grey",H542),"grey"),H542)</f>
        <v>grey</v>
      </c>
      <c r="DH542" s="1167"/>
      <c r="DI542" s="1166" t="str">
        <f>IFERROR(IF(COUNT(Q521:Q546)&gt;0,IF($DN520&lt;36,"grey",J542),"grey"),J542)</f>
        <v>grey</v>
      </c>
      <c r="DJ542" s="1167"/>
      <c r="DK542" s="1166" t="str">
        <f>IFERROR(IF(COUNT(Q521:Q546)&gt;0,IF($DN520&lt;36,"grey",L542),"grey"),L542)</f>
        <v>grey</v>
      </c>
      <c r="DL542" s="1167"/>
      <c r="DM542" s="22" t="str">
        <f>IFERROR(INDEX(内線情報!$BL$5:$BL$41,MATCH(R542,内線情報!$AI$5:$AI$43,0),1),"")</f>
        <v/>
      </c>
      <c r="DS542" s="1141"/>
      <c r="DV542" s="1166"/>
      <c r="DW542" s="1167"/>
      <c r="DX542" s="1166"/>
      <c r="DY542" s="1167"/>
      <c r="DZ542" s="1166"/>
      <c r="EA542" s="1167"/>
      <c r="EB542" s="1166"/>
      <c r="EC542" s="1167"/>
      <c r="ED542" s="1166"/>
      <c r="EE542" s="1167"/>
      <c r="EF542" s="1166"/>
      <c r="EG542" s="1167"/>
      <c r="ET542" s="1166"/>
      <c r="EU542" s="1167"/>
      <c r="EV542" s="1166"/>
      <c r="EW542" s="1167"/>
      <c r="EX542" s="1166"/>
      <c r="EY542" s="1167"/>
      <c r="EZ542" s="1166"/>
      <c r="FA542" s="1167"/>
      <c r="FB542" s="1166"/>
      <c r="FC542" s="1167"/>
      <c r="FD542" s="1166"/>
      <c r="FE542" s="1167"/>
      <c r="FF542" s="420"/>
      <c r="FG542" s="420"/>
      <c r="FH542" s="420"/>
      <c r="FI542" s="420"/>
      <c r="FJ542" s="420"/>
      <c r="FK542" s="420"/>
      <c r="FL542" s="420"/>
      <c r="FM542" s="420"/>
      <c r="FN542" s="420"/>
      <c r="FO542" s="420"/>
      <c r="FP542" s="420"/>
      <c r="FQ542" s="420"/>
      <c r="FR542" s="1166"/>
      <c r="FS542" s="1167"/>
      <c r="FT542" s="1166"/>
      <c r="FU542" s="1167"/>
      <c r="FV542" s="1166"/>
      <c r="FW542" s="1167"/>
      <c r="FX542" s="1166"/>
      <c r="FY542" s="1167"/>
      <c r="FZ542" s="1166"/>
      <c r="GA542" s="1167"/>
      <c r="GB542" s="1166"/>
      <c r="GC542" s="1167"/>
      <c r="GE542" s="1152"/>
      <c r="GF542" s="1152"/>
      <c r="GG542" s="1161"/>
      <c r="GH542" s="1152"/>
      <c r="GI542" s="633" t="str">
        <f t="shared" ref="GI542:HR542" si="1452">IF(GI518="grey","grey",IF($GG541="grey","grey",IF(S542="","yellow",IF(COUNTIF($CW$6:$CW$7,S542)&gt;0,"","red"))))</f>
        <v>grey</v>
      </c>
      <c r="GJ542" s="633" t="str">
        <f t="shared" si="1452"/>
        <v>grey</v>
      </c>
      <c r="GK542" s="633" t="str">
        <f t="shared" si="1452"/>
        <v>grey</v>
      </c>
      <c r="GL542" s="633" t="str">
        <f t="shared" si="1452"/>
        <v>grey</v>
      </c>
      <c r="GM542" s="633" t="str">
        <f t="shared" si="1452"/>
        <v>grey</v>
      </c>
      <c r="GN542" s="633" t="str">
        <f t="shared" si="1452"/>
        <v>grey</v>
      </c>
      <c r="GO542" s="633" t="str">
        <f t="shared" si="1452"/>
        <v>grey</v>
      </c>
      <c r="GP542" s="633" t="str">
        <f t="shared" si="1452"/>
        <v>grey</v>
      </c>
      <c r="GQ542" s="633" t="str">
        <f t="shared" si="1452"/>
        <v>grey</v>
      </c>
      <c r="GR542" s="633" t="str">
        <f t="shared" si="1452"/>
        <v>grey</v>
      </c>
      <c r="GS542" s="633" t="str">
        <f t="shared" si="1452"/>
        <v>grey</v>
      </c>
      <c r="GT542" s="633" t="str">
        <f t="shared" si="1452"/>
        <v>grey</v>
      </c>
      <c r="GU542" s="633" t="str">
        <f t="shared" si="1452"/>
        <v>grey</v>
      </c>
      <c r="GV542" s="633" t="str">
        <f t="shared" si="1452"/>
        <v>grey</v>
      </c>
      <c r="GW542" s="633" t="str">
        <f t="shared" si="1452"/>
        <v>grey</v>
      </c>
      <c r="GX542" s="633" t="str">
        <f t="shared" si="1452"/>
        <v>grey</v>
      </c>
      <c r="GY542" s="633" t="str">
        <f t="shared" si="1452"/>
        <v>grey</v>
      </c>
      <c r="GZ542" s="633" t="str">
        <f t="shared" si="1452"/>
        <v>grey</v>
      </c>
      <c r="HA542" s="633" t="str">
        <f t="shared" si="1452"/>
        <v>grey</v>
      </c>
      <c r="HB542" s="633" t="str">
        <f t="shared" si="1452"/>
        <v>grey</v>
      </c>
      <c r="HC542" s="633" t="str">
        <f t="shared" si="1452"/>
        <v>grey</v>
      </c>
      <c r="HD542" s="633" t="str">
        <f t="shared" si="1452"/>
        <v>grey</v>
      </c>
      <c r="HE542" s="633" t="str">
        <f t="shared" si="1452"/>
        <v>grey</v>
      </c>
      <c r="HF542" s="633" t="str">
        <f t="shared" si="1452"/>
        <v>grey</v>
      </c>
      <c r="HG542" s="633" t="str">
        <f t="shared" si="1452"/>
        <v>grey</v>
      </c>
      <c r="HH542" s="633" t="str">
        <f t="shared" si="1452"/>
        <v>grey</v>
      </c>
      <c r="HI542" s="633" t="str">
        <f t="shared" si="1452"/>
        <v>grey</v>
      </c>
      <c r="HJ542" s="633" t="str">
        <f t="shared" si="1452"/>
        <v>grey</v>
      </c>
      <c r="HK542" s="633" t="str">
        <f t="shared" si="1452"/>
        <v>grey</v>
      </c>
      <c r="HL542" s="633" t="str">
        <f t="shared" si="1452"/>
        <v>grey</v>
      </c>
      <c r="HM542" s="633" t="str">
        <f t="shared" si="1452"/>
        <v>grey</v>
      </c>
      <c r="HN542" s="633" t="str">
        <f t="shared" si="1452"/>
        <v>grey</v>
      </c>
      <c r="HO542" s="633" t="str">
        <f t="shared" si="1452"/>
        <v>grey</v>
      </c>
      <c r="HP542" s="633" t="str">
        <f t="shared" si="1452"/>
        <v>grey</v>
      </c>
      <c r="HQ542" s="633" t="str">
        <f t="shared" si="1452"/>
        <v>grey</v>
      </c>
      <c r="HR542" s="633" t="str">
        <f t="shared" si="1452"/>
        <v>grey</v>
      </c>
      <c r="HS542" s="1163"/>
      <c r="HT542" s="1152"/>
      <c r="HU542" s="1161"/>
    </row>
    <row r="543" spans="2:229">
      <c r="B543" s="34" t="s">
        <v>57</v>
      </c>
      <c r="C543" s="35"/>
      <c r="D543" s="34" t="s">
        <v>57</v>
      </c>
      <c r="E543" s="35"/>
      <c r="F543" s="34" t="s">
        <v>57</v>
      </c>
      <c r="G543" s="35"/>
      <c r="H543" s="34" t="s">
        <v>57</v>
      </c>
      <c r="I543" s="35"/>
      <c r="J543" s="34" t="s">
        <v>57</v>
      </c>
      <c r="K543" s="35"/>
      <c r="L543" s="34" t="s">
        <v>57</v>
      </c>
      <c r="M543" s="35"/>
      <c r="O543" s="1151">
        <v>12</v>
      </c>
      <c r="P543" s="1151" t="str">
        <f>IFERROR(INDEX(内線情報!$C$5:$C$54,MATCH($Q543,内線情報!$B$5:$B$54,0)),"")&amp;""</f>
        <v/>
      </c>
      <c r="Q543" s="1160"/>
      <c r="R543" s="1151" t="str">
        <f>IFERROR(INDEX(内線情報!$D$5:$D$54,MATCH($Q543,内線情報!$B$5:$B$54,0)),"")&amp;""</f>
        <v/>
      </c>
      <c r="S543" s="634" t="s">
        <v>643</v>
      </c>
      <c r="T543" s="634" t="s">
        <v>643</v>
      </c>
      <c r="U543" s="634" t="s">
        <v>643</v>
      </c>
      <c r="V543" s="634" t="s">
        <v>643</v>
      </c>
      <c r="W543" s="634" t="s">
        <v>643</v>
      </c>
      <c r="X543" s="634" t="s">
        <v>643</v>
      </c>
      <c r="Y543" s="634" t="s">
        <v>643</v>
      </c>
      <c r="Z543" s="634" t="s">
        <v>643</v>
      </c>
      <c r="AA543" s="634" t="s">
        <v>643</v>
      </c>
      <c r="AB543" s="634" t="s">
        <v>643</v>
      </c>
      <c r="AC543" s="634" t="s">
        <v>643</v>
      </c>
      <c r="AD543" s="634" t="s">
        <v>643</v>
      </c>
      <c r="AE543" s="634" t="s">
        <v>643</v>
      </c>
      <c r="AF543" s="634" t="s">
        <v>643</v>
      </c>
      <c r="AG543" s="634" t="s">
        <v>643</v>
      </c>
      <c r="AH543" s="634" t="s">
        <v>643</v>
      </c>
      <c r="AI543" s="634" t="s">
        <v>643</v>
      </c>
      <c r="AJ543" s="634" t="s">
        <v>643</v>
      </c>
      <c r="AK543" s="634" t="s">
        <v>643</v>
      </c>
      <c r="AL543" s="634" t="s">
        <v>643</v>
      </c>
      <c r="AM543" s="634" t="s">
        <v>643</v>
      </c>
      <c r="AN543" s="634" t="s">
        <v>643</v>
      </c>
      <c r="AO543" s="634" t="s">
        <v>643</v>
      </c>
      <c r="AP543" s="634" t="s">
        <v>643</v>
      </c>
      <c r="AQ543" s="634" t="s">
        <v>643</v>
      </c>
      <c r="AR543" s="634" t="s">
        <v>643</v>
      </c>
      <c r="AS543" s="634" t="s">
        <v>643</v>
      </c>
      <c r="AT543" s="634" t="s">
        <v>643</v>
      </c>
      <c r="AU543" s="634" t="s">
        <v>643</v>
      </c>
      <c r="AV543" s="634" t="s">
        <v>643</v>
      </c>
      <c r="AW543" s="634" t="s">
        <v>643</v>
      </c>
      <c r="AX543" s="634" t="s">
        <v>643</v>
      </c>
      <c r="AY543" s="634" t="s">
        <v>643</v>
      </c>
      <c r="AZ543" s="634" t="s">
        <v>643</v>
      </c>
      <c r="BA543" s="634" t="s">
        <v>643</v>
      </c>
      <c r="BB543" s="634" t="s">
        <v>643</v>
      </c>
      <c r="BC543" s="1178" t="s">
        <v>643</v>
      </c>
      <c r="BD543" s="1151" t="str">
        <f>IFERROR(IF(Q543="","",IF(ISBLANK(INDEX(内線情報!$G$5:$G$54,Q543)),1,DS543)),"")&amp;""</f>
        <v/>
      </c>
      <c r="BE543" s="1180"/>
      <c r="BU543" s="50"/>
      <c r="BV543" s="50"/>
      <c r="BW543" s="50"/>
      <c r="CG543" s="50"/>
      <c r="CH543" s="50"/>
      <c r="CI543" s="50"/>
      <c r="DA543" s="34" t="str">
        <f>IF(DA542="grey","grey",IF(B543="","yellow",IF(COUNTIF($BG$6:$BG$39,B543)&gt;0,"","red")))</f>
        <v>grey</v>
      </c>
      <c r="DB543" s="35" t="str">
        <f ca="1">IF(DA542="grey","grey",IFERROR(IF(COUNTIF(INDIRECT(B543),SUBSTITUTE(C543,"*","~")),EU543,"red"),IF(AND(C543&lt;&gt;$BG$7,C543&lt;&gt;$BG$8,C543&lt;&gt;$BG$9,C543&lt;&gt;$BG$10,C543&lt;&gt;$BG$11,C543&lt;&gt;$BG$12,C543&lt;&gt;$BG$13),"grey",EU543)))</f>
        <v>grey</v>
      </c>
      <c r="DC543" s="34" t="str">
        <f>IF(DC542="grey","grey",IF(D543="","yellow",IF(COUNTIF($BG$6:$BG$39,D543)&gt;0,"","red")))</f>
        <v>grey</v>
      </c>
      <c r="DD543" s="35" t="str">
        <f ca="1">IF(DC542="grey","grey",IFERROR(IF(COUNTIF(INDIRECT(D543),SUBSTITUTE(E543,"*","~")),EW543,"red"),IF(AND(E543&lt;&gt;$BG$7,E543&lt;&gt;$BG$8,E543&lt;&gt;$BG$9,E543&lt;&gt;$BG$10,E543&lt;&gt;$BG$11,E543&lt;&gt;$BG$12,E543&lt;&gt;$BG$13),"grey",EW543)))</f>
        <v>grey</v>
      </c>
      <c r="DE543" s="34" t="str">
        <f>IF(DE542="grey","grey",IF(F543="","yellow",IF(COUNTIF($BG$6:$BG$39,F543)&gt;0,"","red")))</f>
        <v>grey</v>
      </c>
      <c r="DF543" s="35" t="str">
        <f ca="1">IF(DE542="grey","grey",IFERROR(IF(COUNTIF(INDIRECT(F543),SUBSTITUTE(G543,"*","~")),EY543,"red"),IF(AND(G543&lt;&gt;$BG$7,G543&lt;&gt;$BG$8,G543&lt;&gt;$BG$9,G543&lt;&gt;$BG$10,G543&lt;&gt;$BG$11,G543&lt;&gt;$BG$12,G543&lt;&gt;$BG$13),"grey",EY543)))</f>
        <v>grey</v>
      </c>
      <c r="DG543" s="34" t="str">
        <f>IF(DG542="grey","grey",IF(H543="","yellow",IF(COUNTIF($BG$6:$BG$39,H543)&gt;0,"","red")))</f>
        <v>grey</v>
      </c>
      <c r="DH543" s="35" t="str">
        <f ca="1">IF(DG542="grey","grey",IFERROR(IF(COUNTIF(INDIRECT(H543),SUBSTITUTE(I543,"*","~")),FA543,"red"),IF(AND(I543&lt;&gt;$BG$7,I543&lt;&gt;$BG$8,I543&lt;&gt;$BG$9,I543&lt;&gt;$BG$10,I543&lt;&gt;$BG$11,I543&lt;&gt;$BG$12,I543&lt;&gt;$BG$13),"grey",FA543)))</f>
        <v>grey</v>
      </c>
      <c r="DI543" s="34" t="str">
        <f>IF(DI542="grey","grey",IF(J543="","yellow",IF(COUNTIF($BG$6:$BG$39,J543)&gt;0,"","red")))</f>
        <v>grey</v>
      </c>
      <c r="DJ543" s="35" t="str">
        <f ca="1">IF(DI542="grey","grey",IFERROR(IF(COUNTIF(INDIRECT(J543),SUBSTITUTE(K543,"*","~")),FC543,"red"),IF(AND(K543&lt;&gt;$BG$7,K543&lt;&gt;$BG$8,K543&lt;&gt;$BG$9,K543&lt;&gt;$BG$10,K543&lt;&gt;$BG$11,K543&lt;&gt;$BG$12,K543&lt;&gt;$BG$13),"grey",FC543)))</f>
        <v>grey</v>
      </c>
      <c r="DK543" s="34" t="str">
        <f>IF(DK542="grey","grey",IF(L543="","yellow",IF(COUNTIF($BG$6:$BG$39,L543)&gt;0,"","red")))</f>
        <v>grey</v>
      </c>
      <c r="DL543" s="35" t="str">
        <f ca="1">IF(DK542="grey","grey",IFERROR(IF(COUNTIF(INDIRECT(L543),SUBSTITUTE(M543,"*","~")),FE543,"red"),IF(AND(M543&lt;&gt;$BG$7,M543&lt;&gt;$BG$8,M543&lt;&gt;$BG$9,M543&lt;&gt;$BG$10,M543&lt;&gt;$BG$11,M543&lt;&gt;$BG$12,M543&lt;&gt;$BG$13),"grey",FE543)))</f>
        <v>grey</v>
      </c>
      <c r="DM543" s="22" t="str">
        <f>IFERROR(INDEX(内線情報!$BL$5:$BL$41,MATCH(R543,内線情報!$AI$5:$AI$43,0),1),"")</f>
        <v/>
      </c>
      <c r="DS543" s="1141" t="e">
        <f>INDEX(内線情報!$G$5:$G$54,MATCH(Q543,DK,0))</f>
        <v>#N/A</v>
      </c>
      <c r="DV543" s="34" t="str">
        <f>CONCATENATE(B543,C543)</f>
        <v>未使用</v>
      </c>
      <c r="DW543" s="35"/>
      <c r="DX543" s="34" t="str">
        <f>CONCATENATE(D543,E543)</f>
        <v>未使用</v>
      </c>
      <c r="DY543" s="35"/>
      <c r="DZ543" s="34" t="str">
        <f>CONCATENATE(F543,G543)</f>
        <v>未使用</v>
      </c>
      <c r="EA543" s="35"/>
      <c r="EB543" s="34" t="str">
        <f>CONCATENATE(H543,I543)</f>
        <v>未使用</v>
      </c>
      <c r="EC543" s="35"/>
      <c r="ED543" s="34" t="str">
        <f>CONCATENATE(J543,K543)</f>
        <v>未使用</v>
      </c>
      <c r="EE543" s="35"/>
      <c r="EF543" s="34" t="str">
        <f>CONCATENATE(L543,M543)</f>
        <v>未使用</v>
      </c>
      <c r="EG543" s="35"/>
      <c r="EH543" s="22">
        <f>COUNTIF($DV$6:$EG$34,DV543)</f>
        <v>18</v>
      </c>
      <c r="EJ543" s="22">
        <f>COUNTIF($DV$6:$EG$34,DX543)</f>
        <v>18</v>
      </c>
      <c r="EL543" s="22">
        <f>COUNTIF($DV$6:$EG$34,DZ543)</f>
        <v>18</v>
      </c>
      <c r="EN543" s="22">
        <f>COUNTIF($DV$6:$EG$34,EB543)</f>
        <v>18</v>
      </c>
      <c r="EP543" s="22">
        <f>COUNTIF($DV$6:$EG$34,ED543)</f>
        <v>18</v>
      </c>
      <c r="ER543" s="22">
        <f>COUNTIF($DV$6:$EG$34,EF543)</f>
        <v>18</v>
      </c>
      <c r="ET543" s="34" t="str">
        <f>IF(DV543="未使用","",IF(EH543&lt;2,"","red"))</f>
        <v/>
      </c>
      <c r="EU543" s="35" t="str">
        <f>IF(B543="ボックスキー","",IF(C543="","red",FS543))</f>
        <v>red</v>
      </c>
      <c r="EV543" s="34" t="str">
        <f>IF(DX543="未使用","",IF(EJ543&lt;2,"","red"))</f>
        <v/>
      </c>
      <c r="EW543" s="35" t="str">
        <f>IF(D543="ボックスキー","",IF(E543="","red",FU543))</f>
        <v>red</v>
      </c>
      <c r="EX543" s="34" t="str">
        <f>IF(DZ543="未使用","",IF(EL543&lt;2,"","red"))</f>
        <v/>
      </c>
      <c r="EY543" s="35" t="str">
        <f>IF(F543="ボックスキー","",IF(G543="","red",FW543))</f>
        <v>red</v>
      </c>
      <c r="EZ543" s="34" t="str">
        <f>IF(EB543="未使用","",IF(EN543&lt;2,"","red"))</f>
        <v/>
      </c>
      <c r="FA543" s="35" t="str">
        <f>IF(H543="ボックスキー","",IF(I543="","red",FY543))</f>
        <v>red</v>
      </c>
      <c r="FB543" s="34" t="str">
        <f>IF(ED543="未使用","",IF(EP543&lt;2,"","red"))</f>
        <v/>
      </c>
      <c r="FC543" s="35" t="str">
        <f>IF(J543="ボックスキー","",IF(K543="","red",GA543))</f>
        <v>red</v>
      </c>
      <c r="FD543" s="34" t="str">
        <f>IF(EF543="未使用","",IF(ER543&lt;2,"","red"))</f>
        <v/>
      </c>
      <c r="FE543" s="35" t="str">
        <f>IF(L543="ボックスキー","",IF(M543="","red",GC543))</f>
        <v>red</v>
      </c>
      <c r="FF543" s="419"/>
      <c r="FG543" s="419"/>
      <c r="FH543" s="419"/>
      <c r="FI543" s="419"/>
      <c r="FJ543" s="419"/>
      <c r="FK543" s="419"/>
      <c r="FL543" s="419"/>
      <c r="FM543" s="419"/>
      <c r="FN543" s="419"/>
      <c r="FO543" s="419"/>
      <c r="FP543" s="419"/>
      <c r="FQ543" s="419"/>
      <c r="FR543" s="34"/>
      <c r="FS543" s="35" t="str">
        <f>IF(B543=$FG$6,INDEX($FG$7:$FG$18,C543),IF(B543=$FH$6,INDEX($FH$7:$FH$12,C543),IF(B543=$FI$6,INDEX($FI$7:$FI$18,C543),IF(B543=$FJ$6,INDEX($FJ$7:$FJ$56,C543),"none"))))</f>
        <v>none</v>
      </c>
      <c r="FT543" s="34"/>
      <c r="FU543" s="35" t="str">
        <f>IF(D543=$FG$6,INDEX($FG$7:$FG$18,E543),IF(D543=$FH$6,INDEX($FH$7:$FH$12,E543),IF(D543=$FI$6,INDEX($FI$7:$FI$18,E543),IF(D543=$FJ$6,INDEX($FJ$7:$FJ$56,E543),"none"))))</f>
        <v>none</v>
      </c>
      <c r="FV543" s="34"/>
      <c r="FW543" s="35" t="str">
        <f>IF(F543=$FG$6,INDEX($FG$7:$FG$18,G543),IF(F543=$FH$6,INDEX($FH$7:$FH$12,G543),IF(F543=$FI$6,INDEX($FI$7:$FI$18,G543),IF(F543=$FJ$6,INDEX($FJ$7:$FJ$56,G543),"none"))))</f>
        <v>none</v>
      </c>
      <c r="FX543" s="34"/>
      <c r="FY543" s="35" t="str">
        <f>IF(H543=$FG$6,INDEX($FG$7:$FG$18,I543),IF(H543=$FH$6,INDEX($FH$7:$FH$12,I543),IF(H543=$FI$6,INDEX($FI$7:$FI$18,I543),IF(H543=$FJ$6,INDEX($FJ$7:$FJ$56,I543),"none"))))</f>
        <v>none</v>
      </c>
      <c r="FZ543" s="34"/>
      <c r="GA543" s="35" t="str">
        <f>IF(J543=$FG$6,INDEX($FG$7:$FG$18,K543),IF(J543=$FH$6,INDEX($FH$7:$FH$12,K543),IF(J543=$FI$6,INDEX($FI$7:$FI$18,K543),IF(J543=$FJ$6,INDEX($FJ$7:$FJ$56,K543),"none"))))</f>
        <v>none</v>
      </c>
      <c r="GB543" s="34"/>
      <c r="GC543" s="35" t="str">
        <f>IF(L543=$FG$6,INDEX($FG$7:$FG$18,M543),IF(L543=$FH$6,INDEX($FH$7:$FH$12,M543),IF(L543=$FI$6,INDEX($FI$7:$FI$18,M543),IF(L543=$FJ$6,INDEX($FJ$7:$FJ$56,M543),"none"))))</f>
        <v>none</v>
      </c>
      <c r="GE543" s="1151" t="str">
        <f>IF($GF543="grey","grey","")</f>
        <v>grey</v>
      </c>
      <c r="GF543" s="1151" t="str">
        <f>IF($GG543="grey","grey","")</f>
        <v>grey</v>
      </c>
      <c r="GG543" s="1160" t="str">
        <f>IF(Q543="","grey",IF(COUNTIF(Q:Q,Q543)&gt;1,"red",IF(COUNTIF(_DK,Q543)&gt;0,"","red")))</f>
        <v>grey</v>
      </c>
      <c r="GH543" s="1151" t="str">
        <f>IF($GF543="grey","grey","")</f>
        <v>grey</v>
      </c>
      <c r="GI543" s="633" t="str">
        <f t="shared" ref="GI543:HR543" si="1453">IF(GI518="grey","grey",IF($GG543="grey","grey",IF(S543="","yellow",IF(COUNTIF($CT$6:$CT$21,S543)&gt;0,"","red"))))</f>
        <v>grey</v>
      </c>
      <c r="GJ543" s="633" t="str">
        <f t="shared" si="1453"/>
        <v>grey</v>
      </c>
      <c r="GK543" s="633" t="str">
        <f t="shared" si="1453"/>
        <v>grey</v>
      </c>
      <c r="GL543" s="633" t="str">
        <f t="shared" si="1453"/>
        <v>grey</v>
      </c>
      <c r="GM543" s="633" t="str">
        <f t="shared" si="1453"/>
        <v>grey</v>
      </c>
      <c r="GN543" s="633" t="str">
        <f t="shared" si="1453"/>
        <v>grey</v>
      </c>
      <c r="GO543" s="633" t="str">
        <f t="shared" si="1453"/>
        <v>grey</v>
      </c>
      <c r="GP543" s="633" t="str">
        <f t="shared" si="1453"/>
        <v>grey</v>
      </c>
      <c r="GQ543" s="633" t="str">
        <f t="shared" si="1453"/>
        <v>grey</v>
      </c>
      <c r="GR543" s="633" t="str">
        <f t="shared" si="1453"/>
        <v>grey</v>
      </c>
      <c r="GS543" s="633" t="str">
        <f t="shared" si="1453"/>
        <v>grey</v>
      </c>
      <c r="GT543" s="633" t="str">
        <f t="shared" si="1453"/>
        <v>grey</v>
      </c>
      <c r="GU543" s="633" t="str">
        <f t="shared" si="1453"/>
        <v>grey</v>
      </c>
      <c r="GV543" s="633" t="str">
        <f t="shared" si="1453"/>
        <v>grey</v>
      </c>
      <c r="GW543" s="633" t="str">
        <f t="shared" si="1453"/>
        <v>grey</v>
      </c>
      <c r="GX543" s="633" t="str">
        <f t="shared" si="1453"/>
        <v>grey</v>
      </c>
      <c r="GY543" s="633" t="str">
        <f t="shared" si="1453"/>
        <v>grey</v>
      </c>
      <c r="GZ543" s="633" t="str">
        <f t="shared" si="1453"/>
        <v>grey</v>
      </c>
      <c r="HA543" s="633" t="str">
        <f t="shared" si="1453"/>
        <v>grey</v>
      </c>
      <c r="HB543" s="633" t="str">
        <f t="shared" si="1453"/>
        <v>grey</v>
      </c>
      <c r="HC543" s="633" t="str">
        <f t="shared" si="1453"/>
        <v>grey</v>
      </c>
      <c r="HD543" s="633" t="str">
        <f t="shared" si="1453"/>
        <v>grey</v>
      </c>
      <c r="HE543" s="633" t="str">
        <f t="shared" si="1453"/>
        <v>grey</v>
      </c>
      <c r="HF543" s="633" t="str">
        <f t="shared" si="1453"/>
        <v>grey</v>
      </c>
      <c r="HG543" s="633" t="str">
        <f t="shared" si="1453"/>
        <v>grey</v>
      </c>
      <c r="HH543" s="633" t="str">
        <f t="shared" si="1453"/>
        <v>grey</v>
      </c>
      <c r="HI543" s="633" t="str">
        <f t="shared" si="1453"/>
        <v>grey</v>
      </c>
      <c r="HJ543" s="633" t="str">
        <f t="shared" si="1453"/>
        <v>grey</v>
      </c>
      <c r="HK543" s="633" t="str">
        <f t="shared" si="1453"/>
        <v>grey</v>
      </c>
      <c r="HL543" s="633" t="str">
        <f t="shared" si="1453"/>
        <v>grey</v>
      </c>
      <c r="HM543" s="633" t="str">
        <f t="shared" si="1453"/>
        <v>grey</v>
      </c>
      <c r="HN543" s="633" t="str">
        <f t="shared" si="1453"/>
        <v>grey</v>
      </c>
      <c r="HO543" s="633" t="str">
        <f t="shared" si="1453"/>
        <v>grey</v>
      </c>
      <c r="HP543" s="633" t="str">
        <f t="shared" si="1453"/>
        <v>grey</v>
      </c>
      <c r="HQ543" s="633" t="str">
        <f t="shared" si="1453"/>
        <v>grey</v>
      </c>
      <c r="HR543" s="633" t="str">
        <f t="shared" si="1453"/>
        <v>grey</v>
      </c>
      <c r="HS543" s="1162" t="str">
        <f t="shared" ref="HS543" si="1454">IF($GG543="grey","grey",IF(BC543="","",IF(COUNTIF($CV$6:$CV$7,BC543)&gt;0,"","red")))</f>
        <v>grey</v>
      </c>
      <c r="HT543" s="1151" t="str">
        <f t="shared" ref="HT543:HU543" si="1455">IF($GG543="grey","grey","")</f>
        <v>grey</v>
      </c>
      <c r="HU543" s="1160" t="str">
        <f t="shared" si="1455"/>
        <v>grey</v>
      </c>
    </row>
    <row r="544" spans="2:229">
      <c r="B544" s="1175" t="str">
        <f>IFERROR(INDEX($DV:$DV,ROW()),"")&amp;""</f>
        <v/>
      </c>
      <c r="C544" s="1176"/>
      <c r="D544" s="1177" t="str">
        <f>IFERROR(INDEX($DX:$DX,ROW()),"")&amp;""</f>
        <v/>
      </c>
      <c r="E544" s="1176"/>
      <c r="F544" s="1175" t="str">
        <f>IFERROR(INDEX($DZ:$DZ,ROW()),"")&amp;""</f>
        <v/>
      </c>
      <c r="G544" s="1176"/>
      <c r="H544" s="1175" t="str">
        <f>IFERROR(INDEX($EB:$EB,ROW()),"")&amp;""</f>
        <v/>
      </c>
      <c r="I544" s="1176"/>
      <c r="J544" s="1175" t="str">
        <f>IFERROR(INDEX($ED:$ED,ROW()),"")&amp;""</f>
        <v/>
      </c>
      <c r="K544" s="1176"/>
      <c r="L544" s="1175" t="str">
        <f>IFERROR(INDEX($EF:$EF,ROW()),"")&amp;""</f>
        <v/>
      </c>
      <c r="M544" s="1176"/>
      <c r="O544" s="1152"/>
      <c r="P544" s="1152"/>
      <c r="Q544" s="1161"/>
      <c r="R544" s="1152"/>
      <c r="S544" s="635" t="s">
        <v>643</v>
      </c>
      <c r="T544" s="635" t="s">
        <v>643</v>
      </c>
      <c r="U544" s="635" t="s">
        <v>643</v>
      </c>
      <c r="V544" s="635" t="s">
        <v>643</v>
      </c>
      <c r="W544" s="635" t="s">
        <v>643</v>
      </c>
      <c r="X544" s="635" t="s">
        <v>643</v>
      </c>
      <c r="Y544" s="635" t="s">
        <v>643</v>
      </c>
      <c r="Z544" s="635" t="s">
        <v>643</v>
      </c>
      <c r="AA544" s="635" t="s">
        <v>643</v>
      </c>
      <c r="AB544" s="635" t="s">
        <v>643</v>
      </c>
      <c r="AC544" s="635" t="s">
        <v>643</v>
      </c>
      <c r="AD544" s="635" t="s">
        <v>643</v>
      </c>
      <c r="AE544" s="635" t="s">
        <v>643</v>
      </c>
      <c r="AF544" s="635" t="s">
        <v>643</v>
      </c>
      <c r="AG544" s="635" t="s">
        <v>643</v>
      </c>
      <c r="AH544" s="635" t="s">
        <v>643</v>
      </c>
      <c r="AI544" s="635" t="s">
        <v>643</v>
      </c>
      <c r="AJ544" s="635" t="s">
        <v>643</v>
      </c>
      <c r="AK544" s="635" t="s">
        <v>643</v>
      </c>
      <c r="AL544" s="635" t="s">
        <v>643</v>
      </c>
      <c r="AM544" s="635" t="s">
        <v>643</v>
      </c>
      <c r="AN544" s="635" t="s">
        <v>643</v>
      </c>
      <c r="AO544" s="635" t="s">
        <v>643</v>
      </c>
      <c r="AP544" s="635" t="s">
        <v>643</v>
      </c>
      <c r="AQ544" s="635" t="s">
        <v>643</v>
      </c>
      <c r="AR544" s="635" t="s">
        <v>643</v>
      </c>
      <c r="AS544" s="635" t="s">
        <v>643</v>
      </c>
      <c r="AT544" s="635" t="s">
        <v>643</v>
      </c>
      <c r="AU544" s="635" t="s">
        <v>643</v>
      </c>
      <c r="AV544" s="635" t="s">
        <v>643</v>
      </c>
      <c r="AW544" s="635" t="s">
        <v>643</v>
      </c>
      <c r="AX544" s="635" t="s">
        <v>643</v>
      </c>
      <c r="AY544" s="635" t="s">
        <v>643</v>
      </c>
      <c r="AZ544" s="635" t="s">
        <v>643</v>
      </c>
      <c r="BA544" s="635" t="s">
        <v>643</v>
      </c>
      <c r="BB544" s="635" t="s">
        <v>643</v>
      </c>
      <c r="BC544" s="1179"/>
      <c r="BD544" s="1152"/>
      <c r="BE544" s="1181"/>
      <c r="BP544" s="50" t="e">
        <f>INDEX(番号!$CA$5:$CB$44,C543,2)</f>
        <v>#VALUE!</v>
      </c>
      <c r="BQ544" s="50" t="str">
        <f>IF(C543="","",IF(BP544="",INDEX(番号!$CA$44:$CB542,C543,2),BP544))</f>
        <v/>
      </c>
      <c r="BR544" s="50" t="e">
        <f>INDEX(番号!$CC$5:$CE$52,C543,3)</f>
        <v>#VALUE!</v>
      </c>
      <c r="BS544" s="50" t="str">
        <f>IF(C543="","",IF(BR544="0",INDEX(番号!$CC$5:$CE$52,C543,2),BR544))&amp;""</f>
        <v/>
      </c>
      <c r="BT544" s="50" t="e">
        <f>INDEX(番号!$CA$5:$CB$44,E543,2)</f>
        <v>#VALUE!</v>
      </c>
      <c r="BU544" s="50" t="str">
        <f>IF(E543="","",IF(BT544="",INDEX(番号!$CA$44:$CB542,E543,2),BT544))&amp;""</f>
        <v/>
      </c>
      <c r="BV544" s="50" t="e">
        <f>INDEX(番号!$CC$5:$CE$52,E543,3)</f>
        <v>#VALUE!</v>
      </c>
      <c r="BW544" s="50" t="str">
        <f>IF(E543="","",IF(BV544="0",INDEX(番号!$CC$5:$CE$52,E543,2),BV544))&amp;""</f>
        <v/>
      </c>
      <c r="BX544" s="50" t="e">
        <f>INDEX(番号!$CA$5:$CB$44,G543,2)</f>
        <v>#VALUE!</v>
      </c>
      <c r="BY544" s="50" t="str">
        <f>IF(G543="","",IF(BX544="",INDEX(番号!$CA$44:$CB542,G543,2),BX544))&amp;""</f>
        <v/>
      </c>
      <c r="BZ544" s="50" t="e">
        <f>INDEX(番号!$CC$5:$CE$52,G543,3)</f>
        <v>#VALUE!</v>
      </c>
      <c r="CA544" s="50" t="str">
        <f>IF(G543="","",IF(BZ544="0",INDEX(番号!$CC$5:$CE$52,G543,2),BZ544))&amp;""</f>
        <v/>
      </c>
      <c r="CB544" s="50" t="e">
        <f>INDEX(番号!$CA$5:$CB$44,I543,2)</f>
        <v>#VALUE!</v>
      </c>
      <c r="CC544" s="50" t="str">
        <f>IF(I543="","",IF(CB544="",INDEX(番号!$CA$44:$CB542,I543,2),CB544))&amp;""</f>
        <v/>
      </c>
      <c r="CD544" s="50" t="e">
        <f>INDEX(番号!$CC$5:$CE$52,I543,3)</f>
        <v>#VALUE!</v>
      </c>
      <c r="CE544" s="50" t="str">
        <f>IF(I543="","",IF(CD544="0",INDEX(番号!$CC$5:$CE$52,I543,2),CD544))&amp;""</f>
        <v/>
      </c>
      <c r="CF544" s="50" t="e">
        <f>INDEX(番号!$CA$5:$CB$44,K543,2)</f>
        <v>#VALUE!</v>
      </c>
      <c r="CG544" s="50" t="str">
        <f>IF(K543="","",IF(CF544="",INDEX(番号!$CA$5:$CB$44,K543,1),CF544))&amp;""</f>
        <v/>
      </c>
      <c r="CH544" s="50" t="e">
        <f>INDEX(番号!$CC$5:$CE$52,K543,3)</f>
        <v>#VALUE!</v>
      </c>
      <c r="CI544" s="50" t="str">
        <f>IF(K543="","",IF(CH544="0",INDEX(番号!$CC$5:$CE$52,K543,2),CH544))&amp;""</f>
        <v/>
      </c>
      <c r="CJ544" s="50" t="e">
        <f>INDEX(番号!$CA$5:$CB$44,M543,2)</f>
        <v>#VALUE!</v>
      </c>
      <c r="CK544" s="50" t="str">
        <f>IF(M543="","",IF(CJ544="",INDEX(番号!$CA$5:$CB$44,M543,1),CJ544))&amp;""</f>
        <v/>
      </c>
      <c r="CL544" s="50" t="e">
        <f>INDEX(番号!$CC$5:$CE$52,M543,3)</f>
        <v>#VALUE!</v>
      </c>
      <c r="CM544" s="50" t="str">
        <f>IF(M543="","",IF(CL544="0",INDEX(番号!$CC$5:$CE$52,M543,2),CL544))&amp;""</f>
        <v/>
      </c>
      <c r="DA544" s="1153" t="str">
        <f>IF(DA542="grey","grey","")</f>
        <v>grey</v>
      </c>
      <c r="DB544" s="1154"/>
      <c r="DC544" s="1153" t="str">
        <f>IF(DC542="grey","grey","")</f>
        <v>grey</v>
      </c>
      <c r="DD544" s="1154"/>
      <c r="DE544" s="1153" t="str">
        <f>IF(DE542="grey","grey","")</f>
        <v>grey</v>
      </c>
      <c r="DF544" s="1154"/>
      <c r="DG544" s="1153" t="str">
        <f>IF(DG542="grey","grey","")</f>
        <v>grey</v>
      </c>
      <c r="DH544" s="1154"/>
      <c r="DI544" s="1153" t="str">
        <f>IF(DI542="grey","grey","")</f>
        <v>grey</v>
      </c>
      <c r="DJ544" s="1154"/>
      <c r="DK544" s="1153" t="str">
        <f>IF(DK542="grey","grey","")</f>
        <v>grey</v>
      </c>
      <c r="DL544" s="1154"/>
      <c r="DM544" s="22" t="str">
        <f>IFERROR(INDEX(内線情報!$BL$5:$BL$41,MATCH(R544,内線情報!$AI$5:$AI$43,0),1),"")</f>
        <v/>
      </c>
      <c r="DS544" s="1141"/>
      <c r="DV544" s="1153" t="str">
        <f>IF(B543="DK",BQ544,IF(B543="NK",BS544,""))</f>
        <v/>
      </c>
      <c r="DW544" s="1154"/>
      <c r="DX544" s="1155" t="str">
        <f>IF(D543="DK",BU544,IF(D543="NK",BW544,""))</f>
        <v/>
      </c>
      <c r="DY544" s="1156"/>
      <c r="DZ544" s="1155" t="str">
        <f>IF(F543="DK",BY544,IF(F543="NK",CA544,""))</f>
        <v/>
      </c>
      <c r="EA544" s="1156"/>
      <c r="EB544" s="1155" t="str">
        <f>IF(H543="DK",CC544,IF(H543="NK",CE544,""))</f>
        <v/>
      </c>
      <c r="EC544" s="1156"/>
      <c r="ED544" s="1155" t="str">
        <f>IF(J543="DK",CG544,IF(J543="NK",CI544,""))</f>
        <v/>
      </c>
      <c r="EE544" s="1156"/>
      <c r="EF544" s="1155" t="str">
        <f>IF(L543="DK",CK544,IF(L543="NK",CM544,""))</f>
        <v/>
      </c>
      <c r="EG544" s="1156"/>
      <c r="ET544" s="1153"/>
      <c r="EU544" s="1154"/>
      <c r="EV544" s="1153"/>
      <c r="EW544" s="1154"/>
      <c r="EX544" s="1153"/>
      <c r="EY544" s="1154"/>
      <c r="EZ544" s="1153"/>
      <c r="FA544" s="1154"/>
      <c r="FB544" s="1153"/>
      <c r="FC544" s="1154"/>
      <c r="FD544" s="1153"/>
      <c r="FE544" s="1154"/>
      <c r="FF544" s="411"/>
      <c r="FG544" s="411"/>
      <c r="FH544" s="411"/>
      <c r="FI544" s="411"/>
      <c r="FJ544" s="411"/>
      <c r="FK544" s="411"/>
      <c r="FL544" s="411"/>
      <c r="FM544" s="411"/>
      <c r="FN544" s="411"/>
      <c r="FO544" s="411"/>
      <c r="FP544" s="411"/>
      <c r="FQ544" s="411"/>
      <c r="FR544" s="1153"/>
      <c r="FS544" s="1154"/>
      <c r="FT544" s="1153"/>
      <c r="FU544" s="1154"/>
      <c r="FV544" s="1153"/>
      <c r="FW544" s="1154"/>
      <c r="FX544" s="1153"/>
      <c r="FY544" s="1154"/>
      <c r="FZ544" s="1153"/>
      <c r="GA544" s="1154"/>
      <c r="GB544" s="1153"/>
      <c r="GC544" s="1154"/>
      <c r="GE544" s="1152"/>
      <c r="GF544" s="1152"/>
      <c r="GG544" s="1161"/>
      <c r="GH544" s="1152"/>
      <c r="GI544" s="633" t="str">
        <f t="shared" ref="GI544:HR544" si="1456">IF(GI518="grey","grey",IF($GG543="grey","grey",IF(S544="","yellow",IF(COUNTIF($CW$6:$CW$7,S544)&gt;0,"","red"))))</f>
        <v>grey</v>
      </c>
      <c r="GJ544" s="633" t="str">
        <f t="shared" si="1456"/>
        <v>grey</v>
      </c>
      <c r="GK544" s="633" t="str">
        <f t="shared" si="1456"/>
        <v>grey</v>
      </c>
      <c r="GL544" s="633" t="str">
        <f t="shared" si="1456"/>
        <v>grey</v>
      </c>
      <c r="GM544" s="633" t="str">
        <f t="shared" si="1456"/>
        <v>grey</v>
      </c>
      <c r="GN544" s="633" t="str">
        <f t="shared" si="1456"/>
        <v>grey</v>
      </c>
      <c r="GO544" s="633" t="str">
        <f t="shared" si="1456"/>
        <v>grey</v>
      </c>
      <c r="GP544" s="633" t="str">
        <f t="shared" si="1456"/>
        <v>grey</v>
      </c>
      <c r="GQ544" s="633" t="str">
        <f t="shared" si="1456"/>
        <v>grey</v>
      </c>
      <c r="GR544" s="633" t="str">
        <f t="shared" si="1456"/>
        <v>grey</v>
      </c>
      <c r="GS544" s="633" t="str">
        <f t="shared" si="1456"/>
        <v>grey</v>
      </c>
      <c r="GT544" s="633" t="str">
        <f t="shared" si="1456"/>
        <v>grey</v>
      </c>
      <c r="GU544" s="633" t="str">
        <f t="shared" si="1456"/>
        <v>grey</v>
      </c>
      <c r="GV544" s="633" t="str">
        <f t="shared" si="1456"/>
        <v>grey</v>
      </c>
      <c r="GW544" s="633" t="str">
        <f t="shared" si="1456"/>
        <v>grey</v>
      </c>
      <c r="GX544" s="633" t="str">
        <f t="shared" si="1456"/>
        <v>grey</v>
      </c>
      <c r="GY544" s="633" t="str">
        <f t="shared" si="1456"/>
        <v>grey</v>
      </c>
      <c r="GZ544" s="633" t="str">
        <f t="shared" si="1456"/>
        <v>grey</v>
      </c>
      <c r="HA544" s="633" t="str">
        <f t="shared" si="1456"/>
        <v>grey</v>
      </c>
      <c r="HB544" s="633" t="str">
        <f t="shared" si="1456"/>
        <v>grey</v>
      </c>
      <c r="HC544" s="633" t="str">
        <f t="shared" si="1456"/>
        <v>grey</v>
      </c>
      <c r="HD544" s="633" t="str">
        <f t="shared" si="1456"/>
        <v>grey</v>
      </c>
      <c r="HE544" s="633" t="str">
        <f t="shared" si="1456"/>
        <v>grey</v>
      </c>
      <c r="HF544" s="633" t="str">
        <f t="shared" si="1456"/>
        <v>grey</v>
      </c>
      <c r="HG544" s="633" t="str">
        <f t="shared" si="1456"/>
        <v>grey</v>
      </c>
      <c r="HH544" s="633" t="str">
        <f t="shared" si="1456"/>
        <v>grey</v>
      </c>
      <c r="HI544" s="633" t="str">
        <f t="shared" si="1456"/>
        <v>grey</v>
      </c>
      <c r="HJ544" s="633" t="str">
        <f t="shared" si="1456"/>
        <v>grey</v>
      </c>
      <c r="HK544" s="633" t="str">
        <f t="shared" si="1456"/>
        <v>grey</v>
      </c>
      <c r="HL544" s="633" t="str">
        <f t="shared" si="1456"/>
        <v>grey</v>
      </c>
      <c r="HM544" s="633" t="str">
        <f t="shared" si="1456"/>
        <v>grey</v>
      </c>
      <c r="HN544" s="633" t="str">
        <f t="shared" si="1456"/>
        <v>grey</v>
      </c>
      <c r="HO544" s="633" t="str">
        <f t="shared" si="1456"/>
        <v>grey</v>
      </c>
      <c r="HP544" s="633" t="str">
        <f t="shared" si="1456"/>
        <v>grey</v>
      </c>
      <c r="HQ544" s="633" t="str">
        <f t="shared" si="1456"/>
        <v>grey</v>
      </c>
      <c r="HR544" s="633" t="str">
        <f t="shared" si="1456"/>
        <v>grey</v>
      </c>
      <c r="HS544" s="1163"/>
      <c r="HT544" s="1152"/>
      <c r="HU544" s="1161"/>
    </row>
    <row r="545" spans="2:229">
      <c r="B545" s="1175" t="str">
        <f>IFERROR(INDEX($DV:$DV,ROW()),"")&amp;""</f>
        <v/>
      </c>
      <c r="C545" s="1176"/>
      <c r="D545" s="1177" t="str">
        <f>IFERROR(INDEX($DX:$DX,ROW()),"")&amp;""</f>
        <v/>
      </c>
      <c r="E545" s="1176"/>
      <c r="F545" s="1175" t="str">
        <f>IFERROR(INDEX($DZ:$DZ,ROW()),"")&amp;""</f>
        <v/>
      </c>
      <c r="G545" s="1176"/>
      <c r="H545" s="1175" t="str">
        <f>IFERROR(INDEX($EB:$EB,ROW()),"")&amp;""</f>
        <v/>
      </c>
      <c r="I545" s="1176"/>
      <c r="J545" s="1175" t="str">
        <f>IFERROR(INDEX($ED:$ED,ROW()),"")&amp;""</f>
        <v/>
      </c>
      <c r="K545" s="1176"/>
      <c r="L545" s="1175" t="str">
        <f>IFERROR(INDEX($EF:$EF,ROW()),"")&amp;""</f>
        <v/>
      </c>
      <c r="M545" s="1176"/>
      <c r="O545" s="1151">
        <v>13</v>
      </c>
      <c r="P545" s="1151" t="str">
        <f>IFERROR(INDEX(内線情報!$C$5:$C$54,MATCH($Q545,内線情報!$B$5:$B$54,0)),"")&amp;""</f>
        <v/>
      </c>
      <c r="Q545" s="1160"/>
      <c r="R545" s="1151" t="str">
        <f>IFERROR(INDEX(内線情報!$D$5:$D$54,MATCH($Q545,内線情報!$B$5:$B$54,0)),"")&amp;""</f>
        <v/>
      </c>
      <c r="S545" s="634" t="s">
        <v>643</v>
      </c>
      <c r="T545" s="634" t="s">
        <v>643</v>
      </c>
      <c r="U545" s="634" t="s">
        <v>643</v>
      </c>
      <c r="V545" s="634" t="s">
        <v>643</v>
      </c>
      <c r="W545" s="634" t="s">
        <v>643</v>
      </c>
      <c r="X545" s="634" t="s">
        <v>643</v>
      </c>
      <c r="Y545" s="634" t="s">
        <v>643</v>
      </c>
      <c r="Z545" s="634" t="s">
        <v>643</v>
      </c>
      <c r="AA545" s="634" t="s">
        <v>643</v>
      </c>
      <c r="AB545" s="634" t="s">
        <v>643</v>
      </c>
      <c r="AC545" s="634" t="s">
        <v>643</v>
      </c>
      <c r="AD545" s="634" t="s">
        <v>643</v>
      </c>
      <c r="AE545" s="634" t="s">
        <v>643</v>
      </c>
      <c r="AF545" s="634" t="s">
        <v>643</v>
      </c>
      <c r="AG545" s="634" t="s">
        <v>643</v>
      </c>
      <c r="AH545" s="634" t="s">
        <v>643</v>
      </c>
      <c r="AI545" s="634" t="s">
        <v>643</v>
      </c>
      <c r="AJ545" s="634" t="s">
        <v>643</v>
      </c>
      <c r="AK545" s="634" t="s">
        <v>643</v>
      </c>
      <c r="AL545" s="634" t="s">
        <v>643</v>
      </c>
      <c r="AM545" s="634" t="s">
        <v>643</v>
      </c>
      <c r="AN545" s="634" t="s">
        <v>643</v>
      </c>
      <c r="AO545" s="634" t="s">
        <v>643</v>
      </c>
      <c r="AP545" s="634" t="s">
        <v>643</v>
      </c>
      <c r="AQ545" s="634" t="s">
        <v>643</v>
      </c>
      <c r="AR545" s="634" t="s">
        <v>643</v>
      </c>
      <c r="AS545" s="634" t="s">
        <v>643</v>
      </c>
      <c r="AT545" s="634" t="s">
        <v>643</v>
      </c>
      <c r="AU545" s="634" t="s">
        <v>643</v>
      </c>
      <c r="AV545" s="634" t="s">
        <v>643</v>
      </c>
      <c r="AW545" s="634" t="s">
        <v>643</v>
      </c>
      <c r="AX545" s="634" t="s">
        <v>643</v>
      </c>
      <c r="AY545" s="634" t="s">
        <v>643</v>
      </c>
      <c r="AZ545" s="634" t="s">
        <v>643</v>
      </c>
      <c r="BA545" s="634" t="s">
        <v>643</v>
      </c>
      <c r="BB545" s="634" t="s">
        <v>643</v>
      </c>
      <c r="BC545" s="1178" t="s">
        <v>643</v>
      </c>
      <c r="BD545" s="1151" t="str">
        <f>IFERROR(IF(Q545="","",IF(ISBLANK(INDEX(内線情報!$G$5:$G$54,Q545)),1,DS545)),"")&amp;""</f>
        <v/>
      </c>
      <c r="BE545" s="1180"/>
      <c r="BP545" s="50" t="s">
        <v>585</v>
      </c>
      <c r="BQ545" s="50" t="str">
        <f>IF(C543="","",INDEX(外線情報!$K$5:$K$16,C543,1))&amp;""</f>
        <v/>
      </c>
      <c r="BR545" s="50" t="s">
        <v>417</v>
      </c>
      <c r="BS545" s="50" t="str">
        <f>IF(C543="","",INDEX(NK･NKG!$CG$5:$CG$52,C543,1))&amp;""</f>
        <v/>
      </c>
      <c r="BT545" s="50" t="s">
        <v>585</v>
      </c>
      <c r="BU545" s="50" t="str">
        <f>IF(E543="","",INDEX(外線情報!$K$5:$K$16,E543,1))&amp;""</f>
        <v/>
      </c>
      <c r="BV545" s="50" t="s">
        <v>417</v>
      </c>
      <c r="BW545" s="50" t="str">
        <f>IF(E543="","",INDEX(NK･NKG!$CG$5:$CG$52,E543,1))&amp;""</f>
        <v/>
      </c>
      <c r="BX545" s="50" t="s">
        <v>585</v>
      </c>
      <c r="BY545" s="50" t="str">
        <f>IF(G543="","",INDEX(外線情報!$K$5:$K$16,G543,1))&amp;""</f>
        <v/>
      </c>
      <c r="BZ545" s="50" t="s">
        <v>417</v>
      </c>
      <c r="CA545" s="50" t="str">
        <f>IF(G543="","",INDEX(NK･NKG!$CG$5:$CG$52,G543,1))&amp;""</f>
        <v/>
      </c>
      <c r="CB545" s="50" t="s">
        <v>585</v>
      </c>
      <c r="CC545" s="50" t="str">
        <f>IF(I543="","",INDEX(外線情報!$K$5:$K$16,I543,1))&amp;""</f>
        <v/>
      </c>
      <c r="CD545" s="50" t="s">
        <v>417</v>
      </c>
      <c r="CE545" s="50" t="str">
        <f>IF(I543="","",INDEX(NK･NKG!$CG$5:$CG$52,I543,1))&amp;""</f>
        <v/>
      </c>
      <c r="CF545" s="50" t="s">
        <v>585</v>
      </c>
      <c r="CG545" s="50" t="str">
        <f>IF(K543="","",INDEX(外線情報!$K$5:$K$16,K543,1))&amp;""</f>
        <v/>
      </c>
      <c r="CH545" s="50" t="s">
        <v>417</v>
      </c>
      <c r="CI545" s="50" t="str">
        <f>IF(K543="","",INDEX(NK･NKG!$CG$5:$CG$52,K543,1))&amp;""</f>
        <v/>
      </c>
      <c r="CJ545" s="50" t="s">
        <v>585</v>
      </c>
      <c r="CK545" s="50" t="str">
        <f>IF(M543="","",INDEX(外線情報!$K$5:$K$16,M543,1))&amp;""</f>
        <v/>
      </c>
      <c r="CL545" s="50" t="s">
        <v>417</v>
      </c>
      <c r="CM545" s="50" t="str">
        <f>IF(M543="","",INDEX(NK･NKG!$CG$5:$CG$52,M543,1))&amp;""</f>
        <v/>
      </c>
      <c r="DA545" s="1153" t="str">
        <f t="shared" ref="DA545" si="1457">IF(DA542="grey","grey","")</f>
        <v>grey</v>
      </c>
      <c r="DB545" s="1154"/>
      <c r="DC545" s="1153" t="str">
        <f t="shared" ref="DC545" si="1458">IF(DC542="grey","grey","")</f>
        <v>grey</v>
      </c>
      <c r="DD545" s="1154"/>
      <c r="DE545" s="1153" t="str">
        <f t="shared" ref="DE545" si="1459">IF(DE542="grey","grey","")</f>
        <v>grey</v>
      </c>
      <c r="DF545" s="1154"/>
      <c r="DG545" s="1153" t="str">
        <f t="shared" ref="DG545" si="1460">IF(DG542="grey","grey","")</f>
        <v>grey</v>
      </c>
      <c r="DH545" s="1154"/>
      <c r="DI545" s="1153" t="str">
        <f t="shared" ref="DI545" si="1461">IF(DI542="grey","grey","")</f>
        <v>grey</v>
      </c>
      <c r="DJ545" s="1154"/>
      <c r="DK545" s="1153" t="str">
        <f t="shared" ref="DK545" si="1462">IF(DK542="grey","grey","")</f>
        <v>grey</v>
      </c>
      <c r="DL545" s="1154"/>
      <c r="DM545" s="22" t="str">
        <f>IFERROR(INDEX(内線情報!$BL$5:$BL$41,MATCH(R545,内線情報!$AI$5:$AI$43,0),1),"")</f>
        <v/>
      </c>
      <c r="DS545" s="1141" t="e">
        <f>INDEX(内線情報!$G$5:$G$54,MATCH(Q545,DK,0))</f>
        <v>#N/A</v>
      </c>
      <c r="DV545" s="1153" t="str">
        <f>IF(B543="IK",BQ545,IF(B543="NK",BS545,""))</f>
        <v/>
      </c>
      <c r="DW545" s="1154"/>
      <c r="DX545" s="1155" t="str">
        <f>IF(D543="IK",BU545,IF(D543="NK",BW545,""))</f>
        <v/>
      </c>
      <c r="DY545" s="1156"/>
      <c r="DZ545" s="1155" t="str">
        <f>IF(F543="IK",BY545,IF(F543="NK",CA545,""))</f>
        <v/>
      </c>
      <c r="EA545" s="1156"/>
      <c r="EB545" s="1155" t="str">
        <f>IF(H543="IK",CC545,IF(H543="NK",CE545,""))</f>
        <v/>
      </c>
      <c r="EC545" s="1156"/>
      <c r="ED545" s="1155" t="str">
        <f>IF(J543="IK",CG545,IF(J543="NK",CI545,""))</f>
        <v/>
      </c>
      <c r="EE545" s="1156"/>
      <c r="EF545" s="1155" t="str">
        <f>IF(L543="IK",CK545,IF(L543="NK",CM545,""))</f>
        <v/>
      </c>
      <c r="EG545" s="1156"/>
      <c r="ET545" s="1153"/>
      <c r="EU545" s="1154"/>
      <c r="EV545" s="1153"/>
      <c r="EW545" s="1154"/>
      <c r="EX545" s="1153"/>
      <c r="EY545" s="1154"/>
      <c r="EZ545" s="1153"/>
      <c r="FA545" s="1154"/>
      <c r="FB545" s="1153"/>
      <c r="FC545" s="1154"/>
      <c r="FD545" s="1153"/>
      <c r="FE545" s="1154"/>
      <c r="FF545" s="411"/>
      <c r="FG545" s="411"/>
      <c r="FH545" s="411"/>
      <c r="FI545" s="411"/>
      <c r="FJ545" s="411"/>
      <c r="FK545" s="411"/>
      <c r="FL545" s="411"/>
      <c r="FM545" s="411"/>
      <c r="FN545" s="411"/>
      <c r="FO545" s="411"/>
      <c r="FP545" s="411"/>
      <c r="FQ545" s="411"/>
      <c r="FR545" s="1153"/>
      <c r="FS545" s="1154"/>
      <c r="FT545" s="1153"/>
      <c r="FU545" s="1154"/>
      <c r="FV545" s="1153"/>
      <c r="FW545" s="1154"/>
      <c r="FX545" s="1153"/>
      <c r="FY545" s="1154"/>
      <c r="FZ545" s="1153"/>
      <c r="GA545" s="1154"/>
      <c r="GB545" s="1153"/>
      <c r="GC545" s="1154"/>
      <c r="GE545" s="1151" t="str">
        <f>IF($GF545="grey","grey","")</f>
        <v>grey</v>
      </c>
      <c r="GF545" s="1151" t="str">
        <f>IF($GG545="grey","grey","")</f>
        <v>grey</v>
      </c>
      <c r="GG545" s="1160" t="str">
        <f>IF(Q545="","grey",IF(COUNTIF(Q:Q,Q545)&gt;1,"red",IF(COUNTIF(_DK,Q545)&gt;0,"","red")))</f>
        <v>grey</v>
      </c>
      <c r="GH545" s="1151" t="str">
        <f>IF($GF545="grey","grey","")</f>
        <v>grey</v>
      </c>
      <c r="GI545" s="633" t="str">
        <f t="shared" ref="GI545:HR545" si="1463">IF(GI518="grey","grey",IF($GG545="grey","grey",IF(S545="","yellow",IF(COUNTIF($CT$6:$CT$21,S545)&gt;0,"","red"))))</f>
        <v>grey</v>
      </c>
      <c r="GJ545" s="633" t="str">
        <f t="shared" si="1463"/>
        <v>grey</v>
      </c>
      <c r="GK545" s="633" t="str">
        <f t="shared" si="1463"/>
        <v>grey</v>
      </c>
      <c r="GL545" s="633" t="str">
        <f t="shared" si="1463"/>
        <v>grey</v>
      </c>
      <c r="GM545" s="633" t="str">
        <f t="shared" si="1463"/>
        <v>grey</v>
      </c>
      <c r="GN545" s="633" t="str">
        <f t="shared" si="1463"/>
        <v>grey</v>
      </c>
      <c r="GO545" s="633" t="str">
        <f t="shared" si="1463"/>
        <v>grey</v>
      </c>
      <c r="GP545" s="633" t="str">
        <f t="shared" si="1463"/>
        <v>grey</v>
      </c>
      <c r="GQ545" s="633" t="str">
        <f t="shared" si="1463"/>
        <v>grey</v>
      </c>
      <c r="GR545" s="633" t="str">
        <f t="shared" si="1463"/>
        <v>grey</v>
      </c>
      <c r="GS545" s="633" t="str">
        <f t="shared" si="1463"/>
        <v>grey</v>
      </c>
      <c r="GT545" s="633" t="str">
        <f t="shared" si="1463"/>
        <v>grey</v>
      </c>
      <c r="GU545" s="633" t="str">
        <f t="shared" si="1463"/>
        <v>grey</v>
      </c>
      <c r="GV545" s="633" t="str">
        <f t="shared" si="1463"/>
        <v>grey</v>
      </c>
      <c r="GW545" s="633" t="str">
        <f t="shared" si="1463"/>
        <v>grey</v>
      </c>
      <c r="GX545" s="633" t="str">
        <f t="shared" si="1463"/>
        <v>grey</v>
      </c>
      <c r="GY545" s="633" t="str">
        <f t="shared" si="1463"/>
        <v>grey</v>
      </c>
      <c r="GZ545" s="633" t="str">
        <f t="shared" si="1463"/>
        <v>grey</v>
      </c>
      <c r="HA545" s="633" t="str">
        <f t="shared" si="1463"/>
        <v>grey</v>
      </c>
      <c r="HB545" s="633" t="str">
        <f t="shared" si="1463"/>
        <v>grey</v>
      </c>
      <c r="HC545" s="633" t="str">
        <f t="shared" si="1463"/>
        <v>grey</v>
      </c>
      <c r="HD545" s="633" t="str">
        <f t="shared" si="1463"/>
        <v>grey</v>
      </c>
      <c r="HE545" s="633" t="str">
        <f t="shared" si="1463"/>
        <v>grey</v>
      </c>
      <c r="HF545" s="633" t="str">
        <f t="shared" si="1463"/>
        <v>grey</v>
      </c>
      <c r="HG545" s="633" t="str">
        <f t="shared" si="1463"/>
        <v>grey</v>
      </c>
      <c r="HH545" s="633" t="str">
        <f t="shared" si="1463"/>
        <v>grey</v>
      </c>
      <c r="HI545" s="633" t="str">
        <f t="shared" si="1463"/>
        <v>grey</v>
      </c>
      <c r="HJ545" s="633" t="str">
        <f t="shared" si="1463"/>
        <v>grey</v>
      </c>
      <c r="HK545" s="633" t="str">
        <f t="shared" si="1463"/>
        <v>grey</v>
      </c>
      <c r="HL545" s="633" t="str">
        <f t="shared" si="1463"/>
        <v>grey</v>
      </c>
      <c r="HM545" s="633" t="str">
        <f t="shared" si="1463"/>
        <v>grey</v>
      </c>
      <c r="HN545" s="633" t="str">
        <f t="shared" si="1463"/>
        <v>grey</v>
      </c>
      <c r="HO545" s="633" t="str">
        <f t="shared" si="1463"/>
        <v>grey</v>
      </c>
      <c r="HP545" s="633" t="str">
        <f t="shared" si="1463"/>
        <v>grey</v>
      </c>
      <c r="HQ545" s="633" t="str">
        <f t="shared" si="1463"/>
        <v>grey</v>
      </c>
      <c r="HR545" s="633" t="str">
        <f t="shared" si="1463"/>
        <v>grey</v>
      </c>
      <c r="HS545" s="1162" t="str">
        <f t="shared" ref="HS545" si="1464">IF($GG545="grey","grey",IF(BC545="","",IF(COUNTIF($CV$6:$CV$7,BC545)&gt;0,"","red")))</f>
        <v>grey</v>
      </c>
      <c r="HT545" s="1151" t="str">
        <f t="shared" ref="HT545:HU545" si="1465">IF($GG545="grey","grey","")</f>
        <v>grey</v>
      </c>
      <c r="HU545" s="1160" t="str">
        <f t="shared" si="1465"/>
        <v>grey</v>
      </c>
    </row>
    <row r="546" spans="2:229">
      <c r="B546" s="1182" t="s">
        <v>1318</v>
      </c>
      <c r="C546" s="1183"/>
      <c r="D546" s="1182" t="s">
        <v>1318</v>
      </c>
      <c r="E546" s="1183"/>
      <c r="F546" s="1182" t="s">
        <v>1318</v>
      </c>
      <c r="G546" s="1183"/>
      <c r="H546" s="1182" t="s">
        <v>1318</v>
      </c>
      <c r="I546" s="1183"/>
      <c r="J546" s="1182" t="s">
        <v>1318</v>
      </c>
      <c r="K546" s="1183"/>
      <c r="L546" s="1182" t="s">
        <v>1318</v>
      </c>
      <c r="M546" s="1183"/>
      <c r="O546" s="1152"/>
      <c r="P546" s="1152"/>
      <c r="Q546" s="1161"/>
      <c r="R546" s="1152"/>
      <c r="S546" s="635" t="s">
        <v>643</v>
      </c>
      <c r="T546" s="635" t="s">
        <v>643</v>
      </c>
      <c r="U546" s="635" t="s">
        <v>643</v>
      </c>
      <c r="V546" s="635" t="s">
        <v>643</v>
      </c>
      <c r="W546" s="635" t="s">
        <v>643</v>
      </c>
      <c r="X546" s="635" t="s">
        <v>643</v>
      </c>
      <c r="Y546" s="635" t="s">
        <v>643</v>
      </c>
      <c r="Z546" s="635" t="s">
        <v>643</v>
      </c>
      <c r="AA546" s="635" t="s">
        <v>643</v>
      </c>
      <c r="AB546" s="635" t="s">
        <v>643</v>
      </c>
      <c r="AC546" s="635" t="s">
        <v>643</v>
      </c>
      <c r="AD546" s="635" t="s">
        <v>643</v>
      </c>
      <c r="AE546" s="635" t="s">
        <v>643</v>
      </c>
      <c r="AF546" s="635" t="s">
        <v>643</v>
      </c>
      <c r="AG546" s="635" t="s">
        <v>643</v>
      </c>
      <c r="AH546" s="635" t="s">
        <v>643</v>
      </c>
      <c r="AI546" s="635" t="s">
        <v>643</v>
      </c>
      <c r="AJ546" s="635" t="s">
        <v>643</v>
      </c>
      <c r="AK546" s="635" t="s">
        <v>643</v>
      </c>
      <c r="AL546" s="635" t="s">
        <v>643</v>
      </c>
      <c r="AM546" s="635" t="s">
        <v>643</v>
      </c>
      <c r="AN546" s="635" t="s">
        <v>643</v>
      </c>
      <c r="AO546" s="635" t="s">
        <v>643</v>
      </c>
      <c r="AP546" s="635" t="s">
        <v>643</v>
      </c>
      <c r="AQ546" s="635" t="s">
        <v>643</v>
      </c>
      <c r="AR546" s="635" t="s">
        <v>643</v>
      </c>
      <c r="AS546" s="635" t="s">
        <v>643</v>
      </c>
      <c r="AT546" s="635" t="s">
        <v>643</v>
      </c>
      <c r="AU546" s="635" t="s">
        <v>643</v>
      </c>
      <c r="AV546" s="635" t="s">
        <v>643</v>
      </c>
      <c r="AW546" s="635" t="s">
        <v>643</v>
      </c>
      <c r="AX546" s="635" t="s">
        <v>643</v>
      </c>
      <c r="AY546" s="635" t="s">
        <v>643</v>
      </c>
      <c r="AZ546" s="635" t="s">
        <v>643</v>
      </c>
      <c r="BA546" s="635" t="s">
        <v>643</v>
      </c>
      <c r="BB546" s="635" t="s">
        <v>643</v>
      </c>
      <c r="BC546" s="1179"/>
      <c r="BD546" s="1152"/>
      <c r="BE546" s="1181"/>
      <c r="DA546" s="1164" t="str">
        <f>IF(DA542="grey","grey",IF(AND(B543&lt;&gt;$BG$7,B543&lt;&gt;$BG$9,B543&lt;&gt;$BG$13,B543&lt;&gt;$BG$12),"grey",IF(B546="","yellow",IF(COUNTIF($CN$6:$CN$32,B546)&gt;0,"","red"))))</f>
        <v>grey</v>
      </c>
      <c r="DB546" s="1165"/>
      <c r="DC546" s="1164" t="str">
        <f>IF(DC542="grey","grey",IF(AND(D543&lt;&gt;$BG$7,D543&lt;&gt;$BG$9,D543&lt;&gt;$BG$13,D543&lt;&gt;$BG$12),"grey",IF(D546="","yellow",IF(COUNTIF($CN$6:$CN$32,D546)&gt;0,"","red"))))</f>
        <v>grey</v>
      </c>
      <c r="DD546" s="1165"/>
      <c r="DE546" s="1164" t="str">
        <f>IF(DE542="grey","grey",IF(AND(F543&lt;&gt;$BG$7,F543&lt;&gt;$BG$9,F543&lt;&gt;$BG$13,F543&lt;&gt;$BG$12),"grey",IF(F546="","yellow",IF(COUNTIF($CN$6:$CN$32,F546)&gt;0,"","red"))))</f>
        <v>grey</v>
      </c>
      <c r="DF546" s="1165"/>
      <c r="DG546" s="1164" t="str">
        <f>IF(DG542="grey","grey",IF(AND(H543&lt;&gt;$BG$7,H543&lt;&gt;$BG$9,H543&lt;&gt;$BG$13,H543&lt;&gt;$BG$12),"grey",IF(H546="","yellow",IF(COUNTIF($CN$6:$CN$32,H546)&gt;0,"","red"))))</f>
        <v>grey</v>
      </c>
      <c r="DH546" s="1165"/>
      <c r="DI546" s="1164" t="str">
        <f>IF(DI542="grey","grey",IF(AND(J543&lt;&gt;$BG$7,J543&lt;&gt;$BG$9,J543&lt;&gt;$BG$13,J543&lt;&gt;$BG$12),"grey",IF(J546="","yellow",IF(COUNTIF($CN$6:$CN$32,J546)&gt;0,"","red"))))</f>
        <v>grey</v>
      </c>
      <c r="DJ546" s="1165"/>
      <c r="DK546" s="1164" t="str">
        <f>IF(DK542="grey","grey",IF(AND(L543&lt;&gt;$BG$7,L543&lt;&gt;$BG$9,L543&lt;&gt;$BG$13,L543&lt;&gt;$BG$12),"grey",IF(L546="","yellow",IF(COUNTIF($CN$6:$CN$32,L546)&gt;0,"","red"))))</f>
        <v>grey</v>
      </c>
      <c r="DL546" s="1165"/>
      <c r="DM546" s="22" t="str">
        <f>IFERROR(INDEX(内線情報!$BL$5:$BL$41,MATCH(R546,内線情報!$AI$5:$AI$43,0),1),"")</f>
        <v/>
      </c>
      <c r="DR546" s="22">
        <f>MAX(DR$2:DR545)</f>
        <v>1</v>
      </c>
      <c r="DS546" s="1141"/>
      <c r="DV546" s="1153"/>
      <c r="DW546" s="1154"/>
      <c r="DX546" s="1153"/>
      <c r="DY546" s="1154"/>
      <c r="DZ546" s="1153"/>
      <c r="EA546" s="1154"/>
      <c r="EB546" s="1153"/>
      <c r="EC546" s="1154"/>
      <c r="ED546" s="1153"/>
      <c r="EE546" s="1154"/>
      <c r="EF546" s="1153"/>
      <c r="EG546" s="1154"/>
      <c r="ET546" s="1153"/>
      <c r="EU546" s="1154"/>
      <c r="EV546" s="1153"/>
      <c r="EW546" s="1154"/>
      <c r="EX546" s="1153"/>
      <c r="EY546" s="1154"/>
      <c r="EZ546" s="1153"/>
      <c r="FA546" s="1154"/>
      <c r="FB546" s="1153"/>
      <c r="FC546" s="1154"/>
      <c r="FD546" s="1153"/>
      <c r="FE546" s="1154"/>
      <c r="FF546" s="411"/>
      <c r="FG546" s="411"/>
      <c r="FH546" s="411"/>
      <c r="FI546" s="411"/>
      <c r="FJ546" s="411"/>
      <c r="FK546" s="411"/>
      <c r="FL546" s="411"/>
      <c r="FM546" s="411"/>
      <c r="FN546" s="411"/>
      <c r="FO546" s="411"/>
      <c r="FP546" s="411"/>
      <c r="FQ546" s="411"/>
      <c r="FR546" s="1153"/>
      <c r="FS546" s="1154"/>
      <c r="FT546" s="1153"/>
      <c r="FU546" s="1154"/>
      <c r="FV546" s="1153"/>
      <c r="FW546" s="1154"/>
      <c r="FX546" s="1153"/>
      <c r="FY546" s="1154"/>
      <c r="FZ546" s="1153"/>
      <c r="GA546" s="1154"/>
      <c r="GB546" s="1153"/>
      <c r="GC546" s="1154"/>
      <c r="GE546" s="1152"/>
      <c r="GF546" s="1152"/>
      <c r="GG546" s="1161"/>
      <c r="GH546" s="1152"/>
      <c r="GI546" s="633" t="str">
        <f t="shared" ref="GI546:HR546" si="1466">IF(GI518="grey","grey",IF($GG545="grey","grey",IF(S546="","yellow",IF(COUNTIF($CW$6:$CW$7,S546)&gt;0,"","red"))))</f>
        <v>grey</v>
      </c>
      <c r="GJ546" s="633" t="str">
        <f t="shared" si="1466"/>
        <v>grey</v>
      </c>
      <c r="GK546" s="633" t="str">
        <f t="shared" si="1466"/>
        <v>grey</v>
      </c>
      <c r="GL546" s="633" t="str">
        <f t="shared" si="1466"/>
        <v>grey</v>
      </c>
      <c r="GM546" s="633" t="str">
        <f t="shared" si="1466"/>
        <v>grey</v>
      </c>
      <c r="GN546" s="633" t="str">
        <f t="shared" si="1466"/>
        <v>grey</v>
      </c>
      <c r="GO546" s="633" t="str">
        <f t="shared" si="1466"/>
        <v>grey</v>
      </c>
      <c r="GP546" s="633" t="str">
        <f t="shared" si="1466"/>
        <v>grey</v>
      </c>
      <c r="GQ546" s="633" t="str">
        <f t="shared" si="1466"/>
        <v>grey</v>
      </c>
      <c r="GR546" s="633" t="str">
        <f t="shared" si="1466"/>
        <v>grey</v>
      </c>
      <c r="GS546" s="633" t="str">
        <f t="shared" si="1466"/>
        <v>grey</v>
      </c>
      <c r="GT546" s="633" t="str">
        <f t="shared" si="1466"/>
        <v>grey</v>
      </c>
      <c r="GU546" s="633" t="str">
        <f t="shared" si="1466"/>
        <v>grey</v>
      </c>
      <c r="GV546" s="633" t="str">
        <f t="shared" si="1466"/>
        <v>grey</v>
      </c>
      <c r="GW546" s="633" t="str">
        <f t="shared" si="1466"/>
        <v>grey</v>
      </c>
      <c r="GX546" s="633" t="str">
        <f t="shared" si="1466"/>
        <v>grey</v>
      </c>
      <c r="GY546" s="633" t="str">
        <f t="shared" si="1466"/>
        <v>grey</v>
      </c>
      <c r="GZ546" s="633" t="str">
        <f t="shared" si="1466"/>
        <v>grey</v>
      </c>
      <c r="HA546" s="633" t="str">
        <f t="shared" si="1466"/>
        <v>grey</v>
      </c>
      <c r="HB546" s="633" t="str">
        <f t="shared" si="1466"/>
        <v>grey</v>
      </c>
      <c r="HC546" s="633" t="str">
        <f t="shared" si="1466"/>
        <v>grey</v>
      </c>
      <c r="HD546" s="633" t="str">
        <f t="shared" si="1466"/>
        <v>grey</v>
      </c>
      <c r="HE546" s="633" t="str">
        <f t="shared" si="1466"/>
        <v>grey</v>
      </c>
      <c r="HF546" s="633" t="str">
        <f t="shared" si="1466"/>
        <v>grey</v>
      </c>
      <c r="HG546" s="633" t="str">
        <f t="shared" si="1466"/>
        <v>grey</v>
      </c>
      <c r="HH546" s="633" t="str">
        <f t="shared" si="1466"/>
        <v>grey</v>
      </c>
      <c r="HI546" s="633" t="str">
        <f t="shared" si="1466"/>
        <v>grey</v>
      </c>
      <c r="HJ546" s="633" t="str">
        <f t="shared" si="1466"/>
        <v>grey</v>
      </c>
      <c r="HK546" s="633" t="str">
        <f t="shared" si="1466"/>
        <v>grey</v>
      </c>
      <c r="HL546" s="633" t="str">
        <f t="shared" si="1466"/>
        <v>grey</v>
      </c>
      <c r="HM546" s="633" t="str">
        <f t="shared" si="1466"/>
        <v>grey</v>
      </c>
      <c r="HN546" s="633" t="str">
        <f t="shared" si="1466"/>
        <v>grey</v>
      </c>
      <c r="HO546" s="633" t="str">
        <f t="shared" si="1466"/>
        <v>grey</v>
      </c>
      <c r="HP546" s="633" t="str">
        <f t="shared" si="1466"/>
        <v>grey</v>
      </c>
      <c r="HQ546" s="633" t="str">
        <f t="shared" si="1466"/>
        <v>grey</v>
      </c>
      <c r="HR546" s="633" t="str">
        <f t="shared" si="1466"/>
        <v>grey</v>
      </c>
      <c r="HS546" s="1163"/>
      <c r="HT546" s="1152"/>
      <c r="HU546" s="1161"/>
    </row>
    <row r="547" spans="2:229">
      <c r="J547" s="39"/>
      <c r="K547" s="39"/>
      <c r="L547" s="39"/>
      <c r="M547" s="39"/>
      <c r="DI547" s="39"/>
      <c r="DJ547" s="39"/>
      <c r="DK547" s="39"/>
      <c r="DL547" s="39"/>
    </row>
    <row r="548" spans="2:229">
      <c r="B548" s="28" t="s">
        <v>17</v>
      </c>
      <c r="C548" s="18"/>
      <c r="D548" s="18"/>
      <c r="E548" s="18"/>
      <c r="F548" s="18"/>
      <c r="G548" s="18"/>
      <c r="H548" s="18"/>
      <c r="I548" s="18"/>
      <c r="J548" s="26"/>
      <c r="K548" s="26"/>
      <c r="L548" s="26"/>
      <c r="M548" s="26"/>
      <c r="N548" s="22"/>
      <c r="O548" s="23"/>
      <c r="P548" s="22"/>
      <c r="Q548" s="23"/>
      <c r="R548" s="430"/>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3"/>
      <c r="DA548" s="28" t="s">
        <v>17</v>
      </c>
      <c r="DB548" s="18"/>
      <c r="DC548" s="18"/>
      <c r="DD548" s="18"/>
      <c r="DE548" s="18"/>
      <c r="DF548" s="18"/>
      <c r="DG548" s="18"/>
      <c r="DH548" s="18"/>
      <c r="DI548" s="26"/>
      <c r="DJ548" s="26"/>
      <c r="DK548" s="26"/>
      <c r="DL548" s="26"/>
    </row>
    <row r="549" spans="2:229">
      <c r="B549" s="1186" t="s">
        <v>276</v>
      </c>
      <c r="C549" s="1187"/>
      <c r="D549" s="1186" t="s">
        <v>277</v>
      </c>
      <c r="E549" s="1187"/>
      <c r="F549" s="1186" t="s">
        <v>278</v>
      </c>
      <c r="G549" s="1187"/>
      <c r="H549" s="1186" t="s">
        <v>279</v>
      </c>
      <c r="I549" s="1187"/>
      <c r="J549" s="1186" t="s">
        <v>280</v>
      </c>
      <c r="K549" s="1187"/>
      <c r="L549" s="1186" t="s">
        <v>281</v>
      </c>
      <c r="M549" s="1187"/>
      <c r="O549" s="32" t="s">
        <v>282</v>
      </c>
      <c r="P549" s="33" t="s">
        <v>283</v>
      </c>
      <c r="S549" s="1148" t="s">
        <v>284</v>
      </c>
      <c r="T549" s="1149"/>
      <c r="U549" s="1149"/>
      <c r="V549" s="1149"/>
      <c r="W549" s="1149"/>
      <c r="X549" s="1149"/>
      <c r="Y549" s="1149"/>
      <c r="Z549" s="1149"/>
      <c r="AA549" s="1149"/>
      <c r="AB549" s="1149"/>
      <c r="AC549" s="1149"/>
      <c r="AD549" s="1149"/>
      <c r="AE549" s="1149"/>
      <c r="AF549" s="1149"/>
      <c r="AG549" s="1149"/>
      <c r="AH549" s="1149"/>
      <c r="AI549" s="1149"/>
      <c r="AJ549" s="1149"/>
      <c r="AK549" s="1149"/>
      <c r="AL549" s="1149"/>
      <c r="AM549" s="1149"/>
      <c r="AN549" s="1149"/>
      <c r="AO549" s="1149"/>
      <c r="AP549" s="1149"/>
      <c r="AQ549" s="1149"/>
      <c r="AR549" s="1149"/>
      <c r="AS549" s="1149"/>
      <c r="AT549" s="1149"/>
      <c r="AU549" s="1149"/>
      <c r="AV549" s="1149"/>
      <c r="AW549" s="1149"/>
      <c r="AX549" s="1149"/>
      <c r="AY549" s="1149"/>
      <c r="AZ549" s="1149"/>
      <c r="BA549" s="1149"/>
      <c r="BB549" s="1150"/>
      <c r="DA549" s="1166" t="str">
        <f>IFERROR(IF(COUNT(Q553:Q578)&gt;0,IF($DN552&lt;8,"grey",B549),"grey"),B549)</f>
        <v>grey</v>
      </c>
      <c r="DB549" s="1167"/>
      <c r="DC549" s="1166" t="str">
        <f>IFERROR(IF(COUNT(Q553:Q578)&gt;0,IF($DN552&lt;8,"grey",D549),"grey"),D549)</f>
        <v>grey</v>
      </c>
      <c r="DD549" s="1167"/>
      <c r="DE549" s="1166" t="str">
        <f>IFERROR(IF(COUNT(Q553:Q578)&gt;0,IF($DN552&lt;8,"grey",F549),"grey"),F549)</f>
        <v>grey</v>
      </c>
      <c r="DF549" s="1167"/>
      <c r="DG549" s="1166" t="str">
        <f>IFERROR(IF(COUNT(Q553:Q578)&gt;0,IF($DN552&lt;8,"grey",H549),"grey"),H549)</f>
        <v>grey</v>
      </c>
      <c r="DH549" s="1167"/>
      <c r="DI549" s="1166" t="str">
        <f>IFERROR(IF(COUNT(Q553:Q578)&gt;0,IF($DN552&lt;8,"grey",J549),"grey"),J549)</f>
        <v>grey</v>
      </c>
      <c r="DJ549" s="1167"/>
      <c r="DK549" s="1166" t="str">
        <f>IFERROR(IF(COUNT(Q553:Q578)&gt;0,IF($DN552&lt;8,"grey",L549),"grey"),L549)</f>
        <v>grey</v>
      </c>
      <c r="DL549" s="1167"/>
      <c r="DV549" s="1172" t="s">
        <v>1288</v>
      </c>
      <c r="DW549" s="1173"/>
      <c r="DX549" s="1173"/>
      <c r="DY549" s="1173"/>
      <c r="DZ549" s="1173"/>
      <c r="EA549" s="1173"/>
      <c r="EB549" s="1173"/>
      <c r="EC549" s="1173"/>
      <c r="ED549" s="1173"/>
      <c r="EE549" s="1173"/>
      <c r="EF549" s="1173"/>
      <c r="EG549" s="1173"/>
      <c r="EH549" s="1173"/>
      <c r="EI549" s="1173"/>
      <c r="EJ549" s="1173"/>
      <c r="EK549" s="1173"/>
      <c r="EL549" s="1173"/>
      <c r="EM549" s="1173"/>
      <c r="EN549" s="1173"/>
      <c r="EO549" s="1173"/>
      <c r="EP549" s="1173"/>
      <c r="EQ549" s="1173"/>
      <c r="ER549" s="1173"/>
      <c r="ES549" s="1173"/>
      <c r="ET549" s="1173"/>
      <c r="EU549" s="1173"/>
      <c r="EV549" s="1173"/>
      <c r="EW549" s="1173"/>
      <c r="EX549" s="1173"/>
      <c r="EY549" s="1173"/>
      <c r="EZ549" s="1173"/>
      <c r="FA549" s="1173"/>
      <c r="FB549" s="1173"/>
      <c r="FC549" s="1173"/>
      <c r="FD549" s="1173"/>
      <c r="FE549" s="1173"/>
      <c r="FF549" s="429"/>
      <c r="FG549" s="429"/>
      <c r="FH549" s="429"/>
      <c r="FI549" s="429"/>
      <c r="FJ549" s="429"/>
      <c r="FK549" s="429"/>
      <c r="FL549" s="429"/>
      <c r="FM549" s="429"/>
      <c r="FN549" s="429"/>
      <c r="FO549" s="429"/>
      <c r="FP549" s="429"/>
      <c r="FQ549" s="429"/>
      <c r="FR549" s="429"/>
      <c r="FS549" s="429"/>
      <c r="FT549" s="429"/>
      <c r="FU549" s="429"/>
      <c r="FV549" s="429"/>
      <c r="FW549" s="429"/>
      <c r="FX549" s="429"/>
      <c r="FY549" s="429"/>
      <c r="FZ549" s="429"/>
      <c r="GA549" s="429"/>
      <c r="GB549" s="429"/>
      <c r="GC549" s="429"/>
      <c r="GE549" s="32"/>
      <c r="GF549" s="33"/>
      <c r="GI549" s="1148" t="s">
        <v>1290</v>
      </c>
      <c r="GJ549" s="1149"/>
      <c r="GK549" s="1149"/>
      <c r="GL549" s="1149"/>
      <c r="GM549" s="1149"/>
      <c r="GN549" s="1149"/>
      <c r="GO549" s="1149"/>
      <c r="GP549" s="1149"/>
      <c r="GQ549" s="1149"/>
      <c r="GR549" s="1149"/>
      <c r="GS549" s="1149"/>
      <c r="GT549" s="1149"/>
      <c r="GU549" s="1149"/>
      <c r="GV549" s="1149"/>
      <c r="GW549" s="1149"/>
      <c r="GX549" s="1149"/>
      <c r="GY549" s="1149"/>
      <c r="GZ549" s="1149"/>
      <c r="HA549" s="1149"/>
      <c r="HB549" s="1149"/>
      <c r="HC549" s="1149"/>
      <c r="HD549" s="1149"/>
      <c r="HE549" s="1149"/>
      <c r="HF549" s="1149"/>
      <c r="HG549" s="1149"/>
      <c r="HH549" s="1149"/>
      <c r="HI549" s="1149"/>
      <c r="HJ549" s="1149"/>
      <c r="HK549" s="1149"/>
      <c r="HL549" s="1149"/>
      <c r="HM549" s="1149"/>
      <c r="HN549" s="1149"/>
      <c r="HO549" s="1149"/>
      <c r="HP549" s="1149"/>
      <c r="HQ549" s="1149"/>
      <c r="HR549" s="1150"/>
    </row>
    <row r="550" spans="2:229">
      <c r="B550" s="34" t="s">
        <v>57</v>
      </c>
      <c r="C550" s="35"/>
      <c r="D550" s="34" t="s">
        <v>331</v>
      </c>
      <c r="E550" s="35"/>
      <c r="F550" s="34" t="s">
        <v>57</v>
      </c>
      <c r="G550" s="35"/>
      <c r="H550" s="34" t="s">
        <v>57</v>
      </c>
      <c r="I550" s="35"/>
      <c r="J550" s="34" t="s">
        <v>57</v>
      </c>
      <c r="K550" s="35"/>
      <c r="L550" s="34" t="s">
        <v>57</v>
      </c>
      <c r="M550" s="35"/>
      <c r="O550" s="36" t="str">
        <f>IF(SUM(Q552:Q578)&gt;0,DR550,"")</f>
        <v/>
      </c>
      <c r="P550" s="37">
        <f>COUNT(Q552:Q578)</f>
        <v>0</v>
      </c>
      <c r="S550" s="38">
        <v>1</v>
      </c>
      <c r="T550" s="38">
        <v>2</v>
      </c>
      <c r="U550" s="38">
        <v>3</v>
      </c>
      <c r="V550" s="38">
        <v>4</v>
      </c>
      <c r="W550" s="38">
        <v>5</v>
      </c>
      <c r="X550" s="38">
        <v>6</v>
      </c>
      <c r="Y550" s="38">
        <v>7</v>
      </c>
      <c r="Z550" s="38">
        <v>8</v>
      </c>
      <c r="AA550" s="38">
        <v>9</v>
      </c>
      <c r="AB550" s="38">
        <v>10</v>
      </c>
      <c r="AC550" s="38">
        <v>11</v>
      </c>
      <c r="AD550" s="38">
        <v>12</v>
      </c>
      <c r="AE550" s="38">
        <v>13</v>
      </c>
      <c r="AF550" s="38">
        <v>14</v>
      </c>
      <c r="AG550" s="38">
        <v>15</v>
      </c>
      <c r="AH550" s="38">
        <v>16</v>
      </c>
      <c r="AI550" s="38">
        <v>17</v>
      </c>
      <c r="AJ550" s="38">
        <v>18</v>
      </c>
      <c r="AK550" s="38">
        <v>19</v>
      </c>
      <c r="AL550" s="38">
        <v>20</v>
      </c>
      <c r="AM550" s="38">
        <v>21</v>
      </c>
      <c r="AN550" s="38">
        <v>22</v>
      </c>
      <c r="AO550" s="38">
        <v>23</v>
      </c>
      <c r="AP550" s="38">
        <v>24</v>
      </c>
      <c r="AQ550" s="38">
        <v>25</v>
      </c>
      <c r="AR550" s="38">
        <v>26</v>
      </c>
      <c r="AS550" s="38">
        <v>27</v>
      </c>
      <c r="AT550" s="38">
        <v>28</v>
      </c>
      <c r="AU550" s="38">
        <v>29</v>
      </c>
      <c r="AV550" s="38">
        <v>30</v>
      </c>
      <c r="AW550" s="38">
        <v>31</v>
      </c>
      <c r="AX550" s="38">
        <v>32</v>
      </c>
      <c r="AY550" s="38">
        <v>33</v>
      </c>
      <c r="AZ550" s="38">
        <v>34</v>
      </c>
      <c r="BA550" s="38">
        <v>35</v>
      </c>
      <c r="BB550" s="38">
        <v>36</v>
      </c>
      <c r="BP550" s="50" t="s">
        <v>589</v>
      </c>
      <c r="BQ550" s="52"/>
      <c r="BR550" s="50" t="s">
        <v>417</v>
      </c>
      <c r="BS550" s="52"/>
      <c r="BT550" s="50" t="s">
        <v>589</v>
      </c>
      <c r="BU550" s="52"/>
      <c r="BV550" s="50" t="s">
        <v>417</v>
      </c>
      <c r="BW550" s="52"/>
      <c r="BX550" s="50" t="s">
        <v>589</v>
      </c>
      <c r="BY550" s="52"/>
      <c r="BZ550" s="50" t="s">
        <v>417</v>
      </c>
      <c r="CA550" s="52"/>
      <c r="CB550" s="50" t="s">
        <v>589</v>
      </c>
      <c r="CC550" s="52"/>
      <c r="CD550" s="50" t="s">
        <v>417</v>
      </c>
      <c r="CE550" s="52"/>
      <c r="CF550" s="50" t="s">
        <v>589</v>
      </c>
      <c r="CG550" s="52"/>
      <c r="CH550" s="50" t="s">
        <v>417</v>
      </c>
      <c r="CI550" s="52"/>
      <c r="CJ550" s="50" t="s">
        <v>589</v>
      </c>
      <c r="CK550" s="52"/>
      <c r="CL550" s="50" t="s">
        <v>417</v>
      </c>
      <c r="CM550" s="52"/>
      <c r="DA550" s="34" t="str">
        <f>IF(DA549="grey","grey",IF(B550="","yellow",IF(COUNTIF($BG$6:$BG$39,B550)&gt;0,"","red")))</f>
        <v>grey</v>
      </c>
      <c r="DB550" s="35" t="str">
        <f ca="1">IF(DA549="grey","grey",IFERROR(IF(COUNTIF(INDIRECT(B550),SUBSTITUTE(C550,"*","~")),EU550,"red"),IF(AND(C550&lt;&gt;$BG$7,C550&lt;&gt;$BG$8,C550&lt;&gt;$BG$9,C550&lt;&gt;$BG$10,C550&lt;&gt;$BG$11,C550&lt;&gt;$BG$12,C550&lt;&gt;$BG$13),"grey",EU550)))</f>
        <v>grey</v>
      </c>
      <c r="DC550" s="34" t="str">
        <f>IF(DC549="grey","grey",IF(D550="","yellow",IF(COUNTIF($BG$6:$BG$39,D550)&gt;0,"","red")))</f>
        <v>grey</v>
      </c>
      <c r="DD550" s="35" t="str">
        <f ca="1">IF(DC549="grey","grey",IFERROR(IF(COUNTIF(INDIRECT(D550),SUBSTITUTE(E550,"*","~")),EW550,"red"),IF(AND(E550&lt;&gt;$BG$7,E550&lt;&gt;$BG$8,E550&lt;&gt;$BG$9,E550&lt;&gt;$BG$10,E550&lt;&gt;$BG$11,E550&lt;&gt;$BG$12,E550&lt;&gt;$BG$13),"grey",EW550)))</f>
        <v>grey</v>
      </c>
      <c r="DE550" s="34" t="str">
        <f>IF(DE549="grey","grey",IF(F550="","yellow",IF(COUNTIF($BG$6:$BG$39,F550)&gt;0,"","red")))</f>
        <v>grey</v>
      </c>
      <c r="DF550" s="35" t="str">
        <f ca="1">IF(DE549="grey","grey",IFERROR(IF(COUNTIF(INDIRECT(F550),SUBSTITUTE(G550,"*","~")),EY550,"red"),IF(AND(G550&lt;&gt;$BG$7,G550&lt;&gt;$BG$8,G550&lt;&gt;$BG$9,G550&lt;&gt;$BG$10,G550&lt;&gt;$BG$11,G550&lt;&gt;$BG$12,G550&lt;&gt;$BG$13),"grey",EY550)))</f>
        <v>grey</v>
      </c>
      <c r="DG550" s="34" t="str">
        <f>IF(DG549="grey","grey",IF(H550="","yellow",IF(COUNTIF($BG$6:$BG$39,H550)&gt;0,"","red")))</f>
        <v>grey</v>
      </c>
      <c r="DH550" s="35" t="str">
        <f ca="1">IF(DG549="grey","grey",IFERROR(IF(COUNTIF(INDIRECT(H550),SUBSTITUTE(I550,"*","~")),FA550,"red"),IF(AND(I550&lt;&gt;$BG$7,I550&lt;&gt;$BG$8,I550&lt;&gt;$BG$9,I550&lt;&gt;$BG$10,I550&lt;&gt;$BG$11,I550&lt;&gt;$BG$12,I550&lt;&gt;$BG$13),"grey",FA550)))</f>
        <v>grey</v>
      </c>
      <c r="DI550" s="34" t="str">
        <f>IF(DI549="grey","grey",IF(J550="","yellow",IF(COUNTIF($BG$6:$BG$39,J550)&gt;0,"","red")))</f>
        <v>grey</v>
      </c>
      <c r="DJ550" s="35" t="str">
        <f ca="1">IF(DI549="grey","grey",IFERROR(IF(COUNTIF(INDIRECT(J550),SUBSTITUTE(K550,"*","~")),FC550,"red"),IF(AND(K550&lt;&gt;$BG$7,K550&lt;&gt;$BG$8,K550&lt;&gt;$BG$9,K550&lt;&gt;$BG$10,K550&lt;&gt;$BG$11,K550&lt;&gt;$BG$12,K550&lt;&gt;$BG$13),"grey",FC550)))</f>
        <v>grey</v>
      </c>
      <c r="DK550" s="34" t="str">
        <f>IF(DK549="grey","grey",IF(L550="","yellow",IF(COUNTIF($BG$6:$BG$39,L550)&gt;0,"","red")))</f>
        <v>grey</v>
      </c>
      <c r="DL550" s="35" t="str">
        <f ca="1">IF(DK549="grey","grey",IFERROR(IF(COUNTIF(INDIRECT(L550),SUBSTITUTE(M550,"*","~")),FE550,"red"),IF(AND(M550&lt;&gt;$BG$7,M550&lt;&gt;$BG$8,M550&lt;&gt;$BG$9,M550&lt;&gt;$BG$10,M550&lt;&gt;$BG$11,M550&lt;&gt;$BG$12,M550&lt;&gt;$BG$13),"grey",FE550)))</f>
        <v>grey</v>
      </c>
      <c r="DR550" s="22" t="str">
        <f>IF(P550&gt;0,DR546+1,"")</f>
        <v/>
      </c>
      <c r="DS550" s="396"/>
      <c r="DV550" s="34" t="str">
        <f>CONCATENATE(B550,C550)</f>
        <v>未使用</v>
      </c>
      <c r="DW550" s="35"/>
      <c r="DX550" s="34" t="str">
        <f>CONCATENATE(D550,E550)</f>
        <v>未使用</v>
      </c>
      <c r="DY550" s="35"/>
      <c r="DZ550" s="34" t="str">
        <f>CONCATENATE(F550,G550)</f>
        <v>未使用</v>
      </c>
      <c r="EA550" s="35"/>
      <c r="EB550" s="34" t="str">
        <f>CONCATENATE(H550,I550)</f>
        <v>未使用</v>
      </c>
      <c r="EC550" s="35"/>
      <c r="ED550" s="34" t="str">
        <f>CONCATENATE(J550,K550)</f>
        <v>未使用</v>
      </c>
      <c r="EE550" s="35"/>
      <c r="EF550" s="34" t="str">
        <f>CONCATENATE(L550,M550)</f>
        <v>未使用</v>
      </c>
      <c r="EG550" s="35"/>
      <c r="EH550" s="22">
        <f>COUNTIF($DV$6:$EG$34,DV550)</f>
        <v>18</v>
      </c>
      <c r="EJ550" s="22">
        <f>COUNTIF($DV$6:$EG$34,DX550)</f>
        <v>18</v>
      </c>
      <c r="EL550" s="22">
        <f>COUNTIF($DV$6:$EG$34,DZ550)</f>
        <v>18</v>
      </c>
      <c r="EN550" s="22">
        <f>COUNTIF($DV$6:$EG$34,EB550)</f>
        <v>18</v>
      </c>
      <c r="EP550" s="22">
        <f>COUNTIF($DV$6:$EG$34,ED550)</f>
        <v>18</v>
      </c>
      <c r="ER550" s="22">
        <f>COUNTIF($DV$6:$EG$34,EF550)</f>
        <v>18</v>
      </c>
      <c r="ET550" s="34" t="str">
        <f>IF(DV550="未使用","",IF(EH550&lt;2,"","red"))</f>
        <v/>
      </c>
      <c r="EU550" s="35" t="str">
        <f>IF(B550="ボックスキー","",IF(C550="","red",FS550))</f>
        <v>red</v>
      </c>
      <c r="EV550" s="34" t="str">
        <f>IF(DX550="未使用","",IF(EJ550&lt;2,"","red"))</f>
        <v/>
      </c>
      <c r="EW550" s="35" t="str">
        <f>IF(D550="ボックスキー","",IF(E550="","red",FU550))</f>
        <v>red</v>
      </c>
      <c r="EX550" s="34" t="str">
        <f>IF(DZ550="未使用","",IF(EL550&lt;2,"","red"))</f>
        <v/>
      </c>
      <c r="EY550" s="35" t="str">
        <f>IF(F550="ボックスキー","",IF(G550="","red",FW550))</f>
        <v>red</v>
      </c>
      <c r="EZ550" s="34" t="str">
        <f>IF(EB550="未使用","",IF(EN550&lt;2,"","red"))</f>
        <v/>
      </c>
      <c r="FA550" s="35" t="str">
        <f>IF(H550="ボックスキー","",IF(I550="","red",FY550))</f>
        <v>red</v>
      </c>
      <c r="FB550" s="34" t="str">
        <f>IF(ED550="未使用","",IF(EP550&lt;2,"","red"))</f>
        <v/>
      </c>
      <c r="FC550" s="35" t="str">
        <f>IF(J550="ボックスキー","",IF(K550="","red",GA550))</f>
        <v>red</v>
      </c>
      <c r="FD550" s="34" t="str">
        <f>IF(EF550="未使用","",IF(ER550&lt;2,"","red"))</f>
        <v/>
      </c>
      <c r="FE550" s="35" t="str">
        <f>IF(L550="ボックスキー","",IF(M550="","red",GC550))</f>
        <v>red</v>
      </c>
      <c r="FF550" s="419"/>
      <c r="FG550" s="419"/>
      <c r="FH550" s="419"/>
      <c r="FI550" s="419"/>
      <c r="FJ550" s="419"/>
      <c r="FK550" s="419"/>
      <c r="FL550" s="419"/>
      <c r="FM550" s="419"/>
      <c r="FN550" s="419"/>
      <c r="FO550" s="419"/>
      <c r="FP550" s="419"/>
      <c r="FQ550" s="419"/>
      <c r="FR550" s="34"/>
      <c r="FS550" s="35" t="str">
        <f>IF(B550=$FG$6,INDEX($FG$7:$FG$18,C550),IF(B550=$FH$6,INDEX($FH$7:$FH$12,C550),IF(B550=$FI$6,INDEX($FI$7:$FI$18,C550),IF(B550=$FJ$6,INDEX($FJ$7:$FJ$56,C550),"none"))))</f>
        <v>none</v>
      </c>
      <c r="FT550" s="34"/>
      <c r="FU550" s="35" t="str">
        <f>IF(D550=$FG$6,INDEX($FG$7:$FG$18,E550),IF(D550=$FH$6,INDEX($FH$7:$FH$12,E550),IF(D550=$FI$6,INDEX($FI$7:$FI$18,E550),IF(D550=$FJ$6,INDEX($FJ$7:$FJ$56,E550),"none"))))</f>
        <v>none</v>
      </c>
      <c r="FV550" s="34"/>
      <c r="FW550" s="35" t="str">
        <f>IF(F550=$FG$6,INDEX($FG$7:$FG$18,G550),IF(F550=$FH$6,INDEX($FH$7:$FH$12,G550),IF(F550=$FI$6,INDEX($FI$7:$FI$18,G550),IF(F550=$FJ$6,INDEX($FJ$7:$FJ$56,G550),"none"))))</f>
        <v>none</v>
      </c>
      <c r="FX550" s="34"/>
      <c r="FY550" s="35" t="str">
        <f>IF(H550=$FG$6,INDEX($FG$7:$FG$18,I550),IF(H550=$FH$6,INDEX($FH$7:$FH$12,I550),IF(H550=$FI$6,INDEX($FI$7:$FI$18,I550),IF(H550=$FJ$6,INDEX($FJ$7:$FJ$56,I550),"none"))))</f>
        <v>none</v>
      </c>
      <c r="FZ550" s="34"/>
      <c r="GA550" s="35" t="str">
        <f>IF(J550=$FG$6,INDEX($FG$7:$FG$18,K550),IF(J550=$FH$6,INDEX($FH$7:$FH$12,K550),IF(J550=$FI$6,INDEX($FI$7:$FI$18,K550),IF(J550=$FJ$6,INDEX($FJ$7:$FJ$56,K550),"none"))))</f>
        <v>none</v>
      </c>
      <c r="GB550" s="34"/>
      <c r="GC550" s="35" t="str">
        <f>IF(L550=$FG$6,INDEX($FG$7:$FG$18,M550),IF(L550=$FH$6,INDEX($FH$7:$FH$12,M550),IF(L550=$FI$6,INDEX($FI$7:$FI$18,M550),IF(L550=$FJ$6,INDEX($FJ$7:$FJ$56,M550),"none"))))</f>
        <v>none</v>
      </c>
      <c r="GE550" s="36" t="str">
        <f>IF(COUNTIF($GG553:$GG578,"grey")=13,"grey","")</f>
        <v>grey</v>
      </c>
      <c r="GF550" s="36" t="str">
        <f>IF(COUNTIF($GG553:$GG578,"grey")=13,"grey","")</f>
        <v>grey</v>
      </c>
      <c r="GI550" s="686" t="str">
        <f>IFERROR(IF(COUNT($Q553:$Q578)&gt;0,IF($DN552&lt;8,"grey",B549),"grey"),B549)</f>
        <v>grey</v>
      </c>
      <c r="GJ550" s="686" t="str">
        <f>IFERROR(IF(COUNT($Q553:$Q578)&gt;0,IF($DN552&lt;8,"grey",D549),"grey"),D549)</f>
        <v>grey</v>
      </c>
      <c r="GK550" s="686" t="str">
        <f>IFERROR(IF(COUNT($Q553:$Q578)&gt;0,IF($DN552&lt;8,"grey",F549),"grey"),F549)</f>
        <v>grey</v>
      </c>
      <c r="GL550" s="686" t="str">
        <f>IFERROR(IF(COUNT($Q553:$Q578)&gt;0,IF($DN552&lt;8,"grey",H549),"grey"),H549)</f>
        <v>grey</v>
      </c>
      <c r="GM550" s="686" t="str">
        <f>IFERROR(IF(COUNT($Q553:$Q578)&gt;0,IF($DN552&lt;8,"grey",J549),"grey"),J549)</f>
        <v>grey</v>
      </c>
      <c r="GN550" s="686" t="str">
        <f>IFERROR(IF(COUNT($Q553:$Q578)&gt;0,IF($DN552&lt;8,"grey",L549),"grey"),L549)</f>
        <v>grey</v>
      </c>
      <c r="GO550" s="686" t="str">
        <f>IFERROR(IF(COUNT($Q553:$Q578)&gt;0,IF($DN552&lt;8,"grey",B554),"grey"),B554)</f>
        <v>grey</v>
      </c>
      <c r="GP550" s="686" t="str">
        <f>IFERROR(IF(COUNT($Q553:$Q578)&gt;0,IF($DN552&lt;8,"grey",D554),"grey"),D554)</f>
        <v>grey</v>
      </c>
      <c r="GQ550" s="686" t="str">
        <f>IFERROR(IF(COUNT($Q553:$Q578)&gt;0,IF($DN552&lt;18,"grey",F554),"grey"),F554)</f>
        <v>grey</v>
      </c>
      <c r="GR550" s="686" t="str">
        <f>IFERROR(IF(COUNT($Q553:$Q578)&gt;0,IF($DN552&lt;18,"grey",H554),"grey"),H554)</f>
        <v>grey</v>
      </c>
      <c r="GS550" s="686" t="str">
        <f>IFERROR(IF(COUNT($Q553:$Q578)&gt;0,IF($DN552&lt;18,"grey",J554),"grey"),J554)</f>
        <v>grey</v>
      </c>
      <c r="GT550" s="686" t="str">
        <f>IFERROR(IF(COUNT($Q553:$Q578)&gt;0,IF($DN552&lt;18,"grey",L554),"grey"),L554)</f>
        <v>grey</v>
      </c>
      <c r="GU550" s="686" t="str">
        <f>IFERROR(IF(COUNT($Q553:$Q578)&gt;0,IF($DN552&lt;18,"grey",B559),"grey"),B559)</f>
        <v>grey</v>
      </c>
      <c r="GV550" s="686" t="str">
        <f>IFERROR(IF(COUNT($Q553:$Q578)&gt;0,IF($DN552&lt;18,"grey",D559),"grey"),D559)</f>
        <v>grey</v>
      </c>
      <c r="GW550" s="686" t="str">
        <f>IFERROR(IF(COUNT($Q553:$Q578)&gt;0,IF($DN552&lt;18,"grey",F559),"grey"),F559)</f>
        <v>grey</v>
      </c>
      <c r="GX550" s="686" t="str">
        <f>IFERROR(IF(COUNT($Q553:$Q578)&gt;0,IF($DN552&lt;18,"grey",H559),"grey"),H559)</f>
        <v>grey</v>
      </c>
      <c r="GY550" s="686" t="str">
        <f>IFERROR(IF(COUNT($Q553:$Q578)&gt;0,IF($DN552&lt;18,"grey",J559),"grey"),J559)</f>
        <v>grey</v>
      </c>
      <c r="GZ550" s="686" t="str">
        <f>IFERROR(IF(COUNT($Q553:$Q578)&gt;0,IF($DN552&lt;18,"grey",L559),"grey"),L559)</f>
        <v>grey</v>
      </c>
      <c r="HA550" s="686" t="str">
        <f>IFERROR(IF(COUNT($Q553:$Q578)&gt;0,IF($DN552&lt;24,"grey",B564),"grey"),B564)</f>
        <v>grey</v>
      </c>
      <c r="HB550" s="686" t="str">
        <f>IFERROR(IF(COUNT($Q553:$Q578)&gt;0,IF($DN552&lt;24,"grey",D564),"grey"),D564)</f>
        <v>grey</v>
      </c>
      <c r="HC550" s="686" t="str">
        <f>IFERROR(IF(COUNT($Q553:$Q578)&gt;0,IF($DN552&lt;24,"grey",F564),"grey"),F564)</f>
        <v>grey</v>
      </c>
      <c r="HD550" s="686" t="str">
        <f>IFERROR(IF(COUNT($Q553:$Q578)&gt;0,IF($DN552&lt;24,"grey",H564),"grey"),H564)</f>
        <v>grey</v>
      </c>
      <c r="HE550" s="686" t="str">
        <f>IFERROR(IF(COUNT($Q553:$Q578)&gt;0,IF($DN552&lt;24,"grey",J564),"grey"),J564)</f>
        <v>grey</v>
      </c>
      <c r="HF550" s="686" t="str">
        <f>IFERROR(IF(COUNT($Q553:$Q578)&gt;0,IF($DN552&lt;24,"grey",L564),"grey"),L564)</f>
        <v>grey</v>
      </c>
      <c r="HG550" s="686" t="str">
        <f>IFERROR(IF(COUNT($Q553:$Q578)&gt;0,IF($DN552&lt;36,"grey",B569),"grey"),B569)</f>
        <v>grey</v>
      </c>
      <c r="HH550" s="686" t="str">
        <f>IFERROR(IF(COUNT($Q553:$Q578)&gt;0,IF($DN552&lt;36,"grey",D569),"grey"),D569)</f>
        <v>grey</v>
      </c>
      <c r="HI550" s="686" t="str">
        <f>IFERROR(IF(COUNT($Q553:$Q578)&gt;0,IF($DN552&lt;36,"grey",F569),"grey"),F569)</f>
        <v>grey</v>
      </c>
      <c r="HJ550" s="686" t="str">
        <f>IFERROR(IF(COUNT($Q553:$Q578)&gt;0,IF($DN552&lt;36,"grey",H569),"grey"),H569)</f>
        <v>grey</v>
      </c>
      <c r="HK550" s="686" t="str">
        <f>IFERROR(IF(COUNT($Q553:$Q578)&gt;0,IF($DN552&lt;36,"grey",J569),"grey"),J569)</f>
        <v>grey</v>
      </c>
      <c r="HL550" s="686" t="str">
        <f>IFERROR(IF(COUNT($Q553:$Q578)&gt;0,IF($DN552&lt;36,"grey",L569),"grey"),L569)</f>
        <v>grey</v>
      </c>
      <c r="HM550" s="686" t="str">
        <f>IFERROR(IF(COUNT($Q553:$Q578)&gt;0,IF($DN552&lt;36,"grey",B574),"grey"),B574)</f>
        <v>grey</v>
      </c>
      <c r="HN550" s="686" t="str">
        <f>IFERROR(IF(COUNT($Q553:$Q578)&gt;0,IF($DN552&lt;36,"grey",D574),"grey"),D574)</f>
        <v>grey</v>
      </c>
      <c r="HO550" s="686" t="str">
        <f>IFERROR(IF(COUNT($Q553:$Q578)&gt;0,IF($DN552&lt;36,"grey",F574),"grey"),F574)</f>
        <v>grey</v>
      </c>
      <c r="HP550" s="686" t="str">
        <f>IFERROR(IF(COUNT($Q553:$Q578)&gt;0,IF($DN552&lt;36,"grey",H574),"grey"),H574)</f>
        <v>grey</v>
      </c>
      <c r="HQ550" s="686" t="str">
        <f>IFERROR(IF(COUNT($Q553:$Q578)&gt;0,IF($DN552&lt;36,"grey",J574),"grey"),J574)</f>
        <v>grey</v>
      </c>
      <c r="HR550" s="686" t="str">
        <f>IFERROR(IF(COUNT($Q553:$Q578)&gt;0,IF($DN552&lt;36,"grey",L574),"grey"),L574)</f>
        <v>grey</v>
      </c>
    </row>
    <row r="551" spans="2:229">
      <c r="B551" s="1175" t="str">
        <f>IFERROR(INDEX($DV:$DV,ROW()),"")&amp;""</f>
        <v/>
      </c>
      <c r="C551" s="1176"/>
      <c r="D551" s="1177" t="str">
        <f>IFERROR(INDEX($DX:$DX,ROW()),"")&amp;""</f>
        <v/>
      </c>
      <c r="E551" s="1176"/>
      <c r="F551" s="1175" t="str">
        <f>IFERROR(INDEX($DZ:$DZ,ROW()),"")&amp;""</f>
        <v/>
      </c>
      <c r="G551" s="1176"/>
      <c r="H551" s="1175" t="str">
        <f>IFERROR(INDEX($EB:$EB,ROW()),"")&amp;""</f>
        <v/>
      </c>
      <c r="I551" s="1176"/>
      <c r="J551" s="1175" t="str">
        <f>IFERROR(INDEX($ED:$ED,ROW()),"")&amp;""</f>
        <v/>
      </c>
      <c r="K551" s="1176"/>
      <c r="L551" s="1175" t="str">
        <f>IFERROR(INDEX($EF:$EF,ROW()),"")&amp;""</f>
        <v/>
      </c>
      <c r="M551" s="1176"/>
      <c r="O551" s="1170" t="s">
        <v>285</v>
      </c>
      <c r="P551" s="1170" t="s">
        <v>286</v>
      </c>
      <c r="Q551" s="1168" t="s">
        <v>287</v>
      </c>
      <c r="R551" s="1170" t="s">
        <v>288</v>
      </c>
      <c r="S551" s="1157" t="s">
        <v>1373</v>
      </c>
      <c r="T551" s="1158"/>
      <c r="U551" s="1158"/>
      <c r="V551" s="1158"/>
      <c r="W551" s="1158"/>
      <c r="X551" s="1158"/>
      <c r="Y551" s="1158"/>
      <c r="Z551" s="1158"/>
      <c r="AA551" s="1158"/>
      <c r="AB551" s="1158"/>
      <c r="AC551" s="1158"/>
      <c r="AD551" s="1158"/>
      <c r="AE551" s="1158"/>
      <c r="AF551" s="1158"/>
      <c r="AG551" s="1158"/>
      <c r="AH551" s="1158"/>
      <c r="AI551" s="1158"/>
      <c r="AJ551" s="1158"/>
      <c r="AK551" s="1158"/>
      <c r="AL551" s="1158"/>
      <c r="AM551" s="1158"/>
      <c r="AN551" s="1158"/>
      <c r="AO551" s="1158"/>
      <c r="AP551" s="1158"/>
      <c r="AQ551" s="1158"/>
      <c r="AR551" s="1158"/>
      <c r="AS551" s="1158"/>
      <c r="AT551" s="1158"/>
      <c r="AU551" s="1158"/>
      <c r="AV551" s="1158"/>
      <c r="AW551" s="1158"/>
      <c r="AX551" s="1158"/>
      <c r="AY551" s="1158"/>
      <c r="AZ551" s="1158"/>
      <c r="BA551" s="1158"/>
      <c r="BB551" s="1159"/>
      <c r="BC551" s="1188" t="s">
        <v>1371</v>
      </c>
      <c r="BD551" s="1170" t="s">
        <v>584</v>
      </c>
      <c r="BE551" s="1168" t="s">
        <v>290</v>
      </c>
      <c r="BP551" s="50" t="e">
        <f>INDEX(番号!$CA$5:$CB$44,C550,2)</f>
        <v>#VALUE!</v>
      </c>
      <c r="BQ551" s="50" t="str">
        <f>IF(C550="","",IF(BP551="",INDEX(番号!$CA$44:$CB549,C550,2),BP551))</f>
        <v/>
      </c>
      <c r="BR551" s="50" t="e">
        <f>INDEX(番号!$CC$5:$CE$52,C550,3)</f>
        <v>#VALUE!</v>
      </c>
      <c r="BS551" s="50" t="str">
        <f>IF(C550="","",IF(BR551="0",INDEX(番号!$CC$5:$CE$52,C550,2),BR551))&amp;""</f>
        <v/>
      </c>
      <c r="BT551" s="50" t="e">
        <f>INDEX(番号!$CA$5:$CB$44,E550,2)</f>
        <v>#VALUE!</v>
      </c>
      <c r="BU551" s="50" t="str">
        <f>IF(E550="","",IF(BT551="",INDEX(番号!$CA$44:$CB549,E550,2),BT551))&amp;""</f>
        <v/>
      </c>
      <c r="BV551" s="50" t="e">
        <f>INDEX(番号!$CC$5:$CE$52,E550,3)</f>
        <v>#VALUE!</v>
      </c>
      <c r="BW551" s="50" t="str">
        <f>IF(E550="","",IF(BV551="0",INDEX(番号!$CC$5:$CE$52,E550,2),BV551))&amp;""</f>
        <v/>
      </c>
      <c r="BX551" s="50" t="e">
        <f>INDEX(番号!$CA$5:$CB$44,G550,2)</f>
        <v>#VALUE!</v>
      </c>
      <c r="BY551" s="50" t="str">
        <f>IF(G550="","",IF(BX551="",INDEX(番号!$CA$44:$CB549,G550,2),BX551))&amp;""</f>
        <v/>
      </c>
      <c r="BZ551" s="50" t="e">
        <f>INDEX(番号!$CC$5:$CE$52,G550,3)</f>
        <v>#VALUE!</v>
      </c>
      <c r="CA551" s="50" t="str">
        <f>IF(G550="","",IF(BZ551="0",INDEX(番号!$CC$5:$CE$52,G550,2),BZ551))&amp;""</f>
        <v/>
      </c>
      <c r="CB551" s="50" t="e">
        <f>INDEX(番号!$CA$5:$CB$44,I550,2)</f>
        <v>#VALUE!</v>
      </c>
      <c r="CC551" s="50" t="str">
        <f>IF(I550="","",IF(CB551="",INDEX(番号!$CA$44:$CB549,I550,2),CB551))&amp;""</f>
        <v/>
      </c>
      <c r="CD551" s="50" t="e">
        <f>INDEX(番号!$CC$5:$CE$52,I550,3)</f>
        <v>#VALUE!</v>
      </c>
      <c r="CE551" s="50" t="str">
        <f>IF(I550="","",IF(CD551="0",INDEX(番号!$CC$5:$CE$52,I550,2),CD551))&amp;""</f>
        <v/>
      </c>
      <c r="CF551" s="50" t="e">
        <f>INDEX(番号!$CA$5:$CB$44,K550,2)</f>
        <v>#VALUE!</v>
      </c>
      <c r="CG551" s="50" t="str">
        <f>IF(K550="","",IF(CF551="",INDEX(番号!$CA$5:$CB$44,K550,1),CF551))&amp;""</f>
        <v/>
      </c>
      <c r="CH551" s="50" t="e">
        <f>INDEX(番号!$CC$5:$CE$52,K550,3)</f>
        <v>#VALUE!</v>
      </c>
      <c r="CI551" s="50" t="str">
        <f>IF(K550="","",IF(CH551="0",INDEX(番号!$CC$5:$CE$52,K550,2),CH551))&amp;""</f>
        <v/>
      </c>
      <c r="CJ551" s="50" t="e">
        <f>INDEX(番号!$CA$5:$CB$44,M550,2)</f>
        <v>#VALUE!</v>
      </c>
      <c r="CK551" s="50" t="str">
        <f>IF(M550="","",IF(CJ551="",INDEX(番号!$CA$5:$CB$44,M550,1),CJ551))&amp;""</f>
        <v/>
      </c>
      <c r="CL551" s="50" t="e">
        <f>INDEX(番号!$CC$5:$CE$52,M550,3)</f>
        <v>#VALUE!</v>
      </c>
      <c r="CM551" s="50" t="str">
        <f>IF(M550="","",IF(CL551="0",INDEX(番号!$CC$5:$CE$52,M550,2),CL551))&amp;""</f>
        <v/>
      </c>
      <c r="DA551" s="1153" t="str">
        <f>IF(DA549="grey","grey","")</f>
        <v>grey</v>
      </c>
      <c r="DB551" s="1154"/>
      <c r="DC551" s="1153" t="str">
        <f>IF(DC549="grey","grey","")</f>
        <v>grey</v>
      </c>
      <c r="DD551" s="1154"/>
      <c r="DE551" s="1153" t="str">
        <f>IF(DE549="grey","grey","")</f>
        <v>grey</v>
      </c>
      <c r="DF551" s="1154"/>
      <c r="DG551" s="1153" t="str">
        <f>IF(DG549="grey","grey","")</f>
        <v>grey</v>
      </c>
      <c r="DH551" s="1154"/>
      <c r="DI551" s="1153" t="str">
        <f>IF(DI549="grey","grey","")</f>
        <v>grey</v>
      </c>
      <c r="DJ551" s="1154"/>
      <c r="DK551" s="1153" t="str">
        <f>IF(DK549="grey","grey","")</f>
        <v>grey</v>
      </c>
      <c r="DL551" s="1154"/>
      <c r="DS551" s="396"/>
      <c r="DV551" s="1153" t="str">
        <f>IF(B550="DK",BQ551,IF(B550="NK",BS551,""))</f>
        <v/>
      </c>
      <c r="DW551" s="1154"/>
      <c r="DX551" s="1155" t="str">
        <f>IF(D550="DK",BU551,IF(D550="NK",BW551,""))</f>
        <v/>
      </c>
      <c r="DY551" s="1156"/>
      <c r="DZ551" s="1155" t="str">
        <f>IF(F550="DK",BY551,IF(F550="NK",CA551,""))</f>
        <v/>
      </c>
      <c r="EA551" s="1156"/>
      <c r="EB551" s="1155" t="str">
        <f>IF(H550="DK",CC551,IF(H550="NK",CE551,""))</f>
        <v/>
      </c>
      <c r="EC551" s="1156"/>
      <c r="ED551" s="1155" t="str">
        <f>IF(J550="DK",CG551,IF(J550="NK",CI551,""))</f>
        <v/>
      </c>
      <c r="EE551" s="1156"/>
      <c r="EF551" s="1155" t="str">
        <f>IF(L550="DK",CK551,IF(L550="NK",CM551,""))</f>
        <v/>
      </c>
      <c r="EG551" s="1156"/>
      <c r="ET551" s="1153"/>
      <c r="EU551" s="1154"/>
      <c r="EV551" s="1153"/>
      <c r="EW551" s="1154"/>
      <c r="EX551" s="1153"/>
      <c r="EY551" s="1154"/>
      <c r="EZ551" s="1153"/>
      <c r="FA551" s="1154"/>
      <c r="FB551" s="1153"/>
      <c r="FC551" s="1154"/>
      <c r="FD551" s="1153"/>
      <c r="FE551" s="1154"/>
      <c r="FF551" s="411"/>
      <c r="FG551" s="411"/>
      <c r="FH551" s="411"/>
      <c r="FI551" s="411"/>
      <c r="FJ551" s="411"/>
      <c r="FK551" s="411"/>
      <c r="FL551" s="411"/>
      <c r="FM551" s="411"/>
      <c r="FN551" s="411"/>
      <c r="FO551" s="411"/>
      <c r="FP551" s="411"/>
      <c r="FQ551" s="411"/>
      <c r="FR551" s="1153"/>
      <c r="FS551" s="1154"/>
      <c r="FT551" s="1153"/>
      <c r="FU551" s="1154"/>
      <c r="FV551" s="1153"/>
      <c r="FW551" s="1154"/>
      <c r="FX551" s="1153"/>
      <c r="FY551" s="1154"/>
      <c r="FZ551" s="1153"/>
      <c r="GA551" s="1154"/>
      <c r="GB551" s="1153"/>
      <c r="GC551" s="1154"/>
      <c r="GE551" s="1170" t="s">
        <v>285</v>
      </c>
      <c r="GF551" s="1170" t="s">
        <v>286</v>
      </c>
      <c r="GG551" s="1168" t="s">
        <v>287</v>
      </c>
      <c r="GH551" s="1170" t="s">
        <v>288</v>
      </c>
      <c r="GI551" s="1145"/>
      <c r="GJ551" s="1146"/>
      <c r="GK551" s="1146"/>
      <c r="GL551" s="1146"/>
      <c r="GM551" s="1146"/>
      <c r="GN551" s="1146"/>
      <c r="GO551" s="1146"/>
      <c r="GP551" s="1146"/>
      <c r="GQ551" s="1146"/>
      <c r="GR551" s="1146"/>
      <c r="GS551" s="1146"/>
      <c r="GT551" s="1146"/>
      <c r="GU551" s="1146"/>
      <c r="GV551" s="1146"/>
      <c r="GW551" s="1146"/>
      <c r="GX551" s="1146"/>
      <c r="GY551" s="1146"/>
      <c r="GZ551" s="1146"/>
      <c r="HA551" s="1146"/>
      <c r="HB551" s="1146"/>
      <c r="HC551" s="1146"/>
      <c r="HD551" s="1146"/>
      <c r="HE551" s="1146"/>
      <c r="HF551" s="1146"/>
      <c r="HG551" s="1146"/>
      <c r="HH551" s="1146"/>
      <c r="HI551" s="1146"/>
      <c r="HJ551" s="1146"/>
      <c r="HK551" s="1146"/>
      <c r="HL551" s="1146"/>
      <c r="HM551" s="1146"/>
      <c r="HN551" s="1146"/>
      <c r="HO551" s="1146"/>
      <c r="HP551" s="1146"/>
      <c r="HQ551" s="1146"/>
      <c r="HR551" s="1147"/>
      <c r="HS551" s="1168"/>
      <c r="HT551" s="1170"/>
      <c r="HU551" s="1168"/>
    </row>
    <row r="552" spans="2:229">
      <c r="B552" s="1175" t="str">
        <f>IFERROR(INDEX($DV:$DV,ROW()),"")&amp;""</f>
        <v/>
      </c>
      <c r="C552" s="1176"/>
      <c r="D552" s="1177" t="str">
        <f>IFERROR(INDEX($DX:$DX,ROW()),"")&amp;""</f>
        <v/>
      </c>
      <c r="E552" s="1176"/>
      <c r="F552" s="1175" t="str">
        <f>IFERROR(INDEX($DZ:$DZ,ROW()),"")&amp;""</f>
        <v/>
      </c>
      <c r="G552" s="1176"/>
      <c r="H552" s="1175" t="str">
        <f>IFERROR(INDEX($EB:$EB,ROW()),"")&amp;""</f>
        <v/>
      </c>
      <c r="I552" s="1176"/>
      <c r="J552" s="1175" t="str">
        <f>IFERROR(INDEX($ED:$ED,ROW()),"")&amp;""</f>
        <v/>
      </c>
      <c r="K552" s="1176"/>
      <c r="L552" s="1175" t="str">
        <f>IFERROR(INDEX($EF:$EF,ROW()),"")&amp;""</f>
        <v/>
      </c>
      <c r="M552" s="1176"/>
      <c r="O552" s="1171"/>
      <c r="P552" s="1171"/>
      <c r="Q552" s="1169"/>
      <c r="R552" s="1171"/>
      <c r="S552" s="1189" t="s">
        <v>1375</v>
      </c>
      <c r="T552" s="1190"/>
      <c r="U552" s="1190"/>
      <c r="V552" s="1190"/>
      <c r="W552" s="1190"/>
      <c r="X552" s="1190"/>
      <c r="Y552" s="1190"/>
      <c r="Z552" s="1190"/>
      <c r="AA552" s="1190"/>
      <c r="AB552" s="1190"/>
      <c r="AC552" s="1190"/>
      <c r="AD552" s="1190"/>
      <c r="AE552" s="1190"/>
      <c r="AF552" s="1190"/>
      <c r="AG552" s="1190"/>
      <c r="AH552" s="1190"/>
      <c r="AI552" s="1190"/>
      <c r="AJ552" s="1190"/>
      <c r="AK552" s="1190"/>
      <c r="AL552" s="1190"/>
      <c r="AM552" s="1190"/>
      <c r="AN552" s="1190"/>
      <c r="AO552" s="1190"/>
      <c r="AP552" s="1190"/>
      <c r="AQ552" s="1190"/>
      <c r="AR552" s="1190"/>
      <c r="AS552" s="1190"/>
      <c r="AT552" s="1190"/>
      <c r="AU552" s="1190"/>
      <c r="AV552" s="1190"/>
      <c r="AW552" s="1190"/>
      <c r="AX552" s="1190"/>
      <c r="AY552" s="1190"/>
      <c r="AZ552" s="1190"/>
      <c r="BA552" s="1190"/>
      <c r="BB552" s="1191"/>
      <c r="BC552" s="1169"/>
      <c r="BD552" s="1171"/>
      <c r="BE552" s="1169"/>
      <c r="BP552" s="50" t="s">
        <v>585</v>
      </c>
      <c r="BQ552" s="50" t="str">
        <f>IF(C550="","",INDEX(外線情報!$K$5:$K$16,C550,1))&amp;""</f>
        <v/>
      </c>
      <c r="BR552" s="50" t="s">
        <v>417</v>
      </c>
      <c r="BS552" s="50" t="str">
        <f>IF(C550="","",INDEX(NK･NKG!$CG$5:$CG$52,C550,1))&amp;""</f>
        <v/>
      </c>
      <c r="BT552" s="50" t="s">
        <v>585</v>
      </c>
      <c r="BU552" s="50" t="str">
        <f>IF(E550="","",INDEX(外線情報!$K$5:$K$16,E550,1))&amp;""</f>
        <v/>
      </c>
      <c r="BV552" s="50" t="s">
        <v>417</v>
      </c>
      <c r="BW552" s="50" t="str">
        <f>IF(E550="","",INDEX(NK･NKG!$CG$5:$CG$52,E550,1))&amp;""</f>
        <v/>
      </c>
      <c r="BX552" s="50" t="s">
        <v>585</v>
      </c>
      <c r="BY552" s="50" t="str">
        <f>IF(G550="","",INDEX(外線情報!$K$5:$K$16,G550,1))&amp;""</f>
        <v/>
      </c>
      <c r="BZ552" s="50" t="s">
        <v>417</v>
      </c>
      <c r="CA552" s="50" t="str">
        <f>IF(G550="","",INDEX(NK･NKG!$CG$5:$CG$52,G550,1))&amp;""</f>
        <v/>
      </c>
      <c r="CB552" s="50" t="s">
        <v>585</v>
      </c>
      <c r="CC552" s="50" t="str">
        <f>IF(I550="","",INDEX(外線情報!$K$5:$K$16,I550,1))&amp;""</f>
        <v/>
      </c>
      <c r="CD552" s="50" t="s">
        <v>417</v>
      </c>
      <c r="CE552" s="50" t="str">
        <f>IF(I550="","",INDEX(NK･NKG!$CG$5:$CG$52,I550,1))&amp;""</f>
        <v/>
      </c>
      <c r="CF552" s="50" t="s">
        <v>585</v>
      </c>
      <c r="CG552" s="50" t="str">
        <f>IF(K550="","",INDEX(外線情報!$K$5:$K$16,K550,1))&amp;""</f>
        <v/>
      </c>
      <c r="CH552" s="50" t="s">
        <v>417</v>
      </c>
      <c r="CI552" s="50" t="str">
        <f>IF(K550="","",INDEX(NK･NKG!$CG$5:$CG$52,K550,1))&amp;""</f>
        <v/>
      </c>
      <c r="CJ552" s="50" t="s">
        <v>585</v>
      </c>
      <c r="CK552" s="50" t="str">
        <f>IF(M550="","",INDEX(外線情報!$K$5:$K$16,M550,1))&amp;""</f>
        <v/>
      </c>
      <c r="CL552" s="50" t="s">
        <v>417</v>
      </c>
      <c r="CM552" s="50" t="str">
        <f>IF(M550="","",INDEX(NK･NKG!$CG$5:$CG$52,M550,1))&amp;""</f>
        <v/>
      </c>
      <c r="DA552" s="1153" t="str">
        <f t="shared" ref="DA552" si="1467">IF(DA549="grey","grey","")</f>
        <v>grey</v>
      </c>
      <c r="DB552" s="1154"/>
      <c r="DC552" s="1153" t="str">
        <f t="shared" ref="DC552" si="1468">IF(DC549="grey","grey","")</f>
        <v>grey</v>
      </c>
      <c r="DD552" s="1154"/>
      <c r="DE552" s="1153" t="str">
        <f t="shared" ref="DE552" si="1469">IF(DE549="grey","grey","")</f>
        <v>grey</v>
      </c>
      <c r="DF552" s="1154"/>
      <c r="DG552" s="1153" t="str">
        <f t="shared" ref="DG552" si="1470">IF(DG549="grey","grey","")</f>
        <v>grey</v>
      </c>
      <c r="DH552" s="1154"/>
      <c r="DI552" s="1153" t="str">
        <f t="shared" ref="DI552" si="1471">IF(DI549="grey","grey","")</f>
        <v>grey</v>
      </c>
      <c r="DJ552" s="1154"/>
      <c r="DK552" s="1153" t="str">
        <f t="shared" ref="DK552" si="1472">IF(DK549="grey","grey","")</f>
        <v>grey</v>
      </c>
      <c r="DL552" s="1154"/>
      <c r="DM552" s="22" t="str">
        <f>IFERROR(INDEX(内線情報!$BL$5:$BL$41,MATCH(R552,内線情報!$AI$5:$AI$43,0),1),"")</f>
        <v/>
      </c>
      <c r="DN552" s="22">
        <f>IF(MAX($DM552:$DM578)&gt;0,MAX($DM552:$DM578),36)</f>
        <v>36</v>
      </c>
      <c r="DV552" s="1153" t="str">
        <f>IF(B550="IK",BQ552,IF(B550="NK",BS552,""))</f>
        <v/>
      </c>
      <c r="DW552" s="1154"/>
      <c r="DX552" s="1155" t="str">
        <f>IF(D550="IK",BU552,IF(D550="NK",BW552,""))</f>
        <v/>
      </c>
      <c r="DY552" s="1156"/>
      <c r="DZ552" s="1155" t="str">
        <f>IF(F550="IK",BY552,IF(F550="NK",CA552,""))</f>
        <v/>
      </c>
      <c r="EA552" s="1156"/>
      <c r="EB552" s="1155" t="str">
        <f>IF(H550="IK",CC552,IF(H550="NK",CE552,""))</f>
        <v/>
      </c>
      <c r="EC552" s="1156"/>
      <c r="ED552" s="1155" t="str">
        <f>IF(J550="IK",CG552,IF(J550="NK",CI552,""))</f>
        <v/>
      </c>
      <c r="EE552" s="1156"/>
      <c r="EF552" s="1155" t="str">
        <f>IF(L550="IK",CK552,IF(L550="NK",CM552,""))</f>
        <v/>
      </c>
      <c r="EG552" s="1156"/>
      <c r="ET552" s="1153"/>
      <c r="EU552" s="1154"/>
      <c r="EV552" s="1153"/>
      <c r="EW552" s="1154"/>
      <c r="EX552" s="1153"/>
      <c r="EY552" s="1154"/>
      <c r="EZ552" s="1153"/>
      <c r="FA552" s="1154"/>
      <c r="FB552" s="1153"/>
      <c r="FC552" s="1154"/>
      <c r="FD552" s="1153"/>
      <c r="FE552" s="1154"/>
      <c r="FF552" s="411"/>
      <c r="FG552" s="411"/>
      <c r="FH552" s="411"/>
      <c r="FI552" s="411"/>
      <c r="FJ552" s="411"/>
      <c r="FK552" s="411"/>
      <c r="FL552" s="411"/>
      <c r="FM552" s="411"/>
      <c r="FN552" s="411"/>
      <c r="FO552" s="411"/>
      <c r="FP552" s="411"/>
      <c r="FQ552" s="411"/>
      <c r="FR552" s="1153"/>
      <c r="FS552" s="1154"/>
      <c r="FT552" s="1153"/>
      <c r="FU552" s="1154"/>
      <c r="FV552" s="1153"/>
      <c r="FW552" s="1154"/>
      <c r="FX552" s="1153"/>
      <c r="FY552" s="1154"/>
      <c r="FZ552" s="1153"/>
      <c r="GA552" s="1154"/>
      <c r="GB552" s="1153"/>
      <c r="GC552" s="1154"/>
      <c r="GE552" s="1171"/>
      <c r="GF552" s="1171"/>
      <c r="GG552" s="1169"/>
      <c r="GH552" s="1171"/>
      <c r="GI552" s="1142"/>
      <c r="GJ552" s="1143"/>
      <c r="GK552" s="1143"/>
      <c r="GL552" s="1143"/>
      <c r="GM552" s="1143"/>
      <c r="GN552" s="1143"/>
      <c r="GO552" s="1143"/>
      <c r="GP552" s="1143"/>
      <c r="GQ552" s="1143"/>
      <c r="GR552" s="1143"/>
      <c r="GS552" s="1143"/>
      <c r="GT552" s="1143"/>
      <c r="GU552" s="1143"/>
      <c r="GV552" s="1143"/>
      <c r="GW552" s="1143"/>
      <c r="GX552" s="1143"/>
      <c r="GY552" s="1143"/>
      <c r="GZ552" s="1143"/>
      <c r="HA552" s="1143"/>
      <c r="HB552" s="1143"/>
      <c r="HC552" s="1143"/>
      <c r="HD552" s="1143"/>
      <c r="HE552" s="1143"/>
      <c r="HF552" s="1143"/>
      <c r="HG552" s="1143"/>
      <c r="HH552" s="1143"/>
      <c r="HI552" s="1143"/>
      <c r="HJ552" s="1143"/>
      <c r="HK552" s="1143"/>
      <c r="HL552" s="1143"/>
      <c r="HM552" s="1143"/>
      <c r="HN552" s="1143"/>
      <c r="HO552" s="1143"/>
      <c r="HP552" s="1143"/>
      <c r="HQ552" s="1143"/>
      <c r="HR552" s="1144"/>
      <c r="HS552" s="1169"/>
      <c r="HT552" s="1171"/>
      <c r="HU552" s="1169"/>
    </row>
    <row r="553" spans="2:229">
      <c r="B553" s="1184" t="s">
        <v>1318</v>
      </c>
      <c r="C553" s="1185"/>
      <c r="D553" s="1182" t="s">
        <v>1318</v>
      </c>
      <c r="E553" s="1183"/>
      <c r="F553" s="1184" t="s">
        <v>1318</v>
      </c>
      <c r="G553" s="1185"/>
      <c r="H553" s="1182" t="s">
        <v>1318</v>
      </c>
      <c r="I553" s="1183"/>
      <c r="J553" s="1184" t="s">
        <v>1318</v>
      </c>
      <c r="K553" s="1185"/>
      <c r="L553" s="1182" t="s">
        <v>1318</v>
      </c>
      <c r="M553" s="1183"/>
      <c r="N553" s="30"/>
      <c r="O553" s="1151">
        <v>1</v>
      </c>
      <c r="P553" s="1151" t="str">
        <f>IFERROR(INDEX(内線情報!$C$5:$C$54,MATCH($Q553,内線情報!$B$5:$B$54,0)),"")&amp;""</f>
        <v/>
      </c>
      <c r="Q553" s="1160"/>
      <c r="R553" s="1151" t="str">
        <f>IFERROR(INDEX(内線情報!$D$5:$D$54,MATCH($Q553,内線情報!$B$5:$B$54,0)),"")&amp;""</f>
        <v/>
      </c>
      <c r="S553" s="634" t="s">
        <v>643</v>
      </c>
      <c r="T553" s="634" t="s">
        <v>643</v>
      </c>
      <c r="U553" s="634" t="s">
        <v>643</v>
      </c>
      <c r="V553" s="634" t="s">
        <v>643</v>
      </c>
      <c r="W553" s="634" t="s">
        <v>643</v>
      </c>
      <c r="X553" s="634" t="s">
        <v>643</v>
      </c>
      <c r="Y553" s="634" t="s">
        <v>643</v>
      </c>
      <c r="Z553" s="634" t="s">
        <v>643</v>
      </c>
      <c r="AA553" s="634" t="s">
        <v>643</v>
      </c>
      <c r="AB553" s="634" t="s">
        <v>643</v>
      </c>
      <c r="AC553" s="634" t="s">
        <v>643</v>
      </c>
      <c r="AD553" s="634" t="s">
        <v>643</v>
      </c>
      <c r="AE553" s="634" t="s">
        <v>643</v>
      </c>
      <c r="AF553" s="634" t="s">
        <v>643</v>
      </c>
      <c r="AG553" s="634" t="s">
        <v>643</v>
      </c>
      <c r="AH553" s="634" t="s">
        <v>643</v>
      </c>
      <c r="AI553" s="634" t="s">
        <v>643</v>
      </c>
      <c r="AJ553" s="634" t="s">
        <v>643</v>
      </c>
      <c r="AK553" s="634" t="s">
        <v>643</v>
      </c>
      <c r="AL553" s="634" t="s">
        <v>643</v>
      </c>
      <c r="AM553" s="634" t="s">
        <v>643</v>
      </c>
      <c r="AN553" s="634" t="s">
        <v>643</v>
      </c>
      <c r="AO553" s="634" t="s">
        <v>643</v>
      </c>
      <c r="AP553" s="634" t="s">
        <v>643</v>
      </c>
      <c r="AQ553" s="634" t="s">
        <v>643</v>
      </c>
      <c r="AR553" s="634" t="s">
        <v>643</v>
      </c>
      <c r="AS553" s="634" t="s">
        <v>643</v>
      </c>
      <c r="AT553" s="634" t="s">
        <v>643</v>
      </c>
      <c r="AU553" s="634" t="s">
        <v>643</v>
      </c>
      <c r="AV553" s="634" t="s">
        <v>643</v>
      </c>
      <c r="AW553" s="634" t="s">
        <v>643</v>
      </c>
      <c r="AX553" s="634" t="s">
        <v>643</v>
      </c>
      <c r="AY553" s="634" t="s">
        <v>643</v>
      </c>
      <c r="AZ553" s="634" t="s">
        <v>643</v>
      </c>
      <c r="BA553" s="634" t="s">
        <v>643</v>
      </c>
      <c r="BB553" s="634" t="s">
        <v>643</v>
      </c>
      <c r="BC553" s="1178" t="s">
        <v>643</v>
      </c>
      <c r="BD553" s="1151" t="str">
        <f>IFERROR(IF(Q553="","",IF(ISBLANK(INDEX(内線情報!$G$5:$G$54,Q553)),1,DS553)),"")&amp;""</f>
        <v/>
      </c>
      <c r="BE553" s="1180"/>
      <c r="BW553" s="50"/>
      <c r="CH553" s="50"/>
      <c r="CI553" s="50"/>
      <c r="DA553" s="1153" t="str">
        <f>IF(DA549="grey","grey",IF(AND(B550&lt;&gt;$BG$7,B550&lt;&gt;$BG$9,B550&lt;&gt;$BG$13,B550&lt;&gt;$BG$12),"grey",IF(B553="","yellow",IF(COUNTIF($CN$6:$CN$32,B553)&gt;0,"","red"))))</f>
        <v>grey</v>
      </c>
      <c r="DB553" s="1154"/>
      <c r="DC553" s="1153" t="str">
        <f>IF(DC549="grey","grey",IF(AND(D550&lt;&gt;$BG$7,D550&lt;&gt;$BG$9,D550&lt;&gt;$BG$13,D550&lt;&gt;$BG$12),"grey",IF(D553="","yellow",IF(COUNTIF($CN$6:$CN$32,D553)&gt;0,"","red"))))</f>
        <v>grey</v>
      </c>
      <c r="DD553" s="1154"/>
      <c r="DE553" s="1153" t="str">
        <f>IF(DE549="grey","grey",IF(AND(F550&lt;&gt;$BG$7,F550&lt;&gt;$BG$9,F550&lt;&gt;$BG$13,F550&lt;&gt;$BG$12),"grey",IF(F553="","yellow",IF(COUNTIF($CN$6:$CN$32,F553)&gt;0,"","red"))))</f>
        <v>grey</v>
      </c>
      <c r="DF553" s="1154"/>
      <c r="DG553" s="1153" t="str">
        <f>IF(DG549="grey","grey",IF(AND(H550&lt;&gt;$BG$7,H550&lt;&gt;$BG$9,H550&lt;&gt;$BG$13,H550&lt;&gt;$BG$12),"grey",IF(H553="","yellow",IF(COUNTIF($CN$6:$CN$32,H553)&gt;0,"","red"))))</f>
        <v>grey</v>
      </c>
      <c r="DH553" s="1154"/>
      <c r="DI553" s="1153" t="str">
        <f>IF(DI549="grey","grey",IF(AND(J550&lt;&gt;$BG$7,J550&lt;&gt;$BG$9,J550&lt;&gt;$BG$13,J550&lt;&gt;$BG$12),"grey",IF(J553="","yellow",IF(COUNTIF($CN$6:$CN$32,J553)&gt;0,"","red"))))</f>
        <v>grey</v>
      </c>
      <c r="DJ553" s="1154"/>
      <c r="DK553" s="1153" t="str">
        <f>IF(DK549="grey","grey",IF(AND(L550&lt;&gt;$BG$7,L550&lt;&gt;$BG$9,L550&lt;&gt;$BG$13,L550&lt;&gt;$BG$12),"grey",IF(L553="","yellow",IF(COUNTIF($CN$6:$CN$32,L553)&gt;0,"","red"))))</f>
        <v>grey</v>
      </c>
      <c r="DL553" s="1154"/>
      <c r="DM553" s="22" t="str">
        <f>IFERROR(INDEX(内線情報!$BL$5:$BL$41,MATCH(R553,内線情報!$AI$5:$AI$43,0),1),"")</f>
        <v/>
      </c>
      <c r="DS553" s="1141" t="e">
        <f>INDEX(内線情報!$G$5:$G$54,MATCH(Q553,DK,0))</f>
        <v>#N/A</v>
      </c>
      <c r="DV553" s="1153"/>
      <c r="DW553" s="1154"/>
      <c r="DX553" s="1153"/>
      <c r="DY553" s="1154"/>
      <c r="DZ553" s="1153"/>
      <c r="EA553" s="1154"/>
      <c r="EB553" s="1153"/>
      <c r="EC553" s="1154"/>
      <c r="ED553" s="1153"/>
      <c r="EE553" s="1154"/>
      <c r="EF553" s="1153"/>
      <c r="EG553" s="1154"/>
      <c r="ET553" s="1153"/>
      <c r="EU553" s="1154"/>
      <c r="EV553" s="1153"/>
      <c r="EW553" s="1154"/>
      <c r="EX553" s="1153"/>
      <c r="EY553" s="1154"/>
      <c r="EZ553" s="1153"/>
      <c r="FA553" s="1154"/>
      <c r="FB553" s="1153"/>
      <c r="FC553" s="1154"/>
      <c r="FD553" s="1153"/>
      <c r="FE553" s="1154"/>
      <c r="FF553" s="411"/>
      <c r="FG553" s="411"/>
      <c r="FH553" s="411"/>
      <c r="FI553" s="411"/>
      <c r="FJ553" s="411"/>
      <c r="FK553" s="411"/>
      <c r="FL553" s="411"/>
      <c r="FM553" s="411"/>
      <c r="FN553" s="411"/>
      <c r="FO553" s="411"/>
      <c r="FP553" s="411"/>
      <c r="FQ553" s="411"/>
      <c r="FR553" s="1153"/>
      <c r="FS553" s="1154"/>
      <c r="FT553" s="1153"/>
      <c r="FU553" s="1154"/>
      <c r="FV553" s="1153"/>
      <c r="FW553" s="1154"/>
      <c r="FX553" s="1153"/>
      <c r="FY553" s="1154"/>
      <c r="FZ553" s="1153"/>
      <c r="GA553" s="1154"/>
      <c r="GB553" s="1153"/>
      <c r="GC553" s="1154"/>
      <c r="GE553" s="1151" t="str">
        <f>IF($GF553="grey","grey","")</f>
        <v>grey</v>
      </c>
      <c r="GF553" s="1151" t="str">
        <f>IF($GG553="grey","grey","")</f>
        <v>grey</v>
      </c>
      <c r="GG553" s="1160" t="str">
        <f>IF(Q553="","grey",IF(COUNTIF(Q:Q,Q553)&gt;1,"red",IF(COUNTIF(_DK,Q553)&gt;0,"","red")))</f>
        <v>grey</v>
      </c>
      <c r="GH553" s="1151" t="str">
        <f>IF($GF553="grey","grey","")</f>
        <v>grey</v>
      </c>
      <c r="GI553" s="633" t="str">
        <f t="shared" ref="GI553:HR553" si="1473">IF(GI550="grey","grey",IF($GG553="grey","grey",IF(S553="","yellow",IF(COUNTIF($CT$6:$CT$21,S553)&gt;0,"","red"))))</f>
        <v>grey</v>
      </c>
      <c r="GJ553" s="633" t="str">
        <f t="shared" si="1473"/>
        <v>grey</v>
      </c>
      <c r="GK553" s="633" t="str">
        <f t="shared" si="1473"/>
        <v>grey</v>
      </c>
      <c r="GL553" s="633" t="str">
        <f t="shared" si="1473"/>
        <v>grey</v>
      </c>
      <c r="GM553" s="633" t="str">
        <f t="shared" si="1473"/>
        <v>grey</v>
      </c>
      <c r="GN553" s="633" t="str">
        <f t="shared" si="1473"/>
        <v>grey</v>
      </c>
      <c r="GO553" s="633" t="str">
        <f t="shared" si="1473"/>
        <v>grey</v>
      </c>
      <c r="GP553" s="633" t="str">
        <f t="shared" si="1473"/>
        <v>grey</v>
      </c>
      <c r="GQ553" s="633" t="str">
        <f t="shared" si="1473"/>
        <v>grey</v>
      </c>
      <c r="GR553" s="633" t="str">
        <f t="shared" si="1473"/>
        <v>grey</v>
      </c>
      <c r="GS553" s="633" t="str">
        <f t="shared" si="1473"/>
        <v>grey</v>
      </c>
      <c r="GT553" s="633" t="str">
        <f t="shared" si="1473"/>
        <v>grey</v>
      </c>
      <c r="GU553" s="633" t="str">
        <f t="shared" si="1473"/>
        <v>grey</v>
      </c>
      <c r="GV553" s="633" t="str">
        <f t="shared" si="1473"/>
        <v>grey</v>
      </c>
      <c r="GW553" s="633" t="str">
        <f t="shared" si="1473"/>
        <v>grey</v>
      </c>
      <c r="GX553" s="633" t="str">
        <f t="shared" si="1473"/>
        <v>grey</v>
      </c>
      <c r="GY553" s="633" t="str">
        <f t="shared" si="1473"/>
        <v>grey</v>
      </c>
      <c r="GZ553" s="633" t="str">
        <f t="shared" si="1473"/>
        <v>grey</v>
      </c>
      <c r="HA553" s="633" t="str">
        <f t="shared" si="1473"/>
        <v>grey</v>
      </c>
      <c r="HB553" s="633" t="str">
        <f t="shared" si="1473"/>
        <v>grey</v>
      </c>
      <c r="HC553" s="633" t="str">
        <f t="shared" si="1473"/>
        <v>grey</v>
      </c>
      <c r="HD553" s="633" t="str">
        <f t="shared" si="1473"/>
        <v>grey</v>
      </c>
      <c r="HE553" s="633" t="str">
        <f t="shared" si="1473"/>
        <v>grey</v>
      </c>
      <c r="HF553" s="633" t="str">
        <f t="shared" si="1473"/>
        <v>grey</v>
      </c>
      <c r="HG553" s="633" t="str">
        <f t="shared" si="1473"/>
        <v>grey</v>
      </c>
      <c r="HH553" s="633" t="str">
        <f t="shared" si="1473"/>
        <v>grey</v>
      </c>
      <c r="HI553" s="633" t="str">
        <f t="shared" si="1473"/>
        <v>grey</v>
      </c>
      <c r="HJ553" s="633" t="str">
        <f t="shared" si="1473"/>
        <v>grey</v>
      </c>
      <c r="HK553" s="633" t="str">
        <f t="shared" si="1473"/>
        <v>grey</v>
      </c>
      <c r="HL553" s="633" t="str">
        <f t="shared" si="1473"/>
        <v>grey</v>
      </c>
      <c r="HM553" s="633" t="str">
        <f t="shared" si="1473"/>
        <v>grey</v>
      </c>
      <c r="HN553" s="633" t="str">
        <f t="shared" si="1473"/>
        <v>grey</v>
      </c>
      <c r="HO553" s="633" t="str">
        <f t="shared" si="1473"/>
        <v>grey</v>
      </c>
      <c r="HP553" s="633" t="str">
        <f t="shared" si="1473"/>
        <v>grey</v>
      </c>
      <c r="HQ553" s="633" t="str">
        <f t="shared" si="1473"/>
        <v>grey</v>
      </c>
      <c r="HR553" s="633" t="str">
        <f t="shared" si="1473"/>
        <v>grey</v>
      </c>
      <c r="HS553" s="1162" t="str">
        <f>IF($GG553="grey","grey",IF(BC553="","",IF(COUNTIF($CV$6:$CV$7,BC553)&gt;0,"","red")))</f>
        <v>grey</v>
      </c>
      <c r="HT553" s="1151" t="str">
        <f>IF($GG553="grey","grey","")</f>
        <v>grey</v>
      </c>
      <c r="HU553" s="1160" t="str">
        <f>IF($GG553="grey","grey","")</f>
        <v>grey</v>
      </c>
    </row>
    <row r="554" spans="2:229">
      <c r="B554" s="1186" t="s">
        <v>291</v>
      </c>
      <c r="C554" s="1187"/>
      <c r="D554" s="1186" t="s">
        <v>292</v>
      </c>
      <c r="E554" s="1187"/>
      <c r="F554" s="1186" t="s">
        <v>293</v>
      </c>
      <c r="G554" s="1187"/>
      <c r="H554" s="1186" t="s">
        <v>294</v>
      </c>
      <c r="I554" s="1187"/>
      <c r="J554" s="1186" t="s">
        <v>295</v>
      </c>
      <c r="K554" s="1187"/>
      <c r="L554" s="1186" t="s">
        <v>296</v>
      </c>
      <c r="M554" s="1187"/>
      <c r="N554" s="30"/>
      <c r="O554" s="1152"/>
      <c r="P554" s="1152"/>
      <c r="Q554" s="1161"/>
      <c r="R554" s="1152"/>
      <c r="S554" s="635" t="s">
        <v>643</v>
      </c>
      <c r="T554" s="635" t="s">
        <v>643</v>
      </c>
      <c r="U554" s="635" t="s">
        <v>643</v>
      </c>
      <c r="V554" s="635" t="s">
        <v>643</v>
      </c>
      <c r="W554" s="635" t="s">
        <v>643</v>
      </c>
      <c r="X554" s="635" t="s">
        <v>643</v>
      </c>
      <c r="Y554" s="635" t="s">
        <v>643</v>
      </c>
      <c r="Z554" s="635" t="s">
        <v>643</v>
      </c>
      <c r="AA554" s="635" t="s">
        <v>643</v>
      </c>
      <c r="AB554" s="635" t="s">
        <v>643</v>
      </c>
      <c r="AC554" s="635" t="s">
        <v>643</v>
      </c>
      <c r="AD554" s="635" t="s">
        <v>643</v>
      </c>
      <c r="AE554" s="635" t="s">
        <v>643</v>
      </c>
      <c r="AF554" s="635" t="s">
        <v>643</v>
      </c>
      <c r="AG554" s="635" t="s">
        <v>643</v>
      </c>
      <c r="AH554" s="635" t="s">
        <v>643</v>
      </c>
      <c r="AI554" s="635" t="s">
        <v>643</v>
      </c>
      <c r="AJ554" s="635" t="s">
        <v>643</v>
      </c>
      <c r="AK554" s="635" t="s">
        <v>643</v>
      </c>
      <c r="AL554" s="635" t="s">
        <v>643</v>
      </c>
      <c r="AM554" s="635" t="s">
        <v>643</v>
      </c>
      <c r="AN554" s="635" t="s">
        <v>643</v>
      </c>
      <c r="AO554" s="635" t="s">
        <v>643</v>
      </c>
      <c r="AP554" s="635" t="s">
        <v>643</v>
      </c>
      <c r="AQ554" s="635" t="s">
        <v>643</v>
      </c>
      <c r="AR554" s="635" t="s">
        <v>643</v>
      </c>
      <c r="AS554" s="635" t="s">
        <v>643</v>
      </c>
      <c r="AT554" s="635" t="s">
        <v>643</v>
      </c>
      <c r="AU554" s="635" t="s">
        <v>643</v>
      </c>
      <c r="AV554" s="635" t="s">
        <v>643</v>
      </c>
      <c r="AW554" s="635" t="s">
        <v>643</v>
      </c>
      <c r="AX554" s="635" t="s">
        <v>643</v>
      </c>
      <c r="AY554" s="635" t="s">
        <v>643</v>
      </c>
      <c r="AZ554" s="635" t="s">
        <v>643</v>
      </c>
      <c r="BA554" s="635" t="s">
        <v>643</v>
      </c>
      <c r="BB554" s="635" t="s">
        <v>643</v>
      </c>
      <c r="BC554" s="1179"/>
      <c r="BD554" s="1152"/>
      <c r="BE554" s="1181"/>
      <c r="BQ554" s="52"/>
      <c r="BS554" s="52"/>
      <c r="BU554" s="52"/>
      <c r="BV554" s="50"/>
      <c r="BW554" s="52"/>
      <c r="BY554" s="52"/>
      <c r="CA554" s="52"/>
      <c r="CC554" s="52"/>
      <c r="CE554" s="52"/>
      <c r="CG554" s="52"/>
      <c r="CH554" s="50"/>
      <c r="CI554" s="52"/>
      <c r="CK554" s="52"/>
      <c r="CM554" s="52"/>
      <c r="DA554" s="1166" t="str">
        <f>IFERROR(IF(COUNT(Q553:Q578)&gt;0,IF($DN552&lt;8,"grey",B554),"grey"),B554)</f>
        <v>grey</v>
      </c>
      <c r="DB554" s="1167"/>
      <c r="DC554" s="1166" t="str">
        <f>IFERROR(IF(COUNT(Q553:Q578)&gt;0,IF($DN552&lt;8,"grey",D554),"grey"),D554)</f>
        <v>grey</v>
      </c>
      <c r="DD554" s="1167"/>
      <c r="DE554" s="1166" t="str">
        <f>IFERROR(IF(COUNT(Q553:Q578)&gt;0,IF($DN552&lt;18,"grey",F554),"grey"),F554)</f>
        <v>grey</v>
      </c>
      <c r="DF554" s="1167"/>
      <c r="DG554" s="1166" t="str">
        <f>IFERROR(IF(COUNT(Q553:Q578)&gt;0,IF($DN552&lt;18,"grey",H554),"grey"),H554)</f>
        <v>grey</v>
      </c>
      <c r="DH554" s="1167"/>
      <c r="DI554" s="1166" t="str">
        <f>IFERROR(IF(COUNT(Q553:Q578)&gt;0,IF($DN552&lt;18,"grey",J554),"grey"),J554)</f>
        <v>grey</v>
      </c>
      <c r="DJ554" s="1167"/>
      <c r="DK554" s="1166" t="str">
        <f>IFERROR(IF(COUNT(Q553:Q578)&gt;0,IF($DN552&lt;18,"grey",L554),"grey"),L554)</f>
        <v>grey</v>
      </c>
      <c r="DL554" s="1167"/>
      <c r="DM554" s="22" t="str">
        <f>IFERROR(INDEX(内線情報!$BL$5:$BL$41,MATCH(R554,内線情報!$AI$5:$AI$43,0),1),"")</f>
        <v/>
      </c>
      <c r="DS554" s="1141"/>
      <c r="DV554" s="1166"/>
      <c r="DW554" s="1167"/>
      <c r="DX554" s="1166"/>
      <c r="DY554" s="1167"/>
      <c r="DZ554" s="1166"/>
      <c r="EA554" s="1167"/>
      <c r="EB554" s="1166"/>
      <c r="EC554" s="1167"/>
      <c r="ED554" s="1166"/>
      <c r="EE554" s="1167"/>
      <c r="EF554" s="1166"/>
      <c r="EG554" s="1167"/>
      <c r="ET554" s="1166"/>
      <c r="EU554" s="1167"/>
      <c r="EV554" s="1166"/>
      <c r="EW554" s="1167"/>
      <c r="EX554" s="1166"/>
      <c r="EY554" s="1167"/>
      <c r="EZ554" s="1166"/>
      <c r="FA554" s="1167"/>
      <c r="FB554" s="1166"/>
      <c r="FC554" s="1167"/>
      <c r="FD554" s="1166"/>
      <c r="FE554" s="1167"/>
      <c r="FF554" s="420"/>
      <c r="FG554" s="420"/>
      <c r="FH554" s="420"/>
      <c r="FI554" s="420"/>
      <c r="FJ554" s="420"/>
      <c r="FK554" s="420"/>
      <c r="FL554" s="420"/>
      <c r="FM554" s="420"/>
      <c r="FN554" s="420"/>
      <c r="FO554" s="420"/>
      <c r="FP554" s="420"/>
      <c r="FQ554" s="420"/>
      <c r="FR554" s="1166"/>
      <c r="FS554" s="1167"/>
      <c r="FT554" s="1166"/>
      <c r="FU554" s="1167"/>
      <c r="FV554" s="1166"/>
      <c r="FW554" s="1167"/>
      <c r="FX554" s="1166"/>
      <c r="FY554" s="1167"/>
      <c r="FZ554" s="1166"/>
      <c r="GA554" s="1167"/>
      <c r="GB554" s="1166"/>
      <c r="GC554" s="1167"/>
      <c r="GE554" s="1152"/>
      <c r="GF554" s="1152"/>
      <c r="GG554" s="1161"/>
      <c r="GH554" s="1152"/>
      <c r="GI554" s="633" t="str">
        <f t="shared" ref="GI554:HR554" si="1474">IF(GI550="grey","grey",IF($GG553="grey","grey",IF(S554="","yellow",IF(COUNTIF($CW$6:$CW$7,S554)&gt;0,"","red"))))</f>
        <v>grey</v>
      </c>
      <c r="GJ554" s="633" t="str">
        <f t="shared" si="1474"/>
        <v>grey</v>
      </c>
      <c r="GK554" s="633" t="str">
        <f t="shared" si="1474"/>
        <v>grey</v>
      </c>
      <c r="GL554" s="633" t="str">
        <f t="shared" si="1474"/>
        <v>grey</v>
      </c>
      <c r="GM554" s="633" t="str">
        <f t="shared" si="1474"/>
        <v>grey</v>
      </c>
      <c r="GN554" s="633" t="str">
        <f t="shared" si="1474"/>
        <v>grey</v>
      </c>
      <c r="GO554" s="633" t="str">
        <f t="shared" si="1474"/>
        <v>grey</v>
      </c>
      <c r="GP554" s="633" t="str">
        <f t="shared" si="1474"/>
        <v>grey</v>
      </c>
      <c r="GQ554" s="633" t="str">
        <f t="shared" si="1474"/>
        <v>grey</v>
      </c>
      <c r="GR554" s="633" t="str">
        <f t="shared" si="1474"/>
        <v>grey</v>
      </c>
      <c r="GS554" s="633" t="str">
        <f t="shared" si="1474"/>
        <v>grey</v>
      </c>
      <c r="GT554" s="633" t="str">
        <f t="shared" si="1474"/>
        <v>grey</v>
      </c>
      <c r="GU554" s="633" t="str">
        <f t="shared" si="1474"/>
        <v>grey</v>
      </c>
      <c r="GV554" s="633" t="str">
        <f t="shared" si="1474"/>
        <v>grey</v>
      </c>
      <c r="GW554" s="633" t="str">
        <f t="shared" si="1474"/>
        <v>grey</v>
      </c>
      <c r="GX554" s="633" t="str">
        <f t="shared" si="1474"/>
        <v>grey</v>
      </c>
      <c r="GY554" s="633" t="str">
        <f t="shared" si="1474"/>
        <v>grey</v>
      </c>
      <c r="GZ554" s="633" t="str">
        <f t="shared" si="1474"/>
        <v>grey</v>
      </c>
      <c r="HA554" s="633" t="str">
        <f t="shared" si="1474"/>
        <v>grey</v>
      </c>
      <c r="HB554" s="633" t="str">
        <f t="shared" si="1474"/>
        <v>grey</v>
      </c>
      <c r="HC554" s="633" t="str">
        <f t="shared" si="1474"/>
        <v>grey</v>
      </c>
      <c r="HD554" s="633" t="str">
        <f t="shared" si="1474"/>
        <v>grey</v>
      </c>
      <c r="HE554" s="633" t="str">
        <f t="shared" si="1474"/>
        <v>grey</v>
      </c>
      <c r="HF554" s="633" t="str">
        <f t="shared" si="1474"/>
        <v>grey</v>
      </c>
      <c r="HG554" s="633" t="str">
        <f t="shared" si="1474"/>
        <v>grey</v>
      </c>
      <c r="HH554" s="633" t="str">
        <f t="shared" si="1474"/>
        <v>grey</v>
      </c>
      <c r="HI554" s="633" t="str">
        <f t="shared" si="1474"/>
        <v>grey</v>
      </c>
      <c r="HJ554" s="633" t="str">
        <f t="shared" si="1474"/>
        <v>grey</v>
      </c>
      <c r="HK554" s="633" t="str">
        <f t="shared" si="1474"/>
        <v>grey</v>
      </c>
      <c r="HL554" s="633" t="str">
        <f t="shared" si="1474"/>
        <v>grey</v>
      </c>
      <c r="HM554" s="633" t="str">
        <f t="shared" si="1474"/>
        <v>grey</v>
      </c>
      <c r="HN554" s="633" t="str">
        <f t="shared" si="1474"/>
        <v>grey</v>
      </c>
      <c r="HO554" s="633" t="str">
        <f t="shared" si="1474"/>
        <v>grey</v>
      </c>
      <c r="HP554" s="633" t="str">
        <f t="shared" si="1474"/>
        <v>grey</v>
      </c>
      <c r="HQ554" s="633" t="str">
        <f t="shared" si="1474"/>
        <v>grey</v>
      </c>
      <c r="HR554" s="633" t="str">
        <f t="shared" si="1474"/>
        <v>grey</v>
      </c>
      <c r="HS554" s="1163"/>
      <c r="HT554" s="1152"/>
      <c r="HU554" s="1161"/>
    </row>
    <row r="555" spans="2:229">
      <c r="B555" s="34" t="s">
        <v>57</v>
      </c>
      <c r="C555" s="35"/>
      <c r="D555" s="34" t="s">
        <v>57</v>
      </c>
      <c r="E555" s="35"/>
      <c r="F555" s="34" t="s">
        <v>57</v>
      </c>
      <c r="G555" s="35"/>
      <c r="H555" s="34" t="s">
        <v>57</v>
      </c>
      <c r="I555" s="35"/>
      <c r="J555" s="34" t="s">
        <v>57</v>
      </c>
      <c r="K555" s="35"/>
      <c r="L555" s="34" t="s">
        <v>57</v>
      </c>
      <c r="M555" s="35"/>
      <c r="N555" s="30"/>
      <c r="O555" s="1151">
        <v>2</v>
      </c>
      <c r="P555" s="1151" t="str">
        <f>IFERROR(INDEX(内線情報!$C$5:$C$54,MATCH($Q555,内線情報!$B$5:$B$54,0)),"")&amp;""</f>
        <v/>
      </c>
      <c r="Q555" s="1160"/>
      <c r="R555" s="1151" t="str">
        <f>IFERROR(INDEX(内線情報!$D$5:$D$54,MATCH($Q555,内線情報!$B$5:$B$54,0)),"")&amp;""</f>
        <v/>
      </c>
      <c r="S555" s="634" t="s">
        <v>643</v>
      </c>
      <c r="T555" s="634" t="s">
        <v>643</v>
      </c>
      <c r="U555" s="634" t="s">
        <v>643</v>
      </c>
      <c r="V555" s="634" t="s">
        <v>643</v>
      </c>
      <c r="W555" s="634" t="s">
        <v>643</v>
      </c>
      <c r="X555" s="634" t="s">
        <v>643</v>
      </c>
      <c r="Y555" s="634" t="s">
        <v>643</v>
      </c>
      <c r="Z555" s="634" t="s">
        <v>643</v>
      </c>
      <c r="AA555" s="634" t="s">
        <v>643</v>
      </c>
      <c r="AB555" s="634" t="s">
        <v>643</v>
      </c>
      <c r="AC555" s="634" t="s">
        <v>643</v>
      </c>
      <c r="AD555" s="634" t="s">
        <v>643</v>
      </c>
      <c r="AE555" s="634" t="s">
        <v>643</v>
      </c>
      <c r="AF555" s="634" t="s">
        <v>643</v>
      </c>
      <c r="AG555" s="634" t="s">
        <v>643</v>
      </c>
      <c r="AH555" s="634" t="s">
        <v>643</v>
      </c>
      <c r="AI555" s="634" t="s">
        <v>643</v>
      </c>
      <c r="AJ555" s="634" t="s">
        <v>643</v>
      </c>
      <c r="AK555" s="634" t="s">
        <v>643</v>
      </c>
      <c r="AL555" s="634" t="s">
        <v>643</v>
      </c>
      <c r="AM555" s="634" t="s">
        <v>643</v>
      </c>
      <c r="AN555" s="634" t="s">
        <v>643</v>
      </c>
      <c r="AO555" s="634" t="s">
        <v>643</v>
      </c>
      <c r="AP555" s="634" t="s">
        <v>643</v>
      </c>
      <c r="AQ555" s="634" t="s">
        <v>643</v>
      </c>
      <c r="AR555" s="634" t="s">
        <v>643</v>
      </c>
      <c r="AS555" s="634" t="s">
        <v>643</v>
      </c>
      <c r="AT555" s="634" t="s">
        <v>643</v>
      </c>
      <c r="AU555" s="634" t="s">
        <v>643</v>
      </c>
      <c r="AV555" s="634" t="s">
        <v>643</v>
      </c>
      <c r="AW555" s="634" t="s">
        <v>643</v>
      </c>
      <c r="AX555" s="634" t="s">
        <v>643</v>
      </c>
      <c r="AY555" s="634" t="s">
        <v>643</v>
      </c>
      <c r="AZ555" s="634" t="s">
        <v>643</v>
      </c>
      <c r="BA555" s="634" t="s">
        <v>643</v>
      </c>
      <c r="BB555" s="634" t="s">
        <v>643</v>
      </c>
      <c r="BC555" s="1178" t="s">
        <v>643</v>
      </c>
      <c r="BD555" s="1151" t="str">
        <f>IFERROR(IF(Q555="","",IF(ISBLANK(INDEX(内線情報!$G$5:$G$54,Q555)),1,DS555)),"")&amp;""</f>
        <v/>
      </c>
      <c r="BE555" s="1180"/>
      <c r="BU555" s="50"/>
      <c r="BV555" s="50"/>
      <c r="BW555" s="50"/>
      <c r="CG555" s="50"/>
      <c r="CH555" s="50"/>
      <c r="CI555" s="50"/>
      <c r="DA555" s="34" t="str">
        <f>IF(DA554="grey","grey",IF(B555="","yellow",IF(COUNTIF($BG$6:$BG$39,B555)&gt;0,"","red")))</f>
        <v>grey</v>
      </c>
      <c r="DB555" s="35" t="str">
        <f ca="1">IF(DA554="grey","grey",IFERROR(IF(COUNTIF(INDIRECT(B555),SUBSTITUTE(C555,"*","~")),EU555,"red"),IF(AND(C555&lt;&gt;$BG$7,C555&lt;&gt;$BG$8,C555&lt;&gt;$BG$9,C555&lt;&gt;$BG$10,C555&lt;&gt;$BG$11,C555&lt;&gt;$BG$12,C555&lt;&gt;$BG$13),"grey",EU555)))</f>
        <v>grey</v>
      </c>
      <c r="DC555" s="34" t="str">
        <f>IF(DC554="grey","grey",IF(D555="","yellow",IF(COUNTIF($BG$6:$BG$39,D555)&gt;0,"","red")))</f>
        <v>grey</v>
      </c>
      <c r="DD555" s="35" t="str">
        <f ca="1">IF(DC554="grey","grey",IFERROR(IF(COUNTIF(INDIRECT(D555),SUBSTITUTE(E555,"*","~")),EW555,"red"),IF(AND(E555&lt;&gt;$BG$7,E555&lt;&gt;$BG$8,E555&lt;&gt;$BG$9,E555&lt;&gt;$BG$10,E555&lt;&gt;$BG$11,E555&lt;&gt;$BG$12,E555&lt;&gt;$BG$13),"grey",EW555)))</f>
        <v>grey</v>
      </c>
      <c r="DE555" s="34" t="str">
        <f>IF(DE554="grey","grey",IF(F555="","yellow",IF(COUNTIF($BG$6:$BG$39,F555)&gt;0,"","red")))</f>
        <v>grey</v>
      </c>
      <c r="DF555" s="35" t="str">
        <f ca="1">IF(DE554="grey","grey",IFERROR(IF(COUNTIF(INDIRECT(F555),SUBSTITUTE(G555,"*","~")),EY555,"red"),IF(AND(G555&lt;&gt;$BG$7,G555&lt;&gt;$BG$8,G555&lt;&gt;$BG$9,G555&lt;&gt;$BG$10,G555&lt;&gt;$BG$11,G555&lt;&gt;$BG$12,G555&lt;&gt;$BG$13),"grey",EY555)))</f>
        <v>grey</v>
      </c>
      <c r="DG555" s="34" t="str">
        <f>IF(DG554="grey","grey",IF(H555="","yellow",IF(COUNTIF($BG$6:$BG$39,H555)&gt;0,"","red")))</f>
        <v>grey</v>
      </c>
      <c r="DH555" s="35" t="str">
        <f ca="1">IF(DG554="grey","grey",IFERROR(IF(COUNTIF(INDIRECT(H555),SUBSTITUTE(I555,"*","~")),FA555,"red"),IF(AND(I555&lt;&gt;$BG$7,I555&lt;&gt;$BG$8,I555&lt;&gt;$BG$9,I555&lt;&gt;$BG$10,I555&lt;&gt;$BG$11,I555&lt;&gt;$BG$12,I555&lt;&gt;$BG$13),"grey",FA555)))</f>
        <v>grey</v>
      </c>
      <c r="DI555" s="34" t="str">
        <f>IF(DI554="grey","grey",IF(J555="","yellow",IF(COUNTIF($BG$6:$BG$39,J555)&gt;0,"","red")))</f>
        <v>grey</v>
      </c>
      <c r="DJ555" s="35" t="str">
        <f ca="1">IF(DI554="grey","grey",IFERROR(IF(COUNTIF(INDIRECT(J555),SUBSTITUTE(K555,"*","~")),FC555,"red"),IF(AND(K555&lt;&gt;$BG$7,K555&lt;&gt;$BG$8,K555&lt;&gt;$BG$9,K555&lt;&gt;$BG$10,K555&lt;&gt;$BG$11,K555&lt;&gt;$BG$12,K555&lt;&gt;$BG$13),"grey",FC555)))</f>
        <v>grey</v>
      </c>
      <c r="DK555" s="34" t="str">
        <f>IF(DK554="grey","grey",IF(L555="","yellow",IF(COUNTIF($BG$6:$BG$39,L555)&gt;0,"","red")))</f>
        <v>grey</v>
      </c>
      <c r="DL555" s="35" t="str">
        <f ca="1">IF(DK554="grey","grey",IFERROR(IF(COUNTIF(INDIRECT(L555),SUBSTITUTE(M555,"*","~")),FE555,"red"),IF(AND(M555&lt;&gt;$BG$7,M555&lt;&gt;$BG$8,M555&lt;&gt;$BG$9,M555&lt;&gt;$BG$10,M555&lt;&gt;$BG$11,M555&lt;&gt;$BG$12,M555&lt;&gt;$BG$13),"grey",FE555)))</f>
        <v>grey</v>
      </c>
      <c r="DM555" s="22" t="str">
        <f>IFERROR(INDEX(内線情報!$BL$5:$BL$41,MATCH(R555,内線情報!$AI$5:$AI$43,0),1),"")</f>
        <v/>
      </c>
      <c r="DS555" s="1141" t="e">
        <f>INDEX(内線情報!$G$5:$G$54,MATCH(Q555,DK,0))</f>
        <v>#N/A</v>
      </c>
      <c r="DV555" s="34" t="str">
        <f>CONCATENATE(B555,C555)</f>
        <v>未使用</v>
      </c>
      <c r="DW555" s="35"/>
      <c r="DX555" s="34" t="str">
        <f>CONCATENATE(D555,E555)</f>
        <v>未使用</v>
      </c>
      <c r="DY555" s="35"/>
      <c r="DZ555" s="34" t="str">
        <f>CONCATENATE(F555,G555)</f>
        <v>未使用</v>
      </c>
      <c r="EA555" s="35"/>
      <c r="EB555" s="34" t="str">
        <f>CONCATENATE(H555,I555)</f>
        <v>未使用</v>
      </c>
      <c r="EC555" s="35"/>
      <c r="ED555" s="34" t="str">
        <f>CONCATENATE(J555,K555)</f>
        <v>未使用</v>
      </c>
      <c r="EE555" s="35"/>
      <c r="EF555" s="34" t="str">
        <f>CONCATENATE(L555,M555)</f>
        <v>未使用</v>
      </c>
      <c r="EG555" s="35"/>
      <c r="EH555" s="22">
        <f>COUNTIF($DV$6:$EG$34,DV555)</f>
        <v>18</v>
      </c>
      <c r="EJ555" s="22">
        <f>COUNTIF($DV$6:$EG$34,DX555)</f>
        <v>18</v>
      </c>
      <c r="EL555" s="22">
        <f>COUNTIF($DV$6:$EG$34,DZ555)</f>
        <v>18</v>
      </c>
      <c r="EN555" s="22">
        <f>COUNTIF($DV$6:$EG$34,EB555)</f>
        <v>18</v>
      </c>
      <c r="EP555" s="22">
        <f>COUNTIF($DV$6:$EG$34,ED555)</f>
        <v>18</v>
      </c>
      <c r="ER555" s="22">
        <f>COUNTIF($DV$6:$EG$34,EF555)</f>
        <v>18</v>
      </c>
      <c r="ET555" s="34" t="str">
        <f>IF(DV555="未使用","",IF(EH555&lt;2,"","red"))</f>
        <v/>
      </c>
      <c r="EU555" s="35" t="str">
        <f>IF(B555="ボックスキー","",IF(C555="","red",FS555))</f>
        <v>red</v>
      </c>
      <c r="EV555" s="34" t="str">
        <f>IF(DX555="未使用","",IF(EJ555&lt;2,"","red"))</f>
        <v/>
      </c>
      <c r="EW555" s="35" t="str">
        <f>IF(D555="ボックスキー","",IF(E555="","red",FU555))</f>
        <v>red</v>
      </c>
      <c r="EX555" s="34" t="str">
        <f>IF(DZ555="未使用","",IF(EL555&lt;2,"","red"))</f>
        <v/>
      </c>
      <c r="EY555" s="35" t="str">
        <f>IF(F555="ボックスキー","",IF(G555="","red",FW555))</f>
        <v>red</v>
      </c>
      <c r="EZ555" s="34" t="str">
        <f>IF(EB555="未使用","",IF(EN555&lt;2,"","red"))</f>
        <v/>
      </c>
      <c r="FA555" s="35" t="str">
        <f>IF(H555="ボックスキー","",IF(I555="","red",FY555))</f>
        <v>red</v>
      </c>
      <c r="FB555" s="34" t="str">
        <f>IF(ED555="未使用","",IF(EP555&lt;2,"","red"))</f>
        <v/>
      </c>
      <c r="FC555" s="35" t="str">
        <f>IF(J555="ボックスキー","",IF(K555="","red",GA555))</f>
        <v>red</v>
      </c>
      <c r="FD555" s="34" t="str">
        <f>IF(EF555="未使用","",IF(ER555&lt;2,"","red"))</f>
        <v/>
      </c>
      <c r="FE555" s="35" t="str">
        <f>IF(L555="ボックスキー","",IF(M555="","red",GC555))</f>
        <v>red</v>
      </c>
      <c r="FF555" s="419"/>
      <c r="FG555" s="419"/>
      <c r="FH555" s="419"/>
      <c r="FI555" s="419"/>
      <c r="FJ555" s="419"/>
      <c r="FK555" s="419"/>
      <c r="FL555" s="419"/>
      <c r="FM555" s="419"/>
      <c r="FN555" s="419"/>
      <c r="FO555" s="419"/>
      <c r="FP555" s="419"/>
      <c r="FQ555" s="419"/>
      <c r="FR555" s="34"/>
      <c r="FS555" s="35" t="str">
        <f>IF(B555=$FG$6,INDEX($FG$7:$FG$18,C555),IF(B555=$FH$6,INDEX($FH$7:$FH$12,C555),IF(B555=$FI$6,INDEX($FI$7:$FI$18,C555),IF(B555=$FJ$6,INDEX($FJ$7:$FJ$56,C555),"none"))))</f>
        <v>none</v>
      </c>
      <c r="FT555" s="34"/>
      <c r="FU555" s="35" t="str">
        <f>IF(D555=$FG$6,INDEX($FG$7:$FG$18,E555),IF(D555=$FH$6,INDEX($FH$7:$FH$12,E555),IF(D555=$FI$6,INDEX($FI$7:$FI$18,E555),IF(D555=$FJ$6,INDEX($FJ$7:$FJ$56,E555),"none"))))</f>
        <v>none</v>
      </c>
      <c r="FV555" s="34"/>
      <c r="FW555" s="35" t="str">
        <f>IF(F555=$FG$6,INDEX($FG$7:$FG$18,G555),IF(F555=$FH$6,INDEX($FH$7:$FH$12,G555),IF(F555=$FI$6,INDEX($FI$7:$FI$18,G555),IF(F555=$FJ$6,INDEX($FJ$7:$FJ$56,G555),"none"))))</f>
        <v>none</v>
      </c>
      <c r="FX555" s="34"/>
      <c r="FY555" s="35" t="str">
        <f>IF(H555=$FG$6,INDEX($FG$7:$FG$18,I555),IF(H555=$FH$6,INDEX($FH$7:$FH$12,I555),IF(H555=$FI$6,INDEX($FI$7:$FI$18,I555),IF(H555=$FJ$6,INDEX($FJ$7:$FJ$56,I555),"none"))))</f>
        <v>none</v>
      </c>
      <c r="FZ555" s="34"/>
      <c r="GA555" s="35" t="str">
        <f>IF(J555=$FG$6,INDEX($FG$7:$FG$18,K555),IF(J555=$FH$6,INDEX($FH$7:$FH$12,K555),IF(J555=$FI$6,INDEX($FI$7:$FI$18,K555),IF(J555=$FJ$6,INDEX($FJ$7:$FJ$56,K555),"none"))))</f>
        <v>none</v>
      </c>
      <c r="GB555" s="34"/>
      <c r="GC555" s="35" t="str">
        <f>IF(L555=$FG$6,INDEX($FG$7:$FG$18,M555),IF(L555=$FH$6,INDEX($FH$7:$FH$12,M555),IF(L555=$FI$6,INDEX($FI$7:$FI$18,M555),IF(L555=$FJ$6,INDEX($FJ$7:$FJ$56,M555),"none"))))</f>
        <v>none</v>
      </c>
      <c r="GE555" s="1151" t="str">
        <f>IF($GF555="grey","grey","")</f>
        <v>grey</v>
      </c>
      <c r="GF555" s="1151" t="str">
        <f>IF($GG555="grey","grey","")</f>
        <v>grey</v>
      </c>
      <c r="GG555" s="1160" t="str">
        <f>IF(Q555="","grey",IF(COUNTIF(Q:Q,Q555)&gt;1,"red",IF(COUNTIF(_DK,Q555)&gt;0,"","red")))</f>
        <v>grey</v>
      </c>
      <c r="GH555" s="1151" t="str">
        <f>IF($GF555="grey","grey","")</f>
        <v>grey</v>
      </c>
      <c r="GI555" s="633" t="str">
        <f t="shared" ref="GI555:HR555" si="1475">IF(GI550="grey","grey",IF($GG555="grey","grey",IF(S555="","yellow",IF(COUNTIF($CT$6:$CT$21,S555)&gt;0,"","red"))))</f>
        <v>grey</v>
      </c>
      <c r="GJ555" s="633" t="str">
        <f t="shared" si="1475"/>
        <v>grey</v>
      </c>
      <c r="GK555" s="633" t="str">
        <f t="shared" si="1475"/>
        <v>grey</v>
      </c>
      <c r="GL555" s="633" t="str">
        <f t="shared" si="1475"/>
        <v>grey</v>
      </c>
      <c r="GM555" s="633" t="str">
        <f t="shared" si="1475"/>
        <v>grey</v>
      </c>
      <c r="GN555" s="633" t="str">
        <f t="shared" si="1475"/>
        <v>grey</v>
      </c>
      <c r="GO555" s="633" t="str">
        <f t="shared" si="1475"/>
        <v>grey</v>
      </c>
      <c r="GP555" s="633" t="str">
        <f t="shared" si="1475"/>
        <v>grey</v>
      </c>
      <c r="GQ555" s="633" t="str">
        <f t="shared" si="1475"/>
        <v>grey</v>
      </c>
      <c r="GR555" s="633" t="str">
        <f t="shared" si="1475"/>
        <v>grey</v>
      </c>
      <c r="GS555" s="633" t="str">
        <f t="shared" si="1475"/>
        <v>grey</v>
      </c>
      <c r="GT555" s="633" t="str">
        <f t="shared" si="1475"/>
        <v>grey</v>
      </c>
      <c r="GU555" s="633" t="str">
        <f t="shared" si="1475"/>
        <v>grey</v>
      </c>
      <c r="GV555" s="633" t="str">
        <f t="shared" si="1475"/>
        <v>grey</v>
      </c>
      <c r="GW555" s="633" t="str">
        <f t="shared" si="1475"/>
        <v>grey</v>
      </c>
      <c r="GX555" s="633" t="str">
        <f t="shared" si="1475"/>
        <v>grey</v>
      </c>
      <c r="GY555" s="633" t="str">
        <f t="shared" si="1475"/>
        <v>grey</v>
      </c>
      <c r="GZ555" s="633" t="str">
        <f t="shared" si="1475"/>
        <v>grey</v>
      </c>
      <c r="HA555" s="633" t="str">
        <f t="shared" si="1475"/>
        <v>grey</v>
      </c>
      <c r="HB555" s="633" t="str">
        <f t="shared" si="1475"/>
        <v>grey</v>
      </c>
      <c r="HC555" s="633" t="str">
        <f t="shared" si="1475"/>
        <v>grey</v>
      </c>
      <c r="HD555" s="633" t="str">
        <f t="shared" si="1475"/>
        <v>grey</v>
      </c>
      <c r="HE555" s="633" t="str">
        <f t="shared" si="1475"/>
        <v>grey</v>
      </c>
      <c r="HF555" s="633" t="str">
        <f t="shared" si="1475"/>
        <v>grey</v>
      </c>
      <c r="HG555" s="633" t="str">
        <f t="shared" si="1475"/>
        <v>grey</v>
      </c>
      <c r="HH555" s="633" t="str">
        <f t="shared" si="1475"/>
        <v>grey</v>
      </c>
      <c r="HI555" s="633" t="str">
        <f t="shared" si="1475"/>
        <v>grey</v>
      </c>
      <c r="HJ555" s="633" t="str">
        <f t="shared" si="1475"/>
        <v>grey</v>
      </c>
      <c r="HK555" s="633" t="str">
        <f t="shared" si="1475"/>
        <v>grey</v>
      </c>
      <c r="HL555" s="633" t="str">
        <f t="shared" si="1475"/>
        <v>grey</v>
      </c>
      <c r="HM555" s="633" t="str">
        <f t="shared" si="1475"/>
        <v>grey</v>
      </c>
      <c r="HN555" s="633" t="str">
        <f t="shared" si="1475"/>
        <v>grey</v>
      </c>
      <c r="HO555" s="633" t="str">
        <f t="shared" si="1475"/>
        <v>grey</v>
      </c>
      <c r="HP555" s="633" t="str">
        <f t="shared" si="1475"/>
        <v>grey</v>
      </c>
      <c r="HQ555" s="633" t="str">
        <f t="shared" si="1475"/>
        <v>grey</v>
      </c>
      <c r="HR555" s="633" t="str">
        <f t="shared" si="1475"/>
        <v>grey</v>
      </c>
      <c r="HS555" s="1162" t="str">
        <f t="shared" ref="HS555" si="1476">IF($GG555="grey","grey",IF(BC555="","",IF(COUNTIF($CV$6:$CV$7,BC555)&gt;0,"","red")))</f>
        <v>grey</v>
      </c>
      <c r="HT555" s="1151" t="str">
        <f t="shared" ref="HT555:HU555" si="1477">IF($GG555="grey","grey","")</f>
        <v>grey</v>
      </c>
      <c r="HU555" s="1160" t="str">
        <f t="shared" si="1477"/>
        <v>grey</v>
      </c>
    </row>
    <row r="556" spans="2:229">
      <c r="B556" s="1175" t="str">
        <f>IFERROR(INDEX($DV:$DV,ROW()),"")&amp;""</f>
        <v/>
      </c>
      <c r="C556" s="1176"/>
      <c r="D556" s="1177" t="str">
        <f>IFERROR(INDEX($DX:$DX,ROW()),"")&amp;""</f>
        <v/>
      </c>
      <c r="E556" s="1176"/>
      <c r="F556" s="1175" t="str">
        <f>IFERROR(INDEX($DZ:$DZ,ROW()),"")&amp;""</f>
        <v/>
      </c>
      <c r="G556" s="1176"/>
      <c r="H556" s="1175" t="str">
        <f>IFERROR(INDEX($EB:$EB,ROW()),"")&amp;""</f>
        <v/>
      </c>
      <c r="I556" s="1176"/>
      <c r="J556" s="1175" t="str">
        <f>IFERROR(INDEX($ED:$ED,ROW()),"")&amp;""</f>
        <v/>
      </c>
      <c r="K556" s="1176"/>
      <c r="L556" s="1175" t="str">
        <f>IFERROR(INDEX($EF:$EF,ROW()),"")&amp;""</f>
        <v/>
      </c>
      <c r="M556" s="1176"/>
      <c r="N556" s="30"/>
      <c r="O556" s="1152"/>
      <c r="P556" s="1152"/>
      <c r="Q556" s="1161"/>
      <c r="R556" s="1152"/>
      <c r="S556" s="635" t="s">
        <v>643</v>
      </c>
      <c r="T556" s="635" t="s">
        <v>643</v>
      </c>
      <c r="U556" s="635" t="s">
        <v>643</v>
      </c>
      <c r="V556" s="635" t="s">
        <v>643</v>
      </c>
      <c r="W556" s="635" t="s">
        <v>643</v>
      </c>
      <c r="X556" s="635" t="s">
        <v>643</v>
      </c>
      <c r="Y556" s="635" t="s">
        <v>643</v>
      </c>
      <c r="Z556" s="635" t="s">
        <v>643</v>
      </c>
      <c r="AA556" s="635" t="s">
        <v>643</v>
      </c>
      <c r="AB556" s="635" t="s">
        <v>643</v>
      </c>
      <c r="AC556" s="635" t="s">
        <v>643</v>
      </c>
      <c r="AD556" s="635" t="s">
        <v>643</v>
      </c>
      <c r="AE556" s="635" t="s">
        <v>643</v>
      </c>
      <c r="AF556" s="635" t="s">
        <v>643</v>
      </c>
      <c r="AG556" s="635" t="s">
        <v>643</v>
      </c>
      <c r="AH556" s="635" t="s">
        <v>643</v>
      </c>
      <c r="AI556" s="635" t="s">
        <v>643</v>
      </c>
      <c r="AJ556" s="635" t="s">
        <v>643</v>
      </c>
      <c r="AK556" s="635" t="s">
        <v>643</v>
      </c>
      <c r="AL556" s="635" t="s">
        <v>643</v>
      </c>
      <c r="AM556" s="635" t="s">
        <v>643</v>
      </c>
      <c r="AN556" s="635" t="s">
        <v>643</v>
      </c>
      <c r="AO556" s="635" t="s">
        <v>643</v>
      </c>
      <c r="AP556" s="635" t="s">
        <v>643</v>
      </c>
      <c r="AQ556" s="635" t="s">
        <v>643</v>
      </c>
      <c r="AR556" s="635" t="s">
        <v>643</v>
      </c>
      <c r="AS556" s="635" t="s">
        <v>643</v>
      </c>
      <c r="AT556" s="635" t="s">
        <v>643</v>
      </c>
      <c r="AU556" s="635" t="s">
        <v>643</v>
      </c>
      <c r="AV556" s="635" t="s">
        <v>643</v>
      </c>
      <c r="AW556" s="635" t="s">
        <v>643</v>
      </c>
      <c r="AX556" s="635" t="s">
        <v>643</v>
      </c>
      <c r="AY556" s="635" t="s">
        <v>643</v>
      </c>
      <c r="AZ556" s="635" t="s">
        <v>643</v>
      </c>
      <c r="BA556" s="635" t="s">
        <v>643</v>
      </c>
      <c r="BB556" s="635" t="s">
        <v>643</v>
      </c>
      <c r="BC556" s="1179"/>
      <c r="BD556" s="1152"/>
      <c r="BE556" s="1181"/>
      <c r="BP556" s="50" t="e">
        <f>INDEX(番号!$CA$5:$CB$44,C555,2)</f>
        <v>#VALUE!</v>
      </c>
      <c r="BQ556" s="50" t="str">
        <f>IF(C555="","",IF(BP556="",INDEX(番号!$CA$44:$CB554,C555,2),BP556))</f>
        <v/>
      </c>
      <c r="BR556" s="50" t="e">
        <f>INDEX(番号!$CC$5:$CE$52,C555,3)</f>
        <v>#VALUE!</v>
      </c>
      <c r="BS556" s="50" t="str">
        <f>IF(C555="","",IF(BR556="0",INDEX(番号!$CC$5:$CE$52,C555,2),BR556))&amp;""</f>
        <v/>
      </c>
      <c r="BT556" s="50" t="e">
        <f>INDEX(番号!$CA$5:$CB$44,E555,2)</f>
        <v>#VALUE!</v>
      </c>
      <c r="BU556" s="50" t="str">
        <f>IF(E555="","",IF(BT556="",INDEX(番号!$CA$44:$CB554,E555,2),BT556))&amp;""</f>
        <v/>
      </c>
      <c r="BV556" s="50" t="e">
        <f>INDEX(番号!$CC$5:$CE$52,E555,3)</f>
        <v>#VALUE!</v>
      </c>
      <c r="BW556" s="50" t="str">
        <f>IF(E555="","",IF(BV556="0",INDEX(番号!$CC$5:$CE$52,E555,2),BV556))&amp;""</f>
        <v/>
      </c>
      <c r="BX556" s="50" t="e">
        <f>INDEX(番号!$CA$5:$CB$44,G555,2)</f>
        <v>#VALUE!</v>
      </c>
      <c r="BY556" s="50" t="str">
        <f>IF(G555="","",IF(BX556="",INDEX(番号!$CA$44:$CB554,G555,2),BX556))&amp;""</f>
        <v/>
      </c>
      <c r="BZ556" s="50" t="e">
        <f>INDEX(番号!$CC$5:$CE$52,G555,3)</f>
        <v>#VALUE!</v>
      </c>
      <c r="CA556" s="50" t="str">
        <f>IF(G555="","",IF(BZ556="0",INDEX(番号!$CC$5:$CE$52,G555,2),BZ556))&amp;""</f>
        <v/>
      </c>
      <c r="CB556" s="50" t="e">
        <f>INDEX(番号!$CA$5:$CB$44,I555,2)</f>
        <v>#VALUE!</v>
      </c>
      <c r="CC556" s="50" t="str">
        <f>IF(I555="","",IF(CB556="",INDEX(番号!$CA$44:$CB554,I555,2),CB556))&amp;""</f>
        <v/>
      </c>
      <c r="CD556" s="50" t="e">
        <f>INDEX(番号!$CC$5:$CE$52,I555,3)</f>
        <v>#VALUE!</v>
      </c>
      <c r="CE556" s="50" t="str">
        <f>IF(I555="","",IF(CD556="0",INDEX(番号!$CC$5:$CE$52,I555,2),CD556))&amp;""</f>
        <v/>
      </c>
      <c r="CF556" s="50" t="e">
        <f>INDEX(番号!$CA$5:$CB$44,K555,2)</f>
        <v>#VALUE!</v>
      </c>
      <c r="CG556" s="50" t="str">
        <f>IF(K555="","",IF(CF556="",INDEX(番号!$CA$5:$CB$44,K555,1),CF556))&amp;""</f>
        <v/>
      </c>
      <c r="CH556" s="50" t="e">
        <f>INDEX(番号!$CC$5:$CE$52,K555,3)</f>
        <v>#VALUE!</v>
      </c>
      <c r="CI556" s="50" t="str">
        <f>IF(K555="","",IF(CH556="0",INDEX(番号!$CC$5:$CE$52,K555,2),CH556))&amp;""</f>
        <v/>
      </c>
      <c r="CJ556" s="50" t="e">
        <f>INDEX(番号!$CA$5:$CB$44,M555,2)</f>
        <v>#VALUE!</v>
      </c>
      <c r="CK556" s="50" t="str">
        <f>IF(M555="","",IF(CJ556="",INDEX(番号!$CA$5:$CB$44,M555,1),CJ556))&amp;""</f>
        <v/>
      </c>
      <c r="CL556" s="50" t="e">
        <f>INDEX(番号!$CC$5:$CE$52,M555,3)</f>
        <v>#VALUE!</v>
      </c>
      <c r="CM556" s="50" t="str">
        <f>IF(M555="","",IF(CL556="0",INDEX(番号!$CC$5:$CE$52,M555,2),CL556))&amp;""</f>
        <v/>
      </c>
      <c r="DA556" s="1153" t="str">
        <f>IF(DA554="grey","grey","")</f>
        <v>grey</v>
      </c>
      <c r="DB556" s="1154"/>
      <c r="DC556" s="1153" t="str">
        <f>IF(DC554="grey","grey","")</f>
        <v>grey</v>
      </c>
      <c r="DD556" s="1154"/>
      <c r="DE556" s="1153" t="str">
        <f>IF(DE554="grey","grey","")</f>
        <v>grey</v>
      </c>
      <c r="DF556" s="1154"/>
      <c r="DG556" s="1153" t="str">
        <f>IF(DG554="grey","grey","")</f>
        <v>grey</v>
      </c>
      <c r="DH556" s="1154"/>
      <c r="DI556" s="1153" t="str">
        <f>IF(DI554="grey","grey","")</f>
        <v>grey</v>
      </c>
      <c r="DJ556" s="1154"/>
      <c r="DK556" s="1153" t="str">
        <f>IF(DK554="grey","grey","")</f>
        <v>grey</v>
      </c>
      <c r="DL556" s="1154"/>
      <c r="DM556" s="22" t="str">
        <f>IFERROR(INDEX(内線情報!$BL$5:$BL$41,MATCH(R556,内線情報!$AI$5:$AI$43,0),1),"")</f>
        <v/>
      </c>
      <c r="DS556" s="1141"/>
      <c r="DV556" s="1153" t="str">
        <f>IF(B555="DK",BQ556,IF(B555="NK",BS556,""))</f>
        <v/>
      </c>
      <c r="DW556" s="1154"/>
      <c r="DX556" s="1155" t="str">
        <f>IF(D555="DK",BU556,IF(D555="NK",BW556,""))</f>
        <v/>
      </c>
      <c r="DY556" s="1156"/>
      <c r="DZ556" s="1155" t="str">
        <f>IF(F555="DK",BY556,IF(F555="NK",CA556,""))</f>
        <v/>
      </c>
      <c r="EA556" s="1156"/>
      <c r="EB556" s="1155" t="str">
        <f>IF(H555="DK",CC556,IF(H555="NK",CE556,""))</f>
        <v/>
      </c>
      <c r="EC556" s="1156"/>
      <c r="ED556" s="1155" t="str">
        <f>IF(J555="DK",CG556,IF(J555="NK",CI556,""))</f>
        <v/>
      </c>
      <c r="EE556" s="1156"/>
      <c r="EF556" s="1155" t="str">
        <f>IF(L555="DK",CK556,IF(L555="NK",CM556,""))</f>
        <v/>
      </c>
      <c r="EG556" s="1156"/>
      <c r="ET556" s="1153"/>
      <c r="EU556" s="1154"/>
      <c r="EV556" s="1153"/>
      <c r="EW556" s="1154"/>
      <c r="EX556" s="1153"/>
      <c r="EY556" s="1154"/>
      <c r="EZ556" s="1153"/>
      <c r="FA556" s="1154"/>
      <c r="FB556" s="1153"/>
      <c r="FC556" s="1154"/>
      <c r="FD556" s="1153"/>
      <c r="FE556" s="1154"/>
      <c r="FF556" s="411"/>
      <c r="FG556" s="411"/>
      <c r="FH556" s="411"/>
      <c r="FI556" s="411"/>
      <c r="FJ556" s="411"/>
      <c r="FK556" s="411"/>
      <c r="FL556" s="411"/>
      <c r="FM556" s="411"/>
      <c r="FN556" s="411"/>
      <c r="FO556" s="411"/>
      <c r="FP556" s="411"/>
      <c r="FQ556" s="411"/>
      <c r="FR556" s="1153"/>
      <c r="FS556" s="1154"/>
      <c r="FT556" s="1153"/>
      <c r="FU556" s="1154"/>
      <c r="FV556" s="1153"/>
      <c r="FW556" s="1154"/>
      <c r="FX556" s="1153"/>
      <c r="FY556" s="1154"/>
      <c r="FZ556" s="1153"/>
      <c r="GA556" s="1154"/>
      <c r="GB556" s="1153"/>
      <c r="GC556" s="1154"/>
      <c r="GE556" s="1152"/>
      <c r="GF556" s="1152"/>
      <c r="GG556" s="1161"/>
      <c r="GH556" s="1152"/>
      <c r="GI556" s="633" t="str">
        <f t="shared" ref="GI556:HR556" si="1478">IF(GI550="grey","grey",IF($GG555="grey","grey",IF(S556="","yellow",IF(COUNTIF($CW$6:$CW$7,S556)&gt;0,"","red"))))</f>
        <v>grey</v>
      </c>
      <c r="GJ556" s="633" t="str">
        <f t="shared" si="1478"/>
        <v>grey</v>
      </c>
      <c r="GK556" s="633" t="str">
        <f t="shared" si="1478"/>
        <v>grey</v>
      </c>
      <c r="GL556" s="633" t="str">
        <f t="shared" si="1478"/>
        <v>grey</v>
      </c>
      <c r="GM556" s="633" t="str">
        <f t="shared" si="1478"/>
        <v>grey</v>
      </c>
      <c r="GN556" s="633" t="str">
        <f t="shared" si="1478"/>
        <v>grey</v>
      </c>
      <c r="GO556" s="633" t="str">
        <f t="shared" si="1478"/>
        <v>grey</v>
      </c>
      <c r="GP556" s="633" t="str">
        <f t="shared" si="1478"/>
        <v>grey</v>
      </c>
      <c r="GQ556" s="633" t="str">
        <f t="shared" si="1478"/>
        <v>grey</v>
      </c>
      <c r="GR556" s="633" t="str">
        <f t="shared" si="1478"/>
        <v>grey</v>
      </c>
      <c r="GS556" s="633" t="str">
        <f t="shared" si="1478"/>
        <v>grey</v>
      </c>
      <c r="GT556" s="633" t="str">
        <f t="shared" si="1478"/>
        <v>grey</v>
      </c>
      <c r="GU556" s="633" t="str">
        <f t="shared" si="1478"/>
        <v>grey</v>
      </c>
      <c r="GV556" s="633" t="str">
        <f t="shared" si="1478"/>
        <v>grey</v>
      </c>
      <c r="GW556" s="633" t="str">
        <f t="shared" si="1478"/>
        <v>grey</v>
      </c>
      <c r="GX556" s="633" t="str">
        <f t="shared" si="1478"/>
        <v>grey</v>
      </c>
      <c r="GY556" s="633" t="str">
        <f t="shared" si="1478"/>
        <v>grey</v>
      </c>
      <c r="GZ556" s="633" t="str">
        <f t="shared" si="1478"/>
        <v>grey</v>
      </c>
      <c r="HA556" s="633" t="str">
        <f t="shared" si="1478"/>
        <v>grey</v>
      </c>
      <c r="HB556" s="633" t="str">
        <f t="shared" si="1478"/>
        <v>grey</v>
      </c>
      <c r="HC556" s="633" t="str">
        <f t="shared" si="1478"/>
        <v>grey</v>
      </c>
      <c r="HD556" s="633" t="str">
        <f t="shared" si="1478"/>
        <v>grey</v>
      </c>
      <c r="HE556" s="633" t="str">
        <f t="shared" si="1478"/>
        <v>grey</v>
      </c>
      <c r="HF556" s="633" t="str">
        <f t="shared" si="1478"/>
        <v>grey</v>
      </c>
      <c r="HG556" s="633" t="str">
        <f t="shared" si="1478"/>
        <v>grey</v>
      </c>
      <c r="HH556" s="633" t="str">
        <f t="shared" si="1478"/>
        <v>grey</v>
      </c>
      <c r="HI556" s="633" t="str">
        <f t="shared" si="1478"/>
        <v>grey</v>
      </c>
      <c r="HJ556" s="633" t="str">
        <f t="shared" si="1478"/>
        <v>grey</v>
      </c>
      <c r="HK556" s="633" t="str">
        <f t="shared" si="1478"/>
        <v>grey</v>
      </c>
      <c r="HL556" s="633" t="str">
        <f t="shared" si="1478"/>
        <v>grey</v>
      </c>
      <c r="HM556" s="633" t="str">
        <f t="shared" si="1478"/>
        <v>grey</v>
      </c>
      <c r="HN556" s="633" t="str">
        <f t="shared" si="1478"/>
        <v>grey</v>
      </c>
      <c r="HO556" s="633" t="str">
        <f t="shared" si="1478"/>
        <v>grey</v>
      </c>
      <c r="HP556" s="633" t="str">
        <f t="shared" si="1478"/>
        <v>grey</v>
      </c>
      <c r="HQ556" s="633" t="str">
        <f t="shared" si="1478"/>
        <v>grey</v>
      </c>
      <c r="HR556" s="633" t="str">
        <f t="shared" si="1478"/>
        <v>grey</v>
      </c>
      <c r="HS556" s="1163"/>
      <c r="HT556" s="1152"/>
      <c r="HU556" s="1161"/>
    </row>
    <row r="557" spans="2:229">
      <c r="B557" s="1175" t="str">
        <f>IFERROR(INDEX($DV:$DV,ROW()),"")&amp;""</f>
        <v/>
      </c>
      <c r="C557" s="1176"/>
      <c r="D557" s="1177" t="str">
        <f>IFERROR(INDEX($DX:$DX,ROW()),"")&amp;""</f>
        <v/>
      </c>
      <c r="E557" s="1176"/>
      <c r="F557" s="1175" t="str">
        <f>IFERROR(INDEX($DZ:$DZ,ROW()),"")&amp;""</f>
        <v/>
      </c>
      <c r="G557" s="1176"/>
      <c r="H557" s="1175" t="str">
        <f>IFERROR(INDEX($EB:$EB,ROW()),"")&amp;""</f>
        <v/>
      </c>
      <c r="I557" s="1176"/>
      <c r="J557" s="1175" t="str">
        <f>IFERROR(INDEX($ED:$ED,ROW()),"")&amp;""</f>
        <v/>
      </c>
      <c r="K557" s="1176"/>
      <c r="L557" s="1175" t="str">
        <f>IFERROR(INDEX($EF:$EF,ROW()),"")&amp;""</f>
        <v/>
      </c>
      <c r="M557" s="1176"/>
      <c r="N557" s="30"/>
      <c r="O557" s="1151">
        <v>3</v>
      </c>
      <c r="P557" s="1151" t="str">
        <f>IFERROR(INDEX(内線情報!$C$5:$C$54,MATCH($Q557,内線情報!$B$5:$B$54,0)),"")&amp;""</f>
        <v/>
      </c>
      <c r="Q557" s="1160"/>
      <c r="R557" s="1151" t="str">
        <f>IFERROR(INDEX(内線情報!$D$5:$D$54,MATCH($Q557,内線情報!$B$5:$B$54,0)),"")&amp;""</f>
        <v/>
      </c>
      <c r="S557" s="634" t="s">
        <v>643</v>
      </c>
      <c r="T557" s="634" t="s">
        <v>643</v>
      </c>
      <c r="U557" s="634" t="s">
        <v>643</v>
      </c>
      <c r="V557" s="634" t="s">
        <v>643</v>
      </c>
      <c r="W557" s="634" t="s">
        <v>643</v>
      </c>
      <c r="X557" s="634" t="s">
        <v>643</v>
      </c>
      <c r="Y557" s="634" t="s">
        <v>643</v>
      </c>
      <c r="Z557" s="634" t="s">
        <v>643</v>
      </c>
      <c r="AA557" s="634" t="s">
        <v>643</v>
      </c>
      <c r="AB557" s="634" t="s">
        <v>643</v>
      </c>
      <c r="AC557" s="634" t="s">
        <v>643</v>
      </c>
      <c r="AD557" s="634" t="s">
        <v>643</v>
      </c>
      <c r="AE557" s="634" t="s">
        <v>643</v>
      </c>
      <c r="AF557" s="634" t="s">
        <v>643</v>
      </c>
      <c r="AG557" s="634" t="s">
        <v>643</v>
      </c>
      <c r="AH557" s="634" t="s">
        <v>643</v>
      </c>
      <c r="AI557" s="634" t="s">
        <v>643</v>
      </c>
      <c r="AJ557" s="634" t="s">
        <v>643</v>
      </c>
      <c r="AK557" s="634" t="s">
        <v>643</v>
      </c>
      <c r="AL557" s="634" t="s">
        <v>643</v>
      </c>
      <c r="AM557" s="634" t="s">
        <v>643</v>
      </c>
      <c r="AN557" s="634" t="s">
        <v>643</v>
      </c>
      <c r="AO557" s="634" t="s">
        <v>643</v>
      </c>
      <c r="AP557" s="634" t="s">
        <v>643</v>
      </c>
      <c r="AQ557" s="634" t="s">
        <v>643</v>
      </c>
      <c r="AR557" s="634" t="s">
        <v>643</v>
      </c>
      <c r="AS557" s="634" t="s">
        <v>643</v>
      </c>
      <c r="AT557" s="634" t="s">
        <v>643</v>
      </c>
      <c r="AU557" s="634" t="s">
        <v>643</v>
      </c>
      <c r="AV557" s="634" t="s">
        <v>643</v>
      </c>
      <c r="AW557" s="634" t="s">
        <v>643</v>
      </c>
      <c r="AX557" s="634" t="s">
        <v>643</v>
      </c>
      <c r="AY557" s="634" t="s">
        <v>643</v>
      </c>
      <c r="AZ557" s="634" t="s">
        <v>643</v>
      </c>
      <c r="BA557" s="634" t="s">
        <v>643</v>
      </c>
      <c r="BB557" s="634" t="s">
        <v>643</v>
      </c>
      <c r="BC557" s="1178" t="s">
        <v>643</v>
      </c>
      <c r="BD557" s="1151" t="str">
        <f>IFERROR(IF(Q557="","",IF(ISBLANK(INDEX(内線情報!$G$5:$G$54,Q557)),1,DS557)),"")&amp;""</f>
        <v/>
      </c>
      <c r="BE557" s="1180"/>
      <c r="BP557" s="50" t="s">
        <v>585</v>
      </c>
      <c r="BQ557" s="50" t="str">
        <f>IF(C555="","",INDEX(外線情報!$K$5:$K$16,C555,1))&amp;""</f>
        <v/>
      </c>
      <c r="BR557" s="50" t="s">
        <v>417</v>
      </c>
      <c r="BS557" s="50" t="str">
        <f>IF(C555="","",INDEX(NK･NKG!$CG$5:$CG$52,C555,1))&amp;""</f>
        <v/>
      </c>
      <c r="BT557" s="50" t="s">
        <v>585</v>
      </c>
      <c r="BU557" s="50" t="str">
        <f>IF(E555="","",INDEX(外線情報!$K$5:$K$16,E555,1))&amp;""</f>
        <v/>
      </c>
      <c r="BV557" s="50" t="s">
        <v>417</v>
      </c>
      <c r="BW557" s="50" t="str">
        <f>IF(E555="","",INDEX(NK･NKG!$CG$5:$CG$52,E555,1))&amp;""</f>
        <v/>
      </c>
      <c r="BX557" s="50" t="s">
        <v>585</v>
      </c>
      <c r="BY557" s="50" t="str">
        <f>IF(G555="","",INDEX(外線情報!$K$5:$K$16,G555,1))&amp;""</f>
        <v/>
      </c>
      <c r="BZ557" s="50" t="s">
        <v>417</v>
      </c>
      <c r="CA557" s="50" t="str">
        <f>IF(G555="","",INDEX(NK･NKG!$CG$5:$CG$52,G555,1))&amp;""</f>
        <v/>
      </c>
      <c r="CB557" s="50" t="s">
        <v>585</v>
      </c>
      <c r="CC557" s="50" t="str">
        <f>IF(I555="","",INDEX(外線情報!$K$5:$K$16,I555,1))&amp;""</f>
        <v/>
      </c>
      <c r="CD557" s="50" t="s">
        <v>417</v>
      </c>
      <c r="CE557" s="50" t="str">
        <f>IF(I555="","",INDEX(NK･NKG!$CG$5:$CG$52,I555,1))&amp;""</f>
        <v/>
      </c>
      <c r="CF557" s="50" t="s">
        <v>585</v>
      </c>
      <c r="CG557" s="50" t="str">
        <f>IF(K555="","",INDEX(外線情報!$K$5:$K$16,K555,1))&amp;""</f>
        <v/>
      </c>
      <c r="CH557" s="50" t="s">
        <v>417</v>
      </c>
      <c r="CI557" s="50" t="str">
        <f>IF(K555="","",INDEX(NK･NKG!$CG$5:$CG$52,K555,1))&amp;""</f>
        <v/>
      </c>
      <c r="CJ557" s="50" t="s">
        <v>585</v>
      </c>
      <c r="CK557" s="50" t="str">
        <f>IF(M555="","",INDEX(外線情報!$K$5:$K$16,M555,1))&amp;""</f>
        <v/>
      </c>
      <c r="CL557" s="50" t="s">
        <v>417</v>
      </c>
      <c r="CM557" s="50" t="str">
        <f>IF(M555="","",INDEX(NK･NKG!$CG$5:$CG$52,M555,1))&amp;""</f>
        <v/>
      </c>
      <c r="DA557" s="1153" t="str">
        <f t="shared" ref="DA557" si="1479">IF(DA554="grey","grey","")</f>
        <v>grey</v>
      </c>
      <c r="DB557" s="1154"/>
      <c r="DC557" s="1153" t="str">
        <f t="shared" ref="DC557" si="1480">IF(DC554="grey","grey","")</f>
        <v>grey</v>
      </c>
      <c r="DD557" s="1154"/>
      <c r="DE557" s="1153" t="str">
        <f t="shared" ref="DE557" si="1481">IF(DE554="grey","grey","")</f>
        <v>grey</v>
      </c>
      <c r="DF557" s="1154"/>
      <c r="DG557" s="1153" t="str">
        <f t="shared" ref="DG557" si="1482">IF(DG554="grey","grey","")</f>
        <v>grey</v>
      </c>
      <c r="DH557" s="1154"/>
      <c r="DI557" s="1153" t="str">
        <f t="shared" ref="DI557" si="1483">IF(DI554="grey","grey","")</f>
        <v>grey</v>
      </c>
      <c r="DJ557" s="1154"/>
      <c r="DK557" s="1153" t="str">
        <f t="shared" ref="DK557" si="1484">IF(DK554="grey","grey","")</f>
        <v>grey</v>
      </c>
      <c r="DL557" s="1154"/>
      <c r="DM557" s="22" t="str">
        <f>IFERROR(INDEX(内線情報!$BL$5:$BL$41,MATCH(R557,内線情報!$AI$5:$AI$43,0),1),"")</f>
        <v/>
      </c>
      <c r="DS557" s="1141" t="e">
        <f>INDEX(内線情報!$G$5:$G$54,MATCH(Q557,DK,0))</f>
        <v>#N/A</v>
      </c>
      <c r="DV557" s="1153" t="str">
        <f>IF(B555="IK",BQ557,IF(B555="NK",BS557,""))</f>
        <v/>
      </c>
      <c r="DW557" s="1154"/>
      <c r="DX557" s="1155" t="str">
        <f>IF(D555="IK",BU557,IF(D555="NK",BW557,""))</f>
        <v/>
      </c>
      <c r="DY557" s="1156"/>
      <c r="DZ557" s="1155" t="str">
        <f>IF(F555="IK",BY557,IF(F555="NK",CA557,""))</f>
        <v/>
      </c>
      <c r="EA557" s="1156"/>
      <c r="EB557" s="1155" t="str">
        <f>IF(H555="IK",CC557,IF(H555="NK",CE557,""))</f>
        <v/>
      </c>
      <c r="EC557" s="1156"/>
      <c r="ED557" s="1155" t="str">
        <f>IF(J555="IK",CG557,IF(J555="NK",CI557,""))</f>
        <v/>
      </c>
      <c r="EE557" s="1156"/>
      <c r="EF557" s="1155" t="str">
        <f>IF(L555="IK",CK557,IF(L555="NK",CM557,""))</f>
        <v/>
      </c>
      <c r="EG557" s="1156"/>
      <c r="ET557" s="1153"/>
      <c r="EU557" s="1154"/>
      <c r="EV557" s="1153"/>
      <c r="EW557" s="1154"/>
      <c r="EX557" s="1153"/>
      <c r="EY557" s="1154"/>
      <c r="EZ557" s="1153"/>
      <c r="FA557" s="1154"/>
      <c r="FB557" s="1153"/>
      <c r="FC557" s="1154"/>
      <c r="FD557" s="1153"/>
      <c r="FE557" s="1154"/>
      <c r="FF557" s="411"/>
      <c r="FG557" s="411"/>
      <c r="FH557" s="411"/>
      <c r="FI557" s="411"/>
      <c r="FJ557" s="411"/>
      <c r="FK557" s="411"/>
      <c r="FL557" s="411"/>
      <c r="FM557" s="411"/>
      <c r="FN557" s="411"/>
      <c r="FO557" s="411"/>
      <c r="FP557" s="411"/>
      <c r="FQ557" s="411"/>
      <c r="FR557" s="1153"/>
      <c r="FS557" s="1154"/>
      <c r="FT557" s="1153"/>
      <c r="FU557" s="1154"/>
      <c r="FV557" s="1153"/>
      <c r="FW557" s="1154"/>
      <c r="FX557" s="1153"/>
      <c r="FY557" s="1154"/>
      <c r="FZ557" s="1153"/>
      <c r="GA557" s="1154"/>
      <c r="GB557" s="1153"/>
      <c r="GC557" s="1154"/>
      <c r="GE557" s="1151" t="str">
        <f>IF($GF557="grey","grey","")</f>
        <v>grey</v>
      </c>
      <c r="GF557" s="1151" t="str">
        <f>IF($GG557="grey","grey","")</f>
        <v>grey</v>
      </c>
      <c r="GG557" s="1160" t="str">
        <f>IF(Q557="","grey",IF(COUNTIF(Q:Q,Q557)&gt;1,"red",IF(COUNTIF(_DK,Q557)&gt;0,"","red")))</f>
        <v>grey</v>
      </c>
      <c r="GH557" s="1151" t="str">
        <f>IF($GF557="grey","grey","")</f>
        <v>grey</v>
      </c>
      <c r="GI557" s="633" t="str">
        <f t="shared" ref="GI557:HR557" si="1485">IF(GI550="grey","grey",IF($GG557="grey","grey",IF(S557="","yellow",IF(COUNTIF($CT$6:$CT$21,S557)&gt;0,"","red"))))</f>
        <v>grey</v>
      </c>
      <c r="GJ557" s="633" t="str">
        <f t="shared" si="1485"/>
        <v>grey</v>
      </c>
      <c r="GK557" s="633" t="str">
        <f t="shared" si="1485"/>
        <v>grey</v>
      </c>
      <c r="GL557" s="633" t="str">
        <f t="shared" si="1485"/>
        <v>grey</v>
      </c>
      <c r="GM557" s="633" t="str">
        <f t="shared" si="1485"/>
        <v>grey</v>
      </c>
      <c r="GN557" s="633" t="str">
        <f t="shared" si="1485"/>
        <v>grey</v>
      </c>
      <c r="GO557" s="633" t="str">
        <f t="shared" si="1485"/>
        <v>grey</v>
      </c>
      <c r="GP557" s="633" t="str">
        <f t="shared" si="1485"/>
        <v>grey</v>
      </c>
      <c r="GQ557" s="633" t="str">
        <f t="shared" si="1485"/>
        <v>grey</v>
      </c>
      <c r="GR557" s="633" t="str">
        <f t="shared" si="1485"/>
        <v>grey</v>
      </c>
      <c r="GS557" s="633" t="str">
        <f t="shared" si="1485"/>
        <v>grey</v>
      </c>
      <c r="GT557" s="633" t="str">
        <f t="shared" si="1485"/>
        <v>grey</v>
      </c>
      <c r="GU557" s="633" t="str">
        <f t="shared" si="1485"/>
        <v>grey</v>
      </c>
      <c r="GV557" s="633" t="str">
        <f t="shared" si="1485"/>
        <v>grey</v>
      </c>
      <c r="GW557" s="633" t="str">
        <f t="shared" si="1485"/>
        <v>grey</v>
      </c>
      <c r="GX557" s="633" t="str">
        <f t="shared" si="1485"/>
        <v>grey</v>
      </c>
      <c r="GY557" s="633" t="str">
        <f t="shared" si="1485"/>
        <v>grey</v>
      </c>
      <c r="GZ557" s="633" t="str">
        <f t="shared" si="1485"/>
        <v>grey</v>
      </c>
      <c r="HA557" s="633" t="str">
        <f t="shared" si="1485"/>
        <v>grey</v>
      </c>
      <c r="HB557" s="633" t="str">
        <f t="shared" si="1485"/>
        <v>grey</v>
      </c>
      <c r="HC557" s="633" t="str">
        <f t="shared" si="1485"/>
        <v>grey</v>
      </c>
      <c r="HD557" s="633" t="str">
        <f t="shared" si="1485"/>
        <v>grey</v>
      </c>
      <c r="HE557" s="633" t="str">
        <f t="shared" si="1485"/>
        <v>grey</v>
      </c>
      <c r="HF557" s="633" t="str">
        <f t="shared" si="1485"/>
        <v>grey</v>
      </c>
      <c r="HG557" s="633" t="str">
        <f t="shared" si="1485"/>
        <v>grey</v>
      </c>
      <c r="HH557" s="633" t="str">
        <f t="shared" si="1485"/>
        <v>grey</v>
      </c>
      <c r="HI557" s="633" t="str">
        <f t="shared" si="1485"/>
        <v>grey</v>
      </c>
      <c r="HJ557" s="633" t="str">
        <f t="shared" si="1485"/>
        <v>grey</v>
      </c>
      <c r="HK557" s="633" t="str">
        <f t="shared" si="1485"/>
        <v>grey</v>
      </c>
      <c r="HL557" s="633" t="str">
        <f t="shared" si="1485"/>
        <v>grey</v>
      </c>
      <c r="HM557" s="633" t="str">
        <f t="shared" si="1485"/>
        <v>grey</v>
      </c>
      <c r="HN557" s="633" t="str">
        <f t="shared" si="1485"/>
        <v>grey</v>
      </c>
      <c r="HO557" s="633" t="str">
        <f t="shared" si="1485"/>
        <v>grey</v>
      </c>
      <c r="HP557" s="633" t="str">
        <f t="shared" si="1485"/>
        <v>grey</v>
      </c>
      <c r="HQ557" s="633" t="str">
        <f t="shared" si="1485"/>
        <v>grey</v>
      </c>
      <c r="HR557" s="633" t="str">
        <f t="shared" si="1485"/>
        <v>grey</v>
      </c>
      <c r="HS557" s="1162" t="str">
        <f t="shared" ref="HS557" si="1486">IF($GG557="grey","grey",IF(BC557="","",IF(COUNTIF($CV$6:$CV$7,BC557)&gt;0,"","red")))</f>
        <v>grey</v>
      </c>
      <c r="HT557" s="1151" t="str">
        <f t="shared" ref="HT557:HU557" si="1487">IF($GG557="grey","grey","")</f>
        <v>grey</v>
      </c>
      <c r="HU557" s="1160" t="str">
        <f t="shared" si="1487"/>
        <v>grey</v>
      </c>
    </row>
    <row r="558" spans="2:229">
      <c r="B558" s="1184" t="s">
        <v>1318</v>
      </c>
      <c r="C558" s="1185"/>
      <c r="D558" s="1182" t="s">
        <v>1318</v>
      </c>
      <c r="E558" s="1183"/>
      <c r="F558" s="1184" t="s">
        <v>1318</v>
      </c>
      <c r="G558" s="1185"/>
      <c r="H558" s="1182" t="s">
        <v>1318</v>
      </c>
      <c r="I558" s="1183"/>
      <c r="J558" s="1184" t="s">
        <v>1318</v>
      </c>
      <c r="K558" s="1185"/>
      <c r="L558" s="1182" t="s">
        <v>1318</v>
      </c>
      <c r="M558" s="1183"/>
      <c r="N558" s="30"/>
      <c r="O558" s="1152"/>
      <c r="P558" s="1152"/>
      <c r="Q558" s="1161"/>
      <c r="R558" s="1152"/>
      <c r="S558" s="635" t="s">
        <v>643</v>
      </c>
      <c r="T558" s="635" t="s">
        <v>643</v>
      </c>
      <c r="U558" s="635" t="s">
        <v>643</v>
      </c>
      <c r="V558" s="635" t="s">
        <v>643</v>
      </c>
      <c r="W558" s="635" t="s">
        <v>643</v>
      </c>
      <c r="X558" s="635" t="s">
        <v>643</v>
      </c>
      <c r="Y558" s="635" t="s">
        <v>643</v>
      </c>
      <c r="Z558" s="635" t="s">
        <v>643</v>
      </c>
      <c r="AA558" s="635" t="s">
        <v>643</v>
      </c>
      <c r="AB558" s="635" t="s">
        <v>643</v>
      </c>
      <c r="AC558" s="635" t="s">
        <v>643</v>
      </c>
      <c r="AD558" s="635" t="s">
        <v>643</v>
      </c>
      <c r="AE558" s="635" t="s">
        <v>643</v>
      </c>
      <c r="AF558" s="635" t="s">
        <v>643</v>
      </c>
      <c r="AG558" s="635" t="s">
        <v>643</v>
      </c>
      <c r="AH558" s="635" t="s">
        <v>643</v>
      </c>
      <c r="AI558" s="635" t="s">
        <v>643</v>
      </c>
      <c r="AJ558" s="635" t="s">
        <v>643</v>
      </c>
      <c r="AK558" s="635" t="s">
        <v>643</v>
      </c>
      <c r="AL558" s="635" t="s">
        <v>643</v>
      </c>
      <c r="AM558" s="635" t="s">
        <v>643</v>
      </c>
      <c r="AN558" s="635" t="s">
        <v>643</v>
      </c>
      <c r="AO558" s="635" t="s">
        <v>643</v>
      </c>
      <c r="AP558" s="635" t="s">
        <v>643</v>
      </c>
      <c r="AQ558" s="635" t="s">
        <v>643</v>
      </c>
      <c r="AR558" s="635" t="s">
        <v>643</v>
      </c>
      <c r="AS558" s="635" t="s">
        <v>643</v>
      </c>
      <c r="AT558" s="635" t="s">
        <v>643</v>
      </c>
      <c r="AU558" s="635" t="s">
        <v>643</v>
      </c>
      <c r="AV558" s="635" t="s">
        <v>643</v>
      </c>
      <c r="AW558" s="635" t="s">
        <v>643</v>
      </c>
      <c r="AX558" s="635" t="s">
        <v>643</v>
      </c>
      <c r="AY558" s="635" t="s">
        <v>643</v>
      </c>
      <c r="AZ558" s="635" t="s">
        <v>643</v>
      </c>
      <c r="BA558" s="635" t="s">
        <v>643</v>
      </c>
      <c r="BB558" s="635" t="s">
        <v>643</v>
      </c>
      <c r="BC558" s="1179"/>
      <c r="BD558" s="1152"/>
      <c r="BE558" s="1181"/>
      <c r="BW558" s="50"/>
      <c r="CH558" s="50"/>
      <c r="CI558" s="50"/>
      <c r="DA558" s="1153" t="str">
        <f>IF(DA554="grey","grey",IF(AND(B555&lt;&gt;$BG$7,B555&lt;&gt;$BG$9,B555&lt;&gt;$BG$13,B555&lt;&gt;$BG$12),"grey",IF(B558="","yellow",IF(COUNTIF($CN$6:$CN$32,B558)&gt;0,"","red"))))</f>
        <v>grey</v>
      </c>
      <c r="DB558" s="1154"/>
      <c r="DC558" s="1153" t="str">
        <f>IF(DC554="grey","grey",IF(AND(D555&lt;&gt;$BG$7,D555&lt;&gt;$BG$9,D555&lt;&gt;$BG$13,D555&lt;&gt;$BG$12),"grey",IF(D558="","yellow",IF(COUNTIF($CN$6:$CN$32,D558)&gt;0,"","red"))))</f>
        <v>grey</v>
      </c>
      <c r="DD558" s="1154"/>
      <c r="DE558" s="1164" t="str">
        <f>IF(DE554="grey","grey",IF(AND(F555&lt;&gt;$BG$7,F555&lt;&gt;$BG$9,F555&lt;&gt;$BG$13,F555&lt;&gt;$BG$12),"grey",IF(F558="","yellow",IF(COUNTIF($CN$6:$CN$32,F558)&gt;0,"","red"))))</f>
        <v>grey</v>
      </c>
      <c r="DF558" s="1165"/>
      <c r="DG558" s="1164" t="str">
        <f>IF(DG554="grey","grey",IF(AND(H555&lt;&gt;$BG$7,H555&lt;&gt;$BG$9,H555&lt;&gt;$BG$13,H555&lt;&gt;$BG$12),"grey",IF(H558="","yellow",IF(COUNTIF($CN$6:$CN$32,H558)&gt;0,"","red"))))</f>
        <v>grey</v>
      </c>
      <c r="DH558" s="1165"/>
      <c r="DI558" s="1164" t="str">
        <f>IF(DI554="grey","grey",IF(AND(J555&lt;&gt;$BG$7,J555&lt;&gt;$BG$9,J555&lt;&gt;$BG$13,J555&lt;&gt;$BG$12),"grey",IF(J558="","yellow",IF(COUNTIF($CN$6:$CN$32,J558)&gt;0,"","red"))))</f>
        <v>grey</v>
      </c>
      <c r="DJ558" s="1165"/>
      <c r="DK558" s="1164" t="str">
        <f>IF(DK554="grey","grey",IF(AND(L555&lt;&gt;$BG$7,L555&lt;&gt;$BG$9,L555&lt;&gt;$BG$13,L555&lt;&gt;$BG$12),"grey",IF(L558="","yellow",IF(COUNTIF($CN$6:$CN$32,L558)&gt;0,"","red"))))</f>
        <v>grey</v>
      </c>
      <c r="DL558" s="1165"/>
      <c r="DM558" s="22" t="str">
        <f>IFERROR(INDEX(内線情報!$BL$5:$BL$41,MATCH(R558,内線情報!$AI$5:$AI$43,0),1),"")</f>
        <v/>
      </c>
      <c r="DS558" s="1141"/>
      <c r="DV558" s="1153"/>
      <c r="DW558" s="1154"/>
      <c r="DX558" s="1153"/>
      <c r="DY558" s="1154"/>
      <c r="DZ558" s="1153"/>
      <c r="EA558" s="1154"/>
      <c r="EB558" s="1153"/>
      <c r="EC558" s="1154"/>
      <c r="ED558" s="1153"/>
      <c r="EE558" s="1154"/>
      <c r="EF558" s="1153"/>
      <c r="EG558" s="1154"/>
      <c r="ET558" s="1153"/>
      <c r="EU558" s="1154"/>
      <c r="EV558" s="1153"/>
      <c r="EW558" s="1154"/>
      <c r="EX558" s="1153"/>
      <c r="EY558" s="1154"/>
      <c r="EZ558" s="1153"/>
      <c r="FA558" s="1154"/>
      <c r="FB558" s="1153"/>
      <c r="FC558" s="1154"/>
      <c r="FD558" s="1153"/>
      <c r="FE558" s="1154"/>
      <c r="FF558" s="411"/>
      <c r="FG558" s="411"/>
      <c r="FH558" s="411"/>
      <c r="FI558" s="411"/>
      <c r="FJ558" s="411"/>
      <c r="FK558" s="411"/>
      <c r="FL558" s="411"/>
      <c r="FM558" s="411"/>
      <c r="FN558" s="411"/>
      <c r="FO558" s="411"/>
      <c r="FP558" s="411"/>
      <c r="FQ558" s="411"/>
      <c r="FR558" s="1153"/>
      <c r="FS558" s="1154"/>
      <c r="FT558" s="1153"/>
      <c r="FU558" s="1154"/>
      <c r="FV558" s="1153"/>
      <c r="FW558" s="1154"/>
      <c r="FX558" s="1153"/>
      <c r="FY558" s="1154"/>
      <c r="FZ558" s="1153"/>
      <c r="GA558" s="1154"/>
      <c r="GB558" s="1153"/>
      <c r="GC558" s="1154"/>
      <c r="GE558" s="1152"/>
      <c r="GF558" s="1152"/>
      <c r="GG558" s="1161"/>
      <c r="GH558" s="1152"/>
      <c r="GI558" s="633" t="str">
        <f t="shared" ref="GI558:HR558" si="1488">IF(GI550="grey","grey",IF($GG557="grey","grey",IF(S558="","yellow",IF(COUNTIF($CW$6:$CW$7,S558)&gt;0,"","red"))))</f>
        <v>grey</v>
      </c>
      <c r="GJ558" s="633" t="str">
        <f t="shared" si="1488"/>
        <v>grey</v>
      </c>
      <c r="GK558" s="633" t="str">
        <f t="shared" si="1488"/>
        <v>grey</v>
      </c>
      <c r="GL558" s="633" t="str">
        <f t="shared" si="1488"/>
        <v>grey</v>
      </c>
      <c r="GM558" s="633" t="str">
        <f t="shared" si="1488"/>
        <v>grey</v>
      </c>
      <c r="GN558" s="633" t="str">
        <f t="shared" si="1488"/>
        <v>grey</v>
      </c>
      <c r="GO558" s="633" t="str">
        <f t="shared" si="1488"/>
        <v>grey</v>
      </c>
      <c r="GP558" s="633" t="str">
        <f t="shared" si="1488"/>
        <v>grey</v>
      </c>
      <c r="GQ558" s="633" t="str">
        <f t="shared" si="1488"/>
        <v>grey</v>
      </c>
      <c r="GR558" s="633" t="str">
        <f t="shared" si="1488"/>
        <v>grey</v>
      </c>
      <c r="GS558" s="633" t="str">
        <f t="shared" si="1488"/>
        <v>grey</v>
      </c>
      <c r="GT558" s="633" t="str">
        <f t="shared" si="1488"/>
        <v>grey</v>
      </c>
      <c r="GU558" s="633" t="str">
        <f t="shared" si="1488"/>
        <v>grey</v>
      </c>
      <c r="GV558" s="633" t="str">
        <f t="shared" si="1488"/>
        <v>grey</v>
      </c>
      <c r="GW558" s="633" t="str">
        <f t="shared" si="1488"/>
        <v>grey</v>
      </c>
      <c r="GX558" s="633" t="str">
        <f t="shared" si="1488"/>
        <v>grey</v>
      </c>
      <c r="GY558" s="633" t="str">
        <f t="shared" si="1488"/>
        <v>grey</v>
      </c>
      <c r="GZ558" s="633" t="str">
        <f t="shared" si="1488"/>
        <v>grey</v>
      </c>
      <c r="HA558" s="633" t="str">
        <f t="shared" si="1488"/>
        <v>grey</v>
      </c>
      <c r="HB558" s="633" t="str">
        <f t="shared" si="1488"/>
        <v>grey</v>
      </c>
      <c r="HC558" s="633" t="str">
        <f t="shared" si="1488"/>
        <v>grey</v>
      </c>
      <c r="HD558" s="633" t="str">
        <f t="shared" si="1488"/>
        <v>grey</v>
      </c>
      <c r="HE558" s="633" t="str">
        <f t="shared" si="1488"/>
        <v>grey</v>
      </c>
      <c r="HF558" s="633" t="str">
        <f t="shared" si="1488"/>
        <v>grey</v>
      </c>
      <c r="HG558" s="633" t="str">
        <f t="shared" si="1488"/>
        <v>grey</v>
      </c>
      <c r="HH558" s="633" t="str">
        <f t="shared" si="1488"/>
        <v>grey</v>
      </c>
      <c r="HI558" s="633" t="str">
        <f t="shared" si="1488"/>
        <v>grey</v>
      </c>
      <c r="HJ558" s="633" t="str">
        <f t="shared" si="1488"/>
        <v>grey</v>
      </c>
      <c r="HK558" s="633" t="str">
        <f t="shared" si="1488"/>
        <v>grey</v>
      </c>
      <c r="HL558" s="633" t="str">
        <f t="shared" si="1488"/>
        <v>grey</v>
      </c>
      <c r="HM558" s="633" t="str">
        <f t="shared" si="1488"/>
        <v>grey</v>
      </c>
      <c r="HN558" s="633" t="str">
        <f t="shared" si="1488"/>
        <v>grey</v>
      </c>
      <c r="HO558" s="633" t="str">
        <f t="shared" si="1488"/>
        <v>grey</v>
      </c>
      <c r="HP558" s="633" t="str">
        <f t="shared" si="1488"/>
        <v>grey</v>
      </c>
      <c r="HQ558" s="633" t="str">
        <f t="shared" si="1488"/>
        <v>grey</v>
      </c>
      <c r="HR558" s="633" t="str">
        <f t="shared" si="1488"/>
        <v>grey</v>
      </c>
      <c r="HS558" s="1163"/>
      <c r="HT558" s="1152"/>
      <c r="HU558" s="1161"/>
    </row>
    <row r="559" spans="2:229">
      <c r="B559" s="1186" t="s">
        <v>297</v>
      </c>
      <c r="C559" s="1187"/>
      <c r="D559" s="1186" t="s">
        <v>298</v>
      </c>
      <c r="E559" s="1187"/>
      <c r="F559" s="1186" t="s">
        <v>299</v>
      </c>
      <c r="G559" s="1187"/>
      <c r="H559" s="1186" t="s">
        <v>300</v>
      </c>
      <c r="I559" s="1187"/>
      <c r="J559" s="1186" t="s">
        <v>301</v>
      </c>
      <c r="K559" s="1187"/>
      <c r="L559" s="1186" t="s">
        <v>302</v>
      </c>
      <c r="M559" s="1187"/>
      <c r="N559" s="30"/>
      <c r="O559" s="1151">
        <v>4</v>
      </c>
      <c r="P559" s="1151" t="str">
        <f>IFERROR(INDEX(内線情報!$C$5:$C$54,MATCH($Q559,内線情報!$B$5:$B$54,0)),"")&amp;""</f>
        <v/>
      </c>
      <c r="Q559" s="1160"/>
      <c r="R559" s="1151" t="str">
        <f>IFERROR(INDEX(内線情報!$D$5:$D$54,MATCH($Q559,内線情報!$B$5:$B$54,0)),"")&amp;""</f>
        <v/>
      </c>
      <c r="S559" s="634" t="s">
        <v>643</v>
      </c>
      <c r="T559" s="634" t="s">
        <v>643</v>
      </c>
      <c r="U559" s="634" t="s">
        <v>643</v>
      </c>
      <c r="V559" s="634" t="s">
        <v>643</v>
      </c>
      <c r="W559" s="634" t="s">
        <v>643</v>
      </c>
      <c r="X559" s="634" t="s">
        <v>643</v>
      </c>
      <c r="Y559" s="634" t="s">
        <v>643</v>
      </c>
      <c r="Z559" s="634" t="s">
        <v>643</v>
      </c>
      <c r="AA559" s="634" t="s">
        <v>643</v>
      </c>
      <c r="AB559" s="634" t="s">
        <v>643</v>
      </c>
      <c r="AC559" s="634" t="s">
        <v>643</v>
      </c>
      <c r="AD559" s="634" t="s">
        <v>643</v>
      </c>
      <c r="AE559" s="634" t="s">
        <v>643</v>
      </c>
      <c r="AF559" s="634" t="s">
        <v>643</v>
      </c>
      <c r="AG559" s="634" t="s">
        <v>643</v>
      </c>
      <c r="AH559" s="634" t="s">
        <v>643</v>
      </c>
      <c r="AI559" s="634" t="s">
        <v>643</v>
      </c>
      <c r="AJ559" s="634" t="s">
        <v>643</v>
      </c>
      <c r="AK559" s="634" t="s">
        <v>643</v>
      </c>
      <c r="AL559" s="634" t="s">
        <v>643</v>
      </c>
      <c r="AM559" s="634" t="s">
        <v>643</v>
      </c>
      <c r="AN559" s="634" t="s">
        <v>643</v>
      </c>
      <c r="AO559" s="634" t="s">
        <v>643</v>
      </c>
      <c r="AP559" s="634" t="s">
        <v>643</v>
      </c>
      <c r="AQ559" s="634" t="s">
        <v>643</v>
      </c>
      <c r="AR559" s="634" t="s">
        <v>643</v>
      </c>
      <c r="AS559" s="634" t="s">
        <v>643</v>
      </c>
      <c r="AT559" s="634" t="s">
        <v>643</v>
      </c>
      <c r="AU559" s="634" t="s">
        <v>643</v>
      </c>
      <c r="AV559" s="634" t="s">
        <v>643</v>
      </c>
      <c r="AW559" s="634" t="s">
        <v>643</v>
      </c>
      <c r="AX559" s="634" t="s">
        <v>643</v>
      </c>
      <c r="AY559" s="634" t="s">
        <v>643</v>
      </c>
      <c r="AZ559" s="634" t="s">
        <v>643</v>
      </c>
      <c r="BA559" s="634" t="s">
        <v>643</v>
      </c>
      <c r="BB559" s="634" t="s">
        <v>643</v>
      </c>
      <c r="BC559" s="1178" t="s">
        <v>643</v>
      </c>
      <c r="BD559" s="1151" t="str">
        <f>IFERROR(IF(Q559="","",IF(ISBLANK(INDEX(内線情報!$G$5:$G$54,Q559)),1,DS559)),"")&amp;""</f>
        <v/>
      </c>
      <c r="BE559" s="1180"/>
      <c r="BQ559" s="52"/>
      <c r="BS559" s="52"/>
      <c r="BU559" s="52"/>
      <c r="BV559" s="50"/>
      <c r="BW559" s="52"/>
      <c r="BY559" s="52"/>
      <c r="CA559" s="52"/>
      <c r="CC559" s="52"/>
      <c r="CE559" s="52"/>
      <c r="CG559" s="52"/>
      <c r="CH559" s="50"/>
      <c r="CI559" s="52"/>
      <c r="CK559" s="52"/>
      <c r="CM559" s="52"/>
      <c r="DA559" s="1166" t="str">
        <f>IFERROR(IF(COUNT(Q553:Q578)&gt;0,IF($DN552&lt;18,"grey",B559),"grey"),B559)</f>
        <v>grey</v>
      </c>
      <c r="DB559" s="1167"/>
      <c r="DC559" s="1166" t="str">
        <f>IFERROR(IF(COUNT(Q553:Q578)&gt;0,IF($DN552&lt;18,"grey",D559),"grey"),D559)</f>
        <v>grey</v>
      </c>
      <c r="DD559" s="1167"/>
      <c r="DE559" s="1166" t="str">
        <f>IFERROR(IF(COUNT(Q553:Q578)&gt;0,IF($DN552&lt;18,"grey",F559),"grey"),F559)</f>
        <v>grey</v>
      </c>
      <c r="DF559" s="1167"/>
      <c r="DG559" s="1166" t="str">
        <f>IFERROR(IF(COUNT(Q553:Q578)&gt;0,IF($DN552&lt;18,"grey",H559),"grey"),H559)</f>
        <v>grey</v>
      </c>
      <c r="DH559" s="1167"/>
      <c r="DI559" s="1166" t="str">
        <f>IFERROR(IF(COUNT(Q553:Q578)&gt;0,IF($DN552&lt;18,"grey",J559),"grey"),J559)</f>
        <v>grey</v>
      </c>
      <c r="DJ559" s="1167"/>
      <c r="DK559" s="1166" t="str">
        <f>IFERROR(IF(COUNT(Q553:Q578)&gt;0,IF($DN552&lt;18,"grey",L559),"grey"),L559)</f>
        <v>grey</v>
      </c>
      <c r="DL559" s="1167"/>
      <c r="DM559" s="22" t="str">
        <f>IFERROR(INDEX(内線情報!$BL$5:$BL$41,MATCH(R559,内線情報!$AI$5:$AI$43,0),1),"")</f>
        <v/>
      </c>
      <c r="DS559" s="1141" t="e">
        <f>INDEX(内線情報!$G$5:$G$54,MATCH(Q559,DK,0))</f>
        <v>#N/A</v>
      </c>
      <c r="DV559" s="1166"/>
      <c r="DW559" s="1167"/>
      <c r="DX559" s="1166"/>
      <c r="DY559" s="1167"/>
      <c r="DZ559" s="1166"/>
      <c r="EA559" s="1167"/>
      <c r="EB559" s="1166"/>
      <c r="EC559" s="1167"/>
      <c r="ED559" s="1166"/>
      <c r="EE559" s="1167"/>
      <c r="EF559" s="1166"/>
      <c r="EG559" s="1167"/>
      <c r="ET559" s="1166"/>
      <c r="EU559" s="1167"/>
      <c r="EV559" s="1166"/>
      <c r="EW559" s="1167"/>
      <c r="EX559" s="1166"/>
      <c r="EY559" s="1167"/>
      <c r="EZ559" s="1166"/>
      <c r="FA559" s="1167"/>
      <c r="FB559" s="1166"/>
      <c r="FC559" s="1167"/>
      <c r="FD559" s="1166"/>
      <c r="FE559" s="1167"/>
      <c r="FF559" s="420"/>
      <c r="FG559" s="420"/>
      <c r="FH559" s="420"/>
      <c r="FI559" s="420"/>
      <c r="FJ559" s="420"/>
      <c r="FK559" s="420"/>
      <c r="FL559" s="420"/>
      <c r="FM559" s="420"/>
      <c r="FN559" s="420"/>
      <c r="FO559" s="420"/>
      <c r="FP559" s="420"/>
      <c r="FQ559" s="420"/>
      <c r="FR559" s="1166"/>
      <c r="FS559" s="1167"/>
      <c r="FT559" s="1166"/>
      <c r="FU559" s="1167"/>
      <c r="FV559" s="1166"/>
      <c r="FW559" s="1167"/>
      <c r="FX559" s="1166"/>
      <c r="FY559" s="1167"/>
      <c r="FZ559" s="1166"/>
      <c r="GA559" s="1167"/>
      <c r="GB559" s="1166"/>
      <c r="GC559" s="1167"/>
      <c r="GE559" s="1151" t="str">
        <f>IF($GF559="grey","grey","")</f>
        <v>grey</v>
      </c>
      <c r="GF559" s="1151" t="str">
        <f>IF($GG559="grey","grey","")</f>
        <v>grey</v>
      </c>
      <c r="GG559" s="1160" t="str">
        <f>IF(Q559="","grey",IF(COUNTIF(Q:Q,Q559)&gt;1,"red",IF(COUNTIF(_DK,Q559)&gt;0,"","red")))</f>
        <v>grey</v>
      </c>
      <c r="GH559" s="1151" t="str">
        <f>IF($GF559="grey","grey","")</f>
        <v>grey</v>
      </c>
      <c r="GI559" s="633" t="str">
        <f t="shared" ref="GI559:HR559" si="1489">IF(GI550="grey","grey",IF($GG559="grey","grey",IF(S559="","yellow",IF(COUNTIF($CT$6:$CT$21,S559)&gt;0,"","red"))))</f>
        <v>grey</v>
      </c>
      <c r="GJ559" s="633" t="str">
        <f t="shared" si="1489"/>
        <v>grey</v>
      </c>
      <c r="GK559" s="633" t="str">
        <f t="shared" si="1489"/>
        <v>grey</v>
      </c>
      <c r="GL559" s="633" t="str">
        <f t="shared" si="1489"/>
        <v>grey</v>
      </c>
      <c r="GM559" s="633" t="str">
        <f t="shared" si="1489"/>
        <v>grey</v>
      </c>
      <c r="GN559" s="633" t="str">
        <f t="shared" si="1489"/>
        <v>grey</v>
      </c>
      <c r="GO559" s="633" t="str">
        <f t="shared" si="1489"/>
        <v>grey</v>
      </c>
      <c r="GP559" s="633" t="str">
        <f t="shared" si="1489"/>
        <v>grey</v>
      </c>
      <c r="GQ559" s="633" t="str">
        <f t="shared" si="1489"/>
        <v>grey</v>
      </c>
      <c r="GR559" s="633" t="str">
        <f t="shared" si="1489"/>
        <v>grey</v>
      </c>
      <c r="GS559" s="633" t="str">
        <f t="shared" si="1489"/>
        <v>grey</v>
      </c>
      <c r="GT559" s="633" t="str">
        <f t="shared" si="1489"/>
        <v>grey</v>
      </c>
      <c r="GU559" s="633" t="str">
        <f t="shared" si="1489"/>
        <v>grey</v>
      </c>
      <c r="GV559" s="633" t="str">
        <f t="shared" si="1489"/>
        <v>grey</v>
      </c>
      <c r="GW559" s="633" t="str">
        <f t="shared" si="1489"/>
        <v>grey</v>
      </c>
      <c r="GX559" s="633" t="str">
        <f t="shared" si="1489"/>
        <v>grey</v>
      </c>
      <c r="GY559" s="633" t="str">
        <f t="shared" si="1489"/>
        <v>grey</v>
      </c>
      <c r="GZ559" s="633" t="str">
        <f t="shared" si="1489"/>
        <v>grey</v>
      </c>
      <c r="HA559" s="633" t="str">
        <f t="shared" si="1489"/>
        <v>grey</v>
      </c>
      <c r="HB559" s="633" t="str">
        <f t="shared" si="1489"/>
        <v>grey</v>
      </c>
      <c r="HC559" s="633" t="str">
        <f t="shared" si="1489"/>
        <v>grey</v>
      </c>
      <c r="HD559" s="633" t="str">
        <f t="shared" si="1489"/>
        <v>grey</v>
      </c>
      <c r="HE559" s="633" t="str">
        <f t="shared" si="1489"/>
        <v>grey</v>
      </c>
      <c r="HF559" s="633" t="str">
        <f t="shared" si="1489"/>
        <v>grey</v>
      </c>
      <c r="HG559" s="633" t="str">
        <f t="shared" si="1489"/>
        <v>grey</v>
      </c>
      <c r="HH559" s="633" t="str">
        <f t="shared" si="1489"/>
        <v>grey</v>
      </c>
      <c r="HI559" s="633" t="str">
        <f t="shared" si="1489"/>
        <v>grey</v>
      </c>
      <c r="HJ559" s="633" t="str">
        <f t="shared" si="1489"/>
        <v>grey</v>
      </c>
      <c r="HK559" s="633" t="str">
        <f t="shared" si="1489"/>
        <v>grey</v>
      </c>
      <c r="HL559" s="633" t="str">
        <f t="shared" si="1489"/>
        <v>grey</v>
      </c>
      <c r="HM559" s="633" t="str">
        <f t="shared" si="1489"/>
        <v>grey</v>
      </c>
      <c r="HN559" s="633" t="str">
        <f t="shared" si="1489"/>
        <v>grey</v>
      </c>
      <c r="HO559" s="633" t="str">
        <f t="shared" si="1489"/>
        <v>grey</v>
      </c>
      <c r="HP559" s="633" t="str">
        <f t="shared" si="1489"/>
        <v>grey</v>
      </c>
      <c r="HQ559" s="633" t="str">
        <f t="shared" si="1489"/>
        <v>grey</v>
      </c>
      <c r="HR559" s="633" t="str">
        <f t="shared" si="1489"/>
        <v>grey</v>
      </c>
      <c r="HS559" s="1162" t="str">
        <f t="shared" ref="HS559" si="1490">IF($GG559="grey","grey",IF(BC559="","",IF(COUNTIF($CV$6:$CV$7,BC559)&gt;0,"","red")))</f>
        <v>grey</v>
      </c>
      <c r="HT559" s="1151" t="str">
        <f t="shared" ref="HT559:HU559" si="1491">IF($GG559="grey","grey","")</f>
        <v>grey</v>
      </c>
      <c r="HU559" s="1160" t="str">
        <f t="shared" si="1491"/>
        <v>grey</v>
      </c>
    </row>
    <row r="560" spans="2:229">
      <c r="B560" s="34" t="s">
        <v>57</v>
      </c>
      <c r="C560" s="35"/>
      <c r="D560" s="34" t="s">
        <v>57</v>
      </c>
      <c r="E560" s="35"/>
      <c r="F560" s="34" t="s">
        <v>57</v>
      </c>
      <c r="G560" s="35"/>
      <c r="H560" s="34" t="s">
        <v>57</v>
      </c>
      <c r="I560" s="35"/>
      <c r="J560" s="34" t="s">
        <v>57</v>
      </c>
      <c r="K560" s="35"/>
      <c r="L560" s="34" t="s">
        <v>57</v>
      </c>
      <c r="M560" s="35"/>
      <c r="N560" s="30"/>
      <c r="O560" s="1152"/>
      <c r="P560" s="1152"/>
      <c r="Q560" s="1161"/>
      <c r="R560" s="1152"/>
      <c r="S560" s="635" t="s">
        <v>643</v>
      </c>
      <c r="T560" s="635" t="s">
        <v>643</v>
      </c>
      <c r="U560" s="635" t="s">
        <v>643</v>
      </c>
      <c r="V560" s="635" t="s">
        <v>643</v>
      </c>
      <c r="W560" s="635" t="s">
        <v>643</v>
      </c>
      <c r="X560" s="635" t="s">
        <v>643</v>
      </c>
      <c r="Y560" s="635" t="s">
        <v>643</v>
      </c>
      <c r="Z560" s="635" t="s">
        <v>643</v>
      </c>
      <c r="AA560" s="635" t="s">
        <v>643</v>
      </c>
      <c r="AB560" s="635" t="s">
        <v>643</v>
      </c>
      <c r="AC560" s="635" t="s">
        <v>643</v>
      </c>
      <c r="AD560" s="635" t="s">
        <v>643</v>
      </c>
      <c r="AE560" s="635" t="s">
        <v>643</v>
      </c>
      <c r="AF560" s="635" t="s">
        <v>643</v>
      </c>
      <c r="AG560" s="635" t="s">
        <v>643</v>
      </c>
      <c r="AH560" s="635" t="s">
        <v>643</v>
      </c>
      <c r="AI560" s="635" t="s">
        <v>643</v>
      </c>
      <c r="AJ560" s="635" t="s">
        <v>643</v>
      </c>
      <c r="AK560" s="635" t="s">
        <v>643</v>
      </c>
      <c r="AL560" s="635" t="s">
        <v>643</v>
      </c>
      <c r="AM560" s="635" t="s">
        <v>643</v>
      </c>
      <c r="AN560" s="635" t="s">
        <v>643</v>
      </c>
      <c r="AO560" s="635" t="s">
        <v>643</v>
      </c>
      <c r="AP560" s="635" t="s">
        <v>643</v>
      </c>
      <c r="AQ560" s="635" t="s">
        <v>643</v>
      </c>
      <c r="AR560" s="635" t="s">
        <v>643</v>
      </c>
      <c r="AS560" s="635" t="s">
        <v>643</v>
      </c>
      <c r="AT560" s="635" t="s">
        <v>643</v>
      </c>
      <c r="AU560" s="635" t="s">
        <v>643</v>
      </c>
      <c r="AV560" s="635" t="s">
        <v>643</v>
      </c>
      <c r="AW560" s="635" t="s">
        <v>643</v>
      </c>
      <c r="AX560" s="635" t="s">
        <v>643</v>
      </c>
      <c r="AY560" s="635" t="s">
        <v>643</v>
      </c>
      <c r="AZ560" s="635" t="s">
        <v>643</v>
      </c>
      <c r="BA560" s="635" t="s">
        <v>643</v>
      </c>
      <c r="BB560" s="635" t="s">
        <v>643</v>
      </c>
      <c r="BC560" s="1179"/>
      <c r="BD560" s="1152"/>
      <c r="BE560" s="1181"/>
      <c r="BU560" s="50"/>
      <c r="BV560" s="50"/>
      <c r="BW560" s="50"/>
      <c r="CG560" s="50"/>
      <c r="CH560" s="50"/>
      <c r="CI560" s="50"/>
      <c r="DA560" s="34" t="str">
        <f>IF(DA559="grey","grey",IF(B560="","yellow",IF(COUNTIF($BG$6:$BG$39,B560)&gt;0,"","red")))</f>
        <v>grey</v>
      </c>
      <c r="DB560" s="35" t="str">
        <f ca="1">IF(DA559="grey","grey",IFERROR(IF(COUNTIF(INDIRECT(B560),SUBSTITUTE(C560,"*","~")),EU560,"red"),IF(AND(C560&lt;&gt;$BG$7,C560&lt;&gt;$BG$8,C560&lt;&gt;$BG$9,C560&lt;&gt;$BG$10,C560&lt;&gt;$BG$11,C560&lt;&gt;$BG$12,C560&lt;&gt;$BG$13),"grey",EU560)))</f>
        <v>grey</v>
      </c>
      <c r="DC560" s="34" t="str">
        <f>IF(DC559="grey","grey",IF(D560="","yellow",IF(COUNTIF($BG$6:$BG$39,D560)&gt;0,"","red")))</f>
        <v>grey</v>
      </c>
      <c r="DD560" s="35" t="str">
        <f ca="1">IF(DC559="grey","grey",IFERROR(IF(COUNTIF(INDIRECT(D560),SUBSTITUTE(E560,"*","~")),EW560,"red"),IF(AND(E560&lt;&gt;$BG$7,E560&lt;&gt;$BG$8,E560&lt;&gt;$BG$9,E560&lt;&gt;$BG$10,E560&lt;&gt;$BG$11,E560&lt;&gt;$BG$12,E560&lt;&gt;$BG$13),"grey",EW560)))</f>
        <v>grey</v>
      </c>
      <c r="DE560" s="34" t="str">
        <f>IF(DE559="grey","grey",IF(F560="","yellow",IF(COUNTIF($BG$6:$BG$39,F560)&gt;0,"","red")))</f>
        <v>grey</v>
      </c>
      <c r="DF560" s="35" t="str">
        <f ca="1">IF(DE559="grey","grey",IFERROR(IF(COUNTIF(INDIRECT(F560),SUBSTITUTE(G560,"*","~")),EY560,"red"),IF(AND(G560&lt;&gt;$BG$7,G560&lt;&gt;$BG$8,G560&lt;&gt;$BG$9,G560&lt;&gt;$BG$10,G560&lt;&gt;$BG$11,G560&lt;&gt;$BG$12,G560&lt;&gt;$BG$13),"grey",EY560)))</f>
        <v>grey</v>
      </c>
      <c r="DG560" s="34" t="str">
        <f>IF(DG559="grey","grey",IF(H560="","yellow",IF(COUNTIF($BG$6:$BG$39,H560)&gt;0,"","red")))</f>
        <v>grey</v>
      </c>
      <c r="DH560" s="35" t="str">
        <f ca="1">IF(DG559="grey","grey",IFERROR(IF(COUNTIF(INDIRECT(H560),SUBSTITUTE(I560,"*","~")),FA560,"red"),IF(AND(I560&lt;&gt;$BG$7,I560&lt;&gt;$BG$8,I560&lt;&gt;$BG$9,I560&lt;&gt;$BG$10,I560&lt;&gt;$BG$11,I560&lt;&gt;$BG$12,I560&lt;&gt;$BG$13),"grey",FA560)))</f>
        <v>grey</v>
      </c>
      <c r="DI560" s="34" t="str">
        <f>IF(DI559="grey","grey",IF(J560="","yellow",IF(COUNTIF($BG$6:$BG$39,J560)&gt;0,"","red")))</f>
        <v>grey</v>
      </c>
      <c r="DJ560" s="35" t="str">
        <f ca="1">IF(DI559="grey","grey",IFERROR(IF(COUNTIF(INDIRECT(J560),SUBSTITUTE(K560,"*","~")),FC560,"red"),IF(AND(K560&lt;&gt;$BG$7,K560&lt;&gt;$BG$8,K560&lt;&gt;$BG$9,K560&lt;&gt;$BG$10,K560&lt;&gt;$BG$11,K560&lt;&gt;$BG$12,K560&lt;&gt;$BG$13),"grey",FC560)))</f>
        <v>grey</v>
      </c>
      <c r="DK560" s="34" t="str">
        <f>IF(DK559="grey","grey",IF(L560="","yellow",IF(COUNTIF($BG$6:$BG$39,L560)&gt;0,"","red")))</f>
        <v>grey</v>
      </c>
      <c r="DL560" s="35" t="str">
        <f ca="1">IF(DK559="grey","grey",IFERROR(IF(COUNTIF(INDIRECT(L560),SUBSTITUTE(M560,"*","~")),FE560,"red"),IF(AND(M560&lt;&gt;$BG$7,M560&lt;&gt;$BG$8,M560&lt;&gt;$BG$9,M560&lt;&gt;$BG$10,M560&lt;&gt;$BG$11,M560&lt;&gt;$BG$12,M560&lt;&gt;$BG$13),"grey",FE560)))</f>
        <v>grey</v>
      </c>
      <c r="DM560" s="22" t="str">
        <f>IFERROR(INDEX(内線情報!$BL$5:$BL$41,MATCH(R560,内線情報!$AI$5:$AI$43,0),1),"")</f>
        <v/>
      </c>
      <c r="DS560" s="1141"/>
      <c r="DV560" s="34" t="str">
        <f>CONCATENATE(B560,C560)</f>
        <v>未使用</v>
      </c>
      <c r="DW560" s="35"/>
      <c r="DX560" s="34" t="str">
        <f>CONCATENATE(D560,E560)</f>
        <v>未使用</v>
      </c>
      <c r="DY560" s="35"/>
      <c r="DZ560" s="34" t="str">
        <f>CONCATENATE(F560,G560)</f>
        <v>未使用</v>
      </c>
      <c r="EA560" s="35"/>
      <c r="EB560" s="34" t="str">
        <f>CONCATENATE(H560,I560)</f>
        <v>未使用</v>
      </c>
      <c r="EC560" s="35"/>
      <c r="ED560" s="34" t="str">
        <f>CONCATENATE(J560,K560)</f>
        <v>未使用</v>
      </c>
      <c r="EE560" s="35"/>
      <c r="EF560" s="34" t="str">
        <f>CONCATENATE(L560,M560)</f>
        <v>未使用</v>
      </c>
      <c r="EG560" s="35"/>
      <c r="EH560" s="22">
        <f>COUNTIF($DV$6:$EG$34,DV560)</f>
        <v>18</v>
      </c>
      <c r="EJ560" s="22">
        <f>COUNTIF($DV$6:$EG$34,DX560)</f>
        <v>18</v>
      </c>
      <c r="EL560" s="22">
        <f>COUNTIF($DV$6:$EG$34,DZ560)</f>
        <v>18</v>
      </c>
      <c r="EN560" s="22">
        <f>COUNTIF($DV$6:$EG$34,EB560)</f>
        <v>18</v>
      </c>
      <c r="EP560" s="22">
        <f>COUNTIF($DV$6:$EG$34,ED560)</f>
        <v>18</v>
      </c>
      <c r="ER560" s="22">
        <f>COUNTIF($DV$6:$EG$34,EF560)</f>
        <v>18</v>
      </c>
      <c r="ET560" s="34" t="str">
        <f>IF(DV560="未使用","",IF(EH560&lt;2,"","red"))</f>
        <v/>
      </c>
      <c r="EU560" s="35" t="str">
        <f>IF(B560="ボックスキー","",IF(C560="","red",FS560))</f>
        <v>red</v>
      </c>
      <c r="EV560" s="34" t="str">
        <f>IF(DX560="未使用","",IF(EJ560&lt;2,"","red"))</f>
        <v/>
      </c>
      <c r="EW560" s="35" t="str">
        <f>IF(D560="ボックスキー","",IF(E560="","red",FU560))</f>
        <v>red</v>
      </c>
      <c r="EX560" s="34" t="str">
        <f>IF(DZ560="未使用","",IF(EL560&lt;2,"","red"))</f>
        <v/>
      </c>
      <c r="EY560" s="35" t="str">
        <f>IF(F560="ボックスキー","",IF(G560="","red",FW560))</f>
        <v>red</v>
      </c>
      <c r="EZ560" s="34" t="str">
        <f>IF(EB560="未使用","",IF(EN560&lt;2,"","red"))</f>
        <v/>
      </c>
      <c r="FA560" s="35" t="str">
        <f>IF(H560="ボックスキー","",IF(I560="","red",FY560))</f>
        <v>red</v>
      </c>
      <c r="FB560" s="34" t="str">
        <f>IF(ED560="未使用","",IF(EP560&lt;2,"","red"))</f>
        <v/>
      </c>
      <c r="FC560" s="35" t="str">
        <f>IF(J560="ボックスキー","",IF(K560="","red",GA560))</f>
        <v>red</v>
      </c>
      <c r="FD560" s="34" t="str">
        <f>IF(EF560="未使用","",IF(ER560&lt;2,"","red"))</f>
        <v/>
      </c>
      <c r="FE560" s="35" t="str">
        <f>IF(L560="ボックスキー","",IF(M560="","red",GC560))</f>
        <v>red</v>
      </c>
      <c r="FF560" s="419"/>
      <c r="FG560" s="419"/>
      <c r="FH560" s="419"/>
      <c r="FI560" s="419"/>
      <c r="FJ560" s="419"/>
      <c r="FK560" s="419"/>
      <c r="FL560" s="419"/>
      <c r="FM560" s="419"/>
      <c r="FN560" s="419"/>
      <c r="FO560" s="419"/>
      <c r="FP560" s="419"/>
      <c r="FQ560" s="419"/>
      <c r="FR560" s="34"/>
      <c r="FS560" s="35" t="str">
        <f>IF(B560=$FG$6,INDEX($FG$7:$FG$18,C560),IF(B560=$FH$6,INDEX($FH$7:$FH$12,C560),IF(B560=$FI$6,INDEX($FI$7:$FI$18,C560),IF(B560=$FJ$6,INDEX($FJ$7:$FJ$56,C560),"none"))))</f>
        <v>none</v>
      </c>
      <c r="FT560" s="34"/>
      <c r="FU560" s="35" t="str">
        <f>IF(D560=$FG$6,INDEX($FG$7:$FG$18,E560),IF(D560=$FH$6,INDEX($FH$7:$FH$12,E560),IF(D560=$FI$6,INDEX($FI$7:$FI$18,E560),IF(D560=$FJ$6,INDEX($FJ$7:$FJ$56,E560),"none"))))</f>
        <v>none</v>
      </c>
      <c r="FV560" s="34"/>
      <c r="FW560" s="35" t="str">
        <f>IF(F560=$FG$6,INDEX($FG$7:$FG$18,G560),IF(F560=$FH$6,INDEX($FH$7:$FH$12,G560),IF(F560=$FI$6,INDEX($FI$7:$FI$18,G560),IF(F560=$FJ$6,INDEX($FJ$7:$FJ$56,G560),"none"))))</f>
        <v>none</v>
      </c>
      <c r="FX560" s="34"/>
      <c r="FY560" s="35" t="str">
        <f>IF(H560=$FG$6,INDEX($FG$7:$FG$18,I560),IF(H560=$FH$6,INDEX($FH$7:$FH$12,I560),IF(H560=$FI$6,INDEX($FI$7:$FI$18,I560),IF(H560=$FJ$6,INDEX($FJ$7:$FJ$56,I560),"none"))))</f>
        <v>none</v>
      </c>
      <c r="FZ560" s="34"/>
      <c r="GA560" s="35" t="str">
        <f>IF(J560=$FG$6,INDEX($FG$7:$FG$18,K560),IF(J560=$FH$6,INDEX($FH$7:$FH$12,K560),IF(J560=$FI$6,INDEX($FI$7:$FI$18,K560),IF(J560=$FJ$6,INDEX($FJ$7:$FJ$56,K560),"none"))))</f>
        <v>none</v>
      </c>
      <c r="GB560" s="34"/>
      <c r="GC560" s="35" t="str">
        <f>IF(L560=$FG$6,INDEX($FG$7:$FG$18,M560),IF(L560=$FH$6,INDEX($FH$7:$FH$12,M560),IF(L560=$FI$6,INDEX($FI$7:$FI$18,M560),IF(L560=$FJ$6,INDEX($FJ$7:$FJ$56,M560),"none"))))</f>
        <v>none</v>
      </c>
      <c r="GE560" s="1152"/>
      <c r="GF560" s="1152"/>
      <c r="GG560" s="1161"/>
      <c r="GH560" s="1152"/>
      <c r="GI560" s="633" t="str">
        <f t="shared" ref="GI560:HR560" si="1492">IF(GI550="grey","grey",IF($GG559="grey","grey",IF(S560="","yellow",IF(COUNTIF($CW$6:$CW$7,S560)&gt;0,"","red"))))</f>
        <v>grey</v>
      </c>
      <c r="GJ560" s="633" t="str">
        <f t="shared" si="1492"/>
        <v>grey</v>
      </c>
      <c r="GK560" s="633" t="str">
        <f t="shared" si="1492"/>
        <v>grey</v>
      </c>
      <c r="GL560" s="633" t="str">
        <f t="shared" si="1492"/>
        <v>grey</v>
      </c>
      <c r="GM560" s="633" t="str">
        <f t="shared" si="1492"/>
        <v>grey</v>
      </c>
      <c r="GN560" s="633" t="str">
        <f t="shared" si="1492"/>
        <v>grey</v>
      </c>
      <c r="GO560" s="633" t="str">
        <f t="shared" si="1492"/>
        <v>grey</v>
      </c>
      <c r="GP560" s="633" t="str">
        <f t="shared" si="1492"/>
        <v>grey</v>
      </c>
      <c r="GQ560" s="633" t="str">
        <f t="shared" si="1492"/>
        <v>grey</v>
      </c>
      <c r="GR560" s="633" t="str">
        <f t="shared" si="1492"/>
        <v>grey</v>
      </c>
      <c r="GS560" s="633" t="str">
        <f t="shared" si="1492"/>
        <v>grey</v>
      </c>
      <c r="GT560" s="633" t="str">
        <f t="shared" si="1492"/>
        <v>grey</v>
      </c>
      <c r="GU560" s="633" t="str">
        <f t="shared" si="1492"/>
        <v>grey</v>
      </c>
      <c r="GV560" s="633" t="str">
        <f t="shared" si="1492"/>
        <v>grey</v>
      </c>
      <c r="GW560" s="633" t="str">
        <f t="shared" si="1492"/>
        <v>grey</v>
      </c>
      <c r="GX560" s="633" t="str">
        <f t="shared" si="1492"/>
        <v>grey</v>
      </c>
      <c r="GY560" s="633" t="str">
        <f t="shared" si="1492"/>
        <v>grey</v>
      </c>
      <c r="GZ560" s="633" t="str">
        <f t="shared" si="1492"/>
        <v>grey</v>
      </c>
      <c r="HA560" s="633" t="str">
        <f t="shared" si="1492"/>
        <v>grey</v>
      </c>
      <c r="HB560" s="633" t="str">
        <f t="shared" si="1492"/>
        <v>grey</v>
      </c>
      <c r="HC560" s="633" t="str">
        <f t="shared" si="1492"/>
        <v>grey</v>
      </c>
      <c r="HD560" s="633" t="str">
        <f t="shared" si="1492"/>
        <v>grey</v>
      </c>
      <c r="HE560" s="633" t="str">
        <f t="shared" si="1492"/>
        <v>grey</v>
      </c>
      <c r="HF560" s="633" t="str">
        <f t="shared" si="1492"/>
        <v>grey</v>
      </c>
      <c r="HG560" s="633" t="str">
        <f t="shared" si="1492"/>
        <v>grey</v>
      </c>
      <c r="HH560" s="633" t="str">
        <f t="shared" si="1492"/>
        <v>grey</v>
      </c>
      <c r="HI560" s="633" t="str">
        <f t="shared" si="1492"/>
        <v>grey</v>
      </c>
      <c r="HJ560" s="633" t="str">
        <f t="shared" si="1492"/>
        <v>grey</v>
      </c>
      <c r="HK560" s="633" t="str">
        <f t="shared" si="1492"/>
        <v>grey</v>
      </c>
      <c r="HL560" s="633" t="str">
        <f t="shared" si="1492"/>
        <v>grey</v>
      </c>
      <c r="HM560" s="633" t="str">
        <f t="shared" si="1492"/>
        <v>grey</v>
      </c>
      <c r="HN560" s="633" t="str">
        <f t="shared" si="1492"/>
        <v>grey</v>
      </c>
      <c r="HO560" s="633" t="str">
        <f t="shared" si="1492"/>
        <v>grey</v>
      </c>
      <c r="HP560" s="633" t="str">
        <f t="shared" si="1492"/>
        <v>grey</v>
      </c>
      <c r="HQ560" s="633" t="str">
        <f t="shared" si="1492"/>
        <v>grey</v>
      </c>
      <c r="HR560" s="633" t="str">
        <f t="shared" si="1492"/>
        <v>grey</v>
      </c>
      <c r="HS560" s="1163"/>
      <c r="HT560" s="1152"/>
      <c r="HU560" s="1161"/>
    </row>
    <row r="561" spans="2:229">
      <c r="B561" s="1175" t="str">
        <f>IFERROR(INDEX($DV:$DV,ROW()),"")&amp;""</f>
        <v/>
      </c>
      <c r="C561" s="1176"/>
      <c r="D561" s="1177" t="str">
        <f>IFERROR(INDEX($DX:$DX,ROW()),"")&amp;""</f>
        <v/>
      </c>
      <c r="E561" s="1176"/>
      <c r="F561" s="1175" t="str">
        <f>IFERROR(INDEX($DZ:$DZ,ROW()),"")&amp;""</f>
        <v/>
      </c>
      <c r="G561" s="1176"/>
      <c r="H561" s="1175" t="str">
        <f>IFERROR(INDEX($EB:$EB,ROW()),"")&amp;""</f>
        <v/>
      </c>
      <c r="I561" s="1176"/>
      <c r="J561" s="1175" t="str">
        <f>IFERROR(INDEX($ED:$ED,ROW()),"")&amp;""</f>
        <v/>
      </c>
      <c r="K561" s="1176"/>
      <c r="L561" s="1175" t="str">
        <f>IFERROR(INDEX($EF:$EF,ROW()),"")&amp;""</f>
        <v/>
      </c>
      <c r="M561" s="1176"/>
      <c r="N561" s="30"/>
      <c r="O561" s="1151">
        <v>5</v>
      </c>
      <c r="P561" s="1151" t="str">
        <f>IFERROR(INDEX(内線情報!$C$5:$C$54,MATCH($Q561,内線情報!$B$5:$B$54,0)),"")&amp;""</f>
        <v/>
      </c>
      <c r="Q561" s="1160"/>
      <c r="R561" s="1151" t="str">
        <f>IFERROR(INDEX(内線情報!$D$5:$D$54,MATCH($Q561,内線情報!$B$5:$B$54,0)),"")&amp;""</f>
        <v/>
      </c>
      <c r="S561" s="634" t="s">
        <v>643</v>
      </c>
      <c r="T561" s="634" t="s">
        <v>643</v>
      </c>
      <c r="U561" s="634" t="s">
        <v>643</v>
      </c>
      <c r="V561" s="634" t="s">
        <v>643</v>
      </c>
      <c r="W561" s="634" t="s">
        <v>643</v>
      </c>
      <c r="X561" s="634" t="s">
        <v>643</v>
      </c>
      <c r="Y561" s="634" t="s">
        <v>643</v>
      </c>
      <c r="Z561" s="634" t="s">
        <v>643</v>
      </c>
      <c r="AA561" s="634" t="s">
        <v>643</v>
      </c>
      <c r="AB561" s="634" t="s">
        <v>643</v>
      </c>
      <c r="AC561" s="634" t="s">
        <v>643</v>
      </c>
      <c r="AD561" s="634" t="s">
        <v>643</v>
      </c>
      <c r="AE561" s="634" t="s">
        <v>643</v>
      </c>
      <c r="AF561" s="634" t="s">
        <v>643</v>
      </c>
      <c r="AG561" s="634" t="s">
        <v>643</v>
      </c>
      <c r="AH561" s="634" t="s">
        <v>643</v>
      </c>
      <c r="AI561" s="634" t="s">
        <v>643</v>
      </c>
      <c r="AJ561" s="634" t="s">
        <v>643</v>
      </c>
      <c r="AK561" s="634" t="s">
        <v>643</v>
      </c>
      <c r="AL561" s="634" t="s">
        <v>643</v>
      </c>
      <c r="AM561" s="634" t="s">
        <v>643</v>
      </c>
      <c r="AN561" s="634" t="s">
        <v>643</v>
      </c>
      <c r="AO561" s="634" t="s">
        <v>643</v>
      </c>
      <c r="AP561" s="634" t="s">
        <v>643</v>
      </c>
      <c r="AQ561" s="634" t="s">
        <v>643</v>
      </c>
      <c r="AR561" s="634" t="s">
        <v>643</v>
      </c>
      <c r="AS561" s="634" t="s">
        <v>643</v>
      </c>
      <c r="AT561" s="634" t="s">
        <v>643</v>
      </c>
      <c r="AU561" s="634" t="s">
        <v>643</v>
      </c>
      <c r="AV561" s="634" t="s">
        <v>643</v>
      </c>
      <c r="AW561" s="634" t="s">
        <v>643</v>
      </c>
      <c r="AX561" s="634" t="s">
        <v>643</v>
      </c>
      <c r="AY561" s="634" t="s">
        <v>643</v>
      </c>
      <c r="AZ561" s="634" t="s">
        <v>643</v>
      </c>
      <c r="BA561" s="634" t="s">
        <v>643</v>
      </c>
      <c r="BB561" s="634" t="s">
        <v>643</v>
      </c>
      <c r="BC561" s="1178" t="s">
        <v>643</v>
      </c>
      <c r="BD561" s="1151" t="str">
        <f>IFERROR(IF(Q561="","",IF(ISBLANK(INDEX(内線情報!$G$5:$G$54,Q561)),1,DS561)),"")&amp;""</f>
        <v/>
      </c>
      <c r="BE561" s="1180"/>
      <c r="BP561" s="50" t="e">
        <f>INDEX(番号!$CA$5:$CB$44,C560,2)</f>
        <v>#VALUE!</v>
      </c>
      <c r="BQ561" s="50" t="str">
        <f>IF(C560="","",IF(BP561="",INDEX(番号!$CA$44:$CB559,C560,2),BP561))</f>
        <v/>
      </c>
      <c r="BR561" s="50" t="e">
        <f>INDEX(番号!$CC$5:$CE$52,C560,3)</f>
        <v>#VALUE!</v>
      </c>
      <c r="BS561" s="50" t="str">
        <f>IF(C560="","",IF(BR561="0",INDEX(番号!$CC$5:$CE$52,C560,2),BR561))&amp;""</f>
        <v/>
      </c>
      <c r="BT561" s="50" t="e">
        <f>INDEX(番号!$CA$5:$CB$44,E560,2)</f>
        <v>#VALUE!</v>
      </c>
      <c r="BU561" s="50" t="str">
        <f>IF(E560="","",IF(BT561="",INDEX(番号!$CA$44:$CB559,E560,2),BT561))&amp;""</f>
        <v/>
      </c>
      <c r="BV561" s="50" t="e">
        <f>INDEX(番号!$CC$5:$CE$52,E560,3)</f>
        <v>#VALUE!</v>
      </c>
      <c r="BW561" s="50" t="str">
        <f>IF(E560="","",IF(BV561="0",INDEX(番号!$CC$5:$CE$52,E560,2),BV561))&amp;""</f>
        <v/>
      </c>
      <c r="BX561" s="50" t="e">
        <f>INDEX(番号!$CA$5:$CB$44,G560,2)</f>
        <v>#VALUE!</v>
      </c>
      <c r="BY561" s="50" t="str">
        <f>IF(G560="","",IF(BX561="",INDEX(番号!$CA$44:$CB559,G560,2),BX561))&amp;""</f>
        <v/>
      </c>
      <c r="BZ561" s="50" t="e">
        <f>INDEX(番号!$CC$5:$CE$52,G560,3)</f>
        <v>#VALUE!</v>
      </c>
      <c r="CA561" s="50" t="str">
        <f>IF(G560="","",IF(BZ561="0",INDEX(番号!$CC$5:$CE$52,G560,2),BZ561))&amp;""</f>
        <v/>
      </c>
      <c r="CB561" s="50" t="e">
        <f>INDEX(番号!$CA$5:$CB$44,I560,2)</f>
        <v>#VALUE!</v>
      </c>
      <c r="CC561" s="50" t="str">
        <f>IF(I560="","",IF(CB561="",INDEX(番号!$CA$44:$CB559,I560,2),CB561))&amp;""</f>
        <v/>
      </c>
      <c r="CD561" s="50" t="e">
        <f>INDEX(番号!$CC$5:$CE$52,I560,3)</f>
        <v>#VALUE!</v>
      </c>
      <c r="CE561" s="50" t="str">
        <f>IF(I560="","",IF(CD561="0",INDEX(番号!$CC$5:$CE$52,I560,2),CD561))&amp;""</f>
        <v/>
      </c>
      <c r="CF561" s="50" t="e">
        <f>INDEX(番号!$CA$5:$CB$44,K560,2)</f>
        <v>#VALUE!</v>
      </c>
      <c r="CG561" s="50" t="str">
        <f>IF(K560="","",IF(CF561="",INDEX(番号!$CA$5:$CB$44,K560,1),CF561))&amp;""</f>
        <v/>
      </c>
      <c r="CH561" s="50" t="e">
        <f>INDEX(番号!$CC$5:$CE$52,K560,3)</f>
        <v>#VALUE!</v>
      </c>
      <c r="CI561" s="50" t="str">
        <f>IF(K560="","",IF(CH561="0",INDEX(番号!$CC$5:$CE$52,K560,2),CH561))&amp;""</f>
        <v/>
      </c>
      <c r="CJ561" s="50" t="e">
        <f>INDEX(番号!$CA$5:$CB$44,M560,2)</f>
        <v>#VALUE!</v>
      </c>
      <c r="CK561" s="50" t="str">
        <f>IF(M560="","",IF(CJ561="",INDEX(番号!$CA$5:$CB$44,M560,1),CJ561))&amp;""</f>
        <v/>
      </c>
      <c r="CL561" s="50" t="e">
        <f>INDEX(番号!$CC$5:$CE$52,M560,3)</f>
        <v>#VALUE!</v>
      </c>
      <c r="CM561" s="50" t="str">
        <f>IF(M560="","",IF(CL561="0",INDEX(番号!$CC$5:$CE$52,M560,2),CL561))&amp;""</f>
        <v/>
      </c>
      <c r="DA561" s="1153" t="str">
        <f>IF(DA559="grey","grey","")</f>
        <v>grey</v>
      </c>
      <c r="DB561" s="1154"/>
      <c r="DC561" s="1153" t="str">
        <f>IF(DC559="grey","grey","")</f>
        <v>grey</v>
      </c>
      <c r="DD561" s="1154"/>
      <c r="DE561" s="1153" t="str">
        <f>IF(DE559="grey","grey","")</f>
        <v>grey</v>
      </c>
      <c r="DF561" s="1154"/>
      <c r="DG561" s="1153" t="str">
        <f>IF(DG559="grey","grey","")</f>
        <v>grey</v>
      </c>
      <c r="DH561" s="1154"/>
      <c r="DI561" s="1153" t="str">
        <f>IF(DI559="grey","grey","")</f>
        <v>grey</v>
      </c>
      <c r="DJ561" s="1154"/>
      <c r="DK561" s="1153" t="str">
        <f>IF(DK559="grey","grey","")</f>
        <v>grey</v>
      </c>
      <c r="DL561" s="1154"/>
      <c r="DM561" s="22" t="str">
        <f>IFERROR(INDEX(内線情報!$BL$5:$BL$41,MATCH(R561,内線情報!$AI$5:$AI$43,0),1),"")</f>
        <v/>
      </c>
      <c r="DS561" s="1141" t="e">
        <f>INDEX(内線情報!$G$5:$G$54,MATCH(Q561,DK,0))</f>
        <v>#N/A</v>
      </c>
      <c r="DV561" s="1153" t="str">
        <f>IF(B560="DK",BQ561,IF(B560="NK",BS561,""))</f>
        <v/>
      </c>
      <c r="DW561" s="1154"/>
      <c r="DX561" s="1155" t="str">
        <f>IF(D560="DK",BU561,IF(D560="NK",BW561,""))</f>
        <v/>
      </c>
      <c r="DY561" s="1156"/>
      <c r="DZ561" s="1155" t="str">
        <f>IF(F560="DK",BY561,IF(F560="NK",CA561,""))</f>
        <v/>
      </c>
      <c r="EA561" s="1156"/>
      <c r="EB561" s="1155" t="str">
        <f>IF(H560="DK",CC561,IF(H560="NK",CE561,""))</f>
        <v/>
      </c>
      <c r="EC561" s="1156"/>
      <c r="ED561" s="1155" t="str">
        <f>IF(J560="DK",CG561,IF(J560="NK",CI561,""))</f>
        <v/>
      </c>
      <c r="EE561" s="1156"/>
      <c r="EF561" s="1155" t="str">
        <f>IF(L560="DK",CK561,IF(L560="NK",CM561,""))</f>
        <v/>
      </c>
      <c r="EG561" s="1156"/>
      <c r="ET561" s="1153"/>
      <c r="EU561" s="1154"/>
      <c r="EV561" s="1153"/>
      <c r="EW561" s="1154"/>
      <c r="EX561" s="1153"/>
      <c r="EY561" s="1154"/>
      <c r="EZ561" s="1153"/>
      <c r="FA561" s="1154"/>
      <c r="FB561" s="1153"/>
      <c r="FC561" s="1154"/>
      <c r="FD561" s="1153"/>
      <c r="FE561" s="1154"/>
      <c r="FF561" s="411"/>
      <c r="FG561" s="411"/>
      <c r="FH561" s="411"/>
      <c r="FI561" s="411"/>
      <c r="FJ561" s="411"/>
      <c r="FK561" s="411"/>
      <c r="FL561" s="411"/>
      <c r="FM561" s="411"/>
      <c r="FN561" s="411"/>
      <c r="FO561" s="411"/>
      <c r="FP561" s="411"/>
      <c r="FQ561" s="411"/>
      <c r="FR561" s="1153"/>
      <c r="FS561" s="1154"/>
      <c r="FT561" s="1153"/>
      <c r="FU561" s="1154"/>
      <c r="FV561" s="1153"/>
      <c r="FW561" s="1154"/>
      <c r="FX561" s="1153"/>
      <c r="FY561" s="1154"/>
      <c r="FZ561" s="1153"/>
      <c r="GA561" s="1154"/>
      <c r="GB561" s="1153"/>
      <c r="GC561" s="1154"/>
      <c r="GE561" s="1151" t="str">
        <f>IF($GF561="grey","grey","")</f>
        <v>grey</v>
      </c>
      <c r="GF561" s="1151" t="str">
        <f>IF($GG561="grey","grey","")</f>
        <v>grey</v>
      </c>
      <c r="GG561" s="1160" t="str">
        <f>IF(Q561="","grey",IF(COUNTIF(Q:Q,Q561)&gt;1,"red",IF(COUNTIF(_DK,Q561)&gt;0,"","red")))</f>
        <v>grey</v>
      </c>
      <c r="GH561" s="1151" t="str">
        <f>IF($GF561="grey","grey","")</f>
        <v>grey</v>
      </c>
      <c r="GI561" s="633" t="str">
        <f t="shared" ref="GI561:HR561" si="1493">IF(GI550="grey","grey",IF($GG561="grey","grey",IF(S561="","yellow",IF(COUNTIF($CT$6:$CT$21,S561)&gt;0,"","red"))))</f>
        <v>grey</v>
      </c>
      <c r="GJ561" s="633" t="str">
        <f t="shared" si="1493"/>
        <v>grey</v>
      </c>
      <c r="GK561" s="633" t="str">
        <f t="shared" si="1493"/>
        <v>grey</v>
      </c>
      <c r="GL561" s="633" t="str">
        <f t="shared" si="1493"/>
        <v>grey</v>
      </c>
      <c r="GM561" s="633" t="str">
        <f t="shared" si="1493"/>
        <v>grey</v>
      </c>
      <c r="GN561" s="633" t="str">
        <f t="shared" si="1493"/>
        <v>grey</v>
      </c>
      <c r="GO561" s="633" t="str">
        <f t="shared" si="1493"/>
        <v>grey</v>
      </c>
      <c r="GP561" s="633" t="str">
        <f t="shared" si="1493"/>
        <v>grey</v>
      </c>
      <c r="GQ561" s="633" t="str">
        <f t="shared" si="1493"/>
        <v>grey</v>
      </c>
      <c r="GR561" s="633" t="str">
        <f t="shared" si="1493"/>
        <v>grey</v>
      </c>
      <c r="GS561" s="633" t="str">
        <f t="shared" si="1493"/>
        <v>grey</v>
      </c>
      <c r="GT561" s="633" t="str">
        <f t="shared" si="1493"/>
        <v>grey</v>
      </c>
      <c r="GU561" s="633" t="str">
        <f t="shared" si="1493"/>
        <v>grey</v>
      </c>
      <c r="GV561" s="633" t="str">
        <f t="shared" si="1493"/>
        <v>grey</v>
      </c>
      <c r="GW561" s="633" t="str">
        <f t="shared" si="1493"/>
        <v>grey</v>
      </c>
      <c r="GX561" s="633" t="str">
        <f t="shared" si="1493"/>
        <v>grey</v>
      </c>
      <c r="GY561" s="633" t="str">
        <f t="shared" si="1493"/>
        <v>grey</v>
      </c>
      <c r="GZ561" s="633" t="str">
        <f t="shared" si="1493"/>
        <v>grey</v>
      </c>
      <c r="HA561" s="633" t="str">
        <f t="shared" si="1493"/>
        <v>grey</v>
      </c>
      <c r="HB561" s="633" t="str">
        <f t="shared" si="1493"/>
        <v>grey</v>
      </c>
      <c r="HC561" s="633" t="str">
        <f t="shared" si="1493"/>
        <v>grey</v>
      </c>
      <c r="HD561" s="633" t="str">
        <f t="shared" si="1493"/>
        <v>grey</v>
      </c>
      <c r="HE561" s="633" t="str">
        <f t="shared" si="1493"/>
        <v>grey</v>
      </c>
      <c r="HF561" s="633" t="str">
        <f t="shared" si="1493"/>
        <v>grey</v>
      </c>
      <c r="HG561" s="633" t="str">
        <f t="shared" si="1493"/>
        <v>grey</v>
      </c>
      <c r="HH561" s="633" t="str">
        <f t="shared" si="1493"/>
        <v>grey</v>
      </c>
      <c r="HI561" s="633" t="str">
        <f t="shared" si="1493"/>
        <v>grey</v>
      </c>
      <c r="HJ561" s="633" t="str">
        <f t="shared" si="1493"/>
        <v>grey</v>
      </c>
      <c r="HK561" s="633" t="str">
        <f t="shared" si="1493"/>
        <v>grey</v>
      </c>
      <c r="HL561" s="633" t="str">
        <f t="shared" si="1493"/>
        <v>grey</v>
      </c>
      <c r="HM561" s="633" t="str">
        <f t="shared" si="1493"/>
        <v>grey</v>
      </c>
      <c r="HN561" s="633" t="str">
        <f t="shared" si="1493"/>
        <v>grey</v>
      </c>
      <c r="HO561" s="633" t="str">
        <f t="shared" si="1493"/>
        <v>grey</v>
      </c>
      <c r="HP561" s="633" t="str">
        <f t="shared" si="1493"/>
        <v>grey</v>
      </c>
      <c r="HQ561" s="633" t="str">
        <f t="shared" si="1493"/>
        <v>grey</v>
      </c>
      <c r="HR561" s="633" t="str">
        <f t="shared" si="1493"/>
        <v>grey</v>
      </c>
      <c r="HS561" s="1162" t="str">
        <f t="shared" ref="HS561" si="1494">IF($GG561="grey","grey",IF(BC561="","",IF(COUNTIF($CV$6:$CV$7,BC561)&gt;0,"","red")))</f>
        <v>grey</v>
      </c>
      <c r="HT561" s="1151" t="str">
        <f t="shared" ref="HT561:HU561" si="1495">IF($GG561="grey","grey","")</f>
        <v>grey</v>
      </c>
      <c r="HU561" s="1160" t="str">
        <f t="shared" si="1495"/>
        <v>grey</v>
      </c>
    </row>
    <row r="562" spans="2:229">
      <c r="B562" s="1175" t="str">
        <f>IFERROR(INDEX($DV:$DV,ROW()),"")&amp;""</f>
        <v/>
      </c>
      <c r="C562" s="1176"/>
      <c r="D562" s="1177" t="str">
        <f>IFERROR(INDEX($DX:$DX,ROW()),"")&amp;""</f>
        <v/>
      </c>
      <c r="E562" s="1176"/>
      <c r="F562" s="1175" t="str">
        <f>IFERROR(INDEX($DZ:$DZ,ROW()),"")&amp;""</f>
        <v/>
      </c>
      <c r="G562" s="1176"/>
      <c r="H562" s="1175" t="str">
        <f>IFERROR(INDEX($EB:$EB,ROW()),"")&amp;""</f>
        <v/>
      </c>
      <c r="I562" s="1176"/>
      <c r="J562" s="1175" t="str">
        <f>IFERROR(INDEX($ED:$ED,ROW()),"")&amp;""</f>
        <v/>
      </c>
      <c r="K562" s="1176"/>
      <c r="L562" s="1175" t="str">
        <f>IFERROR(INDEX($EF:$EF,ROW()),"")&amp;""</f>
        <v/>
      </c>
      <c r="M562" s="1176"/>
      <c r="O562" s="1152"/>
      <c r="P562" s="1152"/>
      <c r="Q562" s="1161"/>
      <c r="R562" s="1152"/>
      <c r="S562" s="635" t="s">
        <v>643</v>
      </c>
      <c r="T562" s="635" t="s">
        <v>643</v>
      </c>
      <c r="U562" s="635" t="s">
        <v>643</v>
      </c>
      <c r="V562" s="635" t="s">
        <v>643</v>
      </c>
      <c r="W562" s="635" t="s">
        <v>643</v>
      </c>
      <c r="X562" s="635" t="s">
        <v>643</v>
      </c>
      <c r="Y562" s="635" t="s">
        <v>643</v>
      </c>
      <c r="Z562" s="635" t="s">
        <v>643</v>
      </c>
      <c r="AA562" s="635" t="s">
        <v>643</v>
      </c>
      <c r="AB562" s="635" t="s">
        <v>643</v>
      </c>
      <c r="AC562" s="635" t="s">
        <v>643</v>
      </c>
      <c r="AD562" s="635" t="s">
        <v>643</v>
      </c>
      <c r="AE562" s="635" t="s">
        <v>643</v>
      </c>
      <c r="AF562" s="635" t="s">
        <v>643</v>
      </c>
      <c r="AG562" s="635" t="s">
        <v>643</v>
      </c>
      <c r="AH562" s="635" t="s">
        <v>643</v>
      </c>
      <c r="AI562" s="635" t="s">
        <v>643</v>
      </c>
      <c r="AJ562" s="635" t="s">
        <v>643</v>
      </c>
      <c r="AK562" s="635" t="s">
        <v>643</v>
      </c>
      <c r="AL562" s="635" t="s">
        <v>643</v>
      </c>
      <c r="AM562" s="635" t="s">
        <v>643</v>
      </c>
      <c r="AN562" s="635" t="s">
        <v>643</v>
      </c>
      <c r="AO562" s="635" t="s">
        <v>643</v>
      </c>
      <c r="AP562" s="635" t="s">
        <v>643</v>
      </c>
      <c r="AQ562" s="635" t="s">
        <v>643</v>
      </c>
      <c r="AR562" s="635" t="s">
        <v>643</v>
      </c>
      <c r="AS562" s="635" t="s">
        <v>643</v>
      </c>
      <c r="AT562" s="635" t="s">
        <v>643</v>
      </c>
      <c r="AU562" s="635" t="s">
        <v>643</v>
      </c>
      <c r="AV562" s="635" t="s">
        <v>643</v>
      </c>
      <c r="AW562" s="635" t="s">
        <v>643</v>
      </c>
      <c r="AX562" s="635" t="s">
        <v>643</v>
      </c>
      <c r="AY562" s="635" t="s">
        <v>643</v>
      </c>
      <c r="AZ562" s="635" t="s">
        <v>643</v>
      </c>
      <c r="BA562" s="635" t="s">
        <v>643</v>
      </c>
      <c r="BB562" s="635" t="s">
        <v>643</v>
      </c>
      <c r="BC562" s="1179"/>
      <c r="BD562" s="1152"/>
      <c r="BE562" s="1181"/>
      <c r="BP562" s="50" t="s">
        <v>585</v>
      </c>
      <c r="BQ562" s="50" t="str">
        <f>IF(C560="","",INDEX(外線情報!$K$5:$K$16,C560,1))&amp;""</f>
        <v/>
      </c>
      <c r="BR562" s="50" t="s">
        <v>417</v>
      </c>
      <c r="BS562" s="50" t="str">
        <f>IF(C560="","",INDEX(NK･NKG!$CG$5:$CG$52,C560,1))&amp;""</f>
        <v/>
      </c>
      <c r="BT562" s="50" t="s">
        <v>585</v>
      </c>
      <c r="BU562" s="50" t="str">
        <f>IF(E560="","",INDEX(外線情報!$K$5:$K$16,E560,1))&amp;""</f>
        <v/>
      </c>
      <c r="BV562" s="50" t="s">
        <v>417</v>
      </c>
      <c r="BW562" s="50" t="str">
        <f>IF(E560="","",INDEX(NK･NKG!$CG$5:$CG$52,E560,1))&amp;""</f>
        <v/>
      </c>
      <c r="BX562" s="50" t="s">
        <v>585</v>
      </c>
      <c r="BY562" s="50" t="str">
        <f>IF(G560="","",INDEX(外線情報!$K$5:$K$16,G560,1))&amp;""</f>
        <v/>
      </c>
      <c r="BZ562" s="50" t="s">
        <v>417</v>
      </c>
      <c r="CA562" s="50" t="str">
        <f>IF(G560="","",INDEX(NK･NKG!$CG$5:$CG$52,G560,1))&amp;""</f>
        <v/>
      </c>
      <c r="CB562" s="50" t="s">
        <v>585</v>
      </c>
      <c r="CC562" s="50" t="str">
        <f>IF(I560="","",INDEX(外線情報!$K$5:$K$16,I560,1))&amp;""</f>
        <v/>
      </c>
      <c r="CD562" s="50" t="s">
        <v>417</v>
      </c>
      <c r="CE562" s="50" t="str">
        <f>IF(I560="","",INDEX(NK･NKG!$CG$5:$CG$52,I560,1))&amp;""</f>
        <v/>
      </c>
      <c r="CF562" s="50" t="s">
        <v>585</v>
      </c>
      <c r="CG562" s="50" t="str">
        <f>IF(K560="","",INDEX(外線情報!$K$5:$K$16,K560,1))&amp;""</f>
        <v/>
      </c>
      <c r="CH562" s="50" t="s">
        <v>417</v>
      </c>
      <c r="CI562" s="50" t="str">
        <f>IF(K560="","",INDEX(NK･NKG!$CG$5:$CG$52,K560,1))&amp;""</f>
        <v/>
      </c>
      <c r="CJ562" s="50" t="s">
        <v>585</v>
      </c>
      <c r="CK562" s="50" t="str">
        <f>IF(M560="","",INDEX(外線情報!$K$5:$K$16,M560,1))&amp;""</f>
        <v/>
      </c>
      <c r="CL562" s="50" t="s">
        <v>417</v>
      </c>
      <c r="CM562" s="50" t="str">
        <f>IF(M560="","",INDEX(NK･NKG!$CG$5:$CG$52,M560,1))&amp;""</f>
        <v/>
      </c>
      <c r="DA562" s="1153" t="str">
        <f t="shared" ref="DA562" si="1496">IF(DA559="grey","grey","")</f>
        <v>grey</v>
      </c>
      <c r="DB562" s="1154"/>
      <c r="DC562" s="1153" t="str">
        <f t="shared" ref="DC562" si="1497">IF(DC559="grey","grey","")</f>
        <v>grey</v>
      </c>
      <c r="DD562" s="1154"/>
      <c r="DE562" s="1153" t="str">
        <f t="shared" ref="DE562" si="1498">IF(DE559="grey","grey","")</f>
        <v>grey</v>
      </c>
      <c r="DF562" s="1154"/>
      <c r="DG562" s="1153" t="str">
        <f t="shared" ref="DG562" si="1499">IF(DG559="grey","grey","")</f>
        <v>grey</v>
      </c>
      <c r="DH562" s="1154"/>
      <c r="DI562" s="1153" t="str">
        <f t="shared" ref="DI562" si="1500">IF(DI559="grey","grey","")</f>
        <v>grey</v>
      </c>
      <c r="DJ562" s="1154"/>
      <c r="DK562" s="1153" t="str">
        <f t="shared" ref="DK562" si="1501">IF(DK559="grey","grey","")</f>
        <v>grey</v>
      </c>
      <c r="DL562" s="1154"/>
      <c r="DM562" s="22" t="str">
        <f>IFERROR(INDEX(内線情報!$BL$5:$BL$41,MATCH(R562,内線情報!$AI$5:$AI$43,0),1),"")</f>
        <v/>
      </c>
      <c r="DS562" s="1141"/>
      <c r="DV562" s="1153" t="str">
        <f>IF(B560="IK",BQ562,IF(B560="NK",BS562,""))</f>
        <v/>
      </c>
      <c r="DW562" s="1154"/>
      <c r="DX562" s="1155" t="str">
        <f>IF(D560="IK",BU562,IF(D560="NK",BW562,""))</f>
        <v/>
      </c>
      <c r="DY562" s="1156"/>
      <c r="DZ562" s="1155" t="str">
        <f>IF(F560="IK",BY562,IF(F560="NK",CA562,""))</f>
        <v/>
      </c>
      <c r="EA562" s="1156"/>
      <c r="EB562" s="1155" t="str">
        <f>IF(H560="IK",CC562,IF(H560="NK",CE562,""))</f>
        <v/>
      </c>
      <c r="EC562" s="1156"/>
      <c r="ED562" s="1155" t="str">
        <f>IF(J560="IK",CG562,IF(J560="NK",CI562,""))</f>
        <v/>
      </c>
      <c r="EE562" s="1156"/>
      <c r="EF562" s="1155" t="str">
        <f>IF(L560="IK",CK562,IF(L560="NK",CM562,""))</f>
        <v/>
      </c>
      <c r="EG562" s="1156"/>
      <c r="ET562" s="1153"/>
      <c r="EU562" s="1154"/>
      <c r="EV562" s="1153"/>
      <c r="EW562" s="1154"/>
      <c r="EX562" s="1153"/>
      <c r="EY562" s="1154"/>
      <c r="EZ562" s="1153"/>
      <c r="FA562" s="1154"/>
      <c r="FB562" s="1153"/>
      <c r="FC562" s="1154"/>
      <c r="FD562" s="1153"/>
      <c r="FE562" s="1154"/>
      <c r="FF562" s="411"/>
      <c r="FG562" s="411"/>
      <c r="FH562" s="411"/>
      <c r="FI562" s="411"/>
      <c r="FJ562" s="411"/>
      <c r="FK562" s="411"/>
      <c r="FL562" s="411"/>
      <c r="FM562" s="411"/>
      <c r="FN562" s="411"/>
      <c r="FO562" s="411"/>
      <c r="FP562" s="411"/>
      <c r="FQ562" s="411"/>
      <c r="FR562" s="1153"/>
      <c r="FS562" s="1154"/>
      <c r="FT562" s="1153"/>
      <c r="FU562" s="1154"/>
      <c r="FV562" s="1153"/>
      <c r="FW562" s="1154"/>
      <c r="FX562" s="1153"/>
      <c r="FY562" s="1154"/>
      <c r="FZ562" s="1153"/>
      <c r="GA562" s="1154"/>
      <c r="GB562" s="1153"/>
      <c r="GC562" s="1154"/>
      <c r="GE562" s="1152"/>
      <c r="GF562" s="1152"/>
      <c r="GG562" s="1161"/>
      <c r="GH562" s="1152"/>
      <c r="GI562" s="633" t="str">
        <f t="shared" ref="GI562:HR562" si="1502">IF(GI550="grey","grey",IF($GG561="grey","grey",IF(S562="","yellow",IF(COUNTIF($CW$6:$CW$7,S562)&gt;0,"","red"))))</f>
        <v>grey</v>
      </c>
      <c r="GJ562" s="633" t="str">
        <f t="shared" si="1502"/>
        <v>grey</v>
      </c>
      <c r="GK562" s="633" t="str">
        <f t="shared" si="1502"/>
        <v>grey</v>
      </c>
      <c r="GL562" s="633" t="str">
        <f t="shared" si="1502"/>
        <v>grey</v>
      </c>
      <c r="GM562" s="633" t="str">
        <f t="shared" si="1502"/>
        <v>grey</v>
      </c>
      <c r="GN562" s="633" t="str">
        <f t="shared" si="1502"/>
        <v>grey</v>
      </c>
      <c r="GO562" s="633" t="str">
        <f t="shared" si="1502"/>
        <v>grey</v>
      </c>
      <c r="GP562" s="633" t="str">
        <f t="shared" si="1502"/>
        <v>grey</v>
      </c>
      <c r="GQ562" s="633" t="str">
        <f t="shared" si="1502"/>
        <v>grey</v>
      </c>
      <c r="GR562" s="633" t="str">
        <f t="shared" si="1502"/>
        <v>grey</v>
      </c>
      <c r="GS562" s="633" t="str">
        <f t="shared" si="1502"/>
        <v>grey</v>
      </c>
      <c r="GT562" s="633" t="str">
        <f t="shared" si="1502"/>
        <v>grey</v>
      </c>
      <c r="GU562" s="633" t="str">
        <f t="shared" si="1502"/>
        <v>grey</v>
      </c>
      <c r="GV562" s="633" t="str">
        <f t="shared" si="1502"/>
        <v>grey</v>
      </c>
      <c r="GW562" s="633" t="str">
        <f t="shared" si="1502"/>
        <v>grey</v>
      </c>
      <c r="GX562" s="633" t="str">
        <f t="shared" si="1502"/>
        <v>grey</v>
      </c>
      <c r="GY562" s="633" t="str">
        <f t="shared" si="1502"/>
        <v>grey</v>
      </c>
      <c r="GZ562" s="633" t="str">
        <f t="shared" si="1502"/>
        <v>grey</v>
      </c>
      <c r="HA562" s="633" t="str">
        <f t="shared" si="1502"/>
        <v>grey</v>
      </c>
      <c r="HB562" s="633" t="str">
        <f t="shared" si="1502"/>
        <v>grey</v>
      </c>
      <c r="HC562" s="633" t="str">
        <f t="shared" si="1502"/>
        <v>grey</v>
      </c>
      <c r="HD562" s="633" t="str">
        <f t="shared" si="1502"/>
        <v>grey</v>
      </c>
      <c r="HE562" s="633" t="str">
        <f t="shared" si="1502"/>
        <v>grey</v>
      </c>
      <c r="HF562" s="633" t="str">
        <f t="shared" si="1502"/>
        <v>grey</v>
      </c>
      <c r="HG562" s="633" t="str">
        <f t="shared" si="1502"/>
        <v>grey</v>
      </c>
      <c r="HH562" s="633" t="str">
        <f t="shared" si="1502"/>
        <v>grey</v>
      </c>
      <c r="HI562" s="633" t="str">
        <f t="shared" si="1502"/>
        <v>grey</v>
      </c>
      <c r="HJ562" s="633" t="str">
        <f t="shared" si="1502"/>
        <v>grey</v>
      </c>
      <c r="HK562" s="633" t="str">
        <f t="shared" si="1502"/>
        <v>grey</v>
      </c>
      <c r="HL562" s="633" t="str">
        <f t="shared" si="1502"/>
        <v>grey</v>
      </c>
      <c r="HM562" s="633" t="str">
        <f t="shared" si="1502"/>
        <v>grey</v>
      </c>
      <c r="HN562" s="633" t="str">
        <f t="shared" si="1502"/>
        <v>grey</v>
      </c>
      <c r="HO562" s="633" t="str">
        <f t="shared" si="1502"/>
        <v>grey</v>
      </c>
      <c r="HP562" s="633" t="str">
        <f t="shared" si="1502"/>
        <v>grey</v>
      </c>
      <c r="HQ562" s="633" t="str">
        <f t="shared" si="1502"/>
        <v>grey</v>
      </c>
      <c r="HR562" s="633" t="str">
        <f t="shared" si="1502"/>
        <v>grey</v>
      </c>
      <c r="HS562" s="1163"/>
      <c r="HT562" s="1152"/>
      <c r="HU562" s="1161"/>
    </row>
    <row r="563" spans="2:229">
      <c r="B563" s="1184" t="s">
        <v>1318</v>
      </c>
      <c r="C563" s="1185"/>
      <c r="D563" s="1182" t="s">
        <v>1318</v>
      </c>
      <c r="E563" s="1183"/>
      <c r="F563" s="1184" t="s">
        <v>1318</v>
      </c>
      <c r="G563" s="1185"/>
      <c r="H563" s="1182" t="s">
        <v>1318</v>
      </c>
      <c r="I563" s="1183"/>
      <c r="J563" s="1184" t="s">
        <v>1318</v>
      </c>
      <c r="K563" s="1185"/>
      <c r="L563" s="1182" t="s">
        <v>1318</v>
      </c>
      <c r="M563" s="1183"/>
      <c r="O563" s="1151">
        <v>6</v>
      </c>
      <c r="P563" s="1151" t="str">
        <f>IFERROR(INDEX(内線情報!$C$5:$C$54,MATCH($Q563,内線情報!$B$5:$B$54,0)),"")&amp;""</f>
        <v/>
      </c>
      <c r="Q563" s="1160"/>
      <c r="R563" s="1151" t="str">
        <f>IFERROR(INDEX(内線情報!$D$5:$D$54,MATCH($Q563,内線情報!$B$5:$B$54,0)),"")&amp;""</f>
        <v/>
      </c>
      <c r="S563" s="634" t="s">
        <v>643</v>
      </c>
      <c r="T563" s="634" t="s">
        <v>643</v>
      </c>
      <c r="U563" s="634" t="s">
        <v>643</v>
      </c>
      <c r="V563" s="634" t="s">
        <v>643</v>
      </c>
      <c r="W563" s="634" t="s">
        <v>643</v>
      </c>
      <c r="X563" s="634" t="s">
        <v>643</v>
      </c>
      <c r="Y563" s="634" t="s">
        <v>643</v>
      </c>
      <c r="Z563" s="634" t="s">
        <v>643</v>
      </c>
      <c r="AA563" s="634" t="s">
        <v>643</v>
      </c>
      <c r="AB563" s="634" t="s">
        <v>643</v>
      </c>
      <c r="AC563" s="634" t="s">
        <v>643</v>
      </c>
      <c r="AD563" s="634" t="s">
        <v>643</v>
      </c>
      <c r="AE563" s="634" t="s">
        <v>643</v>
      </c>
      <c r="AF563" s="634" t="s">
        <v>643</v>
      </c>
      <c r="AG563" s="634" t="s">
        <v>643</v>
      </c>
      <c r="AH563" s="634" t="s">
        <v>643</v>
      </c>
      <c r="AI563" s="634" t="s">
        <v>643</v>
      </c>
      <c r="AJ563" s="634" t="s">
        <v>643</v>
      </c>
      <c r="AK563" s="634" t="s">
        <v>643</v>
      </c>
      <c r="AL563" s="634" t="s">
        <v>643</v>
      </c>
      <c r="AM563" s="634" t="s">
        <v>643</v>
      </c>
      <c r="AN563" s="634" t="s">
        <v>643</v>
      </c>
      <c r="AO563" s="634" t="s">
        <v>643</v>
      </c>
      <c r="AP563" s="634" t="s">
        <v>643</v>
      </c>
      <c r="AQ563" s="634" t="s">
        <v>643</v>
      </c>
      <c r="AR563" s="634" t="s">
        <v>643</v>
      </c>
      <c r="AS563" s="634" t="s">
        <v>643</v>
      </c>
      <c r="AT563" s="634" t="s">
        <v>643</v>
      </c>
      <c r="AU563" s="634" t="s">
        <v>643</v>
      </c>
      <c r="AV563" s="634" t="s">
        <v>643</v>
      </c>
      <c r="AW563" s="634" t="s">
        <v>643</v>
      </c>
      <c r="AX563" s="634" t="s">
        <v>643</v>
      </c>
      <c r="AY563" s="634" t="s">
        <v>643</v>
      </c>
      <c r="AZ563" s="634" t="s">
        <v>643</v>
      </c>
      <c r="BA563" s="634" t="s">
        <v>643</v>
      </c>
      <c r="BB563" s="634" t="s">
        <v>643</v>
      </c>
      <c r="BC563" s="1178" t="s">
        <v>643</v>
      </c>
      <c r="BD563" s="1151" t="str">
        <f>IFERROR(IF(Q563="","",IF(ISBLANK(INDEX(内線情報!$G$5:$G$54,Q563)),1,DS563)),"")&amp;""</f>
        <v/>
      </c>
      <c r="BE563" s="1180"/>
      <c r="BW563" s="50"/>
      <c r="CH563" s="50"/>
      <c r="CI563" s="50"/>
      <c r="DA563" s="1153" t="str">
        <f>IF(DA559="grey","grey",IF(AND(B560&lt;&gt;$BG$7,B560&lt;&gt;$BG$9,B560&lt;&gt;$BG$13,B560&lt;&gt;$BG$12),"grey",IF(B563="","yellow",IF(COUNTIF($CN$6:$CN$32,B563)&gt;0,"","red"))))</f>
        <v>grey</v>
      </c>
      <c r="DB563" s="1154"/>
      <c r="DC563" s="1153" t="str">
        <f>IF(DC559="grey","grey",IF(AND(D560&lt;&gt;$BG$7,D560&lt;&gt;$BG$9,D560&lt;&gt;$BG$13,D560&lt;&gt;$BG$12),"grey",IF(D563="","yellow",IF(COUNTIF($CN$6:$CN$32,D563)&gt;0,"","red"))))</f>
        <v>grey</v>
      </c>
      <c r="DD563" s="1154"/>
      <c r="DE563" s="1164" t="str">
        <f>IF(DE559="grey","grey",IF(AND(F560&lt;&gt;$BG$7,F560&lt;&gt;$BG$9,F560&lt;&gt;$BG$13,F560&lt;&gt;$BG$12),"grey",IF(F563="","yellow",IF(COUNTIF($CN$6:$CN$32,F563)&gt;0,"","red"))))</f>
        <v>grey</v>
      </c>
      <c r="DF563" s="1165"/>
      <c r="DG563" s="1164" t="str">
        <f>IF(DG559="grey","grey",IF(AND(H560&lt;&gt;$BG$7,H560&lt;&gt;$BG$9,H560&lt;&gt;$BG$13,H560&lt;&gt;$BG$12),"grey",IF(H563="","yellow",IF(COUNTIF($CN$6:$CN$32,H563)&gt;0,"","red"))))</f>
        <v>grey</v>
      </c>
      <c r="DH563" s="1165"/>
      <c r="DI563" s="1164" t="str">
        <f>IF(DI559="grey","grey",IF(AND(J560&lt;&gt;$BG$7,J560&lt;&gt;$BG$9,J560&lt;&gt;$BG$13,J560&lt;&gt;$BG$12),"grey",IF(J563="","yellow",IF(COUNTIF($CN$6:$CN$32,J563)&gt;0,"","red"))))</f>
        <v>grey</v>
      </c>
      <c r="DJ563" s="1165"/>
      <c r="DK563" s="1164" t="str">
        <f>IF(DK559="grey","grey",IF(AND(L560&lt;&gt;$BG$7,L560&lt;&gt;$BG$9,L560&lt;&gt;$BG$13,L560&lt;&gt;$BG$12),"grey",IF(L563="","yellow",IF(COUNTIF($CN$6:$CN$32,L563)&gt;0,"","red"))))</f>
        <v>grey</v>
      </c>
      <c r="DL563" s="1165"/>
      <c r="DM563" s="22" t="str">
        <f>IFERROR(INDEX(内線情報!$BL$5:$BL$41,MATCH(R563,内線情報!$AI$5:$AI$43,0),1),"")</f>
        <v/>
      </c>
      <c r="DS563" s="1141" t="e">
        <f>INDEX(内線情報!$G$5:$G$54,MATCH(Q563,DK,0))</f>
        <v>#N/A</v>
      </c>
      <c r="DV563" s="1153"/>
      <c r="DW563" s="1154"/>
      <c r="DX563" s="1153"/>
      <c r="DY563" s="1154"/>
      <c r="DZ563" s="1153"/>
      <c r="EA563" s="1154"/>
      <c r="EB563" s="1153"/>
      <c r="EC563" s="1154"/>
      <c r="ED563" s="1153"/>
      <c r="EE563" s="1154"/>
      <c r="EF563" s="1153"/>
      <c r="EG563" s="1154"/>
      <c r="ET563" s="1153"/>
      <c r="EU563" s="1154"/>
      <c r="EV563" s="1153"/>
      <c r="EW563" s="1154"/>
      <c r="EX563" s="1153"/>
      <c r="EY563" s="1154"/>
      <c r="EZ563" s="1153"/>
      <c r="FA563" s="1154"/>
      <c r="FB563" s="1153"/>
      <c r="FC563" s="1154"/>
      <c r="FD563" s="1153"/>
      <c r="FE563" s="1154"/>
      <c r="FF563" s="411"/>
      <c r="FG563" s="411"/>
      <c r="FH563" s="411"/>
      <c r="FI563" s="411"/>
      <c r="FJ563" s="411"/>
      <c r="FK563" s="411"/>
      <c r="FL563" s="411"/>
      <c r="FM563" s="411"/>
      <c r="FN563" s="411"/>
      <c r="FO563" s="411"/>
      <c r="FP563" s="411"/>
      <c r="FQ563" s="411"/>
      <c r="FR563" s="1153"/>
      <c r="FS563" s="1154"/>
      <c r="FT563" s="1153"/>
      <c r="FU563" s="1154"/>
      <c r="FV563" s="1153"/>
      <c r="FW563" s="1154"/>
      <c r="FX563" s="1153"/>
      <c r="FY563" s="1154"/>
      <c r="FZ563" s="1153"/>
      <c r="GA563" s="1154"/>
      <c r="GB563" s="1153"/>
      <c r="GC563" s="1154"/>
      <c r="GE563" s="1151" t="str">
        <f>IF($GF563="grey","grey","")</f>
        <v>grey</v>
      </c>
      <c r="GF563" s="1151" t="str">
        <f>IF($GG563="grey","grey","")</f>
        <v>grey</v>
      </c>
      <c r="GG563" s="1160" t="str">
        <f>IF(Q563="","grey",IF(COUNTIF(Q:Q,Q563)&gt;1,"red",IF(COUNTIF(_DK,Q563)&gt;0,"","red")))</f>
        <v>grey</v>
      </c>
      <c r="GH563" s="1151" t="str">
        <f>IF($GF563="grey","grey","")</f>
        <v>grey</v>
      </c>
      <c r="GI563" s="633" t="str">
        <f t="shared" ref="GI563:HR563" si="1503">IF(GI550="grey","grey",IF($GG563="grey","grey",IF(S563="","yellow",IF(COUNTIF($CT$6:$CT$21,S563)&gt;0,"","red"))))</f>
        <v>grey</v>
      </c>
      <c r="GJ563" s="633" t="str">
        <f t="shared" si="1503"/>
        <v>grey</v>
      </c>
      <c r="GK563" s="633" t="str">
        <f t="shared" si="1503"/>
        <v>grey</v>
      </c>
      <c r="GL563" s="633" t="str">
        <f t="shared" si="1503"/>
        <v>grey</v>
      </c>
      <c r="GM563" s="633" t="str">
        <f t="shared" si="1503"/>
        <v>grey</v>
      </c>
      <c r="GN563" s="633" t="str">
        <f t="shared" si="1503"/>
        <v>grey</v>
      </c>
      <c r="GO563" s="633" t="str">
        <f t="shared" si="1503"/>
        <v>grey</v>
      </c>
      <c r="GP563" s="633" t="str">
        <f t="shared" si="1503"/>
        <v>grey</v>
      </c>
      <c r="GQ563" s="633" t="str">
        <f t="shared" si="1503"/>
        <v>grey</v>
      </c>
      <c r="GR563" s="633" t="str">
        <f t="shared" si="1503"/>
        <v>grey</v>
      </c>
      <c r="GS563" s="633" t="str">
        <f t="shared" si="1503"/>
        <v>grey</v>
      </c>
      <c r="GT563" s="633" t="str">
        <f t="shared" si="1503"/>
        <v>grey</v>
      </c>
      <c r="GU563" s="633" t="str">
        <f t="shared" si="1503"/>
        <v>grey</v>
      </c>
      <c r="GV563" s="633" t="str">
        <f t="shared" si="1503"/>
        <v>grey</v>
      </c>
      <c r="GW563" s="633" t="str">
        <f t="shared" si="1503"/>
        <v>grey</v>
      </c>
      <c r="GX563" s="633" t="str">
        <f t="shared" si="1503"/>
        <v>grey</v>
      </c>
      <c r="GY563" s="633" t="str">
        <f t="shared" si="1503"/>
        <v>grey</v>
      </c>
      <c r="GZ563" s="633" t="str">
        <f t="shared" si="1503"/>
        <v>grey</v>
      </c>
      <c r="HA563" s="633" t="str">
        <f t="shared" si="1503"/>
        <v>grey</v>
      </c>
      <c r="HB563" s="633" t="str">
        <f t="shared" si="1503"/>
        <v>grey</v>
      </c>
      <c r="HC563" s="633" t="str">
        <f t="shared" si="1503"/>
        <v>grey</v>
      </c>
      <c r="HD563" s="633" t="str">
        <f t="shared" si="1503"/>
        <v>grey</v>
      </c>
      <c r="HE563" s="633" t="str">
        <f t="shared" si="1503"/>
        <v>grey</v>
      </c>
      <c r="HF563" s="633" t="str">
        <f t="shared" si="1503"/>
        <v>grey</v>
      </c>
      <c r="HG563" s="633" t="str">
        <f t="shared" si="1503"/>
        <v>grey</v>
      </c>
      <c r="HH563" s="633" t="str">
        <f t="shared" si="1503"/>
        <v>grey</v>
      </c>
      <c r="HI563" s="633" t="str">
        <f t="shared" si="1503"/>
        <v>grey</v>
      </c>
      <c r="HJ563" s="633" t="str">
        <f t="shared" si="1503"/>
        <v>grey</v>
      </c>
      <c r="HK563" s="633" t="str">
        <f t="shared" si="1503"/>
        <v>grey</v>
      </c>
      <c r="HL563" s="633" t="str">
        <f t="shared" si="1503"/>
        <v>grey</v>
      </c>
      <c r="HM563" s="633" t="str">
        <f t="shared" si="1503"/>
        <v>grey</v>
      </c>
      <c r="HN563" s="633" t="str">
        <f t="shared" si="1503"/>
        <v>grey</v>
      </c>
      <c r="HO563" s="633" t="str">
        <f t="shared" si="1503"/>
        <v>grey</v>
      </c>
      <c r="HP563" s="633" t="str">
        <f t="shared" si="1503"/>
        <v>grey</v>
      </c>
      <c r="HQ563" s="633" t="str">
        <f t="shared" si="1503"/>
        <v>grey</v>
      </c>
      <c r="HR563" s="633" t="str">
        <f t="shared" si="1503"/>
        <v>grey</v>
      </c>
      <c r="HS563" s="1162" t="str">
        <f t="shared" ref="HS563" si="1504">IF($GG563="grey","grey",IF(BC563="","",IF(COUNTIF($CV$6:$CV$7,BC563)&gt;0,"","red")))</f>
        <v>grey</v>
      </c>
      <c r="HT563" s="1151" t="str">
        <f t="shared" ref="HT563:HU563" si="1505">IF($GG563="grey","grey","")</f>
        <v>grey</v>
      </c>
      <c r="HU563" s="1160" t="str">
        <f t="shared" si="1505"/>
        <v>grey</v>
      </c>
    </row>
    <row r="564" spans="2:229">
      <c r="B564" s="1186" t="s">
        <v>303</v>
      </c>
      <c r="C564" s="1187"/>
      <c r="D564" s="1186" t="s">
        <v>304</v>
      </c>
      <c r="E564" s="1187"/>
      <c r="F564" s="1186" t="s">
        <v>305</v>
      </c>
      <c r="G564" s="1187"/>
      <c r="H564" s="1186" t="s">
        <v>306</v>
      </c>
      <c r="I564" s="1187"/>
      <c r="J564" s="1186" t="s">
        <v>307</v>
      </c>
      <c r="K564" s="1187"/>
      <c r="L564" s="1186" t="s">
        <v>308</v>
      </c>
      <c r="M564" s="1187"/>
      <c r="O564" s="1152"/>
      <c r="P564" s="1152"/>
      <c r="Q564" s="1161"/>
      <c r="R564" s="1152"/>
      <c r="S564" s="635" t="s">
        <v>643</v>
      </c>
      <c r="T564" s="635" t="s">
        <v>643</v>
      </c>
      <c r="U564" s="635" t="s">
        <v>643</v>
      </c>
      <c r="V564" s="635" t="s">
        <v>643</v>
      </c>
      <c r="W564" s="635" t="s">
        <v>643</v>
      </c>
      <c r="X564" s="635" t="s">
        <v>643</v>
      </c>
      <c r="Y564" s="635" t="s">
        <v>643</v>
      </c>
      <c r="Z564" s="635" t="s">
        <v>643</v>
      </c>
      <c r="AA564" s="635" t="s">
        <v>643</v>
      </c>
      <c r="AB564" s="635" t="s">
        <v>643</v>
      </c>
      <c r="AC564" s="635" t="s">
        <v>643</v>
      </c>
      <c r="AD564" s="635" t="s">
        <v>643</v>
      </c>
      <c r="AE564" s="635" t="s">
        <v>643</v>
      </c>
      <c r="AF564" s="635" t="s">
        <v>643</v>
      </c>
      <c r="AG564" s="635" t="s">
        <v>643</v>
      </c>
      <c r="AH564" s="635" t="s">
        <v>643</v>
      </c>
      <c r="AI564" s="635" t="s">
        <v>643</v>
      </c>
      <c r="AJ564" s="635" t="s">
        <v>643</v>
      </c>
      <c r="AK564" s="635" t="s">
        <v>643</v>
      </c>
      <c r="AL564" s="635" t="s">
        <v>643</v>
      </c>
      <c r="AM564" s="635" t="s">
        <v>643</v>
      </c>
      <c r="AN564" s="635" t="s">
        <v>643</v>
      </c>
      <c r="AO564" s="635" t="s">
        <v>643</v>
      </c>
      <c r="AP564" s="635" t="s">
        <v>643</v>
      </c>
      <c r="AQ564" s="635" t="s">
        <v>643</v>
      </c>
      <c r="AR564" s="635" t="s">
        <v>643</v>
      </c>
      <c r="AS564" s="635" t="s">
        <v>643</v>
      </c>
      <c r="AT564" s="635" t="s">
        <v>643</v>
      </c>
      <c r="AU564" s="635" t="s">
        <v>643</v>
      </c>
      <c r="AV564" s="635" t="s">
        <v>643</v>
      </c>
      <c r="AW564" s="635" t="s">
        <v>643</v>
      </c>
      <c r="AX564" s="635" t="s">
        <v>643</v>
      </c>
      <c r="AY564" s="635" t="s">
        <v>643</v>
      </c>
      <c r="AZ564" s="635" t="s">
        <v>643</v>
      </c>
      <c r="BA564" s="635" t="s">
        <v>643</v>
      </c>
      <c r="BB564" s="635" t="s">
        <v>643</v>
      </c>
      <c r="BC564" s="1179"/>
      <c r="BD564" s="1152"/>
      <c r="BE564" s="1181"/>
      <c r="BQ564" s="52"/>
      <c r="BS564" s="52"/>
      <c r="BU564" s="52"/>
      <c r="BV564" s="50"/>
      <c r="BW564" s="52"/>
      <c r="BY564" s="52"/>
      <c r="CA564" s="52"/>
      <c r="CC564" s="52"/>
      <c r="CE564" s="52"/>
      <c r="CG564" s="52"/>
      <c r="CH564" s="50"/>
      <c r="CI564" s="52"/>
      <c r="CK564" s="52"/>
      <c r="CM564" s="52"/>
      <c r="DA564" s="1166" t="str">
        <f>IFERROR(IF(COUNT(Q553:Q578)&gt;0,IF($DN552&lt;24,"grey",B564),"grey"),B564)</f>
        <v>grey</v>
      </c>
      <c r="DB564" s="1167"/>
      <c r="DC564" s="1166" t="str">
        <f>IFERROR(IF(COUNT(Q553:Q578)&gt;0,IF($DN552&lt;24,"grey",D564),"grey"),D564)</f>
        <v>grey</v>
      </c>
      <c r="DD564" s="1167"/>
      <c r="DE564" s="1166" t="str">
        <f>IFERROR(IF(COUNT(Q553:Q578)&gt;0,IF($DN552&lt;24,"grey",F564),"grey"),F564)</f>
        <v>grey</v>
      </c>
      <c r="DF564" s="1167"/>
      <c r="DG564" s="1166" t="str">
        <f>IFERROR(IF(COUNT(Q553:Q578)&gt;0,IF($DN552&lt;24,"grey",H564),"grey"),H564)</f>
        <v>grey</v>
      </c>
      <c r="DH564" s="1167"/>
      <c r="DI564" s="1166" t="str">
        <f>IFERROR(IF(COUNT(Q553:Q578)&gt;0,IF($DN552&lt;24,"grey",J564),"grey"),J564)</f>
        <v>grey</v>
      </c>
      <c r="DJ564" s="1167"/>
      <c r="DK564" s="1166" t="str">
        <f>IFERROR(IF(COUNT(Q553:Q578)&gt;0,IF($DN552&lt;24,"grey",L564),"grey"),L564)</f>
        <v>grey</v>
      </c>
      <c r="DL564" s="1167"/>
      <c r="DM564" s="22" t="str">
        <f>IFERROR(INDEX(内線情報!$BL$5:$BL$41,MATCH(R564,内線情報!$AI$5:$AI$43,0),1),"")</f>
        <v/>
      </c>
      <c r="DS564" s="1141"/>
      <c r="DV564" s="1166"/>
      <c r="DW564" s="1167"/>
      <c r="DX564" s="1166"/>
      <c r="DY564" s="1167"/>
      <c r="DZ564" s="1166"/>
      <c r="EA564" s="1167"/>
      <c r="EB564" s="1166"/>
      <c r="EC564" s="1167"/>
      <c r="ED564" s="1166"/>
      <c r="EE564" s="1167"/>
      <c r="EF564" s="1166"/>
      <c r="EG564" s="1167"/>
      <c r="ET564" s="1166"/>
      <c r="EU564" s="1167"/>
      <c r="EV564" s="1166"/>
      <c r="EW564" s="1167"/>
      <c r="EX564" s="1166"/>
      <c r="EY564" s="1167"/>
      <c r="EZ564" s="1166"/>
      <c r="FA564" s="1167"/>
      <c r="FB564" s="1166"/>
      <c r="FC564" s="1167"/>
      <c r="FD564" s="1166"/>
      <c r="FE564" s="1167"/>
      <c r="FF564" s="420"/>
      <c r="FG564" s="420"/>
      <c r="FH564" s="420"/>
      <c r="FI564" s="420"/>
      <c r="FJ564" s="420"/>
      <c r="FK564" s="420"/>
      <c r="FL564" s="420"/>
      <c r="FM564" s="420"/>
      <c r="FN564" s="420"/>
      <c r="FO564" s="420"/>
      <c r="FP564" s="420"/>
      <c r="FQ564" s="420"/>
      <c r="FR564" s="1166"/>
      <c r="FS564" s="1167"/>
      <c r="FT564" s="1166"/>
      <c r="FU564" s="1167"/>
      <c r="FV564" s="1166"/>
      <c r="FW564" s="1167"/>
      <c r="FX564" s="1166"/>
      <c r="FY564" s="1167"/>
      <c r="FZ564" s="1166"/>
      <c r="GA564" s="1167"/>
      <c r="GB564" s="1166"/>
      <c r="GC564" s="1167"/>
      <c r="GE564" s="1152"/>
      <c r="GF564" s="1152"/>
      <c r="GG564" s="1161"/>
      <c r="GH564" s="1152"/>
      <c r="GI564" s="633" t="str">
        <f t="shared" ref="GI564:HR564" si="1506">IF(GI550="grey","grey",IF($GG563="grey","grey",IF(S564="","yellow",IF(COUNTIF($CW$6:$CW$7,S564)&gt;0,"","red"))))</f>
        <v>grey</v>
      </c>
      <c r="GJ564" s="633" t="str">
        <f t="shared" si="1506"/>
        <v>grey</v>
      </c>
      <c r="GK564" s="633" t="str">
        <f t="shared" si="1506"/>
        <v>grey</v>
      </c>
      <c r="GL564" s="633" t="str">
        <f t="shared" si="1506"/>
        <v>grey</v>
      </c>
      <c r="GM564" s="633" t="str">
        <f t="shared" si="1506"/>
        <v>grey</v>
      </c>
      <c r="GN564" s="633" t="str">
        <f t="shared" si="1506"/>
        <v>grey</v>
      </c>
      <c r="GO564" s="633" t="str">
        <f t="shared" si="1506"/>
        <v>grey</v>
      </c>
      <c r="GP564" s="633" t="str">
        <f t="shared" si="1506"/>
        <v>grey</v>
      </c>
      <c r="GQ564" s="633" t="str">
        <f t="shared" si="1506"/>
        <v>grey</v>
      </c>
      <c r="GR564" s="633" t="str">
        <f t="shared" si="1506"/>
        <v>grey</v>
      </c>
      <c r="GS564" s="633" t="str">
        <f t="shared" si="1506"/>
        <v>grey</v>
      </c>
      <c r="GT564" s="633" t="str">
        <f t="shared" si="1506"/>
        <v>grey</v>
      </c>
      <c r="GU564" s="633" t="str">
        <f t="shared" si="1506"/>
        <v>grey</v>
      </c>
      <c r="GV564" s="633" t="str">
        <f t="shared" si="1506"/>
        <v>grey</v>
      </c>
      <c r="GW564" s="633" t="str">
        <f t="shared" si="1506"/>
        <v>grey</v>
      </c>
      <c r="GX564" s="633" t="str">
        <f t="shared" si="1506"/>
        <v>grey</v>
      </c>
      <c r="GY564" s="633" t="str">
        <f t="shared" si="1506"/>
        <v>grey</v>
      </c>
      <c r="GZ564" s="633" t="str">
        <f t="shared" si="1506"/>
        <v>grey</v>
      </c>
      <c r="HA564" s="633" t="str">
        <f t="shared" si="1506"/>
        <v>grey</v>
      </c>
      <c r="HB564" s="633" t="str">
        <f t="shared" si="1506"/>
        <v>grey</v>
      </c>
      <c r="HC564" s="633" t="str">
        <f t="shared" si="1506"/>
        <v>grey</v>
      </c>
      <c r="HD564" s="633" t="str">
        <f t="shared" si="1506"/>
        <v>grey</v>
      </c>
      <c r="HE564" s="633" t="str">
        <f t="shared" si="1506"/>
        <v>grey</v>
      </c>
      <c r="HF564" s="633" t="str">
        <f t="shared" si="1506"/>
        <v>grey</v>
      </c>
      <c r="HG564" s="633" t="str">
        <f t="shared" si="1506"/>
        <v>grey</v>
      </c>
      <c r="HH564" s="633" t="str">
        <f t="shared" si="1506"/>
        <v>grey</v>
      </c>
      <c r="HI564" s="633" t="str">
        <f t="shared" si="1506"/>
        <v>grey</v>
      </c>
      <c r="HJ564" s="633" t="str">
        <f t="shared" si="1506"/>
        <v>grey</v>
      </c>
      <c r="HK564" s="633" t="str">
        <f t="shared" si="1506"/>
        <v>grey</v>
      </c>
      <c r="HL564" s="633" t="str">
        <f t="shared" si="1506"/>
        <v>grey</v>
      </c>
      <c r="HM564" s="633" t="str">
        <f t="shared" si="1506"/>
        <v>grey</v>
      </c>
      <c r="HN564" s="633" t="str">
        <f t="shared" si="1506"/>
        <v>grey</v>
      </c>
      <c r="HO564" s="633" t="str">
        <f t="shared" si="1506"/>
        <v>grey</v>
      </c>
      <c r="HP564" s="633" t="str">
        <f t="shared" si="1506"/>
        <v>grey</v>
      </c>
      <c r="HQ564" s="633" t="str">
        <f t="shared" si="1506"/>
        <v>grey</v>
      </c>
      <c r="HR564" s="633" t="str">
        <f t="shared" si="1506"/>
        <v>grey</v>
      </c>
      <c r="HS564" s="1163"/>
      <c r="HT564" s="1152"/>
      <c r="HU564" s="1161"/>
    </row>
    <row r="565" spans="2:229">
      <c r="B565" s="34" t="s">
        <v>57</v>
      </c>
      <c r="C565" s="35"/>
      <c r="D565" s="34" t="s">
        <v>57</v>
      </c>
      <c r="E565" s="35"/>
      <c r="F565" s="34" t="s">
        <v>57</v>
      </c>
      <c r="G565" s="35"/>
      <c r="H565" s="34" t="s">
        <v>57</v>
      </c>
      <c r="I565" s="35"/>
      <c r="J565" s="34" t="s">
        <v>57</v>
      </c>
      <c r="K565" s="35"/>
      <c r="L565" s="34" t="s">
        <v>57</v>
      </c>
      <c r="M565" s="35"/>
      <c r="O565" s="1151">
        <v>7</v>
      </c>
      <c r="P565" s="1151" t="str">
        <f>IFERROR(INDEX(内線情報!$C$5:$C$54,MATCH($Q565,内線情報!$B$5:$B$54,0)),"")&amp;""</f>
        <v/>
      </c>
      <c r="Q565" s="1160"/>
      <c r="R565" s="1151" t="str">
        <f>IFERROR(INDEX(内線情報!$D$5:$D$54,MATCH($Q565,内線情報!$B$5:$B$54,0)),"")&amp;""</f>
        <v/>
      </c>
      <c r="S565" s="634" t="s">
        <v>643</v>
      </c>
      <c r="T565" s="634" t="s">
        <v>643</v>
      </c>
      <c r="U565" s="634" t="s">
        <v>643</v>
      </c>
      <c r="V565" s="634" t="s">
        <v>643</v>
      </c>
      <c r="W565" s="634" t="s">
        <v>643</v>
      </c>
      <c r="X565" s="634" t="s">
        <v>643</v>
      </c>
      <c r="Y565" s="634" t="s">
        <v>643</v>
      </c>
      <c r="Z565" s="634" t="s">
        <v>643</v>
      </c>
      <c r="AA565" s="634" t="s">
        <v>643</v>
      </c>
      <c r="AB565" s="634" t="s">
        <v>643</v>
      </c>
      <c r="AC565" s="634" t="s">
        <v>643</v>
      </c>
      <c r="AD565" s="634" t="s">
        <v>643</v>
      </c>
      <c r="AE565" s="634" t="s">
        <v>643</v>
      </c>
      <c r="AF565" s="634" t="s">
        <v>643</v>
      </c>
      <c r="AG565" s="634" t="s">
        <v>643</v>
      </c>
      <c r="AH565" s="634" t="s">
        <v>643</v>
      </c>
      <c r="AI565" s="634" t="s">
        <v>643</v>
      </c>
      <c r="AJ565" s="634" t="s">
        <v>643</v>
      </c>
      <c r="AK565" s="634" t="s">
        <v>643</v>
      </c>
      <c r="AL565" s="634" t="s">
        <v>643</v>
      </c>
      <c r="AM565" s="634" t="s">
        <v>643</v>
      </c>
      <c r="AN565" s="634" t="s">
        <v>643</v>
      </c>
      <c r="AO565" s="634" t="s">
        <v>643</v>
      </c>
      <c r="AP565" s="634" t="s">
        <v>643</v>
      </c>
      <c r="AQ565" s="634" t="s">
        <v>643</v>
      </c>
      <c r="AR565" s="634" t="s">
        <v>643</v>
      </c>
      <c r="AS565" s="634" t="s">
        <v>643</v>
      </c>
      <c r="AT565" s="634" t="s">
        <v>643</v>
      </c>
      <c r="AU565" s="634" t="s">
        <v>643</v>
      </c>
      <c r="AV565" s="634" t="s">
        <v>643</v>
      </c>
      <c r="AW565" s="634" t="s">
        <v>643</v>
      </c>
      <c r="AX565" s="634" t="s">
        <v>643</v>
      </c>
      <c r="AY565" s="634" t="s">
        <v>643</v>
      </c>
      <c r="AZ565" s="634" t="s">
        <v>643</v>
      </c>
      <c r="BA565" s="634" t="s">
        <v>643</v>
      </c>
      <c r="BB565" s="634" t="s">
        <v>643</v>
      </c>
      <c r="BC565" s="1178" t="s">
        <v>643</v>
      </c>
      <c r="BD565" s="1151" t="str">
        <f>IFERROR(IF(Q565="","",IF(ISBLANK(INDEX(内線情報!$G$5:$G$54,Q565)),1,DS565)),"")&amp;""</f>
        <v/>
      </c>
      <c r="BE565" s="1180"/>
      <c r="BU565" s="50"/>
      <c r="BV565" s="50"/>
      <c r="BW565" s="50"/>
      <c r="CG565" s="50"/>
      <c r="CH565" s="50"/>
      <c r="CI565" s="50"/>
      <c r="DA565" s="34" t="str">
        <f>IF(DA564="grey","grey",IF(B565="","yellow",IF(COUNTIF($BG$6:$BG$39,B565)&gt;0,"","red")))</f>
        <v>grey</v>
      </c>
      <c r="DB565" s="35" t="str">
        <f ca="1">IF(DA564="grey","grey",IFERROR(IF(COUNTIF(INDIRECT(B565),SUBSTITUTE(C565,"*","~")),EU565,"red"),IF(AND(C565&lt;&gt;$BG$7,C565&lt;&gt;$BG$8,C565&lt;&gt;$BG$9,C565&lt;&gt;$BG$10,C565&lt;&gt;$BG$11,C565&lt;&gt;$BG$12,C565&lt;&gt;$BG$13),"grey",EU565)))</f>
        <v>grey</v>
      </c>
      <c r="DC565" s="34" t="str">
        <f>IF(DC564="grey","grey",IF(D565="","yellow",IF(COUNTIF($BG$6:$BG$39,D565)&gt;0,"","red")))</f>
        <v>grey</v>
      </c>
      <c r="DD565" s="35" t="str">
        <f ca="1">IF(DC564="grey","grey",IFERROR(IF(COUNTIF(INDIRECT(D565),SUBSTITUTE(E565,"*","~")),EW565,"red"),IF(AND(E565&lt;&gt;$BG$7,E565&lt;&gt;$BG$8,E565&lt;&gt;$BG$9,E565&lt;&gt;$BG$10,E565&lt;&gt;$BG$11,E565&lt;&gt;$BG$12,E565&lt;&gt;$BG$13),"grey",EW565)))</f>
        <v>grey</v>
      </c>
      <c r="DE565" s="34" t="str">
        <f>IF(DE564="grey","grey",IF(F565="","yellow",IF(COUNTIF($BG$6:$BG$39,F565)&gt;0,"","red")))</f>
        <v>grey</v>
      </c>
      <c r="DF565" s="35" t="str">
        <f ca="1">IF(DE564="grey","grey",IFERROR(IF(COUNTIF(INDIRECT(F565),SUBSTITUTE(G565,"*","~")),EY565,"red"),IF(AND(G565&lt;&gt;$BG$7,G565&lt;&gt;$BG$8,G565&lt;&gt;$BG$9,G565&lt;&gt;$BG$10,G565&lt;&gt;$BG$11,G565&lt;&gt;$BG$12,G565&lt;&gt;$BG$13),"grey",EY565)))</f>
        <v>grey</v>
      </c>
      <c r="DG565" s="34" t="str">
        <f>IF(DG564="grey","grey",IF(H565="","yellow",IF(COUNTIF($BG$6:$BG$39,H565)&gt;0,"","red")))</f>
        <v>grey</v>
      </c>
      <c r="DH565" s="35" t="str">
        <f ca="1">IF(DG564="grey","grey",IFERROR(IF(COUNTIF(INDIRECT(H565),SUBSTITUTE(I565,"*","~")),FA565,"red"),IF(AND(I565&lt;&gt;$BG$7,I565&lt;&gt;$BG$8,I565&lt;&gt;$BG$9,I565&lt;&gt;$BG$10,I565&lt;&gt;$BG$11,I565&lt;&gt;$BG$12,I565&lt;&gt;$BG$13),"grey",FA565)))</f>
        <v>grey</v>
      </c>
      <c r="DI565" s="34" t="str">
        <f>IF(DI564="grey","grey",IF(J565="","yellow",IF(COUNTIF($BG$6:$BG$39,J565)&gt;0,"","red")))</f>
        <v>grey</v>
      </c>
      <c r="DJ565" s="35" t="str">
        <f ca="1">IF(DI564="grey","grey",IFERROR(IF(COUNTIF(INDIRECT(J565),SUBSTITUTE(K565,"*","~")),FC565,"red"),IF(AND(K565&lt;&gt;$BG$7,K565&lt;&gt;$BG$8,K565&lt;&gt;$BG$9,K565&lt;&gt;$BG$10,K565&lt;&gt;$BG$11,K565&lt;&gt;$BG$12,K565&lt;&gt;$BG$13),"grey",FC565)))</f>
        <v>grey</v>
      </c>
      <c r="DK565" s="34" t="str">
        <f>IF(DK564="grey","grey",IF(L565="","yellow",IF(COUNTIF($BG$6:$BG$39,L565)&gt;0,"","red")))</f>
        <v>grey</v>
      </c>
      <c r="DL565" s="35" t="str">
        <f ca="1">IF(DK564="grey","grey",IFERROR(IF(COUNTIF(INDIRECT(L565),SUBSTITUTE(M565,"*","~")),FE565,"red"),IF(AND(M565&lt;&gt;$BG$7,M565&lt;&gt;$BG$8,M565&lt;&gt;$BG$9,M565&lt;&gt;$BG$10,M565&lt;&gt;$BG$11,M565&lt;&gt;$BG$12,M565&lt;&gt;$BG$13),"grey",FE565)))</f>
        <v>grey</v>
      </c>
      <c r="DM565" s="22" t="str">
        <f>IFERROR(INDEX(内線情報!$BL$5:$BL$41,MATCH(R565,内線情報!$AI$5:$AI$43,0),1),"")</f>
        <v/>
      </c>
      <c r="DS565" s="1141" t="e">
        <f>INDEX(内線情報!$G$5:$G$54,MATCH(Q565,DK,0))</f>
        <v>#N/A</v>
      </c>
      <c r="DV565" s="34" t="str">
        <f>CONCATENATE(B565,C565)</f>
        <v>未使用</v>
      </c>
      <c r="DW565" s="35"/>
      <c r="DX565" s="34" t="str">
        <f>CONCATENATE(D565,E565)</f>
        <v>未使用</v>
      </c>
      <c r="DY565" s="35"/>
      <c r="DZ565" s="34" t="str">
        <f>CONCATENATE(F565,G565)</f>
        <v>未使用</v>
      </c>
      <c r="EA565" s="35"/>
      <c r="EB565" s="34" t="str">
        <f>CONCATENATE(H565,I565)</f>
        <v>未使用</v>
      </c>
      <c r="EC565" s="35"/>
      <c r="ED565" s="34" t="str">
        <f>CONCATENATE(J565,K565)</f>
        <v>未使用</v>
      </c>
      <c r="EE565" s="35"/>
      <c r="EF565" s="34" t="str">
        <f>CONCATENATE(L565,M565)</f>
        <v>未使用</v>
      </c>
      <c r="EG565" s="35"/>
      <c r="EH565" s="22">
        <f>COUNTIF($DV$6:$EG$34,DV565)</f>
        <v>18</v>
      </c>
      <c r="EJ565" s="22">
        <f>COUNTIF($DV$6:$EG$34,DX565)</f>
        <v>18</v>
      </c>
      <c r="EL565" s="22">
        <f>COUNTIF($DV$6:$EG$34,DZ565)</f>
        <v>18</v>
      </c>
      <c r="EN565" s="22">
        <f>COUNTIF($DV$6:$EG$34,EB565)</f>
        <v>18</v>
      </c>
      <c r="EP565" s="22">
        <f>COUNTIF($DV$6:$EG$34,ED565)</f>
        <v>18</v>
      </c>
      <c r="ER565" s="22">
        <f>COUNTIF($DV$6:$EG$34,EF565)</f>
        <v>18</v>
      </c>
      <c r="ET565" s="34" t="str">
        <f>IF(DV565="未使用","",IF(EH565&lt;2,"","red"))</f>
        <v/>
      </c>
      <c r="EU565" s="35" t="str">
        <f>IF(B565="ボックスキー","",IF(C565="","red",FS565))</f>
        <v>red</v>
      </c>
      <c r="EV565" s="34" t="str">
        <f>IF(DX565="未使用","",IF(EJ565&lt;2,"","red"))</f>
        <v/>
      </c>
      <c r="EW565" s="35" t="str">
        <f>IF(D565="ボックスキー","",IF(E565="","red",FU565))</f>
        <v>red</v>
      </c>
      <c r="EX565" s="34" t="str">
        <f>IF(DZ565="未使用","",IF(EL565&lt;2,"","red"))</f>
        <v/>
      </c>
      <c r="EY565" s="35" t="str">
        <f>IF(F565="ボックスキー","",IF(G565="","red",FW565))</f>
        <v>red</v>
      </c>
      <c r="EZ565" s="34" t="str">
        <f>IF(EB565="未使用","",IF(EN565&lt;2,"","red"))</f>
        <v/>
      </c>
      <c r="FA565" s="35" t="str">
        <f>IF(H565="ボックスキー","",IF(I565="","red",FY565))</f>
        <v>red</v>
      </c>
      <c r="FB565" s="34" t="str">
        <f>IF(ED565="未使用","",IF(EP565&lt;2,"","red"))</f>
        <v/>
      </c>
      <c r="FC565" s="35" t="str">
        <f>IF(J565="ボックスキー","",IF(K565="","red",GA565))</f>
        <v>red</v>
      </c>
      <c r="FD565" s="34" t="str">
        <f>IF(EF565="未使用","",IF(ER565&lt;2,"","red"))</f>
        <v/>
      </c>
      <c r="FE565" s="35" t="str">
        <f>IF(L565="ボックスキー","",IF(M565="","red",GC565))</f>
        <v>red</v>
      </c>
      <c r="FF565" s="419"/>
      <c r="FG565" s="419"/>
      <c r="FH565" s="419"/>
      <c r="FI565" s="419"/>
      <c r="FJ565" s="419"/>
      <c r="FK565" s="419"/>
      <c r="FL565" s="419"/>
      <c r="FM565" s="419"/>
      <c r="FN565" s="419"/>
      <c r="FO565" s="419"/>
      <c r="FP565" s="419"/>
      <c r="FQ565" s="419"/>
      <c r="FR565" s="34"/>
      <c r="FS565" s="35" t="str">
        <f>IF(B565=$FG$6,INDEX($FG$7:$FG$18,C565),IF(B565=$FH$6,INDEX($FH$7:$FH$12,C565),IF(B565=$FI$6,INDEX($FI$7:$FI$18,C565),IF(B565=$FJ$6,INDEX($FJ$7:$FJ$56,C565),"none"))))</f>
        <v>none</v>
      </c>
      <c r="FT565" s="34"/>
      <c r="FU565" s="35" t="str">
        <f>IF(D565=$FG$6,INDEX($FG$7:$FG$18,E565),IF(D565=$FH$6,INDEX($FH$7:$FH$12,E565),IF(D565=$FI$6,INDEX($FI$7:$FI$18,E565),IF(D565=$FJ$6,INDEX($FJ$7:$FJ$56,E565),"none"))))</f>
        <v>none</v>
      </c>
      <c r="FV565" s="34"/>
      <c r="FW565" s="35" t="str">
        <f>IF(F565=$FG$6,INDEX($FG$7:$FG$18,G565),IF(F565=$FH$6,INDEX($FH$7:$FH$12,G565),IF(F565=$FI$6,INDEX($FI$7:$FI$18,G565),IF(F565=$FJ$6,INDEX($FJ$7:$FJ$56,G565),"none"))))</f>
        <v>none</v>
      </c>
      <c r="FX565" s="34"/>
      <c r="FY565" s="35" t="str">
        <f>IF(H565=$FG$6,INDEX($FG$7:$FG$18,I565),IF(H565=$FH$6,INDEX($FH$7:$FH$12,I565),IF(H565=$FI$6,INDEX($FI$7:$FI$18,I565),IF(H565=$FJ$6,INDEX($FJ$7:$FJ$56,I565),"none"))))</f>
        <v>none</v>
      </c>
      <c r="FZ565" s="34"/>
      <c r="GA565" s="35" t="str">
        <f>IF(J565=$FG$6,INDEX($FG$7:$FG$18,K565),IF(J565=$FH$6,INDEX($FH$7:$FH$12,K565),IF(J565=$FI$6,INDEX($FI$7:$FI$18,K565),IF(J565=$FJ$6,INDEX($FJ$7:$FJ$56,K565),"none"))))</f>
        <v>none</v>
      </c>
      <c r="GB565" s="34"/>
      <c r="GC565" s="35" t="str">
        <f>IF(L565=$FG$6,INDEX($FG$7:$FG$18,M565),IF(L565=$FH$6,INDEX($FH$7:$FH$12,M565),IF(L565=$FI$6,INDEX($FI$7:$FI$18,M565),IF(L565=$FJ$6,INDEX($FJ$7:$FJ$56,M565),"none"))))</f>
        <v>none</v>
      </c>
      <c r="GE565" s="1151" t="str">
        <f>IF($GF565="grey","grey","")</f>
        <v>grey</v>
      </c>
      <c r="GF565" s="1151" t="str">
        <f>IF($GG565="grey","grey","")</f>
        <v>grey</v>
      </c>
      <c r="GG565" s="1160" t="str">
        <f>IF(Q565="","grey",IF(COUNTIF(Q:Q,Q565)&gt;1,"red",IF(COUNTIF(_DK,Q565)&gt;0,"","red")))</f>
        <v>grey</v>
      </c>
      <c r="GH565" s="1151" t="str">
        <f>IF($GF565="grey","grey","")</f>
        <v>grey</v>
      </c>
      <c r="GI565" s="633" t="str">
        <f t="shared" ref="GI565:HR565" si="1507">IF(GI550="grey","grey",IF($GG565="grey","grey",IF(S565="","yellow",IF(COUNTIF($CT$6:$CT$21,S565)&gt;0,"","red"))))</f>
        <v>grey</v>
      </c>
      <c r="GJ565" s="633" t="str">
        <f t="shared" si="1507"/>
        <v>grey</v>
      </c>
      <c r="GK565" s="633" t="str">
        <f t="shared" si="1507"/>
        <v>grey</v>
      </c>
      <c r="GL565" s="633" t="str">
        <f t="shared" si="1507"/>
        <v>grey</v>
      </c>
      <c r="GM565" s="633" t="str">
        <f t="shared" si="1507"/>
        <v>grey</v>
      </c>
      <c r="GN565" s="633" t="str">
        <f t="shared" si="1507"/>
        <v>grey</v>
      </c>
      <c r="GO565" s="633" t="str">
        <f t="shared" si="1507"/>
        <v>grey</v>
      </c>
      <c r="GP565" s="633" t="str">
        <f t="shared" si="1507"/>
        <v>grey</v>
      </c>
      <c r="GQ565" s="633" t="str">
        <f t="shared" si="1507"/>
        <v>grey</v>
      </c>
      <c r="GR565" s="633" t="str">
        <f t="shared" si="1507"/>
        <v>grey</v>
      </c>
      <c r="GS565" s="633" t="str">
        <f t="shared" si="1507"/>
        <v>grey</v>
      </c>
      <c r="GT565" s="633" t="str">
        <f t="shared" si="1507"/>
        <v>grey</v>
      </c>
      <c r="GU565" s="633" t="str">
        <f t="shared" si="1507"/>
        <v>grey</v>
      </c>
      <c r="GV565" s="633" t="str">
        <f t="shared" si="1507"/>
        <v>grey</v>
      </c>
      <c r="GW565" s="633" t="str">
        <f t="shared" si="1507"/>
        <v>grey</v>
      </c>
      <c r="GX565" s="633" t="str">
        <f t="shared" si="1507"/>
        <v>grey</v>
      </c>
      <c r="GY565" s="633" t="str">
        <f t="shared" si="1507"/>
        <v>grey</v>
      </c>
      <c r="GZ565" s="633" t="str">
        <f t="shared" si="1507"/>
        <v>grey</v>
      </c>
      <c r="HA565" s="633" t="str">
        <f t="shared" si="1507"/>
        <v>grey</v>
      </c>
      <c r="HB565" s="633" t="str">
        <f t="shared" si="1507"/>
        <v>grey</v>
      </c>
      <c r="HC565" s="633" t="str">
        <f t="shared" si="1507"/>
        <v>grey</v>
      </c>
      <c r="HD565" s="633" t="str">
        <f t="shared" si="1507"/>
        <v>grey</v>
      </c>
      <c r="HE565" s="633" t="str">
        <f t="shared" si="1507"/>
        <v>grey</v>
      </c>
      <c r="HF565" s="633" t="str">
        <f t="shared" si="1507"/>
        <v>grey</v>
      </c>
      <c r="HG565" s="633" t="str">
        <f t="shared" si="1507"/>
        <v>grey</v>
      </c>
      <c r="HH565" s="633" t="str">
        <f t="shared" si="1507"/>
        <v>grey</v>
      </c>
      <c r="HI565" s="633" t="str">
        <f t="shared" si="1507"/>
        <v>grey</v>
      </c>
      <c r="HJ565" s="633" t="str">
        <f t="shared" si="1507"/>
        <v>grey</v>
      </c>
      <c r="HK565" s="633" t="str">
        <f t="shared" si="1507"/>
        <v>grey</v>
      </c>
      <c r="HL565" s="633" t="str">
        <f t="shared" si="1507"/>
        <v>grey</v>
      </c>
      <c r="HM565" s="633" t="str">
        <f t="shared" si="1507"/>
        <v>grey</v>
      </c>
      <c r="HN565" s="633" t="str">
        <f t="shared" si="1507"/>
        <v>grey</v>
      </c>
      <c r="HO565" s="633" t="str">
        <f t="shared" si="1507"/>
        <v>grey</v>
      </c>
      <c r="HP565" s="633" t="str">
        <f t="shared" si="1507"/>
        <v>grey</v>
      </c>
      <c r="HQ565" s="633" t="str">
        <f t="shared" si="1507"/>
        <v>grey</v>
      </c>
      <c r="HR565" s="633" t="str">
        <f t="shared" si="1507"/>
        <v>grey</v>
      </c>
      <c r="HS565" s="1162" t="str">
        <f t="shared" ref="HS565" si="1508">IF($GG565="grey","grey",IF(BC565="","",IF(COUNTIF($CV$6:$CV$7,BC565)&gt;0,"","red")))</f>
        <v>grey</v>
      </c>
      <c r="HT565" s="1151" t="str">
        <f t="shared" ref="HT565:HU565" si="1509">IF($GG565="grey","grey","")</f>
        <v>grey</v>
      </c>
      <c r="HU565" s="1160" t="str">
        <f t="shared" si="1509"/>
        <v>grey</v>
      </c>
    </row>
    <row r="566" spans="2:229">
      <c r="B566" s="1175" t="str">
        <f>IFERROR(INDEX($DV:$DV,ROW()),"")&amp;""</f>
        <v/>
      </c>
      <c r="C566" s="1176"/>
      <c r="D566" s="1177" t="str">
        <f>IFERROR(INDEX($DX:$DX,ROW()),"")&amp;""</f>
        <v/>
      </c>
      <c r="E566" s="1176"/>
      <c r="F566" s="1175" t="str">
        <f>IFERROR(INDEX($DZ:$DZ,ROW()),"")&amp;""</f>
        <v/>
      </c>
      <c r="G566" s="1176"/>
      <c r="H566" s="1175" t="str">
        <f>IFERROR(INDEX($EB:$EB,ROW()),"")&amp;""</f>
        <v/>
      </c>
      <c r="I566" s="1176"/>
      <c r="J566" s="1175" t="str">
        <f>IFERROR(INDEX($ED:$ED,ROW()),"")&amp;""</f>
        <v/>
      </c>
      <c r="K566" s="1176"/>
      <c r="L566" s="1175" t="str">
        <f>IFERROR(INDEX($EF:$EF,ROW()),"")&amp;""</f>
        <v/>
      </c>
      <c r="M566" s="1176"/>
      <c r="O566" s="1152"/>
      <c r="P566" s="1152"/>
      <c r="Q566" s="1161"/>
      <c r="R566" s="1152"/>
      <c r="S566" s="635" t="s">
        <v>643</v>
      </c>
      <c r="T566" s="635" t="s">
        <v>643</v>
      </c>
      <c r="U566" s="635" t="s">
        <v>643</v>
      </c>
      <c r="V566" s="635" t="s">
        <v>643</v>
      </c>
      <c r="W566" s="635" t="s">
        <v>643</v>
      </c>
      <c r="X566" s="635" t="s">
        <v>643</v>
      </c>
      <c r="Y566" s="635" t="s">
        <v>643</v>
      </c>
      <c r="Z566" s="635" t="s">
        <v>643</v>
      </c>
      <c r="AA566" s="635" t="s">
        <v>643</v>
      </c>
      <c r="AB566" s="635" t="s">
        <v>643</v>
      </c>
      <c r="AC566" s="635" t="s">
        <v>643</v>
      </c>
      <c r="AD566" s="635" t="s">
        <v>643</v>
      </c>
      <c r="AE566" s="635" t="s">
        <v>643</v>
      </c>
      <c r="AF566" s="635" t="s">
        <v>643</v>
      </c>
      <c r="AG566" s="635" t="s">
        <v>643</v>
      </c>
      <c r="AH566" s="635" t="s">
        <v>643</v>
      </c>
      <c r="AI566" s="635" t="s">
        <v>643</v>
      </c>
      <c r="AJ566" s="635" t="s">
        <v>643</v>
      </c>
      <c r="AK566" s="635" t="s">
        <v>643</v>
      </c>
      <c r="AL566" s="635" t="s">
        <v>643</v>
      </c>
      <c r="AM566" s="635" t="s">
        <v>643</v>
      </c>
      <c r="AN566" s="635" t="s">
        <v>643</v>
      </c>
      <c r="AO566" s="635" t="s">
        <v>643</v>
      </c>
      <c r="AP566" s="635" t="s">
        <v>643</v>
      </c>
      <c r="AQ566" s="635" t="s">
        <v>643</v>
      </c>
      <c r="AR566" s="635" t="s">
        <v>643</v>
      </c>
      <c r="AS566" s="635" t="s">
        <v>643</v>
      </c>
      <c r="AT566" s="635" t="s">
        <v>643</v>
      </c>
      <c r="AU566" s="635" t="s">
        <v>643</v>
      </c>
      <c r="AV566" s="635" t="s">
        <v>643</v>
      </c>
      <c r="AW566" s="635" t="s">
        <v>643</v>
      </c>
      <c r="AX566" s="635" t="s">
        <v>643</v>
      </c>
      <c r="AY566" s="635" t="s">
        <v>643</v>
      </c>
      <c r="AZ566" s="635" t="s">
        <v>643</v>
      </c>
      <c r="BA566" s="635" t="s">
        <v>643</v>
      </c>
      <c r="BB566" s="635" t="s">
        <v>643</v>
      </c>
      <c r="BC566" s="1179"/>
      <c r="BD566" s="1152"/>
      <c r="BE566" s="1181"/>
      <c r="BP566" s="50" t="e">
        <f>INDEX(番号!$CA$5:$CB$44,C565,2)</f>
        <v>#VALUE!</v>
      </c>
      <c r="BQ566" s="50" t="str">
        <f>IF(C565="","",IF(BP566="",INDEX(番号!$CA$44:$CB564,C565,2),BP566))</f>
        <v/>
      </c>
      <c r="BR566" s="50" t="e">
        <f>INDEX(番号!$CC$5:$CE$52,C565,3)</f>
        <v>#VALUE!</v>
      </c>
      <c r="BS566" s="50" t="str">
        <f>IF(C565="","",IF(BR566="0",INDEX(番号!$CC$5:$CE$52,C565,2),BR566))&amp;""</f>
        <v/>
      </c>
      <c r="BT566" s="50" t="e">
        <f>INDEX(番号!$CA$5:$CB$44,E565,2)</f>
        <v>#VALUE!</v>
      </c>
      <c r="BU566" s="50" t="str">
        <f>IF(E565="","",IF(BT566="",INDEX(番号!$CA$44:$CB564,E565,2),BT566))&amp;""</f>
        <v/>
      </c>
      <c r="BV566" s="50" t="e">
        <f>INDEX(番号!$CC$5:$CE$52,E565,3)</f>
        <v>#VALUE!</v>
      </c>
      <c r="BW566" s="50" t="str">
        <f>IF(E565="","",IF(BV566="0",INDEX(番号!$CC$5:$CE$52,E565,2),BV566))&amp;""</f>
        <v/>
      </c>
      <c r="BX566" s="50" t="e">
        <f>INDEX(番号!$CA$5:$CB$44,G565,2)</f>
        <v>#VALUE!</v>
      </c>
      <c r="BY566" s="50" t="str">
        <f>IF(G565="","",IF(BX566="",INDEX(番号!$CA$44:$CB564,G565,2),BX566))&amp;""</f>
        <v/>
      </c>
      <c r="BZ566" s="50" t="e">
        <f>INDEX(番号!$CC$5:$CE$52,G565,3)</f>
        <v>#VALUE!</v>
      </c>
      <c r="CA566" s="50" t="str">
        <f>IF(G565="","",IF(BZ566="0",INDEX(番号!$CC$5:$CE$52,G565,2),BZ566))&amp;""</f>
        <v/>
      </c>
      <c r="CB566" s="50" t="e">
        <f>INDEX(番号!$CA$5:$CB$44,I565,2)</f>
        <v>#VALUE!</v>
      </c>
      <c r="CC566" s="50" t="str">
        <f>IF(I565="","",IF(CB566="",INDEX(番号!$CA$44:$CB564,I565,2),CB566))&amp;""</f>
        <v/>
      </c>
      <c r="CD566" s="50" t="e">
        <f>INDEX(番号!$CC$5:$CE$52,I565,3)</f>
        <v>#VALUE!</v>
      </c>
      <c r="CE566" s="50" t="str">
        <f>IF(I565="","",IF(CD566="0",INDEX(番号!$CC$5:$CE$52,I565,2),CD566))&amp;""</f>
        <v/>
      </c>
      <c r="CF566" s="50" t="e">
        <f>INDEX(番号!$CA$5:$CB$44,K565,2)</f>
        <v>#VALUE!</v>
      </c>
      <c r="CG566" s="50" t="str">
        <f>IF(K565="","",IF(CF566="",INDEX(番号!$CA$5:$CB$44,K565,1),CF566))&amp;""</f>
        <v/>
      </c>
      <c r="CH566" s="50" t="e">
        <f>INDEX(番号!$CC$5:$CE$52,K565,3)</f>
        <v>#VALUE!</v>
      </c>
      <c r="CI566" s="50" t="str">
        <f>IF(K565="","",IF(CH566="0",INDEX(番号!$CC$5:$CE$52,K565,2),CH566))&amp;""</f>
        <v/>
      </c>
      <c r="CJ566" s="50" t="e">
        <f>INDEX(番号!$CA$5:$CB$44,M565,2)</f>
        <v>#VALUE!</v>
      </c>
      <c r="CK566" s="50" t="str">
        <f>IF(M565="","",IF(CJ566="",INDEX(番号!$CA$5:$CB$44,M565,1),CJ566))&amp;""</f>
        <v/>
      </c>
      <c r="CL566" s="50" t="e">
        <f>INDEX(番号!$CC$5:$CE$52,M565,3)</f>
        <v>#VALUE!</v>
      </c>
      <c r="CM566" s="50" t="str">
        <f>IF(M565="","",IF(CL566="0",INDEX(番号!$CC$5:$CE$52,M565,2),CL566))&amp;""</f>
        <v/>
      </c>
      <c r="DA566" s="1153" t="str">
        <f>IF(DA564="grey","grey","")</f>
        <v>grey</v>
      </c>
      <c r="DB566" s="1154"/>
      <c r="DC566" s="1153" t="str">
        <f>IF(DC564="grey","grey","")</f>
        <v>grey</v>
      </c>
      <c r="DD566" s="1154"/>
      <c r="DE566" s="1153" t="str">
        <f>IF(DE564="grey","grey","")</f>
        <v>grey</v>
      </c>
      <c r="DF566" s="1154"/>
      <c r="DG566" s="1153" t="str">
        <f>IF(DG564="grey","grey","")</f>
        <v>grey</v>
      </c>
      <c r="DH566" s="1154"/>
      <c r="DI566" s="1153" t="str">
        <f>IF(DI564="grey","grey","")</f>
        <v>grey</v>
      </c>
      <c r="DJ566" s="1154"/>
      <c r="DK566" s="1153" t="str">
        <f>IF(DK564="grey","grey","")</f>
        <v>grey</v>
      </c>
      <c r="DL566" s="1154"/>
      <c r="DM566" s="22" t="str">
        <f>IFERROR(INDEX(内線情報!$BL$5:$BL$41,MATCH(R566,内線情報!$AI$5:$AI$43,0),1),"")</f>
        <v/>
      </c>
      <c r="DS566" s="1141"/>
      <c r="DV566" s="1153" t="str">
        <f>IF(B565="DK",BQ566,IF(B565="NK",BS566,""))</f>
        <v/>
      </c>
      <c r="DW566" s="1154"/>
      <c r="DX566" s="1155" t="str">
        <f>IF(D565="DK",BU566,IF(D565="NK",BW566,""))</f>
        <v/>
      </c>
      <c r="DY566" s="1156"/>
      <c r="DZ566" s="1155" t="str">
        <f>IF(F565="DK",BY566,IF(F565="NK",CA566,""))</f>
        <v/>
      </c>
      <c r="EA566" s="1156"/>
      <c r="EB566" s="1155" t="str">
        <f>IF(H565="DK",CC566,IF(H565="NK",CE566,""))</f>
        <v/>
      </c>
      <c r="EC566" s="1156"/>
      <c r="ED566" s="1155" t="str">
        <f>IF(J565="DK",CG566,IF(J565="NK",CI566,""))</f>
        <v/>
      </c>
      <c r="EE566" s="1156"/>
      <c r="EF566" s="1155" t="str">
        <f>IF(L565="DK",CK566,IF(L565="NK",CM566,""))</f>
        <v/>
      </c>
      <c r="EG566" s="1156"/>
      <c r="ET566" s="1153"/>
      <c r="EU566" s="1154"/>
      <c r="EV566" s="1153"/>
      <c r="EW566" s="1154"/>
      <c r="EX566" s="1153"/>
      <c r="EY566" s="1154"/>
      <c r="EZ566" s="1153"/>
      <c r="FA566" s="1154"/>
      <c r="FB566" s="1153"/>
      <c r="FC566" s="1154"/>
      <c r="FD566" s="1153"/>
      <c r="FE566" s="1154"/>
      <c r="FF566" s="411"/>
      <c r="FG566" s="411"/>
      <c r="FH566" s="411"/>
      <c r="FI566" s="411"/>
      <c r="FJ566" s="411"/>
      <c r="FK566" s="411"/>
      <c r="FL566" s="411"/>
      <c r="FM566" s="411"/>
      <c r="FN566" s="411"/>
      <c r="FO566" s="411"/>
      <c r="FP566" s="411"/>
      <c r="FQ566" s="411"/>
      <c r="FR566" s="1153"/>
      <c r="FS566" s="1154"/>
      <c r="FT566" s="1153"/>
      <c r="FU566" s="1154"/>
      <c r="FV566" s="1153"/>
      <c r="FW566" s="1154"/>
      <c r="FX566" s="1153"/>
      <c r="FY566" s="1154"/>
      <c r="FZ566" s="1153"/>
      <c r="GA566" s="1154"/>
      <c r="GB566" s="1153"/>
      <c r="GC566" s="1154"/>
      <c r="GE566" s="1152"/>
      <c r="GF566" s="1152"/>
      <c r="GG566" s="1161"/>
      <c r="GH566" s="1152"/>
      <c r="GI566" s="633" t="str">
        <f t="shared" ref="GI566:HR566" si="1510">IF(GI550="grey","grey",IF($GG565="grey","grey",IF(S566="","yellow",IF(COUNTIF($CW$6:$CW$7,S566)&gt;0,"","red"))))</f>
        <v>grey</v>
      </c>
      <c r="GJ566" s="633" t="str">
        <f t="shared" si="1510"/>
        <v>grey</v>
      </c>
      <c r="GK566" s="633" t="str">
        <f t="shared" si="1510"/>
        <v>grey</v>
      </c>
      <c r="GL566" s="633" t="str">
        <f t="shared" si="1510"/>
        <v>grey</v>
      </c>
      <c r="GM566" s="633" t="str">
        <f t="shared" si="1510"/>
        <v>grey</v>
      </c>
      <c r="GN566" s="633" t="str">
        <f t="shared" si="1510"/>
        <v>grey</v>
      </c>
      <c r="GO566" s="633" t="str">
        <f t="shared" si="1510"/>
        <v>grey</v>
      </c>
      <c r="GP566" s="633" t="str">
        <f t="shared" si="1510"/>
        <v>grey</v>
      </c>
      <c r="GQ566" s="633" t="str">
        <f t="shared" si="1510"/>
        <v>grey</v>
      </c>
      <c r="GR566" s="633" t="str">
        <f t="shared" si="1510"/>
        <v>grey</v>
      </c>
      <c r="GS566" s="633" t="str">
        <f t="shared" si="1510"/>
        <v>grey</v>
      </c>
      <c r="GT566" s="633" t="str">
        <f t="shared" si="1510"/>
        <v>grey</v>
      </c>
      <c r="GU566" s="633" t="str">
        <f t="shared" si="1510"/>
        <v>grey</v>
      </c>
      <c r="GV566" s="633" t="str">
        <f t="shared" si="1510"/>
        <v>grey</v>
      </c>
      <c r="GW566" s="633" t="str">
        <f t="shared" si="1510"/>
        <v>grey</v>
      </c>
      <c r="GX566" s="633" t="str">
        <f t="shared" si="1510"/>
        <v>grey</v>
      </c>
      <c r="GY566" s="633" t="str">
        <f t="shared" si="1510"/>
        <v>grey</v>
      </c>
      <c r="GZ566" s="633" t="str">
        <f t="shared" si="1510"/>
        <v>grey</v>
      </c>
      <c r="HA566" s="633" t="str">
        <f t="shared" si="1510"/>
        <v>grey</v>
      </c>
      <c r="HB566" s="633" t="str">
        <f t="shared" si="1510"/>
        <v>grey</v>
      </c>
      <c r="HC566" s="633" t="str">
        <f t="shared" si="1510"/>
        <v>grey</v>
      </c>
      <c r="HD566" s="633" t="str">
        <f t="shared" si="1510"/>
        <v>grey</v>
      </c>
      <c r="HE566" s="633" t="str">
        <f t="shared" si="1510"/>
        <v>grey</v>
      </c>
      <c r="HF566" s="633" t="str">
        <f t="shared" si="1510"/>
        <v>grey</v>
      </c>
      <c r="HG566" s="633" t="str">
        <f t="shared" si="1510"/>
        <v>grey</v>
      </c>
      <c r="HH566" s="633" t="str">
        <f t="shared" si="1510"/>
        <v>grey</v>
      </c>
      <c r="HI566" s="633" t="str">
        <f t="shared" si="1510"/>
        <v>grey</v>
      </c>
      <c r="HJ566" s="633" t="str">
        <f t="shared" si="1510"/>
        <v>grey</v>
      </c>
      <c r="HK566" s="633" t="str">
        <f t="shared" si="1510"/>
        <v>grey</v>
      </c>
      <c r="HL566" s="633" t="str">
        <f t="shared" si="1510"/>
        <v>grey</v>
      </c>
      <c r="HM566" s="633" t="str">
        <f t="shared" si="1510"/>
        <v>grey</v>
      </c>
      <c r="HN566" s="633" t="str">
        <f t="shared" si="1510"/>
        <v>grey</v>
      </c>
      <c r="HO566" s="633" t="str">
        <f t="shared" si="1510"/>
        <v>grey</v>
      </c>
      <c r="HP566" s="633" t="str">
        <f t="shared" si="1510"/>
        <v>grey</v>
      </c>
      <c r="HQ566" s="633" t="str">
        <f t="shared" si="1510"/>
        <v>grey</v>
      </c>
      <c r="HR566" s="633" t="str">
        <f t="shared" si="1510"/>
        <v>grey</v>
      </c>
      <c r="HS566" s="1163"/>
      <c r="HT566" s="1152"/>
      <c r="HU566" s="1161"/>
    </row>
    <row r="567" spans="2:229">
      <c r="B567" s="1175" t="str">
        <f>IFERROR(INDEX($DV:$DV,ROW()),"")&amp;""</f>
        <v/>
      </c>
      <c r="C567" s="1176"/>
      <c r="D567" s="1177" t="str">
        <f>IFERROR(INDEX($DX:$DX,ROW()),"")&amp;""</f>
        <v/>
      </c>
      <c r="E567" s="1176"/>
      <c r="F567" s="1175" t="str">
        <f>IFERROR(INDEX($DZ:$DZ,ROW()),"")&amp;""</f>
        <v/>
      </c>
      <c r="G567" s="1176"/>
      <c r="H567" s="1175" t="str">
        <f>IFERROR(INDEX($EB:$EB,ROW()),"")&amp;""</f>
        <v/>
      </c>
      <c r="I567" s="1176"/>
      <c r="J567" s="1175" t="str">
        <f>IFERROR(INDEX($ED:$ED,ROW()),"")&amp;""</f>
        <v/>
      </c>
      <c r="K567" s="1176"/>
      <c r="L567" s="1175" t="str">
        <f>IFERROR(INDEX($EF:$EF,ROW()),"")&amp;""</f>
        <v/>
      </c>
      <c r="M567" s="1176"/>
      <c r="O567" s="1151">
        <v>8</v>
      </c>
      <c r="P567" s="1151" t="str">
        <f>IFERROR(INDEX(内線情報!$C$5:$C$54,MATCH($Q567,内線情報!$B$5:$B$54,0)),"")&amp;""</f>
        <v/>
      </c>
      <c r="Q567" s="1160"/>
      <c r="R567" s="1151" t="str">
        <f>IFERROR(INDEX(内線情報!$D$5:$D$54,MATCH($Q567,内線情報!$B$5:$B$54,0)),"")&amp;""</f>
        <v/>
      </c>
      <c r="S567" s="634" t="s">
        <v>643</v>
      </c>
      <c r="T567" s="634" t="s">
        <v>643</v>
      </c>
      <c r="U567" s="634" t="s">
        <v>643</v>
      </c>
      <c r="V567" s="634" t="s">
        <v>643</v>
      </c>
      <c r="W567" s="634" t="s">
        <v>643</v>
      </c>
      <c r="X567" s="634" t="s">
        <v>643</v>
      </c>
      <c r="Y567" s="634" t="s">
        <v>643</v>
      </c>
      <c r="Z567" s="634" t="s">
        <v>643</v>
      </c>
      <c r="AA567" s="634" t="s">
        <v>643</v>
      </c>
      <c r="AB567" s="634" t="s">
        <v>643</v>
      </c>
      <c r="AC567" s="634" t="s">
        <v>643</v>
      </c>
      <c r="AD567" s="634" t="s">
        <v>643</v>
      </c>
      <c r="AE567" s="634" t="s">
        <v>643</v>
      </c>
      <c r="AF567" s="634" t="s">
        <v>643</v>
      </c>
      <c r="AG567" s="634" t="s">
        <v>643</v>
      </c>
      <c r="AH567" s="634" t="s">
        <v>643</v>
      </c>
      <c r="AI567" s="634" t="s">
        <v>643</v>
      </c>
      <c r="AJ567" s="634" t="s">
        <v>643</v>
      </c>
      <c r="AK567" s="634" t="s">
        <v>643</v>
      </c>
      <c r="AL567" s="634" t="s">
        <v>643</v>
      </c>
      <c r="AM567" s="634" t="s">
        <v>643</v>
      </c>
      <c r="AN567" s="634" t="s">
        <v>643</v>
      </c>
      <c r="AO567" s="634" t="s">
        <v>643</v>
      </c>
      <c r="AP567" s="634" t="s">
        <v>643</v>
      </c>
      <c r="AQ567" s="634" t="s">
        <v>643</v>
      </c>
      <c r="AR567" s="634" t="s">
        <v>643</v>
      </c>
      <c r="AS567" s="634" t="s">
        <v>643</v>
      </c>
      <c r="AT567" s="634" t="s">
        <v>643</v>
      </c>
      <c r="AU567" s="634" t="s">
        <v>643</v>
      </c>
      <c r="AV567" s="634" t="s">
        <v>643</v>
      </c>
      <c r="AW567" s="634" t="s">
        <v>643</v>
      </c>
      <c r="AX567" s="634" t="s">
        <v>643</v>
      </c>
      <c r="AY567" s="634" t="s">
        <v>643</v>
      </c>
      <c r="AZ567" s="634" t="s">
        <v>643</v>
      </c>
      <c r="BA567" s="634" t="s">
        <v>643</v>
      </c>
      <c r="BB567" s="634" t="s">
        <v>643</v>
      </c>
      <c r="BC567" s="1178" t="s">
        <v>643</v>
      </c>
      <c r="BD567" s="1151" t="str">
        <f>IFERROR(IF(Q567="","",IF(ISBLANK(INDEX(内線情報!$G$5:$G$54,Q567)),1,DS567)),"")&amp;""</f>
        <v/>
      </c>
      <c r="BE567" s="1180"/>
      <c r="BP567" s="50" t="s">
        <v>585</v>
      </c>
      <c r="BQ567" s="50" t="str">
        <f>IF(C565="","",INDEX(外線情報!$K$5:$K$16,C565,1))&amp;""</f>
        <v/>
      </c>
      <c r="BR567" s="50" t="s">
        <v>417</v>
      </c>
      <c r="BS567" s="50" t="str">
        <f>IF(C565="","",INDEX(NK･NKG!$CG$5:$CG$52,C565,1))&amp;""</f>
        <v/>
      </c>
      <c r="BT567" s="50" t="s">
        <v>585</v>
      </c>
      <c r="BU567" s="50" t="str">
        <f>IF(E565="","",INDEX(外線情報!$K$5:$K$16,E565,1))&amp;""</f>
        <v/>
      </c>
      <c r="BV567" s="50" t="s">
        <v>417</v>
      </c>
      <c r="BW567" s="50" t="str">
        <f>IF(E565="","",INDEX(NK･NKG!$CG$5:$CG$52,E565,1))&amp;""</f>
        <v/>
      </c>
      <c r="BX567" s="50" t="s">
        <v>585</v>
      </c>
      <c r="BY567" s="50" t="str">
        <f>IF(G565="","",INDEX(外線情報!$K$5:$K$16,G565,1))&amp;""</f>
        <v/>
      </c>
      <c r="BZ567" s="50" t="s">
        <v>417</v>
      </c>
      <c r="CA567" s="50" t="str">
        <f>IF(G565="","",INDEX(NK･NKG!$CG$5:$CG$52,G565,1))&amp;""</f>
        <v/>
      </c>
      <c r="CB567" s="50" t="s">
        <v>585</v>
      </c>
      <c r="CC567" s="50" t="str">
        <f>IF(I565="","",INDEX(外線情報!$K$5:$K$16,I565,1))&amp;""</f>
        <v/>
      </c>
      <c r="CD567" s="50" t="s">
        <v>417</v>
      </c>
      <c r="CE567" s="50" t="str">
        <f>IF(I565="","",INDEX(NK･NKG!$CG$5:$CG$52,I565,1))&amp;""</f>
        <v/>
      </c>
      <c r="CF567" s="50" t="s">
        <v>585</v>
      </c>
      <c r="CG567" s="50" t="str">
        <f>IF(K565="","",INDEX(外線情報!$K$5:$K$16,K565,1))&amp;""</f>
        <v/>
      </c>
      <c r="CH567" s="50" t="s">
        <v>417</v>
      </c>
      <c r="CI567" s="50" t="str">
        <f>IF(K565="","",INDEX(NK･NKG!$CG$5:$CG$52,K565,1))&amp;""</f>
        <v/>
      </c>
      <c r="CJ567" s="50" t="s">
        <v>585</v>
      </c>
      <c r="CK567" s="50" t="str">
        <f>IF(M565="","",INDEX(外線情報!$K$5:$K$16,M565,1))&amp;""</f>
        <v/>
      </c>
      <c r="CL567" s="50" t="s">
        <v>417</v>
      </c>
      <c r="CM567" s="50" t="str">
        <f>IF(M565="","",INDEX(NK･NKG!$CG$5:$CG$52,M565,1))&amp;""</f>
        <v/>
      </c>
      <c r="DA567" s="1153" t="str">
        <f t="shared" ref="DA567" si="1511">IF(DA564="grey","grey","")</f>
        <v>grey</v>
      </c>
      <c r="DB567" s="1154"/>
      <c r="DC567" s="1153" t="str">
        <f t="shared" ref="DC567" si="1512">IF(DC564="grey","grey","")</f>
        <v>grey</v>
      </c>
      <c r="DD567" s="1154"/>
      <c r="DE567" s="1153" t="str">
        <f t="shared" ref="DE567" si="1513">IF(DE564="grey","grey","")</f>
        <v>grey</v>
      </c>
      <c r="DF567" s="1154"/>
      <c r="DG567" s="1153" t="str">
        <f t="shared" ref="DG567" si="1514">IF(DG564="grey","grey","")</f>
        <v>grey</v>
      </c>
      <c r="DH567" s="1154"/>
      <c r="DI567" s="1153" t="str">
        <f t="shared" ref="DI567" si="1515">IF(DI564="grey","grey","")</f>
        <v>grey</v>
      </c>
      <c r="DJ567" s="1154"/>
      <c r="DK567" s="1153" t="str">
        <f t="shared" ref="DK567" si="1516">IF(DK564="grey","grey","")</f>
        <v>grey</v>
      </c>
      <c r="DL567" s="1154"/>
      <c r="DM567" s="22" t="str">
        <f>IFERROR(INDEX(内線情報!$BL$5:$BL$41,MATCH(R567,内線情報!$AI$5:$AI$43,0),1),"")</f>
        <v/>
      </c>
      <c r="DS567" s="1141" t="e">
        <f>INDEX(内線情報!$G$5:$G$54,MATCH(Q567,DK,0))</f>
        <v>#N/A</v>
      </c>
      <c r="DV567" s="1153" t="str">
        <f>IF(B565="IK",BQ567,IF(B565="NK",BS567,""))</f>
        <v/>
      </c>
      <c r="DW567" s="1154"/>
      <c r="DX567" s="1155" t="str">
        <f>IF(D565="IK",BU567,IF(D565="NK",BW567,""))</f>
        <v/>
      </c>
      <c r="DY567" s="1156"/>
      <c r="DZ567" s="1155" t="str">
        <f>IF(F565="IK",BY567,IF(F565="NK",CA567,""))</f>
        <v/>
      </c>
      <c r="EA567" s="1156"/>
      <c r="EB567" s="1155" t="str">
        <f>IF(H565="IK",CC567,IF(H565="NK",CE567,""))</f>
        <v/>
      </c>
      <c r="EC567" s="1156"/>
      <c r="ED567" s="1155" t="str">
        <f>IF(J565="IK",CG567,IF(J565="NK",CI567,""))</f>
        <v/>
      </c>
      <c r="EE567" s="1156"/>
      <c r="EF567" s="1155" t="str">
        <f>IF(L565="IK",CK567,IF(L565="NK",CM567,""))</f>
        <v/>
      </c>
      <c r="EG567" s="1156"/>
      <c r="ET567" s="1153"/>
      <c r="EU567" s="1154"/>
      <c r="EV567" s="1153"/>
      <c r="EW567" s="1154"/>
      <c r="EX567" s="1153"/>
      <c r="EY567" s="1154"/>
      <c r="EZ567" s="1153"/>
      <c r="FA567" s="1154"/>
      <c r="FB567" s="1153"/>
      <c r="FC567" s="1154"/>
      <c r="FD567" s="1153"/>
      <c r="FE567" s="1154"/>
      <c r="FF567" s="411"/>
      <c r="FG567" s="411"/>
      <c r="FH567" s="411"/>
      <c r="FI567" s="411"/>
      <c r="FJ567" s="411"/>
      <c r="FK567" s="411"/>
      <c r="FL567" s="411"/>
      <c r="FM567" s="411"/>
      <c r="FN567" s="411"/>
      <c r="FO567" s="411"/>
      <c r="FP567" s="411"/>
      <c r="FQ567" s="411"/>
      <c r="FR567" s="1153"/>
      <c r="FS567" s="1154"/>
      <c r="FT567" s="1153"/>
      <c r="FU567" s="1154"/>
      <c r="FV567" s="1153"/>
      <c r="FW567" s="1154"/>
      <c r="FX567" s="1153"/>
      <c r="FY567" s="1154"/>
      <c r="FZ567" s="1153"/>
      <c r="GA567" s="1154"/>
      <c r="GB567" s="1153"/>
      <c r="GC567" s="1154"/>
      <c r="GE567" s="1151" t="str">
        <f>IF($GF567="grey","grey","")</f>
        <v>grey</v>
      </c>
      <c r="GF567" s="1151" t="str">
        <f>IF($GG567="grey","grey","")</f>
        <v>grey</v>
      </c>
      <c r="GG567" s="1160" t="str">
        <f>IF(Q567="","grey",IF(COUNTIF(Q:Q,Q567)&gt;1,"red",IF(COUNTIF(_DK,Q567)&gt;0,"","red")))</f>
        <v>grey</v>
      </c>
      <c r="GH567" s="1151" t="str">
        <f>IF($GF567="grey","grey","")</f>
        <v>grey</v>
      </c>
      <c r="GI567" s="633" t="str">
        <f t="shared" ref="GI567:HR567" si="1517">IF(GI550="grey","grey",IF($GG567="grey","grey",IF(S567="","yellow",IF(COUNTIF($CT$6:$CT$21,S567)&gt;0,"","red"))))</f>
        <v>grey</v>
      </c>
      <c r="GJ567" s="633" t="str">
        <f t="shared" si="1517"/>
        <v>grey</v>
      </c>
      <c r="GK567" s="633" t="str">
        <f t="shared" si="1517"/>
        <v>grey</v>
      </c>
      <c r="GL567" s="633" t="str">
        <f t="shared" si="1517"/>
        <v>grey</v>
      </c>
      <c r="GM567" s="633" t="str">
        <f t="shared" si="1517"/>
        <v>grey</v>
      </c>
      <c r="GN567" s="633" t="str">
        <f t="shared" si="1517"/>
        <v>grey</v>
      </c>
      <c r="GO567" s="633" t="str">
        <f t="shared" si="1517"/>
        <v>grey</v>
      </c>
      <c r="GP567" s="633" t="str">
        <f t="shared" si="1517"/>
        <v>grey</v>
      </c>
      <c r="GQ567" s="633" t="str">
        <f t="shared" si="1517"/>
        <v>grey</v>
      </c>
      <c r="GR567" s="633" t="str">
        <f t="shared" si="1517"/>
        <v>grey</v>
      </c>
      <c r="GS567" s="633" t="str">
        <f t="shared" si="1517"/>
        <v>grey</v>
      </c>
      <c r="GT567" s="633" t="str">
        <f t="shared" si="1517"/>
        <v>grey</v>
      </c>
      <c r="GU567" s="633" t="str">
        <f t="shared" si="1517"/>
        <v>grey</v>
      </c>
      <c r="GV567" s="633" t="str">
        <f t="shared" si="1517"/>
        <v>grey</v>
      </c>
      <c r="GW567" s="633" t="str">
        <f t="shared" si="1517"/>
        <v>grey</v>
      </c>
      <c r="GX567" s="633" t="str">
        <f t="shared" si="1517"/>
        <v>grey</v>
      </c>
      <c r="GY567" s="633" t="str">
        <f t="shared" si="1517"/>
        <v>grey</v>
      </c>
      <c r="GZ567" s="633" t="str">
        <f t="shared" si="1517"/>
        <v>grey</v>
      </c>
      <c r="HA567" s="633" t="str">
        <f t="shared" si="1517"/>
        <v>grey</v>
      </c>
      <c r="HB567" s="633" t="str">
        <f t="shared" si="1517"/>
        <v>grey</v>
      </c>
      <c r="HC567" s="633" t="str">
        <f t="shared" si="1517"/>
        <v>grey</v>
      </c>
      <c r="HD567" s="633" t="str">
        <f t="shared" si="1517"/>
        <v>grey</v>
      </c>
      <c r="HE567" s="633" t="str">
        <f t="shared" si="1517"/>
        <v>grey</v>
      </c>
      <c r="HF567" s="633" t="str">
        <f t="shared" si="1517"/>
        <v>grey</v>
      </c>
      <c r="HG567" s="633" t="str">
        <f t="shared" si="1517"/>
        <v>grey</v>
      </c>
      <c r="HH567" s="633" t="str">
        <f t="shared" si="1517"/>
        <v>grey</v>
      </c>
      <c r="HI567" s="633" t="str">
        <f t="shared" si="1517"/>
        <v>grey</v>
      </c>
      <c r="HJ567" s="633" t="str">
        <f t="shared" si="1517"/>
        <v>grey</v>
      </c>
      <c r="HK567" s="633" t="str">
        <f t="shared" si="1517"/>
        <v>grey</v>
      </c>
      <c r="HL567" s="633" t="str">
        <f t="shared" si="1517"/>
        <v>grey</v>
      </c>
      <c r="HM567" s="633" t="str">
        <f t="shared" si="1517"/>
        <v>grey</v>
      </c>
      <c r="HN567" s="633" t="str">
        <f t="shared" si="1517"/>
        <v>grey</v>
      </c>
      <c r="HO567" s="633" t="str">
        <f t="shared" si="1517"/>
        <v>grey</v>
      </c>
      <c r="HP567" s="633" t="str">
        <f t="shared" si="1517"/>
        <v>grey</v>
      </c>
      <c r="HQ567" s="633" t="str">
        <f t="shared" si="1517"/>
        <v>grey</v>
      </c>
      <c r="HR567" s="633" t="str">
        <f t="shared" si="1517"/>
        <v>grey</v>
      </c>
      <c r="HS567" s="1162" t="str">
        <f t="shared" ref="HS567" si="1518">IF($GG567="grey","grey",IF(BC567="","",IF(COUNTIF($CV$6:$CV$7,BC567)&gt;0,"","red")))</f>
        <v>grey</v>
      </c>
      <c r="HT567" s="1151" t="str">
        <f t="shared" ref="HT567:HU567" si="1519">IF($GG567="grey","grey","")</f>
        <v>grey</v>
      </c>
      <c r="HU567" s="1160" t="str">
        <f t="shared" si="1519"/>
        <v>grey</v>
      </c>
    </row>
    <row r="568" spans="2:229">
      <c r="B568" s="1184" t="s">
        <v>1318</v>
      </c>
      <c r="C568" s="1185"/>
      <c r="D568" s="1182" t="s">
        <v>1318</v>
      </c>
      <c r="E568" s="1183"/>
      <c r="F568" s="1184" t="s">
        <v>1318</v>
      </c>
      <c r="G568" s="1185"/>
      <c r="H568" s="1182" t="s">
        <v>1318</v>
      </c>
      <c r="I568" s="1183"/>
      <c r="J568" s="1184" t="s">
        <v>1318</v>
      </c>
      <c r="K568" s="1185"/>
      <c r="L568" s="1182" t="s">
        <v>1318</v>
      </c>
      <c r="M568" s="1183"/>
      <c r="O568" s="1152"/>
      <c r="P568" s="1152"/>
      <c r="Q568" s="1161"/>
      <c r="R568" s="1152"/>
      <c r="S568" s="635" t="s">
        <v>643</v>
      </c>
      <c r="T568" s="635" t="s">
        <v>643</v>
      </c>
      <c r="U568" s="635" t="s">
        <v>643</v>
      </c>
      <c r="V568" s="635" t="s">
        <v>643</v>
      </c>
      <c r="W568" s="635" t="s">
        <v>643</v>
      </c>
      <c r="X568" s="635" t="s">
        <v>643</v>
      </c>
      <c r="Y568" s="635" t="s">
        <v>643</v>
      </c>
      <c r="Z568" s="635" t="s">
        <v>643</v>
      </c>
      <c r="AA568" s="635" t="s">
        <v>643</v>
      </c>
      <c r="AB568" s="635" t="s">
        <v>643</v>
      </c>
      <c r="AC568" s="635" t="s">
        <v>643</v>
      </c>
      <c r="AD568" s="635" t="s">
        <v>643</v>
      </c>
      <c r="AE568" s="635" t="s">
        <v>643</v>
      </c>
      <c r="AF568" s="635" t="s">
        <v>643</v>
      </c>
      <c r="AG568" s="635" t="s">
        <v>643</v>
      </c>
      <c r="AH568" s="635" t="s">
        <v>643</v>
      </c>
      <c r="AI568" s="635" t="s">
        <v>643</v>
      </c>
      <c r="AJ568" s="635" t="s">
        <v>643</v>
      </c>
      <c r="AK568" s="635" t="s">
        <v>643</v>
      </c>
      <c r="AL568" s="635" t="s">
        <v>643</v>
      </c>
      <c r="AM568" s="635" t="s">
        <v>643</v>
      </c>
      <c r="AN568" s="635" t="s">
        <v>643</v>
      </c>
      <c r="AO568" s="635" t="s">
        <v>643</v>
      </c>
      <c r="AP568" s="635" t="s">
        <v>643</v>
      </c>
      <c r="AQ568" s="635" t="s">
        <v>643</v>
      </c>
      <c r="AR568" s="635" t="s">
        <v>643</v>
      </c>
      <c r="AS568" s="635" t="s">
        <v>643</v>
      </c>
      <c r="AT568" s="635" t="s">
        <v>643</v>
      </c>
      <c r="AU568" s="635" t="s">
        <v>643</v>
      </c>
      <c r="AV568" s="635" t="s">
        <v>643</v>
      </c>
      <c r="AW568" s="635" t="s">
        <v>643</v>
      </c>
      <c r="AX568" s="635" t="s">
        <v>643</v>
      </c>
      <c r="AY568" s="635" t="s">
        <v>643</v>
      </c>
      <c r="AZ568" s="635" t="s">
        <v>643</v>
      </c>
      <c r="BA568" s="635" t="s">
        <v>643</v>
      </c>
      <c r="BB568" s="635" t="s">
        <v>643</v>
      </c>
      <c r="BC568" s="1179"/>
      <c r="BD568" s="1152"/>
      <c r="BE568" s="1181"/>
      <c r="BW568" s="50"/>
      <c r="CH568" s="50"/>
      <c r="CI568" s="50"/>
      <c r="DA568" s="1153" t="str">
        <f>IF(DA564="grey","grey",IF(AND(B565&lt;&gt;$BG$7,B565&lt;&gt;$BG$9,B565&lt;&gt;$BG$13,B565&lt;&gt;$BG$12),"grey",IF(B568="","yellow",IF(COUNTIF($CN$6:$CN$32,B568)&gt;0,"","red"))))</f>
        <v>grey</v>
      </c>
      <c r="DB568" s="1154"/>
      <c r="DC568" s="1153" t="str">
        <f>IF(DC564="grey","grey",IF(AND(D565&lt;&gt;$BG$7,D565&lt;&gt;$BG$9,D565&lt;&gt;$BG$13,D565&lt;&gt;$BG$12),"grey",IF(D568="","yellow",IF(COUNTIF($CN$6:$CN$32,D568)&gt;0,"","red"))))</f>
        <v>grey</v>
      </c>
      <c r="DD568" s="1154"/>
      <c r="DE568" s="1164" t="str">
        <f>IF(DE564="grey","grey",IF(AND(F565&lt;&gt;$BG$7,F565&lt;&gt;$BG$9,F565&lt;&gt;$BG$13,F565&lt;&gt;$BG$12),"grey",IF(F568="","yellow",IF(COUNTIF($CN$6:$CN$32,F568)&gt;0,"","red"))))</f>
        <v>grey</v>
      </c>
      <c r="DF568" s="1165"/>
      <c r="DG568" s="1164" t="str">
        <f>IF(DG564="grey","grey",IF(AND(H565&lt;&gt;$BG$7,H565&lt;&gt;$BG$9,H565&lt;&gt;$BG$13,H565&lt;&gt;$BG$12),"grey",IF(H568="","yellow",IF(COUNTIF($CN$6:$CN$32,H568)&gt;0,"","red"))))</f>
        <v>grey</v>
      </c>
      <c r="DH568" s="1165"/>
      <c r="DI568" s="1164" t="str">
        <f>IF(DI564="grey","grey",IF(AND(J565&lt;&gt;$BG$7,J565&lt;&gt;$BG$9,J565&lt;&gt;$BG$13,J565&lt;&gt;$BG$12),"grey",IF(J568="","yellow",IF(COUNTIF($CN$6:$CN$32,J568)&gt;0,"","red"))))</f>
        <v>grey</v>
      </c>
      <c r="DJ568" s="1165"/>
      <c r="DK568" s="1164" t="str">
        <f>IF(DK564="grey","grey",IF(AND(L565&lt;&gt;$BG$7,L565&lt;&gt;$BG$9,L565&lt;&gt;$BG$13,L565&lt;&gt;$BG$12),"grey",IF(L568="","yellow",IF(COUNTIF($CN$6:$CN$32,L568)&gt;0,"","red"))))</f>
        <v>grey</v>
      </c>
      <c r="DL568" s="1165"/>
      <c r="DM568" s="22" t="str">
        <f>IFERROR(INDEX(内線情報!$BL$5:$BL$41,MATCH(R568,内線情報!$AI$5:$AI$43,0),1),"")</f>
        <v/>
      </c>
      <c r="DS568" s="1141"/>
      <c r="DV568" s="1153"/>
      <c r="DW568" s="1154"/>
      <c r="DX568" s="1153"/>
      <c r="DY568" s="1154"/>
      <c r="DZ568" s="1153"/>
      <c r="EA568" s="1154"/>
      <c r="EB568" s="1153"/>
      <c r="EC568" s="1154"/>
      <c r="ED568" s="1153"/>
      <c r="EE568" s="1154"/>
      <c r="EF568" s="1153"/>
      <c r="EG568" s="1154"/>
      <c r="ET568" s="1153"/>
      <c r="EU568" s="1154"/>
      <c r="EV568" s="1153"/>
      <c r="EW568" s="1154"/>
      <c r="EX568" s="1153"/>
      <c r="EY568" s="1154"/>
      <c r="EZ568" s="1153"/>
      <c r="FA568" s="1154"/>
      <c r="FB568" s="1153"/>
      <c r="FC568" s="1154"/>
      <c r="FD568" s="1153"/>
      <c r="FE568" s="1154"/>
      <c r="FF568" s="411"/>
      <c r="FG568" s="411"/>
      <c r="FH568" s="411"/>
      <c r="FI568" s="411"/>
      <c r="FJ568" s="411"/>
      <c r="FK568" s="411"/>
      <c r="FL568" s="411"/>
      <c r="FM568" s="411"/>
      <c r="FN568" s="411"/>
      <c r="FO568" s="411"/>
      <c r="FP568" s="411"/>
      <c r="FQ568" s="411"/>
      <c r="FR568" s="1153"/>
      <c r="FS568" s="1154"/>
      <c r="FT568" s="1153"/>
      <c r="FU568" s="1154"/>
      <c r="FV568" s="1153"/>
      <c r="FW568" s="1154"/>
      <c r="FX568" s="1153"/>
      <c r="FY568" s="1154"/>
      <c r="FZ568" s="1153"/>
      <c r="GA568" s="1154"/>
      <c r="GB568" s="1153"/>
      <c r="GC568" s="1154"/>
      <c r="GE568" s="1152"/>
      <c r="GF568" s="1152"/>
      <c r="GG568" s="1161"/>
      <c r="GH568" s="1152"/>
      <c r="GI568" s="633" t="str">
        <f t="shared" ref="GI568:HR568" si="1520">IF(GI550="grey","grey",IF($GG567="grey","grey",IF(S568="","yellow",IF(COUNTIF($CW$6:$CW$7,S568)&gt;0,"","red"))))</f>
        <v>grey</v>
      </c>
      <c r="GJ568" s="633" t="str">
        <f t="shared" si="1520"/>
        <v>grey</v>
      </c>
      <c r="GK568" s="633" t="str">
        <f t="shared" si="1520"/>
        <v>grey</v>
      </c>
      <c r="GL568" s="633" t="str">
        <f t="shared" si="1520"/>
        <v>grey</v>
      </c>
      <c r="GM568" s="633" t="str">
        <f t="shared" si="1520"/>
        <v>grey</v>
      </c>
      <c r="GN568" s="633" t="str">
        <f t="shared" si="1520"/>
        <v>grey</v>
      </c>
      <c r="GO568" s="633" t="str">
        <f t="shared" si="1520"/>
        <v>grey</v>
      </c>
      <c r="GP568" s="633" t="str">
        <f t="shared" si="1520"/>
        <v>grey</v>
      </c>
      <c r="GQ568" s="633" t="str">
        <f t="shared" si="1520"/>
        <v>grey</v>
      </c>
      <c r="GR568" s="633" t="str">
        <f t="shared" si="1520"/>
        <v>grey</v>
      </c>
      <c r="GS568" s="633" t="str">
        <f t="shared" si="1520"/>
        <v>grey</v>
      </c>
      <c r="GT568" s="633" t="str">
        <f t="shared" si="1520"/>
        <v>grey</v>
      </c>
      <c r="GU568" s="633" t="str">
        <f t="shared" si="1520"/>
        <v>grey</v>
      </c>
      <c r="GV568" s="633" t="str">
        <f t="shared" si="1520"/>
        <v>grey</v>
      </c>
      <c r="GW568" s="633" t="str">
        <f t="shared" si="1520"/>
        <v>grey</v>
      </c>
      <c r="GX568" s="633" t="str">
        <f t="shared" si="1520"/>
        <v>grey</v>
      </c>
      <c r="GY568" s="633" t="str">
        <f t="shared" si="1520"/>
        <v>grey</v>
      </c>
      <c r="GZ568" s="633" t="str">
        <f t="shared" si="1520"/>
        <v>grey</v>
      </c>
      <c r="HA568" s="633" t="str">
        <f t="shared" si="1520"/>
        <v>grey</v>
      </c>
      <c r="HB568" s="633" t="str">
        <f t="shared" si="1520"/>
        <v>grey</v>
      </c>
      <c r="HC568" s="633" t="str">
        <f t="shared" si="1520"/>
        <v>grey</v>
      </c>
      <c r="HD568" s="633" t="str">
        <f t="shared" si="1520"/>
        <v>grey</v>
      </c>
      <c r="HE568" s="633" t="str">
        <f t="shared" si="1520"/>
        <v>grey</v>
      </c>
      <c r="HF568" s="633" t="str">
        <f t="shared" si="1520"/>
        <v>grey</v>
      </c>
      <c r="HG568" s="633" t="str">
        <f t="shared" si="1520"/>
        <v>grey</v>
      </c>
      <c r="HH568" s="633" t="str">
        <f t="shared" si="1520"/>
        <v>grey</v>
      </c>
      <c r="HI568" s="633" t="str">
        <f t="shared" si="1520"/>
        <v>grey</v>
      </c>
      <c r="HJ568" s="633" t="str">
        <f t="shared" si="1520"/>
        <v>grey</v>
      </c>
      <c r="HK568" s="633" t="str">
        <f t="shared" si="1520"/>
        <v>grey</v>
      </c>
      <c r="HL568" s="633" t="str">
        <f t="shared" si="1520"/>
        <v>grey</v>
      </c>
      <c r="HM568" s="633" t="str">
        <f t="shared" si="1520"/>
        <v>grey</v>
      </c>
      <c r="HN568" s="633" t="str">
        <f t="shared" si="1520"/>
        <v>grey</v>
      </c>
      <c r="HO568" s="633" t="str">
        <f t="shared" si="1520"/>
        <v>grey</v>
      </c>
      <c r="HP568" s="633" t="str">
        <f t="shared" si="1520"/>
        <v>grey</v>
      </c>
      <c r="HQ568" s="633" t="str">
        <f t="shared" si="1520"/>
        <v>grey</v>
      </c>
      <c r="HR568" s="633" t="str">
        <f t="shared" si="1520"/>
        <v>grey</v>
      </c>
      <c r="HS568" s="1163"/>
      <c r="HT568" s="1152"/>
      <c r="HU568" s="1161"/>
    </row>
    <row r="569" spans="2:229">
      <c r="B569" s="1186" t="s">
        <v>309</v>
      </c>
      <c r="C569" s="1187"/>
      <c r="D569" s="1186" t="s">
        <v>310</v>
      </c>
      <c r="E569" s="1187"/>
      <c r="F569" s="1186" t="s">
        <v>311</v>
      </c>
      <c r="G569" s="1187"/>
      <c r="H569" s="1186" t="s">
        <v>312</v>
      </c>
      <c r="I569" s="1187"/>
      <c r="J569" s="1186" t="s">
        <v>313</v>
      </c>
      <c r="K569" s="1187"/>
      <c r="L569" s="1186" t="s">
        <v>314</v>
      </c>
      <c r="M569" s="1187"/>
      <c r="O569" s="1151">
        <v>9</v>
      </c>
      <c r="P569" s="1151" t="str">
        <f>IFERROR(INDEX(内線情報!$C$5:$C$54,MATCH($Q569,内線情報!$B$5:$B$54,0)),"")&amp;""</f>
        <v/>
      </c>
      <c r="Q569" s="1160"/>
      <c r="R569" s="1151" t="str">
        <f>IFERROR(INDEX(内線情報!$D$5:$D$54,MATCH($Q569,内線情報!$B$5:$B$54,0)),"")&amp;""</f>
        <v/>
      </c>
      <c r="S569" s="634" t="s">
        <v>643</v>
      </c>
      <c r="T569" s="634" t="s">
        <v>643</v>
      </c>
      <c r="U569" s="634" t="s">
        <v>643</v>
      </c>
      <c r="V569" s="634" t="s">
        <v>643</v>
      </c>
      <c r="W569" s="634" t="s">
        <v>643</v>
      </c>
      <c r="X569" s="634" t="s">
        <v>643</v>
      </c>
      <c r="Y569" s="634" t="s">
        <v>643</v>
      </c>
      <c r="Z569" s="634" t="s">
        <v>643</v>
      </c>
      <c r="AA569" s="634" t="s">
        <v>643</v>
      </c>
      <c r="AB569" s="634" t="s">
        <v>643</v>
      </c>
      <c r="AC569" s="634" t="s">
        <v>643</v>
      </c>
      <c r="AD569" s="634" t="s">
        <v>643</v>
      </c>
      <c r="AE569" s="634" t="s">
        <v>643</v>
      </c>
      <c r="AF569" s="634" t="s">
        <v>643</v>
      </c>
      <c r="AG569" s="634" t="s">
        <v>643</v>
      </c>
      <c r="AH569" s="634" t="s">
        <v>643</v>
      </c>
      <c r="AI569" s="634" t="s">
        <v>643</v>
      </c>
      <c r="AJ569" s="634" t="s">
        <v>643</v>
      </c>
      <c r="AK569" s="634" t="s">
        <v>643</v>
      </c>
      <c r="AL569" s="634" t="s">
        <v>643</v>
      </c>
      <c r="AM569" s="634" t="s">
        <v>643</v>
      </c>
      <c r="AN569" s="634" t="s">
        <v>643</v>
      </c>
      <c r="AO569" s="634" t="s">
        <v>643</v>
      </c>
      <c r="AP569" s="634" t="s">
        <v>643</v>
      </c>
      <c r="AQ569" s="634" t="s">
        <v>643</v>
      </c>
      <c r="AR569" s="634" t="s">
        <v>643</v>
      </c>
      <c r="AS569" s="634" t="s">
        <v>643</v>
      </c>
      <c r="AT569" s="634" t="s">
        <v>643</v>
      </c>
      <c r="AU569" s="634" t="s">
        <v>643</v>
      </c>
      <c r="AV569" s="634" t="s">
        <v>643</v>
      </c>
      <c r="AW569" s="634" t="s">
        <v>643</v>
      </c>
      <c r="AX569" s="634" t="s">
        <v>643</v>
      </c>
      <c r="AY569" s="634" t="s">
        <v>643</v>
      </c>
      <c r="AZ569" s="634" t="s">
        <v>643</v>
      </c>
      <c r="BA569" s="634" t="s">
        <v>643</v>
      </c>
      <c r="BB569" s="634" t="s">
        <v>643</v>
      </c>
      <c r="BC569" s="1178" t="s">
        <v>643</v>
      </c>
      <c r="BD569" s="1151" t="str">
        <f>IFERROR(IF(Q569="","",IF(ISBLANK(INDEX(内線情報!$G$5:$G$54,Q569)),1,DS569)),"")&amp;""</f>
        <v/>
      </c>
      <c r="BE569" s="1180"/>
      <c r="BQ569" s="52"/>
      <c r="BS569" s="52"/>
      <c r="BU569" s="52"/>
      <c r="BV569" s="50"/>
      <c r="BW569" s="52"/>
      <c r="BY569" s="52"/>
      <c r="CA569" s="52"/>
      <c r="CC569" s="52"/>
      <c r="CE569" s="52"/>
      <c r="CG569" s="52"/>
      <c r="CH569" s="50"/>
      <c r="CI569" s="52"/>
      <c r="CK569" s="52"/>
      <c r="CM569" s="52"/>
      <c r="DA569" s="1166" t="str">
        <f>IFERROR(IF(COUNT(Q553:Q578)&gt;0,IF($DN552&lt;36,"grey",B569),"grey"),B569)</f>
        <v>grey</v>
      </c>
      <c r="DB569" s="1167"/>
      <c r="DC569" s="1166" t="str">
        <f>IFERROR(IF(COUNT(Q553:Q578)&gt;0,IF($DN552&lt;36,"grey",D569),"grey"),D569)</f>
        <v>grey</v>
      </c>
      <c r="DD569" s="1167"/>
      <c r="DE569" s="1166" t="str">
        <f>IFERROR(IF(COUNT(Q553:Q578)&gt;0,IF($DN552&lt;36,"grey",F569),"grey"),F569)</f>
        <v>grey</v>
      </c>
      <c r="DF569" s="1167"/>
      <c r="DG569" s="1166" t="str">
        <f>IFERROR(IF(COUNT(Q553:Q578)&gt;0,IF($DN552&lt;36,"grey",H569),"grey"),H569)</f>
        <v>grey</v>
      </c>
      <c r="DH569" s="1167"/>
      <c r="DI569" s="1166" t="str">
        <f>IFERROR(IF(COUNT(Q553:Q578)&gt;0,IF($DN552&lt;36,"grey",J569),"grey"),J569)</f>
        <v>grey</v>
      </c>
      <c r="DJ569" s="1167"/>
      <c r="DK569" s="1166" t="str">
        <f>IFERROR(IF(COUNT(Q553:Q578)&gt;0,IF($DN552&lt;36,"grey",L569),"grey"),L569)</f>
        <v>grey</v>
      </c>
      <c r="DL569" s="1167"/>
      <c r="DM569" s="22" t="str">
        <f>IFERROR(INDEX(内線情報!$BL$5:$BL$41,MATCH(R569,内線情報!$AI$5:$AI$43,0),1),"")</f>
        <v/>
      </c>
      <c r="DS569" s="1141" t="e">
        <f>INDEX(内線情報!$G$5:$G$54,MATCH(Q569,DK,0))</f>
        <v>#N/A</v>
      </c>
      <c r="DV569" s="1166"/>
      <c r="DW569" s="1167"/>
      <c r="DX569" s="1166"/>
      <c r="DY569" s="1167"/>
      <c r="DZ569" s="1166"/>
      <c r="EA569" s="1167"/>
      <c r="EB569" s="1166"/>
      <c r="EC569" s="1167"/>
      <c r="ED569" s="1166"/>
      <c r="EE569" s="1167"/>
      <c r="EF569" s="1166"/>
      <c r="EG569" s="1167"/>
      <c r="ET569" s="1166"/>
      <c r="EU569" s="1167"/>
      <c r="EV569" s="1166"/>
      <c r="EW569" s="1167"/>
      <c r="EX569" s="1166"/>
      <c r="EY569" s="1167"/>
      <c r="EZ569" s="1166"/>
      <c r="FA569" s="1167"/>
      <c r="FB569" s="1166"/>
      <c r="FC569" s="1167"/>
      <c r="FD569" s="1166"/>
      <c r="FE569" s="1167"/>
      <c r="FF569" s="420"/>
      <c r="FG569" s="420"/>
      <c r="FH569" s="420"/>
      <c r="FI569" s="420"/>
      <c r="FJ569" s="420"/>
      <c r="FK569" s="420"/>
      <c r="FL569" s="420"/>
      <c r="FM569" s="420"/>
      <c r="FN569" s="420"/>
      <c r="FO569" s="420"/>
      <c r="FP569" s="420"/>
      <c r="FQ569" s="420"/>
      <c r="FR569" s="1166"/>
      <c r="FS569" s="1167"/>
      <c r="FT569" s="1166"/>
      <c r="FU569" s="1167"/>
      <c r="FV569" s="1166"/>
      <c r="FW569" s="1167"/>
      <c r="FX569" s="1166"/>
      <c r="FY569" s="1167"/>
      <c r="FZ569" s="1166"/>
      <c r="GA569" s="1167"/>
      <c r="GB569" s="1166"/>
      <c r="GC569" s="1167"/>
      <c r="GE569" s="1151" t="str">
        <f>IF($GF569="grey","grey","")</f>
        <v>grey</v>
      </c>
      <c r="GF569" s="1151" t="str">
        <f>IF($GG569="grey","grey","")</f>
        <v>grey</v>
      </c>
      <c r="GG569" s="1160" t="str">
        <f>IF(Q569="","grey",IF(COUNTIF(Q:Q,Q569)&gt;1,"red",IF(COUNTIF(_DK,Q569)&gt;0,"","red")))</f>
        <v>grey</v>
      </c>
      <c r="GH569" s="1151" t="str">
        <f>IF($GF569="grey","grey","")</f>
        <v>grey</v>
      </c>
      <c r="GI569" s="633" t="str">
        <f t="shared" ref="GI569:HR569" si="1521">IF(GI550="grey","grey",IF($GG569="grey","grey",IF(S569="","yellow",IF(COUNTIF($CT$6:$CT$21,S569)&gt;0,"","red"))))</f>
        <v>grey</v>
      </c>
      <c r="GJ569" s="633" t="str">
        <f t="shared" si="1521"/>
        <v>grey</v>
      </c>
      <c r="GK569" s="633" t="str">
        <f t="shared" si="1521"/>
        <v>grey</v>
      </c>
      <c r="GL569" s="633" t="str">
        <f t="shared" si="1521"/>
        <v>grey</v>
      </c>
      <c r="GM569" s="633" t="str">
        <f t="shared" si="1521"/>
        <v>grey</v>
      </c>
      <c r="GN569" s="633" t="str">
        <f t="shared" si="1521"/>
        <v>grey</v>
      </c>
      <c r="GO569" s="633" t="str">
        <f t="shared" si="1521"/>
        <v>grey</v>
      </c>
      <c r="GP569" s="633" t="str">
        <f t="shared" si="1521"/>
        <v>grey</v>
      </c>
      <c r="GQ569" s="633" t="str">
        <f t="shared" si="1521"/>
        <v>grey</v>
      </c>
      <c r="GR569" s="633" t="str">
        <f t="shared" si="1521"/>
        <v>grey</v>
      </c>
      <c r="GS569" s="633" t="str">
        <f t="shared" si="1521"/>
        <v>grey</v>
      </c>
      <c r="GT569" s="633" t="str">
        <f t="shared" si="1521"/>
        <v>grey</v>
      </c>
      <c r="GU569" s="633" t="str">
        <f t="shared" si="1521"/>
        <v>grey</v>
      </c>
      <c r="GV569" s="633" t="str">
        <f t="shared" si="1521"/>
        <v>grey</v>
      </c>
      <c r="GW569" s="633" t="str">
        <f t="shared" si="1521"/>
        <v>grey</v>
      </c>
      <c r="GX569" s="633" t="str">
        <f t="shared" si="1521"/>
        <v>grey</v>
      </c>
      <c r="GY569" s="633" t="str">
        <f t="shared" si="1521"/>
        <v>grey</v>
      </c>
      <c r="GZ569" s="633" t="str">
        <f t="shared" si="1521"/>
        <v>grey</v>
      </c>
      <c r="HA569" s="633" t="str">
        <f t="shared" si="1521"/>
        <v>grey</v>
      </c>
      <c r="HB569" s="633" t="str">
        <f t="shared" si="1521"/>
        <v>grey</v>
      </c>
      <c r="HC569" s="633" t="str">
        <f t="shared" si="1521"/>
        <v>grey</v>
      </c>
      <c r="HD569" s="633" t="str">
        <f t="shared" si="1521"/>
        <v>grey</v>
      </c>
      <c r="HE569" s="633" t="str">
        <f t="shared" si="1521"/>
        <v>grey</v>
      </c>
      <c r="HF569" s="633" t="str">
        <f t="shared" si="1521"/>
        <v>grey</v>
      </c>
      <c r="HG569" s="633" t="str">
        <f t="shared" si="1521"/>
        <v>grey</v>
      </c>
      <c r="HH569" s="633" t="str">
        <f t="shared" si="1521"/>
        <v>grey</v>
      </c>
      <c r="HI569" s="633" t="str">
        <f t="shared" si="1521"/>
        <v>grey</v>
      </c>
      <c r="HJ569" s="633" t="str">
        <f t="shared" si="1521"/>
        <v>grey</v>
      </c>
      <c r="HK569" s="633" t="str">
        <f t="shared" si="1521"/>
        <v>grey</v>
      </c>
      <c r="HL569" s="633" t="str">
        <f t="shared" si="1521"/>
        <v>grey</v>
      </c>
      <c r="HM569" s="633" t="str">
        <f t="shared" si="1521"/>
        <v>grey</v>
      </c>
      <c r="HN569" s="633" t="str">
        <f t="shared" si="1521"/>
        <v>grey</v>
      </c>
      <c r="HO569" s="633" t="str">
        <f t="shared" si="1521"/>
        <v>grey</v>
      </c>
      <c r="HP569" s="633" t="str">
        <f t="shared" si="1521"/>
        <v>grey</v>
      </c>
      <c r="HQ569" s="633" t="str">
        <f t="shared" si="1521"/>
        <v>grey</v>
      </c>
      <c r="HR569" s="633" t="str">
        <f t="shared" si="1521"/>
        <v>grey</v>
      </c>
      <c r="HS569" s="1162" t="str">
        <f t="shared" ref="HS569" si="1522">IF($GG569="grey","grey",IF(BC569="","",IF(COUNTIF($CV$6:$CV$7,BC569)&gt;0,"","red")))</f>
        <v>grey</v>
      </c>
      <c r="HT569" s="1151" t="str">
        <f t="shared" ref="HT569:HU569" si="1523">IF($GG569="grey","grey","")</f>
        <v>grey</v>
      </c>
      <c r="HU569" s="1160" t="str">
        <f t="shared" si="1523"/>
        <v>grey</v>
      </c>
    </row>
    <row r="570" spans="2:229">
      <c r="B570" s="34" t="s">
        <v>57</v>
      </c>
      <c r="C570" s="35"/>
      <c r="D570" s="34" t="s">
        <v>57</v>
      </c>
      <c r="E570" s="35"/>
      <c r="F570" s="34" t="s">
        <v>57</v>
      </c>
      <c r="G570" s="35"/>
      <c r="H570" s="34" t="s">
        <v>57</v>
      </c>
      <c r="I570" s="35"/>
      <c r="J570" s="34" t="s">
        <v>57</v>
      </c>
      <c r="K570" s="35"/>
      <c r="L570" s="34" t="s">
        <v>57</v>
      </c>
      <c r="M570" s="35"/>
      <c r="O570" s="1152"/>
      <c r="P570" s="1152"/>
      <c r="Q570" s="1161"/>
      <c r="R570" s="1152"/>
      <c r="S570" s="635" t="s">
        <v>643</v>
      </c>
      <c r="T570" s="635" t="s">
        <v>643</v>
      </c>
      <c r="U570" s="635" t="s">
        <v>643</v>
      </c>
      <c r="V570" s="635" t="s">
        <v>643</v>
      </c>
      <c r="W570" s="635" t="s">
        <v>643</v>
      </c>
      <c r="X570" s="635" t="s">
        <v>643</v>
      </c>
      <c r="Y570" s="635" t="s">
        <v>643</v>
      </c>
      <c r="Z570" s="635" t="s">
        <v>643</v>
      </c>
      <c r="AA570" s="635" t="s">
        <v>643</v>
      </c>
      <c r="AB570" s="635" t="s">
        <v>643</v>
      </c>
      <c r="AC570" s="635" t="s">
        <v>643</v>
      </c>
      <c r="AD570" s="635" t="s">
        <v>643</v>
      </c>
      <c r="AE570" s="635" t="s">
        <v>643</v>
      </c>
      <c r="AF570" s="635" t="s">
        <v>643</v>
      </c>
      <c r="AG570" s="635" t="s">
        <v>643</v>
      </c>
      <c r="AH570" s="635" t="s">
        <v>643</v>
      </c>
      <c r="AI570" s="635" t="s">
        <v>643</v>
      </c>
      <c r="AJ570" s="635" t="s">
        <v>643</v>
      </c>
      <c r="AK570" s="635" t="s">
        <v>643</v>
      </c>
      <c r="AL570" s="635" t="s">
        <v>643</v>
      </c>
      <c r="AM570" s="635" t="s">
        <v>643</v>
      </c>
      <c r="AN570" s="635" t="s">
        <v>643</v>
      </c>
      <c r="AO570" s="635" t="s">
        <v>643</v>
      </c>
      <c r="AP570" s="635" t="s">
        <v>643</v>
      </c>
      <c r="AQ570" s="635" t="s">
        <v>643</v>
      </c>
      <c r="AR570" s="635" t="s">
        <v>643</v>
      </c>
      <c r="AS570" s="635" t="s">
        <v>643</v>
      </c>
      <c r="AT570" s="635" t="s">
        <v>643</v>
      </c>
      <c r="AU570" s="635" t="s">
        <v>643</v>
      </c>
      <c r="AV570" s="635" t="s">
        <v>643</v>
      </c>
      <c r="AW570" s="635" t="s">
        <v>643</v>
      </c>
      <c r="AX570" s="635" t="s">
        <v>643</v>
      </c>
      <c r="AY570" s="635" t="s">
        <v>643</v>
      </c>
      <c r="AZ570" s="635" t="s">
        <v>643</v>
      </c>
      <c r="BA570" s="635" t="s">
        <v>643</v>
      </c>
      <c r="BB570" s="635" t="s">
        <v>643</v>
      </c>
      <c r="BC570" s="1179"/>
      <c r="BD570" s="1152"/>
      <c r="BE570" s="1181"/>
      <c r="BU570" s="50"/>
      <c r="BV570" s="50"/>
      <c r="BW570" s="50"/>
      <c r="CG570" s="50"/>
      <c r="CH570" s="50"/>
      <c r="CI570" s="50"/>
      <c r="DA570" s="34" t="str">
        <f>IF(DA569="grey","grey",IF(B570="","yellow",IF(COUNTIF($BG$6:$BG$39,B570)&gt;0,"","red")))</f>
        <v>grey</v>
      </c>
      <c r="DB570" s="35" t="str">
        <f ca="1">IF(DA569="grey","grey",IFERROR(IF(COUNTIF(INDIRECT(B570),SUBSTITUTE(C570,"*","~")),EU570,"red"),IF(AND(C570&lt;&gt;$BG$7,C570&lt;&gt;$BG$8,C570&lt;&gt;$BG$9,C570&lt;&gt;$BG$10,C570&lt;&gt;$BG$11,C570&lt;&gt;$BG$12,C570&lt;&gt;$BG$13),"grey",EU570)))</f>
        <v>grey</v>
      </c>
      <c r="DC570" s="34" t="str">
        <f>IF(DC569="grey","grey",IF(D570="","yellow",IF(COUNTIF($BG$6:$BG$39,D570)&gt;0,"","red")))</f>
        <v>grey</v>
      </c>
      <c r="DD570" s="35" t="str">
        <f ca="1">IF(DC569="grey","grey",IFERROR(IF(COUNTIF(INDIRECT(D570),SUBSTITUTE(E570,"*","~")),EW570,"red"),IF(AND(E570&lt;&gt;$BG$7,E570&lt;&gt;$BG$8,E570&lt;&gt;$BG$9,E570&lt;&gt;$BG$10,E570&lt;&gt;$BG$11,E570&lt;&gt;$BG$12,E570&lt;&gt;$BG$13),"grey",EW570)))</f>
        <v>grey</v>
      </c>
      <c r="DE570" s="34" t="str">
        <f>IF(DE569="grey","grey",IF(F570="","yellow",IF(COUNTIF($BG$6:$BG$39,F570)&gt;0,"","red")))</f>
        <v>grey</v>
      </c>
      <c r="DF570" s="35" t="str">
        <f ca="1">IF(DE569="grey","grey",IFERROR(IF(COUNTIF(INDIRECT(F570),SUBSTITUTE(G570,"*","~")),EY570,"red"),IF(AND(G570&lt;&gt;$BG$7,G570&lt;&gt;$BG$8,G570&lt;&gt;$BG$9,G570&lt;&gt;$BG$10,G570&lt;&gt;$BG$11,G570&lt;&gt;$BG$12,G570&lt;&gt;$BG$13),"grey",EY570)))</f>
        <v>grey</v>
      </c>
      <c r="DG570" s="34" t="str">
        <f>IF(DG569="grey","grey",IF(H570="","yellow",IF(COUNTIF($BG$6:$BG$39,H570)&gt;0,"","red")))</f>
        <v>grey</v>
      </c>
      <c r="DH570" s="35" t="str">
        <f ca="1">IF(DG569="grey","grey",IFERROR(IF(COUNTIF(INDIRECT(H570),SUBSTITUTE(I570,"*","~")),FA570,"red"),IF(AND(I570&lt;&gt;$BG$7,I570&lt;&gt;$BG$8,I570&lt;&gt;$BG$9,I570&lt;&gt;$BG$10,I570&lt;&gt;$BG$11,I570&lt;&gt;$BG$12,I570&lt;&gt;$BG$13),"grey",FA570)))</f>
        <v>grey</v>
      </c>
      <c r="DI570" s="34" t="str">
        <f>IF(DI569="grey","grey",IF(J570="","yellow",IF(COUNTIF($BG$6:$BG$39,J570)&gt;0,"","red")))</f>
        <v>grey</v>
      </c>
      <c r="DJ570" s="35" t="str">
        <f ca="1">IF(DI569="grey","grey",IFERROR(IF(COUNTIF(INDIRECT(J570),SUBSTITUTE(K570,"*","~")),FC570,"red"),IF(AND(K570&lt;&gt;$BG$7,K570&lt;&gt;$BG$8,K570&lt;&gt;$BG$9,K570&lt;&gt;$BG$10,K570&lt;&gt;$BG$11,K570&lt;&gt;$BG$12,K570&lt;&gt;$BG$13),"grey",FC570)))</f>
        <v>grey</v>
      </c>
      <c r="DK570" s="34" t="str">
        <f>IF(DK569="grey","grey",IF(L570="","yellow",IF(COUNTIF($BG$6:$BG$39,L570)&gt;0,"","red")))</f>
        <v>grey</v>
      </c>
      <c r="DL570" s="35" t="str">
        <f ca="1">IF(DK569="grey","grey",IFERROR(IF(COUNTIF(INDIRECT(L570),SUBSTITUTE(M570,"*","~")),FE570,"red"),IF(AND(M570&lt;&gt;$BG$7,M570&lt;&gt;$BG$8,M570&lt;&gt;$BG$9,M570&lt;&gt;$BG$10,M570&lt;&gt;$BG$11,M570&lt;&gt;$BG$12,M570&lt;&gt;$BG$13),"grey",FE570)))</f>
        <v>grey</v>
      </c>
      <c r="DM570" s="22" t="str">
        <f>IFERROR(INDEX(内線情報!$BL$5:$BL$41,MATCH(R570,内線情報!$AI$5:$AI$43,0),1),"")</f>
        <v/>
      </c>
      <c r="DS570" s="1141"/>
      <c r="DV570" s="34" t="str">
        <f>CONCATENATE(B570,C570)</f>
        <v>未使用</v>
      </c>
      <c r="DW570" s="35"/>
      <c r="DX570" s="34" t="str">
        <f>CONCATENATE(D570,E570)</f>
        <v>未使用</v>
      </c>
      <c r="DY570" s="35"/>
      <c r="DZ570" s="34" t="str">
        <f>CONCATENATE(F570,G570)</f>
        <v>未使用</v>
      </c>
      <c r="EA570" s="35"/>
      <c r="EB570" s="34" t="str">
        <f>CONCATENATE(H570,I570)</f>
        <v>未使用</v>
      </c>
      <c r="EC570" s="35"/>
      <c r="ED570" s="34" t="str">
        <f>CONCATENATE(J570,K570)</f>
        <v>未使用</v>
      </c>
      <c r="EE570" s="35"/>
      <c r="EF570" s="34" t="str">
        <f>CONCATENATE(L570,M570)</f>
        <v>未使用</v>
      </c>
      <c r="EG570" s="35"/>
      <c r="EH570" s="22">
        <f>COUNTIF($DV$6:$EG$34,DV570)</f>
        <v>18</v>
      </c>
      <c r="EJ570" s="22">
        <f>COUNTIF($DV$6:$EG$34,DX570)</f>
        <v>18</v>
      </c>
      <c r="EL570" s="22">
        <f>COUNTIF($DV$6:$EG$34,DZ570)</f>
        <v>18</v>
      </c>
      <c r="EN570" s="22">
        <f>COUNTIF($DV$6:$EG$34,EB570)</f>
        <v>18</v>
      </c>
      <c r="EP570" s="22">
        <f>COUNTIF($DV$6:$EG$34,ED570)</f>
        <v>18</v>
      </c>
      <c r="ER570" s="22">
        <f>COUNTIF($DV$6:$EG$34,EF570)</f>
        <v>18</v>
      </c>
      <c r="ET570" s="34" t="str">
        <f>IF(DV570="未使用","",IF(EH570&lt;2,"","red"))</f>
        <v/>
      </c>
      <c r="EU570" s="35" t="str">
        <f>IF(B570="ボックスキー","",IF(C570="","red",FS570))</f>
        <v>red</v>
      </c>
      <c r="EV570" s="34" t="str">
        <f>IF(DX570="未使用","",IF(EJ570&lt;2,"","red"))</f>
        <v/>
      </c>
      <c r="EW570" s="35" t="str">
        <f>IF(D570="ボックスキー","",IF(E570="","red",FU570))</f>
        <v>red</v>
      </c>
      <c r="EX570" s="34" t="str">
        <f>IF(DZ570="未使用","",IF(EL570&lt;2,"","red"))</f>
        <v/>
      </c>
      <c r="EY570" s="35" t="str">
        <f>IF(F570="ボックスキー","",IF(G570="","red",FW570))</f>
        <v>red</v>
      </c>
      <c r="EZ570" s="34" t="str">
        <f>IF(EB570="未使用","",IF(EN570&lt;2,"","red"))</f>
        <v/>
      </c>
      <c r="FA570" s="35" t="str">
        <f>IF(H570="ボックスキー","",IF(I570="","red",FY570))</f>
        <v>red</v>
      </c>
      <c r="FB570" s="34" t="str">
        <f>IF(ED570="未使用","",IF(EP570&lt;2,"","red"))</f>
        <v/>
      </c>
      <c r="FC570" s="35" t="str">
        <f>IF(J570="ボックスキー","",IF(K570="","red",GA570))</f>
        <v>red</v>
      </c>
      <c r="FD570" s="34" t="str">
        <f>IF(EF570="未使用","",IF(ER570&lt;2,"","red"))</f>
        <v/>
      </c>
      <c r="FE570" s="35" t="str">
        <f>IF(L570="ボックスキー","",IF(M570="","red",GC570))</f>
        <v>red</v>
      </c>
      <c r="FF570" s="419"/>
      <c r="FG570" s="419"/>
      <c r="FH570" s="419"/>
      <c r="FI570" s="419"/>
      <c r="FJ570" s="419"/>
      <c r="FK570" s="419"/>
      <c r="FL570" s="419"/>
      <c r="FM570" s="419"/>
      <c r="FN570" s="419"/>
      <c r="FO570" s="419"/>
      <c r="FP570" s="419"/>
      <c r="FQ570" s="419"/>
      <c r="FR570" s="34"/>
      <c r="FS570" s="35" t="str">
        <f>IF(B570=$FG$6,INDEX($FG$7:$FG$18,C570),IF(B570=$FH$6,INDEX($FH$7:$FH$12,C570),IF(B570=$FI$6,INDEX($FI$7:$FI$18,C570),IF(B570=$FJ$6,INDEX($FJ$7:$FJ$56,C570),"none"))))</f>
        <v>none</v>
      </c>
      <c r="FT570" s="34"/>
      <c r="FU570" s="35" t="str">
        <f>IF(D570=$FG$6,INDEX($FG$7:$FG$18,E570),IF(D570=$FH$6,INDEX($FH$7:$FH$12,E570),IF(D570=$FI$6,INDEX($FI$7:$FI$18,E570),IF(D570=$FJ$6,INDEX($FJ$7:$FJ$56,E570),"none"))))</f>
        <v>none</v>
      </c>
      <c r="FV570" s="34"/>
      <c r="FW570" s="35" t="str">
        <f>IF(F570=$FG$6,INDEX($FG$7:$FG$18,G570),IF(F570=$FH$6,INDEX($FH$7:$FH$12,G570),IF(F570=$FI$6,INDEX($FI$7:$FI$18,G570),IF(F570=$FJ$6,INDEX($FJ$7:$FJ$56,G570),"none"))))</f>
        <v>none</v>
      </c>
      <c r="FX570" s="34"/>
      <c r="FY570" s="35" t="str">
        <f>IF(H570=$FG$6,INDEX($FG$7:$FG$18,I570),IF(H570=$FH$6,INDEX($FH$7:$FH$12,I570),IF(H570=$FI$6,INDEX($FI$7:$FI$18,I570),IF(H570=$FJ$6,INDEX($FJ$7:$FJ$56,I570),"none"))))</f>
        <v>none</v>
      </c>
      <c r="FZ570" s="34"/>
      <c r="GA570" s="35" t="str">
        <f>IF(J570=$FG$6,INDEX($FG$7:$FG$18,K570),IF(J570=$FH$6,INDEX($FH$7:$FH$12,K570),IF(J570=$FI$6,INDEX($FI$7:$FI$18,K570),IF(J570=$FJ$6,INDEX($FJ$7:$FJ$56,K570),"none"))))</f>
        <v>none</v>
      </c>
      <c r="GB570" s="34"/>
      <c r="GC570" s="35" t="str">
        <f>IF(L570=$FG$6,INDEX($FG$7:$FG$18,M570),IF(L570=$FH$6,INDEX($FH$7:$FH$12,M570),IF(L570=$FI$6,INDEX($FI$7:$FI$18,M570),IF(L570=$FJ$6,INDEX($FJ$7:$FJ$56,M570),"none"))))</f>
        <v>none</v>
      </c>
      <c r="GE570" s="1152"/>
      <c r="GF570" s="1152"/>
      <c r="GG570" s="1161"/>
      <c r="GH570" s="1152"/>
      <c r="GI570" s="633" t="str">
        <f t="shared" ref="GI570:HR570" si="1524">IF(GI550="grey","grey",IF($GG569="grey","grey",IF(S570="","yellow",IF(COUNTIF($CW$6:$CW$7,S570)&gt;0,"","red"))))</f>
        <v>grey</v>
      </c>
      <c r="GJ570" s="633" t="str">
        <f t="shared" si="1524"/>
        <v>grey</v>
      </c>
      <c r="GK570" s="633" t="str">
        <f t="shared" si="1524"/>
        <v>grey</v>
      </c>
      <c r="GL570" s="633" t="str">
        <f t="shared" si="1524"/>
        <v>grey</v>
      </c>
      <c r="GM570" s="633" t="str">
        <f t="shared" si="1524"/>
        <v>grey</v>
      </c>
      <c r="GN570" s="633" t="str">
        <f t="shared" si="1524"/>
        <v>grey</v>
      </c>
      <c r="GO570" s="633" t="str">
        <f t="shared" si="1524"/>
        <v>grey</v>
      </c>
      <c r="GP570" s="633" t="str">
        <f t="shared" si="1524"/>
        <v>grey</v>
      </c>
      <c r="GQ570" s="633" t="str">
        <f t="shared" si="1524"/>
        <v>grey</v>
      </c>
      <c r="GR570" s="633" t="str">
        <f t="shared" si="1524"/>
        <v>grey</v>
      </c>
      <c r="GS570" s="633" t="str">
        <f t="shared" si="1524"/>
        <v>grey</v>
      </c>
      <c r="GT570" s="633" t="str">
        <f t="shared" si="1524"/>
        <v>grey</v>
      </c>
      <c r="GU570" s="633" t="str">
        <f t="shared" si="1524"/>
        <v>grey</v>
      </c>
      <c r="GV570" s="633" t="str">
        <f t="shared" si="1524"/>
        <v>grey</v>
      </c>
      <c r="GW570" s="633" t="str">
        <f t="shared" si="1524"/>
        <v>grey</v>
      </c>
      <c r="GX570" s="633" t="str">
        <f t="shared" si="1524"/>
        <v>grey</v>
      </c>
      <c r="GY570" s="633" t="str">
        <f t="shared" si="1524"/>
        <v>grey</v>
      </c>
      <c r="GZ570" s="633" t="str">
        <f t="shared" si="1524"/>
        <v>grey</v>
      </c>
      <c r="HA570" s="633" t="str">
        <f t="shared" si="1524"/>
        <v>grey</v>
      </c>
      <c r="HB570" s="633" t="str">
        <f t="shared" si="1524"/>
        <v>grey</v>
      </c>
      <c r="HC570" s="633" t="str">
        <f t="shared" si="1524"/>
        <v>grey</v>
      </c>
      <c r="HD570" s="633" t="str">
        <f t="shared" si="1524"/>
        <v>grey</v>
      </c>
      <c r="HE570" s="633" t="str">
        <f t="shared" si="1524"/>
        <v>grey</v>
      </c>
      <c r="HF570" s="633" t="str">
        <f t="shared" si="1524"/>
        <v>grey</v>
      </c>
      <c r="HG570" s="633" t="str">
        <f t="shared" si="1524"/>
        <v>grey</v>
      </c>
      <c r="HH570" s="633" t="str">
        <f t="shared" si="1524"/>
        <v>grey</v>
      </c>
      <c r="HI570" s="633" t="str">
        <f t="shared" si="1524"/>
        <v>grey</v>
      </c>
      <c r="HJ570" s="633" t="str">
        <f t="shared" si="1524"/>
        <v>grey</v>
      </c>
      <c r="HK570" s="633" t="str">
        <f t="shared" si="1524"/>
        <v>grey</v>
      </c>
      <c r="HL570" s="633" t="str">
        <f t="shared" si="1524"/>
        <v>grey</v>
      </c>
      <c r="HM570" s="633" t="str">
        <f t="shared" si="1524"/>
        <v>grey</v>
      </c>
      <c r="HN570" s="633" t="str">
        <f t="shared" si="1524"/>
        <v>grey</v>
      </c>
      <c r="HO570" s="633" t="str">
        <f t="shared" si="1524"/>
        <v>grey</v>
      </c>
      <c r="HP570" s="633" t="str">
        <f t="shared" si="1524"/>
        <v>grey</v>
      </c>
      <c r="HQ570" s="633" t="str">
        <f t="shared" si="1524"/>
        <v>grey</v>
      </c>
      <c r="HR570" s="633" t="str">
        <f t="shared" si="1524"/>
        <v>grey</v>
      </c>
      <c r="HS570" s="1163"/>
      <c r="HT570" s="1152"/>
      <c r="HU570" s="1161"/>
    </row>
    <row r="571" spans="2:229">
      <c r="B571" s="1175" t="str">
        <f>IFERROR(INDEX($DV:$DV,ROW()),"")&amp;""</f>
        <v/>
      </c>
      <c r="C571" s="1176"/>
      <c r="D571" s="1177" t="str">
        <f>IFERROR(INDEX($DX:$DX,ROW()),"")&amp;""</f>
        <v/>
      </c>
      <c r="E571" s="1176"/>
      <c r="F571" s="1175" t="str">
        <f>IFERROR(INDEX($DZ:$DZ,ROW()),"")&amp;""</f>
        <v/>
      </c>
      <c r="G571" s="1176"/>
      <c r="H571" s="1175" t="str">
        <f>IFERROR(INDEX($EB:$EB,ROW()),"")&amp;""</f>
        <v/>
      </c>
      <c r="I571" s="1176"/>
      <c r="J571" s="1175" t="str">
        <f>IFERROR(INDEX($ED:$ED,ROW()),"")&amp;""</f>
        <v/>
      </c>
      <c r="K571" s="1176"/>
      <c r="L571" s="1175" t="str">
        <f>IFERROR(INDEX($EF:$EF,ROW()),"")&amp;""</f>
        <v/>
      </c>
      <c r="M571" s="1176"/>
      <c r="O571" s="1151">
        <v>10</v>
      </c>
      <c r="P571" s="1151" t="str">
        <f>IFERROR(INDEX(内線情報!$C$5:$C$54,MATCH($Q571,内線情報!$B$5:$B$54,0)),"")&amp;""</f>
        <v/>
      </c>
      <c r="Q571" s="1160"/>
      <c r="R571" s="1151" t="str">
        <f>IFERROR(INDEX(内線情報!$D$5:$D$54,MATCH($Q571,内線情報!$B$5:$B$54,0)),"")&amp;""</f>
        <v/>
      </c>
      <c r="S571" s="634" t="s">
        <v>643</v>
      </c>
      <c r="T571" s="634" t="s">
        <v>643</v>
      </c>
      <c r="U571" s="634" t="s">
        <v>643</v>
      </c>
      <c r="V571" s="634" t="s">
        <v>643</v>
      </c>
      <c r="W571" s="634" t="s">
        <v>643</v>
      </c>
      <c r="X571" s="634" t="s">
        <v>643</v>
      </c>
      <c r="Y571" s="634" t="s">
        <v>643</v>
      </c>
      <c r="Z571" s="634" t="s">
        <v>643</v>
      </c>
      <c r="AA571" s="634" t="s">
        <v>643</v>
      </c>
      <c r="AB571" s="634" t="s">
        <v>643</v>
      </c>
      <c r="AC571" s="634" t="s">
        <v>643</v>
      </c>
      <c r="AD571" s="634" t="s">
        <v>643</v>
      </c>
      <c r="AE571" s="634" t="s">
        <v>643</v>
      </c>
      <c r="AF571" s="634" t="s">
        <v>643</v>
      </c>
      <c r="AG571" s="634" t="s">
        <v>643</v>
      </c>
      <c r="AH571" s="634" t="s">
        <v>643</v>
      </c>
      <c r="AI571" s="634" t="s">
        <v>643</v>
      </c>
      <c r="AJ571" s="634" t="s">
        <v>643</v>
      </c>
      <c r="AK571" s="634" t="s">
        <v>643</v>
      </c>
      <c r="AL571" s="634" t="s">
        <v>643</v>
      </c>
      <c r="AM571" s="634" t="s">
        <v>643</v>
      </c>
      <c r="AN571" s="634" t="s">
        <v>643</v>
      </c>
      <c r="AO571" s="634" t="s">
        <v>643</v>
      </c>
      <c r="AP571" s="634" t="s">
        <v>643</v>
      </c>
      <c r="AQ571" s="634" t="s">
        <v>643</v>
      </c>
      <c r="AR571" s="634" t="s">
        <v>643</v>
      </c>
      <c r="AS571" s="634" t="s">
        <v>643</v>
      </c>
      <c r="AT571" s="634" t="s">
        <v>643</v>
      </c>
      <c r="AU571" s="634" t="s">
        <v>643</v>
      </c>
      <c r="AV571" s="634" t="s">
        <v>643</v>
      </c>
      <c r="AW571" s="634" t="s">
        <v>643</v>
      </c>
      <c r="AX571" s="634" t="s">
        <v>643</v>
      </c>
      <c r="AY571" s="634" t="s">
        <v>643</v>
      </c>
      <c r="AZ571" s="634" t="s">
        <v>643</v>
      </c>
      <c r="BA571" s="634" t="s">
        <v>643</v>
      </c>
      <c r="BB571" s="634" t="s">
        <v>643</v>
      </c>
      <c r="BC571" s="1178" t="s">
        <v>643</v>
      </c>
      <c r="BD571" s="1151" t="str">
        <f>IFERROR(IF(Q571="","",IF(ISBLANK(INDEX(内線情報!$G$5:$G$54,Q571)),1,DS571)),"")&amp;""</f>
        <v/>
      </c>
      <c r="BE571" s="1180"/>
      <c r="BP571" s="50" t="e">
        <f>INDEX(番号!$CA$5:$CB$44,C570,2)</f>
        <v>#VALUE!</v>
      </c>
      <c r="BQ571" s="50" t="str">
        <f>IF(C570="","",IF(BP571="",INDEX(番号!$CA$44:$CB569,C570,2),BP571))</f>
        <v/>
      </c>
      <c r="BR571" s="50" t="e">
        <f>INDEX(番号!$CC$5:$CE$52,C570,3)</f>
        <v>#VALUE!</v>
      </c>
      <c r="BS571" s="50" t="str">
        <f>IF(C570="","",IF(BR571="0",INDEX(番号!$CC$5:$CE$52,C570,2),BR571))&amp;""</f>
        <v/>
      </c>
      <c r="BT571" s="50" t="e">
        <f>INDEX(番号!$CA$5:$CB$44,E570,2)</f>
        <v>#VALUE!</v>
      </c>
      <c r="BU571" s="50" t="str">
        <f>IF(E570="","",IF(BT571="",INDEX(番号!$CA$44:$CB569,E570,2),BT571))&amp;""</f>
        <v/>
      </c>
      <c r="BV571" s="50" t="e">
        <f>INDEX(番号!$CC$5:$CE$52,E570,3)</f>
        <v>#VALUE!</v>
      </c>
      <c r="BW571" s="50" t="str">
        <f>IF(E570="","",IF(BV571="0",INDEX(番号!$CC$5:$CE$52,E570,2),BV571))&amp;""</f>
        <v/>
      </c>
      <c r="BX571" s="50" t="e">
        <f>INDEX(番号!$CA$5:$CB$44,G570,2)</f>
        <v>#VALUE!</v>
      </c>
      <c r="BY571" s="50" t="str">
        <f>IF(G570="","",IF(BX571="",INDEX(番号!$CA$44:$CB569,G570,2),BX571))&amp;""</f>
        <v/>
      </c>
      <c r="BZ571" s="50" t="e">
        <f>INDEX(番号!$CC$5:$CE$52,G570,3)</f>
        <v>#VALUE!</v>
      </c>
      <c r="CA571" s="50" t="str">
        <f>IF(G570="","",IF(BZ571="0",INDEX(番号!$CC$5:$CE$52,G570,2),BZ571))&amp;""</f>
        <v/>
      </c>
      <c r="CB571" s="50" t="e">
        <f>INDEX(番号!$CA$5:$CB$44,I570,2)</f>
        <v>#VALUE!</v>
      </c>
      <c r="CC571" s="50" t="str">
        <f>IF(I570="","",IF(CB571="",INDEX(番号!$CA$44:$CB569,I570,2),CB571))&amp;""</f>
        <v/>
      </c>
      <c r="CD571" s="50" t="e">
        <f>INDEX(番号!$CC$5:$CE$52,I570,3)</f>
        <v>#VALUE!</v>
      </c>
      <c r="CE571" s="50" t="str">
        <f>IF(I570="","",IF(CD571="0",INDEX(番号!$CC$5:$CE$52,I570,2),CD571))&amp;""</f>
        <v/>
      </c>
      <c r="CF571" s="50" t="e">
        <f>INDEX(番号!$CA$5:$CB$44,K570,2)</f>
        <v>#VALUE!</v>
      </c>
      <c r="CG571" s="50" t="str">
        <f>IF(K570="","",IF(CF571="",INDEX(番号!$CA$5:$CB$44,K570,1),CF571))&amp;""</f>
        <v/>
      </c>
      <c r="CH571" s="50" t="e">
        <f>INDEX(番号!$CC$5:$CE$52,K570,3)</f>
        <v>#VALUE!</v>
      </c>
      <c r="CI571" s="50" t="str">
        <f>IF(K570="","",IF(CH571="0",INDEX(番号!$CC$5:$CE$52,K570,2),CH571))&amp;""</f>
        <v/>
      </c>
      <c r="CJ571" s="50" t="e">
        <f>INDEX(番号!$CA$5:$CB$44,M570,2)</f>
        <v>#VALUE!</v>
      </c>
      <c r="CK571" s="50" t="str">
        <f>IF(M570="","",IF(CJ571="",INDEX(番号!$CA$5:$CB$44,M570,1),CJ571))&amp;""</f>
        <v/>
      </c>
      <c r="CL571" s="50" t="e">
        <f>INDEX(番号!$CC$5:$CE$52,M570,3)</f>
        <v>#VALUE!</v>
      </c>
      <c r="CM571" s="50" t="str">
        <f>IF(M570="","",IF(CL571="0",INDEX(番号!$CC$5:$CE$52,M570,2),CL571))&amp;""</f>
        <v/>
      </c>
      <c r="DA571" s="1153" t="str">
        <f>IF(DA569="grey","grey","")</f>
        <v>grey</v>
      </c>
      <c r="DB571" s="1154"/>
      <c r="DC571" s="1153" t="str">
        <f>IF(DC569="grey","grey","")</f>
        <v>grey</v>
      </c>
      <c r="DD571" s="1154"/>
      <c r="DE571" s="1153" t="str">
        <f>IF(DE569="grey","grey","")</f>
        <v>grey</v>
      </c>
      <c r="DF571" s="1154"/>
      <c r="DG571" s="1153" t="str">
        <f>IF(DG569="grey","grey","")</f>
        <v>grey</v>
      </c>
      <c r="DH571" s="1154"/>
      <c r="DI571" s="1153" t="str">
        <f>IF(DI569="grey","grey","")</f>
        <v>grey</v>
      </c>
      <c r="DJ571" s="1154"/>
      <c r="DK571" s="1153" t="str">
        <f>IF(DK569="grey","grey","")</f>
        <v>grey</v>
      </c>
      <c r="DL571" s="1154"/>
      <c r="DM571" s="22" t="str">
        <f>IFERROR(INDEX(内線情報!$BL$5:$BL$41,MATCH(R571,内線情報!$AI$5:$AI$43,0),1),"")</f>
        <v/>
      </c>
      <c r="DS571" s="1141" t="e">
        <f>INDEX(内線情報!$G$5:$G$54,MATCH(Q571,DK,0))</f>
        <v>#N/A</v>
      </c>
      <c r="DV571" s="1153" t="str">
        <f>IF(B570="DK",BQ571,IF(B570="NK",BS571,""))</f>
        <v/>
      </c>
      <c r="DW571" s="1154"/>
      <c r="DX571" s="1155" t="str">
        <f>IF(D570="DK",BU571,IF(D570="NK",BW571,""))</f>
        <v/>
      </c>
      <c r="DY571" s="1156"/>
      <c r="DZ571" s="1155" t="str">
        <f>IF(F570="DK",BY571,IF(F570="NK",CA571,""))</f>
        <v/>
      </c>
      <c r="EA571" s="1156"/>
      <c r="EB571" s="1155" t="str">
        <f>IF(H570="DK",CC571,IF(H570="NK",CE571,""))</f>
        <v/>
      </c>
      <c r="EC571" s="1156"/>
      <c r="ED571" s="1155" t="str">
        <f>IF(J570="DK",CG571,IF(J570="NK",CI571,""))</f>
        <v/>
      </c>
      <c r="EE571" s="1156"/>
      <c r="EF571" s="1155" t="str">
        <f>IF(L570="DK",CK571,IF(L570="NK",CM571,""))</f>
        <v/>
      </c>
      <c r="EG571" s="1156"/>
      <c r="ET571" s="1153"/>
      <c r="EU571" s="1154"/>
      <c r="EV571" s="1153"/>
      <c r="EW571" s="1154"/>
      <c r="EX571" s="1153"/>
      <c r="EY571" s="1154"/>
      <c r="EZ571" s="1153"/>
      <c r="FA571" s="1154"/>
      <c r="FB571" s="1153"/>
      <c r="FC571" s="1154"/>
      <c r="FD571" s="1153"/>
      <c r="FE571" s="1154"/>
      <c r="FF571" s="411"/>
      <c r="FG571" s="411"/>
      <c r="FH571" s="411"/>
      <c r="FI571" s="411"/>
      <c r="FJ571" s="411"/>
      <c r="FK571" s="411"/>
      <c r="FL571" s="411"/>
      <c r="FM571" s="411"/>
      <c r="FN571" s="411"/>
      <c r="FO571" s="411"/>
      <c r="FP571" s="411"/>
      <c r="FQ571" s="411"/>
      <c r="FR571" s="1153"/>
      <c r="FS571" s="1154"/>
      <c r="FT571" s="1153"/>
      <c r="FU571" s="1154"/>
      <c r="FV571" s="1153"/>
      <c r="FW571" s="1154"/>
      <c r="FX571" s="1153"/>
      <c r="FY571" s="1154"/>
      <c r="FZ571" s="1153"/>
      <c r="GA571" s="1154"/>
      <c r="GB571" s="1153"/>
      <c r="GC571" s="1154"/>
      <c r="GE571" s="1151" t="str">
        <f>IF($GF571="grey","grey","")</f>
        <v>grey</v>
      </c>
      <c r="GF571" s="1151" t="str">
        <f>IF($GG571="grey","grey","")</f>
        <v>grey</v>
      </c>
      <c r="GG571" s="1160" t="str">
        <f>IF(Q571="","grey",IF(COUNTIF(Q:Q,Q571)&gt;1,"red",IF(COUNTIF(_DK,Q571)&gt;0,"","red")))</f>
        <v>grey</v>
      </c>
      <c r="GH571" s="1151" t="str">
        <f>IF($GF571="grey","grey","")</f>
        <v>grey</v>
      </c>
      <c r="GI571" s="633" t="str">
        <f t="shared" ref="GI571:HR571" si="1525">IF(GI550="grey","grey",IF($GG571="grey","grey",IF(S571="","yellow",IF(COUNTIF($CT$6:$CT$21,S571)&gt;0,"","red"))))</f>
        <v>grey</v>
      </c>
      <c r="GJ571" s="633" t="str">
        <f t="shared" si="1525"/>
        <v>grey</v>
      </c>
      <c r="GK571" s="633" t="str">
        <f t="shared" si="1525"/>
        <v>grey</v>
      </c>
      <c r="GL571" s="633" t="str">
        <f t="shared" si="1525"/>
        <v>grey</v>
      </c>
      <c r="GM571" s="633" t="str">
        <f t="shared" si="1525"/>
        <v>grey</v>
      </c>
      <c r="GN571" s="633" t="str">
        <f t="shared" si="1525"/>
        <v>grey</v>
      </c>
      <c r="GO571" s="633" t="str">
        <f t="shared" si="1525"/>
        <v>grey</v>
      </c>
      <c r="GP571" s="633" t="str">
        <f t="shared" si="1525"/>
        <v>grey</v>
      </c>
      <c r="GQ571" s="633" t="str">
        <f t="shared" si="1525"/>
        <v>grey</v>
      </c>
      <c r="GR571" s="633" t="str">
        <f t="shared" si="1525"/>
        <v>grey</v>
      </c>
      <c r="GS571" s="633" t="str">
        <f t="shared" si="1525"/>
        <v>grey</v>
      </c>
      <c r="GT571" s="633" t="str">
        <f t="shared" si="1525"/>
        <v>grey</v>
      </c>
      <c r="GU571" s="633" t="str">
        <f t="shared" si="1525"/>
        <v>grey</v>
      </c>
      <c r="GV571" s="633" t="str">
        <f t="shared" si="1525"/>
        <v>grey</v>
      </c>
      <c r="GW571" s="633" t="str">
        <f t="shared" si="1525"/>
        <v>grey</v>
      </c>
      <c r="GX571" s="633" t="str">
        <f t="shared" si="1525"/>
        <v>grey</v>
      </c>
      <c r="GY571" s="633" t="str">
        <f t="shared" si="1525"/>
        <v>grey</v>
      </c>
      <c r="GZ571" s="633" t="str">
        <f t="shared" si="1525"/>
        <v>grey</v>
      </c>
      <c r="HA571" s="633" t="str">
        <f t="shared" si="1525"/>
        <v>grey</v>
      </c>
      <c r="HB571" s="633" t="str">
        <f t="shared" si="1525"/>
        <v>grey</v>
      </c>
      <c r="HC571" s="633" t="str">
        <f t="shared" si="1525"/>
        <v>grey</v>
      </c>
      <c r="HD571" s="633" t="str">
        <f t="shared" si="1525"/>
        <v>grey</v>
      </c>
      <c r="HE571" s="633" t="str">
        <f t="shared" si="1525"/>
        <v>grey</v>
      </c>
      <c r="HF571" s="633" t="str">
        <f t="shared" si="1525"/>
        <v>grey</v>
      </c>
      <c r="HG571" s="633" t="str">
        <f t="shared" si="1525"/>
        <v>grey</v>
      </c>
      <c r="HH571" s="633" t="str">
        <f t="shared" si="1525"/>
        <v>grey</v>
      </c>
      <c r="HI571" s="633" t="str">
        <f t="shared" si="1525"/>
        <v>grey</v>
      </c>
      <c r="HJ571" s="633" t="str">
        <f t="shared" si="1525"/>
        <v>grey</v>
      </c>
      <c r="HK571" s="633" t="str">
        <f t="shared" si="1525"/>
        <v>grey</v>
      </c>
      <c r="HL571" s="633" t="str">
        <f t="shared" si="1525"/>
        <v>grey</v>
      </c>
      <c r="HM571" s="633" t="str">
        <f t="shared" si="1525"/>
        <v>grey</v>
      </c>
      <c r="HN571" s="633" t="str">
        <f t="shared" si="1525"/>
        <v>grey</v>
      </c>
      <c r="HO571" s="633" t="str">
        <f t="shared" si="1525"/>
        <v>grey</v>
      </c>
      <c r="HP571" s="633" t="str">
        <f t="shared" si="1525"/>
        <v>grey</v>
      </c>
      <c r="HQ571" s="633" t="str">
        <f t="shared" si="1525"/>
        <v>grey</v>
      </c>
      <c r="HR571" s="633" t="str">
        <f t="shared" si="1525"/>
        <v>grey</v>
      </c>
      <c r="HS571" s="1162" t="str">
        <f t="shared" ref="HS571" si="1526">IF($GG571="grey","grey",IF(BC571="","",IF(COUNTIF($CV$6:$CV$7,BC571)&gt;0,"","red")))</f>
        <v>grey</v>
      </c>
      <c r="HT571" s="1151" t="str">
        <f t="shared" ref="HT571:HU571" si="1527">IF($GG571="grey","grey","")</f>
        <v>grey</v>
      </c>
      <c r="HU571" s="1160" t="str">
        <f t="shared" si="1527"/>
        <v>grey</v>
      </c>
    </row>
    <row r="572" spans="2:229">
      <c r="B572" s="1175" t="str">
        <f>IFERROR(INDEX($DV:$DV,ROW()),"")&amp;""</f>
        <v/>
      </c>
      <c r="C572" s="1176"/>
      <c r="D572" s="1177" t="str">
        <f>IFERROR(INDEX($DX:$DX,ROW()),"")&amp;""</f>
        <v/>
      </c>
      <c r="E572" s="1176"/>
      <c r="F572" s="1175" t="str">
        <f>IFERROR(INDEX($DZ:$DZ,ROW()),"")&amp;""</f>
        <v/>
      </c>
      <c r="G572" s="1176"/>
      <c r="H572" s="1175" t="str">
        <f>IFERROR(INDEX($EB:$EB,ROW()),"")&amp;""</f>
        <v/>
      </c>
      <c r="I572" s="1176"/>
      <c r="J572" s="1175" t="str">
        <f>IFERROR(INDEX($ED:$ED,ROW()),"")&amp;""</f>
        <v/>
      </c>
      <c r="K572" s="1176"/>
      <c r="L572" s="1175" t="str">
        <f>IFERROR(INDEX($EF:$EF,ROW()),"")&amp;""</f>
        <v/>
      </c>
      <c r="M572" s="1176"/>
      <c r="O572" s="1152"/>
      <c r="P572" s="1152"/>
      <c r="Q572" s="1161"/>
      <c r="R572" s="1152"/>
      <c r="S572" s="635" t="s">
        <v>643</v>
      </c>
      <c r="T572" s="635" t="s">
        <v>643</v>
      </c>
      <c r="U572" s="635" t="s">
        <v>643</v>
      </c>
      <c r="V572" s="635" t="s">
        <v>643</v>
      </c>
      <c r="W572" s="635" t="s">
        <v>643</v>
      </c>
      <c r="X572" s="635" t="s">
        <v>643</v>
      </c>
      <c r="Y572" s="635" t="s">
        <v>643</v>
      </c>
      <c r="Z572" s="635" t="s">
        <v>643</v>
      </c>
      <c r="AA572" s="635" t="s">
        <v>643</v>
      </c>
      <c r="AB572" s="635" t="s">
        <v>643</v>
      </c>
      <c r="AC572" s="635" t="s">
        <v>643</v>
      </c>
      <c r="AD572" s="635" t="s">
        <v>643</v>
      </c>
      <c r="AE572" s="635" t="s">
        <v>643</v>
      </c>
      <c r="AF572" s="635" t="s">
        <v>643</v>
      </c>
      <c r="AG572" s="635" t="s">
        <v>643</v>
      </c>
      <c r="AH572" s="635" t="s">
        <v>643</v>
      </c>
      <c r="AI572" s="635" t="s">
        <v>643</v>
      </c>
      <c r="AJ572" s="635" t="s">
        <v>643</v>
      </c>
      <c r="AK572" s="635" t="s">
        <v>643</v>
      </c>
      <c r="AL572" s="635" t="s">
        <v>643</v>
      </c>
      <c r="AM572" s="635" t="s">
        <v>643</v>
      </c>
      <c r="AN572" s="635" t="s">
        <v>643</v>
      </c>
      <c r="AO572" s="635" t="s">
        <v>643</v>
      </c>
      <c r="AP572" s="635" t="s">
        <v>643</v>
      </c>
      <c r="AQ572" s="635" t="s">
        <v>643</v>
      </c>
      <c r="AR572" s="635" t="s">
        <v>643</v>
      </c>
      <c r="AS572" s="635" t="s">
        <v>643</v>
      </c>
      <c r="AT572" s="635" t="s">
        <v>643</v>
      </c>
      <c r="AU572" s="635" t="s">
        <v>643</v>
      </c>
      <c r="AV572" s="635" t="s">
        <v>643</v>
      </c>
      <c r="AW572" s="635" t="s">
        <v>643</v>
      </c>
      <c r="AX572" s="635" t="s">
        <v>643</v>
      </c>
      <c r="AY572" s="635" t="s">
        <v>643</v>
      </c>
      <c r="AZ572" s="635" t="s">
        <v>643</v>
      </c>
      <c r="BA572" s="635" t="s">
        <v>643</v>
      </c>
      <c r="BB572" s="635" t="s">
        <v>643</v>
      </c>
      <c r="BC572" s="1179"/>
      <c r="BD572" s="1152"/>
      <c r="BE572" s="1181"/>
      <c r="BP572" s="50" t="s">
        <v>585</v>
      </c>
      <c r="BQ572" s="50" t="str">
        <f>IF(C570="","",INDEX(外線情報!$K$5:$K$16,C570,1))&amp;""</f>
        <v/>
      </c>
      <c r="BR572" s="50" t="s">
        <v>417</v>
      </c>
      <c r="BS572" s="50" t="str">
        <f>IF(C570="","",INDEX(NK･NKG!$CG$5:$CG$52,C570,1))&amp;""</f>
        <v/>
      </c>
      <c r="BT572" s="50" t="s">
        <v>585</v>
      </c>
      <c r="BU572" s="50" t="str">
        <f>IF(E570="","",INDEX(外線情報!$K$5:$K$16,E570,1))&amp;""</f>
        <v/>
      </c>
      <c r="BV572" s="50" t="s">
        <v>417</v>
      </c>
      <c r="BW572" s="50" t="str">
        <f>IF(E570="","",INDEX(NK･NKG!$CG$5:$CG$52,E570,1))&amp;""</f>
        <v/>
      </c>
      <c r="BX572" s="50" t="s">
        <v>585</v>
      </c>
      <c r="BY572" s="50" t="str">
        <f>IF(G570="","",INDEX(外線情報!$K$5:$K$16,G570,1))&amp;""</f>
        <v/>
      </c>
      <c r="BZ572" s="50" t="s">
        <v>417</v>
      </c>
      <c r="CA572" s="50" t="str">
        <f>IF(G570="","",INDEX(NK･NKG!$CG$5:$CG$52,G570,1))&amp;""</f>
        <v/>
      </c>
      <c r="CB572" s="50" t="s">
        <v>585</v>
      </c>
      <c r="CC572" s="50" t="str">
        <f>IF(I570="","",INDEX(外線情報!$K$5:$K$16,I570,1))&amp;""</f>
        <v/>
      </c>
      <c r="CD572" s="50" t="s">
        <v>417</v>
      </c>
      <c r="CE572" s="50" t="str">
        <f>IF(I570="","",INDEX(NK･NKG!$CG$5:$CG$52,I570,1))&amp;""</f>
        <v/>
      </c>
      <c r="CF572" s="50" t="s">
        <v>585</v>
      </c>
      <c r="CG572" s="50" t="str">
        <f>IF(K570="","",INDEX(外線情報!$K$5:$K$16,K570,1))&amp;""</f>
        <v/>
      </c>
      <c r="CH572" s="50" t="s">
        <v>417</v>
      </c>
      <c r="CI572" s="50" t="str">
        <f>IF(K570="","",INDEX(NK･NKG!$CG$5:$CG$52,K570,1))&amp;""</f>
        <v/>
      </c>
      <c r="CJ572" s="50" t="s">
        <v>585</v>
      </c>
      <c r="CK572" s="50" t="str">
        <f>IF(M570="","",INDEX(外線情報!$K$5:$K$16,M570,1))&amp;""</f>
        <v/>
      </c>
      <c r="CL572" s="50" t="s">
        <v>417</v>
      </c>
      <c r="CM572" s="50" t="str">
        <f>IF(M570="","",INDEX(NK･NKG!$CG$5:$CG$52,M570,1))&amp;""</f>
        <v/>
      </c>
      <c r="DA572" s="1153" t="str">
        <f t="shared" ref="DA572" si="1528">IF(DA569="grey","grey","")</f>
        <v>grey</v>
      </c>
      <c r="DB572" s="1154"/>
      <c r="DC572" s="1153" t="str">
        <f t="shared" ref="DC572" si="1529">IF(DC569="grey","grey","")</f>
        <v>grey</v>
      </c>
      <c r="DD572" s="1154"/>
      <c r="DE572" s="1153" t="str">
        <f t="shared" ref="DE572" si="1530">IF(DE569="grey","grey","")</f>
        <v>grey</v>
      </c>
      <c r="DF572" s="1154"/>
      <c r="DG572" s="1153" t="str">
        <f t="shared" ref="DG572" si="1531">IF(DG569="grey","grey","")</f>
        <v>grey</v>
      </c>
      <c r="DH572" s="1154"/>
      <c r="DI572" s="1153" t="str">
        <f t="shared" ref="DI572" si="1532">IF(DI569="grey","grey","")</f>
        <v>grey</v>
      </c>
      <c r="DJ572" s="1154"/>
      <c r="DK572" s="1153" t="str">
        <f t="shared" ref="DK572" si="1533">IF(DK569="grey","grey","")</f>
        <v>grey</v>
      </c>
      <c r="DL572" s="1154"/>
      <c r="DM572" s="22" t="str">
        <f>IFERROR(INDEX(内線情報!$BL$5:$BL$41,MATCH(R572,内線情報!$AI$5:$AI$43,0),1),"")</f>
        <v/>
      </c>
      <c r="DS572" s="1141"/>
      <c r="DV572" s="1153" t="str">
        <f>IF(B570="IK",BQ572,IF(B570="NK",BS572,""))</f>
        <v/>
      </c>
      <c r="DW572" s="1154"/>
      <c r="DX572" s="1155" t="str">
        <f>IF(D570="IK",BU572,IF(D570="NK",BW572,""))</f>
        <v/>
      </c>
      <c r="DY572" s="1156"/>
      <c r="DZ572" s="1155" t="str">
        <f>IF(F570="IK",BY572,IF(F570="NK",CA572,""))</f>
        <v/>
      </c>
      <c r="EA572" s="1156"/>
      <c r="EB572" s="1155" t="str">
        <f>IF(H570="IK",CC572,IF(H570="NK",CE572,""))</f>
        <v/>
      </c>
      <c r="EC572" s="1156"/>
      <c r="ED572" s="1155" t="str">
        <f>IF(J570="IK",CG572,IF(J570="NK",CI572,""))</f>
        <v/>
      </c>
      <c r="EE572" s="1156"/>
      <c r="EF572" s="1155" t="str">
        <f>IF(L570="IK",CK572,IF(L570="NK",CM572,""))</f>
        <v/>
      </c>
      <c r="EG572" s="1156"/>
      <c r="ET572" s="1153"/>
      <c r="EU572" s="1154"/>
      <c r="EV572" s="1153"/>
      <c r="EW572" s="1154"/>
      <c r="EX572" s="1153"/>
      <c r="EY572" s="1154"/>
      <c r="EZ572" s="1153"/>
      <c r="FA572" s="1154"/>
      <c r="FB572" s="1153"/>
      <c r="FC572" s="1154"/>
      <c r="FD572" s="1153"/>
      <c r="FE572" s="1154"/>
      <c r="FF572" s="411"/>
      <c r="FG572" s="411"/>
      <c r="FH572" s="411"/>
      <c r="FI572" s="411"/>
      <c r="FJ572" s="411"/>
      <c r="FK572" s="411"/>
      <c r="FL572" s="411"/>
      <c r="FM572" s="411"/>
      <c r="FN572" s="411"/>
      <c r="FO572" s="411"/>
      <c r="FP572" s="411"/>
      <c r="FQ572" s="411"/>
      <c r="FR572" s="1153"/>
      <c r="FS572" s="1154"/>
      <c r="FT572" s="1153"/>
      <c r="FU572" s="1154"/>
      <c r="FV572" s="1153"/>
      <c r="FW572" s="1154"/>
      <c r="FX572" s="1153"/>
      <c r="FY572" s="1154"/>
      <c r="FZ572" s="1153"/>
      <c r="GA572" s="1154"/>
      <c r="GB572" s="1153"/>
      <c r="GC572" s="1154"/>
      <c r="GE572" s="1152"/>
      <c r="GF572" s="1152"/>
      <c r="GG572" s="1161"/>
      <c r="GH572" s="1152"/>
      <c r="GI572" s="633" t="str">
        <f t="shared" ref="GI572:HR572" si="1534">IF(GI550="grey","grey",IF($GG571="grey","grey",IF(S572="","yellow",IF(COUNTIF($CW$6:$CW$7,S572)&gt;0,"","red"))))</f>
        <v>grey</v>
      </c>
      <c r="GJ572" s="633" t="str">
        <f t="shared" si="1534"/>
        <v>grey</v>
      </c>
      <c r="GK572" s="633" t="str">
        <f t="shared" si="1534"/>
        <v>grey</v>
      </c>
      <c r="GL572" s="633" t="str">
        <f t="shared" si="1534"/>
        <v>grey</v>
      </c>
      <c r="GM572" s="633" t="str">
        <f t="shared" si="1534"/>
        <v>grey</v>
      </c>
      <c r="GN572" s="633" t="str">
        <f t="shared" si="1534"/>
        <v>grey</v>
      </c>
      <c r="GO572" s="633" t="str">
        <f t="shared" si="1534"/>
        <v>grey</v>
      </c>
      <c r="GP572" s="633" t="str">
        <f t="shared" si="1534"/>
        <v>grey</v>
      </c>
      <c r="GQ572" s="633" t="str">
        <f t="shared" si="1534"/>
        <v>grey</v>
      </c>
      <c r="GR572" s="633" t="str">
        <f t="shared" si="1534"/>
        <v>grey</v>
      </c>
      <c r="GS572" s="633" t="str">
        <f t="shared" si="1534"/>
        <v>grey</v>
      </c>
      <c r="GT572" s="633" t="str">
        <f t="shared" si="1534"/>
        <v>grey</v>
      </c>
      <c r="GU572" s="633" t="str">
        <f t="shared" si="1534"/>
        <v>grey</v>
      </c>
      <c r="GV572" s="633" t="str">
        <f t="shared" si="1534"/>
        <v>grey</v>
      </c>
      <c r="GW572" s="633" t="str">
        <f t="shared" si="1534"/>
        <v>grey</v>
      </c>
      <c r="GX572" s="633" t="str">
        <f t="shared" si="1534"/>
        <v>grey</v>
      </c>
      <c r="GY572" s="633" t="str">
        <f t="shared" si="1534"/>
        <v>grey</v>
      </c>
      <c r="GZ572" s="633" t="str">
        <f t="shared" si="1534"/>
        <v>grey</v>
      </c>
      <c r="HA572" s="633" t="str">
        <f t="shared" si="1534"/>
        <v>grey</v>
      </c>
      <c r="HB572" s="633" t="str">
        <f t="shared" si="1534"/>
        <v>grey</v>
      </c>
      <c r="HC572" s="633" t="str">
        <f t="shared" si="1534"/>
        <v>grey</v>
      </c>
      <c r="HD572" s="633" t="str">
        <f t="shared" si="1534"/>
        <v>grey</v>
      </c>
      <c r="HE572" s="633" t="str">
        <f t="shared" si="1534"/>
        <v>grey</v>
      </c>
      <c r="HF572" s="633" t="str">
        <f t="shared" si="1534"/>
        <v>grey</v>
      </c>
      <c r="HG572" s="633" t="str">
        <f t="shared" si="1534"/>
        <v>grey</v>
      </c>
      <c r="HH572" s="633" t="str">
        <f t="shared" si="1534"/>
        <v>grey</v>
      </c>
      <c r="HI572" s="633" t="str">
        <f t="shared" si="1534"/>
        <v>grey</v>
      </c>
      <c r="HJ572" s="633" t="str">
        <f t="shared" si="1534"/>
        <v>grey</v>
      </c>
      <c r="HK572" s="633" t="str">
        <f t="shared" si="1534"/>
        <v>grey</v>
      </c>
      <c r="HL572" s="633" t="str">
        <f t="shared" si="1534"/>
        <v>grey</v>
      </c>
      <c r="HM572" s="633" t="str">
        <f t="shared" si="1534"/>
        <v>grey</v>
      </c>
      <c r="HN572" s="633" t="str">
        <f t="shared" si="1534"/>
        <v>grey</v>
      </c>
      <c r="HO572" s="633" t="str">
        <f t="shared" si="1534"/>
        <v>grey</v>
      </c>
      <c r="HP572" s="633" t="str">
        <f t="shared" si="1534"/>
        <v>grey</v>
      </c>
      <c r="HQ572" s="633" t="str">
        <f t="shared" si="1534"/>
        <v>grey</v>
      </c>
      <c r="HR572" s="633" t="str">
        <f t="shared" si="1534"/>
        <v>grey</v>
      </c>
      <c r="HS572" s="1163"/>
      <c r="HT572" s="1152"/>
      <c r="HU572" s="1161"/>
    </row>
    <row r="573" spans="2:229">
      <c r="B573" s="1184" t="s">
        <v>1318</v>
      </c>
      <c r="C573" s="1185"/>
      <c r="D573" s="1182" t="s">
        <v>1318</v>
      </c>
      <c r="E573" s="1183"/>
      <c r="F573" s="1184" t="s">
        <v>1318</v>
      </c>
      <c r="G573" s="1185"/>
      <c r="H573" s="1182" t="s">
        <v>1318</v>
      </c>
      <c r="I573" s="1183"/>
      <c r="J573" s="1184" t="s">
        <v>1318</v>
      </c>
      <c r="K573" s="1185"/>
      <c r="L573" s="1182" t="s">
        <v>1318</v>
      </c>
      <c r="M573" s="1183"/>
      <c r="O573" s="1151">
        <v>11</v>
      </c>
      <c r="P573" s="1151" t="str">
        <f>IFERROR(INDEX(内線情報!$C$5:$C$54,MATCH($Q573,内線情報!$B$5:$B$54,0)),"")&amp;""</f>
        <v/>
      </c>
      <c r="Q573" s="1160"/>
      <c r="R573" s="1151" t="str">
        <f>IFERROR(INDEX(内線情報!$D$5:$D$54,MATCH($Q573,内線情報!$B$5:$B$54,0)),"")&amp;""</f>
        <v/>
      </c>
      <c r="S573" s="634" t="s">
        <v>643</v>
      </c>
      <c r="T573" s="634" t="s">
        <v>643</v>
      </c>
      <c r="U573" s="634" t="s">
        <v>643</v>
      </c>
      <c r="V573" s="634" t="s">
        <v>643</v>
      </c>
      <c r="W573" s="634" t="s">
        <v>643</v>
      </c>
      <c r="X573" s="634" t="s">
        <v>643</v>
      </c>
      <c r="Y573" s="634" t="s">
        <v>643</v>
      </c>
      <c r="Z573" s="634" t="s">
        <v>643</v>
      </c>
      <c r="AA573" s="634" t="s">
        <v>643</v>
      </c>
      <c r="AB573" s="634" t="s">
        <v>643</v>
      </c>
      <c r="AC573" s="634" t="s">
        <v>643</v>
      </c>
      <c r="AD573" s="634" t="s">
        <v>643</v>
      </c>
      <c r="AE573" s="634" t="s">
        <v>643</v>
      </c>
      <c r="AF573" s="634" t="s">
        <v>643</v>
      </c>
      <c r="AG573" s="634" t="s">
        <v>643</v>
      </c>
      <c r="AH573" s="634" t="s">
        <v>643</v>
      </c>
      <c r="AI573" s="634" t="s">
        <v>643</v>
      </c>
      <c r="AJ573" s="634" t="s">
        <v>643</v>
      </c>
      <c r="AK573" s="634" t="s">
        <v>643</v>
      </c>
      <c r="AL573" s="634" t="s">
        <v>643</v>
      </c>
      <c r="AM573" s="634" t="s">
        <v>643</v>
      </c>
      <c r="AN573" s="634" t="s">
        <v>643</v>
      </c>
      <c r="AO573" s="634" t="s">
        <v>643</v>
      </c>
      <c r="AP573" s="634" t="s">
        <v>643</v>
      </c>
      <c r="AQ573" s="634" t="s">
        <v>643</v>
      </c>
      <c r="AR573" s="634" t="s">
        <v>643</v>
      </c>
      <c r="AS573" s="634" t="s">
        <v>643</v>
      </c>
      <c r="AT573" s="634" t="s">
        <v>643</v>
      </c>
      <c r="AU573" s="634" t="s">
        <v>643</v>
      </c>
      <c r="AV573" s="634" t="s">
        <v>643</v>
      </c>
      <c r="AW573" s="634" t="s">
        <v>643</v>
      </c>
      <c r="AX573" s="634" t="s">
        <v>643</v>
      </c>
      <c r="AY573" s="634" t="s">
        <v>643</v>
      </c>
      <c r="AZ573" s="634" t="s">
        <v>643</v>
      </c>
      <c r="BA573" s="634" t="s">
        <v>643</v>
      </c>
      <c r="BB573" s="634" t="s">
        <v>643</v>
      </c>
      <c r="BC573" s="1178" t="s">
        <v>643</v>
      </c>
      <c r="BD573" s="1151" t="str">
        <f>IFERROR(IF(Q573="","",IF(ISBLANK(INDEX(内線情報!$G$5:$G$54,Q573)),1,DS573)),"")&amp;""</f>
        <v/>
      </c>
      <c r="BE573" s="1180"/>
      <c r="BW573" s="50"/>
      <c r="CH573" s="50"/>
      <c r="CI573" s="50"/>
      <c r="DA573" s="1153" t="str">
        <f>IF(DA569="grey","grey",IF(AND(B570&lt;&gt;$BG$7,B570&lt;&gt;$BG$9,B570&lt;&gt;$BG$13,B570&lt;&gt;$BG$12),"grey",IF(B573="","yellow",IF(COUNTIF($CN$6:$CN$32,B573)&gt;0,"","red"))))</f>
        <v>grey</v>
      </c>
      <c r="DB573" s="1154"/>
      <c r="DC573" s="1153" t="str">
        <f>IF(DC569="grey","grey",IF(AND(D570&lt;&gt;$BG$7,D570&lt;&gt;$BG$9,D570&lt;&gt;$BG$13,D570&lt;&gt;$BG$12),"grey",IF(D573="","yellow",IF(COUNTIF($CN$6:$CN$32,D573)&gt;0,"","red"))))</f>
        <v>grey</v>
      </c>
      <c r="DD573" s="1154"/>
      <c r="DE573" s="1164" t="str">
        <f>IF(DE569="grey","grey",IF(AND(F570&lt;&gt;$BG$7,F570&lt;&gt;$BG$9,F570&lt;&gt;$BG$13,F570&lt;&gt;$BG$12),"grey",IF(F573="","yellow",IF(COUNTIF($CN$6:$CN$32,F573)&gt;0,"","red"))))</f>
        <v>grey</v>
      </c>
      <c r="DF573" s="1165"/>
      <c r="DG573" s="1164" t="str">
        <f>IF(DG569="grey","grey",IF(AND(H570&lt;&gt;$BG$7,H570&lt;&gt;$BG$9,H570&lt;&gt;$BG$13,H570&lt;&gt;$BG$12),"grey",IF(H573="","yellow",IF(COUNTIF($CN$6:$CN$32,H573)&gt;0,"","red"))))</f>
        <v>grey</v>
      </c>
      <c r="DH573" s="1165"/>
      <c r="DI573" s="1164" t="str">
        <f>IF(DI569="grey","grey",IF(AND(J570&lt;&gt;$BG$7,J570&lt;&gt;$BG$9,J570&lt;&gt;$BG$13,J570&lt;&gt;$BG$12),"grey",IF(J573="","yellow",IF(COUNTIF($CN$6:$CN$32,J573)&gt;0,"","red"))))</f>
        <v>grey</v>
      </c>
      <c r="DJ573" s="1165"/>
      <c r="DK573" s="1164" t="str">
        <f>IF(DK569="grey","grey",IF(AND(L570&lt;&gt;$BG$7,L570&lt;&gt;$BG$9,L570&lt;&gt;$BG$13,L570&lt;&gt;$BG$12),"grey",IF(L573="","yellow",IF(COUNTIF($CN$6:$CN$32,L573)&gt;0,"","red"))))</f>
        <v>grey</v>
      </c>
      <c r="DL573" s="1165"/>
      <c r="DM573" s="22" t="str">
        <f>IFERROR(INDEX(内線情報!$BL$5:$BL$41,MATCH(R573,内線情報!$AI$5:$AI$43,0),1),"")</f>
        <v/>
      </c>
      <c r="DS573" s="1141" t="e">
        <f>INDEX(内線情報!$G$5:$G$54,MATCH(Q573,DK,0))</f>
        <v>#N/A</v>
      </c>
      <c r="DV573" s="1153"/>
      <c r="DW573" s="1154"/>
      <c r="DX573" s="1153"/>
      <c r="DY573" s="1154"/>
      <c r="DZ573" s="1153"/>
      <c r="EA573" s="1154"/>
      <c r="EB573" s="1153"/>
      <c r="EC573" s="1154"/>
      <c r="ED573" s="1153"/>
      <c r="EE573" s="1154"/>
      <c r="EF573" s="1153"/>
      <c r="EG573" s="1154"/>
      <c r="ET573" s="1153"/>
      <c r="EU573" s="1154"/>
      <c r="EV573" s="1153"/>
      <c r="EW573" s="1154"/>
      <c r="EX573" s="1153"/>
      <c r="EY573" s="1154"/>
      <c r="EZ573" s="1153"/>
      <c r="FA573" s="1154"/>
      <c r="FB573" s="1153"/>
      <c r="FC573" s="1154"/>
      <c r="FD573" s="1153"/>
      <c r="FE573" s="1154"/>
      <c r="FF573" s="411"/>
      <c r="FG573" s="411"/>
      <c r="FH573" s="411"/>
      <c r="FI573" s="411"/>
      <c r="FJ573" s="411"/>
      <c r="FK573" s="411"/>
      <c r="FL573" s="411"/>
      <c r="FM573" s="411"/>
      <c r="FN573" s="411"/>
      <c r="FO573" s="411"/>
      <c r="FP573" s="411"/>
      <c r="FQ573" s="411"/>
      <c r="FR573" s="1153"/>
      <c r="FS573" s="1154"/>
      <c r="FT573" s="1153"/>
      <c r="FU573" s="1154"/>
      <c r="FV573" s="1153"/>
      <c r="FW573" s="1154"/>
      <c r="FX573" s="1153"/>
      <c r="FY573" s="1154"/>
      <c r="FZ573" s="1153"/>
      <c r="GA573" s="1154"/>
      <c r="GB573" s="1153"/>
      <c r="GC573" s="1154"/>
      <c r="GE573" s="1151" t="str">
        <f>IF($GF573="grey","grey","")</f>
        <v>grey</v>
      </c>
      <c r="GF573" s="1151" t="str">
        <f>IF($GG573="grey","grey","")</f>
        <v>grey</v>
      </c>
      <c r="GG573" s="1160" t="str">
        <f>IF(Q573="","grey",IF(COUNTIF(Q:Q,Q573)&gt;1,"red",IF(COUNTIF(_DK,Q573)&gt;0,"","red")))</f>
        <v>grey</v>
      </c>
      <c r="GH573" s="1151" t="str">
        <f>IF($GF573="grey","grey","")</f>
        <v>grey</v>
      </c>
      <c r="GI573" s="633" t="str">
        <f t="shared" ref="GI573:HR573" si="1535">IF(GI550="grey","grey",IF($GG573="grey","grey",IF(S573="","yellow",IF(COUNTIF($CT$6:$CT$21,S573)&gt;0,"","red"))))</f>
        <v>grey</v>
      </c>
      <c r="GJ573" s="633" t="str">
        <f t="shared" si="1535"/>
        <v>grey</v>
      </c>
      <c r="GK573" s="633" t="str">
        <f t="shared" si="1535"/>
        <v>grey</v>
      </c>
      <c r="GL573" s="633" t="str">
        <f t="shared" si="1535"/>
        <v>grey</v>
      </c>
      <c r="GM573" s="633" t="str">
        <f t="shared" si="1535"/>
        <v>grey</v>
      </c>
      <c r="GN573" s="633" t="str">
        <f t="shared" si="1535"/>
        <v>grey</v>
      </c>
      <c r="GO573" s="633" t="str">
        <f t="shared" si="1535"/>
        <v>grey</v>
      </c>
      <c r="GP573" s="633" t="str">
        <f t="shared" si="1535"/>
        <v>grey</v>
      </c>
      <c r="GQ573" s="633" t="str">
        <f t="shared" si="1535"/>
        <v>grey</v>
      </c>
      <c r="GR573" s="633" t="str">
        <f t="shared" si="1535"/>
        <v>grey</v>
      </c>
      <c r="GS573" s="633" t="str">
        <f t="shared" si="1535"/>
        <v>grey</v>
      </c>
      <c r="GT573" s="633" t="str">
        <f t="shared" si="1535"/>
        <v>grey</v>
      </c>
      <c r="GU573" s="633" t="str">
        <f t="shared" si="1535"/>
        <v>grey</v>
      </c>
      <c r="GV573" s="633" t="str">
        <f t="shared" si="1535"/>
        <v>grey</v>
      </c>
      <c r="GW573" s="633" t="str">
        <f t="shared" si="1535"/>
        <v>grey</v>
      </c>
      <c r="GX573" s="633" t="str">
        <f t="shared" si="1535"/>
        <v>grey</v>
      </c>
      <c r="GY573" s="633" t="str">
        <f t="shared" si="1535"/>
        <v>grey</v>
      </c>
      <c r="GZ573" s="633" t="str">
        <f t="shared" si="1535"/>
        <v>grey</v>
      </c>
      <c r="HA573" s="633" t="str">
        <f t="shared" si="1535"/>
        <v>grey</v>
      </c>
      <c r="HB573" s="633" t="str">
        <f t="shared" si="1535"/>
        <v>grey</v>
      </c>
      <c r="HC573" s="633" t="str">
        <f t="shared" si="1535"/>
        <v>grey</v>
      </c>
      <c r="HD573" s="633" t="str">
        <f t="shared" si="1535"/>
        <v>grey</v>
      </c>
      <c r="HE573" s="633" t="str">
        <f t="shared" si="1535"/>
        <v>grey</v>
      </c>
      <c r="HF573" s="633" t="str">
        <f t="shared" si="1535"/>
        <v>grey</v>
      </c>
      <c r="HG573" s="633" t="str">
        <f t="shared" si="1535"/>
        <v>grey</v>
      </c>
      <c r="HH573" s="633" t="str">
        <f t="shared" si="1535"/>
        <v>grey</v>
      </c>
      <c r="HI573" s="633" t="str">
        <f t="shared" si="1535"/>
        <v>grey</v>
      </c>
      <c r="HJ573" s="633" t="str">
        <f t="shared" si="1535"/>
        <v>grey</v>
      </c>
      <c r="HK573" s="633" t="str">
        <f t="shared" si="1535"/>
        <v>grey</v>
      </c>
      <c r="HL573" s="633" t="str">
        <f t="shared" si="1535"/>
        <v>grey</v>
      </c>
      <c r="HM573" s="633" t="str">
        <f t="shared" si="1535"/>
        <v>grey</v>
      </c>
      <c r="HN573" s="633" t="str">
        <f t="shared" si="1535"/>
        <v>grey</v>
      </c>
      <c r="HO573" s="633" t="str">
        <f t="shared" si="1535"/>
        <v>grey</v>
      </c>
      <c r="HP573" s="633" t="str">
        <f t="shared" si="1535"/>
        <v>grey</v>
      </c>
      <c r="HQ573" s="633" t="str">
        <f t="shared" si="1535"/>
        <v>grey</v>
      </c>
      <c r="HR573" s="633" t="str">
        <f t="shared" si="1535"/>
        <v>grey</v>
      </c>
      <c r="HS573" s="1162" t="str">
        <f t="shared" ref="HS573" si="1536">IF($GG573="grey","grey",IF(BC573="","",IF(COUNTIF($CV$6:$CV$7,BC573)&gt;0,"","red")))</f>
        <v>grey</v>
      </c>
      <c r="HT573" s="1151" t="str">
        <f t="shared" ref="HT573:HU573" si="1537">IF($GG573="grey","grey","")</f>
        <v>grey</v>
      </c>
      <c r="HU573" s="1160" t="str">
        <f t="shared" si="1537"/>
        <v>grey</v>
      </c>
    </row>
    <row r="574" spans="2:229">
      <c r="B574" s="1186" t="s">
        <v>315</v>
      </c>
      <c r="C574" s="1187"/>
      <c r="D574" s="1186" t="s">
        <v>316</v>
      </c>
      <c r="E574" s="1187"/>
      <c r="F574" s="1186" t="s">
        <v>317</v>
      </c>
      <c r="G574" s="1187"/>
      <c r="H574" s="1186" t="s">
        <v>318</v>
      </c>
      <c r="I574" s="1187"/>
      <c r="J574" s="1186" t="s">
        <v>319</v>
      </c>
      <c r="K574" s="1187"/>
      <c r="L574" s="1186" t="s">
        <v>320</v>
      </c>
      <c r="M574" s="1187"/>
      <c r="O574" s="1152"/>
      <c r="P574" s="1152"/>
      <c r="Q574" s="1161"/>
      <c r="R574" s="1152"/>
      <c r="S574" s="635" t="s">
        <v>643</v>
      </c>
      <c r="T574" s="635" t="s">
        <v>643</v>
      </c>
      <c r="U574" s="635" t="s">
        <v>643</v>
      </c>
      <c r="V574" s="635" t="s">
        <v>643</v>
      </c>
      <c r="W574" s="635" t="s">
        <v>643</v>
      </c>
      <c r="X574" s="635" t="s">
        <v>643</v>
      </c>
      <c r="Y574" s="635" t="s">
        <v>643</v>
      </c>
      <c r="Z574" s="635" t="s">
        <v>643</v>
      </c>
      <c r="AA574" s="635" t="s">
        <v>643</v>
      </c>
      <c r="AB574" s="635" t="s">
        <v>643</v>
      </c>
      <c r="AC574" s="635" t="s">
        <v>643</v>
      </c>
      <c r="AD574" s="635" t="s">
        <v>643</v>
      </c>
      <c r="AE574" s="635" t="s">
        <v>643</v>
      </c>
      <c r="AF574" s="635" t="s">
        <v>643</v>
      </c>
      <c r="AG574" s="635" t="s">
        <v>643</v>
      </c>
      <c r="AH574" s="635" t="s">
        <v>643</v>
      </c>
      <c r="AI574" s="635" t="s">
        <v>643</v>
      </c>
      <c r="AJ574" s="635" t="s">
        <v>643</v>
      </c>
      <c r="AK574" s="635" t="s">
        <v>643</v>
      </c>
      <c r="AL574" s="635" t="s">
        <v>643</v>
      </c>
      <c r="AM574" s="635" t="s">
        <v>643</v>
      </c>
      <c r="AN574" s="635" t="s">
        <v>643</v>
      </c>
      <c r="AO574" s="635" t="s">
        <v>643</v>
      </c>
      <c r="AP574" s="635" t="s">
        <v>643</v>
      </c>
      <c r="AQ574" s="635" t="s">
        <v>643</v>
      </c>
      <c r="AR574" s="635" t="s">
        <v>643</v>
      </c>
      <c r="AS574" s="635" t="s">
        <v>643</v>
      </c>
      <c r="AT574" s="635" t="s">
        <v>643</v>
      </c>
      <c r="AU574" s="635" t="s">
        <v>643</v>
      </c>
      <c r="AV574" s="635" t="s">
        <v>643</v>
      </c>
      <c r="AW574" s="635" t="s">
        <v>643</v>
      </c>
      <c r="AX574" s="635" t="s">
        <v>643</v>
      </c>
      <c r="AY574" s="635" t="s">
        <v>643</v>
      </c>
      <c r="AZ574" s="635" t="s">
        <v>643</v>
      </c>
      <c r="BA574" s="635" t="s">
        <v>643</v>
      </c>
      <c r="BB574" s="635" t="s">
        <v>643</v>
      </c>
      <c r="BC574" s="1179"/>
      <c r="BD574" s="1152"/>
      <c r="BE574" s="1181"/>
      <c r="BQ574" s="52"/>
      <c r="BS574" s="52"/>
      <c r="BU574" s="52"/>
      <c r="BV574" s="50"/>
      <c r="BW574" s="52"/>
      <c r="BY574" s="52"/>
      <c r="CA574" s="52"/>
      <c r="CC574" s="52"/>
      <c r="CE574" s="52"/>
      <c r="CG574" s="52"/>
      <c r="CH574" s="50"/>
      <c r="CI574" s="52"/>
      <c r="CK574" s="52"/>
      <c r="CM574" s="52"/>
      <c r="DA574" s="1166" t="str">
        <f>IFERROR(IF(COUNT(Q553:Q578)&gt;0,IF($DN552&lt;36,"grey",B574),"grey"),B574)</f>
        <v>grey</v>
      </c>
      <c r="DB574" s="1167"/>
      <c r="DC574" s="1166" t="str">
        <f>IFERROR(IF(COUNT(Q553:Q578)&gt;0,IF($DN552&lt;36,"grey",D574),"grey"),D574)</f>
        <v>grey</v>
      </c>
      <c r="DD574" s="1167"/>
      <c r="DE574" s="1166" t="str">
        <f>IFERROR(IF(COUNT(Q553:Q578)&gt;0,IF($DN552&lt;36,"grey",F574),"grey"),F574)</f>
        <v>grey</v>
      </c>
      <c r="DF574" s="1167"/>
      <c r="DG574" s="1166" t="str">
        <f>IFERROR(IF(COUNT(Q553:Q578)&gt;0,IF($DN552&lt;36,"grey",H574),"grey"),H574)</f>
        <v>grey</v>
      </c>
      <c r="DH574" s="1167"/>
      <c r="DI574" s="1166" t="str">
        <f>IFERROR(IF(COUNT(Q553:Q578)&gt;0,IF($DN552&lt;36,"grey",J574),"grey"),J574)</f>
        <v>grey</v>
      </c>
      <c r="DJ574" s="1167"/>
      <c r="DK574" s="1166" t="str">
        <f>IFERROR(IF(COUNT(Q553:Q578)&gt;0,IF($DN552&lt;36,"grey",L574),"grey"),L574)</f>
        <v>grey</v>
      </c>
      <c r="DL574" s="1167"/>
      <c r="DM574" s="22" t="str">
        <f>IFERROR(INDEX(内線情報!$BL$5:$BL$41,MATCH(R574,内線情報!$AI$5:$AI$43,0),1),"")</f>
        <v/>
      </c>
      <c r="DS574" s="1141"/>
      <c r="DV574" s="1166"/>
      <c r="DW574" s="1167"/>
      <c r="DX574" s="1166"/>
      <c r="DY574" s="1167"/>
      <c r="DZ574" s="1166"/>
      <c r="EA574" s="1167"/>
      <c r="EB574" s="1166"/>
      <c r="EC574" s="1167"/>
      <c r="ED574" s="1166"/>
      <c r="EE574" s="1167"/>
      <c r="EF574" s="1166"/>
      <c r="EG574" s="1167"/>
      <c r="ET574" s="1166"/>
      <c r="EU574" s="1167"/>
      <c r="EV574" s="1166"/>
      <c r="EW574" s="1167"/>
      <c r="EX574" s="1166"/>
      <c r="EY574" s="1167"/>
      <c r="EZ574" s="1166"/>
      <c r="FA574" s="1167"/>
      <c r="FB574" s="1166"/>
      <c r="FC574" s="1167"/>
      <c r="FD574" s="1166"/>
      <c r="FE574" s="1167"/>
      <c r="FF574" s="420"/>
      <c r="FG574" s="420"/>
      <c r="FH574" s="420"/>
      <c r="FI574" s="420"/>
      <c r="FJ574" s="420"/>
      <c r="FK574" s="420"/>
      <c r="FL574" s="420"/>
      <c r="FM574" s="420"/>
      <c r="FN574" s="420"/>
      <c r="FO574" s="420"/>
      <c r="FP574" s="420"/>
      <c r="FQ574" s="420"/>
      <c r="FR574" s="1166"/>
      <c r="FS574" s="1167"/>
      <c r="FT574" s="1166"/>
      <c r="FU574" s="1167"/>
      <c r="FV574" s="1166"/>
      <c r="FW574" s="1167"/>
      <c r="FX574" s="1166"/>
      <c r="FY574" s="1167"/>
      <c r="FZ574" s="1166"/>
      <c r="GA574" s="1167"/>
      <c r="GB574" s="1166"/>
      <c r="GC574" s="1167"/>
      <c r="GE574" s="1152"/>
      <c r="GF574" s="1152"/>
      <c r="GG574" s="1161"/>
      <c r="GH574" s="1152"/>
      <c r="GI574" s="633" t="str">
        <f t="shared" ref="GI574:HR574" si="1538">IF(GI550="grey","grey",IF($GG573="grey","grey",IF(S574="","yellow",IF(COUNTIF($CW$6:$CW$7,S574)&gt;0,"","red"))))</f>
        <v>grey</v>
      </c>
      <c r="GJ574" s="633" t="str">
        <f t="shared" si="1538"/>
        <v>grey</v>
      </c>
      <c r="GK574" s="633" t="str">
        <f t="shared" si="1538"/>
        <v>grey</v>
      </c>
      <c r="GL574" s="633" t="str">
        <f t="shared" si="1538"/>
        <v>grey</v>
      </c>
      <c r="GM574" s="633" t="str">
        <f t="shared" si="1538"/>
        <v>grey</v>
      </c>
      <c r="GN574" s="633" t="str">
        <f t="shared" si="1538"/>
        <v>grey</v>
      </c>
      <c r="GO574" s="633" t="str">
        <f t="shared" si="1538"/>
        <v>grey</v>
      </c>
      <c r="GP574" s="633" t="str">
        <f t="shared" si="1538"/>
        <v>grey</v>
      </c>
      <c r="GQ574" s="633" t="str">
        <f t="shared" si="1538"/>
        <v>grey</v>
      </c>
      <c r="GR574" s="633" t="str">
        <f t="shared" si="1538"/>
        <v>grey</v>
      </c>
      <c r="GS574" s="633" t="str">
        <f t="shared" si="1538"/>
        <v>grey</v>
      </c>
      <c r="GT574" s="633" t="str">
        <f t="shared" si="1538"/>
        <v>grey</v>
      </c>
      <c r="GU574" s="633" t="str">
        <f t="shared" si="1538"/>
        <v>grey</v>
      </c>
      <c r="GV574" s="633" t="str">
        <f t="shared" si="1538"/>
        <v>grey</v>
      </c>
      <c r="GW574" s="633" t="str">
        <f t="shared" si="1538"/>
        <v>grey</v>
      </c>
      <c r="GX574" s="633" t="str">
        <f t="shared" si="1538"/>
        <v>grey</v>
      </c>
      <c r="GY574" s="633" t="str">
        <f t="shared" si="1538"/>
        <v>grey</v>
      </c>
      <c r="GZ574" s="633" t="str">
        <f t="shared" si="1538"/>
        <v>grey</v>
      </c>
      <c r="HA574" s="633" t="str">
        <f t="shared" si="1538"/>
        <v>grey</v>
      </c>
      <c r="HB574" s="633" t="str">
        <f t="shared" si="1538"/>
        <v>grey</v>
      </c>
      <c r="HC574" s="633" t="str">
        <f t="shared" si="1538"/>
        <v>grey</v>
      </c>
      <c r="HD574" s="633" t="str">
        <f t="shared" si="1538"/>
        <v>grey</v>
      </c>
      <c r="HE574" s="633" t="str">
        <f t="shared" si="1538"/>
        <v>grey</v>
      </c>
      <c r="HF574" s="633" t="str">
        <f t="shared" si="1538"/>
        <v>grey</v>
      </c>
      <c r="HG574" s="633" t="str">
        <f t="shared" si="1538"/>
        <v>grey</v>
      </c>
      <c r="HH574" s="633" t="str">
        <f t="shared" si="1538"/>
        <v>grey</v>
      </c>
      <c r="HI574" s="633" t="str">
        <f t="shared" si="1538"/>
        <v>grey</v>
      </c>
      <c r="HJ574" s="633" t="str">
        <f t="shared" si="1538"/>
        <v>grey</v>
      </c>
      <c r="HK574" s="633" t="str">
        <f t="shared" si="1538"/>
        <v>grey</v>
      </c>
      <c r="HL574" s="633" t="str">
        <f t="shared" si="1538"/>
        <v>grey</v>
      </c>
      <c r="HM574" s="633" t="str">
        <f t="shared" si="1538"/>
        <v>grey</v>
      </c>
      <c r="HN574" s="633" t="str">
        <f t="shared" si="1538"/>
        <v>grey</v>
      </c>
      <c r="HO574" s="633" t="str">
        <f t="shared" si="1538"/>
        <v>grey</v>
      </c>
      <c r="HP574" s="633" t="str">
        <f t="shared" si="1538"/>
        <v>grey</v>
      </c>
      <c r="HQ574" s="633" t="str">
        <f t="shared" si="1538"/>
        <v>grey</v>
      </c>
      <c r="HR574" s="633" t="str">
        <f t="shared" si="1538"/>
        <v>grey</v>
      </c>
      <c r="HS574" s="1163"/>
      <c r="HT574" s="1152"/>
      <c r="HU574" s="1161"/>
    </row>
    <row r="575" spans="2:229">
      <c r="B575" s="34" t="s">
        <v>57</v>
      </c>
      <c r="C575" s="35"/>
      <c r="D575" s="34" t="s">
        <v>57</v>
      </c>
      <c r="E575" s="35"/>
      <c r="F575" s="34" t="s">
        <v>57</v>
      </c>
      <c r="G575" s="35"/>
      <c r="H575" s="34" t="s">
        <v>57</v>
      </c>
      <c r="I575" s="35"/>
      <c r="J575" s="34" t="s">
        <v>57</v>
      </c>
      <c r="K575" s="35"/>
      <c r="L575" s="34" t="s">
        <v>331</v>
      </c>
      <c r="M575" s="35"/>
      <c r="O575" s="1151">
        <v>12</v>
      </c>
      <c r="P575" s="1151" t="str">
        <f>IFERROR(INDEX(内線情報!$C$5:$C$54,MATCH($Q575,内線情報!$B$5:$B$54,0)),"")&amp;""</f>
        <v/>
      </c>
      <c r="Q575" s="1160"/>
      <c r="R575" s="1151" t="str">
        <f>IFERROR(INDEX(内線情報!$D$5:$D$54,MATCH($Q575,内線情報!$B$5:$B$54,0)),"")&amp;""</f>
        <v/>
      </c>
      <c r="S575" s="634" t="s">
        <v>643</v>
      </c>
      <c r="T575" s="634" t="s">
        <v>643</v>
      </c>
      <c r="U575" s="634" t="s">
        <v>643</v>
      </c>
      <c r="V575" s="634" t="s">
        <v>643</v>
      </c>
      <c r="W575" s="634" t="s">
        <v>643</v>
      </c>
      <c r="X575" s="634" t="s">
        <v>643</v>
      </c>
      <c r="Y575" s="634" t="s">
        <v>643</v>
      </c>
      <c r="Z575" s="634" t="s">
        <v>643</v>
      </c>
      <c r="AA575" s="634" t="s">
        <v>643</v>
      </c>
      <c r="AB575" s="634" t="s">
        <v>643</v>
      </c>
      <c r="AC575" s="634" t="s">
        <v>643</v>
      </c>
      <c r="AD575" s="634" t="s">
        <v>643</v>
      </c>
      <c r="AE575" s="634" t="s">
        <v>643</v>
      </c>
      <c r="AF575" s="634" t="s">
        <v>643</v>
      </c>
      <c r="AG575" s="634" t="s">
        <v>643</v>
      </c>
      <c r="AH575" s="634" t="s">
        <v>643</v>
      </c>
      <c r="AI575" s="634" t="s">
        <v>643</v>
      </c>
      <c r="AJ575" s="634" t="s">
        <v>643</v>
      </c>
      <c r="AK575" s="634" t="s">
        <v>643</v>
      </c>
      <c r="AL575" s="634" t="s">
        <v>643</v>
      </c>
      <c r="AM575" s="634" t="s">
        <v>643</v>
      </c>
      <c r="AN575" s="634" t="s">
        <v>643</v>
      </c>
      <c r="AO575" s="634" t="s">
        <v>643</v>
      </c>
      <c r="AP575" s="634" t="s">
        <v>643</v>
      </c>
      <c r="AQ575" s="634" t="s">
        <v>643</v>
      </c>
      <c r="AR575" s="634" t="s">
        <v>643</v>
      </c>
      <c r="AS575" s="634" t="s">
        <v>643</v>
      </c>
      <c r="AT575" s="634" t="s">
        <v>643</v>
      </c>
      <c r="AU575" s="634" t="s">
        <v>643</v>
      </c>
      <c r="AV575" s="634" t="s">
        <v>643</v>
      </c>
      <c r="AW575" s="634" t="s">
        <v>643</v>
      </c>
      <c r="AX575" s="634" t="s">
        <v>643</v>
      </c>
      <c r="AY575" s="634" t="s">
        <v>643</v>
      </c>
      <c r="AZ575" s="634" t="s">
        <v>643</v>
      </c>
      <c r="BA575" s="634" t="s">
        <v>643</v>
      </c>
      <c r="BB575" s="634" t="s">
        <v>643</v>
      </c>
      <c r="BC575" s="1178" t="s">
        <v>643</v>
      </c>
      <c r="BD575" s="1151" t="str">
        <f>IFERROR(IF(Q575="","",IF(ISBLANK(INDEX(内線情報!$G$5:$G$54,Q575)),1,DS575)),"")&amp;""</f>
        <v/>
      </c>
      <c r="BE575" s="1180"/>
      <c r="BU575" s="50"/>
      <c r="BV575" s="50"/>
      <c r="BW575" s="50"/>
      <c r="CG575" s="50"/>
      <c r="CH575" s="50"/>
      <c r="CI575" s="50"/>
      <c r="DA575" s="34" t="str">
        <f>IF(DA574="grey","grey",IF(B575="","yellow",IF(COUNTIF($BG$6:$BG$39,B575)&gt;0,"","red")))</f>
        <v>grey</v>
      </c>
      <c r="DB575" s="35" t="str">
        <f ca="1">IF(DA574="grey","grey",IFERROR(IF(COUNTIF(INDIRECT(B575),SUBSTITUTE(C575,"*","~")),EU575,"red"),IF(AND(C575&lt;&gt;$BG$7,C575&lt;&gt;$BG$8,C575&lt;&gt;$BG$9,C575&lt;&gt;$BG$10,C575&lt;&gt;$BG$11,C575&lt;&gt;$BG$12,C575&lt;&gt;$BG$13),"grey",EU575)))</f>
        <v>grey</v>
      </c>
      <c r="DC575" s="34" t="str">
        <f>IF(DC574="grey","grey",IF(D575="","yellow",IF(COUNTIF($BG$6:$BG$39,D575)&gt;0,"","red")))</f>
        <v>grey</v>
      </c>
      <c r="DD575" s="35" t="str">
        <f ca="1">IF(DC574="grey","grey",IFERROR(IF(COUNTIF(INDIRECT(D575),SUBSTITUTE(E575,"*","~")),EW575,"red"),IF(AND(E575&lt;&gt;$BG$7,E575&lt;&gt;$BG$8,E575&lt;&gt;$BG$9,E575&lt;&gt;$BG$10,E575&lt;&gt;$BG$11,E575&lt;&gt;$BG$12,E575&lt;&gt;$BG$13),"grey",EW575)))</f>
        <v>grey</v>
      </c>
      <c r="DE575" s="34" t="str">
        <f>IF(DE574="grey","grey",IF(F575="","yellow",IF(COUNTIF($BG$6:$BG$39,F575)&gt;0,"","red")))</f>
        <v>grey</v>
      </c>
      <c r="DF575" s="35" t="str">
        <f ca="1">IF(DE574="grey","grey",IFERROR(IF(COUNTIF(INDIRECT(F575),SUBSTITUTE(G575,"*","~")),EY575,"red"),IF(AND(G575&lt;&gt;$BG$7,G575&lt;&gt;$BG$8,G575&lt;&gt;$BG$9,G575&lt;&gt;$BG$10,G575&lt;&gt;$BG$11,G575&lt;&gt;$BG$12,G575&lt;&gt;$BG$13),"grey",EY575)))</f>
        <v>grey</v>
      </c>
      <c r="DG575" s="34" t="str">
        <f>IF(DG574="grey","grey",IF(H575="","yellow",IF(COUNTIF($BG$6:$BG$39,H575)&gt;0,"","red")))</f>
        <v>grey</v>
      </c>
      <c r="DH575" s="35" t="str">
        <f ca="1">IF(DG574="grey","grey",IFERROR(IF(COUNTIF(INDIRECT(H575),SUBSTITUTE(I575,"*","~")),FA575,"red"),IF(AND(I575&lt;&gt;$BG$7,I575&lt;&gt;$BG$8,I575&lt;&gt;$BG$9,I575&lt;&gt;$BG$10,I575&lt;&gt;$BG$11,I575&lt;&gt;$BG$12,I575&lt;&gt;$BG$13),"grey",FA575)))</f>
        <v>grey</v>
      </c>
      <c r="DI575" s="34" t="str">
        <f>IF(DI574="grey","grey",IF(J575="","yellow",IF(COUNTIF($BG$6:$BG$39,J575)&gt;0,"","red")))</f>
        <v>grey</v>
      </c>
      <c r="DJ575" s="35" t="str">
        <f ca="1">IF(DI574="grey","grey",IFERROR(IF(COUNTIF(INDIRECT(J575),SUBSTITUTE(K575,"*","~")),FC575,"red"),IF(AND(K575&lt;&gt;$BG$7,K575&lt;&gt;$BG$8,K575&lt;&gt;$BG$9,K575&lt;&gt;$BG$10,K575&lt;&gt;$BG$11,K575&lt;&gt;$BG$12,K575&lt;&gt;$BG$13),"grey",FC575)))</f>
        <v>grey</v>
      </c>
      <c r="DK575" s="34" t="str">
        <f>IF(DK574="grey","grey",IF(L575="","yellow",IF(COUNTIF($BG$6:$BG$39,L575)&gt;0,"","red")))</f>
        <v>grey</v>
      </c>
      <c r="DL575" s="35" t="str">
        <f ca="1">IF(DK574="grey","grey",IFERROR(IF(COUNTIF(INDIRECT(L575),SUBSTITUTE(M575,"*","~")),FE575,"red"),IF(AND(M575&lt;&gt;$BG$7,M575&lt;&gt;$BG$8,M575&lt;&gt;$BG$9,M575&lt;&gt;$BG$10,M575&lt;&gt;$BG$11,M575&lt;&gt;$BG$12,M575&lt;&gt;$BG$13),"grey",FE575)))</f>
        <v>grey</v>
      </c>
      <c r="DM575" s="22" t="str">
        <f>IFERROR(INDEX(内線情報!$BL$5:$BL$41,MATCH(R575,内線情報!$AI$5:$AI$43,0),1),"")</f>
        <v/>
      </c>
      <c r="DS575" s="1141" t="e">
        <f>INDEX(内線情報!$G$5:$G$54,MATCH(Q575,DK,0))</f>
        <v>#N/A</v>
      </c>
      <c r="DV575" s="34" t="str">
        <f>CONCATENATE(B575,C575)</f>
        <v>未使用</v>
      </c>
      <c r="DW575" s="35"/>
      <c r="DX575" s="34" t="str">
        <f>CONCATENATE(D575,E575)</f>
        <v>未使用</v>
      </c>
      <c r="DY575" s="35"/>
      <c r="DZ575" s="34" t="str">
        <f>CONCATENATE(F575,G575)</f>
        <v>未使用</v>
      </c>
      <c r="EA575" s="35"/>
      <c r="EB575" s="34" t="str">
        <f>CONCATENATE(H575,I575)</f>
        <v>未使用</v>
      </c>
      <c r="EC575" s="35"/>
      <c r="ED575" s="34" t="str">
        <f>CONCATENATE(J575,K575)</f>
        <v>未使用</v>
      </c>
      <c r="EE575" s="35"/>
      <c r="EF575" s="34" t="str">
        <f>CONCATENATE(L575,M575)</f>
        <v>未使用</v>
      </c>
      <c r="EG575" s="35"/>
      <c r="EH575" s="22">
        <f>COUNTIF($DV$6:$EG$34,DV575)</f>
        <v>18</v>
      </c>
      <c r="EJ575" s="22">
        <f>COUNTIF($DV$6:$EG$34,DX575)</f>
        <v>18</v>
      </c>
      <c r="EL575" s="22">
        <f>COUNTIF($DV$6:$EG$34,DZ575)</f>
        <v>18</v>
      </c>
      <c r="EN575" s="22">
        <f>COUNTIF($DV$6:$EG$34,EB575)</f>
        <v>18</v>
      </c>
      <c r="EP575" s="22">
        <f>COUNTIF($DV$6:$EG$34,ED575)</f>
        <v>18</v>
      </c>
      <c r="ER575" s="22">
        <f>COUNTIF($DV$6:$EG$34,EF575)</f>
        <v>18</v>
      </c>
      <c r="ET575" s="34" t="str">
        <f>IF(DV575="未使用","",IF(EH575&lt;2,"","red"))</f>
        <v/>
      </c>
      <c r="EU575" s="35" t="str">
        <f>IF(B575="ボックスキー","",IF(C575="","red",FS575))</f>
        <v>red</v>
      </c>
      <c r="EV575" s="34" t="str">
        <f>IF(DX575="未使用","",IF(EJ575&lt;2,"","red"))</f>
        <v/>
      </c>
      <c r="EW575" s="35" t="str">
        <f>IF(D575="ボックスキー","",IF(E575="","red",FU575))</f>
        <v>red</v>
      </c>
      <c r="EX575" s="34" t="str">
        <f>IF(DZ575="未使用","",IF(EL575&lt;2,"","red"))</f>
        <v/>
      </c>
      <c r="EY575" s="35" t="str">
        <f>IF(F575="ボックスキー","",IF(G575="","red",FW575))</f>
        <v>red</v>
      </c>
      <c r="EZ575" s="34" t="str">
        <f>IF(EB575="未使用","",IF(EN575&lt;2,"","red"))</f>
        <v/>
      </c>
      <c r="FA575" s="35" t="str">
        <f>IF(H575="ボックスキー","",IF(I575="","red",FY575))</f>
        <v>red</v>
      </c>
      <c r="FB575" s="34" t="str">
        <f>IF(ED575="未使用","",IF(EP575&lt;2,"","red"))</f>
        <v/>
      </c>
      <c r="FC575" s="35" t="str">
        <f>IF(J575="ボックスキー","",IF(K575="","red",GA575))</f>
        <v>red</v>
      </c>
      <c r="FD575" s="34" t="str">
        <f>IF(EF575="未使用","",IF(ER575&lt;2,"","red"))</f>
        <v/>
      </c>
      <c r="FE575" s="35" t="str">
        <f>IF(L575="ボックスキー","",IF(M575="","red",GC575))</f>
        <v>red</v>
      </c>
      <c r="FF575" s="419"/>
      <c r="FG575" s="419"/>
      <c r="FH575" s="419"/>
      <c r="FI575" s="419"/>
      <c r="FJ575" s="419"/>
      <c r="FK575" s="419"/>
      <c r="FL575" s="419"/>
      <c r="FM575" s="419"/>
      <c r="FN575" s="419"/>
      <c r="FO575" s="419"/>
      <c r="FP575" s="419"/>
      <c r="FQ575" s="419"/>
      <c r="FR575" s="34"/>
      <c r="FS575" s="35" t="str">
        <f>IF(B575=$FG$6,INDEX($FG$7:$FG$18,C575),IF(B575=$FH$6,INDEX($FH$7:$FH$12,C575),IF(B575=$FI$6,INDEX($FI$7:$FI$18,C575),IF(B575=$FJ$6,INDEX($FJ$7:$FJ$56,C575),"none"))))</f>
        <v>none</v>
      </c>
      <c r="FT575" s="34"/>
      <c r="FU575" s="35" t="str">
        <f>IF(D575=$FG$6,INDEX($FG$7:$FG$18,E575),IF(D575=$FH$6,INDEX($FH$7:$FH$12,E575),IF(D575=$FI$6,INDEX($FI$7:$FI$18,E575),IF(D575=$FJ$6,INDEX($FJ$7:$FJ$56,E575),"none"))))</f>
        <v>none</v>
      </c>
      <c r="FV575" s="34"/>
      <c r="FW575" s="35" t="str">
        <f>IF(F575=$FG$6,INDEX($FG$7:$FG$18,G575),IF(F575=$FH$6,INDEX($FH$7:$FH$12,G575),IF(F575=$FI$6,INDEX($FI$7:$FI$18,G575),IF(F575=$FJ$6,INDEX($FJ$7:$FJ$56,G575),"none"))))</f>
        <v>none</v>
      </c>
      <c r="FX575" s="34"/>
      <c r="FY575" s="35" t="str">
        <f>IF(H575=$FG$6,INDEX($FG$7:$FG$18,I575),IF(H575=$FH$6,INDEX($FH$7:$FH$12,I575),IF(H575=$FI$6,INDEX($FI$7:$FI$18,I575),IF(H575=$FJ$6,INDEX($FJ$7:$FJ$56,I575),"none"))))</f>
        <v>none</v>
      </c>
      <c r="FZ575" s="34"/>
      <c r="GA575" s="35" t="str">
        <f>IF(J575=$FG$6,INDEX($FG$7:$FG$18,K575),IF(J575=$FH$6,INDEX($FH$7:$FH$12,K575),IF(J575=$FI$6,INDEX($FI$7:$FI$18,K575),IF(J575=$FJ$6,INDEX($FJ$7:$FJ$56,K575),"none"))))</f>
        <v>none</v>
      </c>
      <c r="GB575" s="34"/>
      <c r="GC575" s="35" t="str">
        <f>IF(L575=$FG$6,INDEX($FG$7:$FG$18,M575),IF(L575=$FH$6,INDEX($FH$7:$FH$12,M575),IF(L575=$FI$6,INDEX($FI$7:$FI$18,M575),IF(L575=$FJ$6,INDEX($FJ$7:$FJ$56,M575),"none"))))</f>
        <v>none</v>
      </c>
      <c r="GE575" s="1151" t="str">
        <f>IF($GF575="grey","grey","")</f>
        <v>grey</v>
      </c>
      <c r="GF575" s="1151" t="str">
        <f>IF($GG575="grey","grey","")</f>
        <v>grey</v>
      </c>
      <c r="GG575" s="1160" t="str">
        <f>IF(Q575="","grey",IF(COUNTIF(Q:Q,Q575)&gt;1,"red",IF(COUNTIF(_DK,Q575)&gt;0,"","red")))</f>
        <v>grey</v>
      </c>
      <c r="GH575" s="1151" t="str">
        <f>IF($GF575="grey","grey","")</f>
        <v>grey</v>
      </c>
      <c r="GI575" s="633" t="str">
        <f t="shared" ref="GI575:HR575" si="1539">IF(GI550="grey","grey",IF($GG575="grey","grey",IF(S575="","yellow",IF(COUNTIF($CT$6:$CT$21,S575)&gt;0,"","red"))))</f>
        <v>grey</v>
      </c>
      <c r="GJ575" s="633" t="str">
        <f t="shared" si="1539"/>
        <v>grey</v>
      </c>
      <c r="GK575" s="633" t="str">
        <f t="shared" si="1539"/>
        <v>grey</v>
      </c>
      <c r="GL575" s="633" t="str">
        <f t="shared" si="1539"/>
        <v>grey</v>
      </c>
      <c r="GM575" s="633" t="str">
        <f t="shared" si="1539"/>
        <v>grey</v>
      </c>
      <c r="GN575" s="633" t="str">
        <f t="shared" si="1539"/>
        <v>grey</v>
      </c>
      <c r="GO575" s="633" t="str">
        <f t="shared" si="1539"/>
        <v>grey</v>
      </c>
      <c r="GP575" s="633" t="str">
        <f t="shared" si="1539"/>
        <v>grey</v>
      </c>
      <c r="GQ575" s="633" t="str">
        <f t="shared" si="1539"/>
        <v>grey</v>
      </c>
      <c r="GR575" s="633" t="str">
        <f t="shared" si="1539"/>
        <v>grey</v>
      </c>
      <c r="GS575" s="633" t="str">
        <f t="shared" si="1539"/>
        <v>grey</v>
      </c>
      <c r="GT575" s="633" t="str">
        <f t="shared" si="1539"/>
        <v>grey</v>
      </c>
      <c r="GU575" s="633" t="str">
        <f t="shared" si="1539"/>
        <v>grey</v>
      </c>
      <c r="GV575" s="633" t="str">
        <f t="shared" si="1539"/>
        <v>grey</v>
      </c>
      <c r="GW575" s="633" t="str">
        <f t="shared" si="1539"/>
        <v>grey</v>
      </c>
      <c r="GX575" s="633" t="str">
        <f t="shared" si="1539"/>
        <v>grey</v>
      </c>
      <c r="GY575" s="633" t="str">
        <f t="shared" si="1539"/>
        <v>grey</v>
      </c>
      <c r="GZ575" s="633" t="str">
        <f t="shared" si="1539"/>
        <v>grey</v>
      </c>
      <c r="HA575" s="633" t="str">
        <f t="shared" si="1539"/>
        <v>grey</v>
      </c>
      <c r="HB575" s="633" t="str">
        <f t="shared" si="1539"/>
        <v>grey</v>
      </c>
      <c r="HC575" s="633" t="str">
        <f t="shared" si="1539"/>
        <v>grey</v>
      </c>
      <c r="HD575" s="633" t="str">
        <f t="shared" si="1539"/>
        <v>grey</v>
      </c>
      <c r="HE575" s="633" t="str">
        <f t="shared" si="1539"/>
        <v>grey</v>
      </c>
      <c r="HF575" s="633" t="str">
        <f t="shared" si="1539"/>
        <v>grey</v>
      </c>
      <c r="HG575" s="633" t="str">
        <f t="shared" si="1539"/>
        <v>grey</v>
      </c>
      <c r="HH575" s="633" t="str">
        <f t="shared" si="1539"/>
        <v>grey</v>
      </c>
      <c r="HI575" s="633" t="str">
        <f t="shared" si="1539"/>
        <v>grey</v>
      </c>
      <c r="HJ575" s="633" t="str">
        <f t="shared" si="1539"/>
        <v>grey</v>
      </c>
      <c r="HK575" s="633" t="str">
        <f t="shared" si="1539"/>
        <v>grey</v>
      </c>
      <c r="HL575" s="633" t="str">
        <f t="shared" si="1539"/>
        <v>grey</v>
      </c>
      <c r="HM575" s="633" t="str">
        <f t="shared" si="1539"/>
        <v>grey</v>
      </c>
      <c r="HN575" s="633" t="str">
        <f t="shared" si="1539"/>
        <v>grey</v>
      </c>
      <c r="HO575" s="633" t="str">
        <f t="shared" si="1539"/>
        <v>grey</v>
      </c>
      <c r="HP575" s="633" t="str">
        <f t="shared" si="1539"/>
        <v>grey</v>
      </c>
      <c r="HQ575" s="633" t="str">
        <f t="shared" si="1539"/>
        <v>grey</v>
      </c>
      <c r="HR575" s="633" t="str">
        <f t="shared" si="1539"/>
        <v>grey</v>
      </c>
      <c r="HS575" s="1162" t="str">
        <f t="shared" ref="HS575" si="1540">IF($GG575="grey","grey",IF(BC575="","",IF(COUNTIF($CV$6:$CV$7,BC575)&gt;0,"","red")))</f>
        <v>grey</v>
      </c>
      <c r="HT575" s="1151" t="str">
        <f t="shared" ref="HT575:HU575" si="1541">IF($GG575="grey","grey","")</f>
        <v>grey</v>
      </c>
      <c r="HU575" s="1160" t="str">
        <f t="shared" si="1541"/>
        <v>grey</v>
      </c>
    </row>
    <row r="576" spans="2:229">
      <c r="B576" s="1175" t="str">
        <f>IFERROR(INDEX($DV:$DV,ROW()),"")&amp;""</f>
        <v/>
      </c>
      <c r="C576" s="1176"/>
      <c r="D576" s="1177" t="str">
        <f>IFERROR(INDEX($DX:$DX,ROW()),"")&amp;""</f>
        <v/>
      </c>
      <c r="E576" s="1176"/>
      <c r="F576" s="1175" t="str">
        <f>IFERROR(INDEX($DZ:$DZ,ROW()),"")&amp;""</f>
        <v/>
      </c>
      <c r="G576" s="1176"/>
      <c r="H576" s="1175" t="str">
        <f>IFERROR(INDEX($EB:$EB,ROW()),"")&amp;""</f>
        <v/>
      </c>
      <c r="I576" s="1176"/>
      <c r="J576" s="1175" t="str">
        <f>IFERROR(INDEX($ED:$ED,ROW()),"")&amp;""</f>
        <v/>
      </c>
      <c r="K576" s="1176"/>
      <c r="L576" s="1175" t="str">
        <f>IFERROR(INDEX($EF:$EF,ROW()),"")&amp;""</f>
        <v/>
      </c>
      <c r="M576" s="1176"/>
      <c r="O576" s="1152"/>
      <c r="P576" s="1152"/>
      <c r="Q576" s="1161"/>
      <c r="R576" s="1152"/>
      <c r="S576" s="635" t="s">
        <v>643</v>
      </c>
      <c r="T576" s="635" t="s">
        <v>643</v>
      </c>
      <c r="U576" s="635" t="s">
        <v>643</v>
      </c>
      <c r="V576" s="635" t="s">
        <v>643</v>
      </c>
      <c r="W576" s="635" t="s">
        <v>643</v>
      </c>
      <c r="X576" s="635" t="s">
        <v>643</v>
      </c>
      <c r="Y576" s="635" t="s">
        <v>643</v>
      </c>
      <c r="Z576" s="635" t="s">
        <v>643</v>
      </c>
      <c r="AA576" s="635" t="s">
        <v>643</v>
      </c>
      <c r="AB576" s="635" t="s">
        <v>643</v>
      </c>
      <c r="AC576" s="635" t="s">
        <v>643</v>
      </c>
      <c r="AD576" s="635" t="s">
        <v>643</v>
      </c>
      <c r="AE576" s="635" t="s">
        <v>643</v>
      </c>
      <c r="AF576" s="635" t="s">
        <v>643</v>
      </c>
      <c r="AG576" s="635" t="s">
        <v>643</v>
      </c>
      <c r="AH576" s="635" t="s">
        <v>643</v>
      </c>
      <c r="AI576" s="635" t="s">
        <v>643</v>
      </c>
      <c r="AJ576" s="635" t="s">
        <v>643</v>
      </c>
      <c r="AK576" s="635" t="s">
        <v>643</v>
      </c>
      <c r="AL576" s="635" t="s">
        <v>643</v>
      </c>
      <c r="AM576" s="635" t="s">
        <v>643</v>
      </c>
      <c r="AN576" s="635" t="s">
        <v>643</v>
      </c>
      <c r="AO576" s="635" t="s">
        <v>643</v>
      </c>
      <c r="AP576" s="635" t="s">
        <v>643</v>
      </c>
      <c r="AQ576" s="635" t="s">
        <v>643</v>
      </c>
      <c r="AR576" s="635" t="s">
        <v>643</v>
      </c>
      <c r="AS576" s="635" t="s">
        <v>643</v>
      </c>
      <c r="AT576" s="635" t="s">
        <v>643</v>
      </c>
      <c r="AU576" s="635" t="s">
        <v>643</v>
      </c>
      <c r="AV576" s="635" t="s">
        <v>643</v>
      </c>
      <c r="AW576" s="635" t="s">
        <v>643</v>
      </c>
      <c r="AX576" s="635" t="s">
        <v>643</v>
      </c>
      <c r="AY576" s="635" t="s">
        <v>643</v>
      </c>
      <c r="AZ576" s="635" t="s">
        <v>643</v>
      </c>
      <c r="BA576" s="635" t="s">
        <v>643</v>
      </c>
      <c r="BB576" s="635" t="s">
        <v>643</v>
      </c>
      <c r="BC576" s="1179"/>
      <c r="BD576" s="1152"/>
      <c r="BE576" s="1181"/>
      <c r="BP576" s="50" t="e">
        <f>INDEX(番号!$CA$5:$CB$44,C575,2)</f>
        <v>#VALUE!</v>
      </c>
      <c r="BQ576" s="50" t="str">
        <f>IF(C575="","",IF(BP576="",INDEX(番号!$CA$44:$CB574,C575,2),BP576))</f>
        <v/>
      </c>
      <c r="BR576" s="50" t="e">
        <f>INDEX(番号!$CC$5:$CE$52,C575,3)</f>
        <v>#VALUE!</v>
      </c>
      <c r="BS576" s="50" t="str">
        <f>IF(C575="","",IF(BR576="0",INDEX(番号!$CC$5:$CE$52,C575,2),BR576))&amp;""</f>
        <v/>
      </c>
      <c r="BT576" s="50" t="e">
        <f>INDEX(番号!$CA$5:$CB$44,E575,2)</f>
        <v>#VALUE!</v>
      </c>
      <c r="BU576" s="50" t="str">
        <f>IF(E575="","",IF(BT576="",INDEX(番号!$CA$44:$CB574,E575,2),BT576))&amp;""</f>
        <v/>
      </c>
      <c r="BV576" s="50" t="e">
        <f>INDEX(番号!$CC$5:$CE$52,E575,3)</f>
        <v>#VALUE!</v>
      </c>
      <c r="BW576" s="50" t="str">
        <f>IF(E575="","",IF(BV576="0",INDEX(番号!$CC$5:$CE$52,E575,2),BV576))&amp;""</f>
        <v/>
      </c>
      <c r="BX576" s="50" t="e">
        <f>INDEX(番号!$CA$5:$CB$44,G575,2)</f>
        <v>#VALUE!</v>
      </c>
      <c r="BY576" s="50" t="str">
        <f>IF(G575="","",IF(BX576="",INDEX(番号!$CA$44:$CB574,G575,2),BX576))&amp;""</f>
        <v/>
      </c>
      <c r="BZ576" s="50" t="e">
        <f>INDEX(番号!$CC$5:$CE$52,G575,3)</f>
        <v>#VALUE!</v>
      </c>
      <c r="CA576" s="50" t="str">
        <f>IF(G575="","",IF(BZ576="0",INDEX(番号!$CC$5:$CE$52,G575,2),BZ576))&amp;""</f>
        <v/>
      </c>
      <c r="CB576" s="50" t="e">
        <f>INDEX(番号!$CA$5:$CB$44,I575,2)</f>
        <v>#VALUE!</v>
      </c>
      <c r="CC576" s="50" t="str">
        <f>IF(I575="","",IF(CB576="",INDEX(番号!$CA$44:$CB574,I575,2),CB576))&amp;""</f>
        <v/>
      </c>
      <c r="CD576" s="50" t="e">
        <f>INDEX(番号!$CC$5:$CE$52,I575,3)</f>
        <v>#VALUE!</v>
      </c>
      <c r="CE576" s="50" t="str">
        <f>IF(I575="","",IF(CD576="0",INDEX(番号!$CC$5:$CE$52,I575,2),CD576))&amp;""</f>
        <v/>
      </c>
      <c r="CF576" s="50" t="e">
        <f>INDEX(番号!$CA$5:$CB$44,K575,2)</f>
        <v>#VALUE!</v>
      </c>
      <c r="CG576" s="50" t="str">
        <f>IF(K575="","",IF(CF576="",INDEX(番号!$CA$5:$CB$44,K575,1),CF576))&amp;""</f>
        <v/>
      </c>
      <c r="CH576" s="50" t="e">
        <f>INDEX(番号!$CC$5:$CE$52,K575,3)</f>
        <v>#VALUE!</v>
      </c>
      <c r="CI576" s="50" t="str">
        <f>IF(K575="","",IF(CH576="0",INDEX(番号!$CC$5:$CE$52,K575,2),CH576))&amp;""</f>
        <v/>
      </c>
      <c r="CJ576" s="50" t="e">
        <f>INDEX(番号!$CA$5:$CB$44,M575,2)</f>
        <v>#VALUE!</v>
      </c>
      <c r="CK576" s="50" t="str">
        <f>IF(M575="","",IF(CJ576="",INDEX(番号!$CA$5:$CB$44,M575,1),CJ576))&amp;""</f>
        <v/>
      </c>
      <c r="CL576" s="50" t="e">
        <f>INDEX(番号!$CC$5:$CE$52,M575,3)</f>
        <v>#VALUE!</v>
      </c>
      <c r="CM576" s="50" t="str">
        <f>IF(M575="","",IF(CL576="0",INDEX(番号!$CC$5:$CE$52,M575,2),CL576))&amp;""</f>
        <v/>
      </c>
      <c r="DA576" s="1153" t="str">
        <f>IF(DA574="grey","grey","")</f>
        <v>grey</v>
      </c>
      <c r="DB576" s="1154"/>
      <c r="DC576" s="1153" t="str">
        <f>IF(DC574="grey","grey","")</f>
        <v>grey</v>
      </c>
      <c r="DD576" s="1154"/>
      <c r="DE576" s="1153" t="str">
        <f>IF(DE574="grey","grey","")</f>
        <v>grey</v>
      </c>
      <c r="DF576" s="1154"/>
      <c r="DG576" s="1153" t="str">
        <f>IF(DG574="grey","grey","")</f>
        <v>grey</v>
      </c>
      <c r="DH576" s="1154"/>
      <c r="DI576" s="1153" t="str">
        <f>IF(DI574="grey","grey","")</f>
        <v>grey</v>
      </c>
      <c r="DJ576" s="1154"/>
      <c r="DK576" s="1153" t="str">
        <f>IF(DK574="grey","grey","")</f>
        <v>grey</v>
      </c>
      <c r="DL576" s="1154"/>
      <c r="DM576" s="22" t="str">
        <f>IFERROR(INDEX(内線情報!$BL$5:$BL$41,MATCH(R576,内線情報!$AI$5:$AI$43,0),1),"")</f>
        <v/>
      </c>
      <c r="DS576" s="1141"/>
      <c r="DV576" s="1153" t="str">
        <f>IF(B575="DK",BQ576,IF(B575="NK",BS576,""))</f>
        <v/>
      </c>
      <c r="DW576" s="1154"/>
      <c r="DX576" s="1155" t="str">
        <f>IF(D575="DK",BU576,IF(D575="NK",BW576,""))</f>
        <v/>
      </c>
      <c r="DY576" s="1156"/>
      <c r="DZ576" s="1155" t="str">
        <f>IF(F575="DK",BY576,IF(F575="NK",CA576,""))</f>
        <v/>
      </c>
      <c r="EA576" s="1156"/>
      <c r="EB576" s="1155" t="str">
        <f>IF(H575="DK",CC576,IF(H575="NK",CE576,""))</f>
        <v/>
      </c>
      <c r="EC576" s="1156"/>
      <c r="ED576" s="1155" t="str">
        <f>IF(J575="DK",CG576,IF(J575="NK",CI576,""))</f>
        <v/>
      </c>
      <c r="EE576" s="1156"/>
      <c r="EF576" s="1155" t="str">
        <f>IF(L575="DK",CK576,IF(L575="NK",CM576,""))</f>
        <v/>
      </c>
      <c r="EG576" s="1156"/>
      <c r="ET576" s="1153"/>
      <c r="EU576" s="1154"/>
      <c r="EV576" s="1153"/>
      <c r="EW576" s="1154"/>
      <c r="EX576" s="1153"/>
      <c r="EY576" s="1154"/>
      <c r="EZ576" s="1153"/>
      <c r="FA576" s="1154"/>
      <c r="FB576" s="1153"/>
      <c r="FC576" s="1154"/>
      <c r="FD576" s="1153"/>
      <c r="FE576" s="1154"/>
      <c r="FF576" s="411"/>
      <c r="FG576" s="411"/>
      <c r="FH576" s="411"/>
      <c r="FI576" s="411"/>
      <c r="FJ576" s="411"/>
      <c r="FK576" s="411"/>
      <c r="FL576" s="411"/>
      <c r="FM576" s="411"/>
      <c r="FN576" s="411"/>
      <c r="FO576" s="411"/>
      <c r="FP576" s="411"/>
      <c r="FQ576" s="411"/>
      <c r="FR576" s="1153"/>
      <c r="FS576" s="1154"/>
      <c r="FT576" s="1153"/>
      <c r="FU576" s="1154"/>
      <c r="FV576" s="1153"/>
      <c r="FW576" s="1154"/>
      <c r="FX576" s="1153"/>
      <c r="FY576" s="1154"/>
      <c r="FZ576" s="1153"/>
      <c r="GA576" s="1154"/>
      <c r="GB576" s="1153"/>
      <c r="GC576" s="1154"/>
      <c r="GE576" s="1152"/>
      <c r="GF576" s="1152"/>
      <c r="GG576" s="1161"/>
      <c r="GH576" s="1152"/>
      <c r="GI576" s="633" t="str">
        <f t="shared" ref="GI576:HR576" si="1542">IF(GI550="grey","grey",IF($GG575="grey","grey",IF(S576="","yellow",IF(COUNTIF($CW$6:$CW$7,S576)&gt;0,"","red"))))</f>
        <v>grey</v>
      </c>
      <c r="GJ576" s="633" t="str">
        <f t="shared" si="1542"/>
        <v>grey</v>
      </c>
      <c r="GK576" s="633" t="str">
        <f t="shared" si="1542"/>
        <v>grey</v>
      </c>
      <c r="GL576" s="633" t="str">
        <f t="shared" si="1542"/>
        <v>grey</v>
      </c>
      <c r="GM576" s="633" t="str">
        <f t="shared" si="1542"/>
        <v>grey</v>
      </c>
      <c r="GN576" s="633" t="str">
        <f t="shared" si="1542"/>
        <v>grey</v>
      </c>
      <c r="GO576" s="633" t="str">
        <f t="shared" si="1542"/>
        <v>grey</v>
      </c>
      <c r="GP576" s="633" t="str">
        <f t="shared" si="1542"/>
        <v>grey</v>
      </c>
      <c r="GQ576" s="633" t="str">
        <f t="shared" si="1542"/>
        <v>grey</v>
      </c>
      <c r="GR576" s="633" t="str">
        <f t="shared" si="1542"/>
        <v>grey</v>
      </c>
      <c r="GS576" s="633" t="str">
        <f t="shared" si="1542"/>
        <v>grey</v>
      </c>
      <c r="GT576" s="633" t="str">
        <f t="shared" si="1542"/>
        <v>grey</v>
      </c>
      <c r="GU576" s="633" t="str">
        <f t="shared" si="1542"/>
        <v>grey</v>
      </c>
      <c r="GV576" s="633" t="str">
        <f t="shared" si="1542"/>
        <v>grey</v>
      </c>
      <c r="GW576" s="633" t="str">
        <f t="shared" si="1542"/>
        <v>grey</v>
      </c>
      <c r="GX576" s="633" t="str">
        <f t="shared" si="1542"/>
        <v>grey</v>
      </c>
      <c r="GY576" s="633" t="str">
        <f t="shared" si="1542"/>
        <v>grey</v>
      </c>
      <c r="GZ576" s="633" t="str">
        <f t="shared" si="1542"/>
        <v>grey</v>
      </c>
      <c r="HA576" s="633" t="str">
        <f t="shared" si="1542"/>
        <v>grey</v>
      </c>
      <c r="HB576" s="633" t="str">
        <f t="shared" si="1542"/>
        <v>grey</v>
      </c>
      <c r="HC576" s="633" t="str">
        <f t="shared" si="1542"/>
        <v>grey</v>
      </c>
      <c r="HD576" s="633" t="str">
        <f t="shared" si="1542"/>
        <v>grey</v>
      </c>
      <c r="HE576" s="633" t="str">
        <f t="shared" si="1542"/>
        <v>grey</v>
      </c>
      <c r="HF576" s="633" t="str">
        <f t="shared" si="1542"/>
        <v>grey</v>
      </c>
      <c r="HG576" s="633" t="str">
        <f t="shared" si="1542"/>
        <v>grey</v>
      </c>
      <c r="HH576" s="633" t="str">
        <f t="shared" si="1542"/>
        <v>grey</v>
      </c>
      <c r="HI576" s="633" t="str">
        <f t="shared" si="1542"/>
        <v>grey</v>
      </c>
      <c r="HJ576" s="633" t="str">
        <f t="shared" si="1542"/>
        <v>grey</v>
      </c>
      <c r="HK576" s="633" t="str">
        <f t="shared" si="1542"/>
        <v>grey</v>
      </c>
      <c r="HL576" s="633" t="str">
        <f t="shared" si="1542"/>
        <v>grey</v>
      </c>
      <c r="HM576" s="633" t="str">
        <f t="shared" si="1542"/>
        <v>grey</v>
      </c>
      <c r="HN576" s="633" t="str">
        <f t="shared" si="1542"/>
        <v>grey</v>
      </c>
      <c r="HO576" s="633" t="str">
        <f t="shared" si="1542"/>
        <v>grey</v>
      </c>
      <c r="HP576" s="633" t="str">
        <f t="shared" si="1542"/>
        <v>grey</v>
      </c>
      <c r="HQ576" s="633" t="str">
        <f t="shared" si="1542"/>
        <v>grey</v>
      </c>
      <c r="HR576" s="633" t="str">
        <f t="shared" si="1542"/>
        <v>grey</v>
      </c>
      <c r="HS576" s="1163"/>
      <c r="HT576" s="1152"/>
      <c r="HU576" s="1161"/>
    </row>
    <row r="577" spans="2:229">
      <c r="B577" s="1175" t="str">
        <f>IFERROR(INDEX($DV:$DV,ROW()),"")&amp;""</f>
        <v/>
      </c>
      <c r="C577" s="1176"/>
      <c r="D577" s="1177" t="str">
        <f>IFERROR(INDEX($DX:$DX,ROW()),"")&amp;""</f>
        <v/>
      </c>
      <c r="E577" s="1176"/>
      <c r="F577" s="1175" t="str">
        <f>IFERROR(INDEX($DZ:$DZ,ROW()),"")&amp;""</f>
        <v/>
      </c>
      <c r="G577" s="1176"/>
      <c r="H577" s="1175" t="str">
        <f>IFERROR(INDEX($EB:$EB,ROW()),"")&amp;""</f>
        <v/>
      </c>
      <c r="I577" s="1176"/>
      <c r="J577" s="1175" t="str">
        <f>IFERROR(INDEX($ED:$ED,ROW()),"")&amp;""</f>
        <v/>
      </c>
      <c r="K577" s="1176"/>
      <c r="L577" s="1175" t="str">
        <f>IFERROR(INDEX($EF:$EF,ROW()),"")&amp;""</f>
        <v/>
      </c>
      <c r="M577" s="1176"/>
      <c r="O577" s="1151">
        <v>13</v>
      </c>
      <c r="P577" s="1151" t="str">
        <f>IFERROR(INDEX(内線情報!$C$5:$C$54,MATCH($Q577,内線情報!$B$5:$B$54,0)),"")&amp;""</f>
        <v/>
      </c>
      <c r="Q577" s="1160"/>
      <c r="R577" s="1151" t="str">
        <f>IFERROR(INDEX(内線情報!$D$5:$D$54,MATCH($Q577,内線情報!$B$5:$B$54,0)),"")&amp;""</f>
        <v/>
      </c>
      <c r="S577" s="634" t="s">
        <v>643</v>
      </c>
      <c r="T577" s="634" t="s">
        <v>643</v>
      </c>
      <c r="U577" s="634" t="s">
        <v>643</v>
      </c>
      <c r="V577" s="634" t="s">
        <v>643</v>
      </c>
      <c r="W577" s="634" t="s">
        <v>643</v>
      </c>
      <c r="X577" s="634" t="s">
        <v>643</v>
      </c>
      <c r="Y577" s="634" t="s">
        <v>643</v>
      </c>
      <c r="Z577" s="634" t="s">
        <v>643</v>
      </c>
      <c r="AA577" s="634" t="s">
        <v>643</v>
      </c>
      <c r="AB577" s="634" t="s">
        <v>643</v>
      </c>
      <c r="AC577" s="634" t="s">
        <v>643</v>
      </c>
      <c r="AD577" s="634" t="s">
        <v>643</v>
      </c>
      <c r="AE577" s="634" t="s">
        <v>643</v>
      </c>
      <c r="AF577" s="634" t="s">
        <v>643</v>
      </c>
      <c r="AG577" s="634" t="s">
        <v>643</v>
      </c>
      <c r="AH577" s="634" t="s">
        <v>643</v>
      </c>
      <c r="AI577" s="634" t="s">
        <v>643</v>
      </c>
      <c r="AJ577" s="634" t="s">
        <v>643</v>
      </c>
      <c r="AK577" s="634" t="s">
        <v>643</v>
      </c>
      <c r="AL577" s="634" t="s">
        <v>643</v>
      </c>
      <c r="AM577" s="634" t="s">
        <v>643</v>
      </c>
      <c r="AN577" s="634" t="s">
        <v>643</v>
      </c>
      <c r="AO577" s="634" t="s">
        <v>643</v>
      </c>
      <c r="AP577" s="634" t="s">
        <v>643</v>
      </c>
      <c r="AQ577" s="634" t="s">
        <v>643</v>
      </c>
      <c r="AR577" s="634" t="s">
        <v>643</v>
      </c>
      <c r="AS577" s="634" t="s">
        <v>643</v>
      </c>
      <c r="AT577" s="634" t="s">
        <v>643</v>
      </c>
      <c r="AU577" s="634" t="s">
        <v>643</v>
      </c>
      <c r="AV577" s="634" t="s">
        <v>643</v>
      </c>
      <c r="AW577" s="634" t="s">
        <v>643</v>
      </c>
      <c r="AX577" s="634" t="s">
        <v>643</v>
      </c>
      <c r="AY577" s="634" t="s">
        <v>643</v>
      </c>
      <c r="AZ577" s="634" t="s">
        <v>643</v>
      </c>
      <c r="BA577" s="634" t="s">
        <v>643</v>
      </c>
      <c r="BB577" s="634" t="s">
        <v>643</v>
      </c>
      <c r="BC577" s="1178" t="s">
        <v>643</v>
      </c>
      <c r="BD577" s="1151" t="str">
        <f>IFERROR(IF(Q577="","",IF(ISBLANK(INDEX(内線情報!$G$5:$G$54,Q577)),1,DS577)),"")&amp;""</f>
        <v/>
      </c>
      <c r="BE577" s="1180"/>
      <c r="BP577" s="50" t="s">
        <v>585</v>
      </c>
      <c r="BQ577" s="50" t="str">
        <f>IF(C575="","",INDEX(外線情報!$K$5:$K$16,C575,1))&amp;""</f>
        <v/>
      </c>
      <c r="BR577" s="50" t="s">
        <v>417</v>
      </c>
      <c r="BS577" s="50" t="str">
        <f>IF(C575="","",INDEX(NK･NKG!$CG$5:$CG$52,C575,1))&amp;""</f>
        <v/>
      </c>
      <c r="BT577" s="50" t="s">
        <v>585</v>
      </c>
      <c r="BU577" s="50" t="str">
        <f>IF(E575="","",INDEX(外線情報!$K$5:$K$16,E575,1))&amp;""</f>
        <v/>
      </c>
      <c r="BV577" s="50" t="s">
        <v>417</v>
      </c>
      <c r="BW577" s="50" t="str">
        <f>IF(E575="","",INDEX(NK･NKG!$CG$5:$CG$52,E575,1))&amp;""</f>
        <v/>
      </c>
      <c r="BX577" s="50" t="s">
        <v>585</v>
      </c>
      <c r="BY577" s="50" t="str">
        <f>IF(G575="","",INDEX(外線情報!$K$5:$K$16,G575,1))&amp;""</f>
        <v/>
      </c>
      <c r="BZ577" s="50" t="s">
        <v>417</v>
      </c>
      <c r="CA577" s="50" t="str">
        <f>IF(G575="","",INDEX(NK･NKG!$CG$5:$CG$52,G575,1))&amp;""</f>
        <v/>
      </c>
      <c r="CB577" s="50" t="s">
        <v>585</v>
      </c>
      <c r="CC577" s="50" t="str">
        <f>IF(I575="","",INDEX(外線情報!$K$5:$K$16,I575,1))&amp;""</f>
        <v/>
      </c>
      <c r="CD577" s="50" t="s">
        <v>417</v>
      </c>
      <c r="CE577" s="50" t="str">
        <f>IF(I575="","",INDEX(NK･NKG!$CG$5:$CG$52,I575,1))&amp;""</f>
        <v/>
      </c>
      <c r="CF577" s="50" t="s">
        <v>585</v>
      </c>
      <c r="CG577" s="50" t="str">
        <f>IF(K575="","",INDEX(外線情報!$K$5:$K$16,K575,1))&amp;""</f>
        <v/>
      </c>
      <c r="CH577" s="50" t="s">
        <v>417</v>
      </c>
      <c r="CI577" s="50" t="str">
        <f>IF(K575="","",INDEX(NK･NKG!$CG$5:$CG$52,K575,1))&amp;""</f>
        <v/>
      </c>
      <c r="CJ577" s="50" t="s">
        <v>585</v>
      </c>
      <c r="CK577" s="50" t="str">
        <f>IF(M575="","",INDEX(外線情報!$K$5:$K$16,M575,1))&amp;""</f>
        <v/>
      </c>
      <c r="CL577" s="50" t="s">
        <v>417</v>
      </c>
      <c r="CM577" s="50" t="str">
        <f>IF(M575="","",INDEX(NK･NKG!$CG$5:$CG$52,M575,1))&amp;""</f>
        <v/>
      </c>
      <c r="DA577" s="1153" t="str">
        <f t="shared" ref="DA577" si="1543">IF(DA574="grey","grey","")</f>
        <v>grey</v>
      </c>
      <c r="DB577" s="1154"/>
      <c r="DC577" s="1153" t="str">
        <f t="shared" ref="DC577" si="1544">IF(DC574="grey","grey","")</f>
        <v>grey</v>
      </c>
      <c r="DD577" s="1154"/>
      <c r="DE577" s="1153" t="str">
        <f t="shared" ref="DE577" si="1545">IF(DE574="grey","grey","")</f>
        <v>grey</v>
      </c>
      <c r="DF577" s="1154"/>
      <c r="DG577" s="1153" t="str">
        <f t="shared" ref="DG577" si="1546">IF(DG574="grey","grey","")</f>
        <v>grey</v>
      </c>
      <c r="DH577" s="1154"/>
      <c r="DI577" s="1153" t="str">
        <f t="shared" ref="DI577" si="1547">IF(DI574="grey","grey","")</f>
        <v>grey</v>
      </c>
      <c r="DJ577" s="1154"/>
      <c r="DK577" s="1153" t="str">
        <f t="shared" ref="DK577" si="1548">IF(DK574="grey","grey","")</f>
        <v>grey</v>
      </c>
      <c r="DL577" s="1154"/>
      <c r="DM577" s="22" t="str">
        <f>IFERROR(INDEX(内線情報!$BL$5:$BL$41,MATCH(R577,内線情報!$AI$5:$AI$43,0),1),"")</f>
        <v/>
      </c>
      <c r="DS577" s="1141" t="e">
        <f>INDEX(内線情報!$G$5:$G$54,MATCH(Q577,DK,0))</f>
        <v>#N/A</v>
      </c>
      <c r="DV577" s="1153" t="str">
        <f>IF(B575="IK",BQ577,IF(B575="NK",BS577,""))</f>
        <v/>
      </c>
      <c r="DW577" s="1154"/>
      <c r="DX577" s="1155" t="str">
        <f>IF(D575="IK",BU577,IF(D575="NK",BW577,""))</f>
        <v/>
      </c>
      <c r="DY577" s="1156"/>
      <c r="DZ577" s="1155" t="str">
        <f>IF(F575="IK",BY577,IF(F575="NK",CA577,""))</f>
        <v/>
      </c>
      <c r="EA577" s="1156"/>
      <c r="EB577" s="1155" t="str">
        <f>IF(H575="IK",CC577,IF(H575="NK",CE577,""))</f>
        <v/>
      </c>
      <c r="EC577" s="1156"/>
      <c r="ED577" s="1155" t="str">
        <f>IF(J575="IK",CG577,IF(J575="NK",CI577,""))</f>
        <v/>
      </c>
      <c r="EE577" s="1156"/>
      <c r="EF577" s="1155" t="str">
        <f>IF(L575="IK",CK577,IF(L575="NK",CM577,""))</f>
        <v/>
      </c>
      <c r="EG577" s="1156"/>
      <c r="ET577" s="1153"/>
      <c r="EU577" s="1154"/>
      <c r="EV577" s="1153"/>
      <c r="EW577" s="1154"/>
      <c r="EX577" s="1153"/>
      <c r="EY577" s="1154"/>
      <c r="EZ577" s="1153"/>
      <c r="FA577" s="1154"/>
      <c r="FB577" s="1153"/>
      <c r="FC577" s="1154"/>
      <c r="FD577" s="1153"/>
      <c r="FE577" s="1154"/>
      <c r="FF577" s="411"/>
      <c r="FG577" s="411"/>
      <c r="FH577" s="411"/>
      <c r="FI577" s="411"/>
      <c r="FJ577" s="411"/>
      <c r="FK577" s="411"/>
      <c r="FL577" s="411"/>
      <c r="FM577" s="411"/>
      <c r="FN577" s="411"/>
      <c r="FO577" s="411"/>
      <c r="FP577" s="411"/>
      <c r="FQ577" s="411"/>
      <c r="FR577" s="1153"/>
      <c r="FS577" s="1154"/>
      <c r="FT577" s="1153"/>
      <c r="FU577" s="1154"/>
      <c r="FV577" s="1153"/>
      <c r="FW577" s="1154"/>
      <c r="FX577" s="1153"/>
      <c r="FY577" s="1154"/>
      <c r="FZ577" s="1153"/>
      <c r="GA577" s="1154"/>
      <c r="GB577" s="1153"/>
      <c r="GC577" s="1154"/>
      <c r="GE577" s="1151" t="str">
        <f>IF($GF577="grey","grey","")</f>
        <v>grey</v>
      </c>
      <c r="GF577" s="1151" t="str">
        <f>IF($GG577="grey","grey","")</f>
        <v>grey</v>
      </c>
      <c r="GG577" s="1160" t="str">
        <f>IF(Q577="","grey",IF(COUNTIF(Q:Q,Q577)&gt;1,"red",IF(COUNTIF(_DK,Q577)&gt;0,"","red")))</f>
        <v>grey</v>
      </c>
      <c r="GH577" s="1151" t="str">
        <f>IF($GF577="grey","grey","")</f>
        <v>grey</v>
      </c>
      <c r="GI577" s="633" t="str">
        <f t="shared" ref="GI577:HR577" si="1549">IF(GI550="grey","grey",IF($GG577="grey","grey",IF(S577="","yellow",IF(COUNTIF($CT$6:$CT$21,S577)&gt;0,"","red"))))</f>
        <v>grey</v>
      </c>
      <c r="GJ577" s="633" t="str">
        <f t="shared" si="1549"/>
        <v>grey</v>
      </c>
      <c r="GK577" s="633" t="str">
        <f t="shared" si="1549"/>
        <v>grey</v>
      </c>
      <c r="GL577" s="633" t="str">
        <f t="shared" si="1549"/>
        <v>grey</v>
      </c>
      <c r="GM577" s="633" t="str">
        <f t="shared" si="1549"/>
        <v>grey</v>
      </c>
      <c r="GN577" s="633" t="str">
        <f t="shared" si="1549"/>
        <v>grey</v>
      </c>
      <c r="GO577" s="633" t="str">
        <f t="shared" si="1549"/>
        <v>grey</v>
      </c>
      <c r="GP577" s="633" t="str">
        <f t="shared" si="1549"/>
        <v>grey</v>
      </c>
      <c r="GQ577" s="633" t="str">
        <f t="shared" si="1549"/>
        <v>grey</v>
      </c>
      <c r="GR577" s="633" t="str">
        <f t="shared" si="1549"/>
        <v>grey</v>
      </c>
      <c r="GS577" s="633" t="str">
        <f t="shared" si="1549"/>
        <v>grey</v>
      </c>
      <c r="GT577" s="633" t="str">
        <f t="shared" si="1549"/>
        <v>grey</v>
      </c>
      <c r="GU577" s="633" t="str">
        <f t="shared" si="1549"/>
        <v>grey</v>
      </c>
      <c r="GV577" s="633" t="str">
        <f t="shared" si="1549"/>
        <v>grey</v>
      </c>
      <c r="GW577" s="633" t="str">
        <f t="shared" si="1549"/>
        <v>grey</v>
      </c>
      <c r="GX577" s="633" t="str">
        <f t="shared" si="1549"/>
        <v>grey</v>
      </c>
      <c r="GY577" s="633" t="str">
        <f t="shared" si="1549"/>
        <v>grey</v>
      </c>
      <c r="GZ577" s="633" t="str">
        <f t="shared" si="1549"/>
        <v>grey</v>
      </c>
      <c r="HA577" s="633" t="str">
        <f t="shared" si="1549"/>
        <v>grey</v>
      </c>
      <c r="HB577" s="633" t="str">
        <f t="shared" si="1549"/>
        <v>grey</v>
      </c>
      <c r="HC577" s="633" t="str">
        <f t="shared" si="1549"/>
        <v>grey</v>
      </c>
      <c r="HD577" s="633" t="str">
        <f t="shared" si="1549"/>
        <v>grey</v>
      </c>
      <c r="HE577" s="633" t="str">
        <f t="shared" si="1549"/>
        <v>grey</v>
      </c>
      <c r="HF577" s="633" t="str">
        <f t="shared" si="1549"/>
        <v>grey</v>
      </c>
      <c r="HG577" s="633" t="str">
        <f t="shared" si="1549"/>
        <v>grey</v>
      </c>
      <c r="HH577" s="633" t="str">
        <f t="shared" si="1549"/>
        <v>grey</v>
      </c>
      <c r="HI577" s="633" t="str">
        <f t="shared" si="1549"/>
        <v>grey</v>
      </c>
      <c r="HJ577" s="633" t="str">
        <f t="shared" si="1549"/>
        <v>grey</v>
      </c>
      <c r="HK577" s="633" t="str">
        <f t="shared" si="1549"/>
        <v>grey</v>
      </c>
      <c r="HL577" s="633" t="str">
        <f t="shared" si="1549"/>
        <v>grey</v>
      </c>
      <c r="HM577" s="633" t="str">
        <f t="shared" si="1549"/>
        <v>grey</v>
      </c>
      <c r="HN577" s="633" t="str">
        <f t="shared" si="1549"/>
        <v>grey</v>
      </c>
      <c r="HO577" s="633" t="str">
        <f t="shared" si="1549"/>
        <v>grey</v>
      </c>
      <c r="HP577" s="633" t="str">
        <f t="shared" si="1549"/>
        <v>grey</v>
      </c>
      <c r="HQ577" s="633" t="str">
        <f t="shared" si="1549"/>
        <v>grey</v>
      </c>
      <c r="HR577" s="633" t="str">
        <f t="shared" si="1549"/>
        <v>grey</v>
      </c>
      <c r="HS577" s="1162" t="str">
        <f t="shared" ref="HS577" si="1550">IF($GG577="grey","grey",IF(BC577="","",IF(COUNTIF($CV$6:$CV$7,BC577)&gt;0,"","red")))</f>
        <v>grey</v>
      </c>
      <c r="HT577" s="1151" t="str">
        <f t="shared" ref="HT577:HU577" si="1551">IF($GG577="grey","grey","")</f>
        <v>grey</v>
      </c>
      <c r="HU577" s="1160" t="str">
        <f t="shared" si="1551"/>
        <v>grey</v>
      </c>
    </row>
    <row r="578" spans="2:229">
      <c r="B578" s="1182" t="s">
        <v>1318</v>
      </c>
      <c r="C578" s="1183"/>
      <c r="D578" s="1182" t="s">
        <v>1318</v>
      </c>
      <c r="E578" s="1183"/>
      <c r="F578" s="1182" t="s">
        <v>1318</v>
      </c>
      <c r="G578" s="1183"/>
      <c r="H578" s="1182" t="s">
        <v>1318</v>
      </c>
      <c r="I578" s="1183"/>
      <c r="J578" s="1182" t="s">
        <v>1318</v>
      </c>
      <c r="K578" s="1183"/>
      <c r="L578" s="1182" t="s">
        <v>1318</v>
      </c>
      <c r="M578" s="1183"/>
      <c r="O578" s="1152"/>
      <c r="P578" s="1152"/>
      <c r="Q578" s="1161"/>
      <c r="R578" s="1152"/>
      <c r="S578" s="635" t="s">
        <v>643</v>
      </c>
      <c r="T578" s="635" t="s">
        <v>643</v>
      </c>
      <c r="U578" s="635" t="s">
        <v>643</v>
      </c>
      <c r="V578" s="635" t="s">
        <v>643</v>
      </c>
      <c r="W578" s="635" t="s">
        <v>643</v>
      </c>
      <c r="X578" s="635" t="s">
        <v>643</v>
      </c>
      <c r="Y578" s="635" t="s">
        <v>643</v>
      </c>
      <c r="Z578" s="635" t="s">
        <v>643</v>
      </c>
      <c r="AA578" s="635" t="s">
        <v>643</v>
      </c>
      <c r="AB578" s="635" t="s">
        <v>643</v>
      </c>
      <c r="AC578" s="635" t="s">
        <v>643</v>
      </c>
      <c r="AD578" s="635" t="s">
        <v>643</v>
      </c>
      <c r="AE578" s="635" t="s">
        <v>643</v>
      </c>
      <c r="AF578" s="635" t="s">
        <v>643</v>
      </c>
      <c r="AG578" s="635" t="s">
        <v>643</v>
      </c>
      <c r="AH578" s="635" t="s">
        <v>643</v>
      </c>
      <c r="AI578" s="635" t="s">
        <v>643</v>
      </c>
      <c r="AJ578" s="635" t="s">
        <v>643</v>
      </c>
      <c r="AK578" s="635" t="s">
        <v>643</v>
      </c>
      <c r="AL578" s="635" t="s">
        <v>643</v>
      </c>
      <c r="AM578" s="635" t="s">
        <v>643</v>
      </c>
      <c r="AN578" s="635" t="s">
        <v>643</v>
      </c>
      <c r="AO578" s="635" t="s">
        <v>643</v>
      </c>
      <c r="AP578" s="635" t="s">
        <v>643</v>
      </c>
      <c r="AQ578" s="635" t="s">
        <v>643</v>
      </c>
      <c r="AR578" s="635" t="s">
        <v>643</v>
      </c>
      <c r="AS578" s="635" t="s">
        <v>643</v>
      </c>
      <c r="AT578" s="635" t="s">
        <v>643</v>
      </c>
      <c r="AU578" s="635" t="s">
        <v>643</v>
      </c>
      <c r="AV578" s="635" t="s">
        <v>643</v>
      </c>
      <c r="AW578" s="635" t="s">
        <v>643</v>
      </c>
      <c r="AX578" s="635" t="s">
        <v>643</v>
      </c>
      <c r="AY578" s="635" t="s">
        <v>643</v>
      </c>
      <c r="AZ578" s="635" t="s">
        <v>643</v>
      </c>
      <c r="BA578" s="635" t="s">
        <v>643</v>
      </c>
      <c r="BB578" s="635" t="s">
        <v>643</v>
      </c>
      <c r="BC578" s="1179"/>
      <c r="BD578" s="1152"/>
      <c r="BE578" s="1181"/>
      <c r="DA578" s="1164" t="str">
        <f>IF(DA574="grey","grey",IF(AND(B575&lt;&gt;$BG$7,B575&lt;&gt;$BG$9,B575&lt;&gt;$BG$13,B575&lt;&gt;$BG$12),"grey",IF(B578="","yellow",IF(COUNTIF($CN$6:$CN$32,B578)&gt;0,"","red"))))</f>
        <v>grey</v>
      </c>
      <c r="DB578" s="1165"/>
      <c r="DC578" s="1164" t="str">
        <f>IF(DC574="grey","grey",IF(AND(D575&lt;&gt;$BG$7,D575&lt;&gt;$BG$9,D575&lt;&gt;$BG$13,D575&lt;&gt;$BG$12),"grey",IF(D578="","yellow",IF(COUNTIF($CN$6:$CN$32,D578)&gt;0,"","red"))))</f>
        <v>grey</v>
      </c>
      <c r="DD578" s="1165"/>
      <c r="DE578" s="1164" t="str">
        <f>IF(DE574="grey","grey",IF(AND(F575&lt;&gt;$BG$7,F575&lt;&gt;$BG$9,F575&lt;&gt;$BG$13,F575&lt;&gt;$BG$12),"grey",IF(F578="","yellow",IF(COUNTIF($CN$6:$CN$32,F578)&gt;0,"","red"))))</f>
        <v>grey</v>
      </c>
      <c r="DF578" s="1165"/>
      <c r="DG578" s="1164" t="str">
        <f>IF(DG574="grey","grey",IF(AND(H575&lt;&gt;$BG$7,H575&lt;&gt;$BG$9,H575&lt;&gt;$BG$13,H575&lt;&gt;$BG$12),"grey",IF(H578="","yellow",IF(COUNTIF($CN$6:$CN$32,H578)&gt;0,"","red"))))</f>
        <v>grey</v>
      </c>
      <c r="DH578" s="1165"/>
      <c r="DI578" s="1164" t="str">
        <f>IF(DI574="grey","grey",IF(AND(J575&lt;&gt;$BG$7,J575&lt;&gt;$BG$9,J575&lt;&gt;$BG$13,J575&lt;&gt;$BG$12),"grey",IF(J578="","yellow",IF(COUNTIF($CN$6:$CN$32,J578)&gt;0,"","red"))))</f>
        <v>grey</v>
      </c>
      <c r="DJ578" s="1165"/>
      <c r="DK578" s="1164" t="str">
        <f>IF(DK574="grey","grey",IF(AND(L575&lt;&gt;$BG$7,L575&lt;&gt;$BG$9,L575&lt;&gt;$BG$13,L575&lt;&gt;$BG$12),"grey",IF(L578="","yellow",IF(COUNTIF($CN$6:$CN$32,L578)&gt;0,"","red"))))</f>
        <v>grey</v>
      </c>
      <c r="DL578" s="1165"/>
      <c r="DM578" s="22" t="str">
        <f>IFERROR(INDEX(内線情報!$BL$5:$BL$41,MATCH(R578,内線情報!$AI$5:$AI$43,0),1),"")</f>
        <v/>
      </c>
      <c r="DR578" s="22">
        <f>MAX(DR$2:DR577)</f>
        <v>1</v>
      </c>
      <c r="DS578" s="1141"/>
      <c r="DV578" s="1153"/>
      <c r="DW578" s="1154"/>
      <c r="DX578" s="1153"/>
      <c r="DY578" s="1154"/>
      <c r="DZ578" s="1153"/>
      <c r="EA578" s="1154"/>
      <c r="EB578" s="1153"/>
      <c r="EC578" s="1154"/>
      <c r="ED578" s="1153"/>
      <c r="EE578" s="1154"/>
      <c r="EF578" s="1153"/>
      <c r="EG578" s="1154"/>
      <c r="ET578" s="1153"/>
      <c r="EU578" s="1154"/>
      <c r="EV578" s="1153"/>
      <c r="EW578" s="1154"/>
      <c r="EX578" s="1153"/>
      <c r="EY578" s="1154"/>
      <c r="EZ578" s="1153"/>
      <c r="FA578" s="1154"/>
      <c r="FB578" s="1153"/>
      <c r="FC578" s="1154"/>
      <c r="FD578" s="1153"/>
      <c r="FE578" s="1154"/>
      <c r="FF578" s="411"/>
      <c r="FG578" s="411"/>
      <c r="FH578" s="411"/>
      <c r="FI578" s="411"/>
      <c r="FJ578" s="411"/>
      <c r="FK578" s="411"/>
      <c r="FL578" s="411"/>
      <c r="FM578" s="411"/>
      <c r="FN578" s="411"/>
      <c r="FO578" s="411"/>
      <c r="FP578" s="411"/>
      <c r="FQ578" s="411"/>
      <c r="FR578" s="1153"/>
      <c r="FS578" s="1154"/>
      <c r="FT578" s="1153"/>
      <c r="FU578" s="1154"/>
      <c r="FV578" s="1153"/>
      <c r="FW578" s="1154"/>
      <c r="FX578" s="1153"/>
      <c r="FY578" s="1154"/>
      <c r="FZ578" s="1153"/>
      <c r="GA578" s="1154"/>
      <c r="GB578" s="1153"/>
      <c r="GC578" s="1154"/>
      <c r="GE578" s="1152"/>
      <c r="GF578" s="1152"/>
      <c r="GG578" s="1161"/>
      <c r="GH578" s="1152"/>
      <c r="GI578" s="633" t="str">
        <f t="shared" ref="GI578:HR578" si="1552">IF(GI550="grey","grey",IF($GG577="grey","grey",IF(S578="","yellow",IF(COUNTIF($CW$6:$CW$7,S578)&gt;0,"","red"))))</f>
        <v>grey</v>
      </c>
      <c r="GJ578" s="633" t="str">
        <f t="shared" si="1552"/>
        <v>grey</v>
      </c>
      <c r="GK578" s="633" t="str">
        <f t="shared" si="1552"/>
        <v>grey</v>
      </c>
      <c r="GL578" s="633" t="str">
        <f t="shared" si="1552"/>
        <v>grey</v>
      </c>
      <c r="GM578" s="633" t="str">
        <f t="shared" si="1552"/>
        <v>grey</v>
      </c>
      <c r="GN578" s="633" t="str">
        <f t="shared" si="1552"/>
        <v>grey</v>
      </c>
      <c r="GO578" s="633" t="str">
        <f t="shared" si="1552"/>
        <v>grey</v>
      </c>
      <c r="GP578" s="633" t="str">
        <f t="shared" si="1552"/>
        <v>grey</v>
      </c>
      <c r="GQ578" s="633" t="str">
        <f t="shared" si="1552"/>
        <v>grey</v>
      </c>
      <c r="GR578" s="633" t="str">
        <f t="shared" si="1552"/>
        <v>grey</v>
      </c>
      <c r="GS578" s="633" t="str">
        <f t="shared" si="1552"/>
        <v>grey</v>
      </c>
      <c r="GT578" s="633" t="str">
        <f t="shared" si="1552"/>
        <v>grey</v>
      </c>
      <c r="GU578" s="633" t="str">
        <f t="shared" si="1552"/>
        <v>grey</v>
      </c>
      <c r="GV578" s="633" t="str">
        <f t="shared" si="1552"/>
        <v>grey</v>
      </c>
      <c r="GW578" s="633" t="str">
        <f t="shared" si="1552"/>
        <v>grey</v>
      </c>
      <c r="GX578" s="633" t="str">
        <f t="shared" si="1552"/>
        <v>grey</v>
      </c>
      <c r="GY578" s="633" t="str">
        <f t="shared" si="1552"/>
        <v>grey</v>
      </c>
      <c r="GZ578" s="633" t="str">
        <f t="shared" si="1552"/>
        <v>grey</v>
      </c>
      <c r="HA578" s="633" t="str">
        <f t="shared" si="1552"/>
        <v>grey</v>
      </c>
      <c r="HB578" s="633" t="str">
        <f t="shared" si="1552"/>
        <v>grey</v>
      </c>
      <c r="HC578" s="633" t="str">
        <f t="shared" si="1552"/>
        <v>grey</v>
      </c>
      <c r="HD578" s="633" t="str">
        <f t="shared" si="1552"/>
        <v>grey</v>
      </c>
      <c r="HE578" s="633" t="str">
        <f t="shared" si="1552"/>
        <v>grey</v>
      </c>
      <c r="HF578" s="633" t="str">
        <f t="shared" si="1552"/>
        <v>grey</v>
      </c>
      <c r="HG578" s="633" t="str">
        <f t="shared" si="1552"/>
        <v>grey</v>
      </c>
      <c r="HH578" s="633" t="str">
        <f t="shared" si="1552"/>
        <v>grey</v>
      </c>
      <c r="HI578" s="633" t="str">
        <f t="shared" si="1552"/>
        <v>grey</v>
      </c>
      <c r="HJ578" s="633" t="str">
        <f t="shared" si="1552"/>
        <v>grey</v>
      </c>
      <c r="HK578" s="633" t="str">
        <f t="shared" si="1552"/>
        <v>grey</v>
      </c>
      <c r="HL578" s="633" t="str">
        <f t="shared" si="1552"/>
        <v>grey</v>
      </c>
      <c r="HM578" s="633" t="str">
        <f t="shared" si="1552"/>
        <v>grey</v>
      </c>
      <c r="HN578" s="633" t="str">
        <f t="shared" si="1552"/>
        <v>grey</v>
      </c>
      <c r="HO578" s="633" t="str">
        <f t="shared" si="1552"/>
        <v>grey</v>
      </c>
      <c r="HP578" s="633" t="str">
        <f t="shared" si="1552"/>
        <v>grey</v>
      </c>
      <c r="HQ578" s="633" t="str">
        <f t="shared" si="1552"/>
        <v>grey</v>
      </c>
      <c r="HR578" s="633" t="str">
        <f t="shared" si="1552"/>
        <v>grey</v>
      </c>
      <c r="HS578" s="1163"/>
      <c r="HT578" s="1152"/>
      <c r="HU578" s="1161"/>
    </row>
    <row r="580" spans="2:229">
      <c r="B580" s="28" t="s">
        <v>17</v>
      </c>
      <c r="C580" s="18"/>
      <c r="D580" s="18"/>
      <c r="E580" s="18"/>
      <c r="F580" s="18"/>
      <c r="G580" s="18"/>
      <c r="H580" s="18"/>
      <c r="I580" s="18"/>
      <c r="J580" s="26"/>
      <c r="K580" s="26"/>
      <c r="L580" s="26"/>
      <c r="M580" s="26"/>
      <c r="N580" s="22"/>
      <c r="O580" s="23"/>
      <c r="P580" s="22"/>
      <c r="Q580" s="23"/>
      <c r="R580" s="430"/>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3"/>
      <c r="DA580" s="1174" t="s">
        <v>17</v>
      </c>
      <c r="DB580" s="1174"/>
      <c r="DC580" s="1174" t="s">
        <v>17</v>
      </c>
      <c r="DD580" s="1174"/>
      <c r="DE580" s="1174" t="s">
        <v>17</v>
      </c>
      <c r="DF580" s="1174"/>
      <c r="DG580" s="1174" t="s">
        <v>17</v>
      </c>
      <c r="DH580" s="1174"/>
      <c r="DI580" s="1174" t="s">
        <v>17</v>
      </c>
      <c r="DJ580" s="1174"/>
      <c r="DK580" s="1174" t="s">
        <v>17</v>
      </c>
      <c r="DL580" s="1174"/>
    </row>
    <row r="581" spans="2:229">
      <c r="B581" s="1186" t="s">
        <v>276</v>
      </c>
      <c r="C581" s="1187"/>
      <c r="D581" s="1186" t="s">
        <v>277</v>
      </c>
      <c r="E581" s="1187"/>
      <c r="F581" s="1186" t="s">
        <v>278</v>
      </c>
      <c r="G581" s="1187"/>
      <c r="H581" s="1186" t="s">
        <v>279</v>
      </c>
      <c r="I581" s="1187"/>
      <c r="J581" s="1186" t="s">
        <v>280</v>
      </c>
      <c r="K581" s="1187"/>
      <c r="L581" s="1186" t="s">
        <v>281</v>
      </c>
      <c r="M581" s="1187"/>
      <c r="O581" s="32" t="s">
        <v>282</v>
      </c>
      <c r="P581" s="33" t="s">
        <v>283</v>
      </c>
      <c r="S581" s="1148" t="s">
        <v>284</v>
      </c>
      <c r="T581" s="1149"/>
      <c r="U581" s="1149"/>
      <c r="V581" s="1149"/>
      <c r="W581" s="1149"/>
      <c r="X581" s="1149"/>
      <c r="Y581" s="1149"/>
      <c r="Z581" s="1149"/>
      <c r="AA581" s="1149"/>
      <c r="AB581" s="1149"/>
      <c r="AC581" s="1149"/>
      <c r="AD581" s="1149"/>
      <c r="AE581" s="1149"/>
      <c r="AF581" s="1149"/>
      <c r="AG581" s="1149"/>
      <c r="AH581" s="1149"/>
      <c r="AI581" s="1149"/>
      <c r="AJ581" s="1149"/>
      <c r="AK581" s="1149"/>
      <c r="AL581" s="1149"/>
      <c r="AM581" s="1149"/>
      <c r="AN581" s="1149"/>
      <c r="AO581" s="1149"/>
      <c r="AP581" s="1149"/>
      <c r="AQ581" s="1149"/>
      <c r="AR581" s="1149"/>
      <c r="AS581" s="1149"/>
      <c r="AT581" s="1149"/>
      <c r="AU581" s="1149"/>
      <c r="AV581" s="1149"/>
      <c r="AW581" s="1149"/>
      <c r="AX581" s="1149"/>
      <c r="AY581" s="1149"/>
      <c r="AZ581" s="1149"/>
      <c r="BA581" s="1149"/>
      <c r="BB581" s="1150"/>
      <c r="DA581" s="1166" t="str">
        <f>IFERROR(IF(COUNT(Q585:Q610)&gt;0,IF($DN584&lt;8,"grey",B581),"grey"),B581)</f>
        <v>grey</v>
      </c>
      <c r="DB581" s="1167"/>
      <c r="DC581" s="1166" t="str">
        <f>IFERROR(IF(COUNT(Q585:Q610)&gt;0,IF($DN584&lt;8,"grey",D581),"grey"),D581)</f>
        <v>grey</v>
      </c>
      <c r="DD581" s="1167"/>
      <c r="DE581" s="1166" t="str">
        <f>IFERROR(IF(COUNT(Q585:Q610)&gt;0,IF($DN584&lt;8,"grey",F581),"grey"),F581)</f>
        <v>grey</v>
      </c>
      <c r="DF581" s="1167"/>
      <c r="DG581" s="1166" t="str">
        <f>IFERROR(IF(COUNT(Q585:Q610)&gt;0,IF($DN584&lt;8,"grey",H581),"grey"),H581)</f>
        <v>grey</v>
      </c>
      <c r="DH581" s="1167"/>
      <c r="DI581" s="1166" t="str">
        <f>IFERROR(IF(COUNT(Q585:Q610)&gt;0,IF($DN584&lt;8,"grey",J581),"grey"),J581)</f>
        <v>grey</v>
      </c>
      <c r="DJ581" s="1167"/>
      <c r="DK581" s="1166" t="str">
        <f>IFERROR(IF(COUNT(Q585:Q610)&gt;0,IF($DN584&lt;8,"grey",L581),"grey"),L581)</f>
        <v>grey</v>
      </c>
      <c r="DL581" s="1167"/>
      <c r="DV581" s="1172" t="s">
        <v>1288</v>
      </c>
      <c r="DW581" s="1173"/>
      <c r="DX581" s="1173"/>
      <c r="DY581" s="1173"/>
      <c r="DZ581" s="1173"/>
      <c r="EA581" s="1173"/>
      <c r="EB581" s="1173"/>
      <c r="EC581" s="1173"/>
      <c r="ED581" s="1173"/>
      <c r="EE581" s="1173"/>
      <c r="EF581" s="1173"/>
      <c r="EG581" s="1173"/>
      <c r="EH581" s="1173"/>
      <c r="EI581" s="1173"/>
      <c r="EJ581" s="1173"/>
      <c r="EK581" s="1173"/>
      <c r="EL581" s="1173"/>
      <c r="EM581" s="1173"/>
      <c r="EN581" s="1173"/>
      <c r="EO581" s="1173"/>
      <c r="EP581" s="1173"/>
      <c r="EQ581" s="1173"/>
      <c r="ER581" s="1173"/>
      <c r="ES581" s="1173"/>
      <c r="ET581" s="1173"/>
      <c r="EU581" s="1173"/>
      <c r="EV581" s="1173"/>
      <c r="EW581" s="1173"/>
      <c r="EX581" s="1173"/>
      <c r="EY581" s="1173"/>
      <c r="EZ581" s="1173"/>
      <c r="FA581" s="1173"/>
      <c r="FB581" s="1173"/>
      <c r="FC581" s="1173"/>
      <c r="FD581" s="1173"/>
      <c r="FE581" s="1173"/>
      <c r="FF581" s="429"/>
      <c r="FG581" s="429"/>
      <c r="FH581" s="429"/>
      <c r="FI581" s="429"/>
      <c r="FJ581" s="429"/>
      <c r="FK581" s="429"/>
      <c r="FL581" s="429"/>
      <c r="FM581" s="429"/>
      <c r="FN581" s="429"/>
      <c r="FO581" s="429"/>
      <c r="FP581" s="429"/>
      <c r="FQ581" s="429"/>
      <c r="FR581" s="429"/>
      <c r="FS581" s="429"/>
      <c r="FT581" s="429"/>
      <c r="FU581" s="429"/>
      <c r="FV581" s="429"/>
      <c r="FW581" s="429"/>
      <c r="FX581" s="429"/>
      <c r="FY581" s="429"/>
      <c r="FZ581" s="429"/>
      <c r="GA581" s="429"/>
      <c r="GB581" s="429"/>
      <c r="GC581" s="429"/>
      <c r="GE581" s="32"/>
      <c r="GF581" s="33"/>
      <c r="GI581" s="1148" t="s">
        <v>1290</v>
      </c>
      <c r="GJ581" s="1149"/>
      <c r="GK581" s="1149"/>
      <c r="GL581" s="1149"/>
      <c r="GM581" s="1149"/>
      <c r="GN581" s="1149"/>
      <c r="GO581" s="1149"/>
      <c r="GP581" s="1149"/>
      <c r="GQ581" s="1149"/>
      <c r="GR581" s="1149"/>
      <c r="GS581" s="1149"/>
      <c r="GT581" s="1149"/>
      <c r="GU581" s="1149"/>
      <c r="GV581" s="1149"/>
      <c r="GW581" s="1149"/>
      <c r="GX581" s="1149"/>
      <c r="GY581" s="1149"/>
      <c r="GZ581" s="1149"/>
      <c r="HA581" s="1149"/>
      <c r="HB581" s="1149"/>
      <c r="HC581" s="1149"/>
      <c r="HD581" s="1149"/>
      <c r="HE581" s="1149"/>
      <c r="HF581" s="1149"/>
      <c r="HG581" s="1149"/>
      <c r="HH581" s="1149"/>
      <c r="HI581" s="1149"/>
      <c r="HJ581" s="1149"/>
      <c r="HK581" s="1149"/>
      <c r="HL581" s="1149"/>
      <c r="HM581" s="1149"/>
      <c r="HN581" s="1149"/>
      <c r="HO581" s="1149"/>
      <c r="HP581" s="1149"/>
      <c r="HQ581" s="1149"/>
      <c r="HR581" s="1150"/>
    </row>
    <row r="582" spans="2:229">
      <c r="B582" s="34" t="s">
        <v>57</v>
      </c>
      <c r="C582" s="35"/>
      <c r="D582" s="34" t="s">
        <v>57</v>
      </c>
      <c r="E582" s="35"/>
      <c r="F582" s="34" t="s">
        <v>57</v>
      </c>
      <c r="G582" s="35"/>
      <c r="H582" s="34" t="s">
        <v>57</v>
      </c>
      <c r="I582" s="35"/>
      <c r="J582" s="34" t="s">
        <v>57</v>
      </c>
      <c r="K582" s="35"/>
      <c r="L582" s="34" t="s">
        <v>57</v>
      </c>
      <c r="M582" s="35"/>
      <c r="O582" s="36" t="str">
        <f>IF(SUM(Q584:Q610)&gt;0,DR582,"")</f>
        <v/>
      </c>
      <c r="P582" s="37">
        <f>COUNT(Q584:Q610)</f>
        <v>0</v>
      </c>
      <c r="S582" s="38">
        <v>1</v>
      </c>
      <c r="T582" s="38">
        <v>2</v>
      </c>
      <c r="U582" s="38">
        <v>3</v>
      </c>
      <c r="V582" s="38">
        <v>4</v>
      </c>
      <c r="W582" s="38">
        <v>5</v>
      </c>
      <c r="X582" s="38">
        <v>6</v>
      </c>
      <c r="Y582" s="38">
        <v>7</v>
      </c>
      <c r="Z582" s="38">
        <v>8</v>
      </c>
      <c r="AA582" s="38">
        <v>9</v>
      </c>
      <c r="AB582" s="38">
        <v>10</v>
      </c>
      <c r="AC582" s="38">
        <v>11</v>
      </c>
      <c r="AD582" s="38">
        <v>12</v>
      </c>
      <c r="AE582" s="38">
        <v>13</v>
      </c>
      <c r="AF582" s="38">
        <v>14</v>
      </c>
      <c r="AG582" s="38">
        <v>15</v>
      </c>
      <c r="AH582" s="38">
        <v>16</v>
      </c>
      <c r="AI582" s="38">
        <v>17</v>
      </c>
      <c r="AJ582" s="38">
        <v>18</v>
      </c>
      <c r="AK582" s="38">
        <v>19</v>
      </c>
      <c r="AL582" s="38">
        <v>20</v>
      </c>
      <c r="AM582" s="38">
        <v>21</v>
      </c>
      <c r="AN582" s="38">
        <v>22</v>
      </c>
      <c r="AO582" s="38">
        <v>23</v>
      </c>
      <c r="AP582" s="38">
        <v>24</v>
      </c>
      <c r="AQ582" s="38">
        <v>25</v>
      </c>
      <c r="AR582" s="38">
        <v>26</v>
      </c>
      <c r="AS582" s="38">
        <v>27</v>
      </c>
      <c r="AT582" s="38">
        <v>28</v>
      </c>
      <c r="AU582" s="38">
        <v>29</v>
      </c>
      <c r="AV582" s="38">
        <v>30</v>
      </c>
      <c r="AW582" s="38">
        <v>31</v>
      </c>
      <c r="AX582" s="38">
        <v>32</v>
      </c>
      <c r="AY582" s="38">
        <v>33</v>
      </c>
      <c r="AZ582" s="38">
        <v>34</v>
      </c>
      <c r="BA582" s="38">
        <v>35</v>
      </c>
      <c r="BB582" s="38">
        <v>36</v>
      </c>
      <c r="BP582" s="50" t="s">
        <v>589</v>
      </c>
      <c r="BQ582" s="52"/>
      <c r="BR582" s="50" t="s">
        <v>417</v>
      </c>
      <c r="BS582" s="52"/>
      <c r="BT582" s="50" t="s">
        <v>589</v>
      </c>
      <c r="BU582" s="52"/>
      <c r="BV582" s="50" t="s">
        <v>417</v>
      </c>
      <c r="BW582" s="52"/>
      <c r="BX582" s="50" t="s">
        <v>589</v>
      </c>
      <c r="BY582" s="52"/>
      <c r="BZ582" s="50" t="s">
        <v>417</v>
      </c>
      <c r="CA582" s="52"/>
      <c r="CB582" s="50" t="s">
        <v>589</v>
      </c>
      <c r="CC582" s="52"/>
      <c r="CD582" s="50" t="s">
        <v>417</v>
      </c>
      <c r="CE582" s="52"/>
      <c r="CF582" s="50" t="s">
        <v>589</v>
      </c>
      <c r="CG582" s="52"/>
      <c r="CH582" s="50" t="s">
        <v>417</v>
      </c>
      <c r="CI582" s="52"/>
      <c r="CJ582" s="50" t="s">
        <v>589</v>
      </c>
      <c r="CK582" s="52"/>
      <c r="CL582" s="50" t="s">
        <v>417</v>
      </c>
      <c r="CM582" s="52"/>
      <c r="DA582" s="34" t="str">
        <f>IF(DA581="grey","grey",IF(B582="","yellow",IF(COUNTIF($BG$6:$BG$39,B582)&gt;0,"","red")))</f>
        <v>grey</v>
      </c>
      <c r="DB582" s="35" t="str">
        <f ca="1">IF(DA581="grey","grey",IFERROR(IF(COUNTIF(INDIRECT(B582),SUBSTITUTE(C582,"*","~")),EU582,"red"),IF(AND(C582&lt;&gt;$BG$7,C582&lt;&gt;$BG$8,C582&lt;&gt;$BG$9,C582&lt;&gt;$BG$10,C582&lt;&gt;$BG$11,C582&lt;&gt;$BG$12,C582&lt;&gt;$BG$13),"grey",EU582)))</f>
        <v>grey</v>
      </c>
      <c r="DC582" s="34" t="str">
        <f>IF(DC581="grey","grey",IF(D582="","yellow",IF(COUNTIF($BG$6:$BG$39,D582)&gt;0,"","red")))</f>
        <v>grey</v>
      </c>
      <c r="DD582" s="35" t="str">
        <f ca="1">IF(DC581="grey","grey",IFERROR(IF(COUNTIF(INDIRECT(D582),SUBSTITUTE(E582,"*","~")),EW582,"red"),IF(AND(E582&lt;&gt;$BG$7,E582&lt;&gt;$BG$8,E582&lt;&gt;$BG$9,E582&lt;&gt;$BG$10,E582&lt;&gt;$BG$11,E582&lt;&gt;$BG$12,E582&lt;&gt;$BG$13),"grey",EW582)))</f>
        <v>grey</v>
      </c>
      <c r="DE582" s="34" t="str">
        <f>IF(DE581="grey","grey",IF(F582="","yellow",IF(COUNTIF($BG$6:$BG$39,F582)&gt;0,"","red")))</f>
        <v>grey</v>
      </c>
      <c r="DF582" s="35" t="str">
        <f ca="1">IF(DE581="grey","grey",IFERROR(IF(COUNTIF(INDIRECT(F582),SUBSTITUTE(G582,"*","~")),EY582,"red"),IF(AND(G582&lt;&gt;$BG$7,G582&lt;&gt;$BG$8,G582&lt;&gt;$BG$9,G582&lt;&gt;$BG$10,G582&lt;&gt;$BG$11,G582&lt;&gt;$BG$12,G582&lt;&gt;$BG$13),"grey",EY582)))</f>
        <v>grey</v>
      </c>
      <c r="DG582" s="34" t="str">
        <f>IF(DG581="grey","grey",IF(H582="","yellow",IF(COUNTIF($BG$6:$BG$39,H582)&gt;0,"","red")))</f>
        <v>grey</v>
      </c>
      <c r="DH582" s="35" t="str">
        <f ca="1">IF(DG581="grey","grey",IFERROR(IF(COUNTIF(INDIRECT(H582),SUBSTITUTE(I582,"*","~")),FA582,"red"),IF(AND(I582&lt;&gt;$BG$7,I582&lt;&gt;$BG$8,I582&lt;&gt;$BG$9,I582&lt;&gt;$BG$10,I582&lt;&gt;$BG$11,I582&lt;&gt;$BG$12,I582&lt;&gt;$BG$13),"grey",FA582)))</f>
        <v>grey</v>
      </c>
      <c r="DI582" s="34" t="str">
        <f>IF(DI581="grey","grey",IF(J582="","yellow",IF(COUNTIF($BG$6:$BG$39,J582)&gt;0,"","red")))</f>
        <v>grey</v>
      </c>
      <c r="DJ582" s="35" t="str">
        <f ca="1">IF(DI581="grey","grey",IFERROR(IF(COUNTIF(INDIRECT(J582),SUBSTITUTE(K582,"*","~")),FC582,"red"),IF(AND(K582&lt;&gt;$BG$7,K582&lt;&gt;$BG$8,K582&lt;&gt;$BG$9,K582&lt;&gt;$BG$10,K582&lt;&gt;$BG$11,K582&lt;&gt;$BG$12,K582&lt;&gt;$BG$13),"grey",FC582)))</f>
        <v>grey</v>
      </c>
      <c r="DK582" s="34" t="str">
        <f>IF(DK581="grey","grey",IF(L582="","yellow",IF(COUNTIF($BG$6:$BG$39,L582)&gt;0,"","red")))</f>
        <v>grey</v>
      </c>
      <c r="DL582" s="35" t="str">
        <f ca="1">IF(DK581="grey","grey",IFERROR(IF(COUNTIF(INDIRECT(L582),SUBSTITUTE(M582,"*","~")),FE582,"red"),IF(AND(M582&lt;&gt;$BG$7,M582&lt;&gt;$BG$8,M582&lt;&gt;$BG$9,M582&lt;&gt;$BG$10,M582&lt;&gt;$BG$11,M582&lt;&gt;$BG$12,M582&lt;&gt;$BG$13),"grey",FE582)))</f>
        <v>grey</v>
      </c>
      <c r="DR582" s="22" t="str">
        <f>IF(P582&gt;0,DR578+1,"")</f>
        <v/>
      </c>
      <c r="DS582" s="396"/>
      <c r="DV582" s="34" t="str">
        <f>CONCATENATE(B582,C582)</f>
        <v>未使用</v>
      </c>
      <c r="DW582" s="35"/>
      <c r="DX582" s="34" t="str">
        <f>CONCATENATE(D582,E582)</f>
        <v>未使用</v>
      </c>
      <c r="DY582" s="35"/>
      <c r="DZ582" s="34" t="str">
        <f>CONCATENATE(F582,G582)</f>
        <v>未使用</v>
      </c>
      <c r="EA582" s="35"/>
      <c r="EB582" s="34" t="str">
        <f>CONCATENATE(H582,I582)</f>
        <v>未使用</v>
      </c>
      <c r="EC582" s="35"/>
      <c r="ED582" s="34" t="str">
        <f>CONCATENATE(J582,K582)</f>
        <v>未使用</v>
      </c>
      <c r="EE582" s="35"/>
      <c r="EF582" s="34" t="str">
        <f>CONCATENATE(L582,M582)</f>
        <v>未使用</v>
      </c>
      <c r="EG582" s="35"/>
      <c r="EH582" s="22">
        <f>COUNTIF($DV$6:$EG$34,DV582)</f>
        <v>18</v>
      </c>
      <c r="EJ582" s="22">
        <f>COUNTIF($DV$6:$EG$34,DX582)</f>
        <v>18</v>
      </c>
      <c r="EL582" s="22">
        <f>COUNTIF($DV$6:$EG$34,DZ582)</f>
        <v>18</v>
      </c>
      <c r="EN582" s="22">
        <f>COUNTIF($DV$6:$EG$34,EB582)</f>
        <v>18</v>
      </c>
      <c r="EP582" s="22">
        <f>COUNTIF($DV$6:$EG$34,ED582)</f>
        <v>18</v>
      </c>
      <c r="ER582" s="22">
        <f>COUNTIF($DV$6:$EG$34,EF582)</f>
        <v>18</v>
      </c>
      <c r="ET582" s="34" t="str">
        <f>IF(DV582="未使用","",IF(EH582&lt;2,"","red"))</f>
        <v/>
      </c>
      <c r="EU582" s="35" t="str">
        <f>IF(B582="ボックスキー","",IF(C582="","red",FS582))</f>
        <v>red</v>
      </c>
      <c r="EV582" s="34" t="str">
        <f>IF(DX582="未使用","",IF(EJ582&lt;2,"","red"))</f>
        <v/>
      </c>
      <c r="EW582" s="35" t="str">
        <f>IF(D582="ボックスキー","",IF(E582="","red",FU582))</f>
        <v>red</v>
      </c>
      <c r="EX582" s="34" t="str">
        <f>IF(DZ582="未使用","",IF(EL582&lt;2,"","red"))</f>
        <v/>
      </c>
      <c r="EY582" s="35" t="str">
        <f>IF(F582="ボックスキー","",IF(G582="","red",FW582))</f>
        <v>red</v>
      </c>
      <c r="EZ582" s="34" t="str">
        <f>IF(EB582="未使用","",IF(EN582&lt;2,"","red"))</f>
        <v/>
      </c>
      <c r="FA582" s="35" t="str">
        <f>IF(H582="ボックスキー","",IF(I582="","red",FY582))</f>
        <v>red</v>
      </c>
      <c r="FB582" s="34" t="str">
        <f>IF(ED582="未使用","",IF(EP582&lt;2,"","red"))</f>
        <v/>
      </c>
      <c r="FC582" s="35" t="str">
        <f>IF(J582="ボックスキー","",IF(K582="","red",GA582))</f>
        <v>red</v>
      </c>
      <c r="FD582" s="34" t="str">
        <f>IF(EF582="未使用","",IF(ER582&lt;2,"","red"))</f>
        <v/>
      </c>
      <c r="FE582" s="35" t="str">
        <f>IF(L582="ボックスキー","",IF(M582="","red",GC582))</f>
        <v>red</v>
      </c>
      <c r="FF582" s="419"/>
      <c r="FG582" s="419"/>
      <c r="FH582" s="419"/>
      <c r="FI582" s="419"/>
      <c r="FJ582" s="419"/>
      <c r="FK582" s="419"/>
      <c r="FL582" s="419"/>
      <c r="FM582" s="419"/>
      <c r="FN582" s="419"/>
      <c r="FO582" s="419"/>
      <c r="FP582" s="419"/>
      <c r="FQ582" s="419"/>
      <c r="FR582" s="34"/>
      <c r="FS582" s="35" t="str">
        <f>IF(B582=$FG$6,INDEX($FG$7:$FG$18,C582),IF(B582=$FH$6,INDEX($FH$7:$FH$12,C582),IF(B582=$FI$6,INDEX($FI$7:$FI$18,C582),IF(B582=$FJ$6,INDEX($FJ$7:$FJ$56,C582),"none"))))</f>
        <v>none</v>
      </c>
      <c r="FT582" s="34"/>
      <c r="FU582" s="35" t="str">
        <f>IF(D582=$FG$6,INDEX($FG$7:$FG$18,E582),IF(D582=$FH$6,INDEX($FH$7:$FH$12,E582),IF(D582=$FI$6,INDEX($FI$7:$FI$18,E582),IF(D582=$FJ$6,INDEX($FJ$7:$FJ$56,E582),"none"))))</f>
        <v>none</v>
      </c>
      <c r="FV582" s="34"/>
      <c r="FW582" s="35" t="str">
        <f>IF(F582=$FG$6,INDEX($FG$7:$FG$18,G582),IF(F582=$FH$6,INDEX($FH$7:$FH$12,G582),IF(F582=$FI$6,INDEX($FI$7:$FI$18,G582),IF(F582=$FJ$6,INDEX($FJ$7:$FJ$56,G582),"none"))))</f>
        <v>none</v>
      </c>
      <c r="FX582" s="34"/>
      <c r="FY582" s="35" t="str">
        <f>IF(H582=$FG$6,INDEX($FG$7:$FG$18,I582),IF(H582=$FH$6,INDEX($FH$7:$FH$12,I582),IF(H582=$FI$6,INDEX($FI$7:$FI$18,I582),IF(H582=$FJ$6,INDEX($FJ$7:$FJ$56,I582),"none"))))</f>
        <v>none</v>
      </c>
      <c r="FZ582" s="34"/>
      <c r="GA582" s="35" t="str">
        <f>IF(J582=$FG$6,INDEX($FG$7:$FG$18,K582),IF(J582=$FH$6,INDEX($FH$7:$FH$12,K582),IF(J582=$FI$6,INDEX($FI$7:$FI$18,K582),IF(J582=$FJ$6,INDEX($FJ$7:$FJ$56,K582),"none"))))</f>
        <v>none</v>
      </c>
      <c r="GB582" s="34"/>
      <c r="GC582" s="35" t="str">
        <f>IF(L582=$FG$6,INDEX($FG$7:$FG$18,M582),IF(L582=$FH$6,INDEX($FH$7:$FH$12,M582),IF(L582=$FI$6,INDEX($FI$7:$FI$18,M582),IF(L582=$FJ$6,INDEX($FJ$7:$FJ$56,M582),"none"))))</f>
        <v>none</v>
      </c>
      <c r="GE582" s="36" t="str">
        <f>IF(COUNTIF($GG585:$GG610,"grey")=13,"grey","")</f>
        <v>grey</v>
      </c>
      <c r="GF582" s="36" t="str">
        <f>IF(COUNTIF($GG585:$GG610,"grey")=13,"grey","")</f>
        <v>grey</v>
      </c>
      <c r="GI582" s="686" t="str">
        <f>IFERROR(IF(COUNT($Q585:$Q610)&gt;0,IF($DN584&lt;8,"grey",B581),"grey"),B581)</f>
        <v>grey</v>
      </c>
      <c r="GJ582" s="686" t="str">
        <f>IFERROR(IF(COUNT($Q585:$Q610)&gt;0,IF($DN584&lt;8,"grey",D581),"grey"),D581)</f>
        <v>grey</v>
      </c>
      <c r="GK582" s="686" t="str">
        <f>IFERROR(IF(COUNT($Q585:$Q610)&gt;0,IF($DN584&lt;8,"grey",F581),"grey"),F581)</f>
        <v>grey</v>
      </c>
      <c r="GL582" s="686" t="str">
        <f>IFERROR(IF(COUNT($Q585:$Q610)&gt;0,IF($DN584&lt;8,"grey",H581),"grey"),H581)</f>
        <v>grey</v>
      </c>
      <c r="GM582" s="686" t="str">
        <f>IFERROR(IF(COUNT($Q585:$Q610)&gt;0,IF($DN584&lt;8,"grey",J581),"grey"),J581)</f>
        <v>grey</v>
      </c>
      <c r="GN582" s="686" t="str">
        <f>IFERROR(IF(COUNT($Q585:$Q610)&gt;0,IF($DN584&lt;8,"grey",L581),"grey"),L581)</f>
        <v>grey</v>
      </c>
      <c r="GO582" s="686" t="str">
        <f>IFERROR(IF(COUNT($Q585:$Q610)&gt;0,IF($DN584&lt;8,"grey",B586),"grey"),B586)</f>
        <v>grey</v>
      </c>
      <c r="GP582" s="686" t="str">
        <f>IFERROR(IF(COUNT($Q585:$Q610)&gt;0,IF($DN584&lt;8,"grey",D586),"grey"),D586)</f>
        <v>grey</v>
      </c>
      <c r="GQ582" s="686" t="str">
        <f>IFERROR(IF(COUNT($Q585:$Q610)&gt;0,IF($DN584&lt;18,"grey",F586),"grey"),F586)</f>
        <v>grey</v>
      </c>
      <c r="GR582" s="686" t="str">
        <f>IFERROR(IF(COUNT($Q585:$Q610)&gt;0,IF($DN584&lt;18,"grey",H586),"grey"),H586)</f>
        <v>grey</v>
      </c>
      <c r="GS582" s="686" t="str">
        <f>IFERROR(IF(COUNT($Q585:$Q610)&gt;0,IF($DN584&lt;18,"grey",J586),"grey"),J586)</f>
        <v>grey</v>
      </c>
      <c r="GT582" s="686" t="str">
        <f>IFERROR(IF(COUNT($Q585:$Q610)&gt;0,IF($DN584&lt;18,"grey",L586),"grey"),L586)</f>
        <v>grey</v>
      </c>
      <c r="GU582" s="686" t="str">
        <f>IFERROR(IF(COUNT($Q585:$Q610)&gt;0,IF($DN584&lt;18,"grey",B591),"grey"),B591)</f>
        <v>grey</v>
      </c>
      <c r="GV582" s="686" t="str">
        <f>IFERROR(IF(COUNT($Q585:$Q610)&gt;0,IF($DN584&lt;18,"grey",D591),"grey"),D591)</f>
        <v>grey</v>
      </c>
      <c r="GW582" s="686" t="str">
        <f>IFERROR(IF(COUNT($Q585:$Q610)&gt;0,IF($DN584&lt;18,"grey",F591),"grey"),F591)</f>
        <v>grey</v>
      </c>
      <c r="GX582" s="686" t="str">
        <f>IFERROR(IF(COUNT($Q585:$Q610)&gt;0,IF($DN584&lt;18,"grey",H591),"grey"),H591)</f>
        <v>grey</v>
      </c>
      <c r="GY582" s="686" t="str">
        <f>IFERROR(IF(COUNT($Q585:$Q610)&gt;0,IF($DN584&lt;18,"grey",J591),"grey"),J591)</f>
        <v>grey</v>
      </c>
      <c r="GZ582" s="686" t="str">
        <f>IFERROR(IF(COUNT($Q585:$Q610)&gt;0,IF($DN584&lt;18,"grey",L591),"grey"),L591)</f>
        <v>grey</v>
      </c>
      <c r="HA582" s="686" t="str">
        <f>IFERROR(IF(COUNT($Q585:$Q610)&gt;0,IF($DN584&lt;24,"grey",B596),"grey"),B596)</f>
        <v>grey</v>
      </c>
      <c r="HB582" s="686" t="str">
        <f>IFERROR(IF(COUNT($Q585:$Q610)&gt;0,IF($DN584&lt;24,"grey",D596),"grey"),D596)</f>
        <v>grey</v>
      </c>
      <c r="HC582" s="686" t="str">
        <f>IFERROR(IF(COUNT($Q585:$Q610)&gt;0,IF($DN584&lt;24,"grey",F596),"grey"),F596)</f>
        <v>grey</v>
      </c>
      <c r="HD582" s="686" t="str">
        <f>IFERROR(IF(COUNT($Q585:$Q610)&gt;0,IF($DN584&lt;24,"grey",H596),"grey"),H596)</f>
        <v>grey</v>
      </c>
      <c r="HE582" s="686" t="str">
        <f>IFERROR(IF(COUNT($Q585:$Q610)&gt;0,IF($DN584&lt;24,"grey",J596),"grey"),J596)</f>
        <v>grey</v>
      </c>
      <c r="HF582" s="686" t="str">
        <f>IFERROR(IF(COUNT($Q585:$Q610)&gt;0,IF($DN584&lt;24,"grey",L596),"grey"),L596)</f>
        <v>grey</v>
      </c>
      <c r="HG582" s="686" t="str">
        <f>IFERROR(IF(COUNT($Q585:$Q610)&gt;0,IF($DN584&lt;36,"grey",B601),"grey"),B601)</f>
        <v>grey</v>
      </c>
      <c r="HH582" s="686" t="str">
        <f>IFERROR(IF(COUNT($Q585:$Q610)&gt;0,IF($DN584&lt;36,"grey",D601),"grey"),D601)</f>
        <v>grey</v>
      </c>
      <c r="HI582" s="686" t="str">
        <f>IFERROR(IF(COUNT($Q585:$Q610)&gt;0,IF($DN584&lt;36,"grey",F601),"grey"),F601)</f>
        <v>grey</v>
      </c>
      <c r="HJ582" s="686" t="str">
        <f>IFERROR(IF(COUNT($Q585:$Q610)&gt;0,IF($DN584&lt;36,"grey",H601),"grey"),H601)</f>
        <v>grey</v>
      </c>
      <c r="HK582" s="686" t="str">
        <f>IFERROR(IF(COUNT($Q585:$Q610)&gt;0,IF($DN584&lt;36,"grey",J601),"grey"),J601)</f>
        <v>grey</v>
      </c>
      <c r="HL582" s="686" t="str">
        <f>IFERROR(IF(COUNT($Q585:$Q610)&gt;0,IF($DN584&lt;36,"grey",L601),"grey"),L601)</f>
        <v>grey</v>
      </c>
      <c r="HM582" s="686" t="str">
        <f>IFERROR(IF(COUNT($Q585:$Q610)&gt;0,IF($DN584&lt;36,"grey",B606),"grey"),B606)</f>
        <v>grey</v>
      </c>
      <c r="HN582" s="686" t="str">
        <f>IFERROR(IF(COUNT($Q585:$Q610)&gt;0,IF($DN584&lt;36,"grey",D606),"grey"),D606)</f>
        <v>grey</v>
      </c>
      <c r="HO582" s="686" t="str">
        <f>IFERROR(IF(COUNT($Q585:$Q610)&gt;0,IF($DN584&lt;36,"grey",F606),"grey"),F606)</f>
        <v>grey</v>
      </c>
      <c r="HP582" s="686" t="str">
        <f>IFERROR(IF(COUNT($Q585:$Q610)&gt;0,IF($DN584&lt;36,"grey",H606),"grey"),H606)</f>
        <v>grey</v>
      </c>
      <c r="HQ582" s="686" t="str">
        <f>IFERROR(IF(COUNT($Q585:$Q610)&gt;0,IF($DN584&lt;36,"grey",J606),"grey"),J606)</f>
        <v>grey</v>
      </c>
      <c r="HR582" s="686" t="str">
        <f>IFERROR(IF(COUNT($Q585:$Q610)&gt;0,IF($DN584&lt;36,"grey",L606),"grey"),L606)</f>
        <v>grey</v>
      </c>
    </row>
    <row r="583" spans="2:229">
      <c r="B583" s="1175" t="str">
        <f>IFERROR(INDEX($DV:$DV,ROW()),"")&amp;""</f>
        <v/>
      </c>
      <c r="C583" s="1176"/>
      <c r="D583" s="1177" t="str">
        <f>IFERROR(INDEX($DX:$DX,ROW()),"")&amp;""</f>
        <v/>
      </c>
      <c r="E583" s="1176"/>
      <c r="F583" s="1175" t="str">
        <f>IFERROR(INDEX($DZ:$DZ,ROW()),"")&amp;""</f>
        <v/>
      </c>
      <c r="G583" s="1176"/>
      <c r="H583" s="1175" t="str">
        <f>IFERROR(INDEX($EB:$EB,ROW()),"")&amp;""</f>
        <v/>
      </c>
      <c r="I583" s="1176"/>
      <c r="J583" s="1175" t="str">
        <f>IFERROR(INDEX($ED:$ED,ROW()),"")&amp;""</f>
        <v/>
      </c>
      <c r="K583" s="1176"/>
      <c r="L583" s="1175" t="str">
        <f>IFERROR(INDEX($EF:$EF,ROW()),"")&amp;""</f>
        <v/>
      </c>
      <c r="M583" s="1176"/>
      <c r="O583" s="1170" t="s">
        <v>285</v>
      </c>
      <c r="P583" s="1170" t="s">
        <v>286</v>
      </c>
      <c r="Q583" s="1168" t="s">
        <v>287</v>
      </c>
      <c r="R583" s="1170" t="s">
        <v>288</v>
      </c>
      <c r="S583" s="1157" t="s">
        <v>1373</v>
      </c>
      <c r="T583" s="1158"/>
      <c r="U583" s="1158"/>
      <c r="V583" s="1158"/>
      <c r="W583" s="1158"/>
      <c r="X583" s="1158"/>
      <c r="Y583" s="1158"/>
      <c r="Z583" s="1158"/>
      <c r="AA583" s="1158"/>
      <c r="AB583" s="1158"/>
      <c r="AC583" s="1158"/>
      <c r="AD583" s="1158"/>
      <c r="AE583" s="1158"/>
      <c r="AF583" s="1158"/>
      <c r="AG583" s="1158"/>
      <c r="AH583" s="1158"/>
      <c r="AI583" s="1158"/>
      <c r="AJ583" s="1158"/>
      <c r="AK583" s="1158"/>
      <c r="AL583" s="1158"/>
      <c r="AM583" s="1158"/>
      <c r="AN583" s="1158"/>
      <c r="AO583" s="1158"/>
      <c r="AP583" s="1158"/>
      <c r="AQ583" s="1158"/>
      <c r="AR583" s="1158"/>
      <c r="AS583" s="1158"/>
      <c r="AT583" s="1158"/>
      <c r="AU583" s="1158"/>
      <c r="AV583" s="1158"/>
      <c r="AW583" s="1158"/>
      <c r="AX583" s="1158"/>
      <c r="AY583" s="1158"/>
      <c r="AZ583" s="1158"/>
      <c r="BA583" s="1158"/>
      <c r="BB583" s="1159"/>
      <c r="BC583" s="1188" t="s">
        <v>1371</v>
      </c>
      <c r="BD583" s="1170" t="s">
        <v>584</v>
      </c>
      <c r="BE583" s="1168" t="s">
        <v>290</v>
      </c>
      <c r="BP583" s="50" t="e">
        <f>INDEX(番号!$CA$5:$CB$44,C582,2)</f>
        <v>#VALUE!</v>
      </c>
      <c r="BQ583" s="50" t="str">
        <f>IF(C582="","",IF(BP583="",INDEX(番号!$CA$44:$CB581,C582,2),BP583))</f>
        <v/>
      </c>
      <c r="BR583" s="50" t="e">
        <f>INDEX(番号!$CC$5:$CE$52,C582,3)</f>
        <v>#VALUE!</v>
      </c>
      <c r="BS583" s="50" t="str">
        <f>IF(C582="","",IF(BR583="0",INDEX(番号!$CC$5:$CE$52,C582,2),BR583))&amp;""</f>
        <v/>
      </c>
      <c r="BT583" s="50" t="e">
        <f>INDEX(番号!$CA$5:$CB$44,E582,2)</f>
        <v>#VALUE!</v>
      </c>
      <c r="BU583" s="50" t="str">
        <f>IF(E582="","",IF(BT583="",INDEX(番号!$CA$44:$CB581,E582,2),BT583))&amp;""</f>
        <v/>
      </c>
      <c r="BV583" s="50" t="e">
        <f>INDEX(番号!$CC$5:$CE$52,E582,3)</f>
        <v>#VALUE!</v>
      </c>
      <c r="BW583" s="50" t="str">
        <f>IF(E582="","",IF(BV583="0",INDEX(番号!$CC$5:$CE$52,E582,2),BV583))&amp;""</f>
        <v/>
      </c>
      <c r="BX583" s="50" t="e">
        <f>INDEX(番号!$CA$5:$CB$44,G582,2)</f>
        <v>#VALUE!</v>
      </c>
      <c r="BY583" s="50" t="str">
        <f>IF(G582="","",IF(BX583="",INDEX(番号!$CA$44:$CB581,G582,2),BX583))&amp;""</f>
        <v/>
      </c>
      <c r="BZ583" s="50" t="e">
        <f>INDEX(番号!$CC$5:$CE$52,G582,3)</f>
        <v>#VALUE!</v>
      </c>
      <c r="CA583" s="50" t="str">
        <f>IF(G582="","",IF(BZ583="0",INDEX(番号!$CC$5:$CE$52,G582,2),BZ583))&amp;""</f>
        <v/>
      </c>
      <c r="CB583" s="50" t="e">
        <f>INDEX(番号!$CA$5:$CB$44,I582,2)</f>
        <v>#VALUE!</v>
      </c>
      <c r="CC583" s="50" t="str">
        <f>IF(I582="","",IF(CB583="",INDEX(番号!$CA$44:$CB581,I582,2),CB583))&amp;""</f>
        <v/>
      </c>
      <c r="CD583" s="50" t="e">
        <f>INDEX(番号!$CC$5:$CE$52,I582,3)</f>
        <v>#VALUE!</v>
      </c>
      <c r="CE583" s="50" t="str">
        <f>IF(I582="","",IF(CD583="0",INDEX(番号!$CC$5:$CE$52,I582,2),CD583))&amp;""</f>
        <v/>
      </c>
      <c r="CF583" s="50" t="e">
        <f>INDEX(番号!$CA$5:$CB$44,K582,2)</f>
        <v>#VALUE!</v>
      </c>
      <c r="CG583" s="50" t="str">
        <f>IF(K582="","",IF(CF583="",INDEX(番号!$CA$5:$CB$44,K582,1),CF583))&amp;""</f>
        <v/>
      </c>
      <c r="CH583" s="50" t="e">
        <f>INDEX(番号!$CC$5:$CE$52,K582,3)</f>
        <v>#VALUE!</v>
      </c>
      <c r="CI583" s="50" t="str">
        <f>IF(K582="","",IF(CH583="0",INDEX(番号!$CC$5:$CE$52,K582,2),CH583))&amp;""</f>
        <v/>
      </c>
      <c r="CJ583" s="50" t="e">
        <f>INDEX(番号!$CA$5:$CB$44,M582,2)</f>
        <v>#VALUE!</v>
      </c>
      <c r="CK583" s="50" t="str">
        <f>IF(M582="","",IF(CJ583="",INDEX(番号!$CA$5:$CB$44,M582,1),CJ583))&amp;""</f>
        <v/>
      </c>
      <c r="CL583" s="50" t="e">
        <f>INDEX(番号!$CC$5:$CE$52,M582,3)</f>
        <v>#VALUE!</v>
      </c>
      <c r="CM583" s="50" t="str">
        <f>IF(M582="","",IF(CL583="0",INDEX(番号!$CC$5:$CE$52,M582,2),CL583))&amp;""</f>
        <v/>
      </c>
      <c r="DA583" s="1153" t="str">
        <f>IF(DA581="grey","grey","")</f>
        <v>grey</v>
      </c>
      <c r="DB583" s="1154"/>
      <c r="DC583" s="1153" t="str">
        <f>IF(DC581="grey","grey","")</f>
        <v>grey</v>
      </c>
      <c r="DD583" s="1154"/>
      <c r="DE583" s="1153" t="str">
        <f>IF(DE581="grey","grey","")</f>
        <v>grey</v>
      </c>
      <c r="DF583" s="1154"/>
      <c r="DG583" s="1153" t="str">
        <f>IF(DG581="grey","grey","")</f>
        <v>grey</v>
      </c>
      <c r="DH583" s="1154"/>
      <c r="DI583" s="1153" t="str">
        <f>IF(DI581="grey","grey","")</f>
        <v>grey</v>
      </c>
      <c r="DJ583" s="1154"/>
      <c r="DK583" s="1153" t="str">
        <f>IF(DK581="grey","grey","")</f>
        <v>grey</v>
      </c>
      <c r="DL583" s="1154"/>
      <c r="DS583" s="396"/>
      <c r="DV583" s="1153" t="str">
        <f>IF(B582="DK",BQ583,IF(B582="NK",BS583,""))</f>
        <v/>
      </c>
      <c r="DW583" s="1154"/>
      <c r="DX583" s="1155" t="str">
        <f>IF(D582="DK",BU583,IF(D582="NK",BW583,""))</f>
        <v/>
      </c>
      <c r="DY583" s="1156"/>
      <c r="DZ583" s="1155" t="str">
        <f>IF(F582="DK",BY583,IF(F582="NK",CA583,""))</f>
        <v/>
      </c>
      <c r="EA583" s="1156"/>
      <c r="EB583" s="1155" t="str">
        <f>IF(H582="DK",CC583,IF(H582="NK",CE583,""))</f>
        <v/>
      </c>
      <c r="EC583" s="1156"/>
      <c r="ED583" s="1155" t="str">
        <f>IF(J582="DK",CG583,IF(J582="NK",CI583,""))</f>
        <v/>
      </c>
      <c r="EE583" s="1156"/>
      <c r="EF583" s="1155" t="str">
        <f>IF(L582="DK",CK583,IF(L582="NK",CM583,""))</f>
        <v/>
      </c>
      <c r="EG583" s="1156"/>
      <c r="ET583" s="1153"/>
      <c r="EU583" s="1154"/>
      <c r="EV583" s="1153"/>
      <c r="EW583" s="1154"/>
      <c r="EX583" s="1153"/>
      <c r="EY583" s="1154"/>
      <c r="EZ583" s="1153"/>
      <c r="FA583" s="1154"/>
      <c r="FB583" s="1153"/>
      <c r="FC583" s="1154"/>
      <c r="FD583" s="1153"/>
      <c r="FE583" s="1154"/>
      <c r="FF583" s="411"/>
      <c r="FG583" s="411"/>
      <c r="FH583" s="411"/>
      <c r="FI583" s="411"/>
      <c r="FJ583" s="411"/>
      <c r="FK583" s="411"/>
      <c r="FL583" s="411"/>
      <c r="FM583" s="411"/>
      <c r="FN583" s="411"/>
      <c r="FO583" s="411"/>
      <c r="FP583" s="411"/>
      <c r="FQ583" s="411"/>
      <c r="FR583" s="1153"/>
      <c r="FS583" s="1154"/>
      <c r="FT583" s="1153"/>
      <c r="FU583" s="1154"/>
      <c r="FV583" s="1153"/>
      <c r="FW583" s="1154"/>
      <c r="FX583" s="1153"/>
      <c r="FY583" s="1154"/>
      <c r="FZ583" s="1153"/>
      <c r="GA583" s="1154"/>
      <c r="GB583" s="1153"/>
      <c r="GC583" s="1154"/>
      <c r="GE583" s="1170" t="s">
        <v>285</v>
      </c>
      <c r="GF583" s="1170" t="s">
        <v>286</v>
      </c>
      <c r="GG583" s="1168" t="s">
        <v>287</v>
      </c>
      <c r="GH583" s="1170" t="s">
        <v>288</v>
      </c>
      <c r="GI583" s="1145"/>
      <c r="GJ583" s="1146"/>
      <c r="GK583" s="1146"/>
      <c r="GL583" s="1146"/>
      <c r="GM583" s="1146"/>
      <c r="GN583" s="1146"/>
      <c r="GO583" s="1146"/>
      <c r="GP583" s="1146"/>
      <c r="GQ583" s="1146"/>
      <c r="GR583" s="1146"/>
      <c r="GS583" s="1146"/>
      <c r="GT583" s="1146"/>
      <c r="GU583" s="1146"/>
      <c r="GV583" s="1146"/>
      <c r="GW583" s="1146"/>
      <c r="GX583" s="1146"/>
      <c r="GY583" s="1146"/>
      <c r="GZ583" s="1146"/>
      <c r="HA583" s="1146"/>
      <c r="HB583" s="1146"/>
      <c r="HC583" s="1146"/>
      <c r="HD583" s="1146"/>
      <c r="HE583" s="1146"/>
      <c r="HF583" s="1146"/>
      <c r="HG583" s="1146"/>
      <c r="HH583" s="1146"/>
      <c r="HI583" s="1146"/>
      <c r="HJ583" s="1146"/>
      <c r="HK583" s="1146"/>
      <c r="HL583" s="1146"/>
      <c r="HM583" s="1146"/>
      <c r="HN583" s="1146"/>
      <c r="HO583" s="1146"/>
      <c r="HP583" s="1146"/>
      <c r="HQ583" s="1146"/>
      <c r="HR583" s="1147"/>
      <c r="HS583" s="1168"/>
      <c r="HT583" s="1170"/>
      <c r="HU583" s="1168"/>
    </row>
    <row r="584" spans="2:229">
      <c r="B584" s="1175" t="str">
        <f>IFERROR(INDEX($DV:$DV,ROW()),"")&amp;""</f>
        <v/>
      </c>
      <c r="C584" s="1176"/>
      <c r="D584" s="1177" t="str">
        <f>IFERROR(INDEX($DX:$DX,ROW()),"")&amp;""</f>
        <v/>
      </c>
      <c r="E584" s="1176"/>
      <c r="F584" s="1175" t="str">
        <f>IFERROR(INDEX($DZ:$DZ,ROW()),"")&amp;""</f>
        <v/>
      </c>
      <c r="G584" s="1176"/>
      <c r="H584" s="1175" t="str">
        <f>IFERROR(INDEX($EB:$EB,ROW()),"")&amp;""</f>
        <v/>
      </c>
      <c r="I584" s="1176"/>
      <c r="J584" s="1175" t="str">
        <f>IFERROR(INDEX($ED:$ED,ROW()),"")&amp;""</f>
        <v/>
      </c>
      <c r="K584" s="1176"/>
      <c r="L584" s="1175" t="str">
        <f>IFERROR(INDEX($EF:$EF,ROW()),"")&amp;""</f>
        <v/>
      </c>
      <c r="M584" s="1176"/>
      <c r="O584" s="1171"/>
      <c r="P584" s="1171"/>
      <c r="Q584" s="1169"/>
      <c r="R584" s="1171"/>
      <c r="S584" s="1189" t="s">
        <v>1375</v>
      </c>
      <c r="T584" s="1190"/>
      <c r="U584" s="1190"/>
      <c r="V584" s="1190"/>
      <c r="W584" s="1190"/>
      <c r="X584" s="1190"/>
      <c r="Y584" s="1190"/>
      <c r="Z584" s="1190"/>
      <c r="AA584" s="1190"/>
      <c r="AB584" s="1190"/>
      <c r="AC584" s="1190"/>
      <c r="AD584" s="1190"/>
      <c r="AE584" s="1190"/>
      <c r="AF584" s="1190"/>
      <c r="AG584" s="1190"/>
      <c r="AH584" s="1190"/>
      <c r="AI584" s="1190"/>
      <c r="AJ584" s="1190"/>
      <c r="AK584" s="1190"/>
      <c r="AL584" s="1190"/>
      <c r="AM584" s="1190"/>
      <c r="AN584" s="1190"/>
      <c r="AO584" s="1190"/>
      <c r="AP584" s="1190"/>
      <c r="AQ584" s="1190"/>
      <c r="AR584" s="1190"/>
      <c r="AS584" s="1190"/>
      <c r="AT584" s="1190"/>
      <c r="AU584" s="1190"/>
      <c r="AV584" s="1190"/>
      <c r="AW584" s="1190"/>
      <c r="AX584" s="1190"/>
      <c r="AY584" s="1190"/>
      <c r="AZ584" s="1190"/>
      <c r="BA584" s="1190"/>
      <c r="BB584" s="1191"/>
      <c r="BC584" s="1169"/>
      <c r="BD584" s="1171"/>
      <c r="BE584" s="1169"/>
      <c r="BP584" s="50" t="s">
        <v>585</v>
      </c>
      <c r="BQ584" s="50" t="str">
        <f>IF(C582="","",INDEX(外線情報!$K$5:$K$16,C582,1))&amp;""</f>
        <v/>
      </c>
      <c r="BR584" s="50" t="s">
        <v>417</v>
      </c>
      <c r="BS584" s="50" t="str">
        <f>IF(C582="","",INDEX(NK･NKG!$CG$5:$CG$52,C582,1))&amp;""</f>
        <v/>
      </c>
      <c r="BT584" s="50" t="s">
        <v>585</v>
      </c>
      <c r="BU584" s="50" t="str">
        <f>IF(E582="","",INDEX(外線情報!$K$5:$K$16,E582,1))&amp;""</f>
        <v/>
      </c>
      <c r="BV584" s="50" t="s">
        <v>417</v>
      </c>
      <c r="BW584" s="50" t="str">
        <f>IF(E582="","",INDEX(NK･NKG!$CG$5:$CG$52,E582,1))&amp;""</f>
        <v/>
      </c>
      <c r="BX584" s="50" t="s">
        <v>585</v>
      </c>
      <c r="BY584" s="50" t="str">
        <f>IF(G582="","",INDEX(外線情報!$K$5:$K$16,G582,1))&amp;""</f>
        <v/>
      </c>
      <c r="BZ584" s="50" t="s">
        <v>417</v>
      </c>
      <c r="CA584" s="50" t="str">
        <f>IF(G582="","",INDEX(NK･NKG!$CG$5:$CG$52,G582,1))&amp;""</f>
        <v/>
      </c>
      <c r="CB584" s="50" t="s">
        <v>585</v>
      </c>
      <c r="CC584" s="50" t="str">
        <f>IF(I582="","",INDEX(外線情報!$K$5:$K$16,I582,1))&amp;""</f>
        <v/>
      </c>
      <c r="CD584" s="50" t="s">
        <v>417</v>
      </c>
      <c r="CE584" s="50" t="str">
        <f>IF(I582="","",INDEX(NK･NKG!$CG$5:$CG$52,I582,1))&amp;""</f>
        <v/>
      </c>
      <c r="CF584" s="50" t="s">
        <v>585</v>
      </c>
      <c r="CG584" s="50" t="str">
        <f>IF(K582="","",INDEX(外線情報!$K$5:$K$16,K582,1))&amp;""</f>
        <v/>
      </c>
      <c r="CH584" s="50" t="s">
        <v>417</v>
      </c>
      <c r="CI584" s="50" t="str">
        <f>IF(K582="","",INDEX(NK･NKG!$CG$5:$CG$52,K582,1))&amp;""</f>
        <v/>
      </c>
      <c r="CJ584" s="50" t="s">
        <v>585</v>
      </c>
      <c r="CK584" s="50" t="str">
        <f>IF(M582="","",INDEX(外線情報!$K$5:$K$16,M582,1))&amp;""</f>
        <v/>
      </c>
      <c r="CL584" s="50" t="s">
        <v>417</v>
      </c>
      <c r="CM584" s="50" t="str">
        <f>IF(M582="","",INDEX(NK･NKG!$CG$5:$CG$52,M582,1))&amp;""</f>
        <v/>
      </c>
      <c r="DA584" s="1153" t="str">
        <f t="shared" ref="DA584" si="1553">IF(DA581="grey","grey","")</f>
        <v>grey</v>
      </c>
      <c r="DB584" s="1154"/>
      <c r="DC584" s="1153" t="str">
        <f t="shared" ref="DC584" si="1554">IF(DC581="grey","grey","")</f>
        <v>grey</v>
      </c>
      <c r="DD584" s="1154"/>
      <c r="DE584" s="1153" t="str">
        <f t="shared" ref="DE584" si="1555">IF(DE581="grey","grey","")</f>
        <v>grey</v>
      </c>
      <c r="DF584" s="1154"/>
      <c r="DG584" s="1153" t="str">
        <f t="shared" ref="DG584" si="1556">IF(DG581="grey","grey","")</f>
        <v>grey</v>
      </c>
      <c r="DH584" s="1154"/>
      <c r="DI584" s="1153" t="str">
        <f t="shared" ref="DI584" si="1557">IF(DI581="grey","grey","")</f>
        <v>grey</v>
      </c>
      <c r="DJ584" s="1154"/>
      <c r="DK584" s="1153" t="str">
        <f t="shared" ref="DK584" si="1558">IF(DK581="grey","grey","")</f>
        <v>grey</v>
      </c>
      <c r="DL584" s="1154"/>
      <c r="DM584" s="22" t="str">
        <f>IFERROR(INDEX(内線情報!$BL$5:$BL$41,MATCH(R584,内線情報!$AI$5:$AI$43,0),1),"")</f>
        <v/>
      </c>
      <c r="DN584" s="22">
        <f>IF(MAX($DM584:$DM610)&gt;0,MAX($DM584:$DM610),36)</f>
        <v>36</v>
      </c>
      <c r="DV584" s="1153" t="str">
        <f>IF(B582="IK",BQ584,IF(B582="NK",BS584,""))</f>
        <v/>
      </c>
      <c r="DW584" s="1154"/>
      <c r="DX584" s="1155" t="str">
        <f>IF(D582="IK",BU584,IF(D582="NK",BW584,""))</f>
        <v/>
      </c>
      <c r="DY584" s="1156"/>
      <c r="DZ584" s="1155" t="str">
        <f>IF(F582="IK",BY584,IF(F582="NK",CA584,""))</f>
        <v/>
      </c>
      <c r="EA584" s="1156"/>
      <c r="EB584" s="1155" t="str">
        <f>IF(H582="IK",CC584,IF(H582="NK",CE584,""))</f>
        <v/>
      </c>
      <c r="EC584" s="1156"/>
      <c r="ED584" s="1155" t="str">
        <f>IF(J582="IK",CG584,IF(J582="NK",CI584,""))</f>
        <v/>
      </c>
      <c r="EE584" s="1156"/>
      <c r="EF584" s="1155" t="str">
        <f>IF(L582="IK",CK584,IF(L582="NK",CM584,""))</f>
        <v/>
      </c>
      <c r="EG584" s="1156"/>
      <c r="ET584" s="1153"/>
      <c r="EU584" s="1154"/>
      <c r="EV584" s="1153"/>
      <c r="EW584" s="1154"/>
      <c r="EX584" s="1153"/>
      <c r="EY584" s="1154"/>
      <c r="EZ584" s="1153"/>
      <c r="FA584" s="1154"/>
      <c r="FB584" s="1153"/>
      <c r="FC584" s="1154"/>
      <c r="FD584" s="1153"/>
      <c r="FE584" s="1154"/>
      <c r="FF584" s="411"/>
      <c r="FG584" s="411"/>
      <c r="FH584" s="411"/>
      <c r="FI584" s="411"/>
      <c r="FJ584" s="411"/>
      <c r="FK584" s="411"/>
      <c r="FL584" s="411"/>
      <c r="FM584" s="411"/>
      <c r="FN584" s="411"/>
      <c r="FO584" s="411"/>
      <c r="FP584" s="411"/>
      <c r="FQ584" s="411"/>
      <c r="FR584" s="1153"/>
      <c r="FS584" s="1154"/>
      <c r="FT584" s="1153"/>
      <c r="FU584" s="1154"/>
      <c r="FV584" s="1153"/>
      <c r="FW584" s="1154"/>
      <c r="FX584" s="1153"/>
      <c r="FY584" s="1154"/>
      <c r="FZ584" s="1153"/>
      <c r="GA584" s="1154"/>
      <c r="GB584" s="1153"/>
      <c r="GC584" s="1154"/>
      <c r="GE584" s="1171"/>
      <c r="GF584" s="1171"/>
      <c r="GG584" s="1169"/>
      <c r="GH584" s="1171"/>
      <c r="GI584" s="1142"/>
      <c r="GJ584" s="1143"/>
      <c r="GK584" s="1143"/>
      <c r="GL584" s="1143"/>
      <c r="GM584" s="1143"/>
      <c r="GN584" s="1143"/>
      <c r="GO584" s="1143"/>
      <c r="GP584" s="1143"/>
      <c r="GQ584" s="1143"/>
      <c r="GR584" s="1143"/>
      <c r="GS584" s="1143"/>
      <c r="GT584" s="1143"/>
      <c r="GU584" s="1143"/>
      <c r="GV584" s="1143"/>
      <c r="GW584" s="1143"/>
      <c r="GX584" s="1143"/>
      <c r="GY584" s="1143"/>
      <c r="GZ584" s="1143"/>
      <c r="HA584" s="1143"/>
      <c r="HB584" s="1143"/>
      <c r="HC584" s="1143"/>
      <c r="HD584" s="1143"/>
      <c r="HE584" s="1143"/>
      <c r="HF584" s="1143"/>
      <c r="HG584" s="1143"/>
      <c r="HH584" s="1143"/>
      <c r="HI584" s="1143"/>
      <c r="HJ584" s="1143"/>
      <c r="HK584" s="1143"/>
      <c r="HL584" s="1143"/>
      <c r="HM584" s="1143"/>
      <c r="HN584" s="1143"/>
      <c r="HO584" s="1143"/>
      <c r="HP584" s="1143"/>
      <c r="HQ584" s="1143"/>
      <c r="HR584" s="1144"/>
      <c r="HS584" s="1169"/>
      <c r="HT584" s="1171"/>
      <c r="HU584" s="1169"/>
    </row>
    <row r="585" spans="2:229">
      <c r="B585" s="1184" t="s">
        <v>1318</v>
      </c>
      <c r="C585" s="1185"/>
      <c r="D585" s="1182" t="s">
        <v>1318</v>
      </c>
      <c r="E585" s="1183"/>
      <c r="F585" s="1184" t="s">
        <v>1318</v>
      </c>
      <c r="G585" s="1185"/>
      <c r="H585" s="1182" t="s">
        <v>1318</v>
      </c>
      <c r="I585" s="1183"/>
      <c r="J585" s="1184" t="s">
        <v>1318</v>
      </c>
      <c r="K585" s="1185"/>
      <c r="L585" s="1182" t="s">
        <v>1318</v>
      </c>
      <c r="M585" s="1183"/>
      <c r="N585" s="30"/>
      <c r="O585" s="1151">
        <v>1</v>
      </c>
      <c r="P585" s="1151" t="str">
        <f>IFERROR(INDEX(内線情報!$C$5:$C$54,MATCH($Q585,内線情報!$B$5:$B$54,0)),"")&amp;""</f>
        <v/>
      </c>
      <c r="Q585" s="1160"/>
      <c r="R585" s="1151" t="str">
        <f>IFERROR(INDEX(内線情報!$D$5:$D$54,MATCH($Q585,内線情報!$B$5:$B$54,0)),"")&amp;""</f>
        <v/>
      </c>
      <c r="S585" s="634" t="s">
        <v>643</v>
      </c>
      <c r="T585" s="634" t="s">
        <v>643</v>
      </c>
      <c r="U585" s="634" t="s">
        <v>643</v>
      </c>
      <c r="V585" s="634" t="s">
        <v>643</v>
      </c>
      <c r="W585" s="634" t="s">
        <v>643</v>
      </c>
      <c r="X585" s="634" t="s">
        <v>643</v>
      </c>
      <c r="Y585" s="634" t="s">
        <v>643</v>
      </c>
      <c r="Z585" s="634" t="s">
        <v>643</v>
      </c>
      <c r="AA585" s="634" t="s">
        <v>643</v>
      </c>
      <c r="AB585" s="634" t="s">
        <v>643</v>
      </c>
      <c r="AC585" s="634" t="s">
        <v>643</v>
      </c>
      <c r="AD585" s="634" t="s">
        <v>643</v>
      </c>
      <c r="AE585" s="634" t="s">
        <v>643</v>
      </c>
      <c r="AF585" s="634" t="s">
        <v>643</v>
      </c>
      <c r="AG585" s="634" t="s">
        <v>643</v>
      </c>
      <c r="AH585" s="634" t="s">
        <v>643</v>
      </c>
      <c r="AI585" s="634" t="s">
        <v>643</v>
      </c>
      <c r="AJ585" s="634" t="s">
        <v>643</v>
      </c>
      <c r="AK585" s="634" t="s">
        <v>643</v>
      </c>
      <c r="AL585" s="634" t="s">
        <v>643</v>
      </c>
      <c r="AM585" s="634" t="s">
        <v>643</v>
      </c>
      <c r="AN585" s="634" t="s">
        <v>643</v>
      </c>
      <c r="AO585" s="634" t="s">
        <v>643</v>
      </c>
      <c r="AP585" s="634" t="s">
        <v>643</v>
      </c>
      <c r="AQ585" s="634" t="s">
        <v>643</v>
      </c>
      <c r="AR585" s="634" t="s">
        <v>643</v>
      </c>
      <c r="AS585" s="634" t="s">
        <v>643</v>
      </c>
      <c r="AT585" s="634" t="s">
        <v>643</v>
      </c>
      <c r="AU585" s="634" t="s">
        <v>643</v>
      </c>
      <c r="AV585" s="634" t="s">
        <v>643</v>
      </c>
      <c r="AW585" s="634" t="s">
        <v>643</v>
      </c>
      <c r="AX585" s="634" t="s">
        <v>643</v>
      </c>
      <c r="AY585" s="634" t="s">
        <v>643</v>
      </c>
      <c r="AZ585" s="634" t="s">
        <v>643</v>
      </c>
      <c r="BA585" s="634" t="s">
        <v>643</v>
      </c>
      <c r="BB585" s="634" t="s">
        <v>643</v>
      </c>
      <c r="BC585" s="1178" t="s">
        <v>643</v>
      </c>
      <c r="BD585" s="1151" t="str">
        <f>IFERROR(IF(Q585="","",IF(ISBLANK(INDEX(内線情報!$G$5:$G$54,Q585)),1,DS585)),"")&amp;""</f>
        <v/>
      </c>
      <c r="BE585" s="1180"/>
      <c r="BW585" s="50"/>
      <c r="CH585" s="50"/>
      <c r="CI585" s="50"/>
      <c r="DA585" s="1153" t="str">
        <f>IF(DA581="grey","grey",IF(AND(B582&lt;&gt;$BG$7,B582&lt;&gt;$BG$9,B582&lt;&gt;$BG$13,B582&lt;&gt;$BG$12),"grey",IF(B585="","yellow",IF(COUNTIF($CN$6:$CN$32,B585)&gt;0,"","red"))))</f>
        <v>grey</v>
      </c>
      <c r="DB585" s="1154"/>
      <c r="DC585" s="1153" t="str">
        <f>IF(DC581="grey","grey",IF(AND(D582&lt;&gt;$BG$7,D582&lt;&gt;$BG$9,D582&lt;&gt;$BG$13,D582&lt;&gt;$BG$12),"grey",IF(D585="","yellow",IF(COUNTIF($CN$6:$CN$32,D585)&gt;0,"","red"))))</f>
        <v>grey</v>
      </c>
      <c r="DD585" s="1154"/>
      <c r="DE585" s="1153" t="str">
        <f>IF(DE581="grey","grey",IF(AND(F582&lt;&gt;$BG$7,F582&lt;&gt;$BG$9,F582&lt;&gt;$BG$13,F582&lt;&gt;$BG$12),"grey",IF(F585="","yellow",IF(COUNTIF($CN$6:$CN$32,F585)&gt;0,"","red"))))</f>
        <v>grey</v>
      </c>
      <c r="DF585" s="1154"/>
      <c r="DG585" s="1153" t="str">
        <f>IF(DG581="grey","grey",IF(AND(H582&lt;&gt;$BG$7,H582&lt;&gt;$BG$9,H582&lt;&gt;$BG$13,H582&lt;&gt;$BG$12),"grey",IF(H585="","yellow",IF(COUNTIF($CN$6:$CN$32,H585)&gt;0,"","red"))))</f>
        <v>grey</v>
      </c>
      <c r="DH585" s="1154"/>
      <c r="DI585" s="1153" t="str">
        <f>IF(DI581="grey","grey",IF(AND(J582&lt;&gt;$BG$7,J582&lt;&gt;$BG$9,J582&lt;&gt;$BG$13,J582&lt;&gt;$BG$12),"grey",IF(J585="","yellow",IF(COUNTIF($CN$6:$CN$32,J585)&gt;0,"","red"))))</f>
        <v>grey</v>
      </c>
      <c r="DJ585" s="1154"/>
      <c r="DK585" s="1153" t="str">
        <f>IF(DK581="grey","grey",IF(AND(L582&lt;&gt;$BG$7,L582&lt;&gt;$BG$9,L582&lt;&gt;$BG$13,L582&lt;&gt;$BG$12),"grey",IF(L585="","yellow",IF(COUNTIF($CN$6:$CN$32,L585)&gt;0,"","red"))))</f>
        <v>grey</v>
      </c>
      <c r="DL585" s="1154"/>
      <c r="DM585" s="22" t="str">
        <f>IFERROR(INDEX(内線情報!$BL$5:$BL$41,MATCH(R585,内線情報!$AI$5:$AI$43,0),1),"")</f>
        <v/>
      </c>
      <c r="DS585" s="1141" t="e">
        <f>INDEX(内線情報!$G$5:$G$54,MATCH(Q585,DK,0))</f>
        <v>#N/A</v>
      </c>
      <c r="DV585" s="1153"/>
      <c r="DW585" s="1154"/>
      <c r="DX585" s="1153"/>
      <c r="DY585" s="1154"/>
      <c r="DZ585" s="1153"/>
      <c r="EA585" s="1154"/>
      <c r="EB585" s="1153"/>
      <c r="EC585" s="1154"/>
      <c r="ED585" s="1153"/>
      <c r="EE585" s="1154"/>
      <c r="EF585" s="1153"/>
      <c r="EG585" s="1154"/>
      <c r="ET585" s="1153"/>
      <c r="EU585" s="1154"/>
      <c r="EV585" s="1153"/>
      <c r="EW585" s="1154"/>
      <c r="EX585" s="1153"/>
      <c r="EY585" s="1154"/>
      <c r="EZ585" s="1153"/>
      <c r="FA585" s="1154"/>
      <c r="FB585" s="1153"/>
      <c r="FC585" s="1154"/>
      <c r="FD585" s="1153"/>
      <c r="FE585" s="1154"/>
      <c r="FF585" s="411"/>
      <c r="FG585" s="411"/>
      <c r="FH585" s="411"/>
      <c r="FI585" s="411"/>
      <c r="FJ585" s="411"/>
      <c r="FK585" s="411"/>
      <c r="FL585" s="411"/>
      <c r="FM585" s="411"/>
      <c r="FN585" s="411"/>
      <c r="FO585" s="411"/>
      <c r="FP585" s="411"/>
      <c r="FQ585" s="411"/>
      <c r="FR585" s="1153"/>
      <c r="FS585" s="1154"/>
      <c r="FT585" s="1153"/>
      <c r="FU585" s="1154"/>
      <c r="FV585" s="1153"/>
      <c r="FW585" s="1154"/>
      <c r="FX585" s="1153"/>
      <c r="FY585" s="1154"/>
      <c r="FZ585" s="1153"/>
      <c r="GA585" s="1154"/>
      <c r="GB585" s="1153"/>
      <c r="GC585" s="1154"/>
      <c r="GE585" s="1151" t="str">
        <f>IF($GF585="grey","grey","")</f>
        <v>grey</v>
      </c>
      <c r="GF585" s="1151" t="str">
        <f>IF($GG585="grey","grey","")</f>
        <v>grey</v>
      </c>
      <c r="GG585" s="1160" t="str">
        <f>IF(Q585="","grey",IF(COUNTIF(Q:Q,Q585)&gt;1,"red",IF(COUNTIF(_DK,Q585)&gt;0,"","red")))</f>
        <v>grey</v>
      </c>
      <c r="GH585" s="1151" t="str">
        <f>IF($GF585="grey","grey","")</f>
        <v>grey</v>
      </c>
      <c r="GI585" s="633" t="str">
        <f t="shared" ref="GI585:HR585" si="1559">IF(GI582="grey","grey",IF($GG585="grey","grey",IF(S585="","yellow",IF(COUNTIF($CT$6:$CT$21,S585)&gt;0,"","red"))))</f>
        <v>grey</v>
      </c>
      <c r="GJ585" s="633" t="str">
        <f t="shared" si="1559"/>
        <v>grey</v>
      </c>
      <c r="GK585" s="633" t="str">
        <f t="shared" si="1559"/>
        <v>grey</v>
      </c>
      <c r="GL585" s="633" t="str">
        <f t="shared" si="1559"/>
        <v>grey</v>
      </c>
      <c r="GM585" s="633" t="str">
        <f t="shared" si="1559"/>
        <v>grey</v>
      </c>
      <c r="GN585" s="633" t="str">
        <f t="shared" si="1559"/>
        <v>grey</v>
      </c>
      <c r="GO585" s="633" t="str">
        <f t="shared" si="1559"/>
        <v>grey</v>
      </c>
      <c r="GP585" s="633" t="str">
        <f t="shared" si="1559"/>
        <v>grey</v>
      </c>
      <c r="GQ585" s="633" t="str">
        <f t="shared" si="1559"/>
        <v>grey</v>
      </c>
      <c r="GR585" s="633" t="str">
        <f t="shared" si="1559"/>
        <v>grey</v>
      </c>
      <c r="GS585" s="633" t="str">
        <f t="shared" si="1559"/>
        <v>grey</v>
      </c>
      <c r="GT585" s="633" t="str">
        <f t="shared" si="1559"/>
        <v>grey</v>
      </c>
      <c r="GU585" s="633" t="str">
        <f t="shared" si="1559"/>
        <v>grey</v>
      </c>
      <c r="GV585" s="633" t="str">
        <f t="shared" si="1559"/>
        <v>grey</v>
      </c>
      <c r="GW585" s="633" t="str">
        <f t="shared" si="1559"/>
        <v>grey</v>
      </c>
      <c r="GX585" s="633" t="str">
        <f t="shared" si="1559"/>
        <v>grey</v>
      </c>
      <c r="GY585" s="633" t="str">
        <f t="shared" si="1559"/>
        <v>grey</v>
      </c>
      <c r="GZ585" s="633" t="str">
        <f t="shared" si="1559"/>
        <v>grey</v>
      </c>
      <c r="HA585" s="633" t="str">
        <f t="shared" si="1559"/>
        <v>grey</v>
      </c>
      <c r="HB585" s="633" t="str">
        <f t="shared" si="1559"/>
        <v>grey</v>
      </c>
      <c r="HC585" s="633" t="str">
        <f t="shared" si="1559"/>
        <v>grey</v>
      </c>
      <c r="HD585" s="633" t="str">
        <f t="shared" si="1559"/>
        <v>grey</v>
      </c>
      <c r="HE585" s="633" t="str">
        <f t="shared" si="1559"/>
        <v>grey</v>
      </c>
      <c r="HF585" s="633" t="str">
        <f t="shared" si="1559"/>
        <v>grey</v>
      </c>
      <c r="HG585" s="633" t="str">
        <f t="shared" si="1559"/>
        <v>grey</v>
      </c>
      <c r="HH585" s="633" t="str">
        <f t="shared" si="1559"/>
        <v>grey</v>
      </c>
      <c r="HI585" s="633" t="str">
        <f t="shared" si="1559"/>
        <v>grey</v>
      </c>
      <c r="HJ585" s="633" t="str">
        <f t="shared" si="1559"/>
        <v>grey</v>
      </c>
      <c r="HK585" s="633" t="str">
        <f t="shared" si="1559"/>
        <v>grey</v>
      </c>
      <c r="HL585" s="633" t="str">
        <f t="shared" si="1559"/>
        <v>grey</v>
      </c>
      <c r="HM585" s="633" t="str">
        <f t="shared" si="1559"/>
        <v>grey</v>
      </c>
      <c r="HN585" s="633" t="str">
        <f t="shared" si="1559"/>
        <v>grey</v>
      </c>
      <c r="HO585" s="633" t="str">
        <f t="shared" si="1559"/>
        <v>grey</v>
      </c>
      <c r="HP585" s="633" t="str">
        <f t="shared" si="1559"/>
        <v>grey</v>
      </c>
      <c r="HQ585" s="633" t="str">
        <f t="shared" si="1559"/>
        <v>grey</v>
      </c>
      <c r="HR585" s="633" t="str">
        <f t="shared" si="1559"/>
        <v>grey</v>
      </c>
      <c r="HS585" s="1162" t="str">
        <f>IF($GG585="grey","grey",IF(BC585="","",IF(COUNTIF($CV$6:$CV$7,BC585)&gt;0,"","red")))</f>
        <v>grey</v>
      </c>
      <c r="HT585" s="1151" t="str">
        <f>IF($GG585="grey","grey","")</f>
        <v>grey</v>
      </c>
      <c r="HU585" s="1160" t="str">
        <f>IF($GG585="grey","grey","")</f>
        <v>grey</v>
      </c>
    </row>
    <row r="586" spans="2:229">
      <c r="B586" s="1186" t="s">
        <v>291</v>
      </c>
      <c r="C586" s="1187"/>
      <c r="D586" s="1186" t="s">
        <v>292</v>
      </c>
      <c r="E586" s="1187"/>
      <c r="F586" s="1186" t="s">
        <v>293</v>
      </c>
      <c r="G586" s="1187"/>
      <c r="H586" s="1186" t="s">
        <v>294</v>
      </c>
      <c r="I586" s="1187"/>
      <c r="J586" s="1186" t="s">
        <v>295</v>
      </c>
      <c r="K586" s="1187"/>
      <c r="L586" s="1186" t="s">
        <v>296</v>
      </c>
      <c r="M586" s="1187"/>
      <c r="N586" s="30"/>
      <c r="O586" s="1152"/>
      <c r="P586" s="1152"/>
      <c r="Q586" s="1161"/>
      <c r="R586" s="1152"/>
      <c r="S586" s="635" t="s">
        <v>643</v>
      </c>
      <c r="T586" s="635" t="s">
        <v>643</v>
      </c>
      <c r="U586" s="635" t="s">
        <v>643</v>
      </c>
      <c r="V586" s="635" t="s">
        <v>643</v>
      </c>
      <c r="W586" s="635" t="s">
        <v>643</v>
      </c>
      <c r="X586" s="635" t="s">
        <v>643</v>
      </c>
      <c r="Y586" s="635" t="s">
        <v>643</v>
      </c>
      <c r="Z586" s="635" t="s">
        <v>643</v>
      </c>
      <c r="AA586" s="635" t="s">
        <v>643</v>
      </c>
      <c r="AB586" s="635" t="s">
        <v>643</v>
      </c>
      <c r="AC586" s="635" t="s">
        <v>643</v>
      </c>
      <c r="AD586" s="635" t="s">
        <v>643</v>
      </c>
      <c r="AE586" s="635" t="s">
        <v>643</v>
      </c>
      <c r="AF586" s="635" t="s">
        <v>643</v>
      </c>
      <c r="AG586" s="635" t="s">
        <v>643</v>
      </c>
      <c r="AH586" s="635" t="s">
        <v>643</v>
      </c>
      <c r="AI586" s="635" t="s">
        <v>643</v>
      </c>
      <c r="AJ586" s="635" t="s">
        <v>643</v>
      </c>
      <c r="AK586" s="635" t="s">
        <v>643</v>
      </c>
      <c r="AL586" s="635" t="s">
        <v>643</v>
      </c>
      <c r="AM586" s="635" t="s">
        <v>643</v>
      </c>
      <c r="AN586" s="635" t="s">
        <v>643</v>
      </c>
      <c r="AO586" s="635" t="s">
        <v>643</v>
      </c>
      <c r="AP586" s="635" t="s">
        <v>643</v>
      </c>
      <c r="AQ586" s="635" t="s">
        <v>643</v>
      </c>
      <c r="AR586" s="635" t="s">
        <v>643</v>
      </c>
      <c r="AS586" s="635" t="s">
        <v>643</v>
      </c>
      <c r="AT586" s="635" t="s">
        <v>643</v>
      </c>
      <c r="AU586" s="635" t="s">
        <v>643</v>
      </c>
      <c r="AV586" s="635" t="s">
        <v>643</v>
      </c>
      <c r="AW586" s="635" t="s">
        <v>643</v>
      </c>
      <c r="AX586" s="635" t="s">
        <v>643</v>
      </c>
      <c r="AY586" s="635" t="s">
        <v>643</v>
      </c>
      <c r="AZ586" s="635" t="s">
        <v>643</v>
      </c>
      <c r="BA586" s="635" t="s">
        <v>643</v>
      </c>
      <c r="BB586" s="635" t="s">
        <v>643</v>
      </c>
      <c r="BC586" s="1179"/>
      <c r="BD586" s="1152"/>
      <c r="BE586" s="1181"/>
      <c r="BQ586" s="52"/>
      <c r="BS586" s="52"/>
      <c r="BU586" s="52"/>
      <c r="BV586" s="50"/>
      <c r="BW586" s="52"/>
      <c r="BY586" s="52"/>
      <c r="CA586" s="52"/>
      <c r="CC586" s="52"/>
      <c r="CE586" s="52"/>
      <c r="CG586" s="52"/>
      <c r="CH586" s="50"/>
      <c r="CI586" s="52"/>
      <c r="CK586" s="52"/>
      <c r="CM586" s="52"/>
      <c r="DA586" s="1166" t="str">
        <f>IFERROR(IF(COUNT(Q585:Q610)&gt;0,IF($DN584&lt;8,"grey",B586),"grey"),B586)</f>
        <v>grey</v>
      </c>
      <c r="DB586" s="1167"/>
      <c r="DC586" s="1166" t="str">
        <f>IFERROR(IF(COUNT(Q585:Q610)&gt;0,IF($DN584&lt;8,"grey",D586),"grey"),D586)</f>
        <v>grey</v>
      </c>
      <c r="DD586" s="1167"/>
      <c r="DE586" s="1166" t="str">
        <f>IFERROR(IF(COUNT(Q585:Q610)&gt;0,IF($DN584&lt;18,"grey",F586),"grey"),F586)</f>
        <v>grey</v>
      </c>
      <c r="DF586" s="1167"/>
      <c r="DG586" s="1166" t="str">
        <f>IFERROR(IF(COUNT(Q585:Q610)&gt;0,IF($DN584&lt;18,"grey",H586),"grey"),H586)</f>
        <v>grey</v>
      </c>
      <c r="DH586" s="1167"/>
      <c r="DI586" s="1166" t="str">
        <f>IFERROR(IF(COUNT(Q585:Q610)&gt;0,IF($DN584&lt;18,"grey",J586),"grey"),J586)</f>
        <v>grey</v>
      </c>
      <c r="DJ586" s="1167"/>
      <c r="DK586" s="1166" t="str">
        <f>IFERROR(IF(COUNT(Q585:Q610)&gt;0,IF($DN584&lt;18,"grey",L586),"grey"),L586)</f>
        <v>grey</v>
      </c>
      <c r="DL586" s="1167"/>
      <c r="DM586" s="22" t="str">
        <f>IFERROR(INDEX(内線情報!$BL$5:$BL$41,MATCH(R586,内線情報!$AI$5:$AI$43,0),1),"")</f>
        <v/>
      </c>
      <c r="DS586" s="1141"/>
      <c r="DV586" s="1166"/>
      <c r="DW586" s="1167"/>
      <c r="DX586" s="1166"/>
      <c r="DY586" s="1167"/>
      <c r="DZ586" s="1166"/>
      <c r="EA586" s="1167"/>
      <c r="EB586" s="1166"/>
      <c r="EC586" s="1167"/>
      <c r="ED586" s="1166"/>
      <c r="EE586" s="1167"/>
      <c r="EF586" s="1166"/>
      <c r="EG586" s="1167"/>
      <c r="ET586" s="1166"/>
      <c r="EU586" s="1167"/>
      <c r="EV586" s="1166"/>
      <c r="EW586" s="1167"/>
      <c r="EX586" s="1166"/>
      <c r="EY586" s="1167"/>
      <c r="EZ586" s="1166"/>
      <c r="FA586" s="1167"/>
      <c r="FB586" s="1166"/>
      <c r="FC586" s="1167"/>
      <c r="FD586" s="1166"/>
      <c r="FE586" s="1167"/>
      <c r="FF586" s="420"/>
      <c r="FG586" s="420"/>
      <c r="FH586" s="420"/>
      <c r="FI586" s="420"/>
      <c r="FJ586" s="420"/>
      <c r="FK586" s="420"/>
      <c r="FL586" s="420"/>
      <c r="FM586" s="420"/>
      <c r="FN586" s="420"/>
      <c r="FO586" s="420"/>
      <c r="FP586" s="420"/>
      <c r="FQ586" s="420"/>
      <c r="FR586" s="1166"/>
      <c r="FS586" s="1167"/>
      <c r="FT586" s="1166"/>
      <c r="FU586" s="1167"/>
      <c r="FV586" s="1166"/>
      <c r="FW586" s="1167"/>
      <c r="FX586" s="1166"/>
      <c r="FY586" s="1167"/>
      <c r="FZ586" s="1166"/>
      <c r="GA586" s="1167"/>
      <c r="GB586" s="1166"/>
      <c r="GC586" s="1167"/>
      <c r="GE586" s="1152"/>
      <c r="GF586" s="1152"/>
      <c r="GG586" s="1161"/>
      <c r="GH586" s="1152"/>
      <c r="GI586" s="633" t="str">
        <f t="shared" ref="GI586:HR586" si="1560">IF(GI582="grey","grey",IF($GG585="grey","grey",IF(S586="","yellow",IF(COUNTIF($CW$6:$CW$7,S586)&gt;0,"","red"))))</f>
        <v>grey</v>
      </c>
      <c r="GJ586" s="633" t="str">
        <f t="shared" si="1560"/>
        <v>grey</v>
      </c>
      <c r="GK586" s="633" t="str">
        <f t="shared" si="1560"/>
        <v>grey</v>
      </c>
      <c r="GL586" s="633" t="str">
        <f t="shared" si="1560"/>
        <v>grey</v>
      </c>
      <c r="GM586" s="633" t="str">
        <f t="shared" si="1560"/>
        <v>grey</v>
      </c>
      <c r="GN586" s="633" t="str">
        <f t="shared" si="1560"/>
        <v>grey</v>
      </c>
      <c r="GO586" s="633" t="str">
        <f t="shared" si="1560"/>
        <v>grey</v>
      </c>
      <c r="GP586" s="633" t="str">
        <f t="shared" si="1560"/>
        <v>grey</v>
      </c>
      <c r="GQ586" s="633" t="str">
        <f t="shared" si="1560"/>
        <v>grey</v>
      </c>
      <c r="GR586" s="633" t="str">
        <f t="shared" si="1560"/>
        <v>grey</v>
      </c>
      <c r="GS586" s="633" t="str">
        <f t="shared" si="1560"/>
        <v>grey</v>
      </c>
      <c r="GT586" s="633" t="str">
        <f t="shared" si="1560"/>
        <v>grey</v>
      </c>
      <c r="GU586" s="633" t="str">
        <f t="shared" si="1560"/>
        <v>grey</v>
      </c>
      <c r="GV586" s="633" t="str">
        <f t="shared" si="1560"/>
        <v>grey</v>
      </c>
      <c r="GW586" s="633" t="str">
        <f t="shared" si="1560"/>
        <v>grey</v>
      </c>
      <c r="GX586" s="633" t="str">
        <f t="shared" si="1560"/>
        <v>grey</v>
      </c>
      <c r="GY586" s="633" t="str">
        <f t="shared" si="1560"/>
        <v>grey</v>
      </c>
      <c r="GZ586" s="633" t="str">
        <f t="shared" si="1560"/>
        <v>grey</v>
      </c>
      <c r="HA586" s="633" t="str">
        <f t="shared" si="1560"/>
        <v>grey</v>
      </c>
      <c r="HB586" s="633" t="str">
        <f t="shared" si="1560"/>
        <v>grey</v>
      </c>
      <c r="HC586" s="633" t="str">
        <f t="shared" si="1560"/>
        <v>grey</v>
      </c>
      <c r="HD586" s="633" t="str">
        <f t="shared" si="1560"/>
        <v>grey</v>
      </c>
      <c r="HE586" s="633" t="str">
        <f t="shared" si="1560"/>
        <v>grey</v>
      </c>
      <c r="HF586" s="633" t="str">
        <f t="shared" si="1560"/>
        <v>grey</v>
      </c>
      <c r="HG586" s="633" t="str">
        <f t="shared" si="1560"/>
        <v>grey</v>
      </c>
      <c r="HH586" s="633" t="str">
        <f t="shared" si="1560"/>
        <v>grey</v>
      </c>
      <c r="HI586" s="633" t="str">
        <f t="shared" si="1560"/>
        <v>grey</v>
      </c>
      <c r="HJ586" s="633" t="str">
        <f t="shared" si="1560"/>
        <v>grey</v>
      </c>
      <c r="HK586" s="633" t="str">
        <f t="shared" si="1560"/>
        <v>grey</v>
      </c>
      <c r="HL586" s="633" t="str">
        <f t="shared" si="1560"/>
        <v>grey</v>
      </c>
      <c r="HM586" s="633" t="str">
        <f t="shared" si="1560"/>
        <v>grey</v>
      </c>
      <c r="HN586" s="633" t="str">
        <f t="shared" si="1560"/>
        <v>grey</v>
      </c>
      <c r="HO586" s="633" t="str">
        <f t="shared" si="1560"/>
        <v>grey</v>
      </c>
      <c r="HP586" s="633" t="str">
        <f t="shared" si="1560"/>
        <v>grey</v>
      </c>
      <c r="HQ586" s="633" t="str">
        <f t="shared" si="1560"/>
        <v>grey</v>
      </c>
      <c r="HR586" s="633" t="str">
        <f t="shared" si="1560"/>
        <v>grey</v>
      </c>
      <c r="HS586" s="1163"/>
      <c r="HT586" s="1152"/>
      <c r="HU586" s="1161"/>
    </row>
    <row r="587" spans="2:229">
      <c r="B587" s="34" t="s">
        <v>57</v>
      </c>
      <c r="C587" s="35"/>
      <c r="D587" s="34" t="s">
        <v>57</v>
      </c>
      <c r="E587" s="35"/>
      <c r="F587" s="34" t="s">
        <v>57</v>
      </c>
      <c r="G587" s="35"/>
      <c r="H587" s="34" t="s">
        <v>57</v>
      </c>
      <c r="I587" s="35"/>
      <c r="J587" s="34" t="s">
        <v>57</v>
      </c>
      <c r="K587" s="35"/>
      <c r="L587" s="34" t="s">
        <v>57</v>
      </c>
      <c r="M587" s="35"/>
      <c r="N587" s="30"/>
      <c r="O587" s="1151">
        <v>2</v>
      </c>
      <c r="P587" s="1151" t="str">
        <f>IFERROR(INDEX(内線情報!$C$5:$C$54,MATCH($Q587,内線情報!$B$5:$B$54,0)),"")&amp;""</f>
        <v/>
      </c>
      <c r="Q587" s="1160"/>
      <c r="R587" s="1151" t="str">
        <f>IFERROR(INDEX(内線情報!$D$5:$D$54,MATCH($Q587,内線情報!$B$5:$B$54,0)),"")&amp;""</f>
        <v/>
      </c>
      <c r="S587" s="634" t="s">
        <v>643</v>
      </c>
      <c r="T587" s="634" t="s">
        <v>643</v>
      </c>
      <c r="U587" s="634" t="s">
        <v>643</v>
      </c>
      <c r="V587" s="634" t="s">
        <v>643</v>
      </c>
      <c r="W587" s="634" t="s">
        <v>643</v>
      </c>
      <c r="X587" s="634" t="s">
        <v>643</v>
      </c>
      <c r="Y587" s="634" t="s">
        <v>643</v>
      </c>
      <c r="Z587" s="634" t="s">
        <v>643</v>
      </c>
      <c r="AA587" s="634" t="s">
        <v>643</v>
      </c>
      <c r="AB587" s="634" t="s">
        <v>643</v>
      </c>
      <c r="AC587" s="634" t="s">
        <v>643</v>
      </c>
      <c r="AD587" s="634" t="s">
        <v>643</v>
      </c>
      <c r="AE587" s="634" t="s">
        <v>643</v>
      </c>
      <c r="AF587" s="634" t="s">
        <v>643</v>
      </c>
      <c r="AG587" s="634" t="s">
        <v>643</v>
      </c>
      <c r="AH587" s="634" t="s">
        <v>643</v>
      </c>
      <c r="AI587" s="634" t="s">
        <v>643</v>
      </c>
      <c r="AJ587" s="634" t="s">
        <v>643</v>
      </c>
      <c r="AK587" s="634" t="s">
        <v>643</v>
      </c>
      <c r="AL587" s="634" t="s">
        <v>643</v>
      </c>
      <c r="AM587" s="634" t="s">
        <v>643</v>
      </c>
      <c r="AN587" s="634" t="s">
        <v>643</v>
      </c>
      <c r="AO587" s="634" t="s">
        <v>643</v>
      </c>
      <c r="AP587" s="634" t="s">
        <v>643</v>
      </c>
      <c r="AQ587" s="634" t="s">
        <v>643</v>
      </c>
      <c r="AR587" s="634" t="s">
        <v>643</v>
      </c>
      <c r="AS587" s="634" t="s">
        <v>643</v>
      </c>
      <c r="AT587" s="634" t="s">
        <v>643</v>
      </c>
      <c r="AU587" s="634" t="s">
        <v>643</v>
      </c>
      <c r="AV587" s="634" t="s">
        <v>643</v>
      </c>
      <c r="AW587" s="634" t="s">
        <v>643</v>
      </c>
      <c r="AX587" s="634" t="s">
        <v>643</v>
      </c>
      <c r="AY587" s="634" t="s">
        <v>643</v>
      </c>
      <c r="AZ587" s="634" t="s">
        <v>643</v>
      </c>
      <c r="BA587" s="634" t="s">
        <v>643</v>
      </c>
      <c r="BB587" s="634" t="s">
        <v>643</v>
      </c>
      <c r="BC587" s="1178" t="s">
        <v>643</v>
      </c>
      <c r="BD587" s="1151" t="str">
        <f>IFERROR(IF(Q587="","",IF(ISBLANK(INDEX(内線情報!$G$5:$G$54,Q587)),1,DS587)),"")&amp;""</f>
        <v/>
      </c>
      <c r="BE587" s="1180"/>
      <c r="BU587" s="50"/>
      <c r="BV587" s="50"/>
      <c r="BW587" s="50"/>
      <c r="CG587" s="50"/>
      <c r="CH587" s="50"/>
      <c r="CI587" s="50"/>
      <c r="DA587" s="34" t="str">
        <f>IF(DA586="grey","grey",IF(B587="","yellow",IF(COUNTIF($BG$6:$BG$39,B587)&gt;0,"","red")))</f>
        <v>grey</v>
      </c>
      <c r="DB587" s="35" t="str">
        <f ca="1">IF(DA586="grey","grey",IFERROR(IF(COUNTIF(INDIRECT(B587),SUBSTITUTE(C587,"*","~")),EU587,"red"),IF(AND(C587&lt;&gt;$BG$7,C587&lt;&gt;$BG$8,C587&lt;&gt;$BG$9,C587&lt;&gt;$BG$10,C587&lt;&gt;$BG$11,C587&lt;&gt;$BG$12,C587&lt;&gt;$BG$13),"grey",EU587)))</f>
        <v>grey</v>
      </c>
      <c r="DC587" s="34" t="str">
        <f>IF(DC586="grey","grey",IF(D587="","yellow",IF(COUNTIF($BG$6:$BG$39,D587)&gt;0,"","red")))</f>
        <v>grey</v>
      </c>
      <c r="DD587" s="35" t="str">
        <f ca="1">IF(DC586="grey","grey",IFERROR(IF(COUNTIF(INDIRECT(D587),SUBSTITUTE(E587,"*","~")),EW587,"red"),IF(AND(E587&lt;&gt;$BG$7,E587&lt;&gt;$BG$8,E587&lt;&gt;$BG$9,E587&lt;&gt;$BG$10,E587&lt;&gt;$BG$11,E587&lt;&gt;$BG$12,E587&lt;&gt;$BG$13),"grey",EW587)))</f>
        <v>grey</v>
      </c>
      <c r="DE587" s="34" t="str">
        <f>IF(DE586="grey","grey",IF(F587="","yellow",IF(COUNTIF($BG$6:$BG$39,F587)&gt;0,"","red")))</f>
        <v>grey</v>
      </c>
      <c r="DF587" s="35" t="str">
        <f ca="1">IF(DE586="grey","grey",IFERROR(IF(COUNTIF(INDIRECT(F587),SUBSTITUTE(G587,"*","~")),EY587,"red"),IF(AND(G587&lt;&gt;$BG$7,G587&lt;&gt;$BG$8,G587&lt;&gt;$BG$9,G587&lt;&gt;$BG$10,G587&lt;&gt;$BG$11,G587&lt;&gt;$BG$12,G587&lt;&gt;$BG$13),"grey",EY587)))</f>
        <v>grey</v>
      </c>
      <c r="DG587" s="34" t="str">
        <f>IF(DG586="grey","grey",IF(H587="","yellow",IF(COUNTIF($BG$6:$BG$39,H587)&gt;0,"","red")))</f>
        <v>grey</v>
      </c>
      <c r="DH587" s="35" t="str">
        <f ca="1">IF(DG586="grey","grey",IFERROR(IF(COUNTIF(INDIRECT(H587),SUBSTITUTE(I587,"*","~")),FA587,"red"),IF(AND(I587&lt;&gt;$BG$7,I587&lt;&gt;$BG$8,I587&lt;&gt;$BG$9,I587&lt;&gt;$BG$10,I587&lt;&gt;$BG$11,I587&lt;&gt;$BG$12,I587&lt;&gt;$BG$13),"grey",FA587)))</f>
        <v>grey</v>
      </c>
      <c r="DI587" s="34" t="str">
        <f>IF(DI586="grey","grey",IF(J587="","yellow",IF(COUNTIF($BG$6:$BG$39,J587)&gt;0,"","red")))</f>
        <v>grey</v>
      </c>
      <c r="DJ587" s="35" t="str">
        <f ca="1">IF(DI586="grey","grey",IFERROR(IF(COUNTIF(INDIRECT(J587),SUBSTITUTE(K587,"*","~")),FC587,"red"),IF(AND(K587&lt;&gt;$BG$7,K587&lt;&gt;$BG$8,K587&lt;&gt;$BG$9,K587&lt;&gt;$BG$10,K587&lt;&gt;$BG$11,K587&lt;&gt;$BG$12,K587&lt;&gt;$BG$13),"grey",FC587)))</f>
        <v>grey</v>
      </c>
      <c r="DK587" s="34" t="str">
        <f>IF(DK586="grey","grey",IF(L587="","yellow",IF(COUNTIF($BG$6:$BG$39,L587)&gt;0,"","red")))</f>
        <v>grey</v>
      </c>
      <c r="DL587" s="35" t="str">
        <f ca="1">IF(DK586="grey","grey",IFERROR(IF(COUNTIF(INDIRECT(L587),SUBSTITUTE(M587,"*","~")),FE587,"red"),IF(AND(M587&lt;&gt;$BG$7,M587&lt;&gt;$BG$8,M587&lt;&gt;$BG$9,M587&lt;&gt;$BG$10,M587&lt;&gt;$BG$11,M587&lt;&gt;$BG$12,M587&lt;&gt;$BG$13),"grey",FE587)))</f>
        <v>grey</v>
      </c>
      <c r="DM587" s="22" t="str">
        <f>IFERROR(INDEX(内線情報!$BL$5:$BL$41,MATCH(R587,内線情報!$AI$5:$AI$43,0),1),"")</f>
        <v/>
      </c>
      <c r="DS587" s="1141" t="e">
        <f>INDEX(内線情報!$G$5:$G$54,MATCH(Q587,DK,0))</f>
        <v>#N/A</v>
      </c>
      <c r="DV587" s="34" t="str">
        <f>CONCATENATE(B587,C587)</f>
        <v>未使用</v>
      </c>
      <c r="DW587" s="35"/>
      <c r="DX587" s="34" t="str">
        <f>CONCATENATE(D587,E587)</f>
        <v>未使用</v>
      </c>
      <c r="DY587" s="35"/>
      <c r="DZ587" s="34" t="str">
        <f>CONCATENATE(F587,G587)</f>
        <v>未使用</v>
      </c>
      <c r="EA587" s="35"/>
      <c r="EB587" s="34" t="str">
        <f>CONCATENATE(H587,I587)</f>
        <v>未使用</v>
      </c>
      <c r="EC587" s="35"/>
      <c r="ED587" s="34" t="str">
        <f>CONCATENATE(J587,K587)</f>
        <v>未使用</v>
      </c>
      <c r="EE587" s="35"/>
      <c r="EF587" s="34" t="str">
        <f>CONCATENATE(L587,M587)</f>
        <v>未使用</v>
      </c>
      <c r="EG587" s="35"/>
      <c r="EH587" s="22">
        <f>COUNTIF($DV$6:$EG$34,DV587)</f>
        <v>18</v>
      </c>
      <c r="EJ587" s="22">
        <f>COUNTIF($DV$6:$EG$34,DX587)</f>
        <v>18</v>
      </c>
      <c r="EL587" s="22">
        <f>COUNTIF($DV$6:$EG$34,DZ587)</f>
        <v>18</v>
      </c>
      <c r="EN587" s="22">
        <f>COUNTIF($DV$6:$EG$34,EB587)</f>
        <v>18</v>
      </c>
      <c r="EP587" s="22">
        <f>COUNTIF($DV$6:$EG$34,ED587)</f>
        <v>18</v>
      </c>
      <c r="ER587" s="22">
        <f>COUNTIF($DV$6:$EG$34,EF587)</f>
        <v>18</v>
      </c>
      <c r="ET587" s="34" t="str">
        <f>IF(DV587="未使用","",IF(EH587&lt;2,"","red"))</f>
        <v/>
      </c>
      <c r="EU587" s="35" t="str">
        <f>IF(B587="ボックスキー","",IF(C587="","red",FS587))</f>
        <v>red</v>
      </c>
      <c r="EV587" s="34" t="str">
        <f>IF(DX587="未使用","",IF(EJ587&lt;2,"","red"))</f>
        <v/>
      </c>
      <c r="EW587" s="35" t="str">
        <f>IF(D587="ボックスキー","",IF(E587="","red",FU587))</f>
        <v>red</v>
      </c>
      <c r="EX587" s="34" t="str">
        <f>IF(DZ587="未使用","",IF(EL587&lt;2,"","red"))</f>
        <v/>
      </c>
      <c r="EY587" s="35" t="str">
        <f>IF(F587="ボックスキー","",IF(G587="","red",FW587))</f>
        <v>red</v>
      </c>
      <c r="EZ587" s="34" t="str">
        <f>IF(EB587="未使用","",IF(EN587&lt;2,"","red"))</f>
        <v/>
      </c>
      <c r="FA587" s="35" t="str">
        <f>IF(H587="ボックスキー","",IF(I587="","red",FY587))</f>
        <v>red</v>
      </c>
      <c r="FB587" s="34" t="str">
        <f>IF(ED587="未使用","",IF(EP587&lt;2,"","red"))</f>
        <v/>
      </c>
      <c r="FC587" s="35" t="str">
        <f>IF(J587="ボックスキー","",IF(K587="","red",GA587))</f>
        <v>red</v>
      </c>
      <c r="FD587" s="34" t="str">
        <f>IF(EF587="未使用","",IF(ER587&lt;2,"","red"))</f>
        <v/>
      </c>
      <c r="FE587" s="35" t="str">
        <f>IF(L587="ボックスキー","",IF(M587="","red",GC587))</f>
        <v>red</v>
      </c>
      <c r="FF587" s="419"/>
      <c r="FG587" s="419"/>
      <c r="FH587" s="419"/>
      <c r="FI587" s="419"/>
      <c r="FJ587" s="419"/>
      <c r="FK587" s="419"/>
      <c r="FL587" s="419"/>
      <c r="FM587" s="419"/>
      <c r="FN587" s="419"/>
      <c r="FO587" s="419"/>
      <c r="FP587" s="419"/>
      <c r="FQ587" s="419"/>
      <c r="FR587" s="34"/>
      <c r="FS587" s="35" t="str">
        <f>IF(B587=$FG$6,INDEX($FG$7:$FG$18,C587),IF(B587=$FH$6,INDEX($FH$7:$FH$12,C587),IF(B587=$FI$6,INDEX($FI$7:$FI$18,C587),IF(B587=$FJ$6,INDEX($FJ$7:$FJ$56,C587),"none"))))</f>
        <v>none</v>
      </c>
      <c r="FT587" s="34"/>
      <c r="FU587" s="35" t="str">
        <f>IF(D587=$FG$6,INDEX($FG$7:$FG$18,E587),IF(D587=$FH$6,INDEX($FH$7:$FH$12,E587),IF(D587=$FI$6,INDEX($FI$7:$FI$18,E587),IF(D587=$FJ$6,INDEX($FJ$7:$FJ$56,E587),"none"))))</f>
        <v>none</v>
      </c>
      <c r="FV587" s="34"/>
      <c r="FW587" s="35" t="str">
        <f>IF(F587=$FG$6,INDEX($FG$7:$FG$18,G587),IF(F587=$FH$6,INDEX($FH$7:$FH$12,G587),IF(F587=$FI$6,INDEX($FI$7:$FI$18,G587),IF(F587=$FJ$6,INDEX($FJ$7:$FJ$56,G587),"none"))))</f>
        <v>none</v>
      </c>
      <c r="FX587" s="34"/>
      <c r="FY587" s="35" t="str">
        <f>IF(H587=$FG$6,INDEX($FG$7:$FG$18,I587),IF(H587=$FH$6,INDEX($FH$7:$FH$12,I587),IF(H587=$FI$6,INDEX($FI$7:$FI$18,I587),IF(H587=$FJ$6,INDEX($FJ$7:$FJ$56,I587),"none"))))</f>
        <v>none</v>
      </c>
      <c r="FZ587" s="34"/>
      <c r="GA587" s="35" t="str">
        <f>IF(J587=$FG$6,INDEX($FG$7:$FG$18,K587),IF(J587=$FH$6,INDEX($FH$7:$FH$12,K587),IF(J587=$FI$6,INDEX($FI$7:$FI$18,K587),IF(J587=$FJ$6,INDEX($FJ$7:$FJ$56,K587),"none"))))</f>
        <v>none</v>
      </c>
      <c r="GB587" s="34"/>
      <c r="GC587" s="35" t="str">
        <f>IF(L587=$FG$6,INDEX($FG$7:$FG$18,M587),IF(L587=$FH$6,INDEX($FH$7:$FH$12,M587),IF(L587=$FI$6,INDEX($FI$7:$FI$18,M587),IF(L587=$FJ$6,INDEX($FJ$7:$FJ$56,M587),"none"))))</f>
        <v>none</v>
      </c>
      <c r="GE587" s="1151" t="str">
        <f>IF($GF587="grey","grey","")</f>
        <v>grey</v>
      </c>
      <c r="GF587" s="1151" t="str">
        <f>IF($GG587="grey","grey","")</f>
        <v>grey</v>
      </c>
      <c r="GG587" s="1160" t="str">
        <f>IF(Q587="","grey",IF(COUNTIF(Q:Q,Q587)&gt;1,"red",IF(COUNTIF(_DK,Q587)&gt;0,"","red")))</f>
        <v>grey</v>
      </c>
      <c r="GH587" s="1151" t="str">
        <f>IF($GF587="grey","grey","")</f>
        <v>grey</v>
      </c>
      <c r="GI587" s="633" t="str">
        <f t="shared" ref="GI587:HR587" si="1561">IF(GI582="grey","grey",IF($GG587="grey","grey",IF(S587="","yellow",IF(COUNTIF($CT$6:$CT$21,S587)&gt;0,"","red"))))</f>
        <v>grey</v>
      </c>
      <c r="GJ587" s="633" t="str">
        <f t="shared" si="1561"/>
        <v>grey</v>
      </c>
      <c r="GK587" s="633" t="str">
        <f t="shared" si="1561"/>
        <v>grey</v>
      </c>
      <c r="GL587" s="633" t="str">
        <f t="shared" si="1561"/>
        <v>grey</v>
      </c>
      <c r="GM587" s="633" t="str">
        <f t="shared" si="1561"/>
        <v>grey</v>
      </c>
      <c r="GN587" s="633" t="str">
        <f t="shared" si="1561"/>
        <v>grey</v>
      </c>
      <c r="GO587" s="633" t="str">
        <f t="shared" si="1561"/>
        <v>grey</v>
      </c>
      <c r="GP587" s="633" t="str">
        <f t="shared" si="1561"/>
        <v>grey</v>
      </c>
      <c r="GQ587" s="633" t="str">
        <f t="shared" si="1561"/>
        <v>grey</v>
      </c>
      <c r="GR587" s="633" t="str">
        <f t="shared" si="1561"/>
        <v>grey</v>
      </c>
      <c r="GS587" s="633" t="str">
        <f t="shared" si="1561"/>
        <v>grey</v>
      </c>
      <c r="GT587" s="633" t="str">
        <f t="shared" si="1561"/>
        <v>grey</v>
      </c>
      <c r="GU587" s="633" t="str">
        <f t="shared" si="1561"/>
        <v>grey</v>
      </c>
      <c r="GV587" s="633" t="str">
        <f t="shared" si="1561"/>
        <v>grey</v>
      </c>
      <c r="GW587" s="633" t="str">
        <f t="shared" si="1561"/>
        <v>grey</v>
      </c>
      <c r="GX587" s="633" t="str">
        <f t="shared" si="1561"/>
        <v>grey</v>
      </c>
      <c r="GY587" s="633" t="str">
        <f t="shared" si="1561"/>
        <v>grey</v>
      </c>
      <c r="GZ587" s="633" t="str">
        <f t="shared" si="1561"/>
        <v>grey</v>
      </c>
      <c r="HA587" s="633" t="str">
        <f t="shared" si="1561"/>
        <v>grey</v>
      </c>
      <c r="HB587" s="633" t="str">
        <f t="shared" si="1561"/>
        <v>grey</v>
      </c>
      <c r="HC587" s="633" t="str">
        <f t="shared" si="1561"/>
        <v>grey</v>
      </c>
      <c r="HD587" s="633" t="str">
        <f t="shared" si="1561"/>
        <v>grey</v>
      </c>
      <c r="HE587" s="633" t="str">
        <f t="shared" si="1561"/>
        <v>grey</v>
      </c>
      <c r="HF587" s="633" t="str">
        <f t="shared" si="1561"/>
        <v>grey</v>
      </c>
      <c r="HG587" s="633" t="str">
        <f t="shared" si="1561"/>
        <v>grey</v>
      </c>
      <c r="HH587" s="633" t="str">
        <f t="shared" si="1561"/>
        <v>grey</v>
      </c>
      <c r="HI587" s="633" t="str">
        <f t="shared" si="1561"/>
        <v>grey</v>
      </c>
      <c r="HJ587" s="633" t="str">
        <f t="shared" si="1561"/>
        <v>grey</v>
      </c>
      <c r="HK587" s="633" t="str">
        <f t="shared" si="1561"/>
        <v>grey</v>
      </c>
      <c r="HL587" s="633" t="str">
        <f t="shared" si="1561"/>
        <v>grey</v>
      </c>
      <c r="HM587" s="633" t="str">
        <f t="shared" si="1561"/>
        <v>grey</v>
      </c>
      <c r="HN587" s="633" t="str">
        <f t="shared" si="1561"/>
        <v>grey</v>
      </c>
      <c r="HO587" s="633" t="str">
        <f t="shared" si="1561"/>
        <v>grey</v>
      </c>
      <c r="HP587" s="633" t="str">
        <f t="shared" si="1561"/>
        <v>grey</v>
      </c>
      <c r="HQ587" s="633" t="str">
        <f t="shared" si="1561"/>
        <v>grey</v>
      </c>
      <c r="HR587" s="633" t="str">
        <f t="shared" si="1561"/>
        <v>grey</v>
      </c>
      <c r="HS587" s="1162" t="str">
        <f t="shared" ref="HS587" si="1562">IF($GG587="grey","grey",IF(BC587="","",IF(COUNTIF($CV$6:$CV$7,BC587)&gt;0,"","red")))</f>
        <v>grey</v>
      </c>
      <c r="HT587" s="1151" t="str">
        <f t="shared" ref="HT587:HU587" si="1563">IF($GG587="grey","grey","")</f>
        <v>grey</v>
      </c>
      <c r="HU587" s="1160" t="str">
        <f t="shared" si="1563"/>
        <v>grey</v>
      </c>
    </row>
    <row r="588" spans="2:229">
      <c r="B588" s="1175" t="str">
        <f>IFERROR(INDEX($DV:$DV,ROW()),"")&amp;""</f>
        <v/>
      </c>
      <c r="C588" s="1176"/>
      <c r="D588" s="1177" t="str">
        <f>IFERROR(INDEX($DX:$DX,ROW()),"")&amp;""</f>
        <v/>
      </c>
      <c r="E588" s="1176"/>
      <c r="F588" s="1175" t="str">
        <f>IFERROR(INDEX($DZ:$DZ,ROW()),"")&amp;""</f>
        <v/>
      </c>
      <c r="G588" s="1176"/>
      <c r="H588" s="1175" t="str">
        <f>IFERROR(INDEX($EB:$EB,ROW()),"")&amp;""</f>
        <v/>
      </c>
      <c r="I588" s="1176"/>
      <c r="J588" s="1175" t="str">
        <f>IFERROR(INDEX($ED:$ED,ROW()),"")&amp;""</f>
        <v/>
      </c>
      <c r="K588" s="1176"/>
      <c r="L588" s="1175" t="str">
        <f>IFERROR(INDEX($EF:$EF,ROW()),"")&amp;""</f>
        <v/>
      </c>
      <c r="M588" s="1176"/>
      <c r="N588" s="30"/>
      <c r="O588" s="1152"/>
      <c r="P588" s="1152"/>
      <c r="Q588" s="1161"/>
      <c r="R588" s="1152"/>
      <c r="S588" s="635" t="s">
        <v>643</v>
      </c>
      <c r="T588" s="635" t="s">
        <v>643</v>
      </c>
      <c r="U588" s="635" t="s">
        <v>643</v>
      </c>
      <c r="V588" s="635" t="s">
        <v>643</v>
      </c>
      <c r="W588" s="635" t="s">
        <v>643</v>
      </c>
      <c r="X588" s="635" t="s">
        <v>643</v>
      </c>
      <c r="Y588" s="635" t="s">
        <v>643</v>
      </c>
      <c r="Z588" s="635" t="s">
        <v>643</v>
      </c>
      <c r="AA588" s="635" t="s">
        <v>643</v>
      </c>
      <c r="AB588" s="635" t="s">
        <v>643</v>
      </c>
      <c r="AC588" s="635" t="s">
        <v>643</v>
      </c>
      <c r="AD588" s="635" t="s">
        <v>643</v>
      </c>
      <c r="AE588" s="635" t="s">
        <v>643</v>
      </c>
      <c r="AF588" s="635" t="s">
        <v>643</v>
      </c>
      <c r="AG588" s="635" t="s">
        <v>643</v>
      </c>
      <c r="AH588" s="635" t="s">
        <v>643</v>
      </c>
      <c r="AI588" s="635" t="s">
        <v>643</v>
      </c>
      <c r="AJ588" s="635" t="s">
        <v>643</v>
      </c>
      <c r="AK588" s="635" t="s">
        <v>643</v>
      </c>
      <c r="AL588" s="635" t="s">
        <v>643</v>
      </c>
      <c r="AM588" s="635" t="s">
        <v>643</v>
      </c>
      <c r="AN588" s="635" t="s">
        <v>643</v>
      </c>
      <c r="AO588" s="635" t="s">
        <v>643</v>
      </c>
      <c r="AP588" s="635" t="s">
        <v>643</v>
      </c>
      <c r="AQ588" s="635" t="s">
        <v>643</v>
      </c>
      <c r="AR588" s="635" t="s">
        <v>643</v>
      </c>
      <c r="AS588" s="635" t="s">
        <v>643</v>
      </c>
      <c r="AT588" s="635" t="s">
        <v>643</v>
      </c>
      <c r="AU588" s="635" t="s">
        <v>643</v>
      </c>
      <c r="AV588" s="635" t="s">
        <v>643</v>
      </c>
      <c r="AW588" s="635" t="s">
        <v>643</v>
      </c>
      <c r="AX588" s="635" t="s">
        <v>643</v>
      </c>
      <c r="AY588" s="635" t="s">
        <v>643</v>
      </c>
      <c r="AZ588" s="635" t="s">
        <v>643</v>
      </c>
      <c r="BA588" s="635" t="s">
        <v>643</v>
      </c>
      <c r="BB588" s="635" t="s">
        <v>643</v>
      </c>
      <c r="BC588" s="1179"/>
      <c r="BD588" s="1152"/>
      <c r="BE588" s="1181"/>
      <c r="BP588" s="50" t="e">
        <f>INDEX(番号!$CA$5:$CB$44,C587,2)</f>
        <v>#VALUE!</v>
      </c>
      <c r="BQ588" s="50" t="str">
        <f>IF(C587="","",IF(BP588="",INDEX(番号!$CA$44:$CB586,C587,2),BP588))</f>
        <v/>
      </c>
      <c r="BR588" s="50" t="e">
        <f>INDEX(番号!$CC$5:$CE$52,C587,3)</f>
        <v>#VALUE!</v>
      </c>
      <c r="BS588" s="50" t="str">
        <f>IF(C587="","",IF(BR588="0",INDEX(番号!$CC$5:$CE$52,C587,2),BR588))&amp;""</f>
        <v/>
      </c>
      <c r="BT588" s="50" t="e">
        <f>INDEX(番号!$CA$5:$CB$44,E587,2)</f>
        <v>#VALUE!</v>
      </c>
      <c r="BU588" s="50" t="str">
        <f>IF(E587="","",IF(BT588="",INDEX(番号!$CA$44:$CB586,E587,2),BT588))&amp;""</f>
        <v/>
      </c>
      <c r="BV588" s="50" t="e">
        <f>INDEX(番号!$CC$5:$CE$52,E587,3)</f>
        <v>#VALUE!</v>
      </c>
      <c r="BW588" s="50" t="str">
        <f>IF(E587="","",IF(BV588="0",INDEX(番号!$CC$5:$CE$52,E587,2),BV588))&amp;""</f>
        <v/>
      </c>
      <c r="BX588" s="50" t="e">
        <f>INDEX(番号!$CA$5:$CB$44,G587,2)</f>
        <v>#VALUE!</v>
      </c>
      <c r="BY588" s="50" t="str">
        <f>IF(G587="","",IF(BX588="",INDEX(番号!$CA$44:$CB586,G587,2),BX588))&amp;""</f>
        <v/>
      </c>
      <c r="BZ588" s="50" t="e">
        <f>INDEX(番号!$CC$5:$CE$52,G587,3)</f>
        <v>#VALUE!</v>
      </c>
      <c r="CA588" s="50" t="str">
        <f>IF(G587="","",IF(BZ588="0",INDEX(番号!$CC$5:$CE$52,G587,2),BZ588))&amp;""</f>
        <v/>
      </c>
      <c r="CB588" s="50" t="e">
        <f>INDEX(番号!$CA$5:$CB$44,I587,2)</f>
        <v>#VALUE!</v>
      </c>
      <c r="CC588" s="50" t="str">
        <f>IF(I587="","",IF(CB588="",INDEX(番号!$CA$44:$CB586,I587,2),CB588))&amp;""</f>
        <v/>
      </c>
      <c r="CD588" s="50" t="e">
        <f>INDEX(番号!$CC$5:$CE$52,I587,3)</f>
        <v>#VALUE!</v>
      </c>
      <c r="CE588" s="50" t="str">
        <f>IF(I587="","",IF(CD588="0",INDEX(番号!$CC$5:$CE$52,I587,2),CD588))&amp;""</f>
        <v/>
      </c>
      <c r="CF588" s="50" t="e">
        <f>INDEX(番号!$CA$5:$CB$44,K587,2)</f>
        <v>#VALUE!</v>
      </c>
      <c r="CG588" s="50" t="str">
        <f>IF(K587="","",IF(CF588="",INDEX(番号!$CA$5:$CB$44,K587,1),CF588))&amp;""</f>
        <v/>
      </c>
      <c r="CH588" s="50" t="e">
        <f>INDEX(番号!$CC$5:$CE$52,K587,3)</f>
        <v>#VALUE!</v>
      </c>
      <c r="CI588" s="50" t="str">
        <f>IF(K587="","",IF(CH588="0",INDEX(番号!$CC$5:$CE$52,K587,2),CH588))&amp;""</f>
        <v/>
      </c>
      <c r="CJ588" s="50" t="e">
        <f>INDEX(番号!$CA$5:$CB$44,M587,2)</f>
        <v>#VALUE!</v>
      </c>
      <c r="CK588" s="50" t="str">
        <f>IF(M587="","",IF(CJ588="",INDEX(番号!$CA$5:$CB$44,M587,1),CJ588))&amp;""</f>
        <v/>
      </c>
      <c r="CL588" s="50" t="e">
        <f>INDEX(番号!$CC$5:$CE$52,M587,3)</f>
        <v>#VALUE!</v>
      </c>
      <c r="CM588" s="50" t="str">
        <f>IF(M587="","",IF(CL588="0",INDEX(番号!$CC$5:$CE$52,M587,2),CL588))&amp;""</f>
        <v/>
      </c>
      <c r="DA588" s="1153" t="str">
        <f>IF(DA586="grey","grey","")</f>
        <v>grey</v>
      </c>
      <c r="DB588" s="1154"/>
      <c r="DC588" s="1153" t="str">
        <f>IF(DC586="grey","grey","")</f>
        <v>grey</v>
      </c>
      <c r="DD588" s="1154"/>
      <c r="DE588" s="1153" t="str">
        <f>IF(DE586="grey","grey","")</f>
        <v>grey</v>
      </c>
      <c r="DF588" s="1154"/>
      <c r="DG588" s="1153" t="str">
        <f>IF(DG586="grey","grey","")</f>
        <v>grey</v>
      </c>
      <c r="DH588" s="1154"/>
      <c r="DI588" s="1153" t="str">
        <f>IF(DI586="grey","grey","")</f>
        <v>grey</v>
      </c>
      <c r="DJ588" s="1154"/>
      <c r="DK588" s="1153" t="str">
        <f>IF(DK586="grey","grey","")</f>
        <v>grey</v>
      </c>
      <c r="DL588" s="1154"/>
      <c r="DM588" s="22" t="str">
        <f>IFERROR(INDEX(内線情報!$BL$5:$BL$41,MATCH(R588,内線情報!$AI$5:$AI$43,0),1),"")</f>
        <v/>
      </c>
      <c r="DS588" s="1141"/>
      <c r="DV588" s="1153" t="str">
        <f>IF(B587="DK",BQ588,IF(B587="NK",BS588,""))</f>
        <v/>
      </c>
      <c r="DW588" s="1154"/>
      <c r="DX588" s="1155" t="str">
        <f>IF(D587="DK",BU588,IF(D587="NK",BW588,""))</f>
        <v/>
      </c>
      <c r="DY588" s="1156"/>
      <c r="DZ588" s="1155" t="str">
        <f>IF(F587="DK",BY588,IF(F587="NK",CA588,""))</f>
        <v/>
      </c>
      <c r="EA588" s="1156"/>
      <c r="EB588" s="1155" t="str">
        <f>IF(H587="DK",CC588,IF(H587="NK",CE588,""))</f>
        <v/>
      </c>
      <c r="EC588" s="1156"/>
      <c r="ED588" s="1155" t="str">
        <f>IF(J587="DK",CG588,IF(J587="NK",CI588,""))</f>
        <v/>
      </c>
      <c r="EE588" s="1156"/>
      <c r="EF588" s="1155" t="str">
        <f>IF(L587="DK",CK588,IF(L587="NK",CM588,""))</f>
        <v/>
      </c>
      <c r="EG588" s="1156"/>
      <c r="ET588" s="1153"/>
      <c r="EU588" s="1154"/>
      <c r="EV588" s="1153"/>
      <c r="EW588" s="1154"/>
      <c r="EX588" s="1153"/>
      <c r="EY588" s="1154"/>
      <c r="EZ588" s="1153"/>
      <c r="FA588" s="1154"/>
      <c r="FB588" s="1153"/>
      <c r="FC588" s="1154"/>
      <c r="FD588" s="1153"/>
      <c r="FE588" s="1154"/>
      <c r="FF588" s="411"/>
      <c r="FG588" s="411"/>
      <c r="FH588" s="411"/>
      <c r="FI588" s="411"/>
      <c r="FJ588" s="411"/>
      <c r="FK588" s="411"/>
      <c r="FL588" s="411"/>
      <c r="FM588" s="411"/>
      <c r="FN588" s="411"/>
      <c r="FO588" s="411"/>
      <c r="FP588" s="411"/>
      <c r="FQ588" s="411"/>
      <c r="FR588" s="1153"/>
      <c r="FS588" s="1154"/>
      <c r="FT588" s="1153"/>
      <c r="FU588" s="1154"/>
      <c r="FV588" s="1153"/>
      <c r="FW588" s="1154"/>
      <c r="FX588" s="1153"/>
      <c r="FY588" s="1154"/>
      <c r="FZ588" s="1153"/>
      <c r="GA588" s="1154"/>
      <c r="GB588" s="1153"/>
      <c r="GC588" s="1154"/>
      <c r="GE588" s="1152"/>
      <c r="GF588" s="1152"/>
      <c r="GG588" s="1161"/>
      <c r="GH588" s="1152"/>
      <c r="GI588" s="633" t="str">
        <f t="shared" ref="GI588:HR588" si="1564">IF(GI582="grey","grey",IF($GG587="grey","grey",IF(S588="","yellow",IF(COUNTIF($CW$6:$CW$7,S588)&gt;0,"","red"))))</f>
        <v>grey</v>
      </c>
      <c r="GJ588" s="633" t="str">
        <f t="shared" si="1564"/>
        <v>grey</v>
      </c>
      <c r="GK588" s="633" t="str">
        <f t="shared" si="1564"/>
        <v>grey</v>
      </c>
      <c r="GL588" s="633" t="str">
        <f t="shared" si="1564"/>
        <v>grey</v>
      </c>
      <c r="GM588" s="633" t="str">
        <f t="shared" si="1564"/>
        <v>grey</v>
      </c>
      <c r="GN588" s="633" t="str">
        <f t="shared" si="1564"/>
        <v>grey</v>
      </c>
      <c r="GO588" s="633" t="str">
        <f t="shared" si="1564"/>
        <v>grey</v>
      </c>
      <c r="GP588" s="633" t="str">
        <f t="shared" si="1564"/>
        <v>grey</v>
      </c>
      <c r="GQ588" s="633" t="str">
        <f t="shared" si="1564"/>
        <v>grey</v>
      </c>
      <c r="GR588" s="633" t="str">
        <f t="shared" si="1564"/>
        <v>grey</v>
      </c>
      <c r="GS588" s="633" t="str">
        <f t="shared" si="1564"/>
        <v>grey</v>
      </c>
      <c r="GT588" s="633" t="str">
        <f t="shared" si="1564"/>
        <v>grey</v>
      </c>
      <c r="GU588" s="633" t="str">
        <f t="shared" si="1564"/>
        <v>grey</v>
      </c>
      <c r="GV588" s="633" t="str">
        <f t="shared" si="1564"/>
        <v>grey</v>
      </c>
      <c r="GW588" s="633" t="str">
        <f t="shared" si="1564"/>
        <v>grey</v>
      </c>
      <c r="GX588" s="633" t="str">
        <f t="shared" si="1564"/>
        <v>grey</v>
      </c>
      <c r="GY588" s="633" t="str">
        <f t="shared" si="1564"/>
        <v>grey</v>
      </c>
      <c r="GZ588" s="633" t="str">
        <f t="shared" si="1564"/>
        <v>grey</v>
      </c>
      <c r="HA588" s="633" t="str">
        <f t="shared" si="1564"/>
        <v>grey</v>
      </c>
      <c r="HB588" s="633" t="str">
        <f t="shared" si="1564"/>
        <v>grey</v>
      </c>
      <c r="HC588" s="633" t="str">
        <f t="shared" si="1564"/>
        <v>grey</v>
      </c>
      <c r="HD588" s="633" t="str">
        <f t="shared" si="1564"/>
        <v>grey</v>
      </c>
      <c r="HE588" s="633" t="str">
        <f t="shared" si="1564"/>
        <v>grey</v>
      </c>
      <c r="HF588" s="633" t="str">
        <f t="shared" si="1564"/>
        <v>grey</v>
      </c>
      <c r="HG588" s="633" t="str">
        <f t="shared" si="1564"/>
        <v>grey</v>
      </c>
      <c r="HH588" s="633" t="str">
        <f t="shared" si="1564"/>
        <v>grey</v>
      </c>
      <c r="HI588" s="633" t="str">
        <f t="shared" si="1564"/>
        <v>grey</v>
      </c>
      <c r="HJ588" s="633" t="str">
        <f t="shared" si="1564"/>
        <v>grey</v>
      </c>
      <c r="HK588" s="633" t="str">
        <f t="shared" si="1564"/>
        <v>grey</v>
      </c>
      <c r="HL588" s="633" t="str">
        <f t="shared" si="1564"/>
        <v>grey</v>
      </c>
      <c r="HM588" s="633" t="str">
        <f t="shared" si="1564"/>
        <v>grey</v>
      </c>
      <c r="HN588" s="633" t="str">
        <f t="shared" si="1564"/>
        <v>grey</v>
      </c>
      <c r="HO588" s="633" t="str">
        <f t="shared" si="1564"/>
        <v>grey</v>
      </c>
      <c r="HP588" s="633" t="str">
        <f t="shared" si="1564"/>
        <v>grey</v>
      </c>
      <c r="HQ588" s="633" t="str">
        <f t="shared" si="1564"/>
        <v>grey</v>
      </c>
      <c r="HR588" s="633" t="str">
        <f t="shared" si="1564"/>
        <v>grey</v>
      </c>
      <c r="HS588" s="1163"/>
      <c r="HT588" s="1152"/>
      <c r="HU588" s="1161"/>
    </row>
    <row r="589" spans="2:229">
      <c r="B589" s="1175" t="str">
        <f>IFERROR(INDEX($DV:$DV,ROW()),"")&amp;""</f>
        <v/>
      </c>
      <c r="C589" s="1176"/>
      <c r="D589" s="1177" t="str">
        <f>IFERROR(INDEX($DX:$DX,ROW()),"")&amp;""</f>
        <v/>
      </c>
      <c r="E589" s="1176"/>
      <c r="F589" s="1175" t="str">
        <f>IFERROR(INDEX($DZ:$DZ,ROW()),"")&amp;""</f>
        <v/>
      </c>
      <c r="G589" s="1176"/>
      <c r="H589" s="1175" t="str">
        <f>IFERROR(INDEX($EB:$EB,ROW()),"")&amp;""</f>
        <v/>
      </c>
      <c r="I589" s="1176"/>
      <c r="J589" s="1175" t="str">
        <f>IFERROR(INDEX($ED:$ED,ROW()),"")&amp;""</f>
        <v/>
      </c>
      <c r="K589" s="1176"/>
      <c r="L589" s="1175" t="str">
        <f>IFERROR(INDEX($EF:$EF,ROW()),"")&amp;""</f>
        <v/>
      </c>
      <c r="M589" s="1176"/>
      <c r="N589" s="30"/>
      <c r="O589" s="1151">
        <v>3</v>
      </c>
      <c r="P589" s="1151" t="str">
        <f>IFERROR(INDEX(内線情報!$C$5:$C$54,MATCH($Q589,内線情報!$B$5:$B$54,0)),"")&amp;""</f>
        <v/>
      </c>
      <c r="Q589" s="1160"/>
      <c r="R589" s="1151" t="str">
        <f>IFERROR(INDEX(内線情報!$D$5:$D$54,MATCH($Q589,内線情報!$B$5:$B$54,0)),"")&amp;""</f>
        <v/>
      </c>
      <c r="S589" s="634" t="s">
        <v>643</v>
      </c>
      <c r="T589" s="634" t="s">
        <v>643</v>
      </c>
      <c r="U589" s="634" t="s">
        <v>643</v>
      </c>
      <c r="V589" s="634" t="s">
        <v>643</v>
      </c>
      <c r="W589" s="634" t="s">
        <v>643</v>
      </c>
      <c r="X589" s="634" t="s">
        <v>643</v>
      </c>
      <c r="Y589" s="634" t="s">
        <v>643</v>
      </c>
      <c r="Z589" s="634" t="s">
        <v>643</v>
      </c>
      <c r="AA589" s="634" t="s">
        <v>643</v>
      </c>
      <c r="AB589" s="634" t="s">
        <v>643</v>
      </c>
      <c r="AC589" s="634" t="s">
        <v>643</v>
      </c>
      <c r="AD589" s="634" t="s">
        <v>643</v>
      </c>
      <c r="AE589" s="634" t="s">
        <v>643</v>
      </c>
      <c r="AF589" s="634" t="s">
        <v>643</v>
      </c>
      <c r="AG589" s="634" t="s">
        <v>643</v>
      </c>
      <c r="AH589" s="634" t="s">
        <v>643</v>
      </c>
      <c r="AI589" s="634" t="s">
        <v>643</v>
      </c>
      <c r="AJ589" s="634" t="s">
        <v>643</v>
      </c>
      <c r="AK589" s="634" t="s">
        <v>643</v>
      </c>
      <c r="AL589" s="634" t="s">
        <v>643</v>
      </c>
      <c r="AM589" s="634" t="s">
        <v>643</v>
      </c>
      <c r="AN589" s="634" t="s">
        <v>643</v>
      </c>
      <c r="AO589" s="634" t="s">
        <v>643</v>
      </c>
      <c r="AP589" s="634" t="s">
        <v>643</v>
      </c>
      <c r="AQ589" s="634" t="s">
        <v>643</v>
      </c>
      <c r="AR589" s="634" t="s">
        <v>643</v>
      </c>
      <c r="AS589" s="634" t="s">
        <v>643</v>
      </c>
      <c r="AT589" s="634" t="s">
        <v>643</v>
      </c>
      <c r="AU589" s="634" t="s">
        <v>643</v>
      </c>
      <c r="AV589" s="634" t="s">
        <v>643</v>
      </c>
      <c r="AW589" s="634" t="s">
        <v>643</v>
      </c>
      <c r="AX589" s="634" t="s">
        <v>643</v>
      </c>
      <c r="AY589" s="634" t="s">
        <v>643</v>
      </c>
      <c r="AZ589" s="634" t="s">
        <v>643</v>
      </c>
      <c r="BA589" s="634" t="s">
        <v>643</v>
      </c>
      <c r="BB589" s="634" t="s">
        <v>643</v>
      </c>
      <c r="BC589" s="1178" t="s">
        <v>643</v>
      </c>
      <c r="BD589" s="1151" t="str">
        <f>IFERROR(IF(Q589="","",IF(ISBLANK(INDEX(内線情報!$G$5:$G$54,Q589)),1,DS589)),"")&amp;""</f>
        <v/>
      </c>
      <c r="BE589" s="1180"/>
      <c r="BP589" s="50" t="s">
        <v>585</v>
      </c>
      <c r="BQ589" s="50" t="str">
        <f>IF(C587="","",INDEX(外線情報!$K$5:$K$16,C587,1))&amp;""</f>
        <v/>
      </c>
      <c r="BR589" s="50" t="s">
        <v>417</v>
      </c>
      <c r="BS589" s="50" t="str">
        <f>IF(C587="","",INDEX(NK･NKG!$CG$5:$CG$52,C587,1))&amp;""</f>
        <v/>
      </c>
      <c r="BT589" s="50" t="s">
        <v>585</v>
      </c>
      <c r="BU589" s="50" t="str">
        <f>IF(E587="","",INDEX(外線情報!$K$5:$K$16,E587,1))&amp;""</f>
        <v/>
      </c>
      <c r="BV589" s="50" t="s">
        <v>417</v>
      </c>
      <c r="BW589" s="50" t="str">
        <f>IF(E587="","",INDEX(NK･NKG!$CG$5:$CG$52,E587,1))&amp;""</f>
        <v/>
      </c>
      <c r="BX589" s="50" t="s">
        <v>585</v>
      </c>
      <c r="BY589" s="50" t="str">
        <f>IF(G587="","",INDEX(外線情報!$K$5:$K$16,G587,1))&amp;""</f>
        <v/>
      </c>
      <c r="BZ589" s="50" t="s">
        <v>417</v>
      </c>
      <c r="CA589" s="50" t="str">
        <f>IF(G587="","",INDEX(NK･NKG!$CG$5:$CG$52,G587,1))&amp;""</f>
        <v/>
      </c>
      <c r="CB589" s="50" t="s">
        <v>585</v>
      </c>
      <c r="CC589" s="50" t="str">
        <f>IF(I587="","",INDEX(外線情報!$K$5:$K$16,I587,1))&amp;""</f>
        <v/>
      </c>
      <c r="CD589" s="50" t="s">
        <v>417</v>
      </c>
      <c r="CE589" s="50" t="str">
        <f>IF(I587="","",INDEX(NK･NKG!$CG$5:$CG$52,I587,1))&amp;""</f>
        <v/>
      </c>
      <c r="CF589" s="50" t="s">
        <v>585</v>
      </c>
      <c r="CG589" s="50" t="str">
        <f>IF(K587="","",INDEX(外線情報!$K$5:$K$16,K587,1))&amp;""</f>
        <v/>
      </c>
      <c r="CH589" s="50" t="s">
        <v>417</v>
      </c>
      <c r="CI589" s="50" t="str">
        <f>IF(K587="","",INDEX(NK･NKG!$CG$5:$CG$52,K587,1))&amp;""</f>
        <v/>
      </c>
      <c r="CJ589" s="50" t="s">
        <v>585</v>
      </c>
      <c r="CK589" s="50" t="str">
        <f>IF(M587="","",INDEX(外線情報!$K$5:$K$16,M587,1))&amp;""</f>
        <v/>
      </c>
      <c r="CL589" s="50" t="s">
        <v>417</v>
      </c>
      <c r="CM589" s="50" t="str">
        <f>IF(M587="","",INDEX(NK･NKG!$CG$5:$CG$52,M587,1))&amp;""</f>
        <v/>
      </c>
      <c r="DA589" s="1153" t="str">
        <f t="shared" ref="DA589" si="1565">IF(DA586="grey","grey","")</f>
        <v>grey</v>
      </c>
      <c r="DB589" s="1154"/>
      <c r="DC589" s="1153" t="str">
        <f t="shared" ref="DC589" si="1566">IF(DC586="grey","grey","")</f>
        <v>grey</v>
      </c>
      <c r="DD589" s="1154"/>
      <c r="DE589" s="1153" t="str">
        <f t="shared" ref="DE589" si="1567">IF(DE586="grey","grey","")</f>
        <v>grey</v>
      </c>
      <c r="DF589" s="1154"/>
      <c r="DG589" s="1153" t="str">
        <f t="shared" ref="DG589" si="1568">IF(DG586="grey","grey","")</f>
        <v>grey</v>
      </c>
      <c r="DH589" s="1154"/>
      <c r="DI589" s="1153" t="str">
        <f t="shared" ref="DI589" si="1569">IF(DI586="grey","grey","")</f>
        <v>grey</v>
      </c>
      <c r="DJ589" s="1154"/>
      <c r="DK589" s="1153" t="str">
        <f t="shared" ref="DK589" si="1570">IF(DK586="grey","grey","")</f>
        <v>grey</v>
      </c>
      <c r="DL589" s="1154"/>
      <c r="DM589" s="22" t="str">
        <f>IFERROR(INDEX(内線情報!$BL$5:$BL$41,MATCH(R589,内線情報!$AI$5:$AI$43,0),1),"")</f>
        <v/>
      </c>
      <c r="DS589" s="1141" t="e">
        <f>INDEX(内線情報!$G$5:$G$54,MATCH(Q589,DK,0))</f>
        <v>#N/A</v>
      </c>
      <c r="DV589" s="1153" t="str">
        <f>IF(B587="IK",BQ589,IF(B587="NK",BS589,""))</f>
        <v/>
      </c>
      <c r="DW589" s="1154"/>
      <c r="DX589" s="1155" t="str">
        <f>IF(D587="IK",BU589,IF(D587="NK",BW589,""))</f>
        <v/>
      </c>
      <c r="DY589" s="1156"/>
      <c r="DZ589" s="1155" t="str">
        <f>IF(F587="IK",BY589,IF(F587="NK",CA589,""))</f>
        <v/>
      </c>
      <c r="EA589" s="1156"/>
      <c r="EB589" s="1155" t="str">
        <f>IF(H587="IK",CC589,IF(H587="NK",CE589,""))</f>
        <v/>
      </c>
      <c r="EC589" s="1156"/>
      <c r="ED589" s="1155" t="str">
        <f>IF(J587="IK",CG589,IF(J587="NK",CI589,""))</f>
        <v/>
      </c>
      <c r="EE589" s="1156"/>
      <c r="EF589" s="1155" t="str">
        <f>IF(L587="IK",CK589,IF(L587="NK",CM589,""))</f>
        <v/>
      </c>
      <c r="EG589" s="1156"/>
      <c r="ET589" s="1153"/>
      <c r="EU589" s="1154"/>
      <c r="EV589" s="1153"/>
      <c r="EW589" s="1154"/>
      <c r="EX589" s="1153"/>
      <c r="EY589" s="1154"/>
      <c r="EZ589" s="1153"/>
      <c r="FA589" s="1154"/>
      <c r="FB589" s="1153"/>
      <c r="FC589" s="1154"/>
      <c r="FD589" s="1153"/>
      <c r="FE589" s="1154"/>
      <c r="FF589" s="411"/>
      <c r="FG589" s="411"/>
      <c r="FH589" s="411"/>
      <c r="FI589" s="411"/>
      <c r="FJ589" s="411"/>
      <c r="FK589" s="411"/>
      <c r="FL589" s="411"/>
      <c r="FM589" s="411"/>
      <c r="FN589" s="411"/>
      <c r="FO589" s="411"/>
      <c r="FP589" s="411"/>
      <c r="FQ589" s="411"/>
      <c r="FR589" s="1153"/>
      <c r="FS589" s="1154"/>
      <c r="FT589" s="1153"/>
      <c r="FU589" s="1154"/>
      <c r="FV589" s="1153"/>
      <c r="FW589" s="1154"/>
      <c r="FX589" s="1153"/>
      <c r="FY589" s="1154"/>
      <c r="FZ589" s="1153"/>
      <c r="GA589" s="1154"/>
      <c r="GB589" s="1153"/>
      <c r="GC589" s="1154"/>
      <c r="GE589" s="1151" t="str">
        <f>IF($GF589="grey","grey","")</f>
        <v>grey</v>
      </c>
      <c r="GF589" s="1151" t="str">
        <f>IF($GG589="grey","grey","")</f>
        <v>grey</v>
      </c>
      <c r="GG589" s="1160" t="str">
        <f>IF(Q589="","grey",IF(COUNTIF(Q:Q,Q589)&gt;1,"red",IF(COUNTIF(_DK,Q589)&gt;0,"","red")))</f>
        <v>grey</v>
      </c>
      <c r="GH589" s="1151" t="str">
        <f>IF($GF589="grey","grey","")</f>
        <v>grey</v>
      </c>
      <c r="GI589" s="633" t="str">
        <f t="shared" ref="GI589:HR589" si="1571">IF(GI582="grey","grey",IF($GG589="grey","grey",IF(S589="","yellow",IF(COUNTIF($CT$6:$CT$21,S589)&gt;0,"","red"))))</f>
        <v>grey</v>
      </c>
      <c r="GJ589" s="633" t="str">
        <f t="shared" si="1571"/>
        <v>grey</v>
      </c>
      <c r="GK589" s="633" t="str">
        <f t="shared" si="1571"/>
        <v>grey</v>
      </c>
      <c r="GL589" s="633" t="str">
        <f t="shared" si="1571"/>
        <v>grey</v>
      </c>
      <c r="GM589" s="633" t="str">
        <f t="shared" si="1571"/>
        <v>grey</v>
      </c>
      <c r="GN589" s="633" t="str">
        <f t="shared" si="1571"/>
        <v>grey</v>
      </c>
      <c r="GO589" s="633" t="str">
        <f t="shared" si="1571"/>
        <v>grey</v>
      </c>
      <c r="GP589" s="633" t="str">
        <f t="shared" si="1571"/>
        <v>grey</v>
      </c>
      <c r="GQ589" s="633" t="str">
        <f t="shared" si="1571"/>
        <v>grey</v>
      </c>
      <c r="GR589" s="633" t="str">
        <f t="shared" si="1571"/>
        <v>grey</v>
      </c>
      <c r="GS589" s="633" t="str">
        <f t="shared" si="1571"/>
        <v>grey</v>
      </c>
      <c r="GT589" s="633" t="str">
        <f t="shared" si="1571"/>
        <v>grey</v>
      </c>
      <c r="GU589" s="633" t="str">
        <f t="shared" si="1571"/>
        <v>grey</v>
      </c>
      <c r="GV589" s="633" t="str">
        <f t="shared" si="1571"/>
        <v>grey</v>
      </c>
      <c r="GW589" s="633" t="str">
        <f t="shared" si="1571"/>
        <v>grey</v>
      </c>
      <c r="GX589" s="633" t="str">
        <f t="shared" si="1571"/>
        <v>grey</v>
      </c>
      <c r="GY589" s="633" t="str">
        <f t="shared" si="1571"/>
        <v>grey</v>
      </c>
      <c r="GZ589" s="633" t="str">
        <f t="shared" si="1571"/>
        <v>grey</v>
      </c>
      <c r="HA589" s="633" t="str">
        <f t="shared" si="1571"/>
        <v>grey</v>
      </c>
      <c r="HB589" s="633" t="str">
        <f t="shared" si="1571"/>
        <v>grey</v>
      </c>
      <c r="HC589" s="633" t="str">
        <f t="shared" si="1571"/>
        <v>grey</v>
      </c>
      <c r="HD589" s="633" t="str">
        <f t="shared" si="1571"/>
        <v>grey</v>
      </c>
      <c r="HE589" s="633" t="str">
        <f t="shared" si="1571"/>
        <v>grey</v>
      </c>
      <c r="HF589" s="633" t="str">
        <f t="shared" si="1571"/>
        <v>grey</v>
      </c>
      <c r="HG589" s="633" t="str">
        <f t="shared" si="1571"/>
        <v>grey</v>
      </c>
      <c r="HH589" s="633" t="str">
        <f t="shared" si="1571"/>
        <v>grey</v>
      </c>
      <c r="HI589" s="633" t="str">
        <f t="shared" si="1571"/>
        <v>grey</v>
      </c>
      <c r="HJ589" s="633" t="str">
        <f t="shared" si="1571"/>
        <v>grey</v>
      </c>
      <c r="HK589" s="633" t="str">
        <f t="shared" si="1571"/>
        <v>grey</v>
      </c>
      <c r="HL589" s="633" t="str">
        <f t="shared" si="1571"/>
        <v>grey</v>
      </c>
      <c r="HM589" s="633" t="str">
        <f t="shared" si="1571"/>
        <v>grey</v>
      </c>
      <c r="HN589" s="633" t="str">
        <f t="shared" si="1571"/>
        <v>grey</v>
      </c>
      <c r="HO589" s="633" t="str">
        <f t="shared" si="1571"/>
        <v>grey</v>
      </c>
      <c r="HP589" s="633" t="str">
        <f t="shared" si="1571"/>
        <v>grey</v>
      </c>
      <c r="HQ589" s="633" t="str">
        <f t="shared" si="1571"/>
        <v>grey</v>
      </c>
      <c r="HR589" s="633" t="str">
        <f t="shared" si="1571"/>
        <v>grey</v>
      </c>
      <c r="HS589" s="1162" t="str">
        <f t="shared" ref="HS589" si="1572">IF($GG589="grey","grey",IF(BC589="","",IF(COUNTIF($CV$6:$CV$7,BC589)&gt;0,"","red")))</f>
        <v>grey</v>
      </c>
      <c r="HT589" s="1151" t="str">
        <f t="shared" ref="HT589:HU589" si="1573">IF($GG589="grey","grey","")</f>
        <v>grey</v>
      </c>
      <c r="HU589" s="1160" t="str">
        <f t="shared" si="1573"/>
        <v>grey</v>
      </c>
    </row>
    <row r="590" spans="2:229">
      <c r="B590" s="1184" t="s">
        <v>1318</v>
      </c>
      <c r="C590" s="1185"/>
      <c r="D590" s="1182" t="s">
        <v>1318</v>
      </c>
      <c r="E590" s="1183"/>
      <c r="F590" s="1184" t="s">
        <v>1318</v>
      </c>
      <c r="G590" s="1185"/>
      <c r="H590" s="1182" t="s">
        <v>1318</v>
      </c>
      <c r="I590" s="1183"/>
      <c r="J590" s="1184" t="s">
        <v>1318</v>
      </c>
      <c r="K590" s="1185"/>
      <c r="L590" s="1182" t="s">
        <v>1318</v>
      </c>
      <c r="M590" s="1183"/>
      <c r="N590" s="30"/>
      <c r="O590" s="1152"/>
      <c r="P590" s="1152"/>
      <c r="Q590" s="1161"/>
      <c r="R590" s="1152"/>
      <c r="S590" s="635" t="s">
        <v>643</v>
      </c>
      <c r="T590" s="635" t="s">
        <v>643</v>
      </c>
      <c r="U590" s="635" t="s">
        <v>643</v>
      </c>
      <c r="V590" s="635" t="s">
        <v>643</v>
      </c>
      <c r="W590" s="635" t="s">
        <v>643</v>
      </c>
      <c r="X590" s="635" t="s">
        <v>643</v>
      </c>
      <c r="Y590" s="635" t="s">
        <v>643</v>
      </c>
      <c r="Z590" s="635" t="s">
        <v>643</v>
      </c>
      <c r="AA590" s="635" t="s">
        <v>643</v>
      </c>
      <c r="AB590" s="635" t="s">
        <v>643</v>
      </c>
      <c r="AC590" s="635" t="s">
        <v>643</v>
      </c>
      <c r="AD590" s="635" t="s">
        <v>643</v>
      </c>
      <c r="AE590" s="635" t="s">
        <v>643</v>
      </c>
      <c r="AF590" s="635" t="s">
        <v>643</v>
      </c>
      <c r="AG590" s="635" t="s">
        <v>643</v>
      </c>
      <c r="AH590" s="635" t="s">
        <v>643</v>
      </c>
      <c r="AI590" s="635" t="s">
        <v>643</v>
      </c>
      <c r="AJ590" s="635" t="s">
        <v>643</v>
      </c>
      <c r="AK590" s="635" t="s">
        <v>643</v>
      </c>
      <c r="AL590" s="635" t="s">
        <v>643</v>
      </c>
      <c r="AM590" s="635" t="s">
        <v>643</v>
      </c>
      <c r="AN590" s="635" t="s">
        <v>643</v>
      </c>
      <c r="AO590" s="635" t="s">
        <v>643</v>
      </c>
      <c r="AP590" s="635" t="s">
        <v>643</v>
      </c>
      <c r="AQ590" s="635" t="s">
        <v>643</v>
      </c>
      <c r="AR590" s="635" t="s">
        <v>643</v>
      </c>
      <c r="AS590" s="635" t="s">
        <v>643</v>
      </c>
      <c r="AT590" s="635" t="s">
        <v>643</v>
      </c>
      <c r="AU590" s="635" t="s">
        <v>643</v>
      </c>
      <c r="AV590" s="635" t="s">
        <v>643</v>
      </c>
      <c r="AW590" s="635" t="s">
        <v>643</v>
      </c>
      <c r="AX590" s="635" t="s">
        <v>643</v>
      </c>
      <c r="AY590" s="635" t="s">
        <v>643</v>
      </c>
      <c r="AZ590" s="635" t="s">
        <v>643</v>
      </c>
      <c r="BA590" s="635" t="s">
        <v>643</v>
      </c>
      <c r="BB590" s="635" t="s">
        <v>643</v>
      </c>
      <c r="BC590" s="1179"/>
      <c r="BD590" s="1152"/>
      <c r="BE590" s="1181"/>
      <c r="BW590" s="50"/>
      <c r="CH590" s="50"/>
      <c r="CI590" s="50"/>
      <c r="DA590" s="1153" t="str">
        <f>IF(DA586="grey","grey",IF(AND(B587&lt;&gt;$BG$7,B587&lt;&gt;$BG$9,B587&lt;&gt;$BG$13,B587&lt;&gt;$BG$12),"grey",IF(B590="","yellow",IF(COUNTIF($CN$6:$CN$32,B590)&gt;0,"","red"))))</f>
        <v>grey</v>
      </c>
      <c r="DB590" s="1154"/>
      <c r="DC590" s="1153" t="str">
        <f>IF(DC586="grey","grey",IF(AND(D587&lt;&gt;$BG$7,D587&lt;&gt;$BG$9,D587&lt;&gt;$BG$13,D587&lt;&gt;$BG$12),"grey",IF(D590="","yellow",IF(COUNTIF($CN$6:$CN$32,D590)&gt;0,"","red"))))</f>
        <v>grey</v>
      </c>
      <c r="DD590" s="1154"/>
      <c r="DE590" s="1164" t="str">
        <f>IF(DE586="grey","grey",IF(AND(F587&lt;&gt;$BG$7,F587&lt;&gt;$BG$9,F587&lt;&gt;$BG$13,F587&lt;&gt;$BG$12),"grey",IF(F590="","yellow",IF(COUNTIF($CN$6:$CN$32,F590)&gt;0,"","red"))))</f>
        <v>grey</v>
      </c>
      <c r="DF590" s="1165"/>
      <c r="DG590" s="1164" t="str">
        <f>IF(DG586="grey","grey",IF(AND(H587&lt;&gt;$BG$7,H587&lt;&gt;$BG$9,H587&lt;&gt;$BG$13,H587&lt;&gt;$BG$12),"grey",IF(H590="","yellow",IF(COUNTIF($CN$6:$CN$32,H590)&gt;0,"","red"))))</f>
        <v>grey</v>
      </c>
      <c r="DH590" s="1165"/>
      <c r="DI590" s="1164" t="str">
        <f>IF(DI586="grey","grey",IF(AND(J587&lt;&gt;$BG$7,J587&lt;&gt;$BG$9,J587&lt;&gt;$BG$13,J587&lt;&gt;$BG$12),"grey",IF(J590="","yellow",IF(COUNTIF($CN$6:$CN$32,J590)&gt;0,"","red"))))</f>
        <v>grey</v>
      </c>
      <c r="DJ590" s="1165"/>
      <c r="DK590" s="1164" t="str">
        <f>IF(DK586="grey","grey",IF(AND(L587&lt;&gt;$BG$7,L587&lt;&gt;$BG$9,L587&lt;&gt;$BG$13,L587&lt;&gt;$BG$12),"grey",IF(L590="","yellow",IF(COUNTIF($CN$6:$CN$32,L590)&gt;0,"","red"))))</f>
        <v>grey</v>
      </c>
      <c r="DL590" s="1165"/>
      <c r="DM590" s="22" t="str">
        <f>IFERROR(INDEX(内線情報!$BL$5:$BL$41,MATCH(R590,内線情報!$AI$5:$AI$43,0),1),"")</f>
        <v/>
      </c>
      <c r="DS590" s="1141"/>
      <c r="DV590" s="1153"/>
      <c r="DW590" s="1154"/>
      <c r="DX590" s="1153"/>
      <c r="DY590" s="1154"/>
      <c r="DZ590" s="1153"/>
      <c r="EA590" s="1154"/>
      <c r="EB590" s="1153"/>
      <c r="EC590" s="1154"/>
      <c r="ED590" s="1153"/>
      <c r="EE590" s="1154"/>
      <c r="EF590" s="1153"/>
      <c r="EG590" s="1154"/>
      <c r="ET590" s="1153"/>
      <c r="EU590" s="1154"/>
      <c r="EV590" s="1153"/>
      <c r="EW590" s="1154"/>
      <c r="EX590" s="1153"/>
      <c r="EY590" s="1154"/>
      <c r="EZ590" s="1153"/>
      <c r="FA590" s="1154"/>
      <c r="FB590" s="1153"/>
      <c r="FC590" s="1154"/>
      <c r="FD590" s="1153"/>
      <c r="FE590" s="1154"/>
      <c r="FF590" s="411"/>
      <c r="FG590" s="411"/>
      <c r="FH590" s="411"/>
      <c r="FI590" s="411"/>
      <c r="FJ590" s="411"/>
      <c r="FK590" s="411"/>
      <c r="FL590" s="411"/>
      <c r="FM590" s="411"/>
      <c r="FN590" s="411"/>
      <c r="FO590" s="411"/>
      <c r="FP590" s="411"/>
      <c r="FQ590" s="411"/>
      <c r="FR590" s="1153"/>
      <c r="FS590" s="1154"/>
      <c r="FT590" s="1153"/>
      <c r="FU590" s="1154"/>
      <c r="FV590" s="1153"/>
      <c r="FW590" s="1154"/>
      <c r="FX590" s="1153"/>
      <c r="FY590" s="1154"/>
      <c r="FZ590" s="1153"/>
      <c r="GA590" s="1154"/>
      <c r="GB590" s="1153"/>
      <c r="GC590" s="1154"/>
      <c r="GE590" s="1152"/>
      <c r="GF590" s="1152"/>
      <c r="GG590" s="1161"/>
      <c r="GH590" s="1152"/>
      <c r="GI590" s="633" t="str">
        <f t="shared" ref="GI590:HR590" si="1574">IF(GI582="grey","grey",IF($GG589="grey","grey",IF(S590="","yellow",IF(COUNTIF($CW$6:$CW$7,S590)&gt;0,"","red"))))</f>
        <v>grey</v>
      </c>
      <c r="GJ590" s="633" t="str">
        <f t="shared" si="1574"/>
        <v>grey</v>
      </c>
      <c r="GK590" s="633" t="str">
        <f t="shared" si="1574"/>
        <v>grey</v>
      </c>
      <c r="GL590" s="633" t="str">
        <f t="shared" si="1574"/>
        <v>grey</v>
      </c>
      <c r="GM590" s="633" t="str">
        <f t="shared" si="1574"/>
        <v>grey</v>
      </c>
      <c r="GN590" s="633" t="str">
        <f t="shared" si="1574"/>
        <v>grey</v>
      </c>
      <c r="GO590" s="633" t="str">
        <f t="shared" si="1574"/>
        <v>grey</v>
      </c>
      <c r="GP590" s="633" t="str">
        <f t="shared" si="1574"/>
        <v>grey</v>
      </c>
      <c r="GQ590" s="633" t="str">
        <f t="shared" si="1574"/>
        <v>grey</v>
      </c>
      <c r="GR590" s="633" t="str">
        <f t="shared" si="1574"/>
        <v>grey</v>
      </c>
      <c r="GS590" s="633" t="str">
        <f t="shared" si="1574"/>
        <v>grey</v>
      </c>
      <c r="GT590" s="633" t="str">
        <f t="shared" si="1574"/>
        <v>grey</v>
      </c>
      <c r="GU590" s="633" t="str">
        <f t="shared" si="1574"/>
        <v>grey</v>
      </c>
      <c r="GV590" s="633" t="str">
        <f t="shared" si="1574"/>
        <v>grey</v>
      </c>
      <c r="GW590" s="633" t="str">
        <f t="shared" si="1574"/>
        <v>grey</v>
      </c>
      <c r="GX590" s="633" t="str">
        <f t="shared" si="1574"/>
        <v>grey</v>
      </c>
      <c r="GY590" s="633" t="str">
        <f t="shared" si="1574"/>
        <v>grey</v>
      </c>
      <c r="GZ590" s="633" t="str">
        <f t="shared" si="1574"/>
        <v>grey</v>
      </c>
      <c r="HA590" s="633" t="str">
        <f t="shared" si="1574"/>
        <v>grey</v>
      </c>
      <c r="HB590" s="633" t="str">
        <f t="shared" si="1574"/>
        <v>grey</v>
      </c>
      <c r="HC590" s="633" t="str">
        <f t="shared" si="1574"/>
        <v>grey</v>
      </c>
      <c r="HD590" s="633" t="str">
        <f t="shared" si="1574"/>
        <v>grey</v>
      </c>
      <c r="HE590" s="633" t="str">
        <f t="shared" si="1574"/>
        <v>grey</v>
      </c>
      <c r="HF590" s="633" t="str">
        <f t="shared" si="1574"/>
        <v>grey</v>
      </c>
      <c r="HG590" s="633" t="str">
        <f t="shared" si="1574"/>
        <v>grey</v>
      </c>
      <c r="HH590" s="633" t="str">
        <f t="shared" si="1574"/>
        <v>grey</v>
      </c>
      <c r="HI590" s="633" t="str">
        <f t="shared" si="1574"/>
        <v>grey</v>
      </c>
      <c r="HJ590" s="633" t="str">
        <f t="shared" si="1574"/>
        <v>grey</v>
      </c>
      <c r="HK590" s="633" t="str">
        <f t="shared" si="1574"/>
        <v>grey</v>
      </c>
      <c r="HL590" s="633" t="str">
        <f t="shared" si="1574"/>
        <v>grey</v>
      </c>
      <c r="HM590" s="633" t="str">
        <f t="shared" si="1574"/>
        <v>grey</v>
      </c>
      <c r="HN590" s="633" t="str">
        <f t="shared" si="1574"/>
        <v>grey</v>
      </c>
      <c r="HO590" s="633" t="str">
        <f t="shared" si="1574"/>
        <v>grey</v>
      </c>
      <c r="HP590" s="633" t="str">
        <f t="shared" si="1574"/>
        <v>grey</v>
      </c>
      <c r="HQ590" s="633" t="str">
        <f t="shared" si="1574"/>
        <v>grey</v>
      </c>
      <c r="HR590" s="633" t="str">
        <f t="shared" si="1574"/>
        <v>grey</v>
      </c>
      <c r="HS590" s="1163"/>
      <c r="HT590" s="1152"/>
      <c r="HU590" s="1161"/>
    </row>
    <row r="591" spans="2:229">
      <c r="B591" s="1186" t="s">
        <v>297</v>
      </c>
      <c r="C591" s="1187"/>
      <c r="D591" s="1186" t="s">
        <v>298</v>
      </c>
      <c r="E591" s="1187"/>
      <c r="F591" s="1186" t="s">
        <v>299</v>
      </c>
      <c r="G591" s="1187"/>
      <c r="H591" s="1186" t="s">
        <v>300</v>
      </c>
      <c r="I591" s="1187"/>
      <c r="J591" s="1186" t="s">
        <v>301</v>
      </c>
      <c r="K591" s="1187"/>
      <c r="L591" s="1186" t="s">
        <v>302</v>
      </c>
      <c r="M591" s="1187"/>
      <c r="N591" s="30"/>
      <c r="O591" s="1151">
        <v>4</v>
      </c>
      <c r="P591" s="1151" t="str">
        <f>IFERROR(INDEX(内線情報!$C$5:$C$54,MATCH($Q591,内線情報!$B$5:$B$54,0)),"")&amp;""</f>
        <v/>
      </c>
      <c r="Q591" s="1160"/>
      <c r="R591" s="1151" t="str">
        <f>IFERROR(INDEX(内線情報!$D$5:$D$54,MATCH($Q591,内線情報!$B$5:$B$54,0)),"")&amp;""</f>
        <v/>
      </c>
      <c r="S591" s="634" t="s">
        <v>643</v>
      </c>
      <c r="T591" s="634" t="s">
        <v>643</v>
      </c>
      <c r="U591" s="634" t="s">
        <v>643</v>
      </c>
      <c r="V591" s="634" t="s">
        <v>643</v>
      </c>
      <c r="W591" s="634" t="s">
        <v>643</v>
      </c>
      <c r="X591" s="634" t="s">
        <v>643</v>
      </c>
      <c r="Y591" s="634" t="s">
        <v>643</v>
      </c>
      <c r="Z591" s="634" t="s">
        <v>643</v>
      </c>
      <c r="AA591" s="634" t="s">
        <v>643</v>
      </c>
      <c r="AB591" s="634" t="s">
        <v>643</v>
      </c>
      <c r="AC591" s="634" t="s">
        <v>643</v>
      </c>
      <c r="AD591" s="634" t="s">
        <v>643</v>
      </c>
      <c r="AE591" s="634" t="s">
        <v>643</v>
      </c>
      <c r="AF591" s="634" t="s">
        <v>643</v>
      </c>
      <c r="AG591" s="634" t="s">
        <v>643</v>
      </c>
      <c r="AH591" s="634" t="s">
        <v>643</v>
      </c>
      <c r="AI591" s="634" t="s">
        <v>643</v>
      </c>
      <c r="AJ591" s="634" t="s">
        <v>643</v>
      </c>
      <c r="AK591" s="634" t="s">
        <v>643</v>
      </c>
      <c r="AL591" s="634" t="s">
        <v>643</v>
      </c>
      <c r="AM591" s="634" t="s">
        <v>643</v>
      </c>
      <c r="AN591" s="634" t="s">
        <v>643</v>
      </c>
      <c r="AO591" s="634" t="s">
        <v>643</v>
      </c>
      <c r="AP591" s="634" t="s">
        <v>643</v>
      </c>
      <c r="AQ591" s="634" t="s">
        <v>643</v>
      </c>
      <c r="AR591" s="634" t="s">
        <v>643</v>
      </c>
      <c r="AS591" s="634" t="s">
        <v>643</v>
      </c>
      <c r="AT591" s="634" t="s">
        <v>643</v>
      </c>
      <c r="AU591" s="634" t="s">
        <v>643</v>
      </c>
      <c r="AV591" s="634" t="s">
        <v>643</v>
      </c>
      <c r="AW591" s="634" t="s">
        <v>643</v>
      </c>
      <c r="AX591" s="634" t="s">
        <v>643</v>
      </c>
      <c r="AY591" s="634" t="s">
        <v>643</v>
      </c>
      <c r="AZ591" s="634" t="s">
        <v>643</v>
      </c>
      <c r="BA591" s="634" t="s">
        <v>643</v>
      </c>
      <c r="BB591" s="634" t="s">
        <v>643</v>
      </c>
      <c r="BC591" s="1178" t="s">
        <v>643</v>
      </c>
      <c r="BD591" s="1151" t="str">
        <f>IFERROR(IF(Q591="","",IF(ISBLANK(INDEX(内線情報!$G$5:$G$54,Q591)),1,DS591)),"")&amp;""</f>
        <v/>
      </c>
      <c r="BE591" s="1180"/>
      <c r="BQ591" s="52"/>
      <c r="BS591" s="52"/>
      <c r="BU591" s="52"/>
      <c r="BV591" s="50"/>
      <c r="BW591" s="52"/>
      <c r="BY591" s="52"/>
      <c r="CA591" s="52"/>
      <c r="CC591" s="52"/>
      <c r="CE591" s="52"/>
      <c r="CG591" s="52"/>
      <c r="CH591" s="50"/>
      <c r="CI591" s="52"/>
      <c r="CK591" s="52"/>
      <c r="CM591" s="52"/>
      <c r="DA591" s="1166" t="str">
        <f>IFERROR(IF(COUNT(Q585:Q610)&gt;0,IF($DN584&lt;18,"grey",B591),"grey"),B591)</f>
        <v>grey</v>
      </c>
      <c r="DB591" s="1167"/>
      <c r="DC591" s="1166" t="str">
        <f>IFERROR(IF(COUNT(Q585:Q610)&gt;0,IF($DN584&lt;18,"grey",D591),"grey"),D591)</f>
        <v>grey</v>
      </c>
      <c r="DD591" s="1167"/>
      <c r="DE591" s="1166" t="str">
        <f>IFERROR(IF(COUNT(Q585:Q610)&gt;0,IF($DN584&lt;18,"grey",F591),"grey"),F591)</f>
        <v>grey</v>
      </c>
      <c r="DF591" s="1167"/>
      <c r="DG591" s="1166" t="str">
        <f>IFERROR(IF(COUNT(Q585:Q610)&gt;0,IF($DN584&lt;18,"grey",H591),"grey"),H591)</f>
        <v>grey</v>
      </c>
      <c r="DH591" s="1167"/>
      <c r="DI591" s="1166" t="str">
        <f>IFERROR(IF(COUNT(Q585:Q610)&gt;0,IF($DN584&lt;18,"grey",J591),"grey"),J591)</f>
        <v>grey</v>
      </c>
      <c r="DJ591" s="1167"/>
      <c r="DK591" s="1166" t="str">
        <f>IFERROR(IF(COUNT(Q585:Q610)&gt;0,IF($DN584&lt;18,"grey",L591),"grey"),L591)</f>
        <v>grey</v>
      </c>
      <c r="DL591" s="1167"/>
      <c r="DM591" s="22" t="str">
        <f>IFERROR(INDEX(内線情報!$BL$5:$BL$41,MATCH(R591,内線情報!$AI$5:$AI$43,0),1),"")</f>
        <v/>
      </c>
      <c r="DS591" s="1141" t="e">
        <f>INDEX(内線情報!$G$5:$G$54,MATCH(Q591,DK,0))</f>
        <v>#N/A</v>
      </c>
      <c r="DV591" s="1166"/>
      <c r="DW591" s="1167"/>
      <c r="DX591" s="1166"/>
      <c r="DY591" s="1167"/>
      <c r="DZ591" s="1166"/>
      <c r="EA591" s="1167"/>
      <c r="EB591" s="1166"/>
      <c r="EC591" s="1167"/>
      <c r="ED591" s="1166"/>
      <c r="EE591" s="1167"/>
      <c r="EF591" s="1166"/>
      <c r="EG591" s="1167"/>
      <c r="ET591" s="1166"/>
      <c r="EU591" s="1167"/>
      <c r="EV591" s="1166"/>
      <c r="EW591" s="1167"/>
      <c r="EX591" s="1166"/>
      <c r="EY591" s="1167"/>
      <c r="EZ591" s="1166"/>
      <c r="FA591" s="1167"/>
      <c r="FB591" s="1166"/>
      <c r="FC591" s="1167"/>
      <c r="FD591" s="1166"/>
      <c r="FE591" s="1167"/>
      <c r="FF591" s="420"/>
      <c r="FG591" s="420"/>
      <c r="FH591" s="420"/>
      <c r="FI591" s="420"/>
      <c r="FJ591" s="420"/>
      <c r="FK591" s="420"/>
      <c r="FL591" s="420"/>
      <c r="FM591" s="420"/>
      <c r="FN591" s="420"/>
      <c r="FO591" s="420"/>
      <c r="FP591" s="420"/>
      <c r="FQ591" s="420"/>
      <c r="FR591" s="1166"/>
      <c r="FS591" s="1167"/>
      <c r="FT591" s="1166"/>
      <c r="FU591" s="1167"/>
      <c r="FV591" s="1166"/>
      <c r="FW591" s="1167"/>
      <c r="FX591" s="1166"/>
      <c r="FY591" s="1167"/>
      <c r="FZ591" s="1166"/>
      <c r="GA591" s="1167"/>
      <c r="GB591" s="1166"/>
      <c r="GC591" s="1167"/>
      <c r="GE591" s="1151" t="str">
        <f>IF($GF591="grey","grey","")</f>
        <v>grey</v>
      </c>
      <c r="GF591" s="1151" t="str">
        <f>IF($GG591="grey","grey","")</f>
        <v>grey</v>
      </c>
      <c r="GG591" s="1160" t="str">
        <f>IF(Q591="","grey",IF(COUNTIF(Q:Q,Q591)&gt;1,"red",IF(COUNTIF(_DK,Q591)&gt;0,"","red")))</f>
        <v>grey</v>
      </c>
      <c r="GH591" s="1151" t="str">
        <f>IF($GF591="grey","grey","")</f>
        <v>grey</v>
      </c>
      <c r="GI591" s="633" t="str">
        <f t="shared" ref="GI591:HR591" si="1575">IF(GI582="grey","grey",IF($GG591="grey","grey",IF(S591="","yellow",IF(COUNTIF($CT$6:$CT$21,S591)&gt;0,"","red"))))</f>
        <v>grey</v>
      </c>
      <c r="GJ591" s="633" t="str">
        <f t="shared" si="1575"/>
        <v>grey</v>
      </c>
      <c r="GK591" s="633" t="str">
        <f t="shared" si="1575"/>
        <v>grey</v>
      </c>
      <c r="GL591" s="633" t="str">
        <f t="shared" si="1575"/>
        <v>grey</v>
      </c>
      <c r="GM591" s="633" t="str">
        <f t="shared" si="1575"/>
        <v>grey</v>
      </c>
      <c r="GN591" s="633" t="str">
        <f t="shared" si="1575"/>
        <v>grey</v>
      </c>
      <c r="GO591" s="633" t="str">
        <f t="shared" si="1575"/>
        <v>grey</v>
      </c>
      <c r="GP591" s="633" t="str">
        <f t="shared" si="1575"/>
        <v>grey</v>
      </c>
      <c r="GQ591" s="633" t="str">
        <f t="shared" si="1575"/>
        <v>grey</v>
      </c>
      <c r="GR591" s="633" t="str">
        <f t="shared" si="1575"/>
        <v>grey</v>
      </c>
      <c r="GS591" s="633" t="str">
        <f t="shared" si="1575"/>
        <v>grey</v>
      </c>
      <c r="GT591" s="633" t="str">
        <f t="shared" si="1575"/>
        <v>grey</v>
      </c>
      <c r="GU591" s="633" t="str">
        <f t="shared" si="1575"/>
        <v>grey</v>
      </c>
      <c r="GV591" s="633" t="str">
        <f t="shared" si="1575"/>
        <v>grey</v>
      </c>
      <c r="GW591" s="633" t="str">
        <f t="shared" si="1575"/>
        <v>grey</v>
      </c>
      <c r="GX591" s="633" t="str">
        <f t="shared" si="1575"/>
        <v>grey</v>
      </c>
      <c r="GY591" s="633" t="str">
        <f t="shared" si="1575"/>
        <v>grey</v>
      </c>
      <c r="GZ591" s="633" t="str">
        <f t="shared" si="1575"/>
        <v>grey</v>
      </c>
      <c r="HA591" s="633" t="str">
        <f t="shared" si="1575"/>
        <v>grey</v>
      </c>
      <c r="HB591" s="633" t="str">
        <f t="shared" si="1575"/>
        <v>grey</v>
      </c>
      <c r="HC591" s="633" t="str">
        <f t="shared" si="1575"/>
        <v>grey</v>
      </c>
      <c r="HD591" s="633" t="str">
        <f t="shared" si="1575"/>
        <v>grey</v>
      </c>
      <c r="HE591" s="633" t="str">
        <f t="shared" si="1575"/>
        <v>grey</v>
      </c>
      <c r="HF591" s="633" t="str">
        <f t="shared" si="1575"/>
        <v>grey</v>
      </c>
      <c r="HG591" s="633" t="str">
        <f t="shared" si="1575"/>
        <v>grey</v>
      </c>
      <c r="HH591" s="633" t="str">
        <f t="shared" si="1575"/>
        <v>grey</v>
      </c>
      <c r="HI591" s="633" t="str">
        <f t="shared" si="1575"/>
        <v>grey</v>
      </c>
      <c r="HJ591" s="633" t="str">
        <f t="shared" si="1575"/>
        <v>grey</v>
      </c>
      <c r="HK591" s="633" t="str">
        <f t="shared" si="1575"/>
        <v>grey</v>
      </c>
      <c r="HL591" s="633" t="str">
        <f t="shared" si="1575"/>
        <v>grey</v>
      </c>
      <c r="HM591" s="633" t="str">
        <f t="shared" si="1575"/>
        <v>grey</v>
      </c>
      <c r="HN591" s="633" t="str">
        <f t="shared" si="1575"/>
        <v>grey</v>
      </c>
      <c r="HO591" s="633" t="str">
        <f t="shared" si="1575"/>
        <v>grey</v>
      </c>
      <c r="HP591" s="633" t="str">
        <f t="shared" si="1575"/>
        <v>grey</v>
      </c>
      <c r="HQ591" s="633" t="str">
        <f t="shared" si="1575"/>
        <v>grey</v>
      </c>
      <c r="HR591" s="633" t="str">
        <f t="shared" si="1575"/>
        <v>grey</v>
      </c>
      <c r="HS591" s="1162" t="str">
        <f t="shared" ref="HS591" si="1576">IF($GG591="grey","grey",IF(BC591="","",IF(COUNTIF($CV$6:$CV$7,BC591)&gt;0,"","red")))</f>
        <v>grey</v>
      </c>
      <c r="HT591" s="1151" t="str">
        <f t="shared" ref="HT591:HU591" si="1577">IF($GG591="grey","grey","")</f>
        <v>grey</v>
      </c>
      <c r="HU591" s="1160" t="str">
        <f t="shared" si="1577"/>
        <v>grey</v>
      </c>
    </row>
    <row r="592" spans="2:229">
      <c r="B592" s="34" t="s">
        <v>57</v>
      </c>
      <c r="C592" s="35"/>
      <c r="D592" s="34" t="s">
        <v>57</v>
      </c>
      <c r="E592" s="35"/>
      <c r="F592" s="34" t="s">
        <v>57</v>
      </c>
      <c r="G592" s="35"/>
      <c r="H592" s="34" t="s">
        <v>57</v>
      </c>
      <c r="I592" s="35"/>
      <c r="J592" s="34" t="s">
        <v>57</v>
      </c>
      <c r="K592" s="35"/>
      <c r="L592" s="34" t="s">
        <v>57</v>
      </c>
      <c r="M592" s="35"/>
      <c r="N592" s="30"/>
      <c r="O592" s="1152"/>
      <c r="P592" s="1152"/>
      <c r="Q592" s="1161"/>
      <c r="R592" s="1152"/>
      <c r="S592" s="635" t="s">
        <v>643</v>
      </c>
      <c r="T592" s="635" t="s">
        <v>643</v>
      </c>
      <c r="U592" s="635" t="s">
        <v>643</v>
      </c>
      <c r="V592" s="635" t="s">
        <v>643</v>
      </c>
      <c r="W592" s="635" t="s">
        <v>643</v>
      </c>
      <c r="X592" s="635" t="s">
        <v>643</v>
      </c>
      <c r="Y592" s="635" t="s">
        <v>643</v>
      </c>
      <c r="Z592" s="635" t="s">
        <v>643</v>
      </c>
      <c r="AA592" s="635" t="s">
        <v>643</v>
      </c>
      <c r="AB592" s="635" t="s">
        <v>643</v>
      </c>
      <c r="AC592" s="635" t="s">
        <v>643</v>
      </c>
      <c r="AD592" s="635" t="s">
        <v>643</v>
      </c>
      <c r="AE592" s="635" t="s">
        <v>643</v>
      </c>
      <c r="AF592" s="635" t="s">
        <v>643</v>
      </c>
      <c r="AG592" s="635" t="s">
        <v>643</v>
      </c>
      <c r="AH592" s="635" t="s">
        <v>643</v>
      </c>
      <c r="AI592" s="635" t="s">
        <v>643</v>
      </c>
      <c r="AJ592" s="635" t="s">
        <v>643</v>
      </c>
      <c r="AK592" s="635" t="s">
        <v>643</v>
      </c>
      <c r="AL592" s="635" t="s">
        <v>643</v>
      </c>
      <c r="AM592" s="635" t="s">
        <v>643</v>
      </c>
      <c r="AN592" s="635" t="s">
        <v>643</v>
      </c>
      <c r="AO592" s="635" t="s">
        <v>643</v>
      </c>
      <c r="AP592" s="635" t="s">
        <v>643</v>
      </c>
      <c r="AQ592" s="635" t="s">
        <v>643</v>
      </c>
      <c r="AR592" s="635" t="s">
        <v>643</v>
      </c>
      <c r="AS592" s="635" t="s">
        <v>643</v>
      </c>
      <c r="AT592" s="635" t="s">
        <v>643</v>
      </c>
      <c r="AU592" s="635" t="s">
        <v>643</v>
      </c>
      <c r="AV592" s="635" t="s">
        <v>643</v>
      </c>
      <c r="AW592" s="635" t="s">
        <v>643</v>
      </c>
      <c r="AX592" s="635" t="s">
        <v>643</v>
      </c>
      <c r="AY592" s="635" t="s">
        <v>643</v>
      </c>
      <c r="AZ592" s="635" t="s">
        <v>643</v>
      </c>
      <c r="BA592" s="635" t="s">
        <v>643</v>
      </c>
      <c r="BB592" s="635" t="s">
        <v>643</v>
      </c>
      <c r="BC592" s="1179"/>
      <c r="BD592" s="1152"/>
      <c r="BE592" s="1181"/>
      <c r="BU592" s="50"/>
      <c r="BV592" s="50"/>
      <c r="BW592" s="50"/>
      <c r="CG592" s="50"/>
      <c r="CH592" s="50"/>
      <c r="CI592" s="50"/>
      <c r="DA592" s="34" t="str">
        <f>IF(DA591="grey","grey",IF(B592="","yellow",IF(COUNTIF($BG$6:$BG$39,B592)&gt;0,"","red")))</f>
        <v>grey</v>
      </c>
      <c r="DB592" s="35" t="str">
        <f ca="1">IF(DA591="grey","grey",IFERROR(IF(COUNTIF(INDIRECT(B592),SUBSTITUTE(C592,"*","~")),EU592,"red"),IF(AND(C592&lt;&gt;$BG$7,C592&lt;&gt;$BG$8,C592&lt;&gt;$BG$9,C592&lt;&gt;$BG$10,C592&lt;&gt;$BG$11,C592&lt;&gt;$BG$12,C592&lt;&gt;$BG$13),"grey",EU592)))</f>
        <v>grey</v>
      </c>
      <c r="DC592" s="34" t="str">
        <f>IF(DC591="grey","grey",IF(D592="","yellow",IF(COUNTIF($BG$6:$BG$39,D592)&gt;0,"","red")))</f>
        <v>grey</v>
      </c>
      <c r="DD592" s="35" t="str">
        <f ca="1">IF(DC591="grey","grey",IFERROR(IF(COUNTIF(INDIRECT(D592),SUBSTITUTE(E592,"*","~")),EW592,"red"),IF(AND(E592&lt;&gt;$BG$7,E592&lt;&gt;$BG$8,E592&lt;&gt;$BG$9,E592&lt;&gt;$BG$10,E592&lt;&gt;$BG$11,E592&lt;&gt;$BG$12,E592&lt;&gt;$BG$13),"grey",EW592)))</f>
        <v>grey</v>
      </c>
      <c r="DE592" s="34" t="str">
        <f>IF(DE591="grey","grey",IF(F592="","yellow",IF(COUNTIF($BG$6:$BG$39,F592)&gt;0,"","red")))</f>
        <v>grey</v>
      </c>
      <c r="DF592" s="35" t="str">
        <f ca="1">IF(DE591="grey","grey",IFERROR(IF(COUNTIF(INDIRECT(F592),SUBSTITUTE(G592,"*","~")),EY592,"red"),IF(AND(G592&lt;&gt;$BG$7,G592&lt;&gt;$BG$8,G592&lt;&gt;$BG$9,G592&lt;&gt;$BG$10,G592&lt;&gt;$BG$11,G592&lt;&gt;$BG$12,G592&lt;&gt;$BG$13),"grey",EY592)))</f>
        <v>grey</v>
      </c>
      <c r="DG592" s="34" t="str">
        <f>IF(DG591="grey","grey",IF(H592="","yellow",IF(COUNTIF($BG$6:$BG$39,H592)&gt;0,"","red")))</f>
        <v>grey</v>
      </c>
      <c r="DH592" s="35" t="str">
        <f ca="1">IF(DG591="grey","grey",IFERROR(IF(COUNTIF(INDIRECT(H592),SUBSTITUTE(I592,"*","~")),FA592,"red"),IF(AND(I592&lt;&gt;$BG$7,I592&lt;&gt;$BG$8,I592&lt;&gt;$BG$9,I592&lt;&gt;$BG$10,I592&lt;&gt;$BG$11,I592&lt;&gt;$BG$12,I592&lt;&gt;$BG$13),"grey",FA592)))</f>
        <v>grey</v>
      </c>
      <c r="DI592" s="34" t="str">
        <f>IF(DI591="grey","grey",IF(J592="","yellow",IF(COUNTIF($BG$6:$BG$39,J592)&gt;0,"","red")))</f>
        <v>grey</v>
      </c>
      <c r="DJ592" s="35" t="str">
        <f ca="1">IF(DI591="grey","grey",IFERROR(IF(COUNTIF(INDIRECT(J592),SUBSTITUTE(K592,"*","~")),FC592,"red"),IF(AND(K592&lt;&gt;$BG$7,K592&lt;&gt;$BG$8,K592&lt;&gt;$BG$9,K592&lt;&gt;$BG$10,K592&lt;&gt;$BG$11,K592&lt;&gt;$BG$12,K592&lt;&gt;$BG$13),"grey",FC592)))</f>
        <v>grey</v>
      </c>
      <c r="DK592" s="34" t="str">
        <f>IF(DK591="grey","grey",IF(L592="","yellow",IF(COUNTIF($BG$6:$BG$39,L592)&gt;0,"","red")))</f>
        <v>grey</v>
      </c>
      <c r="DL592" s="35" t="str">
        <f ca="1">IF(DK591="grey","grey",IFERROR(IF(COUNTIF(INDIRECT(L592),SUBSTITUTE(M592,"*","~")),FE592,"red"),IF(AND(M592&lt;&gt;$BG$7,M592&lt;&gt;$BG$8,M592&lt;&gt;$BG$9,M592&lt;&gt;$BG$10,M592&lt;&gt;$BG$11,M592&lt;&gt;$BG$12,M592&lt;&gt;$BG$13),"grey",FE592)))</f>
        <v>grey</v>
      </c>
      <c r="DM592" s="22" t="str">
        <f>IFERROR(INDEX(内線情報!$BL$5:$BL$41,MATCH(R592,内線情報!$AI$5:$AI$43,0),1),"")</f>
        <v/>
      </c>
      <c r="DS592" s="1141"/>
      <c r="DV592" s="34" t="str">
        <f>CONCATENATE(B592,C592)</f>
        <v>未使用</v>
      </c>
      <c r="DW592" s="35"/>
      <c r="DX592" s="34" t="str">
        <f>CONCATENATE(D592,E592)</f>
        <v>未使用</v>
      </c>
      <c r="DY592" s="35"/>
      <c r="DZ592" s="34" t="str">
        <f>CONCATENATE(F592,G592)</f>
        <v>未使用</v>
      </c>
      <c r="EA592" s="35"/>
      <c r="EB592" s="34" t="str">
        <f>CONCATENATE(H592,I592)</f>
        <v>未使用</v>
      </c>
      <c r="EC592" s="35"/>
      <c r="ED592" s="34" t="str">
        <f>CONCATENATE(J592,K592)</f>
        <v>未使用</v>
      </c>
      <c r="EE592" s="35"/>
      <c r="EF592" s="34" t="str">
        <f>CONCATENATE(L592,M592)</f>
        <v>未使用</v>
      </c>
      <c r="EG592" s="35"/>
      <c r="EH592" s="22">
        <f>COUNTIF($DV$6:$EG$34,DV592)</f>
        <v>18</v>
      </c>
      <c r="EJ592" s="22">
        <f>COUNTIF($DV$6:$EG$34,DX592)</f>
        <v>18</v>
      </c>
      <c r="EL592" s="22">
        <f>COUNTIF($DV$6:$EG$34,DZ592)</f>
        <v>18</v>
      </c>
      <c r="EN592" s="22">
        <f>COUNTIF($DV$6:$EG$34,EB592)</f>
        <v>18</v>
      </c>
      <c r="EP592" s="22">
        <f>COUNTIF($DV$6:$EG$34,ED592)</f>
        <v>18</v>
      </c>
      <c r="ER592" s="22">
        <f>COUNTIF($DV$6:$EG$34,EF592)</f>
        <v>18</v>
      </c>
      <c r="ET592" s="34" t="str">
        <f>IF(DV592="未使用","",IF(EH592&lt;2,"","red"))</f>
        <v/>
      </c>
      <c r="EU592" s="35" t="str">
        <f>IF(B592="ボックスキー","",IF(C592="","red",FS592))</f>
        <v>red</v>
      </c>
      <c r="EV592" s="34" t="str">
        <f>IF(DX592="未使用","",IF(EJ592&lt;2,"","red"))</f>
        <v/>
      </c>
      <c r="EW592" s="35" t="str">
        <f>IF(D592="ボックスキー","",IF(E592="","red",FU592))</f>
        <v>red</v>
      </c>
      <c r="EX592" s="34" t="str">
        <f>IF(DZ592="未使用","",IF(EL592&lt;2,"","red"))</f>
        <v/>
      </c>
      <c r="EY592" s="35" t="str">
        <f>IF(F592="ボックスキー","",IF(G592="","red",FW592))</f>
        <v>red</v>
      </c>
      <c r="EZ592" s="34" t="str">
        <f>IF(EB592="未使用","",IF(EN592&lt;2,"","red"))</f>
        <v/>
      </c>
      <c r="FA592" s="35" t="str">
        <f>IF(H592="ボックスキー","",IF(I592="","red",FY592))</f>
        <v>red</v>
      </c>
      <c r="FB592" s="34" t="str">
        <f>IF(ED592="未使用","",IF(EP592&lt;2,"","red"))</f>
        <v/>
      </c>
      <c r="FC592" s="35" t="str">
        <f>IF(J592="ボックスキー","",IF(K592="","red",GA592))</f>
        <v>red</v>
      </c>
      <c r="FD592" s="34" t="str">
        <f>IF(EF592="未使用","",IF(ER592&lt;2,"","red"))</f>
        <v/>
      </c>
      <c r="FE592" s="35" t="str">
        <f>IF(L592="ボックスキー","",IF(M592="","red",GC592))</f>
        <v>red</v>
      </c>
      <c r="FF592" s="419"/>
      <c r="FG592" s="419"/>
      <c r="FH592" s="419"/>
      <c r="FI592" s="419"/>
      <c r="FJ592" s="419"/>
      <c r="FK592" s="419"/>
      <c r="FL592" s="419"/>
      <c r="FM592" s="419"/>
      <c r="FN592" s="419"/>
      <c r="FO592" s="419"/>
      <c r="FP592" s="419"/>
      <c r="FQ592" s="419"/>
      <c r="FR592" s="34"/>
      <c r="FS592" s="35" t="str">
        <f>IF(B592=$FG$6,INDEX($FG$7:$FG$18,C592),IF(B592=$FH$6,INDEX($FH$7:$FH$12,C592),IF(B592=$FI$6,INDEX($FI$7:$FI$18,C592),IF(B592=$FJ$6,INDEX($FJ$7:$FJ$56,C592),"none"))))</f>
        <v>none</v>
      </c>
      <c r="FT592" s="34"/>
      <c r="FU592" s="35" t="str">
        <f>IF(D592=$FG$6,INDEX($FG$7:$FG$18,E592),IF(D592=$FH$6,INDEX($FH$7:$FH$12,E592),IF(D592=$FI$6,INDEX($FI$7:$FI$18,E592),IF(D592=$FJ$6,INDEX($FJ$7:$FJ$56,E592),"none"))))</f>
        <v>none</v>
      </c>
      <c r="FV592" s="34"/>
      <c r="FW592" s="35" t="str">
        <f>IF(F592=$FG$6,INDEX($FG$7:$FG$18,G592),IF(F592=$FH$6,INDEX($FH$7:$FH$12,G592),IF(F592=$FI$6,INDEX($FI$7:$FI$18,G592),IF(F592=$FJ$6,INDEX($FJ$7:$FJ$56,G592),"none"))))</f>
        <v>none</v>
      </c>
      <c r="FX592" s="34"/>
      <c r="FY592" s="35" t="str">
        <f>IF(H592=$FG$6,INDEX($FG$7:$FG$18,I592),IF(H592=$FH$6,INDEX($FH$7:$FH$12,I592),IF(H592=$FI$6,INDEX($FI$7:$FI$18,I592),IF(H592=$FJ$6,INDEX($FJ$7:$FJ$56,I592),"none"))))</f>
        <v>none</v>
      </c>
      <c r="FZ592" s="34"/>
      <c r="GA592" s="35" t="str">
        <f>IF(J592=$FG$6,INDEX($FG$7:$FG$18,K592),IF(J592=$FH$6,INDEX($FH$7:$FH$12,K592),IF(J592=$FI$6,INDEX($FI$7:$FI$18,K592),IF(J592=$FJ$6,INDEX($FJ$7:$FJ$56,K592),"none"))))</f>
        <v>none</v>
      </c>
      <c r="GB592" s="34"/>
      <c r="GC592" s="35" t="str">
        <f>IF(L592=$FG$6,INDEX($FG$7:$FG$18,M592),IF(L592=$FH$6,INDEX($FH$7:$FH$12,M592),IF(L592=$FI$6,INDEX($FI$7:$FI$18,M592),IF(L592=$FJ$6,INDEX($FJ$7:$FJ$56,M592),"none"))))</f>
        <v>none</v>
      </c>
      <c r="GE592" s="1152"/>
      <c r="GF592" s="1152"/>
      <c r="GG592" s="1161"/>
      <c r="GH592" s="1152"/>
      <c r="GI592" s="633" t="str">
        <f t="shared" ref="GI592:HR592" si="1578">IF(GI582="grey","grey",IF($GG591="grey","grey",IF(S592="","yellow",IF(COUNTIF($CW$6:$CW$7,S592)&gt;0,"","red"))))</f>
        <v>grey</v>
      </c>
      <c r="GJ592" s="633" t="str">
        <f t="shared" si="1578"/>
        <v>grey</v>
      </c>
      <c r="GK592" s="633" t="str">
        <f t="shared" si="1578"/>
        <v>grey</v>
      </c>
      <c r="GL592" s="633" t="str">
        <f t="shared" si="1578"/>
        <v>grey</v>
      </c>
      <c r="GM592" s="633" t="str">
        <f t="shared" si="1578"/>
        <v>grey</v>
      </c>
      <c r="GN592" s="633" t="str">
        <f t="shared" si="1578"/>
        <v>grey</v>
      </c>
      <c r="GO592" s="633" t="str">
        <f t="shared" si="1578"/>
        <v>grey</v>
      </c>
      <c r="GP592" s="633" t="str">
        <f t="shared" si="1578"/>
        <v>grey</v>
      </c>
      <c r="GQ592" s="633" t="str">
        <f t="shared" si="1578"/>
        <v>grey</v>
      </c>
      <c r="GR592" s="633" t="str">
        <f t="shared" si="1578"/>
        <v>grey</v>
      </c>
      <c r="GS592" s="633" t="str">
        <f t="shared" si="1578"/>
        <v>grey</v>
      </c>
      <c r="GT592" s="633" t="str">
        <f t="shared" si="1578"/>
        <v>grey</v>
      </c>
      <c r="GU592" s="633" t="str">
        <f t="shared" si="1578"/>
        <v>grey</v>
      </c>
      <c r="GV592" s="633" t="str">
        <f t="shared" si="1578"/>
        <v>grey</v>
      </c>
      <c r="GW592" s="633" t="str">
        <f t="shared" si="1578"/>
        <v>grey</v>
      </c>
      <c r="GX592" s="633" t="str">
        <f t="shared" si="1578"/>
        <v>grey</v>
      </c>
      <c r="GY592" s="633" t="str">
        <f t="shared" si="1578"/>
        <v>grey</v>
      </c>
      <c r="GZ592" s="633" t="str">
        <f t="shared" si="1578"/>
        <v>grey</v>
      </c>
      <c r="HA592" s="633" t="str">
        <f t="shared" si="1578"/>
        <v>grey</v>
      </c>
      <c r="HB592" s="633" t="str">
        <f t="shared" si="1578"/>
        <v>grey</v>
      </c>
      <c r="HC592" s="633" t="str">
        <f t="shared" si="1578"/>
        <v>grey</v>
      </c>
      <c r="HD592" s="633" t="str">
        <f t="shared" si="1578"/>
        <v>grey</v>
      </c>
      <c r="HE592" s="633" t="str">
        <f t="shared" si="1578"/>
        <v>grey</v>
      </c>
      <c r="HF592" s="633" t="str">
        <f t="shared" si="1578"/>
        <v>grey</v>
      </c>
      <c r="HG592" s="633" t="str">
        <f t="shared" si="1578"/>
        <v>grey</v>
      </c>
      <c r="HH592" s="633" t="str">
        <f t="shared" si="1578"/>
        <v>grey</v>
      </c>
      <c r="HI592" s="633" t="str">
        <f t="shared" si="1578"/>
        <v>grey</v>
      </c>
      <c r="HJ592" s="633" t="str">
        <f t="shared" si="1578"/>
        <v>grey</v>
      </c>
      <c r="HK592" s="633" t="str">
        <f t="shared" si="1578"/>
        <v>grey</v>
      </c>
      <c r="HL592" s="633" t="str">
        <f t="shared" si="1578"/>
        <v>grey</v>
      </c>
      <c r="HM592" s="633" t="str">
        <f t="shared" si="1578"/>
        <v>grey</v>
      </c>
      <c r="HN592" s="633" t="str">
        <f t="shared" si="1578"/>
        <v>grey</v>
      </c>
      <c r="HO592" s="633" t="str">
        <f t="shared" si="1578"/>
        <v>grey</v>
      </c>
      <c r="HP592" s="633" t="str">
        <f t="shared" si="1578"/>
        <v>grey</v>
      </c>
      <c r="HQ592" s="633" t="str">
        <f t="shared" si="1578"/>
        <v>grey</v>
      </c>
      <c r="HR592" s="633" t="str">
        <f t="shared" si="1578"/>
        <v>grey</v>
      </c>
      <c r="HS592" s="1163"/>
      <c r="HT592" s="1152"/>
      <c r="HU592" s="1161"/>
    </row>
    <row r="593" spans="2:229">
      <c r="B593" s="1175" t="str">
        <f>IFERROR(INDEX($DV:$DV,ROW()),"")&amp;""</f>
        <v/>
      </c>
      <c r="C593" s="1176"/>
      <c r="D593" s="1177" t="str">
        <f>IFERROR(INDEX($DX:$DX,ROW()),"")&amp;""</f>
        <v/>
      </c>
      <c r="E593" s="1176"/>
      <c r="F593" s="1175" t="str">
        <f>IFERROR(INDEX($DZ:$DZ,ROW()),"")&amp;""</f>
        <v/>
      </c>
      <c r="G593" s="1176"/>
      <c r="H593" s="1175" t="str">
        <f>IFERROR(INDEX($EB:$EB,ROW()),"")&amp;""</f>
        <v/>
      </c>
      <c r="I593" s="1176"/>
      <c r="J593" s="1175" t="str">
        <f>IFERROR(INDEX($ED:$ED,ROW()),"")&amp;""</f>
        <v/>
      </c>
      <c r="K593" s="1176"/>
      <c r="L593" s="1175" t="str">
        <f>IFERROR(INDEX($EF:$EF,ROW()),"")&amp;""</f>
        <v/>
      </c>
      <c r="M593" s="1176"/>
      <c r="N593" s="30"/>
      <c r="O593" s="1151">
        <v>5</v>
      </c>
      <c r="P593" s="1151" t="str">
        <f>IFERROR(INDEX(内線情報!$C$5:$C$54,MATCH($Q593,内線情報!$B$5:$B$54,0)),"")&amp;""</f>
        <v/>
      </c>
      <c r="Q593" s="1160"/>
      <c r="R593" s="1151" t="str">
        <f>IFERROR(INDEX(内線情報!$D$5:$D$54,MATCH($Q593,内線情報!$B$5:$B$54,0)),"")&amp;""</f>
        <v/>
      </c>
      <c r="S593" s="634" t="s">
        <v>643</v>
      </c>
      <c r="T593" s="634" t="s">
        <v>643</v>
      </c>
      <c r="U593" s="634" t="s">
        <v>643</v>
      </c>
      <c r="V593" s="634" t="s">
        <v>643</v>
      </c>
      <c r="W593" s="634" t="s">
        <v>643</v>
      </c>
      <c r="X593" s="634" t="s">
        <v>643</v>
      </c>
      <c r="Y593" s="634" t="s">
        <v>643</v>
      </c>
      <c r="Z593" s="634" t="s">
        <v>643</v>
      </c>
      <c r="AA593" s="634" t="s">
        <v>643</v>
      </c>
      <c r="AB593" s="634" t="s">
        <v>643</v>
      </c>
      <c r="AC593" s="634" t="s">
        <v>643</v>
      </c>
      <c r="AD593" s="634" t="s">
        <v>643</v>
      </c>
      <c r="AE593" s="634" t="s">
        <v>643</v>
      </c>
      <c r="AF593" s="634" t="s">
        <v>643</v>
      </c>
      <c r="AG593" s="634" t="s">
        <v>643</v>
      </c>
      <c r="AH593" s="634" t="s">
        <v>643</v>
      </c>
      <c r="AI593" s="634" t="s">
        <v>643</v>
      </c>
      <c r="AJ593" s="634" t="s">
        <v>643</v>
      </c>
      <c r="AK593" s="634" t="s">
        <v>643</v>
      </c>
      <c r="AL593" s="634" t="s">
        <v>643</v>
      </c>
      <c r="AM593" s="634" t="s">
        <v>643</v>
      </c>
      <c r="AN593" s="634" t="s">
        <v>643</v>
      </c>
      <c r="AO593" s="634" t="s">
        <v>643</v>
      </c>
      <c r="AP593" s="634" t="s">
        <v>643</v>
      </c>
      <c r="AQ593" s="634" t="s">
        <v>643</v>
      </c>
      <c r="AR593" s="634" t="s">
        <v>643</v>
      </c>
      <c r="AS593" s="634" t="s">
        <v>643</v>
      </c>
      <c r="AT593" s="634" t="s">
        <v>643</v>
      </c>
      <c r="AU593" s="634" t="s">
        <v>643</v>
      </c>
      <c r="AV593" s="634" t="s">
        <v>643</v>
      </c>
      <c r="AW593" s="634" t="s">
        <v>643</v>
      </c>
      <c r="AX593" s="634" t="s">
        <v>643</v>
      </c>
      <c r="AY593" s="634" t="s">
        <v>643</v>
      </c>
      <c r="AZ593" s="634" t="s">
        <v>643</v>
      </c>
      <c r="BA593" s="634" t="s">
        <v>643</v>
      </c>
      <c r="BB593" s="634" t="s">
        <v>643</v>
      </c>
      <c r="BC593" s="1178" t="s">
        <v>643</v>
      </c>
      <c r="BD593" s="1151" t="str">
        <f>IFERROR(IF(Q593="","",IF(ISBLANK(INDEX(内線情報!$G$5:$G$54,Q593)),1,DS593)),"")&amp;""</f>
        <v/>
      </c>
      <c r="BE593" s="1180"/>
      <c r="BP593" s="50" t="e">
        <f>INDEX(番号!$CA$5:$CB$44,C592,2)</f>
        <v>#VALUE!</v>
      </c>
      <c r="BQ593" s="50" t="str">
        <f>IF(C592="","",IF(BP593="",INDEX(番号!$CA$44:$CB591,C592,2),BP593))</f>
        <v/>
      </c>
      <c r="BR593" s="50" t="e">
        <f>INDEX(番号!$CC$5:$CE$52,C592,3)</f>
        <v>#VALUE!</v>
      </c>
      <c r="BS593" s="50" t="str">
        <f>IF(C592="","",IF(BR593="0",INDEX(番号!$CC$5:$CE$52,C592,2),BR593))&amp;""</f>
        <v/>
      </c>
      <c r="BT593" s="50" t="e">
        <f>INDEX(番号!$CA$5:$CB$44,E592,2)</f>
        <v>#VALUE!</v>
      </c>
      <c r="BU593" s="50" t="str">
        <f>IF(E592="","",IF(BT593="",INDEX(番号!$CA$44:$CB591,E592,2),BT593))&amp;""</f>
        <v/>
      </c>
      <c r="BV593" s="50" t="e">
        <f>INDEX(番号!$CC$5:$CE$52,E592,3)</f>
        <v>#VALUE!</v>
      </c>
      <c r="BW593" s="50" t="str">
        <f>IF(E592="","",IF(BV593="0",INDEX(番号!$CC$5:$CE$52,E592,2),BV593))&amp;""</f>
        <v/>
      </c>
      <c r="BX593" s="50" t="e">
        <f>INDEX(番号!$CA$5:$CB$44,G592,2)</f>
        <v>#VALUE!</v>
      </c>
      <c r="BY593" s="50" t="str">
        <f>IF(G592="","",IF(BX593="",INDEX(番号!$CA$44:$CB591,G592,2),BX593))&amp;""</f>
        <v/>
      </c>
      <c r="BZ593" s="50" t="e">
        <f>INDEX(番号!$CC$5:$CE$52,G592,3)</f>
        <v>#VALUE!</v>
      </c>
      <c r="CA593" s="50" t="str">
        <f>IF(G592="","",IF(BZ593="0",INDEX(番号!$CC$5:$CE$52,G592,2),BZ593))&amp;""</f>
        <v/>
      </c>
      <c r="CB593" s="50" t="e">
        <f>INDEX(番号!$CA$5:$CB$44,I592,2)</f>
        <v>#VALUE!</v>
      </c>
      <c r="CC593" s="50" t="str">
        <f>IF(I592="","",IF(CB593="",INDEX(番号!$CA$44:$CB591,I592,2),CB593))&amp;""</f>
        <v/>
      </c>
      <c r="CD593" s="50" t="e">
        <f>INDEX(番号!$CC$5:$CE$52,I592,3)</f>
        <v>#VALUE!</v>
      </c>
      <c r="CE593" s="50" t="str">
        <f>IF(I592="","",IF(CD593="0",INDEX(番号!$CC$5:$CE$52,I592,2),CD593))&amp;""</f>
        <v/>
      </c>
      <c r="CF593" s="50" t="e">
        <f>INDEX(番号!$CA$5:$CB$44,K592,2)</f>
        <v>#VALUE!</v>
      </c>
      <c r="CG593" s="50" t="str">
        <f>IF(K592="","",IF(CF593="",INDEX(番号!$CA$5:$CB$44,K592,1),CF593))&amp;""</f>
        <v/>
      </c>
      <c r="CH593" s="50" t="e">
        <f>INDEX(番号!$CC$5:$CE$52,K592,3)</f>
        <v>#VALUE!</v>
      </c>
      <c r="CI593" s="50" t="str">
        <f>IF(K592="","",IF(CH593="0",INDEX(番号!$CC$5:$CE$52,K592,2),CH593))&amp;""</f>
        <v/>
      </c>
      <c r="CJ593" s="50" t="e">
        <f>INDEX(番号!$CA$5:$CB$44,M592,2)</f>
        <v>#VALUE!</v>
      </c>
      <c r="CK593" s="50" t="str">
        <f>IF(M592="","",IF(CJ593="",INDEX(番号!$CA$5:$CB$44,M592,1),CJ593))&amp;""</f>
        <v/>
      </c>
      <c r="CL593" s="50" t="e">
        <f>INDEX(番号!$CC$5:$CE$52,M592,3)</f>
        <v>#VALUE!</v>
      </c>
      <c r="CM593" s="50" t="str">
        <f>IF(M592="","",IF(CL593="0",INDEX(番号!$CC$5:$CE$52,M592,2),CL593))&amp;""</f>
        <v/>
      </c>
      <c r="DA593" s="1153" t="str">
        <f>IF(DA591="grey","grey","")</f>
        <v>grey</v>
      </c>
      <c r="DB593" s="1154"/>
      <c r="DC593" s="1153" t="str">
        <f>IF(DC591="grey","grey","")</f>
        <v>grey</v>
      </c>
      <c r="DD593" s="1154"/>
      <c r="DE593" s="1153" t="str">
        <f>IF(DE591="grey","grey","")</f>
        <v>grey</v>
      </c>
      <c r="DF593" s="1154"/>
      <c r="DG593" s="1153" t="str">
        <f>IF(DG591="grey","grey","")</f>
        <v>grey</v>
      </c>
      <c r="DH593" s="1154"/>
      <c r="DI593" s="1153" t="str">
        <f>IF(DI591="grey","grey","")</f>
        <v>grey</v>
      </c>
      <c r="DJ593" s="1154"/>
      <c r="DK593" s="1153" t="str">
        <f>IF(DK591="grey","grey","")</f>
        <v>grey</v>
      </c>
      <c r="DL593" s="1154"/>
      <c r="DM593" s="22" t="str">
        <f>IFERROR(INDEX(内線情報!$BL$5:$BL$41,MATCH(R593,内線情報!$AI$5:$AI$43,0),1),"")</f>
        <v/>
      </c>
      <c r="DS593" s="1141" t="e">
        <f>INDEX(内線情報!$G$5:$G$54,MATCH(Q593,DK,0))</f>
        <v>#N/A</v>
      </c>
      <c r="DV593" s="1153" t="str">
        <f>IF(B592="DK",BQ593,IF(B592="NK",BS593,""))</f>
        <v/>
      </c>
      <c r="DW593" s="1154"/>
      <c r="DX593" s="1155" t="str">
        <f>IF(D592="DK",BU593,IF(D592="NK",BW593,""))</f>
        <v/>
      </c>
      <c r="DY593" s="1156"/>
      <c r="DZ593" s="1155" t="str">
        <f>IF(F592="DK",BY593,IF(F592="NK",CA593,""))</f>
        <v/>
      </c>
      <c r="EA593" s="1156"/>
      <c r="EB593" s="1155" t="str">
        <f>IF(H592="DK",CC593,IF(H592="NK",CE593,""))</f>
        <v/>
      </c>
      <c r="EC593" s="1156"/>
      <c r="ED593" s="1155" t="str">
        <f>IF(J592="DK",CG593,IF(J592="NK",CI593,""))</f>
        <v/>
      </c>
      <c r="EE593" s="1156"/>
      <c r="EF593" s="1155" t="str">
        <f>IF(L592="DK",CK593,IF(L592="NK",CM593,""))</f>
        <v/>
      </c>
      <c r="EG593" s="1156"/>
      <c r="ET593" s="1153"/>
      <c r="EU593" s="1154"/>
      <c r="EV593" s="1153"/>
      <c r="EW593" s="1154"/>
      <c r="EX593" s="1153"/>
      <c r="EY593" s="1154"/>
      <c r="EZ593" s="1153"/>
      <c r="FA593" s="1154"/>
      <c r="FB593" s="1153"/>
      <c r="FC593" s="1154"/>
      <c r="FD593" s="1153"/>
      <c r="FE593" s="1154"/>
      <c r="FF593" s="411"/>
      <c r="FG593" s="411"/>
      <c r="FH593" s="411"/>
      <c r="FI593" s="411"/>
      <c r="FJ593" s="411"/>
      <c r="FK593" s="411"/>
      <c r="FL593" s="411"/>
      <c r="FM593" s="411"/>
      <c r="FN593" s="411"/>
      <c r="FO593" s="411"/>
      <c r="FP593" s="411"/>
      <c r="FQ593" s="411"/>
      <c r="FR593" s="1153"/>
      <c r="FS593" s="1154"/>
      <c r="FT593" s="1153"/>
      <c r="FU593" s="1154"/>
      <c r="FV593" s="1153"/>
      <c r="FW593" s="1154"/>
      <c r="FX593" s="1153"/>
      <c r="FY593" s="1154"/>
      <c r="FZ593" s="1153"/>
      <c r="GA593" s="1154"/>
      <c r="GB593" s="1153"/>
      <c r="GC593" s="1154"/>
      <c r="GE593" s="1151" t="str">
        <f>IF($GF593="grey","grey","")</f>
        <v>grey</v>
      </c>
      <c r="GF593" s="1151" t="str">
        <f>IF($GG593="grey","grey","")</f>
        <v>grey</v>
      </c>
      <c r="GG593" s="1160" t="str">
        <f>IF(Q593="","grey",IF(COUNTIF(Q:Q,Q593)&gt;1,"red",IF(COUNTIF(_DK,Q593)&gt;0,"","red")))</f>
        <v>grey</v>
      </c>
      <c r="GH593" s="1151" t="str">
        <f>IF($GF593="grey","grey","")</f>
        <v>grey</v>
      </c>
      <c r="GI593" s="633" t="str">
        <f t="shared" ref="GI593:HR593" si="1579">IF(GI582="grey","grey",IF($GG593="grey","grey",IF(S593="","yellow",IF(COUNTIF($CT$6:$CT$21,S593)&gt;0,"","red"))))</f>
        <v>grey</v>
      </c>
      <c r="GJ593" s="633" t="str">
        <f t="shared" si="1579"/>
        <v>grey</v>
      </c>
      <c r="GK593" s="633" t="str">
        <f t="shared" si="1579"/>
        <v>grey</v>
      </c>
      <c r="GL593" s="633" t="str">
        <f t="shared" si="1579"/>
        <v>grey</v>
      </c>
      <c r="GM593" s="633" t="str">
        <f t="shared" si="1579"/>
        <v>grey</v>
      </c>
      <c r="GN593" s="633" t="str">
        <f t="shared" si="1579"/>
        <v>grey</v>
      </c>
      <c r="GO593" s="633" t="str">
        <f t="shared" si="1579"/>
        <v>grey</v>
      </c>
      <c r="GP593" s="633" t="str">
        <f t="shared" si="1579"/>
        <v>grey</v>
      </c>
      <c r="GQ593" s="633" t="str">
        <f t="shared" si="1579"/>
        <v>grey</v>
      </c>
      <c r="GR593" s="633" t="str">
        <f t="shared" si="1579"/>
        <v>grey</v>
      </c>
      <c r="GS593" s="633" t="str">
        <f t="shared" si="1579"/>
        <v>grey</v>
      </c>
      <c r="GT593" s="633" t="str">
        <f t="shared" si="1579"/>
        <v>grey</v>
      </c>
      <c r="GU593" s="633" t="str">
        <f t="shared" si="1579"/>
        <v>grey</v>
      </c>
      <c r="GV593" s="633" t="str">
        <f t="shared" si="1579"/>
        <v>grey</v>
      </c>
      <c r="GW593" s="633" t="str">
        <f t="shared" si="1579"/>
        <v>grey</v>
      </c>
      <c r="GX593" s="633" t="str">
        <f t="shared" si="1579"/>
        <v>grey</v>
      </c>
      <c r="GY593" s="633" t="str">
        <f t="shared" si="1579"/>
        <v>grey</v>
      </c>
      <c r="GZ593" s="633" t="str">
        <f t="shared" si="1579"/>
        <v>grey</v>
      </c>
      <c r="HA593" s="633" t="str">
        <f t="shared" si="1579"/>
        <v>grey</v>
      </c>
      <c r="HB593" s="633" t="str">
        <f t="shared" si="1579"/>
        <v>grey</v>
      </c>
      <c r="HC593" s="633" t="str">
        <f t="shared" si="1579"/>
        <v>grey</v>
      </c>
      <c r="HD593" s="633" t="str">
        <f t="shared" si="1579"/>
        <v>grey</v>
      </c>
      <c r="HE593" s="633" t="str">
        <f t="shared" si="1579"/>
        <v>grey</v>
      </c>
      <c r="HF593" s="633" t="str">
        <f t="shared" si="1579"/>
        <v>grey</v>
      </c>
      <c r="HG593" s="633" t="str">
        <f t="shared" si="1579"/>
        <v>grey</v>
      </c>
      <c r="HH593" s="633" t="str">
        <f t="shared" si="1579"/>
        <v>grey</v>
      </c>
      <c r="HI593" s="633" t="str">
        <f t="shared" si="1579"/>
        <v>grey</v>
      </c>
      <c r="HJ593" s="633" t="str">
        <f t="shared" si="1579"/>
        <v>grey</v>
      </c>
      <c r="HK593" s="633" t="str">
        <f t="shared" si="1579"/>
        <v>grey</v>
      </c>
      <c r="HL593" s="633" t="str">
        <f t="shared" si="1579"/>
        <v>grey</v>
      </c>
      <c r="HM593" s="633" t="str">
        <f t="shared" si="1579"/>
        <v>grey</v>
      </c>
      <c r="HN593" s="633" t="str">
        <f t="shared" si="1579"/>
        <v>grey</v>
      </c>
      <c r="HO593" s="633" t="str">
        <f t="shared" si="1579"/>
        <v>grey</v>
      </c>
      <c r="HP593" s="633" t="str">
        <f t="shared" si="1579"/>
        <v>grey</v>
      </c>
      <c r="HQ593" s="633" t="str">
        <f t="shared" si="1579"/>
        <v>grey</v>
      </c>
      <c r="HR593" s="633" t="str">
        <f t="shared" si="1579"/>
        <v>grey</v>
      </c>
      <c r="HS593" s="1162" t="str">
        <f t="shared" ref="HS593" si="1580">IF($GG593="grey","grey",IF(BC593="","",IF(COUNTIF($CV$6:$CV$7,BC593)&gt;0,"","red")))</f>
        <v>grey</v>
      </c>
      <c r="HT593" s="1151" t="str">
        <f t="shared" ref="HT593:HU593" si="1581">IF($GG593="grey","grey","")</f>
        <v>grey</v>
      </c>
      <c r="HU593" s="1160" t="str">
        <f t="shared" si="1581"/>
        <v>grey</v>
      </c>
    </row>
    <row r="594" spans="2:229">
      <c r="B594" s="1175" t="str">
        <f>IFERROR(INDEX($DV:$DV,ROW()),"")&amp;""</f>
        <v/>
      </c>
      <c r="C594" s="1176"/>
      <c r="D594" s="1177" t="str">
        <f>IFERROR(INDEX($DX:$DX,ROW()),"")&amp;""</f>
        <v/>
      </c>
      <c r="E594" s="1176"/>
      <c r="F594" s="1175" t="str">
        <f>IFERROR(INDEX($DZ:$DZ,ROW()),"")&amp;""</f>
        <v/>
      </c>
      <c r="G594" s="1176"/>
      <c r="H594" s="1175" t="str">
        <f>IFERROR(INDEX($EB:$EB,ROW()),"")&amp;""</f>
        <v/>
      </c>
      <c r="I594" s="1176"/>
      <c r="J594" s="1175" t="str">
        <f>IFERROR(INDEX($ED:$ED,ROW()),"")&amp;""</f>
        <v/>
      </c>
      <c r="K594" s="1176"/>
      <c r="L594" s="1175" t="str">
        <f>IFERROR(INDEX($EF:$EF,ROW()),"")&amp;""</f>
        <v/>
      </c>
      <c r="M594" s="1176"/>
      <c r="O594" s="1152"/>
      <c r="P594" s="1152"/>
      <c r="Q594" s="1161"/>
      <c r="R594" s="1152"/>
      <c r="S594" s="635" t="s">
        <v>643</v>
      </c>
      <c r="T594" s="635" t="s">
        <v>643</v>
      </c>
      <c r="U594" s="635" t="s">
        <v>643</v>
      </c>
      <c r="V594" s="635" t="s">
        <v>643</v>
      </c>
      <c r="W594" s="635" t="s">
        <v>643</v>
      </c>
      <c r="X594" s="635" t="s">
        <v>643</v>
      </c>
      <c r="Y594" s="635" t="s">
        <v>643</v>
      </c>
      <c r="Z594" s="635" t="s">
        <v>643</v>
      </c>
      <c r="AA594" s="635" t="s">
        <v>643</v>
      </c>
      <c r="AB594" s="635" t="s">
        <v>643</v>
      </c>
      <c r="AC594" s="635" t="s">
        <v>643</v>
      </c>
      <c r="AD594" s="635" t="s">
        <v>643</v>
      </c>
      <c r="AE594" s="635" t="s">
        <v>643</v>
      </c>
      <c r="AF594" s="635" t="s">
        <v>643</v>
      </c>
      <c r="AG594" s="635" t="s">
        <v>643</v>
      </c>
      <c r="AH594" s="635" t="s">
        <v>643</v>
      </c>
      <c r="AI594" s="635" t="s">
        <v>643</v>
      </c>
      <c r="AJ594" s="635" t="s">
        <v>643</v>
      </c>
      <c r="AK594" s="635" t="s">
        <v>643</v>
      </c>
      <c r="AL594" s="635" t="s">
        <v>643</v>
      </c>
      <c r="AM594" s="635" t="s">
        <v>643</v>
      </c>
      <c r="AN594" s="635" t="s">
        <v>643</v>
      </c>
      <c r="AO594" s="635" t="s">
        <v>643</v>
      </c>
      <c r="AP594" s="635" t="s">
        <v>643</v>
      </c>
      <c r="AQ594" s="635" t="s">
        <v>643</v>
      </c>
      <c r="AR594" s="635" t="s">
        <v>643</v>
      </c>
      <c r="AS594" s="635" t="s">
        <v>643</v>
      </c>
      <c r="AT594" s="635" t="s">
        <v>643</v>
      </c>
      <c r="AU594" s="635" t="s">
        <v>643</v>
      </c>
      <c r="AV594" s="635" t="s">
        <v>643</v>
      </c>
      <c r="AW594" s="635" t="s">
        <v>643</v>
      </c>
      <c r="AX594" s="635" t="s">
        <v>643</v>
      </c>
      <c r="AY594" s="635" t="s">
        <v>643</v>
      </c>
      <c r="AZ594" s="635" t="s">
        <v>643</v>
      </c>
      <c r="BA594" s="635" t="s">
        <v>643</v>
      </c>
      <c r="BB594" s="635" t="s">
        <v>643</v>
      </c>
      <c r="BC594" s="1179"/>
      <c r="BD594" s="1152"/>
      <c r="BE594" s="1181"/>
      <c r="BP594" s="50" t="s">
        <v>585</v>
      </c>
      <c r="BQ594" s="50" t="str">
        <f>IF(C592="","",INDEX(外線情報!$K$5:$K$16,C592,1))&amp;""</f>
        <v/>
      </c>
      <c r="BR594" s="50" t="s">
        <v>417</v>
      </c>
      <c r="BS594" s="50" t="str">
        <f>IF(C592="","",INDEX(NK･NKG!$CG$5:$CG$52,C592,1))&amp;""</f>
        <v/>
      </c>
      <c r="BT594" s="50" t="s">
        <v>585</v>
      </c>
      <c r="BU594" s="50" t="str">
        <f>IF(E592="","",INDEX(外線情報!$K$5:$K$16,E592,1))&amp;""</f>
        <v/>
      </c>
      <c r="BV594" s="50" t="s">
        <v>417</v>
      </c>
      <c r="BW594" s="50" t="str">
        <f>IF(E592="","",INDEX(NK･NKG!$CG$5:$CG$52,E592,1))&amp;""</f>
        <v/>
      </c>
      <c r="BX594" s="50" t="s">
        <v>585</v>
      </c>
      <c r="BY594" s="50" t="str">
        <f>IF(G592="","",INDEX(外線情報!$K$5:$K$16,G592,1))&amp;""</f>
        <v/>
      </c>
      <c r="BZ594" s="50" t="s">
        <v>417</v>
      </c>
      <c r="CA594" s="50" t="str">
        <f>IF(G592="","",INDEX(NK･NKG!$CG$5:$CG$52,G592,1))&amp;""</f>
        <v/>
      </c>
      <c r="CB594" s="50" t="s">
        <v>585</v>
      </c>
      <c r="CC594" s="50" t="str">
        <f>IF(I592="","",INDEX(外線情報!$K$5:$K$16,I592,1))&amp;""</f>
        <v/>
      </c>
      <c r="CD594" s="50" t="s">
        <v>417</v>
      </c>
      <c r="CE594" s="50" t="str">
        <f>IF(I592="","",INDEX(NK･NKG!$CG$5:$CG$52,I592,1))&amp;""</f>
        <v/>
      </c>
      <c r="CF594" s="50" t="s">
        <v>585</v>
      </c>
      <c r="CG594" s="50" t="str">
        <f>IF(K592="","",INDEX(外線情報!$K$5:$K$16,K592,1))&amp;""</f>
        <v/>
      </c>
      <c r="CH594" s="50" t="s">
        <v>417</v>
      </c>
      <c r="CI594" s="50" t="str">
        <f>IF(K592="","",INDEX(NK･NKG!$CG$5:$CG$52,K592,1))&amp;""</f>
        <v/>
      </c>
      <c r="CJ594" s="50" t="s">
        <v>585</v>
      </c>
      <c r="CK594" s="50" t="str">
        <f>IF(M592="","",INDEX(外線情報!$K$5:$K$16,M592,1))&amp;""</f>
        <v/>
      </c>
      <c r="CL594" s="50" t="s">
        <v>417</v>
      </c>
      <c r="CM594" s="50" t="str">
        <f>IF(M592="","",INDEX(NK･NKG!$CG$5:$CG$52,M592,1))&amp;""</f>
        <v/>
      </c>
      <c r="DA594" s="1153" t="str">
        <f t="shared" ref="DA594" si="1582">IF(DA591="grey","grey","")</f>
        <v>grey</v>
      </c>
      <c r="DB594" s="1154"/>
      <c r="DC594" s="1153" t="str">
        <f t="shared" ref="DC594" si="1583">IF(DC591="grey","grey","")</f>
        <v>grey</v>
      </c>
      <c r="DD594" s="1154"/>
      <c r="DE594" s="1153" t="str">
        <f t="shared" ref="DE594" si="1584">IF(DE591="grey","grey","")</f>
        <v>grey</v>
      </c>
      <c r="DF594" s="1154"/>
      <c r="DG594" s="1153" t="str">
        <f t="shared" ref="DG594" si="1585">IF(DG591="grey","grey","")</f>
        <v>grey</v>
      </c>
      <c r="DH594" s="1154"/>
      <c r="DI594" s="1153" t="str">
        <f t="shared" ref="DI594" si="1586">IF(DI591="grey","grey","")</f>
        <v>grey</v>
      </c>
      <c r="DJ594" s="1154"/>
      <c r="DK594" s="1153" t="str">
        <f t="shared" ref="DK594" si="1587">IF(DK591="grey","grey","")</f>
        <v>grey</v>
      </c>
      <c r="DL594" s="1154"/>
      <c r="DM594" s="22" t="str">
        <f>IFERROR(INDEX(内線情報!$BL$5:$BL$41,MATCH(R594,内線情報!$AI$5:$AI$43,0),1),"")</f>
        <v/>
      </c>
      <c r="DS594" s="1141"/>
      <c r="DV594" s="1153" t="str">
        <f>IF(B592="IK",BQ594,IF(B592="NK",BS594,""))</f>
        <v/>
      </c>
      <c r="DW594" s="1154"/>
      <c r="DX594" s="1155" t="str">
        <f>IF(D592="IK",BU594,IF(D592="NK",BW594,""))</f>
        <v/>
      </c>
      <c r="DY594" s="1156"/>
      <c r="DZ594" s="1155" t="str">
        <f>IF(F592="IK",BY594,IF(F592="NK",CA594,""))</f>
        <v/>
      </c>
      <c r="EA594" s="1156"/>
      <c r="EB594" s="1155" t="str">
        <f>IF(H592="IK",CC594,IF(H592="NK",CE594,""))</f>
        <v/>
      </c>
      <c r="EC594" s="1156"/>
      <c r="ED594" s="1155" t="str">
        <f>IF(J592="IK",CG594,IF(J592="NK",CI594,""))</f>
        <v/>
      </c>
      <c r="EE594" s="1156"/>
      <c r="EF594" s="1155" t="str">
        <f>IF(L592="IK",CK594,IF(L592="NK",CM594,""))</f>
        <v/>
      </c>
      <c r="EG594" s="1156"/>
      <c r="ET594" s="1153"/>
      <c r="EU594" s="1154"/>
      <c r="EV594" s="1153"/>
      <c r="EW594" s="1154"/>
      <c r="EX594" s="1153"/>
      <c r="EY594" s="1154"/>
      <c r="EZ594" s="1153"/>
      <c r="FA594" s="1154"/>
      <c r="FB594" s="1153"/>
      <c r="FC594" s="1154"/>
      <c r="FD594" s="1153"/>
      <c r="FE594" s="1154"/>
      <c r="FF594" s="411"/>
      <c r="FG594" s="411"/>
      <c r="FH594" s="411"/>
      <c r="FI594" s="411"/>
      <c r="FJ594" s="411"/>
      <c r="FK594" s="411"/>
      <c r="FL594" s="411"/>
      <c r="FM594" s="411"/>
      <c r="FN594" s="411"/>
      <c r="FO594" s="411"/>
      <c r="FP594" s="411"/>
      <c r="FQ594" s="411"/>
      <c r="FR594" s="1153"/>
      <c r="FS594" s="1154"/>
      <c r="FT594" s="1153"/>
      <c r="FU594" s="1154"/>
      <c r="FV594" s="1153"/>
      <c r="FW594" s="1154"/>
      <c r="FX594" s="1153"/>
      <c r="FY594" s="1154"/>
      <c r="FZ594" s="1153"/>
      <c r="GA594" s="1154"/>
      <c r="GB594" s="1153"/>
      <c r="GC594" s="1154"/>
      <c r="GE594" s="1152"/>
      <c r="GF594" s="1152"/>
      <c r="GG594" s="1161"/>
      <c r="GH594" s="1152"/>
      <c r="GI594" s="633" t="str">
        <f t="shared" ref="GI594:HR594" si="1588">IF(GI582="grey","grey",IF($GG593="grey","grey",IF(S594="","yellow",IF(COUNTIF($CW$6:$CW$7,S594)&gt;0,"","red"))))</f>
        <v>grey</v>
      </c>
      <c r="GJ594" s="633" t="str">
        <f t="shared" si="1588"/>
        <v>grey</v>
      </c>
      <c r="GK594" s="633" t="str">
        <f t="shared" si="1588"/>
        <v>grey</v>
      </c>
      <c r="GL594" s="633" t="str">
        <f t="shared" si="1588"/>
        <v>grey</v>
      </c>
      <c r="GM594" s="633" t="str">
        <f t="shared" si="1588"/>
        <v>grey</v>
      </c>
      <c r="GN594" s="633" t="str">
        <f t="shared" si="1588"/>
        <v>grey</v>
      </c>
      <c r="GO594" s="633" t="str">
        <f t="shared" si="1588"/>
        <v>grey</v>
      </c>
      <c r="GP594" s="633" t="str">
        <f t="shared" si="1588"/>
        <v>grey</v>
      </c>
      <c r="GQ594" s="633" t="str">
        <f t="shared" si="1588"/>
        <v>grey</v>
      </c>
      <c r="GR594" s="633" t="str">
        <f t="shared" si="1588"/>
        <v>grey</v>
      </c>
      <c r="GS594" s="633" t="str">
        <f t="shared" si="1588"/>
        <v>grey</v>
      </c>
      <c r="GT594" s="633" t="str">
        <f t="shared" si="1588"/>
        <v>grey</v>
      </c>
      <c r="GU594" s="633" t="str">
        <f t="shared" si="1588"/>
        <v>grey</v>
      </c>
      <c r="GV594" s="633" t="str">
        <f t="shared" si="1588"/>
        <v>grey</v>
      </c>
      <c r="GW594" s="633" t="str">
        <f t="shared" si="1588"/>
        <v>grey</v>
      </c>
      <c r="GX594" s="633" t="str">
        <f t="shared" si="1588"/>
        <v>grey</v>
      </c>
      <c r="GY594" s="633" t="str">
        <f t="shared" si="1588"/>
        <v>grey</v>
      </c>
      <c r="GZ594" s="633" t="str">
        <f t="shared" si="1588"/>
        <v>grey</v>
      </c>
      <c r="HA594" s="633" t="str">
        <f t="shared" si="1588"/>
        <v>grey</v>
      </c>
      <c r="HB594" s="633" t="str">
        <f t="shared" si="1588"/>
        <v>grey</v>
      </c>
      <c r="HC594" s="633" t="str">
        <f t="shared" si="1588"/>
        <v>grey</v>
      </c>
      <c r="HD594" s="633" t="str">
        <f t="shared" si="1588"/>
        <v>grey</v>
      </c>
      <c r="HE594" s="633" t="str">
        <f t="shared" si="1588"/>
        <v>grey</v>
      </c>
      <c r="HF594" s="633" t="str">
        <f t="shared" si="1588"/>
        <v>grey</v>
      </c>
      <c r="HG594" s="633" t="str">
        <f t="shared" si="1588"/>
        <v>grey</v>
      </c>
      <c r="HH594" s="633" t="str">
        <f t="shared" si="1588"/>
        <v>grey</v>
      </c>
      <c r="HI594" s="633" t="str">
        <f t="shared" si="1588"/>
        <v>grey</v>
      </c>
      <c r="HJ594" s="633" t="str">
        <f t="shared" si="1588"/>
        <v>grey</v>
      </c>
      <c r="HK594" s="633" t="str">
        <f t="shared" si="1588"/>
        <v>grey</v>
      </c>
      <c r="HL594" s="633" t="str">
        <f t="shared" si="1588"/>
        <v>grey</v>
      </c>
      <c r="HM594" s="633" t="str">
        <f t="shared" si="1588"/>
        <v>grey</v>
      </c>
      <c r="HN594" s="633" t="str">
        <f t="shared" si="1588"/>
        <v>grey</v>
      </c>
      <c r="HO594" s="633" t="str">
        <f t="shared" si="1588"/>
        <v>grey</v>
      </c>
      <c r="HP594" s="633" t="str">
        <f t="shared" si="1588"/>
        <v>grey</v>
      </c>
      <c r="HQ594" s="633" t="str">
        <f t="shared" si="1588"/>
        <v>grey</v>
      </c>
      <c r="HR594" s="633" t="str">
        <f t="shared" si="1588"/>
        <v>grey</v>
      </c>
      <c r="HS594" s="1163"/>
      <c r="HT594" s="1152"/>
      <c r="HU594" s="1161"/>
    </row>
    <row r="595" spans="2:229">
      <c r="B595" s="1184" t="s">
        <v>1318</v>
      </c>
      <c r="C595" s="1185"/>
      <c r="D595" s="1182" t="s">
        <v>1318</v>
      </c>
      <c r="E595" s="1183"/>
      <c r="F595" s="1184" t="s">
        <v>1318</v>
      </c>
      <c r="G595" s="1185"/>
      <c r="H595" s="1182" t="s">
        <v>1318</v>
      </c>
      <c r="I595" s="1183"/>
      <c r="J595" s="1184" t="s">
        <v>1318</v>
      </c>
      <c r="K595" s="1185"/>
      <c r="L595" s="1182" t="s">
        <v>1318</v>
      </c>
      <c r="M595" s="1183"/>
      <c r="O595" s="1151">
        <v>6</v>
      </c>
      <c r="P595" s="1151" t="str">
        <f>IFERROR(INDEX(内線情報!$C$5:$C$54,MATCH($Q595,内線情報!$B$5:$B$54,0)),"")&amp;""</f>
        <v/>
      </c>
      <c r="Q595" s="1160"/>
      <c r="R595" s="1151" t="str">
        <f>IFERROR(INDEX(内線情報!$D$5:$D$54,MATCH($Q595,内線情報!$B$5:$B$54,0)),"")&amp;""</f>
        <v/>
      </c>
      <c r="S595" s="634" t="s">
        <v>643</v>
      </c>
      <c r="T595" s="634" t="s">
        <v>643</v>
      </c>
      <c r="U595" s="634" t="s">
        <v>643</v>
      </c>
      <c r="V595" s="634" t="s">
        <v>643</v>
      </c>
      <c r="W595" s="634" t="s">
        <v>643</v>
      </c>
      <c r="X595" s="634" t="s">
        <v>643</v>
      </c>
      <c r="Y595" s="634" t="s">
        <v>643</v>
      </c>
      <c r="Z595" s="634" t="s">
        <v>643</v>
      </c>
      <c r="AA595" s="634" t="s">
        <v>643</v>
      </c>
      <c r="AB595" s="634" t="s">
        <v>643</v>
      </c>
      <c r="AC595" s="634" t="s">
        <v>643</v>
      </c>
      <c r="AD595" s="634" t="s">
        <v>643</v>
      </c>
      <c r="AE595" s="634" t="s">
        <v>643</v>
      </c>
      <c r="AF595" s="634" t="s">
        <v>643</v>
      </c>
      <c r="AG595" s="634" t="s">
        <v>643</v>
      </c>
      <c r="AH595" s="634" t="s">
        <v>643</v>
      </c>
      <c r="AI595" s="634" t="s">
        <v>643</v>
      </c>
      <c r="AJ595" s="634" t="s">
        <v>643</v>
      </c>
      <c r="AK595" s="634" t="s">
        <v>643</v>
      </c>
      <c r="AL595" s="634" t="s">
        <v>643</v>
      </c>
      <c r="AM595" s="634" t="s">
        <v>643</v>
      </c>
      <c r="AN595" s="634" t="s">
        <v>643</v>
      </c>
      <c r="AO595" s="634" t="s">
        <v>643</v>
      </c>
      <c r="AP595" s="634" t="s">
        <v>643</v>
      </c>
      <c r="AQ595" s="634" t="s">
        <v>643</v>
      </c>
      <c r="AR595" s="634" t="s">
        <v>643</v>
      </c>
      <c r="AS595" s="634" t="s">
        <v>643</v>
      </c>
      <c r="AT595" s="634" t="s">
        <v>643</v>
      </c>
      <c r="AU595" s="634" t="s">
        <v>643</v>
      </c>
      <c r="AV595" s="634" t="s">
        <v>643</v>
      </c>
      <c r="AW595" s="634" t="s">
        <v>643</v>
      </c>
      <c r="AX595" s="634" t="s">
        <v>643</v>
      </c>
      <c r="AY595" s="634" t="s">
        <v>643</v>
      </c>
      <c r="AZ595" s="634" t="s">
        <v>643</v>
      </c>
      <c r="BA595" s="634" t="s">
        <v>643</v>
      </c>
      <c r="BB595" s="634" t="s">
        <v>643</v>
      </c>
      <c r="BC595" s="1178" t="s">
        <v>643</v>
      </c>
      <c r="BD595" s="1151" t="str">
        <f>IFERROR(IF(Q595="","",IF(ISBLANK(INDEX(内線情報!$G$5:$G$54,Q595)),1,DS595)),"")&amp;""</f>
        <v/>
      </c>
      <c r="BE595" s="1180"/>
      <c r="BW595" s="50"/>
      <c r="CH595" s="50"/>
      <c r="CI595" s="50"/>
      <c r="DA595" s="1153" t="str">
        <f>IF(DA591="grey","grey",IF(AND(B592&lt;&gt;$BG$7,B592&lt;&gt;$BG$9,B592&lt;&gt;$BG$13,B592&lt;&gt;$BG$12),"grey",IF(B595="","yellow",IF(COUNTIF($CN$6:$CN$32,B595)&gt;0,"","red"))))</f>
        <v>grey</v>
      </c>
      <c r="DB595" s="1154"/>
      <c r="DC595" s="1153" t="str">
        <f>IF(DC591="grey","grey",IF(AND(D592&lt;&gt;$BG$7,D592&lt;&gt;$BG$9,D592&lt;&gt;$BG$13,D592&lt;&gt;$BG$12),"grey",IF(D595="","yellow",IF(COUNTIF($CN$6:$CN$32,D595)&gt;0,"","red"))))</f>
        <v>grey</v>
      </c>
      <c r="DD595" s="1154"/>
      <c r="DE595" s="1164" t="str">
        <f>IF(DE591="grey","grey",IF(AND(F592&lt;&gt;$BG$7,F592&lt;&gt;$BG$9,F592&lt;&gt;$BG$13,F592&lt;&gt;$BG$12),"grey",IF(F595="","yellow",IF(COUNTIF($CN$6:$CN$32,F595)&gt;0,"","red"))))</f>
        <v>grey</v>
      </c>
      <c r="DF595" s="1165"/>
      <c r="DG595" s="1164" t="str">
        <f>IF(DG591="grey","grey",IF(AND(H592&lt;&gt;$BG$7,H592&lt;&gt;$BG$9,H592&lt;&gt;$BG$13,H592&lt;&gt;$BG$12),"grey",IF(H595="","yellow",IF(COUNTIF($CN$6:$CN$32,H595)&gt;0,"","red"))))</f>
        <v>grey</v>
      </c>
      <c r="DH595" s="1165"/>
      <c r="DI595" s="1164" t="str">
        <f>IF(DI591="grey","grey",IF(AND(J592&lt;&gt;$BG$7,J592&lt;&gt;$BG$9,J592&lt;&gt;$BG$13,J592&lt;&gt;$BG$12),"grey",IF(J595="","yellow",IF(COUNTIF($CN$6:$CN$32,J595)&gt;0,"","red"))))</f>
        <v>grey</v>
      </c>
      <c r="DJ595" s="1165"/>
      <c r="DK595" s="1164" t="str">
        <f>IF(DK591="grey","grey",IF(AND(L592&lt;&gt;$BG$7,L592&lt;&gt;$BG$9,L592&lt;&gt;$BG$13,L592&lt;&gt;$BG$12),"grey",IF(L595="","yellow",IF(COUNTIF($CN$6:$CN$32,L595)&gt;0,"","red"))))</f>
        <v>grey</v>
      </c>
      <c r="DL595" s="1165"/>
      <c r="DM595" s="22" t="str">
        <f>IFERROR(INDEX(内線情報!$BL$5:$BL$41,MATCH(R595,内線情報!$AI$5:$AI$43,0),1),"")</f>
        <v/>
      </c>
      <c r="DS595" s="1141" t="e">
        <f>INDEX(内線情報!$G$5:$G$54,MATCH(Q595,DK,0))</f>
        <v>#N/A</v>
      </c>
      <c r="DV595" s="1153"/>
      <c r="DW595" s="1154"/>
      <c r="DX595" s="1153"/>
      <c r="DY595" s="1154"/>
      <c r="DZ595" s="1153"/>
      <c r="EA595" s="1154"/>
      <c r="EB595" s="1153"/>
      <c r="EC595" s="1154"/>
      <c r="ED595" s="1153"/>
      <c r="EE595" s="1154"/>
      <c r="EF595" s="1153"/>
      <c r="EG595" s="1154"/>
      <c r="ET595" s="1153"/>
      <c r="EU595" s="1154"/>
      <c r="EV595" s="1153"/>
      <c r="EW595" s="1154"/>
      <c r="EX595" s="1153"/>
      <c r="EY595" s="1154"/>
      <c r="EZ595" s="1153"/>
      <c r="FA595" s="1154"/>
      <c r="FB595" s="1153"/>
      <c r="FC595" s="1154"/>
      <c r="FD595" s="1153"/>
      <c r="FE595" s="1154"/>
      <c r="FF595" s="411"/>
      <c r="FG595" s="411"/>
      <c r="FH595" s="411"/>
      <c r="FI595" s="411"/>
      <c r="FJ595" s="411"/>
      <c r="FK595" s="411"/>
      <c r="FL595" s="411"/>
      <c r="FM595" s="411"/>
      <c r="FN595" s="411"/>
      <c r="FO595" s="411"/>
      <c r="FP595" s="411"/>
      <c r="FQ595" s="411"/>
      <c r="FR595" s="1153"/>
      <c r="FS595" s="1154"/>
      <c r="FT595" s="1153"/>
      <c r="FU595" s="1154"/>
      <c r="FV595" s="1153"/>
      <c r="FW595" s="1154"/>
      <c r="FX595" s="1153"/>
      <c r="FY595" s="1154"/>
      <c r="FZ595" s="1153"/>
      <c r="GA595" s="1154"/>
      <c r="GB595" s="1153"/>
      <c r="GC595" s="1154"/>
      <c r="GE595" s="1151" t="str">
        <f>IF($GF595="grey","grey","")</f>
        <v>grey</v>
      </c>
      <c r="GF595" s="1151" t="str">
        <f>IF($GG595="grey","grey","")</f>
        <v>grey</v>
      </c>
      <c r="GG595" s="1160" t="str">
        <f>IF(Q595="","grey",IF(COUNTIF(Q:Q,Q595)&gt;1,"red",IF(COUNTIF(_DK,Q595)&gt;0,"","red")))</f>
        <v>grey</v>
      </c>
      <c r="GH595" s="1151" t="str">
        <f>IF($GF595="grey","grey","")</f>
        <v>grey</v>
      </c>
      <c r="GI595" s="633" t="str">
        <f t="shared" ref="GI595:HR595" si="1589">IF(GI582="grey","grey",IF($GG595="grey","grey",IF(S595="","yellow",IF(COUNTIF($CT$6:$CT$21,S595)&gt;0,"","red"))))</f>
        <v>grey</v>
      </c>
      <c r="GJ595" s="633" t="str">
        <f t="shared" si="1589"/>
        <v>grey</v>
      </c>
      <c r="GK595" s="633" t="str">
        <f t="shared" si="1589"/>
        <v>grey</v>
      </c>
      <c r="GL595" s="633" t="str">
        <f t="shared" si="1589"/>
        <v>grey</v>
      </c>
      <c r="GM595" s="633" t="str">
        <f t="shared" si="1589"/>
        <v>grey</v>
      </c>
      <c r="GN595" s="633" t="str">
        <f t="shared" si="1589"/>
        <v>grey</v>
      </c>
      <c r="GO595" s="633" t="str">
        <f t="shared" si="1589"/>
        <v>grey</v>
      </c>
      <c r="GP595" s="633" t="str">
        <f t="shared" si="1589"/>
        <v>grey</v>
      </c>
      <c r="GQ595" s="633" t="str">
        <f t="shared" si="1589"/>
        <v>grey</v>
      </c>
      <c r="GR595" s="633" t="str">
        <f t="shared" si="1589"/>
        <v>grey</v>
      </c>
      <c r="GS595" s="633" t="str">
        <f t="shared" si="1589"/>
        <v>grey</v>
      </c>
      <c r="GT595" s="633" t="str">
        <f t="shared" si="1589"/>
        <v>grey</v>
      </c>
      <c r="GU595" s="633" t="str">
        <f t="shared" si="1589"/>
        <v>grey</v>
      </c>
      <c r="GV595" s="633" t="str">
        <f t="shared" si="1589"/>
        <v>grey</v>
      </c>
      <c r="GW595" s="633" t="str">
        <f t="shared" si="1589"/>
        <v>grey</v>
      </c>
      <c r="GX595" s="633" t="str">
        <f t="shared" si="1589"/>
        <v>grey</v>
      </c>
      <c r="GY595" s="633" t="str">
        <f t="shared" si="1589"/>
        <v>grey</v>
      </c>
      <c r="GZ595" s="633" t="str">
        <f t="shared" si="1589"/>
        <v>grey</v>
      </c>
      <c r="HA595" s="633" t="str">
        <f t="shared" si="1589"/>
        <v>grey</v>
      </c>
      <c r="HB595" s="633" t="str">
        <f t="shared" si="1589"/>
        <v>grey</v>
      </c>
      <c r="HC595" s="633" t="str">
        <f t="shared" si="1589"/>
        <v>grey</v>
      </c>
      <c r="HD595" s="633" t="str">
        <f t="shared" si="1589"/>
        <v>grey</v>
      </c>
      <c r="HE595" s="633" t="str">
        <f t="shared" si="1589"/>
        <v>grey</v>
      </c>
      <c r="HF595" s="633" t="str">
        <f t="shared" si="1589"/>
        <v>grey</v>
      </c>
      <c r="HG595" s="633" t="str">
        <f t="shared" si="1589"/>
        <v>grey</v>
      </c>
      <c r="HH595" s="633" t="str">
        <f t="shared" si="1589"/>
        <v>grey</v>
      </c>
      <c r="HI595" s="633" t="str">
        <f t="shared" si="1589"/>
        <v>grey</v>
      </c>
      <c r="HJ595" s="633" t="str">
        <f t="shared" si="1589"/>
        <v>grey</v>
      </c>
      <c r="HK595" s="633" t="str">
        <f t="shared" si="1589"/>
        <v>grey</v>
      </c>
      <c r="HL595" s="633" t="str">
        <f t="shared" si="1589"/>
        <v>grey</v>
      </c>
      <c r="HM595" s="633" t="str">
        <f t="shared" si="1589"/>
        <v>grey</v>
      </c>
      <c r="HN595" s="633" t="str">
        <f t="shared" si="1589"/>
        <v>grey</v>
      </c>
      <c r="HO595" s="633" t="str">
        <f t="shared" si="1589"/>
        <v>grey</v>
      </c>
      <c r="HP595" s="633" t="str">
        <f t="shared" si="1589"/>
        <v>grey</v>
      </c>
      <c r="HQ595" s="633" t="str">
        <f t="shared" si="1589"/>
        <v>grey</v>
      </c>
      <c r="HR595" s="633" t="str">
        <f t="shared" si="1589"/>
        <v>grey</v>
      </c>
      <c r="HS595" s="1162" t="str">
        <f t="shared" ref="HS595" si="1590">IF($GG595="grey","grey",IF(BC595="","",IF(COUNTIF($CV$6:$CV$7,BC595)&gt;0,"","red")))</f>
        <v>grey</v>
      </c>
      <c r="HT595" s="1151" t="str">
        <f t="shared" ref="HT595:HU595" si="1591">IF($GG595="grey","grey","")</f>
        <v>grey</v>
      </c>
      <c r="HU595" s="1160" t="str">
        <f t="shared" si="1591"/>
        <v>grey</v>
      </c>
    </row>
    <row r="596" spans="2:229">
      <c r="B596" s="1186" t="s">
        <v>303</v>
      </c>
      <c r="C596" s="1187"/>
      <c r="D596" s="1186" t="s">
        <v>304</v>
      </c>
      <c r="E596" s="1187"/>
      <c r="F596" s="1186" t="s">
        <v>305</v>
      </c>
      <c r="G596" s="1187"/>
      <c r="H596" s="1186" t="s">
        <v>306</v>
      </c>
      <c r="I596" s="1187"/>
      <c r="J596" s="1186" t="s">
        <v>307</v>
      </c>
      <c r="K596" s="1187"/>
      <c r="L596" s="1186" t="s">
        <v>308</v>
      </c>
      <c r="M596" s="1187"/>
      <c r="O596" s="1152"/>
      <c r="P596" s="1152"/>
      <c r="Q596" s="1161"/>
      <c r="R596" s="1152"/>
      <c r="S596" s="635" t="s">
        <v>643</v>
      </c>
      <c r="T596" s="635" t="s">
        <v>643</v>
      </c>
      <c r="U596" s="635" t="s">
        <v>643</v>
      </c>
      <c r="V596" s="635" t="s">
        <v>643</v>
      </c>
      <c r="W596" s="635" t="s">
        <v>643</v>
      </c>
      <c r="X596" s="635" t="s">
        <v>643</v>
      </c>
      <c r="Y596" s="635" t="s">
        <v>643</v>
      </c>
      <c r="Z596" s="635" t="s">
        <v>643</v>
      </c>
      <c r="AA596" s="635" t="s">
        <v>643</v>
      </c>
      <c r="AB596" s="635" t="s">
        <v>643</v>
      </c>
      <c r="AC596" s="635" t="s">
        <v>643</v>
      </c>
      <c r="AD596" s="635" t="s">
        <v>643</v>
      </c>
      <c r="AE596" s="635" t="s">
        <v>643</v>
      </c>
      <c r="AF596" s="635" t="s">
        <v>643</v>
      </c>
      <c r="AG596" s="635" t="s">
        <v>643</v>
      </c>
      <c r="AH596" s="635" t="s">
        <v>643</v>
      </c>
      <c r="AI596" s="635" t="s">
        <v>643</v>
      </c>
      <c r="AJ596" s="635" t="s">
        <v>643</v>
      </c>
      <c r="AK596" s="635" t="s">
        <v>643</v>
      </c>
      <c r="AL596" s="635" t="s">
        <v>643</v>
      </c>
      <c r="AM596" s="635" t="s">
        <v>643</v>
      </c>
      <c r="AN596" s="635" t="s">
        <v>643</v>
      </c>
      <c r="AO596" s="635" t="s">
        <v>643</v>
      </c>
      <c r="AP596" s="635" t="s">
        <v>643</v>
      </c>
      <c r="AQ596" s="635" t="s">
        <v>643</v>
      </c>
      <c r="AR596" s="635" t="s">
        <v>643</v>
      </c>
      <c r="AS596" s="635" t="s">
        <v>643</v>
      </c>
      <c r="AT596" s="635" t="s">
        <v>643</v>
      </c>
      <c r="AU596" s="635" t="s">
        <v>643</v>
      </c>
      <c r="AV596" s="635" t="s">
        <v>643</v>
      </c>
      <c r="AW596" s="635" t="s">
        <v>643</v>
      </c>
      <c r="AX596" s="635" t="s">
        <v>643</v>
      </c>
      <c r="AY596" s="635" t="s">
        <v>643</v>
      </c>
      <c r="AZ596" s="635" t="s">
        <v>643</v>
      </c>
      <c r="BA596" s="635" t="s">
        <v>643</v>
      </c>
      <c r="BB596" s="635" t="s">
        <v>643</v>
      </c>
      <c r="BC596" s="1179"/>
      <c r="BD596" s="1152"/>
      <c r="BE596" s="1181"/>
      <c r="BQ596" s="52"/>
      <c r="BS596" s="52"/>
      <c r="BU596" s="52"/>
      <c r="BV596" s="50"/>
      <c r="BW596" s="52"/>
      <c r="BY596" s="52"/>
      <c r="CA596" s="52"/>
      <c r="CC596" s="52"/>
      <c r="CE596" s="52"/>
      <c r="CG596" s="52"/>
      <c r="CH596" s="50"/>
      <c r="CI596" s="52"/>
      <c r="CK596" s="52"/>
      <c r="CM596" s="52"/>
      <c r="DA596" s="1166" t="str">
        <f>IFERROR(IF(COUNT(Q585:Q610)&gt;0,IF($DN584&lt;24,"grey",B596),"grey"),B596)</f>
        <v>grey</v>
      </c>
      <c r="DB596" s="1167"/>
      <c r="DC596" s="1166" t="str">
        <f>IFERROR(IF(COUNT(Q585:Q610)&gt;0,IF($DN584&lt;24,"grey",D596),"grey"),D596)</f>
        <v>grey</v>
      </c>
      <c r="DD596" s="1167"/>
      <c r="DE596" s="1166" t="str">
        <f>IFERROR(IF(COUNT(Q585:Q610)&gt;0,IF($DN584&lt;24,"grey",F596),"grey"),F596)</f>
        <v>grey</v>
      </c>
      <c r="DF596" s="1167"/>
      <c r="DG596" s="1166" t="str">
        <f>IFERROR(IF(COUNT(Q585:Q610)&gt;0,IF($DN584&lt;24,"grey",H596),"grey"),H596)</f>
        <v>grey</v>
      </c>
      <c r="DH596" s="1167"/>
      <c r="DI596" s="1166" t="str">
        <f>IFERROR(IF(COUNT(Q585:Q610)&gt;0,IF($DN584&lt;24,"grey",J596),"grey"),J596)</f>
        <v>grey</v>
      </c>
      <c r="DJ596" s="1167"/>
      <c r="DK596" s="1166" t="str">
        <f>IFERROR(IF(COUNT(Q585:Q610)&gt;0,IF($DN584&lt;24,"grey",L596),"grey"),L596)</f>
        <v>grey</v>
      </c>
      <c r="DL596" s="1167"/>
      <c r="DM596" s="22" t="str">
        <f>IFERROR(INDEX(内線情報!$BL$5:$BL$41,MATCH(R596,内線情報!$AI$5:$AI$43,0),1),"")</f>
        <v/>
      </c>
      <c r="DS596" s="1141"/>
      <c r="DV596" s="1166"/>
      <c r="DW596" s="1167"/>
      <c r="DX596" s="1166"/>
      <c r="DY596" s="1167"/>
      <c r="DZ596" s="1166"/>
      <c r="EA596" s="1167"/>
      <c r="EB596" s="1166"/>
      <c r="EC596" s="1167"/>
      <c r="ED596" s="1166"/>
      <c r="EE596" s="1167"/>
      <c r="EF596" s="1166"/>
      <c r="EG596" s="1167"/>
      <c r="ET596" s="1166"/>
      <c r="EU596" s="1167"/>
      <c r="EV596" s="1166"/>
      <c r="EW596" s="1167"/>
      <c r="EX596" s="1166"/>
      <c r="EY596" s="1167"/>
      <c r="EZ596" s="1166"/>
      <c r="FA596" s="1167"/>
      <c r="FB596" s="1166"/>
      <c r="FC596" s="1167"/>
      <c r="FD596" s="1166"/>
      <c r="FE596" s="1167"/>
      <c r="FF596" s="420"/>
      <c r="FG596" s="420"/>
      <c r="FH596" s="420"/>
      <c r="FI596" s="420"/>
      <c r="FJ596" s="420"/>
      <c r="FK596" s="420"/>
      <c r="FL596" s="420"/>
      <c r="FM596" s="420"/>
      <c r="FN596" s="420"/>
      <c r="FO596" s="420"/>
      <c r="FP596" s="420"/>
      <c r="FQ596" s="420"/>
      <c r="FR596" s="1166"/>
      <c r="FS596" s="1167"/>
      <c r="FT596" s="1166"/>
      <c r="FU596" s="1167"/>
      <c r="FV596" s="1166"/>
      <c r="FW596" s="1167"/>
      <c r="FX596" s="1166"/>
      <c r="FY596" s="1167"/>
      <c r="FZ596" s="1166"/>
      <c r="GA596" s="1167"/>
      <c r="GB596" s="1166"/>
      <c r="GC596" s="1167"/>
      <c r="GE596" s="1152"/>
      <c r="GF596" s="1152"/>
      <c r="GG596" s="1161"/>
      <c r="GH596" s="1152"/>
      <c r="GI596" s="633" t="str">
        <f t="shared" ref="GI596:HR596" si="1592">IF(GI582="grey","grey",IF($GG595="grey","grey",IF(S596="","yellow",IF(COUNTIF($CW$6:$CW$7,S596)&gt;0,"","red"))))</f>
        <v>grey</v>
      </c>
      <c r="GJ596" s="633" t="str">
        <f t="shared" si="1592"/>
        <v>grey</v>
      </c>
      <c r="GK596" s="633" t="str">
        <f t="shared" si="1592"/>
        <v>grey</v>
      </c>
      <c r="GL596" s="633" t="str">
        <f t="shared" si="1592"/>
        <v>grey</v>
      </c>
      <c r="GM596" s="633" t="str">
        <f t="shared" si="1592"/>
        <v>grey</v>
      </c>
      <c r="GN596" s="633" t="str">
        <f t="shared" si="1592"/>
        <v>grey</v>
      </c>
      <c r="GO596" s="633" t="str">
        <f t="shared" si="1592"/>
        <v>grey</v>
      </c>
      <c r="GP596" s="633" t="str">
        <f t="shared" si="1592"/>
        <v>grey</v>
      </c>
      <c r="GQ596" s="633" t="str">
        <f t="shared" si="1592"/>
        <v>grey</v>
      </c>
      <c r="GR596" s="633" t="str">
        <f t="shared" si="1592"/>
        <v>grey</v>
      </c>
      <c r="GS596" s="633" t="str">
        <f t="shared" si="1592"/>
        <v>grey</v>
      </c>
      <c r="GT596" s="633" t="str">
        <f t="shared" si="1592"/>
        <v>grey</v>
      </c>
      <c r="GU596" s="633" t="str">
        <f t="shared" si="1592"/>
        <v>grey</v>
      </c>
      <c r="GV596" s="633" t="str">
        <f t="shared" si="1592"/>
        <v>grey</v>
      </c>
      <c r="GW596" s="633" t="str">
        <f t="shared" si="1592"/>
        <v>grey</v>
      </c>
      <c r="GX596" s="633" t="str">
        <f t="shared" si="1592"/>
        <v>grey</v>
      </c>
      <c r="GY596" s="633" t="str">
        <f t="shared" si="1592"/>
        <v>grey</v>
      </c>
      <c r="GZ596" s="633" t="str">
        <f t="shared" si="1592"/>
        <v>grey</v>
      </c>
      <c r="HA596" s="633" t="str">
        <f t="shared" si="1592"/>
        <v>grey</v>
      </c>
      <c r="HB596" s="633" t="str">
        <f t="shared" si="1592"/>
        <v>grey</v>
      </c>
      <c r="HC596" s="633" t="str">
        <f t="shared" si="1592"/>
        <v>grey</v>
      </c>
      <c r="HD596" s="633" t="str">
        <f t="shared" si="1592"/>
        <v>grey</v>
      </c>
      <c r="HE596" s="633" t="str">
        <f t="shared" si="1592"/>
        <v>grey</v>
      </c>
      <c r="HF596" s="633" t="str">
        <f t="shared" si="1592"/>
        <v>grey</v>
      </c>
      <c r="HG596" s="633" t="str">
        <f t="shared" si="1592"/>
        <v>grey</v>
      </c>
      <c r="HH596" s="633" t="str">
        <f t="shared" si="1592"/>
        <v>grey</v>
      </c>
      <c r="HI596" s="633" t="str">
        <f t="shared" si="1592"/>
        <v>grey</v>
      </c>
      <c r="HJ596" s="633" t="str">
        <f t="shared" si="1592"/>
        <v>grey</v>
      </c>
      <c r="HK596" s="633" t="str">
        <f t="shared" si="1592"/>
        <v>grey</v>
      </c>
      <c r="HL596" s="633" t="str">
        <f t="shared" si="1592"/>
        <v>grey</v>
      </c>
      <c r="HM596" s="633" t="str">
        <f t="shared" si="1592"/>
        <v>grey</v>
      </c>
      <c r="HN596" s="633" t="str">
        <f t="shared" si="1592"/>
        <v>grey</v>
      </c>
      <c r="HO596" s="633" t="str">
        <f t="shared" si="1592"/>
        <v>grey</v>
      </c>
      <c r="HP596" s="633" t="str">
        <f t="shared" si="1592"/>
        <v>grey</v>
      </c>
      <c r="HQ596" s="633" t="str">
        <f t="shared" si="1592"/>
        <v>grey</v>
      </c>
      <c r="HR596" s="633" t="str">
        <f t="shared" si="1592"/>
        <v>grey</v>
      </c>
      <c r="HS596" s="1163"/>
      <c r="HT596" s="1152"/>
      <c r="HU596" s="1161"/>
    </row>
    <row r="597" spans="2:229">
      <c r="B597" s="34" t="s">
        <v>57</v>
      </c>
      <c r="C597" s="35"/>
      <c r="D597" s="34" t="s">
        <v>57</v>
      </c>
      <c r="E597" s="35"/>
      <c r="F597" s="34" t="s">
        <v>57</v>
      </c>
      <c r="G597" s="35"/>
      <c r="H597" s="34" t="s">
        <v>57</v>
      </c>
      <c r="I597" s="35"/>
      <c r="J597" s="34" t="s">
        <v>57</v>
      </c>
      <c r="K597" s="35"/>
      <c r="L597" s="34" t="s">
        <v>57</v>
      </c>
      <c r="M597" s="35"/>
      <c r="O597" s="1151">
        <v>7</v>
      </c>
      <c r="P597" s="1151" t="str">
        <f>IFERROR(INDEX(内線情報!$C$5:$C$54,MATCH($Q597,内線情報!$B$5:$B$54,0)),"")&amp;""</f>
        <v/>
      </c>
      <c r="Q597" s="1160"/>
      <c r="R597" s="1151" t="str">
        <f>IFERROR(INDEX(内線情報!$D$5:$D$54,MATCH($Q597,内線情報!$B$5:$B$54,0)),"")&amp;""</f>
        <v/>
      </c>
      <c r="S597" s="634" t="s">
        <v>643</v>
      </c>
      <c r="T597" s="634" t="s">
        <v>643</v>
      </c>
      <c r="U597" s="634" t="s">
        <v>643</v>
      </c>
      <c r="V597" s="634" t="s">
        <v>643</v>
      </c>
      <c r="W597" s="634" t="s">
        <v>643</v>
      </c>
      <c r="X597" s="634" t="s">
        <v>643</v>
      </c>
      <c r="Y597" s="634" t="s">
        <v>643</v>
      </c>
      <c r="Z597" s="634" t="s">
        <v>643</v>
      </c>
      <c r="AA597" s="634" t="s">
        <v>643</v>
      </c>
      <c r="AB597" s="634" t="s">
        <v>643</v>
      </c>
      <c r="AC597" s="634" t="s">
        <v>643</v>
      </c>
      <c r="AD597" s="634" t="s">
        <v>643</v>
      </c>
      <c r="AE597" s="634" t="s">
        <v>643</v>
      </c>
      <c r="AF597" s="634" t="s">
        <v>643</v>
      </c>
      <c r="AG597" s="634" t="s">
        <v>643</v>
      </c>
      <c r="AH597" s="634" t="s">
        <v>643</v>
      </c>
      <c r="AI597" s="634" t="s">
        <v>643</v>
      </c>
      <c r="AJ597" s="634" t="s">
        <v>643</v>
      </c>
      <c r="AK597" s="634" t="s">
        <v>643</v>
      </c>
      <c r="AL597" s="634" t="s">
        <v>643</v>
      </c>
      <c r="AM597" s="634" t="s">
        <v>643</v>
      </c>
      <c r="AN597" s="634" t="s">
        <v>643</v>
      </c>
      <c r="AO597" s="634" t="s">
        <v>643</v>
      </c>
      <c r="AP597" s="634" t="s">
        <v>643</v>
      </c>
      <c r="AQ597" s="634" t="s">
        <v>643</v>
      </c>
      <c r="AR597" s="634" t="s">
        <v>643</v>
      </c>
      <c r="AS597" s="634" t="s">
        <v>643</v>
      </c>
      <c r="AT597" s="634" t="s">
        <v>643</v>
      </c>
      <c r="AU597" s="634" t="s">
        <v>643</v>
      </c>
      <c r="AV597" s="634" t="s">
        <v>643</v>
      </c>
      <c r="AW597" s="634" t="s">
        <v>643</v>
      </c>
      <c r="AX597" s="634" t="s">
        <v>643</v>
      </c>
      <c r="AY597" s="634" t="s">
        <v>643</v>
      </c>
      <c r="AZ597" s="634" t="s">
        <v>643</v>
      </c>
      <c r="BA597" s="634" t="s">
        <v>643</v>
      </c>
      <c r="BB597" s="634" t="s">
        <v>643</v>
      </c>
      <c r="BC597" s="1178" t="s">
        <v>643</v>
      </c>
      <c r="BD597" s="1151" t="str">
        <f>IFERROR(IF(Q597="","",IF(ISBLANK(INDEX(内線情報!$G$5:$G$54,Q597)),1,DS597)),"")&amp;""</f>
        <v/>
      </c>
      <c r="BE597" s="1180"/>
      <c r="BU597" s="50"/>
      <c r="BV597" s="50"/>
      <c r="BW597" s="50"/>
      <c r="CG597" s="50"/>
      <c r="CH597" s="50"/>
      <c r="CI597" s="50"/>
      <c r="DA597" s="34" t="str">
        <f>IF(DA596="grey","grey",IF(B597="","yellow",IF(COUNTIF($BG$6:$BG$39,B597)&gt;0,"","red")))</f>
        <v>grey</v>
      </c>
      <c r="DB597" s="35" t="str">
        <f ca="1">IF(DA596="grey","grey",IFERROR(IF(COUNTIF(INDIRECT(B597),SUBSTITUTE(C597,"*","~")),EU597,"red"),IF(AND(C597&lt;&gt;$BG$7,C597&lt;&gt;$BG$8,C597&lt;&gt;$BG$9,C597&lt;&gt;$BG$10,C597&lt;&gt;$BG$11,C597&lt;&gt;$BG$12,C597&lt;&gt;$BG$13),"grey",EU597)))</f>
        <v>grey</v>
      </c>
      <c r="DC597" s="34" t="str">
        <f>IF(DC596="grey","grey",IF(D597="","yellow",IF(COUNTIF($BG$6:$BG$39,D597)&gt;0,"","red")))</f>
        <v>grey</v>
      </c>
      <c r="DD597" s="35" t="str">
        <f ca="1">IF(DC596="grey","grey",IFERROR(IF(COUNTIF(INDIRECT(D597),SUBSTITUTE(E597,"*","~")),EW597,"red"),IF(AND(E597&lt;&gt;$BG$7,E597&lt;&gt;$BG$8,E597&lt;&gt;$BG$9,E597&lt;&gt;$BG$10,E597&lt;&gt;$BG$11,E597&lt;&gt;$BG$12,E597&lt;&gt;$BG$13),"grey",EW597)))</f>
        <v>grey</v>
      </c>
      <c r="DE597" s="34" t="str">
        <f>IF(DE596="grey","grey",IF(F597="","yellow",IF(COUNTIF($BG$6:$BG$39,F597)&gt;0,"","red")))</f>
        <v>grey</v>
      </c>
      <c r="DF597" s="35" t="str">
        <f ca="1">IF(DE596="grey","grey",IFERROR(IF(COUNTIF(INDIRECT(F597),SUBSTITUTE(G597,"*","~")),EY597,"red"),IF(AND(G597&lt;&gt;$BG$7,G597&lt;&gt;$BG$8,G597&lt;&gt;$BG$9,G597&lt;&gt;$BG$10,G597&lt;&gt;$BG$11,G597&lt;&gt;$BG$12,G597&lt;&gt;$BG$13),"grey",EY597)))</f>
        <v>grey</v>
      </c>
      <c r="DG597" s="34" t="str">
        <f>IF(DG596="grey","grey",IF(H597="","yellow",IF(COUNTIF($BG$6:$BG$39,H597)&gt;0,"","red")))</f>
        <v>grey</v>
      </c>
      <c r="DH597" s="35" t="str">
        <f ca="1">IF(DG596="grey","grey",IFERROR(IF(COUNTIF(INDIRECT(H597),SUBSTITUTE(I597,"*","~")),FA597,"red"),IF(AND(I597&lt;&gt;$BG$7,I597&lt;&gt;$BG$8,I597&lt;&gt;$BG$9,I597&lt;&gt;$BG$10,I597&lt;&gt;$BG$11,I597&lt;&gt;$BG$12,I597&lt;&gt;$BG$13),"grey",FA597)))</f>
        <v>grey</v>
      </c>
      <c r="DI597" s="34" t="str">
        <f>IF(DI596="grey","grey",IF(J597="","yellow",IF(COUNTIF($BG$6:$BG$39,J597)&gt;0,"","red")))</f>
        <v>grey</v>
      </c>
      <c r="DJ597" s="35" t="str">
        <f ca="1">IF(DI596="grey","grey",IFERROR(IF(COUNTIF(INDIRECT(J597),SUBSTITUTE(K597,"*","~")),FC597,"red"),IF(AND(K597&lt;&gt;$BG$7,K597&lt;&gt;$BG$8,K597&lt;&gt;$BG$9,K597&lt;&gt;$BG$10,K597&lt;&gt;$BG$11,K597&lt;&gt;$BG$12,K597&lt;&gt;$BG$13),"grey",FC597)))</f>
        <v>grey</v>
      </c>
      <c r="DK597" s="34" t="str">
        <f>IF(DK596="grey","grey",IF(L597="","yellow",IF(COUNTIF($BG$6:$BG$39,L597)&gt;0,"","red")))</f>
        <v>grey</v>
      </c>
      <c r="DL597" s="35" t="str">
        <f ca="1">IF(DK596="grey","grey",IFERROR(IF(COUNTIF(INDIRECT(L597),SUBSTITUTE(M597,"*","~")),FE597,"red"),IF(AND(M597&lt;&gt;$BG$7,M597&lt;&gt;$BG$8,M597&lt;&gt;$BG$9,M597&lt;&gt;$BG$10,M597&lt;&gt;$BG$11,M597&lt;&gt;$BG$12,M597&lt;&gt;$BG$13),"grey",FE597)))</f>
        <v>grey</v>
      </c>
      <c r="DM597" s="22" t="str">
        <f>IFERROR(INDEX(内線情報!$BL$5:$BL$41,MATCH(R597,内線情報!$AI$5:$AI$43,0),1),"")</f>
        <v/>
      </c>
      <c r="DS597" s="1141" t="e">
        <f>INDEX(内線情報!$G$5:$G$54,MATCH(Q597,DK,0))</f>
        <v>#N/A</v>
      </c>
      <c r="DV597" s="34" t="str">
        <f>CONCATENATE(B597,C597)</f>
        <v>未使用</v>
      </c>
      <c r="DW597" s="35"/>
      <c r="DX597" s="34" t="str">
        <f>CONCATENATE(D597,E597)</f>
        <v>未使用</v>
      </c>
      <c r="DY597" s="35"/>
      <c r="DZ597" s="34" t="str">
        <f>CONCATENATE(F597,G597)</f>
        <v>未使用</v>
      </c>
      <c r="EA597" s="35"/>
      <c r="EB597" s="34" t="str">
        <f>CONCATENATE(H597,I597)</f>
        <v>未使用</v>
      </c>
      <c r="EC597" s="35"/>
      <c r="ED597" s="34" t="str">
        <f>CONCATENATE(J597,K597)</f>
        <v>未使用</v>
      </c>
      <c r="EE597" s="35"/>
      <c r="EF597" s="34" t="str">
        <f>CONCATENATE(L597,M597)</f>
        <v>未使用</v>
      </c>
      <c r="EG597" s="35"/>
      <c r="EH597" s="22">
        <f>COUNTIF($DV$6:$EG$34,DV597)</f>
        <v>18</v>
      </c>
      <c r="EJ597" s="22">
        <f>COUNTIF($DV$6:$EG$34,DX597)</f>
        <v>18</v>
      </c>
      <c r="EL597" s="22">
        <f>COUNTIF($DV$6:$EG$34,DZ597)</f>
        <v>18</v>
      </c>
      <c r="EN597" s="22">
        <f>COUNTIF($DV$6:$EG$34,EB597)</f>
        <v>18</v>
      </c>
      <c r="EP597" s="22">
        <f>COUNTIF($DV$6:$EG$34,ED597)</f>
        <v>18</v>
      </c>
      <c r="ER597" s="22">
        <f>COUNTIF($DV$6:$EG$34,EF597)</f>
        <v>18</v>
      </c>
      <c r="ET597" s="34" t="str">
        <f>IF(DV597="未使用","",IF(EH597&lt;2,"","red"))</f>
        <v/>
      </c>
      <c r="EU597" s="35" t="str">
        <f>IF(B597="ボックスキー","",IF(C597="","red",FS597))</f>
        <v>red</v>
      </c>
      <c r="EV597" s="34" t="str">
        <f>IF(DX597="未使用","",IF(EJ597&lt;2,"","red"))</f>
        <v/>
      </c>
      <c r="EW597" s="35" t="str">
        <f>IF(D597="ボックスキー","",IF(E597="","red",FU597))</f>
        <v>red</v>
      </c>
      <c r="EX597" s="34" t="str">
        <f>IF(DZ597="未使用","",IF(EL597&lt;2,"","red"))</f>
        <v/>
      </c>
      <c r="EY597" s="35" t="str">
        <f>IF(F597="ボックスキー","",IF(G597="","red",FW597))</f>
        <v>red</v>
      </c>
      <c r="EZ597" s="34" t="str">
        <f>IF(EB597="未使用","",IF(EN597&lt;2,"","red"))</f>
        <v/>
      </c>
      <c r="FA597" s="35" t="str">
        <f>IF(H597="ボックスキー","",IF(I597="","red",FY597))</f>
        <v>red</v>
      </c>
      <c r="FB597" s="34" t="str">
        <f>IF(ED597="未使用","",IF(EP597&lt;2,"","red"))</f>
        <v/>
      </c>
      <c r="FC597" s="35" t="str">
        <f>IF(J597="ボックスキー","",IF(K597="","red",GA597))</f>
        <v>red</v>
      </c>
      <c r="FD597" s="34" t="str">
        <f>IF(EF597="未使用","",IF(ER597&lt;2,"","red"))</f>
        <v/>
      </c>
      <c r="FE597" s="35" t="str">
        <f>IF(L597="ボックスキー","",IF(M597="","red",GC597))</f>
        <v>red</v>
      </c>
      <c r="FF597" s="419"/>
      <c r="FG597" s="419"/>
      <c r="FH597" s="419"/>
      <c r="FI597" s="419"/>
      <c r="FJ597" s="419"/>
      <c r="FK597" s="419"/>
      <c r="FL597" s="419"/>
      <c r="FM597" s="419"/>
      <c r="FN597" s="419"/>
      <c r="FO597" s="419"/>
      <c r="FP597" s="419"/>
      <c r="FQ597" s="419"/>
      <c r="FR597" s="34"/>
      <c r="FS597" s="35" t="str">
        <f>IF(B597=$FG$6,INDEX($FG$7:$FG$18,C597),IF(B597=$FH$6,INDEX($FH$7:$FH$12,C597),IF(B597=$FI$6,INDEX($FI$7:$FI$18,C597),IF(B597=$FJ$6,INDEX($FJ$7:$FJ$56,C597),"none"))))</f>
        <v>none</v>
      </c>
      <c r="FT597" s="34"/>
      <c r="FU597" s="35" t="str">
        <f>IF(D597=$FG$6,INDEX($FG$7:$FG$18,E597),IF(D597=$FH$6,INDEX($FH$7:$FH$12,E597),IF(D597=$FI$6,INDEX($FI$7:$FI$18,E597),IF(D597=$FJ$6,INDEX($FJ$7:$FJ$56,E597),"none"))))</f>
        <v>none</v>
      </c>
      <c r="FV597" s="34"/>
      <c r="FW597" s="35" t="str">
        <f>IF(F597=$FG$6,INDEX($FG$7:$FG$18,G597),IF(F597=$FH$6,INDEX($FH$7:$FH$12,G597),IF(F597=$FI$6,INDEX($FI$7:$FI$18,G597),IF(F597=$FJ$6,INDEX($FJ$7:$FJ$56,G597),"none"))))</f>
        <v>none</v>
      </c>
      <c r="FX597" s="34"/>
      <c r="FY597" s="35" t="str">
        <f>IF(H597=$FG$6,INDEX($FG$7:$FG$18,I597),IF(H597=$FH$6,INDEX($FH$7:$FH$12,I597),IF(H597=$FI$6,INDEX($FI$7:$FI$18,I597),IF(H597=$FJ$6,INDEX($FJ$7:$FJ$56,I597),"none"))))</f>
        <v>none</v>
      </c>
      <c r="FZ597" s="34"/>
      <c r="GA597" s="35" t="str">
        <f>IF(J597=$FG$6,INDEX($FG$7:$FG$18,K597),IF(J597=$FH$6,INDEX($FH$7:$FH$12,K597),IF(J597=$FI$6,INDEX($FI$7:$FI$18,K597),IF(J597=$FJ$6,INDEX($FJ$7:$FJ$56,K597),"none"))))</f>
        <v>none</v>
      </c>
      <c r="GB597" s="34"/>
      <c r="GC597" s="35" t="str">
        <f>IF(L597=$FG$6,INDEX($FG$7:$FG$18,M597),IF(L597=$FH$6,INDEX($FH$7:$FH$12,M597),IF(L597=$FI$6,INDEX($FI$7:$FI$18,M597),IF(L597=$FJ$6,INDEX($FJ$7:$FJ$56,M597),"none"))))</f>
        <v>none</v>
      </c>
      <c r="GE597" s="1151" t="str">
        <f>IF($GF597="grey","grey","")</f>
        <v>grey</v>
      </c>
      <c r="GF597" s="1151" t="str">
        <f>IF($GG597="grey","grey","")</f>
        <v>grey</v>
      </c>
      <c r="GG597" s="1160" t="str">
        <f>IF(Q597="","grey",IF(COUNTIF(Q:Q,Q597)&gt;1,"red",IF(COUNTIF(_DK,Q597)&gt;0,"","red")))</f>
        <v>grey</v>
      </c>
      <c r="GH597" s="1151" t="str">
        <f>IF($GF597="grey","grey","")</f>
        <v>grey</v>
      </c>
      <c r="GI597" s="633" t="str">
        <f t="shared" ref="GI597:HR597" si="1593">IF(GI582="grey","grey",IF($GG597="grey","grey",IF(S597="","yellow",IF(COUNTIF($CT$6:$CT$21,S597)&gt;0,"","red"))))</f>
        <v>grey</v>
      </c>
      <c r="GJ597" s="633" t="str">
        <f t="shared" si="1593"/>
        <v>grey</v>
      </c>
      <c r="GK597" s="633" t="str">
        <f t="shared" si="1593"/>
        <v>grey</v>
      </c>
      <c r="GL597" s="633" t="str">
        <f t="shared" si="1593"/>
        <v>grey</v>
      </c>
      <c r="GM597" s="633" t="str">
        <f t="shared" si="1593"/>
        <v>grey</v>
      </c>
      <c r="GN597" s="633" t="str">
        <f t="shared" si="1593"/>
        <v>grey</v>
      </c>
      <c r="GO597" s="633" t="str">
        <f t="shared" si="1593"/>
        <v>grey</v>
      </c>
      <c r="GP597" s="633" t="str">
        <f t="shared" si="1593"/>
        <v>grey</v>
      </c>
      <c r="GQ597" s="633" t="str">
        <f t="shared" si="1593"/>
        <v>grey</v>
      </c>
      <c r="GR597" s="633" t="str">
        <f t="shared" si="1593"/>
        <v>grey</v>
      </c>
      <c r="GS597" s="633" t="str">
        <f t="shared" si="1593"/>
        <v>grey</v>
      </c>
      <c r="GT597" s="633" t="str">
        <f t="shared" si="1593"/>
        <v>grey</v>
      </c>
      <c r="GU597" s="633" t="str">
        <f t="shared" si="1593"/>
        <v>grey</v>
      </c>
      <c r="GV597" s="633" t="str">
        <f t="shared" si="1593"/>
        <v>grey</v>
      </c>
      <c r="GW597" s="633" t="str">
        <f t="shared" si="1593"/>
        <v>grey</v>
      </c>
      <c r="GX597" s="633" t="str">
        <f t="shared" si="1593"/>
        <v>grey</v>
      </c>
      <c r="GY597" s="633" t="str">
        <f t="shared" si="1593"/>
        <v>grey</v>
      </c>
      <c r="GZ597" s="633" t="str">
        <f t="shared" si="1593"/>
        <v>grey</v>
      </c>
      <c r="HA597" s="633" t="str">
        <f t="shared" si="1593"/>
        <v>grey</v>
      </c>
      <c r="HB597" s="633" t="str">
        <f t="shared" si="1593"/>
        <v>grey</v>
      </c>
      <c r="HC597" s="633" t="str">
        <f t="shared" si="1593"/>
        <v>grey</v>
      </c>
      <c r="HD597" s="633" t="str">
        <f t="shared" si="1593"/>
        <v>grey</v>
      </c>
      <c r="HE597" s="633" t="str">
        <f t="shared" si="1593"/>
        <v>grey</v>
      </c>
      <c r="HF597" s="633" t="str">
        <f t="shared" si="1593"/>
        <v>grey</v>
      </c>
      <c r="HG597" s="633" t="str">
        <f t="shared" si="1593"/>
        <v>grey</v>
      </c>
      <c r="HH597" s="633" t="str">
        <f t="shared" si="1593"/>
        <v>grey</v>
      </c>
      <c r="HI597" s="633" t="str">
        <f t="shared" si="1593"/>
        <v>grey</v>
      </c>
      <c r="HJ597" s="633" t="str">
        <f t="shared" si="1593"/>
        <v>grey</v>
      </c>
      <c r="HK597" s="633" t="str">
        <f t="shared" si="1593"/>
        <v>grey</v>
      </c>
      <c r="HL597" s="633" t="str">
        <f t="shared" si="1593"/>
        <v>grey</v>
      </c>
      <c r="HM597" s="633" t="str">
        <f t="shared" si="1593"/>
        <v>grey</v>
      </c>
      <c r="HN597" s="633" t="str">
        <f t="shared" si="1593"/>
        <v>grey</v>
      </c>
      <c r="HO597" s="633" t="str">
        <f t="shared" si="1593"/>
        <v>grey</v>
      </c>
      <c r="HP597" s="633" t="str">
        <f t="shared" si="1593"/>
        <v>grey</v>
      </c>
      <c r="HQ597" s="633" t="str">
        <f t="shared" si="1593"/>
        <v>grey</v>
      </c>
      <c r="HR597" s="633" t="str">
        <f t="shared" si="1593"/>
        <v>grey</v>
      </c>
      <c r="HS597" s="1162" t="str">
        <f t="shared" ref="HS597" si="1594">IF($GG597="grey","grey",IF(BC597="","",IF(COUNTIF($CV$6:$CV$7,BC597)&gt;0,"","red")))</f>
        <v>grey</v>
      </c>
      <c r="HT597" s="1151" t="str">
        <f t="shared" ref="HT597:HU597" si="1595">IF($GG597="grey","grey","")</f>
        <v>grey</v>
      </c>
      <c r="HU597" s="1160" t="str">
        <f t="shared" si="1595"/>
        <v>grey</v>
      </c>
    </row>
    <row r="598" spans="2:229">
      <c r="B598" s="1175" t="str">
        <f>IFERROR(INDEX($DV:$DV,ROW()),"")&amp;""</f>
        <v/>
      </c>
      <c r="C598" s="1176"/>
      <c r="D598" s="1177" t="str">
        <f>IFERROR(INDEX($DX:$DX,ROW()),"")&amp;""</f>
        <v/>
      </c>
      <c r="E598" s="1176"/>
      <c r="F598" s="1175" t="str">
        <f>IFERROR(INDEX($DZ:$DZ,ROW()),"")&amp;""</f>
        <v/>
      </c>
      <c r="G598" s="1176"/>
      <c r="H598" s="1175" t="str">
        <f>IFERROR(INDEX($EB:$EB,ROW()),"")&amp;""</f>
        <v/>
      </c>
      <c r="I598" s="1176"/>
      <c r="J598" s="1175" t="str">
        <f>IFERROR(INDEX($ED:$ED,ROW()),"")&amp;""</f>
        <v/>
      </c>
      <c r="K598" s="1176"/>
      <c r="L598" s="1175" t="str">
        <f>IFERROR(INDEX($EF:$EF,ROW()),"")&amp;""</f>
        <v/>
      </c>
      <c r="M598" s="1176"/>
      <c r="O598" s="1152"/>
      <c r="P598" s="1152"/>
      <c r="Q598" s="1161"/>
      <c r="R598" s="1152"/>
      <c r="S598" s="635" t="s">
        <v>643</v>
      </c>
      <c r="T598" s="635" t="s">
        <v>643</v>
      </c>
      <c r="U598" s="635" t="s">
        <v>643</v>
      </c>
      <c r="V598" s="635" t="s">
        <v>643</v>
      </c>
      <c r="W598" s="635" t="s">
        <v>643</v>
      </c>
      <c r="X598" s="635" t="s">
        <v>643</v>
      </c>
      <c r="Y598" s="635" t="s">
        <v>643</v>
      </c>
      <c r="Z598" s="635" t="s">
        <v>643</v>
      </c>
      <c r="AA598" s="635" t="s">
        <v>643</v>
      </c>
      <c r="AB598" s="635" t="s">
        <v>643</v>
      </c>
      <c r="AC598" s="635" t="s">
        <v>643</v>
      </c>
      <c r="AD598" s="635" t="s">
        <v>643</v>
      </c>
      <c r="AE598" s="635" t="s">
        <v>643</v>
      </c>
      <c r="AF598" s="635" t="s">
        <v>643</v>
      </c>
      <c r="AG598" s="635" t="s">
        <v>643</v>
      </c>
      <c r="AH598" s="635" t="s">
        <v>643</v>
      </c>
      <c r="AI598" s="635" t="s">
        <v>643</v>
      </c>
      <c r="AJ598" s="635" t="s">
        <v>643</v>
      </c>
      <c r="AK598" s="635" t="s">
        <v>643</v>
      </c>
      <c r="AL598" s="635" t="s">
        <v>643</v>
      </c>
      <c r="AM598" s="635" t="s">
        <v>643</v>
      </c>
      <c r="AN598" s="635" t="s">
        <v>643</v>
      </c>
      <c r="AO598" s="635" t="s">
        <v>643</v>
      </c>
      <c r="AP598" s="635" t="s">
        <v>643</v>
      </c>
      <c r="AQ598" s="635" t="s">
        <v>643</v>
      </c>
      <c r="AR598" s="635" t="s">
        <v>643</v>
      </c>
      <c r="AS598" s="635" t="s">
        <v>643</v>
      </c>
      <c r="AT598" s="635" t="s">
        <v>643</v>
      </c>
      <c r="AU598" s="635" t="s">
        <v>643</v>
      </c>
      <c r="AV598" s="635" t="s">
        <v>643</v>
      </c>
      <c r="AW598" s="635" t="s">
        <v>643</v>
      </c>
      <c r="AX598" s="635" t="s">
        <v>643</v>
      </c>
      <c r="AY598" s="635" t="s">
        <v>643</v>
      </c>
      <c r="AZ598" s="635" t="s">
        <v>643</v>
      </c>
      <c r="BA598" s="635" t="s">
        <v>643</v>
      </c>
      <c r="BB598" s="635" t="s">
        <v>643</v>
      </c>
      <c r="BC598" s="1179"/>
      <c r="BD598" s="1152"/>
      <c r="BE598" s="1181"/>
      <c r="BP598" s="50" t="e">
        <f>INDEX(番号!$CA$5:$CB$44,C597,2)</f>
        <v>#VALUE!</v>
      </c>
      <c r="BQ598" s="50" t="str">
        <f>IF(C597="","",IF(BP598="",INDEX(番号!$CA$44:$CB596,C597,2),BP598))</f>
        <v/>
      </c>
      <c r="BR598" s="50" t="e">
        <f>INDEX(番号!$CC$5:$CE$52,C597,3)</f>
        <v>#VALUE!</v>
      </c>
      <c r="BS598" s="50" t="str">
        <f>IF(C597="","",IF(BR598="0",INDEX(番号!$CC$5:$CE$52,C597,2),BR598))&amp;""</f>
        <v/>
      </c>
      <c r="BT598" s="50" t="e">
        <f>INDEX(番号!$CA$5:$CB$44,E597,2)</f>
        <v>#VALUE!</v>
      </c>
      <c r="BU598" s="50" t="str">
        <f>IF(E597="","",IF(BT598="",INDEX(番号!$CA$44:$CB596,E597,2),BT598))&amp;""</f>
        <v/>
      </c>
      <c r="BV598" s="50" t="e">
        <f>INDEX(番号!$CC$5:$CE$52,E597,3)</f>
        <v>#VALUE!</v>
      </c>
      <c r="BW598" s="50" t="str">
        <f>IF(E597="","",IF(BV598="0",INDEX(番号!$CC$5:$CE$52,E597,2),BV598))&amp;""</f>
        <v/>
      </c>
      <c r="BX598" s="50" t="e">
        <f>INDEX(番号!$CA$5:$CB$44,G597,2)</f>
        <v>#VALUE!</v>
      </c>
      <c r="BY598" s="50" t="str">
        <f>IF(G597="","",IF(BX598="",INDEX(番号!$CA$44:$CB596,G597,2),BX598))&amp;""</f>
        <v/>
      </c>
      <c r="BZ598" s="50" t="e">
        <f>INDEX(番号!$CC$5:$CE$52,G597,3)</f>
        <v>#VALUE!</v>
      </c>
      <c r="CA598" s="50" t="str">
        <f>IF(G597="","",IF(BZ598="0",INDEX(番号!$CC$5:$CE$52,G597,2),BZ598))&amp;""</f>
        <v/>
      </c>
      <c r="CB598" s="50" t="e">
        <f>INDEX(番号!$CA$5:$CB$44,I597,2)</f>
        <v>#VALUE!</v>
      </c>
      <c r="CC598" s="50" t="str">
        <f>IF(I597="","",IF(CB598="",INDEX(番号!$CA$44:$CB596,I597,2),CB598))&amp;""</f>
        <v/>
      </c>
      <c r="CD598" s="50" t="e">
        <f>INDEX(番号!$CC$5:$CE$52,I597,3)</f>
        <v>#VALUE!</v>
      </c>
      <c r="CE598" s="50" t="str">
        <f>IF(I597="","",IF(CD598="0",INDEX(番号!$CC$5:$CE$52,I597,2),CD598))&amp;""</f>
        <v/>
      </c>
      <c r="CF598" s="50" t="e">
        <f>INDEX(番号!$CA$5:$CB$44,K597,2)</f>
        <v>#VALUE!</v>
      </c>
      <c r="CG598" s="50" t="str">
        <f>IF(K597="","",IF(CF598="",INDEX(番号!$CA$5:$CB$44,K597,1),CF598))&amp;""</f>
        <v/>
      </c>
      <c r="CH598" s="50" t="e">
        <f>INDEX(番号!$CC$5:$CE$52,K597,3)</f>
        <v>#VALUE!</v>
      </c>
      <c r="CI598" s="50" t="str">
        <f>IF(K597="","",IF(CH598="0",INDEX(番号!$CC$5:$CE$52,K597,2),CH598))&amp;""</f>
        <v/>
      </c>
      <c r="CJ598" s="50" t="e">
        <f>INDEX(番号!$CA$5:$CB$44,M597,2)</f>
        <v>#VALUE!</v>
      </c>
      <c r="CK598" s="50" t="str">
        <f>IF(M597="","",IF(CJ598="",INDEX(番号!$CA$5:$CB$44,M597,1),CJ598))&amp;""</f>
        <v/>
      </c>
      <c r="CL598" s="50" t="e">
        <f>INDEX(番号!$CC$5:$CE$52,M597,3)</f>
        <v>#VALUE!</v>
      </c>
      <c r="CM598" s="50" t="str">
        <f>IF(M597="","",IF(CL598="0",INDEX(番号!$CC$5:$CE$52,M597,2),CL598))&amp;""</f>
        <v/>
      </c>
      <c r="DA598" s="1153" t="str">
        <f>IF(DA596="grey","grey","")</f>
        <v>grey</v>
      </c>
      <c r="DB598" s="1154"/>
      <c r="DC598" s="1153" t="str">
        <f>IF(DC596="grey","grey","")</f>
        <v>grey</v>
      </c>
      <c r="DD598" s="1154"/>
      <c r="DE598" s="1153" t="str">
        <f>IF(DE596="grey","grey","")</f>
        <v>grey</v>
      </c>
      <c r="DF598" s="1154"/>
      <c r="DG598" s="1153" t="str">
        <f>IF(DG596="grey","grey","")</f>
        <v>grey</v>
      </c>
      <c r="DH598" s="1154"/>
      <c r="DI598" s="1153" t="str">
        <f>IF(DI596="grey","grey","")</f>
        <v>grey</v>
      </c>
      <c r="DJ598" s="1154"/>
      <c r="DK598" s="1153" t="str">
        <f>IF(DK596="grey","grey","")</f>
        <v>grey</v>
      </c>
      <c r="DL598" s="1154"/>
      <c r="DM598" s="22" t="str">
        <f>IFERROR(INDEX(内線情報!$BL$5:$BL$41,MATCH(R598,内線情報!$AI$5:$AI$43,0),1),"")</f>
        <v/>
      </c>
      <c r="DS598" s="1141"/>
      <c r="DV598" s="1153" t="str">
        <f>IF(B597="DK",BQ598,IF(B597="NK",BS598,""))</f>
        <v/>
      </c>
      <c r="DW598" s="1154"/>
      <c r="DX598" s="1155" t="str">
        <f>IF(D597="DK",BU598,IF(D597="NK",BW598,""))</f>
        <v/>
      </c>
      <c r="DY598" s="1156"/>
      <c r="DZ598" s="1155" t="str">
        <f>IF(F597="DK",BY598,IF(F597="NK",CA598,""))</f>
        <v/>
      </c>
      <c r="EA598" s="1156"/>
      <c r="EB598" s="1155" t="str">
        <f>IF(H597="DK",CC598,IF(H597="NK",CE598,""))</f>
        <v/>
      </c>
      <c r="EC598" s="1156"/>
      <c r="ED598" s="1155" t="str">
        <f>IF(J597="DK",CG598,IF(J597="NK",CI598,""))</f>
        <v/>
      </c>
      <c r="EE598" s="1156"/>
      <c r="EF598" s="1155" t="str">
        <f>IF(L597="DK",CK598,IF(L597="NK",CM598,""))</f>
        <v/>
      </c>
      <c r="EG598" s="1156"/>
      <c r="ET598" s="1153"/>
      <c r="EU598" s="1154"/>
      <c r="EV598" s="1153"/>
      <c r="EW598" s="1154"/>
      <c r="EX598" s="1153"/>
      <c r="EY598" s="1154"/>
      <c r="EZ598" s="1153"/>
      <c r="FA598" s="1154"/>
      <c r="FB598" s="1153"/>
      <c r="FC598" s="1154"/>
      <c r="FD598" s="1153"/>
      <c r="FE598" s="1154"/>
      <c r="FF598" s="411"/>
      <c r="FG598" s="411"/>
      <c r="FH598" s="411"/>
      <c r="FI598" s="411"/>
      <c r="FJ598" s="411"/>
      <c r="FK598" s="411"/>
      <c r="FL598" s="411"/>
      <c r="FM598" s="411"/>
      <c r="FN598" s="411"/>
      <c r="FO598" s="411"/>
      <c r="FP598" s="411"/>
      <c r="FQ598" s="411"/>
      <c r="FR598" s="1153"/>
      <c r="FS598" s="1154"/>
      <c r="FT598" s="1153"/>
      <c r="FU598" s="1154"/>
      <c r="FV598" s="1153"/>
      <c r="FW598" s="1154"/>
      <c r="FX598" s="1153"/>
      <c r="FY598" s="1154"/>
      <c r="FZ598" s="1153"/>
      <c r="GA598" s="1154"/>
      <c r="GB598" s="1153"/>
      <c r="GC598" s="1154"/>
      <c r="GE598" s="1152"/>
      <c r="GF598" s="1152"/>
      <c r="GG598" s="1161"/>
      <c r="GH598" s="1152"/>
      <c r="GI598" s="633" t="str">
        <f t="shared" ref="GI598:HR598" si="1596">IF(GI582="grey","grey",IF($GG597="grey","grey",IF(S598="","yellow",IF(COUNTIF($CW$6:$CW$7,S598)&gt;0,"","red"))))</f>
        <v>grey</v>
      </c>
      <c r="GJ598" s="633" t="str">
        <f t="shared" si="1596"/>
        <v>grey</v>
      </c>
      <c r="GK598" s="633" t="str">
        <f t="shared" si="1596"/>
        <v>grey</v>
      </c>
      <c r="GL598" s="633" t="str">
        <f t="shared" si="1596"/>
        <v>grey</v>
      </c>
      <c r="GM598" s="633" t="str">
        <f t="shared" si="1596"/>
        <v>grey</v>
      </c>
      <c r="GN598" s="633" t="str">
        <f t="shared" si="1596"/>
        <v>grey</v>
      </c>
      <c r="GO598" s="633" t="str">
        <f t="shared" si="1596"/>
        <v>grey</v>
      </c>
      <c r="GP598" s="633" t="str">
        <f t="shared" si="1596"/>
        <v>grey</v>
      </c>
      <c r="GQ598" s="633" t="str">
        <f t="shared" si="1596"/>
        <v>grey</v>
      </c>
      <c r="GR598" s="633" t="str">
        <f t="shared" si="1596"/>
        <v>grey</v>
      </c>
      <c r="GS598" s="633" t="str">
        <f t="shared" si="1596"/>
        <v>grey</v>
      </c>
      <c r="GT598" s="633" t="str">
        <f t="shared" si="1596"/>
        <v>grey</v>
      </c>
      <c r="GU598" s="633" t="str">
        <f t="shared" si="1596"/>
        <v>grey</v>
      </c>
      <c r="GV598" s="633" t="str">
        <f t="shared" si="1596"/>
        <v>grey</v>
      </c>
      <c r="GW598" s="633" t="str">
        <f t="shared" si="1596"/>
        <v>grey</v>
      </c>
      <c r="GX598" s="633" t="str">
        <f t="shared" si="1596"/>
        <v>grey</v>
      </c>
      <c r="GY598" s="633" t="str">
        <f t="shared" si="1596"/>
        <v>grey</v>
      </c>
      <c r="GZ598" s="633" t="str">
        <f t="shared" si="1596"/>
        <v>grey</v>
      </c>
      <c r="HA598" s="633" t="str">
        <f t="shared" si="1596"/>
        <v>grey</v>
      </c>
      <c r="HB598" s="633" t="str">
        <f t="shared" si="1596"/>
        <v>grey</v>
      </c>
      <c r="HC598" s="633" t="str">
        <f t="shared" si="1596"/>
        <v>grey</v>
      </c>
      <c r="HD598" s="633" t="str">
        <f t="shared" si="1596"/>
        <v>grey</v>
      </c>
      <c r="HE598" s="633" t="str">
        <f t="shared" si="1596"/>
        <v>grey</v>
      </c>
      <c r="HF598" s="633" t="str">
        <f t="shared" si="1596"/>
        <v>grey</v>
      </c>
      <c r="HG598" s="633" t="str">
        <f t="shared" si="1596"/>
        <v>grey</v>
      </c>
      <c r="HH598" s="633" t="str">
        <f t="shared" si="1596"/>
        <v>grey</v>
      </c>
      <c r="HI598" s="633" t="str">
        <f t="shared" si="1596"/>
        <v>grey</v>
      </c>
      <c r="HJ598" s="633" t="str">
        <f t="shared" si="1596"/>
        <v>grey</v>
      </c>
      <c r="HK598" s="633" t="str">
        <f t="shared" si="1596"/>
        <v>grey</v>
      </c>
      <c r="HL598" s="633" t="str">
        <f t="shared" si="1596"/>
        <v>grey</v>
      </c>
      <c r="HM598" s="633" t="str">
        <f t="shared" si="1596"/>
        <v>grey</v>
      </c>
      <c r="HN598" s="633" t="str">
        <f t="shared" si="1596"/>
        <v>grey</v>
      </c>
      <c r="HO598" s="633" t="str">
        <f t="shared" si="1596"/>
        <v>grey</v>
      </c>
      <c r="HP598" s="633" t="str">
        <f t="shared" si="1596"/>
        <v>grey</v>
      </c>
      <c r="HQ598" s="633" t="str">
        <f t="shared" si="1596"/>
        <v>grey</v>
      </c>
      <c r="HR598" s="633" t="str">
        <f t="shared" si="1596"/>
        <v>grey</v>
      </c>
      <c r="HS598" s="1163"/>
      <c r="HT598" s="1152"/>
      <c r="HU598" s="1161"/>
    </row>
    <row r="599" spans="2:229">
      <c r="B599" s="1175" t="str">
        <f>IFERROR(INDEX($DV:$DV,ROW()),"")&amp;""</f>
        <v/>
      </c>
      <c r="C599" s="1176"/>
      <c r="D599" s="1177" t="str">
        <f>IFERROR(INDEX($DX:$DX,ROW()),"")&amp;""</f>
        <v/>
      </c>
      <c r="E599" s="1176"/>
      <c r="F599" s="1175" t="str">
        <f>IFERROR(INDEX($DZ:$DZ,ROW()),"")&amp;""</f>
        <v/>
      </c>
      <c r="G599" s="1176"/>
      <c r="H599" s="1175" t="str">
        <f>IFERROR(INDEX($EB:$EB,ROW()),"")&amp;""</f>
        <v/>
      </c>
      <c r="I599" s="1176"/>
      <c r="J599" s="1175" t="str">
        <f>IFERROR(INDEX($ED:$ED,ROW()),"")&amp;""</f>
        <v/>
      </c>
      <c r="K599" s="1176"/>
      <c r="L599" s="1175" t="str">
        <f>IFERROR(INDEX($EF:$EF,ROW()),"")&amp;""</f>
        <v/>
      </c>
      <c r="M599" s="1176"/>
      <c r="O599" s="1151">
        <v>8</v>
      </c>
      <c r="P599" s="1151" t="str">
        <f>IFERROR(INDEX(内線情報!$C$5:$C$54,MATCH($Q599,内線情報!$B$5:$B$54,0)),"")&amp;""</f>
        <v/>
      </c>
      <c r="Q599" s="1160"/>
      <c r="R599" s="1151" t="str">
        <f>IFERROR(INDEX(内線情報!$D$5:$D$54,MATCH($Q599,内線情報!$B$5:$B$54,0)),"")&amp;""</f>
        <v/>
      </c>
      <c r="S599" s="634" t="s">
        <v>643</v>
      </c>
      <c r="T599" s="634" t="s">
        <v>643</v>
      </c>
      <c r="U599" s="634" t="s">
        <v>643</v>
      </c>
      <c r="V599" s="634" t="s">
        <v>643</v>
      </c>
      <c r="W599" s="634" t="s">
        <v>643</v>
      </c>
      <c r="X599" s="634" t="s">
        <v>643</v>
      </c>
      <c r="Y599" s="634" t="s">
        <v>643</v>
      </c>
      <c r="Z599" s="634" t="s">
        <v>643</v>
      </c>
      <c r="AA599" s="634" t="s">
        <v>643</v>
      </c>
      <c r="AB599" s="634" t="s">
        <v>643</v>
      </c>
      <c r="AC599" s="634" t="s">
        <v>643</v>
      </c>
      <c r="AD599" s="634" t="s">
        <v>643</v>
      </c>
      <c r="AE599" s="634" t="s">
        <v>643</v>
      </c>
      <c r="AF599" s="634" t="s">
        <v>643</v>
      </c>
      <c r="AG599" s="634" t="s">
        <v>643</v>
      </c>
      <c r="AH599" s="634" t="s">
        <v>643</v>
      </c>
      <c r="AI599" s="634" t="s">
        <v>643</v>
      </c>
      <c r="AJ599" s="634" t="s">
        <v>643</v>
      </c>
      <c r="AK599" s="634" t="s">
        <v>643</v>
      </c>
      <c r="AL599" s="634" t="s">
        <v>643</v>
      </c>
      <c r="AM599" s="634" t="s">
        <v>643</v>
      </c>
      <c r="AN599" s="634" t="s">
        <v>643</v>
      </c>
      <c r="AO599" s="634" t="s">
        <v>643</v>
      </c>
      <c r="AP599" s="634" t="s">
        <v>643</v>
      </c>
      <c r="AQ599" s="634" t="s">
        <v>643</v>
      </c>
      <c r="AR599" s="634" t="s">
        <v>643</v>
      </c>
      <c r="AS599" s="634" t="s">
        <v>643</v>
      </c>
      <c r="AT599" s="634" t="s">
        <v>643</v>
      </c>
      <c r="AU599" s="634" t="s">
        <v>643</v>
      </c>
      <c r="AV599" s="634" t="s">
        <v>643</v>
      </c>
      <c r="AW599" s="634" t="s">
        <v>643</v>
      </c>
      <c r="AX599" s="634" t="s">
        <v>643</v>
      </c>
      <c r="AY599" s="634" t="s">
        <v>643</v>
      </c>
      <c r="AZ599" s="634" t="s">
        <v>643</v>
      </c>
      <c r="BA599" s="634" t="s">
        <v>643</v>
      </c>
      <c r="BB599" s="634" t="s">
        <v>643</v>
      </c>
      <c r="BC599" s="1178" t="s">
        <v>643</v>
      </c>
      <c r="BD599" s="1151" t="str">
        <f>IFERROR(IF(Q599="","",IF(ISBLANK(INDEX(内線情報!$G$5:$G$54,Q599)),1,DS599)),"")&amp;""</f>
        <v/>
      </c>
      <c r="BE599" s="1180"/>
      <c r="BP599" s="50" t="s">
        <v>585</v>
      </c>
      <c r="BQ599" s="50" t="str">
        <f>IF(C597="","",INDEX(外線情報!$K$5:$K$16,C597,1))&amp;""</f>
        <v/>
      </c>
      <c r="BR599" s="50" t="s">
        <v>417</v>
      </c>
      <c r="BS599" s="50" t="str">
        <f>IF(C597="","",INDEX(NK･NKG!$CG$5:$CG$52,C597,1))&amp;""</f>
        <v/>
      </c>
      <c r="BT599" s="50" t="s">
        <v>585</v>
      </c>
      <c r="BU599" s="50" t="str">
        <f>IF(E597="","",INDEX(外線情報!$K$5:$K$16,E597,1))&amp;""</f>
        <v/>
      </c>
      <c r="BV599" s="50" t="s">
        <v>417</v>
      </c>
      <c r="BW599" s="50" t="str">
        <f>IF(E597="","",INDEX(NK･NKG!$CG$5:$CG$52,E597,1))&amp;""</f>
        <v/>
      </c>
      <c r="BX599" s="50" t="s">
        <v>585</v>
      </c>
      <c r="BY599" s="50" t="str">
        <f>IF(G597="","",INDEX(外線情報!$K$5:$K$16,G597,1))&amp;""</f>
        <v/>
      </c>
      <c r="BZ599" s="50" t="s">
        <v>417</v>
      </c>
      <c r="CA599" s="50" t="str">
        <f>IF(G597="","",INDEX(NK･NKG!$CG$5:$CG$52,G597,1))&amp;""</f>
        <v/>
      </c>
      <c r="CB599" s="50" t="s">
        <v>585</v>
      </c>
      <c r="CC599" s="50" t="str">
        <f>IF(I597="","",INDEX(外線情報!$K$5:$K$16,I597,1))&amp;""</f>
        <v/>
      </c>
      <c r="CD599" s="50" t="s">
        <v>417</v>
      </c>
      <c r="CE599" s="50" t="str">
        <f>IF(I597="","",INDEX(NK･NKG!$CG$5:$CG$52,I597,1))&amp;""</f>
        <v/>
      </c>
      <c r="CF599" s="50" t="s">
        <v>585</v>
      </c>
      <c r="CG599" s="50" t="str">
        <f>IF(K597="","",INDEX(外線情報!$K$5:$K$16,K597,1))&amp;""</f>
        <v/>
      </c>
      <c r="CH599" s="50" t="s">
        <v>417</v>
      </c>
      <c r="CI599" s="50" t="str">
        <f>IF(K597="","",INDEX(NK･NKG!$CG$5:$CG$52,K597,1))&amp;""</f>
        <v/>
      </c>
      <c r="CJ599" s="50" t="s">
        <v>585</v>
      </c>
      <c r="CK599" s="50" t="str">
        <f>IF(M597="","",INDEX(外線情報!$K$5:$K$16,M597,1))&amp;""</f>
        <v/>
      </c>
      <c r="CL599" s="50" t="s">
        <v>417</v>
      </c>
      <c r="CM599" s="50" t="str">
        <f>IF(M597="","",INDEX(NK･NKG!$CG$5:$CG$52,M597,1))&amp;""</f>
        <v/>
      </c>
      <c r="DA599" s="1153" t="str">
        <f t="shared" ref="DA599" si="1597">IF(DA596="grey","grey","")</f>
        <v>grey</v>
      </c>
      <c r="DB599" s="1154"/>
      <c r="DC599" s="1153" t="str">
        <f t="shared" ref="DC599" si="1598">IF(DC596="grey","grey","")</f>
        <v>grey</v>
      </c>
      <c r="DD599" s="1154"/>
      <c r="DE599" s="1153" t="str">
        <f t="shared" ref="DE599" si="1599">IF(DE596="grey","grey","")</f>
        <v>grey</v>
      </c>
      <c r="DF599" s="1154"/>
      <c r="DG599" s="1153" t="str">
        <f t="shared" ref="DG599" si="1600">IF(DG596="grey","grey","")</f>
        <v>grey</v>
      </c>
      <c r="DH599" s="1154"/>
      <c r="DI599" s="1153" t="str">
        <f t="shared" ref="DI599" si="1601">IF(DI596="grey","grey","")</f>
        <v>grey</v>
      </c>
      <c r="DJ599" s="1154"/>
      <c r="DK599" s="1153" t="str">
        <f t="shared" ref="DK599" si="1602">IF(DK596="grey","grey","")</f>
        <v>grey</v>
      </c>
      <c r="DL599" s="1154"/>
      <c r="DM599" s="22" t="str">
        <f>IFERROR(INDEX(内線情報!$BL$5:$BL$41,MATCH(R599,内線情報!$AI$5:$AI$43,0),1),"")</f>
        <v/>
      </c>
      <c r="DS599" s="1141" t="e">
        <f>INDEX(内線情報!$G$5:$G$54,MATCH(Q599,DK,0))</f>
        <v>#N/A</v>
      </c>
      <c r="DV599" s="1153" t="str">
        <f>IF(B597="IK",BQ599,IF(B597="NK",BS599,""))</f>
        <v/>
      </c>
      <c r="DW599" s="1154"/>
      <c r="DX599" s="1155" t="str">
        <f>IF(D597="IK",BU599,IF(D597="NK",BW599,""))</f>
        <v/>
      </c>
      <c r="DY599" s="1156"/>
      <c r="DZ599" s="1155" t="str">
        <f>IF(F597="IK",BY599,IF(F597="NK",CA599,""))</f>
        <v/>
      </c>
      <c r="EA599" s="1156"/>
      <c r="EB599" s="1155" t="str">
        <f>IF(H597="IK",CC599,IF(H597="NK",CE599,""))</f>
        <v/>
      </c>
      <c r="EC599" s="1156"/>
      <c r="ED599" s="1155" t="str">
        <f>IF(J597="IK",CG599,IF(J597="NK",CI599,""))</f>
        <v/>
      </c>
      <c r="EE599" s="1156"/>
      <c r="EF599" s="1155" t="str">
        <f>IF(L597="IK",CK599,IF(L597="NK",CM599,""))</f>
        <v/>
      </c>
      <c r="EG599" s="1156"/>
      <c r="ET599" s="1153"/>
      <c r="EU599" s="1154"/>
      <c r="EV599" s="1153"/>
      <c r="EW599" s="1154"/>
      <c r="EX599" s="1153"/>
      <c r="EY599" s="1154"/>
      <c r="EZ599" s="1153"/>
      <c r="FA599" s="1154"/>
      <c r="FB599" s="1153"/>
      <c r="FC599" s="1154"/>
      <c r="FD599" s="1153"/>
      <c r="FE599" s="1154"/>
      <c r="FF599" s="411"/>
      <c r="FG599" s="411"/>
      <c r="FH599" s="411"/>
      <c r="FI599" s="411"/>
      <c r="FJ599" s="411"/>
      <c r="FK599" s="411"/>
      <c r="FL599" s="411"/>
      <c r="FM599" s="411"/>
      <c r="FN599" s="411"/>
      <c r="FO599" s="411"/>
      <c r="FP599" s="411"/>
      <c r="FQ599" s="411"/>
      <c r="FR599" s="1153"/>
      <c r="FS599" s="1154"/>
      <c r="FT599" s="1153"/>
      <c r="FU599" s="1154"/>
      <c r="FV599" s="1153"/>
      <c r="FW599" s="1154"/>
      <c r="FX599" s="1153"/>
      <c r="FY599" s="1154"/>
      <c r="FZ599" s="1153"/>
      <c r="GA599" s="1154"/>
      <c r="GB599" s="1153"/>
      <c r="GC599" s="1154"/>
      <c r="GE599" s="1151" t="str">
        <f>IF($GF599="grey","grey","")</f>
        <v>grey</v>
      </c>
      <c r="GF599" s="1151" t="str">
        <f>IF($GG599="grey","grey","")</f>
        <v>grey</v>
      </c>
      <c r="GG599" s="1160" t="str">
        <f>IF(Q599="","grey",IF(COUNTIF(Q:Q,Q599)&gt;1,"red",IF(COUNTIF(_DK,Q599)&gt;0,"","red")))</f>
        <v>grey</v>
      </c>
      <c r="GH599" s="1151" t="str">
        <f>IF($GF599="grey","grey","")</f>
        <v>grey</v>
      </c>
      <c r="GI599" s="633" t="str">
        <f t="shared" ref="GI599:HR599" si="1603">IF(GI582="grey","grey",IF($GG599="grey","grey",IF(S599="","yellow",IF(COUNTIF($CT$6:$CT$21,S599)&gt;0,"","red"))))</f>
        <v>grey</v>
      </c>
      <c r="GJ599" s="633" t="str">
        <f t="shared" si="1603"/>
        <v>grey</v>
      </c>
      <c r="GK599" s="633" t="str">
        <f t="shared" si="1603"/>
        <v>grey</v>
      </c>
      <c r="GL599" s="633" t="str">
        <f t="shared" si="1603"/>
        <v>grey</v>
      </c>
      <c r="GM599" s="633" t="str">
        <f t="shared" si="1603"/>
        <v>grey</v>
      </c>
      <c r="GN599" s="633" t="str">
        <f t="shared" si="1603"/>
        <v>grey</v>
      </c>
      <c r="GO599" s="633" t="str">
        <f t="shared" si="1603"/>
        <v>grey</v>
      </c>
      <c r="GP599" s="633" t="str">
        <f t="shared" si="1603"/>
        <v>grey</v>
      </c>
      <c r="GQ599" s="633" t="str">
        <f t="shared" si="1603"/>
        <v>grey</v>
      </c>
      <c r="GR599" s="633" t="str">
        <f t="shared" si="1603"/>
        <v>grey</v>
      </c>
      <c r="GS599" s="633" t="str">
        <f t="shared" si="1603"/>
        <v>grey</v>
      </c>
      <c r="GT599" s="633" t="str">
        <f t="shared" si="1603"/>
        <v>grey</v>
      </c>
      <c r="GU599" s="633" t="str">
        <f t="shared" si="1603"/>
        <v>grey</v>
      </c>
      <c r="GV599" s="633" t="str">
        <f t="shared" si="1603"/>
        <v>grey</v>
      </c>
      <c r="GW599" s="633" t="str">
        <f t="shared" si="1603"/>
        <v>grey</v>
      </c>
      <c r="GX599" s="633" t="str">
        <f t="shared" si="1603"/>
        <v>grey</v>
      </c>
      <c r="GY599" s="633" t="str">
        <f t="shared" si="1603"/>
        <v>grey</v>
      </c>
      <c r="GZ599" s="633" t="str">
        <f t="shared" si="1603"/>
        <v>grey</v>
      </c>
      <c r="HA599" s="633" t="str">
        <f t="shared" si="1603"/>
        <v>grey</v>
      </c>
      <c r="HB599" s="633" t="str">
        <f t="shared" si="1603"/>
        <v>grey</v>
      </c>
      <c r="HC599" s="633" t="str">
        <f t="shared" si="1603"/>
        <v>grey</v>
      </c>
      <c r="HD599" s="633" t="str">
        <f t="shared" si="1603"/>
        <v>grey</v>
      </c>
      <c r="HE599" s="633" t="str">
        <f t="shared" si="1603"/>
        <v>grey</v>
      </c>
      <c r="HF599" s="633" t="str">
        <f t="shared" si="1603"/>
        <v>grey</v>
      </c>
      <c r="HG599" s="633" t="str">
        <f t="shared" si="1603"/>
        <v>grey</v>
      </c>
      <c r="HH599" s="633" t="str">
        <f t="shared" si="1603"/>
        <v>grey</v>
      </c>
      <c r="HI599" s="633" t="str">
        <f t="shared" si="1603"/>
        <v>grey</v>
      </c>
      <c r="HJ599" s="633" t="str">
        <f t="shared" si="1603"/>
        <v>grey</v>
      </c>
      <c r="HK599" s="633" t="str">
        <f t="shared" si="1603"/>
        <v>grey</v>
      </c>
      <c r="HL599" s="633" t="str">
        <f t="shared" si="1603"/>
        <v>grey</v>
      </c>
      <c r="HM599" s="633" t="str">
        <f t="shared" si="1603"/>
        <v>grey</v>
      </c>
      <c r="HN599" s="633" t="str">
        <f t="shared" si="1603"/>
        <v>grey</v>
      </c>
      <c r="HO599" s="633" t="str">
        <f t="shared" si="1603"/>
        <v>grey</v>
      </c>
      <c r="HP599" s="633" t="str">
        <f t="shared" si="1603"/>
        <v>grey</v>
      </c>
      <c r="HQ599" s="633" t="str">
        <f t="shared" si="1603"/>
        <v>grey</v>
      </c>
      <c r="HR599" s="633" t="str">
        <f t="shared" si="1603"/>
        <v>grey</v>
      </c>
      <c r="HS599" s="1162" t="str">
        <f t="shared" ref="HS599" si="1604">IF($GG599="grey","grey",IF(BC599="","",IF(COUNTIF($CV$6:$CV$7,BC599)&gt;0,"","red")))</f>
        <v>grey</v>
      </c>
      <c r="HT599" s="1151" t="str">
        <f t="shared" ref="HT599:HU599" si="1605">IF($GG599="grey","grey","")</f>
        <v>grey</v>
      </c>
      <c r="HU599" s="1160" t="str">
        <f t="shared" si="1605"/>
        <v>grey</v>
      </c>
    </row>
    <row r="600" spans="2:229">
      <c r="B600" s="1184" t="s">
        <v>1318</v>
      </c>
      <c r="C600" s="1185"/>
      <c r="D600" s="1182" t="s">
        <v>1318</v>
      </c>
      <c r="E600" s="1183"/>
      <c r="F600" s="1184" t="s">
        <v>1318</v>
      </c>
      <c r="G600" s="1185"/>
      <c r="H600" s="1182" t="s">
        <v>1318</v>
      </c>
      <c r="I600" s="1183"/>
      <c r="J600" s="1184" t="s">
        <v>1318</v>
      </c>
      <c r="K600" s="1185"/>
      <c r="L600" s="1182" t="s">
        <v>1318</v>
      </c>
      <c r="M600" s="1183"/>
      <c r="O600" s="1152"/>
      <c r="P600" s="1152"/>
      <c r="Q600" s="1161"/>
      <c r="R600" s="1152"/>
      <c r="S600" s="635" t="s">
        <v>643</v>
      </c>
      <c r="T600" s="635" t="s">
        <v>643</v>
      </c>
      <c r="U600" s="635" t="s">
        <v>643</v>
      </c>
      <c r="V600" s="635" t="s">
        <v>643</v>
      </c>
      <c r="W600" s="635" t="s">
        <v>643</v>
      </c>
      <c r="X600" s="635" t="s">
        <v>643</v>
      </c>
      <c r="Y600" s="635" t="s">
        <v>643</v>
      </c>
      <c r="Z600" s="635" t="s">
        <v>643</v>
      </c>
      <c r="AA600" s="635" t="s">
        <v>643</v>
      </c>
      <c r="AB600" s="635" t="s">
        <v>643</v>
      </c>
      <c r="AC600" s="635" t="s">
        <v>643</v>
      </c>
      <c r="AD600" s="635" t="s">
        <v>643</v>
      </c>
      <c r="AE600" s="635" t="s">
        <v>643</v>
      </c>
      <c r="AF600" s="635" t="s">
        <v>643</v>
      </c>
      <c r="AG600" s="635" t="s">
        <v>643</v>
      </c>
      <c r="AH600" s="635" t="s">
        <v>643</v>
      </c>
      <c r="AI600" s="635" t="s">
        <v>643</v>
      </c>
      <c r="AJ600" s="635" t="s">
        <v>643</v>
      </c>
      <c r="AK600" s="635" t="s">
        <v>643</v>
      </c>
      <c r="AL600" s="635" t="s">
        <v>643</v>
      </c>
      <c r="AM600" s="635" t="s">
        <v>643</v>
      </c>
      <c r="AN600" s="635" t="s">
        <v>643</v>
      </c>
      <c r="AO600" s="635" t="s">
        <v>643</v>
      </c>
      <c r="AP600" s="635" t="s">
        <v>643</v>
      </c>
      <c r="AQ600" s="635" t="s">
        <v>643</v>
      </c>
      <c r="AR600" s="635" t="s">
        <v>643</v>
      </c>
      <c r="AS600" s="635" t="s">
        <v>643</v>
      </c>
      <c r="AT600" s="635" t="s">
        <v>643</v>
      </c>
      <c r="AU600" s="635" t="s">
        <v>643</v>
      </c>
      <c r="AV600" s="635" t="s">
        <v>643</v>
      </c>
      <c r="AW600" s="635" t="s">
        <v>643</v>
      </c>
      <c r="AX600" s="635" t="s">
        <v>643</v>
      </c>
      <c r="AY600" s="635" t="s">
        <v>643</v>
      </c>
      <c r="AZ600" s="635" t="s">
        <v>643</v>
      </c>
      <c r="BA600" s="635" t="s">
        <v>643</v>
      </c>
      <c r="BB600" s="635" t="s">
        <v>643</v>
      </c>
      <c r="BC600" s="1179"/>
      <c r="BD600" s="1152"/>
      <c r="BE600" s="1181"/>
      <c r="BW600" s="50"/>
      <c r="CH600" s="50"/>
      <c r="CI600" s="50"/>
      <c r="DA600" s="1153" t="str">
        <f>IF(DA596="grey","grey",IF(AND(B597&lt;&gt;$BG$7,B597&lt;&gt;$BG$9,B597&lt;&gt;$BG$13,B597&lt;&gt;$BG$12),"grey",IF(B600="","yellow",IF(COUNTIF($CN$6:$CN$32,B600)&gt;0,"","red"))))</f>
        <v>grey</v>
      </c>
      <c r="DB600" s="1154"/>
      <c r="DC600" s="1153" t="str">
        <f>IF(DC596="grey","grey",IF(AND(D597&lt;&gt;$BG$7,D597&lt;&gt;$BG$9,D597&lt;&gt;$BG$13,D597&lt;&gt;$BG$12),"grey",IF(D600="","yellow",IF(COUNTIF($CN$6:$CN$32,D600)&gt;0,"","red"))))</f>
        <v>grey</v>
      </c>
      <c r="DD600" s="1154"/>
      <c r="DE600" s="1164" t="str">
        <f>IF(DE596="grey","grey",IF(AND(F597&lt;&gt;$BG$7,F597&lt;&gt;$BG$9,F597&lt;&gt;$BG$13,F597&lt;&gt;$BG$12),"grey",IF(F600="","yellow",IF(COUNTIF($CN$6:$CN$32,F600)&gt;0,"","red"))))</f>
        <v>grey</v>
      </c>
      <c r="DF600" s="1165"/>
      <c r="DG600" s="1164" t="str">
        <f>IF(DG596="grey","grey",IF(AND(H597&lt;&gt;$BG$7,H597&lt;&gt;$BG$9,H597&lt;&gt;$BG$13,H597&lt;&gt;$BG$12),"grey",IF(H600="","yellow",IF(COUNTIF($CN$6:$CN$32,H600)&gt;0,"","red"))))</f>
        <v>grey</v>
      </c>
      <c r="DH600" s="1165"/>
      <c r="DI600" s="1164" t="str">
        <f>IF(DI596="grey","grey",IF(AND(J597&lt;&gt;$BG$7,J597&lt;&gt;$BG$9,J597&lt;&gt;$BG$13,J597&lt;&gt;$BG$12),"grey",IF(J600="","yellow",IF(COUNTIF($CN$6:$CN$32,J600)&gt;0,"","red"))))</f>
        <v>grey</v>
      </c>
      <c r="DJ600" s="1165"/>
      <c r="DK600" s="1164" t="str">
        <f>IF(DK596="grey","grey",IF(AND(L597&lt;&gt;$BG$7,L597&lt;&gt;$BG$9,L597&lt;&gt;$BG$13,L597&lt;&gt;$BG$12),"grey",IF(L600="","yellow",IF(COUNTIF($CN$6:$CN$32,L600)&gt;0,"","red"))))</f>
        <v>grey</v>
      </c>
      <c r="DL600" s="1165"/>
      <c r="DM600" s="22" t="str">
        <f>IFERROR(INDEX(内線情報!$BL$5:$BL$41,MATCH(R600,内線情報!$AI$5:$AI$43,0),1),"")</f>
        <v/>
      </c>
      <c r="DS600" s="1141"/>
      <c r="DV600" s="1153"/>
      <c r="DW600" s="1154"/>
      <c r="DX600" s="1153"/>
      <c r="DY600" s="1154"/>
      <c r="DZ600" s="1153"/>
      <c r="EA600" s="1154"/>
      <c r="EB600" s="1153"/>
      <c r="EC600" s="1154"/>
      <c r="ED600" s="1153"/>
      <c r="EE600" s="1154"/>
      <c r="EF600" s="1153"/>
      <c r="EG600" s="1154"/>
      <c r="ET600" s="1153"/>
      <c r="EU600" s="1154"/>
      <c r="EV600" s="1153"/>
      <c r="EW600" s="1154"/>
      <c r="EX600" s="1153"/>
      <c r="EY600" s="1154"/>
      <c r="EZ600" s="1153"/>
      <c r="FA600" s="1154"/>
      <c r="FB600" s="1153"/>
      <c r="FC600" s="1154"/>
      <c r="FD600" s="1153"/>
      <c r="FE600" s="1154"/>
      <c r="FF600" s="411"/>
      <c r="FG600" s="411"/>
      <c r="FH600" s="411"/>
      <c r="FI600" s="411"/>
      <c r="FJ600" s="411"/>
      <c r="FK600" s="411"/>
      <c r="FL600" s="411"/>
      <c r="FM600" s="411"/>
      <c r="FN600" s="411"/>
      <c r="FO600" s="411"/>
      <c r="FP600" s="411"/>
      <c r="FQ600" s="411"/>
      <c r="FR600" s="1153"/>
      <c r="FS600" s="1154"/>
      <c r="FT600" s="1153"/>
      <c r="FU600" s="1154"/>
      <c r="FV600" s="1153"/>
      <c r="FW600" s="1154"/>
      <c r="FX600" s="1153"/>
      <c r="FY600" s="1154"/>
      <c r="FZ600" s="1153"/>
      <c r="GA600" s="1154"/>
      <c r="GB600" s="1153"/>
      <c r="GC600" s="1154"/>
      <c r="GE600" s="1152"/>
      <c r="GF600" s="1152"/>
      <c r="GG600" s="1161"/>
      <c r="GH600" s="1152"/>
      <c r="GI600" s="633" t="str">
        <f t="shared" ref="GI600:HR600" si="1606">IF(GI582="grey","grey",IF($GG599="grey","grey",IF(S600="","yellow",IF(COUNTIF($CW$6:$CW$7,S600)&gt;0,"","red"))))</f>
        <v>grey</v>
      </c>
      <c r="GJ600" s="633" t="str">
        <f t="shared" si="1606"/>
        <v>grey</v>
      </c>
      <c r="GK600" s="633" t="str">
        <f t="shared" si="1606"/>
        <v>grey</v>
      </c>
      <c r="GL600" s="633" t="str">
        <f t="shared" si="1606"/>
        <v>grey</v>
      </c>
      <c r="GM600" s="633" t="str">
        <f t="shared" si="1606"/>
        <v>grey</v>
      </c>
      <c r="GN600" s="633" t="str">
        <f t="shared" si="1606"/>
        <v>grey</v>
      </c>
      <c r="GO600" s="633" t="str">
        <f t="shared" si="1606"/>
        <v>grey</v>
      </c>
      <c r="GP600" s="633" t="str">
        <f t="shared" si="1606"/>
        <v>grey</v>
      </c>
      <c r="GQ600" s="633" t="str">
        <f t="shared" si="1606"/>
        <v>grey</v>
      </c>
      <c r="GR600" s="633" t="str">
        <f t="shared" si="1606"/>
        <v>grey</v>
      </c>
      <c r="GS600" s="633" t="str">
        <f t="shared" si="1606"/>
        <v>grey</v>
      </c>
      <c r="GT600" s="633" t="str">
        <f t="shared" si="1606"/>
        <v>grey</v>
      </c>
      <c r="GU600" s="633" t="str">
        <f t="shared" si="1606"/>
        <v>grey</v>
      </c>
      <c r="GV600" s="633" t="str">
        <f t="shared" si="1606"/>
        <v>grey</v>
      </c>
      <c r="GW600" s="633" t="str">
        <f t="shared" si="1606"/>
        <v>grey</v>
      </c>
      <c r="GX600" s="633" t="str">
        <f t="shared" si="1606"/>
        <v>grey</v>
      </c>
      <c r="GY600" s="633" t="str">
        <f t="shared" si="1606"/>
        <v>grey</v>
      </c>
      <c r="GZ600" s="633" t="str">
        <f t="shared" si="1606"/>
        <v>grey</v>
      </c>
      <c r="HA600" s="633" t="str">
        <f t="shared" si="1606"/>
        <v>grey</v>
      </c>
      <c r="HB600" s="633" t="str">
        <f t="shared" si="1606"/>
        <v>grey</v>
      </c>
      <c r="HC600" s="633" t="str">
        <f t="shared" si="1606"/>
        <v>grey</v>
      </c>
      <c r="HD600" s="633" t="str">
        <f t="shared" si="1606"/>
        <v>grey</v>
      </c>
      <c r="HE600" s="633" t="str">
        <f t="shared" si="1606"/>
        <v>grey</v>
      </c>
      <c r="HF600" s="633" t="str">
        <f t="shared" si="1606"/>
        <v>grey</v>
      </c>
      <c r="HG600" s="633" t="str">
        <f t="shared" si="1606"/>
        <v>grey</v>
      </c>
      <c r="HH600" s="633" t="str">
        <f t="shared" si="1606"/>
        <v>grey</v>
      </c>
      <c r="HI600" s="633" t="str">
        <f t="shared" si="1606"/>
        <v>grey</v>
      </c>
      <c r="HJ600" s="633" t="str">
        <f t="shared" si="1606"/>
        <v>grey</v>
      </c>
      <c r="HK600" s="633" t="str">
        <f t="shared" si="1606"/>
        <v>grey</v>
      </c>
      <c r="HL600" s="633" t="str">
        <f t="shared" si="1606"/>
        <v>grey</v>
      </c>
      <c r="HM600" s="633" t="str">
        <f t="shared" si="1606"/>
        <v>grey</v>
      </c>
      <c r="HN600" s="633" t="str">
        <f t="shared" si="1606"/>
        <v>grey</v>
      </c>
      <c r="HO600" s="633" t="str">
        <f t="shared" si="1606"/>
        <v>grey</v>
      </c>
      <c r="HP600" s="633" t="str">
        <f t="shared" si="1606"/>
        <v>grey</v>
      </c>
      <c r="HQ600" s="633" t="str">
        <f t="shared" si="1606"/>
        <v>grey</v>
      </c>
      <c r="HR600" s="633" t="str">
        <f t="shared" si="1606"/>
        <v>grey</v>
      </c>
      <c r="HS600" s="1163"/>
      <c r="HT600" s="1152"/>
      <c r="HU600" s="1161"/>
    </row>
    <row r="601" spans="2:229">
      <c r="B601" s="1186" t="s">
        <v>309</v>
      </c>
      <c r="C601" s="1187"/>
      <c r="D601" s="1186" t="s">
        <v>310</v>
      </c>
      <c r="E601" s="1187"/>
      <c r="F601" s="1186" t="s">
        <v>311</v>
      </c>
      <c r="G601" s="1187"/>
      <c r="H601" s="1186" t="s">
        <v>312</v>
      </c>
      <c r="I601" s="1187"/>
      <c r="J601" s="1186" t="s">
        <v>313</v>
      </c>
      <c r="K601" s="1187"/>
      <c r="L601" s="1186" t="s">
        <v>314</v>
      </c>
      <c r="M601" s="1187"/>
      <c r="O601" s="1151">
        <v>9</v>
      </c>
      <c r="P601" s="1151" t="str">
        <f>IFERROR(INDEX(内線情報!$C$5:$C$54,MATCH($Q601,内線情報!$B$5:$B$54,0)),"")&amp;""</f>
        <v/>
      </c>
      <c r="Q601" s="1160"/>
      <c r="R601" s="1151" t="str">
        <f>IFERROR(INDEX(内線情報!$D$5:$D$54,MATCH($Q601,内線情報!$B$5:$B$54,0)),"")&amp;""</f>
        <v/>
      </c>
      <c r="S601" s="634" t="s">
        <v>643</v>
      </c>
      <c r="T601" s="634" t="s">
        <v>643</v>
      </c>
      <c r="U601" s="634" t="s">
        <v>643</v>
      </c>
      <c r="V601" s="634" t="s">
        <v>643</v>
      </c>
      <c r="W601" s="634" t="s">
        <v>643</v>
      </c>
      <c r="X601" s="634" t="s">
        <v>643</v>
      </c>
      <c r="Y601" s="634" t="s">
        <v>643</v>
      </c>
      <c r="Z601" s="634" t="s">
        <v>643</v>
      </c>
      <c r="AA601" s="634" t="s">
        <v>643</v>
      </c>
      <c r="AB601" s="634" t="s">
        <v>643</v>
      </c>
      <c r="AC601" s="634" t="s">
        <v>643</v>
      </c>
      <c r="AD601" s="634" t="s">
        <v>643</v>
      </c>
      <c r="AE601" s="634" t="s">
        <v>643</v>
      </c>
      <c r="AF601" s="634" t="s">
        <v>643</v>
      </c>
      <c r="AG601" s="634" t="s">
        <v>643</v>
      </c>
      <c r="AH601" s="634" t="s">
        <v>643</v>
      </c>
      <c r="AI601" s="634" t="s">
        <v>643</v>
      </c>
      <c r="AJ601" s="634" t="s">
        <v>643</v>
      </c>
      <c r="AK601" s="634" t="s">
        <v>643</v>
      </c>
      <c r="AL601" s="634" t="s">
        <v>643</v>
      </c>
      <c r="AM601" s="634" t="s">
        <v>643</v>
      </c>
      <c r="AN601" s="634" t="s">
        <v>643</v>
      </c>
      <c r="AO601" s="634" t="s">
        <v>643</v>
      </c>
      <c r="AP601" s="634" t="s">
        <v>643</v>
      </c>
      <c r="AQ601" s="634" t="s">
        <v>643</v>
      </c>
      <c r="AR601" s="634" t="s">
        <v>643</v>
      </c>
      <c r="AS601" s="634" t="s">
        <v>643</v>
      </c>
      <c r="AT601" s="634" t="s">
        <v>643</v>
      </c>
      <c r="AU601" s="634" t="s">
        <v>643</v>
      </c>
      <c r="AV601" s="634" t="s">
        <v>643</v>
      </c>
      <c r="AW601" s="634" t="s">
        <v>643</v>
      </c>
      <c r="AX601" s="634" t="s">
        <v>643</v>
      </c>
      <c r="AY601" s="634" t="s">
        <v>643</v>
      </c>
      <c r="AZ601" s="634" t="s">
        <v>643</v>
      </c>
      <c r="BA601" s="634" t="s">
        <v>643</v>
      </c>
      <c r="BB601" s="634" t="s">
        <v>643</v>
      </c>
      <c r="BC601" s="1178" t="s">
        <v>643</v>
      </c>
      <c r="BD601" s="1151" t="str">
        <f>IFERROR(IF(Q601="","",IF(ISBLANK(INDEX(内線情報!$G$5:$G$54,Q601)),1,DS601)),"")&amp;""</f>
        <v/>
      </c>
      <c r="BE601" s="1180"/>
      <c r="BQ601" s="52"/>
      <c r="BS601" s="52"/>
      <c r="BU601" s="52"/>
      <c r="BV601" s="50"/>
      <c r="BW601" s="52"/>
      <c r="BY601" s="52"/>
      <c r="CA601" s="52"/>
      <c r="CC601" s="52"/>
      <c r="CE601" s="52"/>
      <c r="CG601" s="52"/>
      <c r="CH601" s="50"/>
      <c r="CI601" s="52"/>
      <c r="CK601" s="52"/>
      <c r="CM601" s="52"/>
      <c r="DA601" s="1166" t="str">
        <f>IFERROR(IF(COUNT(Q585:Q610)&gt;0,IF($DN584&lt;36,"grey",B601),"grey"),B601)</f>
        <v>grey</v>
      </c>
      <c r="DB601" s="1167"/>
      <c r="DC601" s="1166" t="str">
        <f>IFERROR(IF(COUNT(Q585:Q610)&gt;0,IF($DN584&lt;36,"grey",D601),"grey"),D601)</f>
        <v>grey</v>
      </c>
      <c r="DD601" s="1167"/>
      <c r="DE601" s="1166" t="str">
        <f>IFERROR(IF(COUNT(Q585:Q610)&gt;0,IF($DN584&lt;36,"grey",F601),"grey"),F601)</f>
        <v>grey</v>
      </c>
      <c r="DF601" s="1167"/>
      <c r="DG601" s="1166" t="str">
        <f>IFERROR(IF(COUNT(Q585:Q610)&gt;0,IF($DN584&lt;36,"grey",H601),"grey"),H601)</f>
        <v>grey</v>
      </c>
      <c r="DH601" s="1167"/>
      <c r="DI601" s="1166" t="str">
        <f>IFERROR(IF(COUNT(Q585:Q610)&gt;0,IF($DN584&lt;36,"grey",J601),"grey"),J601)</f>
        <v>grey</v>
      </c>
      <c r="DJ601" s="1167"/>
      <c r="DK601" s="1166" t="str">
        <f>IFERROR(IF(COUNT(Q585:Q610)&gt;0,IF($DN584&lt;36,"grey",L601),"grey"),L601)</f>
        <v>grey</v>
      </c>
      <c r="DL601" s="1167"/>
      <c r="DM601" s="22" t="str">
        <f>IFERROR(INDEX(内線情報!$BL$5:$BL$41,MATCH(R601,内線情報!$AI$5:$AI$43,0),1),"")</f>
        <v/>
      </c>
      <c r="DS601" s="1141" t="e">
        <f>INDEX(内線情報!$G$5:$G$54,MATCH(Q601,DK,0))</f>
        <v>#N/A</v>
      </c>
      <c r="DV601" s="1166"/>
      <c r="DW601" s="1167"/>
      <c r="DX601" s="1166"/>
      <c r="DY601" s="1167"/>
      <c r="DZ601" s="1166"/>
      <c r="EA601" s="1167"/>
      <c r="EB601" s="1166"/>
      <c r="EC601" s="1167"/>
      <c r="ED601" s="1166"/>
      <c r="EE601" s="1167"/>
      <c r="EF601" s="1166"/>
      <c r="EG601" s="1167"/>
      <c r="ET601" s="1166"/>
      <c r="EU601" s="1167"/>
      <c r="EV601" s="1166"/>
      <c r="EW601" s="1167"/>
      <c r="EX601" s="1166"/>
      <c r="EY601" s="1167"/>
      <c r="EZ601" s="1166"/>
      <c r="FA601" s="1167"/>
      <c r="FB601" s="1166"/>
      <c r="FC601" s="1167"/>
      <c r="FD601" s="1166"/>
      <c r="FE601" s="1167"/>
      <c r="FF601" s="420"/>
      <c r="FG601" s="420"/>
      <c r="FH601" s="420"/>
      <c r="FI601" s="420"/>
      <c r="FJ601" s="420"/>
      <c r="FK601" s="420"/>
      <c r="FL601" s="420"/>
      <c r="FM601" s="420"/>
      <c r="FN601" s="420"/>
      <c r="FO601" s="420"/>
      <c r="FP601" s="420"/>
      <c r="FQ601" s="420"/>
      <c r="FR601" s="1166"/>
      <c r="FS601" s="1167"/>
      <c r="FT601" s="1166"/>
      <c r="FU601" s="1167"/>
      <c r="FV601" s="1166"/>
      <c r="FW601" s="1167"/>
      <c r="FX601" s="1166"/>
      <c r="FY601" s="1167"/>
      <c r="FZ601" s="1166"/>
      <c r="GA601" s="1167"/>
      <c r="GB601" s="1166"/>
      <c r="GC601" s="1167"/>
      <c r="GE601" s="1151" t="str">
        <f>IF($GF601="grey","grey","")</f>
        <v>grey</v>
      </c>
      <c r="GF601" s="1151" t="str">
        <f>IF($GG601="grey","grey","")</f>
        <v>grey</v>
      </c>
      <c r="GG601" s="1160" t="str">
        <f>IF(Q601="","grey",IF(COUNTIF(Q:Q,Q601)&gt;1,"red",IF(COUNTIF(_DK,Q601)&gt;0,"","red")))</f>
        <v>grey</v>
      </c>
      <c r="GH601" s="1151" t="str">
        <f>IF($GF601="grey","grey","")</f>
        <v>grey</v>
      </c>
      <c r="GI601" s="633" t="str">
        <f t="shared" ref="GI601:HR601" si="1607">IF(GI582="grey","grey",IF($GG601="grey","grey",IF(S601="","yellow",IF(COUNTIF($CT$6:$CT$21,S601)&gt;0,"","red"))))</f>
        <v>grey</v>
      </c>
      <c r="GJ601" s="633" t="str">
        <f t="shared" si="1607"/>
        <v>grey</v>
      </c>
      <c r="GK601" s="633" t="str">
        <f t="shared" si="1607"/>
        <v>grey</v>
      </c>
      <c r="GL601" s="633" t="str">
        <f t="shared" si="1607"/>
        <v>grey</v>
      </c>
      <c r="GM601" s="633" t="str">
        <f t="shared" si="1607"/>
        <v>grey</v>
      </c>
      <c r="GN601" s="633" t="str">
        <f t="shared" si="1607"/>
        <v>grey</v>
      </c>
      <c r="GO601" s="633" t="str">
        <f t="shared" si="1607"/>
        <v>grey</v>
      </c>
      <c r="GP601" s="633" t="str">
        <f t="shared" si="1607"/>
        <v>grey</v>
      </c>
      <c r="GQ601" s="633" t="str">
        <f t="shared" si="1607"/>
        <v>grey</v>
      </c>
      <c r="GR601" s="633" t="str">
        <f t="shared" si="1607"/>
        <v>grey</v>
      </c>
      <c r="GS601" s="633" t="str">
        <f t="shared" si="1607"/>
        <v>grey</v>
      </c>
      <c r="GT601" s="633" t="str">
        <f t="shared" si="1607"/>
        <v>grey</v>
      </c>
      <c r="GU601" s="633" t="str">
        <f t="shared" si="1607"/>
        <v>grey</v>
      </c>
      <c r="GV601" s="633" t="str">
        <f t="shared" si="1607"/>
        <v>grey</v>
      </c>
      <c r="GW601" s="633" t="str">
        <f t="shared" si="1607"/>
        <v>grey</v>
      </c>
      <c r="GX601" s="633" t="str">
        <f t="shared" si="1607"/>
        <v>grey</v>
      </c>
      <c r="GY601" s="633" t="str">
        <f t="shared" si="1607"/>
        <v>grey</v>
      </c>
      <c r="GZ601" s="633" t="str">
        <f t="shared" si="1607"/>
        <v>grey</v>
      </c>
      <c r="HA601" s="633" t="str">
        <f t="shared" si="1607"/>
        <v>grey</v>
      </c>
      <c r="HB601" s="633" t="str">
        <f t="shared" si="1607"/>
        <v>grey</v>
      </c>
      <c r="HC601" s="633" t="str">
        <f t="shared" si="1607"/>
        <v>grey</v>
      </c>
      <c r="HD601" s="633" t="str">
        <f t="shared" si="1607"/>
        <v>grey</v>
      </c>
      <c r="HE601" s="633" t="str">
        <f t="shared" si="1607"/>
        <v>grey</v>
      </c>
      <c r="HF601" s="633" t="str">
        <f t="shared" si="1607"/>
        <v>grey</v>
      </c>
      <c r="HG601" s="633" t="str">
        <f t="shared" si="1607"/>
        <v>grey</v>
      </c>
      <c r="HH601" s="633" t="str">
        <f t="shared" si="1607"/>
        <v>grey</v>
      </c>
      <c r="HI601" s="633" t="str">
        <f t="shared" si="1607"/>
        <v>grey</v>
      </c>
      <c r="HJ601" s="633" t="str">
        <f t="shared" si="1607"/>
        <v>grey</v>
      </c>
      <c r="HK601" s="633" t="str">
        <f t="shared" si="1607"/>
        <v>grey</v>
      </c>
      <c r="HL601" s="633" t="str">
        <f t="shared" si="1607"/>
        <v>grey</v>
      </c>
      <c r="HM601" s="633" t="str">
        <f t="shared" si="1607"/>
        <v>grey</v>
      </c>
      <c r="HN601" s="633" t="str">
        <f t="shared" si="1607"/>
        <v>grey</v>
      </c>
      <c r="HO601" s="633" t="str">
        <f t="shared" si="1607"/>
        <v>grey</v>
      </c>
      <c r="HP601" s="633" t="str">
        <f t="shared" si="1607"/>
        <v>grey</v>
      </c>
      <c r="HQ601" s="633" t="str">
        <f t="shared" si="1607"/>
        <v>grey</v>
      </c>
      <c r="HR601" s="633" t="str">
        <f t="shared" si="1607"/>
        <v>grey</v>
      </c>
      <c r="HS601" s="1162" t="str">
        <f t="shared" ref="HS601" si="1608">IF($GG601="grey","grey",IF(BC601="","",IF(COUNTIF($CV$6:$CV$7,BC601)&gt;0,"","red")))</f>
        <v>grey</v>
      </c>
      <c r="HT601" s="1151" t="str">
        <f t="shared" ref="HT601:HU601" si="1609">IF($GG601="grey","grey","")</f>
        <v>grey</v>
      </c>
      <c r="HU601" s="1160" t="str">
        <f t="shared" si="1609"/>
        <v>grey</v>
      </c>
    </row>
    <row r="602" spans="2:229">
      <c r="B602" s="34" t="s">
        <v>57</v>
      </c>
      <c r="C602" s="35"/>
      <c r="D602" s="34" t="s">
        <v>57</v>
      </c>
      <c r="E602" s="35"/>
      <c r="F602" s="34" t="s">
        <v>57</v>
      </c>
      <c r="G602" s="35"/>
      <c r="H602" s="34" t="s">
        <v>57</v>
      </c>
      <c r="I602" s="35"/>
      <c r="J602" s="34" t="s">
        <v>57</v>
      </c>
      <c r="K602" s="35"/>
      <c r="L602" s="34" t="s">
        <v>57</v>
      </c>
      <c r="M602" s="35"/>
      <c r="O602" s="1152"/>
      <c r="P602" s="1152"/>
      <c r="Q602" s="1161"/>
      <c r="R602" s="1152"/>
      <c r="S602" s="635" t="s">
        <v>643</v>
      </c>
      <c r="T602" s="635" t="s">
        <v>643</v>
      </c>
      <c r="U602" s="635" t="s">
        <v>643</v>
      </c>
      <c r="V602" s="635" t="s">
        <v>643</v>
      </c>
      <c r="W602" s="635" t="s">
        <v>643</v>
      </c>
      <c r="X602" s="635" t="s">
        <v>643</v>
      </c>
      <c r="Y602" s="635" t="s">
        <v>643</v>
      </c>
      <c r="Z602" s="635" t="s">
        <v>643</v>
      </c>
      <c r="AA602" s="635" t="s">
        <v>643</v>
      </c>
      <c r="AB602" s="635" t="s">
        <v>643</v>
      </c>
      <c r="AC602" s="635" t="s">
        <v>643</v>
      </c>
      <c r="AD602" s="635" t="s">
        <v>643</v>
      </c>
      <c r="AE602" s="635" t="s">
        <v>643</v>
      </c>
      <c r="AF602" s="635" t="s">
        <v>643</v>
      </c>
      <c r="AG602" s="635" t="s">
        <v>643</v>
      </c>
      <c r="AH602" s="635" t="s">
        <v>643</v>
      </c>
      <c r="AI602" s="635" t="s">
        <v>643</v>
      </c>
      <c r="AJ602" s="635" t="s">
        <v>643</v>
      </c>
      <c r="AK602" s="635" t="s">
        <v>643</v>
      </c>
      <c r="AL602" s="635" t="s">
        <v>643</v>
      </c>
      <c r="AM602" s="635" t="s">
        <v>643</v>
      </c>
      <c r="AN602" s="635" t="s">
        <v>643</v>
      </c>
      <c r="AO602" s="635" t="s">
        <v>643</v>
      </c>
      <c r="AP602" s="635" t="s">
        <v>643</v>
      </c>
      <c r="AQ602" s="635" t="s">
        <v>643</v>
      </c>
      <c r="AR602" s="635" t="s">
        <v>643</v>
      </c>
      <c r="AS602" s="635" t="s">
        <v>643</v>
      </c>
      <c r="AT602" s="635" t="s">
        <v>643</v>
      </c>
      <c r="AU602" s="635" t="s">
        <v>643</v>
      </c>
      <c r="AV602" s="635" t="s">
        <v>643</v>
      </c>
      <c r="AW602" s="635" t="s">
        <v>643</v>
      </c>
      <c r="AX602" s="635" t="s">
        <v>643</v>
      </c>
      <c r="AY602" s="635" t="s">
        <v>643</v>
      </c>
      <c r="AZ602" s="635" t="s">
        <v>643</v>
      </c>
      <c r="BA602" s="635" t="s">
        <v>643</v>
      </c>
      <c r="BB602" s="635" t="s">
        <v>643</v>
      </c>
      <c r="BC602" s="1179"/>
      <c r="BD602" s="1152"/>
      <c r="BE602" s="1181"/>
      <c r="BU602" s="50"/>
      <c r="BV602" s="50"/>
      <c r="BW602" s="50"/>
      <c r="CG602" s="50"/>
      <c r="CH602" s="50"/>
      <c r="CI602" s="50"/>
      <c r="DA602" s="34" t="str">
        <f>IF(DA601="grey","grey",IF(B602="","yellow",IF(COUNTIF($BG$6:$BG$39,B602)&gt;0,"","red")))</f>
        <v>grey</v>
      </c>
      <c r="DB602" s="35" t="str">
        <f ca="1">IF(DA601="grey","grey",IFERROR(IF(COUNTIF(INDIRECT(B602),SUBSTITUTE(C602,"*","~")),EU602,"red"),IF(AND(C602&lt;&gt;$BG$7,C602&lt;&gt;$BG$8,C602&lt;&gt;$BG$9,C602&lt;&gt;$BG$10,C602&lt;&gt;$BG$11,C602&lt;&gt;$BG$12,C602&lt;&gt;$BG$13),"grey",EU602)))</f>
        <v>grey</v>
      </c>
      <c r="DC602" s="34" t="str">
        <f>IF(DC601="grey","grey",IF(D602="","yellow",IF(COUNTIF($BG$6:$BG$39,D602)&gt;0,"","red")))</f>
        <v>grey</v>
      </c>
      <c r="DD602" s="35" t="str">
        <f ca="1">IF(DC601="grey","grey",IFERROR(IF(COUNTIF(INDIRECT(D602),SUBSTITUTE(E602,"*","~")),EW602,"red"),IF(AND(E602&lt;&gt;$BG$7,E602&lt;&gt;$BG$8,E602&lt;&gt;$BG$9,E602&lt;&gt;$BG$10,E602&lt;&gt;$BG$11,E602&lt;&gt;$BG$12,E602&lt;&gt;$BG$13),"grey",EW602)))</f>
        <v>grey</v>
      </c>
      <c r="DE602" s="34" t="str">
        <f>IF(DE601="grey","grey",IF(F602="","yellow",IF(COUNTIF($BG$6:$BG$39,F602)&gt;0,"","red")))</f>
        <v>grey</v>
      </c>
      <c r="DF602" s="35" t="str">
        <f ca="1">IF(DE601="grey","grey",IFERROR(IF(COUNTIF(INDIRECT(F602),SUBSTITUTE(G602,"*","~")),EY602,"red"),IF(AND(G602&lt;&gt;$BG$7,G602&lt;&gt;$BG$8,G602&lt;&gt;$BG$9,G602&lt;&gt;$BG$10,G602&lt;&gt;$BG$11,G602&lt;&gt;$BG$12,G602&lt;&gt;$BG$13),"grey",EY602)))</f>
        <v>grey</v>
      </c>
      <c r="DG602" s="34" t="str">
        <f>IF(DG601="grey","grey",IF(H602="","yellow",IF(COUNTIF($BG$6:$BG$39,H602)&gt;0,"","red")))</f>
        <v>grey</v>
      </c>
      <c r="DH602" s="35" t="str">
        <f ca="1">IF(DG601="grey","grey",IFERROR(IF(COUNTIF(INDIRECT(H602),SUBSTITUTE(I602,"*","~")),FA602,"red"),IF(AND(I602&lt;&gt;$BG$7,I602&lt;&gt;$BG$8,I602&lt;&gt;$BG$9,I602&lt;&gt;$BG$10,I602&lt;&gt;$BG$11,I602&lt;&gt;$BG$12,I602&lt;&gt;$BG$13),"grey",FA602)))</f>
        <v>grey</v>
      </c>
      <c r="DI602" s="34" t="str">
        <f>IF(DI601="grey","grey",IF(J602="","yellow",IF(COUNTIF($BG$6:$BG$39,J602)&gt;0,"","red")))</f>
        <v>grey</v>
      </c>
      <c r="DJ602" s="35" t="str">
        <f ca="1">IF(DI601="grey","grey",IFERROR(IF(COUNTIF(INDIRECT(J602),SUBSTITUTE(K602,"*","~")),FC602,"red"),IF(AND(K602&lt;&gt;$BG$7,K602&lt;&gt;$BG$8,K602&lt;&gt;$BG$9,K602&lt;&gt;$BG$10,K602&lt;&gt;$BG$11,K602&lt;&gt;$BG$12,K602&lt;&gt;$BG$13),"grey",FC602)))</f>
        <v>grey</v>
      </c>
      <c r="DK602" s="34" t="str">
        <f>IF(DK601="grey","grey",IF(L602="","yellow",IF(COUNTIF($BG$6:$BG$39,L602)&gt;0,"","red")))</f>
        <v>grey</v>
      </c>
      <c r="DL602" s="35" t="str">
        <f ca="1">IF(DK601="grey","grey",IFERROR(IF(COUNTIF(INDIRECT(L602),SUBSTITUTE(M602,"*","~")),FE602,"red"),IF(AND(M602&lt;&gt;$BG$7,M602&lt;&gt;$BG$8,M602&lt;&gt;$BG$9,M602&lt;&gt;$BG$10,M602&lt;&gt;$BG$11,M602&lt;&gt;$BG$12,M602&lt;&gt;$BG$13),"grey",FE602)))</f>
        <v>grey</v>
      </c>
      <c r="DM602" s="22" t="str">
        <f>IFERROR(INDEX(内線情報!$BL$5:$BL$41,MATCH(R602,内線情報!$AI$5:$AI$43,0),1),"")</f>
        <v/>
      </c>
      <c r="DS602" s="1141"/>
      <c r="DV602" s="34" t="str">
        <f>CONCATENATE(B602,C602)</f>
        <v>未使用</v>
      </c>
      <c r="DW602" s="35"/>
      <c r="DX602" s="34" t="str">
        <f>CONCATENATE(D602,E602)</f>
        <v>未使用</v>
      </c>
      <c r="DY602" s="35"/>
      <c r="DZ602" s="34" t="str">
        <f>CONCATENATE(F602,G602)</f>
        <v>未使用</v>
      </c>
      <c r="EA602" s="35"/>
      <c r="EB602" s="34" t="str">
        <f>CONCATENATE(H602,I602)</f>
        <v>未使用</v>
      </c>
      <c r="EC602" s="35"/>
      <c r="ED602" s="34" t="str">
        <f>CONCATENATE(J602,K602)</f>
        <v>未使用</v>
      </c>
      <c r="EE602" s="35"/>
      <c r="EF602" s="34" t="str">
        <f>CONCATENATE(L602,M602)</f>
        <v>未使用</v>
      </c>
      <c r="EG602" s="35"/>
      <c r="EH602" s="22">
        <f>COUNTIF($DV$6:$EG$34,DV602)</f>
        <v>18</v>
      </c>
      <c r="EJ602" s="22">
        <f>COUNTIF($DV$6:$EG$34,DX602)</f>
        <v>18</v>
      </c>
      <c r="EL602" s="22">
        <f>COUNTIF($DV$6:$EG$34,DZ602)</f>
        <v>18</v>
      </c>
      <c r="EN602" s="22">
        <f>COUNTIF($DV$6:$EG$34,EB602)</f>
        <v>18</v>
      </c>
      <c r="EP602" s="22">
        <f>COUNTIF($DV$6:$EG$34,ED602)</f>
        <v>18</v>
      </c>
      <c r="ER602" s="22">
        <f>COUNTIF($DV$6:$EG$34,EF602)</f>
        <v>18</v>
      </c>
      <c r="ET602" s="34" t="str">
        <f>IF(DV602="未使用","",IF(EH602&lt;2,"","red"))</f>
        <v/>
      </c>
      <c r="EU602" s="35" t="str">
        <f>IF(B602="ボックスキー","",IF(C602="","red",FS602))</f>
        <v>red</v>
      </c>
      <c r="EV602" s="34" t="str">
        <f>IF(DX602="未使用","",IF(EJ602&lt;2,"","red"))</f>
        <v/>
      </c>
      <c r="EW602" s="35" t="str">
        <f>IF(D602="ボックスキー","",IF(E602="","red",FU602))</f>
        <v>red</v>
      </c>
      <c r="EX602" s="34" t="str">
        <f>IF(DZ602="未使用","",IF(EL602&lt;2,"","red"))</f>
        <v/>
      </c>
      <c r="EY602" s="35" t="str">
        <f>IF(F602="ボックスキー","",IF(G602="","red",FW602))</f>
        <v>red</v>
      </c>
      <c r="EZ602" s="34" t="str">
        <f>IF(EB602="未使用","",IF(EN602&lt;2,"","red"))</f>
        <v/>
      </c>
      <c r="FA602" s="35" t="str">
        <f>IF(H602="ボックスキー","",IF(I602="","red",FY602))</f>
        <v>red</v>
      </c>
      <c r="FB602" s="34" t="str">
        <f>IF(ED602="未使用","",IF(EP602&lt;2,"","red"))</f>
        <v/>
      </c>
      <c r="FC602" s="35" t="str">
        <f>IF(J602="ボックスキー","",IF(K602="","red",GA602))</f>
        <v>red</v>
      </c>
      <c r="FD602" s="34" t="str">
        <f>IF(EF602="未使用","",IF(ER602&lt;2,"","red"))</f>
        <v/>
      </c>
      <c r="FE602" s="35" t="str">
        <f>IF(L602="ボックスキー","",IF(M602="","red",GC602))</f>
        <v>red</v>
      </c>
      <c r="FF602" s="419"/>
      <c r="FG602" s="419"/>
      <c r="FH602" s="419"/>
      <c r="FI602" s="419"/>
      <c r="FJ602" s="419"/>
      <c r="FK602" s="419"/>
      <c r="FL602" s="419"/>
      <c r="FM602" s="419"/>
      <c r="FN602" s="419"/>
      <c r="FO602" s="419"/>
      <c r="FP602" s="419"/>
      <c r="FQ602" s="419"/>
      <c r="FR602" s="34"/>
      <c r="FS602" s="35" t="str">
        <f>IF(B602=$FG$6,INDEX($FG$7:$FG$18,C602),IF(B602=$FH$6,INDEX($FH$7:$FH$12,C602),IF(B602=$FI$6,INDEX($FI$7:$FI$18,C602),IF(B602=$FJ$6,INDEX($FJ$7:$FJ$56,C602),"none"))))</f>
        <v>none</v>
      </c>
      <c r="FT602" s="34"/>
      <c r="FU602" s="35" t="str">
        <f>IF(D602=$FG$6,INDEX($FG$7:$FG$18,E602),IF(D602=$FH$6,INDEX($FH$7:$FH$12,E602),IF(D602=$FI$6,INDEX($FI$7:$FI$18,E602),IF(D602=$FJ$6,INDEX($FJ$7:$FJ$56,E602),"none"))))</f>
        <v>none</v>
      </c>
      <c r="FV602" s="34"/>
      <c r="FW602" s="35" t="str">
        <f>IF(F602=$FG$6,INDEX($FG$7:$FG$18,G602),IF(F602=$FH$6,INDEX($FH$7:$FH$12,G602),IF(F602=$FI$6,INDEX($FI$7:$FI$18,G602),IF(F602=$FJ$6,INDEX($FJ$7:$FJ$56,G602),"none"))))</f>
        <v>none</v>
      </c>
      <c r="FX602" s="34"/>
      <c r="FY602" s="35" t="str">
        <f>IF(H602=$FG$6,INDEX($FG$7:$FG$18,I602),IF(H602=$FH$6,INDEX($FH$7:$FH$12,I602),IF(H602=$FI$6,INDEX($FI$7:$FI$18,I602),IF(H602=$FJ$6,INDEX($FJ$7:$FJ$56,I602),"none"))))</f>
        <v>none</v>
      </c>
      <c r="FZ602" s="34"/>
      <c r="GA602" s="35" t="str">
        <f>IF(J602=$FG$6,INDEX($FG$7:$FG$18,K602),IF(J602=$FH$6,INDEX($FH$7:$FH$12,K602),IF(J602=$FI$6,INDEX($FI$7:$FI$18,K602),IF(J602=$FJ$6,INDEX($FJ$7:$FJ$56,K602),"none"))))</f>
        <v>none</v>
      </c>
      <c r="GB602" s="34"/>
      <c r="GC602" s="35" t="str">
        <f>IF(L602=$FG$6,INDEX($FG$7:$FG$18,M602),IF(L602=$FH$6,INDEX($FH$7:$FH$12,M602),IF(L602=$FI$6,INDEX($FI$7:$FI$18,M602),IF(L602=$FJ$6,INDEX($FJ$7:$FJ$56,M602),"none"))))</f>
        <v>none</v>
      </c>
      <c r="GE602" s="1152"/>
      <c r="GF602" s="1152"/>
      <c r="GG602" s="1161"/>
      <c r="GH602" s="1152"/>
      <c r="GI602" s="633" t="str">
        <f t="shared" ref="GI602:HR602" si="1610">IF(GI582="grey","grey",IF($GG601="grey","grey",IF(S602="","yellow",IF(COUNTIF($CW$6:$CW$7,S602)&gt;0,"","red"))))</f>
        <v>grey</v>
      </c>
      <c r="GJ602" s="633" t="str">
        <f t="shared" si="1610"/>
        <v>grey</v>
      </c>
      <c r="GK602" s="633" t="str">
        <f t="shared" si="1610"/>
        <v>grey</v>
      </c>
      <c r="GL602" s="633" t="str">
        <f t="shared" si="1610"/>
        <v>grey</v>
      </c>
      <c r="GM602" s="633" t="str">
        <f t="shared" si="1610"/>
        <v>grey</v>
      </c>
      <c r="GN602" s="633" t="str">
        <f t="shared" si="1610"/>
        <v>grey</v>
      </c>
      <c r="GO602" s="633" t="str">
        <f t="shared" si="1610"/>
        <v>grey</v>
      </c>
      <c r="GP602" s="633" t="str">
        <f t="shared" si="1610"/>
        <v>grey</v>
      </c>
      <c r="GQ602" s="633" t="str">
        <f t="shared" si="1610"/>
        <v>grey</v>
      </c>
      <c r="GR602" s="633" t="str">
        <f t="shared" si="1610"/>
        <v>grey</v>
      </c>
      <c r="GS602" s="633" t="str">
        <f t="shared" si="1610"/>
        <v>grey</v>
      </c>
      <c r="GT602" s="633" t="str">
        <f t="shared" si="1610"/>
        <v>grey</v>
      </c>
      <c r="GU602" s="633" t="str">
        <f t="shared" si="1610"/>
        <v>grey</v>
      </c>
      <c r="GV602" s="633" t="str">
        <f t="shared" si="1610"/>
        <v>grey</v>
      </c>
      <c r="GW602" s="633" t="str">
        <f t="shared" si="1610"/>
        <v>grey</v>
      </c>
      <c r="GX602" s="633" t="str">
        <f t="shared" si="1610"/>
        <v>grey</v>
      </c>
      <c r="GY602" s="633" t="str">
        <f t="shared" si="1610"/>
        <v>grey</v>
      </c>
      <c r="GZ602" s="633" t="str">
        <f t="shared" si="1610"/>
        <v>grey</v>
      </c>
      <c r="HA602" s="633" t="str">
        <f t="shared" si="1610"/>
        <v>grey</v>
      </c>
      <c r="HB602" s="633" t="str">
        <f t="shared" si="1610"/>
        <v>grey</v>
      </c>
      <c r="HC602" s="633" t="str">
        <f t="shared" si="1610"/>
        <v>grey</v>
      </c>
      <c r="HD602" s="633" t="str">
        <f t="shared" si="1610"/>
        <v>grey</v>
      </c>
      <c r="HE602" s="633" t="str">
        <f t="shared" si="1610"/>
        <v>grey</v>
      </c>
      <c r="HF602" s="633" t="str">
        <f t="shared" si="1610"/>
        <v>grey</v>
      </c>
      <c r="HG602" s="633" t="str">
        <f t="shared" si="1610"/>
        <v>grey</v>
      </c>
      <c r="HH602" s="633" t="str">
        <f t="shared" si="1610"/>
        <v>grey</v>
      </c>
      <c r="HI602" s="633" t="str">
        <f t="shared" si="1610"/>
        <v>grey</v>
      </c>
      <c r="HJ602" s="633" t="str">
        <f t="shared" si="1610"/>
        <v>grey</v>
      </c>
      <c r="HK602" s="633" t="str">
        <f t="shared" si="1610"/>
        <v>grey</v>
      </c>
      <c r="HL602" s="633" t="str">
        <f t="shared" si="1610"/>
        <v>grey</v>
      </c>
      <c r="HM602" s="633" t="str">
        <f t="shared" si="1610"/>
        <v>grey</v>
      </c>
      <c r="HN602" s="633" t="str">
        <f t="shared" si="1610"/>
        <v>grey</v>
      </c>
      <c r="HO602" s="633" t="str">
        <f t="shared" si="1610"/>
        <v>grey</v>
      </c>
      <c r="HP602" s="633" t="str">
        <f t="shared" si="1610"/>
        <v>grey</v>
      </c>
      <c r="HQ602" s="633" t="str">
        <f t="shared" si="1610"/>
        <v>grey</v>
      </c>
      <c r="HR602" s="633" t="str">
        <f t="shared" si="1610"/>
        <v>grey</v>
      </c>
      <c r="HS602" s="1163"/>
      <c r="HT602" s="1152"/>
      <c r="HU602" s="1161"/>
    </row>
    <row r="603" spans="2:229">
      <c r="B603" s="1175" t="str">
        <f>IFERROR(INDEX($DV:$DV,ROW()),"")&amp;""</f>
        <v/>
      </c>
      <c r="C603" s="1176"/>
      <c r="D603" s="1177" t="str">
        <f>IFERROR(INDEX($DX:$DX,ROW()),"")&amp;""</f>
        <v/>
      </c>
      <c r="E603" s="1176"/>
      <c r="F603" s="1175" t="str">
        <f>IFERROR(INDEX($DZ:$DZ,ROW()),"")&amp;""</f>
        <v/>
      </c>
      <c r="G603" s="1176"/>
      <c r="H603" s="1175" t="str">
        <f>IFERROR(INDEX($EB:$EB,ROW()),"")&amp;""</f>
        <v/>
      </c>
      <c r="I603" s="1176"/>
      <c r="J603" s="1175" t="str">
        <f>IFERROR(INDEX($ED:$ED,ROW()),"")&amp;""</f>
        <v/>
      </c>
      <c r="K603" s="1176"/>
      <c r="L603" s="1175" t="str">
        <f>IFERROR(INDEX($EF:$EF,ROW()),"")&amp;""</f>
        <v/>
      </c>
      <c r="M603" s="1176"/>
      <c r="O603" s="1151">
        <v>10</v>
      </c>
      <c r="P603" s="1151" t="str">
        <f>IFERROR(INDEX(内線情報!$C$5:$C$54,MATCH($Q603,内線情報!$B$5:$B$54,0)),"")&amp;""</f>
        <v/>
      </c>
      <c r="Q603" s="1160"/>
      <c r="R603" s="1151" t="str">
        <f>IFERROR(INDEX(内線情報!$D$5:$D$54,MATCH($Q603,内線情報!$B$5:$B$54,0)),"")&amp;""</f>
        <v/>
      </c>
      <c r="S603" s="634" t="s">
        <v>643</v>
      </c>
      <c r="T603" s="634" t="s">
        <v>643</v>
      </c>
      <c r="U603" s="634" t="s">
        <v>643</v>
      </c>
      <c r="V603" s="634" t="s">
        <v>643</v>
      </c>
      <c r="W603" s="634" t="s">
        <v>643</v>
      </c>
      <c r="X603" s="634" t="s">
        <v>643</v>
      </c>
      <c r="Y603" s="634" t="s">
        <v>643</v>
      </c>
      <c r="Z603" s="634" t="s">
        <v>643</v>
      </c>
      <c r="AA603" s="634" t="s">
        <v>643</v>
      </c>
      <c r="AB603" s="634" t="s">
        <v>643</v>
      </c>
      <c r="AC603" s="634" t="s">
        <v>643</v>
      </c>
      <c r="AD603" s="634" t="s">
        <v>643</v>
      </c>
      <c r="AE603" s="634" t="s">
        <v>643</v>
      </c>
      <c r="AF603" s="634" t="s">
        <v>643</v>
      </c>
      <c r="AG603" s="634" t="s">
        <v>643</v>
      </c>
      <c r="AH603" s="634" t="s">
        <v>643</v>
      </c>
      <c r="AI603" s="634" t="s">
        <v>643</v>
      </c>
      <c r="AJ603" s="634" t="s">
        <v>643</v>
      </c>
      <c r="AK603" s="634" t="s">
        <v>643</v>
      </c>
      <c r="AL603" s="634" t="s">
        <v>643</v>
      </c>
      <c r="AM603" s="634" t="s">
        <v>643</v>
      </c>
      <c r="AN603" s="634" t="s">
        <v>643</v>
      </c>
      <c r="AO603" s="634" t="s">
        <v>643</v>
      </c>
      <c r="AP603" s="634" t="s">
        <v>643</v>
      </c>
      <c r="AQ603" s="634" t="s">
        <v>643</v>
      </c>
      <c r="AR603" s="634" t="s">
        <v>643</v>
      </c>
      <c r="AS603" s="634" t="s">
        <v>643</v>
      </c>
      <c r="AT603" s="634" t="s">
        <v>643</v>
      </c>
      <c r="AU603" s="634" t="s">
        <v>643</v>
      </c>
      <c r="AV603" s="634" t="s">
        <v>643</v>
      </c>
      <c r="AW603" s="634" t="s">
        <v>643</v>
      </c>
      <c r="AX603" s="634" t="s">
        <v>643</v>
      </c>
      <c r="AY603" s="634" t="s">
        <v>643</v>
      </c>
      <c r="AZ603" s="634" t="s">
        <v>643</v>
      </c>
      <c r="BA603" s="634" t="s">
        <v>643</v>
      </c>
      <c r="BB603" s="634" t="s">
        <v>643</v>
      </c>
      <c r="BC603" s="1178" t="s">
        <v>643</v>
      </c>
      <c r="BD603" s="1151" t="str">
        <f>IFERROR(IF(Q603="","",IF(ISBLANK(INDEX(内線情報!$G$5:$G$54,Q603)),1,DS603)),"")&amp;""</f>
        <v/>
      </c>
      <c r="BE603" s="1180"/>
      <c r="BP603" s="50" t="e">
        <f>INDEX(番号!$CA$5:$CB$44,C602,2)</f>
        <v>#VALUE!</v>
      </c>
      <c r="BQ603" s="50" t="str">
        <f>IF(C602="","",IF(BP603="",INDEX(番号!$CA$44:$CB601,C602,2),BP603))</f>
        <v/>
      </c>
      <c r="BR603" s="50" t="e">
        <f>INDEX(番号!$CC$5:$CE$52,C602,3)</f>
        <v>#VALUE!</v>
      </c>
      <c r="BS603" s="50" t="str">
        <f>IF(C602="","",IF(BR603="0",INDEX(番号!$CC$5:$CE$52,C602,2),BR603))&amp;""</f>
        <v/>
      </c>
      <c r="BT603" s="50" t="e">
        <f>INDEX(番号!$CA$5:$CB$44,E602,2)</f>
        <v>#VALUE!</v>
      </c>
      <c r="BU603" s="50" t="str">
        <f>IF(E602="","",IF(BT603="",INDEX(番号!$CA$44:$CB601,E602,2),BT603))&amp;""</f>
        <v/>
      </c>
      <c r="BV603" s="50" t="e">
        <f>INDEX(番号!$CC$5:$CE$52,E602,3)</f>
        <v>#VALUE!</v>
      </c>
      <c r="BW603" s="50" t="str">
        <f>IF(E602="","",IF(BV603="0",INDEX(番号!$CC$5:$CE$52,E602,2),BV603))&amp;""</f>
        <v/>
      </c>
      <c r="BX603" s="50" t="e">
        <f>INDEX(番号!$CA$5:$CB$44,G602,2)</f>
        <v>#VALUE!</v>
      </c>
      <c r="BY603" s="50" t="str">
        <f>IF(G602="","",IF(BX603="",INDEX(番号!$CA$44:$CB601,G602,2),BX603))&amp;""</f>
        <v/>
      </c>
      <c r="BZ603" s="50" t="e">
        <f>INDEX(番号!$CC$5:$CE$52,G602,3)</f>
        <v>#VALUE!</v>
      </c>
      <c r="CA603" s="50" t="str">
        <f>IF(G602="","",IF(BZ603="0",INDEX(番号!$CC$5:$CE$52,G602,2),BZ603))&amp;""</f>
        <v/>
      </c>
      <c r="CB603" s="50" t="e">
        <f>INDEX(番号!$CA$5:$CB$44,I602,2)</f>
        <v>#VALUE!</v>
      </c>
      <c r="CC603" s="50" t="str">
        <f>IF(I602="","",IF(CB603="",INDEX(番号!$CA$44:$CB601,I602,2),CB603))&amp;""</f>
        <v/>
      </c>
      <c r="CD603" s="50" t="e">
        <f>INDEX(番号!$CC$5:$CE$52,I602,3)</f>
        <v>#VALUE!</v>
      </c>
      <c r="CE603" s="50" t="str">
        <f>IF(I602="","",IF(CD603="0",INDEX(番号!$CC$5:$CE$52,I602,2),CD603))&amp;""</f>
        <v/>
      </c>
      <c r="CF603" s="50" t="e">
        <f>INDEX(番号!$CA$5:$CB$44,K602,2)</f>
        <v>#VALUE!</v>
      </c>
      <c r="CG603" s="50" t="str">
        <f>IF(K602="","",IF(CF603="",INDEX(番号!$CA$5:$CB$44,K602,1),CF603))&amp;""</f>
        <v/>
      </c>
      <c r="CH603" s="50" t="e">
        <f>INDEX(番号!$CC$5:$CE$52,K602,3)</f>
        <v>#VALUE!</v>
      </c>
      <c r="CI603" s="50" t="str">
        <f>IF(K602="","",IF(CH603="0",INDEX(番号!$CC$5:$CE$52,K602,2),CH603))&amp;""</f>
        <v/>
      </c>
      <c r="CJ603" s="50" t="e">
        <f>INDEX(番号!$CA$5:$CB$44,M602,2)</f>
        <v>#VALUE!</v>
      </c>
      <c r="CK603" s="50" t="str">
        <f>IF(M602="","",IF(CJ603="",INDEX(番号!$CA$5:$CB$44,M602,1),CJ603))&amp;""</f>
        <v/>
      </c>
      <c r="CL603" s="50" t="e">
        <f>INDEX(番号!$CC$5:$CE$52,M602,3)</f>
        <v>#VALUE!</v>
      </c>
      <c r="CM603" s="50" t="str">
        <f>IF(M602="","",IF(CL603="0",INDEX(番号!$CC$5:$CE$52,M602,2),CL603))&amp;""</f>
        <v/>
      </c>
      <c r="DA603" s="1153" t="str">
        <f>IF(DA601="grey","grey","")</f>
        <v>grey</v>
      </c>
      <c r="DB603" s="1154"/>
      <c r="DC603" s="1153" t="str">
        <f>IF(DC601="grey","grey","")</f>
        <v>grey</v>
      </c>
      <c r="DD603" s="1154"/>
      <c r="DE603" s="1153" t="str">
        <f>IF(DE601="grey","grey","")</f>
        <v>grey</v>
      </c>
      <c r="DF603" s="1154"/>
      <c r="DG603" s="1153" t="str">
        <f>IF(DG601="grey","grey","")</f>
        <v>grey</v>
      </c>
      <c r="DH603" s="1154"/>
      <c r="DI603" s="1153" t="str">
        <f>IF(DI601="grey","grey","")</f>
        <v>grey</v>
      </c>
      <c r="DJ603" s="1154"/>
      <c r="DK603" s="1153" t="str">
        <f>IF(DK601="grey","grey","")</f>
        <v>grey</v>
      </c>
      <c r="DL603" s="1154"/>
      <c r="DM603" s="22" t="str">
        <f>IFERROR(INDEX(内線情報!$BL$5:$BL$41,MATCH(R603,内線情報!$AI$5:$AI$43,0),1),"")</f>
        <v/>
      </c>
      <c r="DS603" s="1141" t="e">
        <f>INDEX(内線情報!$G$5:$G$54,MATCH(Q603,DK,0))</f>
        <v>#N/A</v>
      </c>
      <c r="DV603" s="1153" t="str">
        <f>IF(B602="DK",BQ603,IF(B602="NK",BS603,""))</f>
        <v/>
      </c>
      <c r="DW603" s="1154"/>
      <c r="DX603" s="1155" t="str">
        <f>IF(D602="DK",BU603,IF(D602="NK",BW603,""))</f>
        <v/>
      </c>
      <c r="DY603" s="1156"/>
      <c r="DZ603" s="1155" t="str">
        <f>IF(F602="DK",BY603,IF(F602="NK",CA603,""))</f>
        <v/>
      </c>
      <c r="EA603" s="1156"/>
      <c r="EB603" s="1155" t="str">
        <f>IF(H602="DK",CC603,IF(H602="NK",CE603,""))</f>
        <v/>
      </c>
      <c r="EC603" s="1156"/>
      <c r="ED603" s="1155" t="str">
        <f>IF(J602="DK",CG603,IF(J602="NK",CI603,""))</f>
        <v/>
      </c>
      <c r="EE603" s="1156"/>
      <c r="EF603" s="1155" t="str">
        <f>IF(L602="DK",CK603,IF(L602="NK",CM603,""))</f>
        <v/>
      </c>
      <c r="EG603" s="1156"/>
      <c r="ET603" s="1153"/>
      <c r="EU603" s="1154"/>
      <c r="EV603" s="1153"/>
      <c r="EW603" s="1154"/>
      <c r="EX603" s="1153"/>
      <c r="EY603" s="1154"/>
      <c r="EZ603" s="1153"/>
      <c r="FA603" s="1154"/>
      <c r="FB603" s="1153"/>
      <c r="FC603" s="1154"/>
      <c r="FD603" s="1153"/>
      <c r="FE603" s="1154"/>
      <c r="FF603" s="411"/>
      <c r="FG603" s="411"/>
      <c r="FH603" s="411"/>
      <c r="FI603" s="411"/>
      <c r="FJ603" s="411"/>
      <c r="FK603" s="411"/>
      <c r="FL603" s="411"/>
      <c r="FM603" s="411"/>
      <c r="FN603" s="411"/>
      <c r="FO603" s="411"/>
      <c r="FP603" s="411"/>
      <c r="FQ603" s="411"/>
      <c r="FR603" s="1153"/>
      <c r="FS603" s="1154"/>
      <c r="FT603" s="1153"/>
      <c r="FU603" s="1154"/>
      <c r="FV603" s="1153"/>
      <c r="FW603" s="1154"/>
      <c r="FX603" s="1153"/>
      <c r="FY603" s="1154"/>
      <c r="FZ603" s="1153"/>
      <c r="GA603" s="1154"/>
      <c r="GB603" s="1153"/>
      <c r="GC603" s="1154"/>
      <c r="GE603" s="1151" t="str">
        <f>IF($GF603="grey","grey","")</f>
        <v>grey</v>
      </c>
      <c r="GF603" s="1151" t="str">
        <f>IF($GG603="grey","grey","")</f>
        <v>grey</v>
      </c>
      <c r="GG603" s="1160" t="str">
        <f>IF(Q603="","grey",IF(COUNTIF(Q:Q,Q603)&gt;1,"red",IF(COUNTIF(_DK,Q603)&gt;0,"","red")))</f>
        <v>grey</v>
      </c>
      <c r="GH603" s="1151" t="str">
        <f>IF($GF603="grey","grey","")</f>
        <v>grey</v>
      </c>
      <c r="GI603" s="633" t="str">
        <f t="shared" ref="GI603:HR603" si="1611">IF(GI582="grey","grey",IF($GG603="grey","grey",IF(S603="","yellow",IF(COUNTIF($CT$6:$CT$21,S603)&gt;0,"","red"))))</f>
        <v>grey</v>
      </c>
      <c r="GJ603" s="633" t="str">
        <f t="shared" si="1611"/>
        <v>grey</v>
      </c>
      <c r="GK603" s="633" t="str">
        <f t="shared" si="1611"/>
        <v>grey</v>
      </c>
      <c r="GL603" s="633" t="str">
        <f t="shared" si="1611"/>
        <v>grey</v>
      </c>
      <c r="GM603" s="633" t="str">
        <f t="shared" si="1611"/>
        <v>grey</v>
      </c>
      <c r="GN603" s="633" t="str">
        <f t="shared" si="1611"/>
        <v>grey</v>
      </c>
      <c r="GO603" s="633" t="str">
        <f t="shared" si="1611"/>
        <v>grey</v>
      </c>
      <c r="GP603" s="633" t="str">
        <f t="shared" si="1611"/>
        <v>grey</v>
      </c>
      <c r="GQ603" s="633" t="str">
        <f t="shared" si="1611"/>
        <v>grey</v>
      </c>
      <c r="GR603" s="633" t="str">
        <f t="shared" si="1611"/>
        <v>grey</v>
      </c>
      <c r="GS603" s="633" t="str">
        <f t="shared" si="1611"/>
        <v>grey</v>
      </c>
      <c r="GT603" s="633" t="str">
        <f t="shared" si="1611"/>
        <v>grey</v>
      </c>
      <c r="GU603" s="633" t="str">
        <f t="shared" si="1611"/>
        <v>grey</v>
      </c>
      <c r="GV603" s="633" t="str">
        <f t="shared" si="1611"/>
        <v>grey</v>
      </c>
      <c r="GW603" s="633" t="str">
        <f t="shared" si="1611"/>
        <v>grey</v>
      </c>
      <c r="GX603" s="633" t="str">
        <f t="shared" si="1611"/>
        <v>grey</v>
      </c>
      <c r="GY603" s="633" t="str">
        <f t="shared" si="1611"/>
        <v>grey</v>
      </c>
      <c r="GZ603" s="633" t="str">
        <f t="shared" si="1611"/>
        <v>grey</v>
      </c>
      <c r="HA603" s="633" t="str">
        <f t="shared" si="1611"/>
        <v>grey</v>
      </c>
      <c r="HB603" s="633" t="str">
        <f t="shared" si="1611"/>
        <v>grey</v>
      </c>
      <c r="HC603" s="633" t="str">
        <f t="shared" si="1611"/>
        <v>grey</v>
      </c>
      <c r="HD603" s="633" t="str">
        <f t="shared" si="1611"/>
        <v>grey</v>
      </c>
      <c r="HE603" s="633" t="str">
        <f t="shared" si="1611"/>
        <v>grey</v>
      </c>
      <c r="HF603" s="633" t="str">
        <f t="shared" si="1611"/>
        <v>grey</v>
      </c>
      <c r="HG603" s="633" t="str">
        <f t="shared" si="1611"/>
        <v>grey</v>
      </c>
      <c r="HH603" s="633" t="str">
        <f t="shared" si="1611"/>
        <v>grey</v>
      </c>
      <c r="HI603" s="633" t="str">
        <f t="shared" si="1611"/>
        <v>grey</v>
      </c>
      <c r="HJ603" s="633" t="str">
        <f t="shared" si="1611"/>
        <v>grey</v>
      </c>
      <c r="HK603" s="633" t="str">
        <f t="shared" si="1611"/>
        <v>grey</v>
      </c>
      <c r="HL603" s="633" t="str">
        <f t="shared" si="1611"/>
        <v>grey</v>
      </c>
      <c r="HM603" s="633" t="str">
        <f t="shared" si="1611"/>
        <v>grey</v>
      </c>
      <c r="HN603" s="633" t="str">
        <f t="shared" si="1611"/>
        <v>grey</v>
      </c>
      <c r="HO603" s="633" t="str">
        <f t="shared" si="1611"/>
        <v>grey</v>
      </c>
      <c r="HP603" s="633" t="str">
        <f t="shared" si="1611"/>
        <v>grey</v>
      </c>
      <c r="HQ603" s="633" t="str">
        <f t="shared" si="1611"/>
        <v>grey</v>
      </c>
      <c r="HR603" s="633" t="str">
        <f t="shared" si="1611"/>
        <v>grey</v>
      </c>
      <c r="HS603" s="1162" t="str">
        <f t="shared" ref="HS603" si="1612">IF($GG603="grey","grey",IF(BC603="","",IF(COUNTIF($CV$6:$CV$7,BC603)&gt;0,"","red")))</f>
        <v>grey</v>
      </c>
      <c r="HT603" s="1151" t="str">
        <f t="shared" ref="HT603:HU603" si="1613">IF($GG603="grey","grey","")</f>
        <v>grey</v>
      </c>
      <c r="HU603" s="1160" t="str">
        <f t="shared" si="1613"/>
        <v>grey</v>
      </c>
    </row>
    <row r="604" spans="2:229">
      <c r="B604" s="1175" t="str">
        <f>IFERROR(INDEX($DV:$DV,ROW()),"")&amp;""</f>
        <v/>
      </c>
      <c r="C604" s="1176"/>
      <c r="D604" s="1177" t="str">
        <f>IFERROR(INDEX($DX:$DX,ROW()),"")&amp;""</f>
        <v/>
      </c>
      <c r="E604" s="1176"/>
      <c r="F604" s="1175" t="str">
        <f>IFERROR(INDEX($DZ:$DZ,ROW()),"")&amp;""</f>
        <v/>
      </c>
      <c r="G604" s="1176"/>
      <c r="H604" s="1175" t="str">
        <f>IFERROR(INDEX($EB:$EB,ROW()),"")&amp;""</f>
        <v/>
      </c>
      <c r="I604" s="1176"/>
      <c r="J604" s="1175" t="str">
        <f>IFERROR(INDEX($ED:$ED,ROW()),"")&amp;""</f>
        <v/>
      </c>
      <c r="K604" s="1176"/>
      <c r="L604" s="1175" t="str">
        <f>IFERROR(INDEX($EF:$EF,ROW()),"")&amp;""</f>
        <v/>
      </c>
      <c r="M604" s="1176"/>
      <c r="O604" s="1152"/>
      <c r="P604" s="1152"/>
      <c r="Q604" s="1161"/>
      <c r="R604" s="1152"/>
      <c r="S604" s="635" t="s">
        <v>643</v>
      </c>
      <c r="T604" s="635" t="s">
        <v>643</v>
      </c>
      <c r="U604" s="635" t="s">
        <v>643</v>
      </c>
      <c r="V604" s="635" t="s">
        <v>643</v>
      </c>
      <c r="W604" s="635" t="s">
        <v>643</v>
      </c>
      <c r="X604" s="635" t="s">
        <v>643</v>
      </c>
      <c r="Y604" s="635" t="s">
        <v>643</v>
      </c>
      <c r="Z604" s="635" t="s">
        <v>643</v>
      </c>
      <c r="AA604" s="635" t="s">
        <v>643</v>
      </c>
      <c r="AB604" s="635" t="s">
        <v>643</v>
      </c>
      <c r="AC604" s="635" t="s">
        <v>643</v>
      </c>
      <c r="AD604" s="635" t="s">
        <v>643</v>
      </c>
      <c r="AE604" s="635" t="s">
        <v>643</v>
      </c>
      <c r="AF604" s="635" t="s">
        <v>643</v>
      </c>
      <c r="AG604" s="635" t="s">
        <v>643</v>
      </c>
      <c r="AH604" s="635" t="s">
        <v>643</v>
      </c>
      <c r="AI604" s="635" t="s">
        <v>643</v>
      </c>
      <c r="AJ604" s="635" t="s">
        <v>643</v>
      </c>
      <c r="AK604" s="635" t="s">
        <v>643</v>
      </c>
      <c r="AL604" s="635" t="s">
        <v>643</v>
      </c>
      <c r="AM604" s="635" t="s">
        <v>643</v>
      </c>
      <c r="AN604" s="635" t="s">
        <v>643</v>
      </c>
      <c r="AO604" s="635" t="s">
        <v>643</v>
      </c>
      <c r="AP604" s="635" t="s">
        <v>643</v>
      </c>
      <c r="AQ604" s="635" t="s">
        <v>643</v>
      </c>
      <c r="AR604" s="635" t="s">
        <v>643</v>
      </c>
      <c r="AS604" s="635" t="s">
        <v>643</v>
      </c>
      <c r="AT604" s="635" t="s">
        <v>643</v>
      </c>
      <c r="AU604" s="635" t="s">
        <v>643</v>
      </c>
      <c r="AV604" s="635" t="s">
        <v>643</v>
      </c>
      <c r="AW604" s="635" t="s">
        <v>643</v>
      </c>
      <c r="AX604" s="635" t="s">
        <v>643</v>
      </c>
      <c r="AY604" s="635" t="s">
        <v>643</v>
      </c>
      <c r="AZ604" s="635" t="s">
        <v>643</v>
      </c>
      <c r="BA604" s="635" t="s">
        <v>643</v>
      </c>
      <c r="BB604" s="635" t="s">
        <v>643</v>
      </c>
      <c r="BC604" s="1179"/>
      <c r="BD604" s="1152"/>
      <c r="BE604" s="1181"/>
      <c r="BP604" s="50" t="s">
        <v>585</v>
      </c>
      <c r="BQ604" s="50" t="str">
        <f>IF(C602="","",INDEX(外線情報!$K$5:$K$16,C602,1))&amp;""</f>
        <v/>
      </c>
      <c r="BR604" s="50" t="s">
        <v>417</v>
      </c>
      <c r="BS604" s="50" t="str">
        <f>IF(C602="","",INDEX(NK･NKG!$CG$5:$CG$52,C602,1))&amp;""</f>
        <v/>
      </c>
      <c r="BT604" s="50" t="s">
        <v>585</v>
      </c>
      <c r="BU604" s="50" t="str">
        <f>IF(E602="","",INDEX(外線情報!$K$5:$K$16,E602,1))&amp;""</f>
        <v/>
      </c>
      <c r="BV604" s="50" t="s">
        <v>417</v>
      </c>
      <c r="BW604" s="50" t="str">
        <f>IF(E602="","",INDEX(NK･NKG!$CG$5:$CG$52,E602,1))&amp;""</f>
        <v/>
      </c>
      <c r="BX604" s="50" t="s">
        <v>585</v>
      </c>
      <c r="BY604" s="50" t="str">
        <f>IF(G602="","",INDEX(外線情報!$K$5:$K$16,G602,1))&amp;""</f>
        <v/>
      </c>
      <c r="BZ604" s="50" t="s">
        <v>417</v>
      </c>
      <c r="CA604" s="50" t="str">
        <f>IF(G602="","",INDEX(NK･NKG!$CG$5:$CG$52,G602,1))&amp;""</f>
        <v/>
      </c>
      <c r="CB604" s="50" t="s">
        <v>585</v>
      </c>
      <c r="CC604" s="50" t="str">
        <f>IF(I602="","",INDEX(外線情報!$K$5:$K$16,I602,1))&amp;""</f>
        <v/>
      </c>
      <c r="CD604" s="50" t="s">
        <v>417</v>
      </c>
      <c r="CE604" s="50" t="str">
        <f>IF(I602="","",INDEX(NK･NKG!$CG$5:$CG$52,I602,1))&amp;""</f>
        <v/>
      </c>
      <c r="CF604" s="50" t="s">
        <v>585</v>
      </c>
      <c r="CG604" s="50" t="str">
        <f>IF(K602="","",INDEX(外線情報!$K$5:$K$16,K602,1))&amp;""</f>
        <v/>
      </c>
      <c r="CH604" s="50" t="s">
        <v>417</v>
      </c>
      <c r="CI604" s="50" t="str">
        <f>IF(K602="","",INDEX(NK･NKG!$CG$5:$CG$52,K602,1))&amp;""</f>
        <v/>
      </c>
      <c r="CJ604" s="50" t="s">
        <v>585</v>
      </c>
      <c r="CK604" s="50" t="str">
        <f>IF(M602="","",INDEX(外線情報!$K$5:$K$16,M602,1))&amp;""</f>
        <v/>
      </c>
      <c r="CL604" s="50" t="s">
        <v>417</v>
      </c>
      <c r="CM604" s="50" t="str">
        <f>IF(M602="","",INDEX(NK･NKG!$CG$5:$CG$52,M602,1))&amp;""</f>
        <v/>
      </c>
      <c r="DA604" s="1153" t="str">
        <f t="shared" ref="DA604" si="1614">IF(DA601="grey","grey","")</f>
        <v>grey</v>
      </c>
      <c r="DB604" s="1154"/>
      <c r="DC604" s="1153" t="str">
        <f t="shared" ref="DC604" si="1615">IF(DC601="grey","grey","")</f>
        <v>grey</v>
      </c>
      <c r="DD604" s="1154"/>
      <c r="DE604" s="1153" t="str">
        <f t="shared" ref="DE604" si="1616">IF(DE601="grey","grey","")</f>
        <v>grey</v>
      </c>
      <c r="DF604" s="1154"/>
      <c r="DG604" s="1153" t="str">
        <f t="shared" ref="DG604" si="1617">IF(DG601="grey","grey","")</f>
        <v>grey</v>
      </c>
      <c r="DH604" s="1154"/>
      <c r="DI604" s="1153" t="str">
        <f t="shared" ref="DI604" si="1618">IF(DI601="grey","grey","")</f>
        <v>grey</v>
      </c>
      <c r="DJ604" s="1154"/>
      <c r="DK604" s="1153" t="str">
        <f t="shared" ref="DK604" si="1619">IF(DK601="grey","grey","")</f>
        <v>grey</v>
      </c>
      <c r="DL604" s="1154"/>
      <c r="DM604" s="22" t="str">
        <f>IFERROR(INDEX(内線情報!$BL$5:$BL$41,MATCH(R604,内線情報!$AI$5:$AI$43,0),1),"")</f>
        <v/>
      </c>
      <c r="DS604" s="1141"/>
      <c r="DV604" s="1153" t="str">
        <f>IF(B602="IK",BQ604,IF(B602="NK",BS604,""))</f>
        <v/>
      </c>
      <c r="DW604" s="1154"/>
      <c r="DX604" s="1155" t="str">
        <f>IF(D602="IK",BU604,IF(D602="NK",BW604,""))</f>
        <v/>
      </c>
      <c r="DY604" s="1156"/>
      <c r="DZ604" s="1155" t="str">
        <f>IF(F602="IK",BY604,IF(F602="NK",CA604,""))</f>
        <v/>
      </c>
      <c r="EA604" s="1156"/>
      <c r="EB604" s="1155" t="str">
        <f>IF(H602="IK",CC604,IF(H602="NK",CE604,""))</f>
        <v/>
      </c>
      <c r="EC604" s="1156"/>
      <c r="ED604" s="1155" t="str">
        <f>IF(J602="IK",CG604,IF(J602="NK",CI604,""))</f>
        <v/>
      </c>
      <c r="EE604" s="1156"/>
      <c r="EF604" s="1155" t="str">
        <f>IF(L602="IK",CK604,IF(L602="NK",CM604,""))</f>
        <v/>
      </c>
      <c r="EG604" s="1156"/>
      <c r="ET604" s="1153"/>
      <c r="EU604" s="1154"/>
      <c r="EV604" s="1153"/>
      <c r="EW604" s="1154"/>
      <c r="EX604" s="1153"/>
      <c r="EY604" s="1154"/>
      <c r="EZ604" s="1153"/>
      <c r="FA604" s="1154"/>
      <c r="FB604" s="1153"/>
      <c r="FC604" s="1154"/>
      <c r="FD604" s="1153"/>
      <c r="FE604" s="1154"/>
      <c r="FF604" s="411"/>
      <c r="FG604" s="411"/>
      <c r="FH604" s="411"/>
      <c r="FI604" s="411"/>
      <c r="FJ604" s="411"/>
      <c r="FK604" s="411"/>
      <c r="FL604" s="411"/>
      <c r="FM604" s="411"/>
      <c r="FN604" s="411"/>
      <c r="FO604" s="411"/>
      <c r="FP604" s="411"/>
      <c r="FQ604" s="411"/>
      <c r="FR604" s="1153"/>
      <c r="FS604" s="1154"/>
      <c r="FT604" s="1153"/>
      <c r="FU604" s="1154"/>
      <c r="FV604" s="1153"/>
      <c r="FW604" s="1154"/>
      <c r="FX604" s="1153"/>
      <c r="FY604" s="1154"/>
      <c r="FZ604" s="1153"/>
      <c r="GA604" s="1154"/>
      <c r="GB604" s="1153"/>
      <c r="GC604" s="1154"/>
      <c r="GE604" s="1152"/>
      <c r="GF604" s="1152"/>
      <c r="GG604" s="1161"/>
      <c r="GH604" s="1152"/>
      <c r="GI604" s="633" t="str">
        <f t="shared" ref="GI604:HR604" si="1620">IF(GI582="grey","grey",IF($GG603="grey","grey",IF(S604="","yellow",IF(COUNTIF($CW$6:$CW$7,S604)&gt;0,"","red"))))</f>
        <v>grey</v>
      </c>
      <c r="GJ604" s="633" t="str">
        <f t="shared" si="1620"/>
        <v>grey</v>
      </c>
      <c r="GK604" s="633" t="str">
        <f t="shared" si="1620"/>
        <v>grey</v>
      </c>
      <c r="GL604" s="633" t="str">
        <f t="shared" si="1620"/>
        <v>grey</v>
      </c>
      <c r="GM604" s="633" t="str">
        <f t="shared" si="1620"/>
        <v>grey</v>
      </c>
      <c r="GN604" s="633" t="str">
        <f t="shared" si="1620"/>
        <v>grey</v>
      </c>
      <c r="GO604" s="633" t="str">
        <f t="shared" si="1620"/>
        <v>grey</v>
      </c>
      <c r="GP604" s="633" t="str">
        <f t="shared" si="1620"/>
        <v>grey</v>
      </c>
      <c r="GQ604" s="633" t="str">
        <f t="shared" si="1620"/>
        <v>grey</v>
      </c>
      <c r="GR604" s="633" t="str">
        <f t="shared" si="1620"/>
        <v>grey</v>
      </c>
      <c r="GS604" s="633" t="str">
        <f t="shared" si="1620"/>
        <v>grey</v>
      </c>
      <c r="GT604" s="633" t="str">
        <f t="shared" si="1620"/>
        <v>grey</v>
      </c>
      <c r="GU604" s="633" t="str">
        <f t="shared" si="1620"/>
        <v>grey</v>
      </c>
      <c r="GV604" s="633" t="str">
        <f t="shared" si="1620"/>
        <v>grey</v>
      </c>
      <c r="GW604" s="633" t="str">
        <f t="shared" si="1620"/>
        <v>grey</v>
      </c>
      <c r="GX604" s="633" t="str">
        <f t="shared" si="1620"/>
        <v>grey</v>
      </c>
      <c r="GY604" s="633" t="str">
        <f t="shared" si="1620"/>
        <v>grey</v>
      </c>
      <c r="GZ604" s="633" t="str">
        <f t="shared" si="1620"/>
        <v>grey</v>
      </c>
      <c r="HA604" s="633" t="str">
        <f t="shared" si="1620"/>
        <v>grey</v>
      </c>
      <c r="HB604" s="633" t="str">
        <f t="shared" si="1620"/>
        <v>grey</v>
      </c>
      <c r="HC604" s="633" t="str">
        <f t="shared" si="1620"/>
        <v>grey</v>
      </c>
      <c r="HD604" s="633" t="str">
        <f t="shared" si="1620"/>
        <v>grey</v>
      </c>
      <c r="HE604" s="633" t="str">
        <f t="shared" si="1620"/>
        <v>grey</v>
      </c>
      <c r="HF604" s="633" t="str">
        <f t="shared" si="1620"/>
        <v>grey</v>
      </c>
      <c r="HG604" s="633" t="str">
        <f t="shared" si="1620"/>
        <v>grey</v>
      </c>
      <c r="HH604" s="633" t="str">
        <f t="shared" si="1620"/>
        <v>grey</v>
      </c>
      <c r="HI604" s="633" t="str">
        <f t="shared" si="1620"/>
        <v>grey</v>
      </c>
      <c r="HJ604" s="633" t="str">
        <f t="shared" si="1620"/>
        <v>grey</v>
      </c>
      <c r="HK604" s="633" t="str">
        <f t="shared" si="1620"/>
        <v>grey</v>
      </c>
      <c r="HL604" s="633" t="str">
        <f t="shared" si="1620"/>
        <v>grey</v>
      </c>
      <c r="HM604" s="633" t="str">
        <f t="shared" si="1620"/>
        <v>grey</v>
      </c>
      <c r="HN604" s="633" t="str">
        <f t="shared" si="1620"/>
        <v>grey</v>
      </c>
      <c r="HO604" s="633" t="str">
        <f t="shared" si="1620"/>
        <v>grey</v>
      </c>
      <c r="HP604" s="633" t="str">
        <f t="shared" si="1620"/>
        <v>grey</v>
      </c>
      <c r="HQ604" s="633" t="str">
        <f t="shared" si="1620"/>
        <v>grey</v>
      </c>
      <c r="HR604" s="633" t="str">
        <f t="shared" si="1620"/>
        <v>grey</v>
      </c>
      <c r="HS604" s="1163"/>
      <c r="HT604" s="1152"/>
      <c r="HU604" s="1161"/>
    </row>
    <row r="605" spans="2:229">
      <c r="B605" s="1184" t="s">
        <v>1318</v>
      </c>
      <c r="C605" s="1185"/>
      <c r="D605" s="1182" t="s">
        <v>1318</v>
      </c>
      <c r="E605" s="1183"/>
      <c r="F605" s="1184" t="s">
        <v>1318</v>
      </c>
      <c r="G605" s="1185"/>
      <c r="H605" s="1182" t="s">
        <v>1318</v>
      </c>
      <c r="I605" s="1183"/>
      <c r="J605" s="1184" t="s">
        <v>1318</v>
      </c>
      <c r="K605" s="1185"/>
      <c r="L605" s="1182" t="s">
        <v>1318</v>
      </c>
      <c r="M605" s="1183"/>
      <c r="O605" s="1151">
        <v>11</v>
      </c>
      <c r="P605" s="1151" t="str">
        <f>IFERROR(INDEX(内線情報!$C$5:$C$54,MATCH($Q605,内線情報!$B$5:$B$54,0)),"")&amp;""</f>
        <v/>
      </c>
      <c r="Q605" s="1160"/>
      <c r="R605" s="1151" t="str">
        <f>IFERROR(INDEX(内線情報!$D$5:$D$54,MATCH($Q605,内線情報!$B$5:$B$54,0)),"")&amp;""</f>
        <v/>
      </c>
      <c r="S605" s="634" t="s">
        <v>643</v>
      </c>
      <c r="T605" s="634" t="s">
        <v>643</v>
      </c>
      <c r="U605" s="634" t="s">
        <v>643</v>
      </c>
      <c r="V605" s="634" t="s">
        <v>643</v>
      </c>
      <c r="W605" s="634" t="s">
        <v>643</v>
      </c>
      <c r="X605" s="634" t="s">
        <v>643</v>
      </c>
      <c r="Y605" s="634" t="s">
        <v>643</v>
      </c>
      <c r="Z605" s="634" t="s">
        <v>643</v>
      </c>
      <c r="AA605" s="634" t="s">
        <v>643</v>
      </c>
      <c r="AB605" s="634" t="s">
        <v>643</v>
      </c>
      <c r="AC605" s="634" t="s">
        <v>643</v>
      </c>
      <c r="AD605" s="634" t="s">
        <v>643</v>
      </c>
      <c r="AE605" s="634" t="s">
        <v>643</v>
      </c>
      <c r="AF605" s="634" t="s">
        <v>643</v>
      </c>
      <c r="AG605" s="634" t="s">
        <v>643</v>
      </c>
      <c r="AH605" s="634" t="s">
        <v>643</v>
      </c>
      <c r="AI605" s="634" t="s">
        <v>643</v>
      </c>
      <c r="AJ605" s="634" t="s">
        <v>643</v>
      </c>
      <c r="AK605" s="634" t="s">
        <v>643</v>
      </c>
      <c r="AL605" s="634" t="s">
        <v>643</v>
      </c>
      <c r="AM605" s="634" t="s">
        <v>643</v>
      </c>
      <c r="AN605" s="634" t="s">
        <v>643</v>
      </c>
      <c r="AO605" s="634" t="s">
        <v>643</v>
      </c>
      <c r="AP605" s="634" t="s">
        <v>643</v>
      </c>
      <c r="AQ605" s="634" t="s">
        <v>643</v>
      </c>
      <c r="AR605" s="634" t="s">
        <v>643</v>
      </c>
      <c r="AS605" s="634" t="s">
        <v>643</v>
      </c>
      <c r="AT605" s="634" t="s">
        <v>643</v>
      </c>
      <c r="AU605" s="634" t="s">
        <v>643</v>
      </c>
      <c r="AV605" s="634" t="s">
        <v>643</v>
      </c>
      <c r="AW605" s="634" t="s">
        <v>643</v>
      </c>
      <c r="AX605" s="634" t="s">
        <v>643</v>
      </c>
      <c r="AY605" s="634" t="s">
        <v>643</v>
      </c>
      <c r="AZ605" s="634" t="s">
        <v>643</v>
      </c>
      <c r="BA605" s="634" t="s">
        <v>643</v>
      </c>
      <c r="BB605" s="634" t="s">
        <v>643</v>
      </c>
      <c r="BC605" s="1178" t="s">
        <v>643</v>
      </c>
      <c r="BD605" s="1151" t="str">
        <f>IFERROR(IF(Q605="","",IF(ISBLANK(INDEX(内線情報!$G$5:$G$54,Q605)),1,DS605)),"")&amp;""</f>
        <v/>
      </c>
      <c r="BE605" s="1180"/>
      <c r="BW605" s="50"/>
      <c r="CH605" s="50"/>
      <c r="CI605" s="50"/>
      <c r="DA605" s="1153" t="str">
        <f>IF(DA601="grey","grey",IF(AND(B602&lt;&gt;$BG$7,B602&lt;&gt;$BG$9,B602&lt;&gt;$BG$13,B602&lt;&gt;$BG$12),"grey",IF(B605="","yellow",IF(COUNTIF($CN$6:$CN$32,B605)&gt;0,"","red"))))</f>
        <v>grey</v>
      </c>
      <c r="DB605" s="1154"/>
      <c r="DC605" s="1153" t="str">
        <f>IF(DC601="grey","grey",IF(AND(D602&lt;&gt;$BG$7,D602&lt;&gt;$BG$9,D602&lt;&gt;$BG$13,D602&lt;&gt;$BG$12),"grey",IF(D605="","yellow",IF(COUNTIF($CN$6:$CN$32,D605)&gt;0,"","red"))))</f>
        <v>grey</v>
      </c>
      <c r="DD605" s="1154"/>
      <c r="DE605" s="1164" t="str">
        <f>IF(DE601="grey","grey",IF(AND(F602&lt;&gt;$BG$7,F602&lt;&gt;$BG$9,F602&lt;&gt;$BG$13,F602&lt;&gt;$BG$12),"grey",IF(F605="","yellow",IF(COUNTIF($CN$6:$CN$32,F605)&gt;0,"","red"))))</f>
        <v>grey</v>
      </c>
      <c r="DF605" s="1165"/>
      <c r="DG605" s="1164" t="str">
        <f>IF(DG601="grey","grey",IF(AND(H602&lt;&gt;$BG$7,H602&lt;&gt;$BG$9,H602&lt;&gt;$BG$13,H602&lt;&gt;$BG$12),"grey",IF(H605="","yellow",IF(COUNTIF($CN$6:$CN$32,H605)&gt;0,"","red"))))</f>
        <v>grey</v>
      </c>
      <c r="DH605" s="1165"/>
      <c r="DI605" s="1164" t="str">
        <f>IF(DI601="grey","grey",IF(AND(J602&lt;&gt;$BG$7,J602&lt;&gt;$BG$9,J602&lt;&gt;$BG$13,J602&lt;&gt;$BG$12),"grey",IF(J605="","yellow",IF(COUNTIF($CN$6:$CN$32,J605)&gt;0,"","red"))))</f>
        <v>grey</v>
      </c>
      <c r="DJ605" s="1165"/>
      <c r="DK605" s="1164" t="str">
        <f>IF(DK601="grey","grey",IF(AND(L602&lt;&gt;$BG$7,L602&lt;&gt;$BG$9,L602&lt;&gt;$BG$13,L602&lt;&gt;$BG$12),"grey",IF(L605="","yellow",IF(COUNTIF($CN$6:$CN$32,L605)&gt;0,"","red"))))</f>
        <v>grey</v>
      </c>
      <c r="DL605" s="1165"/>
      <c r="DM605" s="22" t="str">
        <f>IFERROR(INDEX(内線情報!$BL$5:$BL$41,MATCH(R605,内線情報!$AI$5:$AI$43,0),1),"")</f>
        <v/>
      </c>
      <c r="DS605" s="1141" t="e">
        <f>INDEX(内線情報!$G$5:$G$54,MATCH(Q605,DK,0))</f>
        <v>#N/A</v>
      </c>
      <c r="DV605" s="1153"/>
      <c r="DW605" s="1154"/>
      <c r="DX605" s="1153"/>
      <c r="DY605" s="1154"/>
      <c r="DZ605" s="1153"/>
      <c r="EA605" s="1154"/>
      <c r="EB605" s="1153"/>
      <c r="EC605" s="1154"/>
      <c r="ED605" s="1153"/>
      <c r="EE605" s="1154"/>
      <c r="EF605" s="1153"/>
      <c r="EG605" s="1154"/>
      <c r="ET605" s="1153"/>
      <c r="EU605" s="1154"/>
      <c r="EV605" s="1153"/>
      <c r="EW605" s="1154"/>
      <c r="EX605" s="1153"/>
      <c r="EY605" s="1154"/>
      <c r="EZ605" s="1153"/>
      <c r="FA605" s="1154"/>
      <c r="FB605" s="1153"/>
      <c r="FC605" s="1154"/>
      <c r="FD605" s="1153"/>
      <c r="FE605" s="1154"/>
      <c r="FF605" s="411"/>
      <c r="FG605" s="411"/>
      <c r="FH605" s="411"/>
      <c r="FI605" s="411"/>
      <c r="FJ605" s="411"/>
      <c r="FK605" s="411"/>
      <c r="FL605" s="411"/>
      <c r="FM605" s="411"/>
      <c r="FN605" s="411"/>
      <c r="FO605" s="411"/>
      <c r="FP605" s="411"/>
      <c r="FQ605" s="411"/>
      <c r="FR605" s="1153"/>
      <c r="FS605" s="1154"/>
      <c r="FT605" s="1153"/>
      <c r="FU605" s="1154"/>
      <c r="FV605" s="1153"/>
      <c r="FW605" s="1154"/>
      <c r="FX605" s="1153"/>
      <c r="FY605" s="1154"/>
      <c r="FZ605" s="1153"/>
      <c r="GA605" s="1154"/>
      <c r="GB605" s="1153"/>
      <c r="GC605" s="1154"/>
      <c r="GE605" s="1151" t="str">
        <f>IF($GF605="grey","grey","")</f>
        <v>grey</v>
      </c>
      <c r="GF605" s="1151" t="str">
        <f>IF($GG605="grey","grey","")</f>
        <v>grey</v>
      </c>
      <c r="GG605" s="1160" t="str">
        <f>IF(Q605="","grey",IF(COUNTIF(Q:Q,Q605)&gt;1,"red",IF(COUNTIF(_DK,Q605)&gt;0,"","red")))</f>
        <v>grey</v>
      </c>
      <c r="GH605" s="1151" t="str">
        <f>IF($GF605="grey","grey","")</f>
        <v>grey</v>
      </c>
      <c r="GI605" s="633" t="str">
        <f t="shared" ref="GI605:HR605" si="1621">IF(GI582="grey","grey",IF($GG605="grey","grey",IF(S605="","yellow",IF(COUNTIF($CT$6:$CT$21,S605)&gt;0,"","red"))))</f>
        <v>grey</v>
      </c>
      <c r="GJ605" s="633" t="str">
        <f t="shared" si="1621"/>
        <v>grey</v>
      </c>
      <c r="GK605" s="633" t="str">
        <f t="shared" si="1621"/>
        <v>grey</v>
      </c>
      <c r="GL605" s="633" t="str">
        <f t="shared" si="1621"/>
        <v>grey</v>
      </c>
      <c r="GM605" s="633" t="str">
        <f t="shared" si="1621"/>
        <v>grey</v>
      </c>
      <c r="GN605" s="633" t="str">
        <f t="shared" si="1621"/>
        <v>grey</v>
      </c>
      <c r="GO605" s="633" t="str">
        <f t="shared" si="1621"/>
        <v>grey</v>
      </c>
      <c r="GP605" s="633" t="str">
        <f t="shared" si="1621"/>
        <v>grey</v>
      </c>
      <c r="GQ605" s="633" t="str">
        <f t="shared" si="1621"/>
        <v>grey</v>
      </c>
      <c r="GR605" s="633" t="str">
        <f t="shared" si="1621"/>
        <v>grey</v>
      </c>
      <c r="GS605" s="633" t="str">
        <f t="shared" si="1621"/>
        <v>grey</v>
      </c>
      <c r="GT605" s="633" t="str">
        <f t="shared" si="1621"/>
        <v>grey</v>
      </c>
      <c r="GU605" s="633" t="str">
        <f t="shared" si="1621"/>
        <v>grey</v>
      </c>
      <c r="GV605" s="633" t="str">
        <f t="shared" si="1621"/>
        <v>grey</v>
      </c>
      <c r="GW605" s="633" t="str">
        <f t="shared" si="1621"/>
        <v>grey</v>
      </c>
      <c r="GX605" s="633" t="str">
        <f t="shared" si="1621"/>
        <v>grey</v>
      </c>
      <c r="GY605" s="633" t="str">
        <f t="shared" si="1621"/>
        <v>grey</v>
      </c>
      <c r="GZ605" s="633" t="str">
        <f t="shared" si="1621"/>
        <v>grey</v>
      </c>
      <c r="HA605" s="633" t="str">
        <f t="shared" si="1621"/>
        <v>grey</v>
      </c>
      <c r="HB605" s="633" t="str">
        <f t="shared" si="1621"/>
        <v>grey</v>
      </c>
      <c r="HC605" s="633" t="str">
        <f t="shared" si="1621"/>
        <v>grey</v>
      </c>
      <c r="HD605" s="633" t="str">
        <f t="shared" si="1621"/>
        <v>grey</v>
      </c>
      <c r="HE605" s="633" t="str">
        <f t="shared" si="1621"/>
        <v>grey</v>
      </c>
      <c r="HF605" s="633" t="str">
        <f t="shared" si="1621"/>
        <v>grey</v>
      </c>
      <c r="HG605" s="633" t="str">
        <f t="shared" si="1621"/>
        <v>grey</v>
      </c>
      <c r="HH605" s="633" t="str">
        <f t="shared" si="1621"/>
        <v>grey</v>
      </c>
      <c r="HI605" s="633" t="str">
        <f t="shared" si="1621"/>
        <v>grey</v>
      </c>
      <c r="HJ605" s="633" t="str">
        <f t="shared" si="1621"/>
        <v>grey</v>
      </c>
      <c r="HK605" s="633" t="str">
        <f t="shared" si="1621"/>
        <v>grey</v>
      </c>
      <c r="HL605" s="633" t="str">
        <f t="shared" si="1621"/>
        <v>grey</v>
      </c>
      <c r="HM605" s="633" t="str">
        <f t="shared" si="1621"/>
        <v>grey</v>
      </c>
      <c r="HN605" s="633" t="str">
        <f t="shared" si="1621"/>
        <v>grey</v>
      </c>
      <c r="HO605" s="633" t="str">
        <f t="shared" si="1621"/>
        <v>grey</v>
      </c>
      <c r="HP605" s="633" t="str">
        <f t="shared" si="1621"/>
        <v>grey</v>
      </c>
      <c r="HQ605" s="633" t="str">
        <f t="shared" si="1621"/>
        <v>grey</v>
      </c>
      <c r="HR605" s="633" t="str">
        <f t="shared" si="1621"/>
        <v>grey</v>
      </c>
      <c r="HS605" s="1162" t="str">
        <f t="shared" ref="HS605" si="1622">IF($GG605="grey","grey",IF(BC605="","",IF(COUNTIF($CV$6:$CV$7,BC605)&gt;0,"","red")))</f>
        <v>grey</v>
      </c>
      <c r="HT605" s="1151" t="str">
        <f t="shared" ref="HT605:HU605" si="1623">IF($GG605="grey","grey","")</f>
        <v>grey</v>
      </c>
      <c r="HU605" s="1160" t="str">
        <f t="shared" si="1623"/>
        <v>grey</v>
      </c>
    </row>
    <row r="606" spans="2:229">
      <c r="B606" s="1186" t="s">
        <v>315</v>
      </c>
      <c r="C606" s="1187"/>
      <c r="D606" s="1186" t="s">
        <v>316</v>
      </c>
      <c r="E606" s="1187"/>
      <c r="F606" s="1186" t="s">
        <v>317</v>
      </c>
      <c r="G606" s="1187"/>
      <c r="H606" s="1186" t="s">
        <v>318</v>
      </c>
      <c r="I606" s="1187"/>
      <c r="J606" s="1186" t="s">
        <v>319</v>
      </c>
      <c r="K606" s="1187"/>
      <c r="L606" s="1186" t="s">
        <v>320</v>
      </c>
      <c r="M606" s="1187"/>
      <c r="O606" s="1152"/>
      <c r="P606" s="1152"/>
      <c r="Q606" s="1161"/>
      <c r="R606" s="1152"/>
      <c r="S606" s="635" t="s">
        <v>643</v>
      </c>
      <c r="T606" s="635" t="s">
        <v>643</v>
      </c>
      <c r="U606" s="635" t="s">
        <v>643</v>
      </c>
      <c r="V606" s="635" t="s">
        <v>643</v>
      </c>
      <c r="W606" s="635" t="s">
        <v>643</v>
      </c>
      <c r="X606" s="635" t="s">
        <v>643</v>
      </c>
      <c r="Y606" s="635" t="s">
        <v>643</v>
      </c>
      <c r="Z606" s="635" t="s">
        <v>643</v>
      </c>
      <c r="AA606" s="635" t="s">
        <v>643</v>
      </c>
      <c r="AB606" s="635" t="s">
        <v>643</v>
      </c>
      <c r="AC606" s="635" t="s">
        <v>643</v>
      </c>
      <c r="AD606" s="635" t="s">
        <v>643</v>
      </c>
      <c r="AE606" s="635" t="s">
        <v>643</v>
      </c>
      <c r="AF606" s="635" t="s">
        <v>643</v>
      </c>
      <c r="AG606" s="635" t="s">
        <v>643</v>
      </c>
      <c r="AH606" s="635" t="s">
        <v>643</v>
      </c>
      <c r="AI606" s="635" t="s">
        <v>643</v>
      </c>
      <c r="AJ606" s="635" t="s">
        <v>643</v>
      </c>
      <c r="AK606" s="635" t="s">
        <v>643</v>
      </c>
      <c r="AL606" s="635" t="s">
        <v>643</v>
      </c>
      <c r="AM606" s="635" t="s">
        <v>643</v>
      </c>
      <c r="AN606" s="635" t="s">
        <v>643</v>
      </c>
      <c r="AO606" s="635" t="s">
        <v>643</v>
      </c>
      <c r="AP606" s="635" t="s">
        <v>643</v>
      </c>
      <c r="AQ606" s="635" t="s">
        <v>643</v>
      </c>
      <c r="AR606" s="635" t="s">
        <v>643</v>
      </c>
      <c r="AS606" s="635" t="s">
        <v>643</v>
      </c>
      <c r="AT606" s="635" t="s">
        <v>643</v>
      </c>
      <c r="AU606" s="635" t="s">
        <v>643</v>
      </c>
      <c r="AV606" s="635" t="s">
        <v>643</v>
      </c>
      <c r="AW606" s="635" t="s">
        <v>643</v>
      </c>
      <c r="AX606" s="635" t="s">
        <v>643</v>
      </c>
      <c r="AY606" s="635" t="s">
        <v>643</v>
      </c>
      <c r="AZ606" s="635" t="s">
        <v>643</v>
      </c>
      <c r="BA606" s="635" t="s">
        <v>643</v>
      </c>
      <c r="BB606" s="635" t="s">
        <v>643</v>
      </c>
      <c r="BC606" s="1179"/>
      <c r="BD606" s="1152"/>
      <c r="BE606" s="1181"/>
      <c r="BQ606" s="52"/>
      <c r="BS606" s="52"/>
      <c r="BU606" s="52"/>
      <c r="BV606" s="50"/>
      <c r="BW606" s="52"/>
      <c r="BY606" s="52"/>
      <c r="CA606" s="52"/>
      <c r="CC606" s="52"/>
      <c r="CE606" s="52"/>
      <c r="CG606" s="52"/>
      <c r="CH606" s="50"/>
      <c r="CI606" s="52"/>
      <c r="CK606" s="52"/>
      <c r="CM606" s="52"/>
      <c r="DA606" s="1166" t="str">
        <f>IFERROR(IF(COUNT(Q585:Q610)&gt;0,IF($DN584&lt;36,"grey",B606),"grey"),B606)</f>
        <v>grey</v>
      </c>
      <c r="DB606" s="1167"/>
      <c r="DC606" s="1166" t="str">
        <f>IFERROR(IF(COUNT(Q585:Q610)&gt;0,IF($DN584&lt;36,"grey",D606),"grey"),D606)</f>
        <v>grey</v>
      </c>
      <c r="DD606" s="1167"/>
      <c r="DE606" s="1166" t="str">
        <f>IFERROR(IF(COUNT(Q585:Q610)&gt;0,IF($DN584&lt;36,"grey",F606),"grey"),F606)</f>
        <v>grey</v>
      </c>
      <c r="DF606" s="1167"/>
      <c r="DG606" s="1166" t="str">
        <f>IFERROR(IF(COUNT(Q585:Q610)&gt;0,IF($DN584&lt;36,"grey",H606),"grey"),H606)</f>
        <v>grey</v>
      </c>
      <c r="DH606" s="1167"/>
      <c r="DI606" s="1166" t="str">
        <f>IFERROR(IF(COUNT(Q585:Q610)&gt;0,IF($DN584&lt;36,"grey",J606),"grey"),J606)</f>
        <v>grey</v>
      </c>
      <c r="DJ606" s="1167"/>
      <c r="DK606" s="1166" t="str">
        <f>IFERROR(IF(COUNT(Q585:Q610)&gt;0,IF($DN584&lt;36,"grey",L606),"grey"),L606)</f>
        <v>grey</v>
      </c>
      <c r="DL606" s="1167"/>
      <c r="DM606" s="22" t="str">
        <f>IFERROR(INDEX(内線情報!$BL$5:$BL$41,MATCH(R606,内線情報!$AI$5:$AI$43,0),1),"")</f>
        <v/>
      </c>
      <c r="DS606" s="1141"/>
      <c r="DV606" s="1166"/>
      <c r="DW606" s="1167"/>
      <c r="DX606" s="1166"/>
      <c r="DY606" s="1167"/>
      <c r="DZ606" s="1166"/>
      <c r="EA606" s="1167"/>
      <c r="EB606" s="1166"/>
      <c r="EC606" s="1167"/>
      <c r="ED606" s="1166"/>
      <c r="EE606" s="1167"/>
      <c r="EF606" s="1166"/>
      <c r="EG606" s="1167"/>
      <c r="ET606" s="1166"/>
      <c r="EU606" s="1167"/>
      <c r="EV606" s="1166"/>
      <c r="EW606" s="1167"/>
      <c r="EX606" s="1166"/>
      <c r="EY606" s="1167"/>
      <c r="EZ606" s="1166"/>
      <c r="FA606" s="1167"/>
      <c r="FB606" s="1166"/>
      <c r="FC606" s="1167"/>
      <c r="FD606" s="1166"/>
      <c r="FE606" s="1167"/>
      <c r="FF606" s="420"/>
      <c r="FG606" s="420"/>
      <c r="FH606" s="420"/>
      <c r="FI606" s="420"/>
      <c r="FJ606" s="420"/>
      <c r="FK606" s="420"/>
      <c r="FL606" s="420"/>
      <c r="FM606" s="420"/>
      <c r="FN606" s="420"/>
      <c r="FO606" s="420"/>
      <c r="FP606" s="420"/>
      <c r="FQ606" s="420"/>
      <c r="FR606" s="1166"/>
      <c r="FS606" s="1167"/>
      <c r="FT606" s="1166"/>
      <c r="FU606" s="1167"/>
      <c r="FV606" s="1166"/>
      <c r="FW606" s="1167"/>
      <c r="FX606" s="1166"/>
      <c r="FY606" s="1167"/>
      <c r="FZ606" s="1166"/>
      <c r="GA606" s="1167"/>
      <c r="GB606" s="1166"/>
      <c r="GC606" s="1167"/>
      <c r="GE606" s="1152"/>
      <c r="GF606" s="1152"/>
      <c r="GG606" s="1161"/>
      <c r="GH606" s="1152"/>
      <c r="GI606" s="633" t="str">
        <f t="shared" ref="GI606:HR606" si="1624">IF(GI582="grey","grey",IF($GG605="grey","grey",IF(S606="","yellow",IF(COUNTIF($CW$6:$CW$7,S606)&gt;0,"","red"))))</f>
        <v>grey</v>
      </c>
      <c r="GJ606" s="633" t="str">
        <f t="shared" si="1624"/>
        <v>grey</v>
      </c>
      <c r="GK606" s="633" t="str">
        <f t="shared" si="1624"/>
        <v>grey</v>
      </c>
      <c r="GL606" s="633" t="str">
        <f t="shared" si="1624"/>
        <v>grey</v>
      </c>
      <c r="GM606" s="633" t="str">
        <f t="shared" si="1624"/>
        <v>grey</v>
      </c>
      <c r="GN606" s="633" t="str">
        <f t="shared" si="1624"/>
        <v>grey</v>
      </c>
      <c r="GO606" s="633" t="str">
        <f t="shared" si="1624"/>
        <v>grey</v>
      </c>
      <c r="GP606" s="633" t="str">
        <f t="shared" si="1624"/>
        <v>grey</v>
      </c>
      <c r="GQ606" s="633" t="str">
        <f t="shared" si="1624"/>
        <v>grey</v>
      </c>
      <c r="GR606" s="633" t="str">
        <f t="shared" si="1624"/>
        <v>grey</v>
      </c>
      <c r="GS606" s="633" t="str">
        <f t="shared" si="1624"/>
        <v>grey</v>
      </c>
      <c r="GT606" s="633" t="str">
        <f t="shared" si="1624"/>
        <v>grey</v>
      </c>
      <c r="GU606" s="633" t="str">
        <f t="shared" si="1624"/>
        <v>grey</v>
      </c>
      <c r="GV606" s="633" t="str">
        <f t="shared" si="1624"/>
        <v>grey</v>
      </c>
      <c r="GW606" s="633" t="str">
        <f t="shared" si="1624"/>
        <v>grey</v>
      </c>
      <c r="GX606" s="633" t="str">
        <f t="shared" si="1624"/>
        <v>grey</v>
      </c>
      <c r="GY606" s="633" t="str">
        <f t="shared" si="1624"/>
        <v>grey</v>
      </c>
      <c r="GZ606" s="633" t="str">
        <f t="shared" si="1624"/>
        <v>grey</v>
      </c>
      <c r="HA606" s="633" t="str">
        <f t="shared" si="1624"/>
        <v>grey</v>
      </c>
      <c r="HB606" s="633" t="str">
        <f t="shared" si="1624"/>
        <v>grey</v>
      </c>
      <c r="HC606" s="633" t="str">
        <f t="shared" si="1624"/>
        <v>grey</v>
      </c>
      <c r="HD606" s="633" t="str">
        <f t="shared" si="1624"/>
        <v>grey</v>
      </c>
      <c r="HE606" s="633" t="str">
        <f t="shared" si="1624"/>
        <v>grey</v>
      </c>
      <c r="HF606" s="633" t="str">
        <f t="shared" si="1624"/>
        <v>grey</v>
      </c>
      <c r="HG606" s="633" t="str">
        <f t="shared" si="1624"/>
        <v>grey</v>
      </c>
      <c r="HH606" s="633" t="str">
        <f t="shared" si="1624"/>
        <v>grey</v>
      </c>
      <c r="HI606" s="633" t="str">
        <f t="shared" si="1624"/>
        <v>grey</v>
      </c>
      <c r="HJ606" s="633" t="str">
        <f t="shared" si="1624"/>
        <v>grey</v>
      </c>
      <c r="HK606" s="633" t="str">
        <f t="shared" si="1624"/>
        <v>grey</v>
      </c>
      <c r="HL606" s="633" t="str">
        <f t="shared" si="1624"/>
        <v>grey</v>
      </c>
      <c r="HM606" s="633" t="str">
        <f t="shared" si="1624"/>
        <v>grey</v>
      </c>
      <c r="HN606" s="633" t="str">
        <f t="shared" si="1624"/>
        <v>grey</v>
      </c>
      <c r="HO606" s="633" t="str">
        <f t="shared" si="1624"/>
        <v>grey</v>
      </c>
      <c r="HP606" s="633" t="str">
        <f t="shared" si="1624"/>
        <v>grey</v>
      </c>
      <c r="HQ606" s="633" t="str">
        <f t="shared" si="1624"/>
        <v>grey</v>
      </c>
      <c r="HR606" s="633" t="str">
        <f t="shared" si="1624"/>
        <v>grey</v>
      </c>
      <c r="HS606" s="1163"/>
      <c r="HT606" s="1152"/>
      <c r="HU606" s="1161"/>
    </row>
    <row r="607" spans="2:229">
      <c r="B607" s="34" t="s">
        <v>57</v>
      </c>
      <c r="C607" s="35"/>
      <c r="D607" s="34" t="s">
        <v>57</v>
      </c>
      <c r="E607" s="35"/>
      <c r="F607" s="34" t="s">
        <v>57</v>
      </c>
      <c r="G607" s="35"/>
      <c r="H607" s="34" t="s">
        <v>57</v>
      </c>
      <c r="I607" s="35"/>
      <c r="J607" s="34" t="s">
        <v>57</v>
      </c>
      <c r="K607" s="35"/>
      <c r="L607" s="34" t="s">
        <v>57</v>
      </c>
      <c r="M607" s="35"/>
      <c r="O607" s="1151">
        <v>12</v>
      </c>
      <c r="P607" s="1151" t="str">
        <f>IFERROR(INDEX(内線情報!$C$5:$C$54,MATCH($Q607,内線情報!$B$5:$B$54,0)),"")&amp;""</f>
        <v/>
      </c>
      <c r="Q607" s="1160"/>
      <c r="R607" s="1151" t="str">
        <f>IFERROR(INDEX(内線情報!$D$5:$D$54,MATCH($Q607,内線情報!$B$5:$B$54,0)),"")&amp;""</f>
        <v/>
      </c>
      <c r="S607" s="634" t="s">
        <v>643</v>
      </c>
      <c r="T607" s="634" t="s">
        <v>643</v>
      </c>
      <c r="U607" s="634" t="s">
        <v>643</v>
      </c>
      <c r="V607" s="634" t="s">
        <v>643</v>
      </c>
      <c r="W607" s="634" t="s">
        <v>643</v>
      </c>
      <c r="X607" s="634" t="s">
        <v>643</v>
      </c>
      <c r="Y607" s="634" t="s">
        <v>643</v>
      </c>
      <c r="Z607" s="634" t="s">
        <v>643</v>
      </c>
      <c r="AA607" s="634" t="s">
        <v>643</v>
      </c>
      <c r="AB607" s="634" t="s">
        <v>643</v>
      </c>
      <c r="AC607" s="634" t="s">
        <v>643</v>
      </c>
      <c r="AD607" s="634" t="s">
        <v>643</v>
      </c>
      <c r="AE607" s="634" t="s">
        <v>643</v>
      </c>
      <c r="AF607" s="634" t="s">
        <v>643</v>
      </c>
      <c r="AG607" s="634" t="s">
        <v>643</v>
      </c>
      <c r="AH607" s="634" t="s">
        <v>643</v>
      </c>
      <c r="AI607" s="634" t="s">
        <v>643</v>
      </c>
      <c r="AJ607" s="634" t="s">
        <v>643</v>
      </c>
      <c r="AK607" s="634" t="s">
        <v>643</v>
      </c>
      <c r="AL607" s="634" t="s">
        <v>643</v>
      </c>
      <c r="AM607" s="634" t="s">
        <v>643</v>
      </c>
      <c r="AN607" s="634" t="s">
        <v>643</v>
      </c>
      <c r="AO607" s="634" t="s">
        <v>643</v>
      </c>
      <c r="AP607" s="634" t="s">
        <v>643</v>
      </c>
      <c r="AQ607" s="634" t="s">
        <v>643</v>
      </c>
      <c r="AR607" s="634" t="s">
        <v>643</v>
      </c>
      <c r="AS607" s="634" t="s">
        <v>643</v>
      </c>
      <c r="AT607" s="634" t="s">
        <v>643</v>
      </c>
      <c r="AU607" s="634" t="s">
        <v>643</v>
      </c>
      <c r="AV607" s="634" t="s">
        <v>643</v>
      </c>
      <c r="AW607" s="634" t="s">
        <v>643</v>
      </c>
      <c r="AX607" s="634" t="s">
        <v>643</v>
      </c>
      <c r="AY607" s="634" t="s">
        <v>643</v>
      </c>
      <c r="AZ607" s="634" t="s">
        <v>643</v>
      </c>
      <c r="BA607" s="634" t="s">
        <v>643</v>
      </c>
      <c r="BB607" s="634" t="s">
        <v>643</v>
      </c>
      <c r="BC607" s="1178" t="s">
        <v>643</v>
      </c>
      <c r="BD607" s="1151" t="str">
        <f>IFERROR(IF(Q607="","",IF(ISBLANK(INDEX(内線情報!$G$5:$G$54,Q607)),1,DS607)),"")&amp;""</f>
        <v/>
      </c>
      <c r="BE607" s="1180"/>
      <c r="BU607" s="50"/>
      <c r="BV607" s="50"/>
      <c r="BW607" s="50"/>
      <c r="CG607" s="50"/>
      <c r="CH607" s="50"/>
      <c r="CI607" s="50"/>
      <c r="DA607" s="34" t="str">
        <f>IF(DA606="grey","grey",IF(B607="","yellow",IF(COUNTIF($BG$6:$BG$39,B607)&gt;0,"","red")))</f>
        <v>grey</v>
      </c>
      <c r="DB607" s="35" t="str">
        <f ca="1">IF(DA606="grey","grey",IFERROR(IF(COUNTIF(INDIRECT(B607),SUBSTITUTE(C607,"*","~")),EU607,"red"),IF(AND(C607&lt;&gt;$BG$7,C607&lt;&gt;$BG$8,C607&lt;&gt;$BG$9,C607&lt;&gt;$BG$10,C607&lt;&gt;$BG$11,C607&lt;&gt;$BG$12,C607&lt;&gt;$BG$13),"grey",EU607)))</f>
        <v>grey</v>
      </c>
      <c r="DC607" s="34" t="str">
        <f>IF(DC606="grey","grey",IF(D607="","yellow",IF(COUNTIF($BG$6:$BG$39,D607)&gt;0,"","red")))</f>
        <v>grey</v>
      </c>
      <c r="DD607" s="35" t="str">
        <f ca="1">IF(DC606="grey","grey",IFERROR(IF(COUNTIF(INDIRECT(D607),SUBSTITUTE(E607,"*","~")),EW607,"red"),IF(AND(E607&lt;&gt;$BG$7,E607&lt;&gt;$BG$8,E607&lt;&gt;$BG$9,E607&lt;&gt;$BG$10,E607&lt;&gt;$BG$11,E607&lt;&gt;$BG$12,E607&lt;&gt;$BG$13),"grey",EW607)))</f>
        <v>grey</v>
      </c>
      <c r="DE607" s="34" t="str">
        <f>IF(DE606="grey","grey",IF(F607="","yellow",IF(COUNTIF($BG$6:$BG$39,F607)&gt;0,"","red")))</f>
        <v>grey</v>
      </c>
      <c r="DF607" s="35" t="str">
        <f ca="1">IF(DE606="grey","grey",IFERROR(IF(COUNTIF(INDIRECT(F607),SUBSTITUTE(G607,"*","~")),EY607,"red"),IF(AND(G607&lt;&gt;$BG$7,G607&lt;&gt;$BG$8,G607&lt;&gt;$BG$9,G607&lt;&gt;$BG$10,G607&lt;&gt;$BG$11,G607&lt;&gt;$BG$12,G607&lt;&gt;$BG$13),"grey",EY607)))</f>
        <v>grey</v>
      </c>
      <c r="DG607" s="34" t="str">
        <f>IF(DG606="grey","grey",IF(H607="","yellow",IF(COUNTIF($BG$6:$BG$39,H607)&gt;0,"","red")))</f>
        <v>grey</v>
      </c>
      <c r="DH607" s="35" t="str">
        <f ca="1">IF(DG606="grey","grey",IFERROR(IF(COUNTIF(INDIRECT(H607),SUBSTITUTE(I607,"*","~")),FA607,"red"),IF(AND(I607&lt;&gt;$BG$7,I607&lt;&gt;$BG$8,I607&lt;&gt;$BG$9,I607&lt;&gt;$BG$10,I607&lt;&gt;$BG$11,I607&lt;&gt;$BG$12,I607&lt;&gt;$BG$13),"grey",FA607)))</f>
        <v>grey</v>
      </c>
      <c r="DI607" s="34" t="str">
        <f>IF(DI606="grey","grey",IF(J607="","yellow",IF(COUNTIF($BG$6:$BG$39,J607)&gt;0,"","red")))</f>
        <v>grey</v>
      </c>
      <c r="DJ607" s="35" t="str">
        <f ca="1">IF(DI606="grey","grey",IFERROR(IF(COUNTIF(INDIRECT(J607),SUBSTITUTE(K607,"*","~")),FC607,"red"),IF(AND(K607&lt;&gt;$BG$7,K607&lt;&gt;$BG$8,K607&lt;&gt;$BG$9,K607&lt;&gt;$BG$10,K607&lt;&gt;$BG$11,K607&lt;&gt;$BG$12,K607&lt;&gt;$BG$13),"grey",FC607)))</f>
        <v>grey</v>
      </c>
      <c r="DK607" s="34" t="str">
        <f>IF(DK606="grey","grey",IF(L607="","yellow",IF(COUNTIF($BG$6:$BG$39,L607)&gt;0,"","red")))</f>
        <v>grey</v>
      </c>
      <c r="DL607" s="35" t="str">
        <f ca="1">IF(DK606="grey","grey",IFERROR(IF(COUNTIF(INDIRECT(L607),SUBSTITUTE(M607,"*","~")),FE607,"red"),IF(AND(M607&lt;&gt;$BG$7,M607&lt;&gt;$BG$8,M607&lt;&gt;$BG$9,M607&lt;&gt;$BG$10,M607&lt;&gt;$BG$11,M607&lt;&gt;$BG$12,M607&lt;&gt;$BG$13),"grey",FE607)))</f>
        <v>grey</v>
      </c>
      <c r="DM607" s="22" t="str">
        <f>IFERROR(INDEX(内線情報!$BL$5:$BL$41,MATCH(R607,内線情報!$AI$5:$AI$43,0),1),"")</f>
        <v/>
      </c>
      <c r="DS607" s="1141" t="e">
        <f>INDEX(内線情報!$G$5:$G$54,MATCH(Q607,DK,0))</f>
        <v>#N/A</v>
      </c>
      <c r="DV607" s="34" t="str">
        <f>CONCATENATE(B607,C607)</f>
        <v>未使用</v>
      </c>
      <c r="DW607" s="35"/>
      <c r="DX607" s="34" t="str">
        <f>CONCATENATE(D607,E607)</f>
        <v>未使用</v>
      </c>
      <c r="DY607" s="35"/>
      <c r="DZ607" s="34" t="str">
        <f>CONCATENATE(F607,G607)</f>
        <v>未使用</v>
      </c>
      <c r="EA607" s="35"/>
      <c r="EB607" s="34" t="str">
        <f>CONCATENATE(H607,I607)</f>
        <v>未使用</v>
      </c>
      <c r="EC607" s="35"/>
      <c r="ED607" s="34" t="str">
        <f>CONCATENATE(J607,K607)</f>
        <v>未使用</v>
      </c>
      <c r="EE607" s="35"/>
      <c r="EF607" s="34" t="str">
        <f>CONCATENATE(L607,M607)</f>
        <v>未使用</v>
      </c>
      <c r="EG607" s="35"/>
      <c r="EH607" s="22">
        <f>COUNTIF($DV$6:$EG$34,DV607)</f>
        <v>18</v>
      </c>
      <c r="EJ607" s="22">
        <f>COUNTIF($DV$6:$EG$34,DX607)</f>
        <v>18</v>
      </c>
      <c r="EL607" s="22">
        <f>COUNTIF($DV$6:$EG$34,DZ607)</f>
        <v>18</v>
      </c>
      <c r="EN607" s="22">
        <f>COUNTIF($DV$6:$EG$34,EB607)</f>
        <v>18</v>
      </c>
      <c r="EP607" s="22">
        <f>COUNTIF($DV$6:$EG$34,ED607)</f>
        <v>18</v>
      </c>
      <c r="ER607" s="22">
        <f>COUNTIF($DV$6:$EG$34,EF607)</f>
        <v>18</v>
      </c>
      <c r="ET607" s="34" t="str">
        <f>IF(DV607="未使用","",IF(EH607&lt;2,"","red"))</f>
        <v/>
      </c>
      <c r="EU607" s="35" t="str">
        <f>IF(B607="ボックスキー","",IF(C607="","red",FS607))</f>
        <v>red</v>
      </c>
      <c r="EV607" s="34" t="str">
        <f>IF(DX607="未使用","",IF(EJ607&lt;2,"","red"))</f>
        <v/>
      </c>
      <c r="EW607" s="35" t="str">
        <f>IF(D607="ボックスキー","",IF(E607="","red",FU607))</f>
        <v>red</v>
      </c>
      <c r="EX607" s="34" t="str">
        <f>IF(DZ607="未使用","",IF(EL607&lt;2,"","red"))</f>
        <v/>
      </c>
      <c r="EY607" s="35" t="str">
        <f>IF(F607="ボックスキー","",IF(G607="","red",FW607))</f>
        <v>red</v>
      </c>
      <c r="EZ607" s="34" t="str">
        <f>IF(EB607="未使用","",IF(EN607&lt;2,"","red"))</f>
        <v/>
      </c>
      <c r="FA607" s="35" t="str">
        <f>IF(H607="ボックスキー","",IF(I607="","red",FY607))</f>
        <v>red</v>
      </c>
      <c r="FB607" s="34" t="str">
        <f>IF(ED607="未使用","",IF(EP607&lt;2,"","red"))</f>
        <v/>
      </c>
      <c r="FC607" s="35" t="str">
        <f>IF(J607="ボックスキー","",IF(K607="","red",GA607))</f>
        <v>red</v>
      </c>
      <c r="FD607" s="34" t="str">
        <f>IF(EF607="未使用","",IF(ER607&lt;2,"","red"))</f>
        <v/>
      </c>
      <c r="FE607" s="35" t="str">
        <f>IF(L607="ボックスキー","",IF(M607="","red",GC607))</f>
        <v>red</v>
      </c>
      <c r="FF607" s="419"/>
      <c r="FG607" s="419"/>
      <c r="FH607" s="419"/>
      <c r="FI607" s="419"/>
      <c r="FJ607" s="419"/>
      <c r="FK607" s="419"/>
      <c r="FL607" s="419"/>
      <c r="FM607" s="419"/>
      <c r="FN607" s="419"/>
      <c r="FO607" s="419"/>
      <c r="FP607" s="419"/>
      <c r="FQ607" s="419"/>
      <c r="FR607" s="34"/>
      <c r="FS607" s="35" t="str">
        <f>IF(B607=$FG$6,INDEX($FG$7:$FG$18,C607),IF(B607=$FH$6,INDEX($FH$7:$FH$12,C607),IF(B607=$FI$6,INDEX($FI$7:$FI$18,C607),IF(B607=$FJ$6,INDEX($FJ$7:$FJ$56,C607),"none"))))</f>
        <v>none</v>
      </c>
      <c r="FT607" s="34"/>
      <c r="FU607" s="35" t="str">
        <f>IF(D607=$FG$6,INDEX($FG$7:$FG$18,E607),IF(D607=$FH$6,INDEX($FH$7:$FH$12,E607),IF(D607=$FI$6,INDEX($FI$7:$FI$18,E607),IF(D607=$FJ$6,INDEX($FJ$7:$FJ$56,E607),"none"))))</f>
        <v>none</v>
      </c>
      <c r="FV607" s="34"/>
      <c r="FW607" s="35" t="str">
        <f>IF(F607=$FG$6,INDEX($FG$7:$FG$18,G607),IF(F607=$FH$6,INDEX($FH$7:$FH$12,G607),IF(F607=$FI$6,INDEX($FI$7:$FI$18,G607),IF(F607=$FJ$6,INDEX($FJ$7:$FJ$56,G607),"none"))))</f>
        <v>none</v>
      </c>
      <c r="FX607" s="34"/>
      <c r="FY607" s="35" t="str">
        <f>IF(H607=$FG$6,INDEX($FG$7:$FG$18,I607),IF(H607=$FH$6,INDEX($FH$7:$FH$12,I607),IF(H607=$FI$6,INDEX($FI$7:$FI$18,I607),IF(H607=$FJ$6,INDEX($FJ$7:$FJ$56,I607),"none"))))</f>
        <v>none</v>
      </c>
      <c r="FZ607" s="34"/>
      <c r="GA607" s="35" t="str">
        <f>IF(J607=$FG$6,INDEX($FG$7:$FG$18,K607),IF(J607=$FH$6,INDEX($FH$7:$FH$12,K607),IF(J607=$FI$6,INDEX($FI$7:$FI$18,K607),IF(J607=$FJ$6,INDEX($FJ$7:$FJ$56,K607),"none"))))</f>
        <v>none</v>
      </c>
      <c r="GB607" s="34"/>
      <c r="GC607" s="35" t="str">
        <f>IF(L607=$FG$6,INDEX($FG$7:$FG$18,M607),IF(L607=$FH$6,INDEX($FH$7:$FH$12,M607),IF(L607=$FI$6,INDEX($FI$7:$FI$18,M607),IF(L607=$FJ$6,INDEX($FJ$7:$FJ$56,M607),"none"))))</f>
        <v>none</v>
      </c>
      <c r="GE607" s="1151" t="str">
        <f>IF($GF607="grey","grey","")</f>
        <v>grey</v>
      </c>
      <c r="GF607" s="1151" t="str">
        <f>IF($GG607="grey","grey","")</f>
        <v>grey</v>
      </c>
      <c r="GG607" s="1160" t="str">
        <f>IF(Q607="","grey",IF(COUNTIF(Q:Q,Q607)&gt;1,"red",IF(COUNTIF(_DK,Q607)&gt;0,"","red")))</f>
        <v>grey</v>
      </c>
      <c r="GH607" s="1151" t="str">
        <f>IF($GF607="grey","grey","")</f>
        <v>grey</v>
      </c>
      <c r="GI607" s="633" t="str">
        <f t="shared" ref="GI607:HR607" si="1625">IF(GI582="grey","grey",IF($GG607="grey","grey",IF(S607="","yellow",IF(COUNTIF($CT$6:$CT$21,S607)&gt;0,"","red"))))</f>
        <v>grey</v>
      </c>
      <c r="GJ607" s="633" t="str">
        <f t="shared" si="1625"/>
        <v>grey</v>
      </c>
      <c r="GK607" s="633" t="str">
        <f t="shared" si="1625"/>
        <v>grey</v>
      </c>
      <c r="GL607" s="633" t="str">
        <f t="shared" si="1625"/>
        <v>grey</v>
      </c>
      <c r="GM607" s="633" t="str">
        <f t="shared" si="1625"/>
        <v>grey</v>
      </c>
      <c r="GN607" s="633" t="str">
        <f t="shared" si="1625"/>
        <v>grey</v>
      </c>
      <c r="GO607" s="633" t="str">
        <f t="shared" si="1625"/>
        <v>grey</v>
      </c>
      <c r="GP607" s="633" t="str">
        <f t="shared" si="1625"/>
        <v>grey</v>
      </c>
      <c r="GQ607" s="633" t="str">
        <f t="shared" si="1625"/>
        <v>grey</v>
      </c>
      <c r="GR607" s="633" t="str">
        <f t="shared" si="1625"/>
        <v>grey</v>
      </c>
      <c r="GS607" s="633" t="str">
        <f t="shared" si="1625"/>
        <v>grey</v>
      </c>
      <c r="GT607" s="633" t="str">
        <f t="shared" si="1625"/>
        <v>grey</v>
      </c>
      <c r="GU607" s="633" t="str">
        <f t="shared" si="1625"/>
        <v>grey</v>
      </c>
      <c r="GV607" s="633" t="str">
        <f t="shared" si="1625"/>
        <v>grey</v>
      </c>
      <c r="GW607" s="633" t="str">
        <f t="shared" si="1625"/>
        <v>grey</v>
      </c>
      <c r="GX607" s="633" t="str">
        <f t="shared" si="1625"/>
        <v>grey</v>
      </c>
      <c r="GY607" s="633" t="str">
        <f t="shared" si="1625"/>
        <v>grey</v>
      </c>
      <c r="GZ607" s="633" t="str">
        <f t="shared" si="1625"/>
        <v>grey</v>
      </c>
      <c r="HA607" s="633" t="str">
        <f t="shared" si="1625"/>
        <v>grey</v>
      </c>
      <c r="HB607" s="633" t="str">
        <f t="shared" si="1625"/>
        <v>grey</v>
      </c>
      <c r="HC607" s="633" t="str">
        <f t="shared" si="1625"/>
        <v>grey</v>
      </c>
      <c r="HD607" s="633" t="str">
        <f t="shared" si="1625"/>
        <v>grey</v>
      </c>
      <c r="HE607" s="633" t="str">
        <f t="shared" si="1625"/>
        <v>grey</v>
      </c>
      <c r="HF607" s="633" t="str">
        <f t="shared" si="1625"/>
        <v>grey</v>
      </c>
      <c r="HG607" s="633" t="str">
        <f t="shared" si="1625"/>
        <v>grey</v>
      </c>
      <c r="HH607" s="633" t="str">
        <f t="shared" si="1625"/>
        <v>grey</v>
      </c>
      <c r="HI607" s="633" t="str">
        <f t="shared" si="1625"/>
        <v>grey</v>
      </c>
      <c r="HJ607" s="633" t="str">
        <f t="shared" si="1625"/>
        <v>grey</v>
      </c>
      <c r="HK607" s="633" t="str">
        <f t="shared" si="1625"/>
        <v>grey</v>
      </c>
      <c r="HL607" s="633" t="str">
        <f t="shared" si="1625"/>
        <v>grey</v>
      </c>
      <c r="HM607" s="633" t="str">
        <f t="shared" si="1625"/>
        <v>grey</v>
      </c>
      <c r="HN607" s="633" t="str">
        <f t="shared" si="1625"/>
        <v>grey</v>
      </c>
      <c r="HO607" s="633" t="str">
        <f t="shared" si="1625"/>
        <v>grey</v>
      </c>
      <c r="HP607" s="633" t="str">
        <f t="shared" si="1625"/>
        <v>grey</v>
      </c>
      <c r="HQ607" s="633" t="str">
        <f t="shared" si="1625"/>
        <v>grey</v>
      </c>
      <c r="HR607" s="633" t="str">
        <f t="shared" si="1625"/>
        <v>grey</v>
      </c>
      <c r="HS607" s="1162" t="str">
        <f t="shared" ref="HS607" si="1626">IF($GG607="grey","grey",IF(BC607="","",IF(COUNTIF($CV$6:$CV$7,BC607)&gt;0,"","red")))</f>
        <v>grey</v>
      </c>
      <c r="HT607" s="1151" t="str">
        <f t="shared" ref="HT607:HU607" si="1627">IF($GG607="grey","grey","")</f>
        <v>grey</v>
      </c>
      <c r="HU607" s="1160" t="str">
        <f t="shared" si="1627"/>
        <v>grey</v>
      </c>
    </row>
    <row r="608" spans="2:229">
      <c r="B608" s="1175" t="str">
        <f>IFERROR(INDEX($DV:$DV,ROW()),"")&amp;""</f>
        <v/>
      </c>
      <c r="C608" s="1176"/>
      <c r="D608" s="1177" t="str">
        <f>IFERROR(INDEX($DX:$DX,ROW()),"")&amp;""</f>
        <v/>
      </c>
      <c r="E608" s="1176"/>
      <c r="F608" s="1175" t="str">
        <f>IFERROR(INDEX($DZ:$DZ,ROW()),"")&amp;""</f>
        <v/>
      </c>
      <c r="G608" s="1176"/>
      <c r="H608" s="1175" t="str">
        <f>IFERROR(INDEX($EB:$EB,ROW()),"")&amp;""</f>
        <v/>
      </c>
      <c r="I608" s="1176"/>
      <c r="J608" s="1175" t="str">
        <f>IFERROR(INDEX($ED:$ED,ROW()),"")&amp;""</f>
        <v/>
      </c>
      <c r="K608" s="1176"/>
      <c r="L608" s="1175" t="str">
        <f>IFERROR(INDEX($EF:$EF,ROW()),"")&amp;""</f>
        <v/>
      </c>
      <c r="M608" s="1176"/>
      <c r="O608" s="1152"/>
      <c r="P608" s="1152"/>
      <c r="Q608" s="1161"/>
      <c r="R608" s="1152"/>
      <c r="S608" s="635" t="s">
        <v>643</v>
      </c>
      <c r="T608" s="635" t="s">
        <v>643</v>
      </c>
      <c r="U608" s="635" t="s">
        <v>643</v>
      </c>
      <c r="V608" s="635" t="s">
        <v>643</v>
      </c>
      <c r="W608" s="635" t="s">
        <v>643</v>
      </c>
      <c r="X608" s="635" t="s">
        <v>643</v>
      </c>
      <c r="Y608" s="635" t="s">
        <v>643</v>
      </c>
      <c r="Z608" s="635" t="s">
        <v>643</v>
      </c>
      <c r="AA608" s="635" t="s">
        <v>643</v>
      </c>
      <c r="AB608" s="635" t="s">
        <v>643</v>
      </c>
      <c r="AC608" s="635" t="s">
        <v>643</v>
      </c>
      <c r="AD608" s="635" t="s">
        <v>643</v>
      </c>
      <c r="AE608" s="635" t="s">
        <v>643</v>
      </c>
      <c r="AF608" s="635" t="s">
        <v>643</v>
      </c>
      <c r="AG608" s="635" t="s">
        <v>643</v>
      </c>
      <c r="AH608" s="635" t="s">
        <v>643</v>
      </c>
      <c r="AI608" s="635" t="s">
        <v>643</v>
      </c>
      <c r="AJ608" s="635" t="s">
        <v>643</v>
      </c>
      <c r="AK608" s="635" t="s">
        <v>643</v>
      </c>
      <c r="AL608" s="635" t="s">
        <v>643</v>
      </c>
      <c r="AM608" s="635" t="s">
        <v>643</v>
      </c>
      <c r="AN608" s="635" t="s">
        <v>643</v>
      </c>
      <c r="AO608" s="635" t="s">
        <v>643</v>
      </c>
      <c r="AP608" s="635" t="s">
        <v>643</v>
      </c>
      <c r="AQ608" s="635" t="s">
        <v>643</v>
      </c>
      <c r="AR608" s="635" t="s">
        <v>643</v>
      </c>
      <c r="AS608" s="635" t="s">
        <v>643</v>
      </c>
      <c r="AT608" s="635" t="s">
        <v>643</v>
      </c>
      <c r="AU608" s="635" t="s">
        <v>643</v>
      </c>
      <c r="AV608" s="635" t="s">
        <v>643</v>
      </c>
      <c r="AW608" s="635" t="s">
        <v>643</v>
      </c>
      <c r="AX608" s="635" t="s">
        <v>643</v>
      </c>
      <c r="AY608" s="635" t="s">
        <v>643</v>
      </c>
      <c r="AZ608" s="635" t="s">
        <v>643</v>
      </c>
      <c r="BA608" s="635" t="s">
        <v>643</v>
      </c>
      <c r="BB608" s="635" t="s">
        <v>643</v>
      </c>
      <c r="BC608" s="1179"/>
      <c r="BD608" s="1152"/>
      <c r="BE608" s="1181"/>
      <c r="BP608" s="50" t="e">
        <f>INDEX(番号!$CA$5:$CB$44,C607,2)</f>
        <v>#VALUE!</v>
      </c>
      <c r="BQ608" s="50" t="str">
        <f>IF(C607="","",IF(BP608="",INDEX(番号!$CA$44:$CB606,C607,2),BP608))</f>
        <v/>
      </c>
      <c r="BR608" s="50" t="e">
        <f>INDEX(番号!$CC$5:$CE$52,C607,3)</f>
        <v>#VALUE!</v>
      </c>
      <c r="BS608" s="50" t="str">
        <f>IF(C607="","",IF(BR608="0",INDEX(番号!$CC$5:$CE$52,C607,2),BR608))&amp;""</f>
        <v/>
      </c>
      <c r="BT608" s="50" t="e">
        <f>INDEX(番号!$CA$5:$CB$44,E607,2)</f>
        <v>#VALUE!</v>
      </c>
      <c r="BU608" s="50" t="str">
        <f>IF(E607="","",IF(BT608="",INDEX(番号!$CA$44:$CB606,E607,2),BT608))&amp;""</f>
        <v/>
      </c>
      <c r="BV608" s="50" t="e">
        <f>INDEX(番号!$CC$5:$CE$52,E607,3)</f>
        <v>#VALUE!</v>
      </c>
      <c r="BW608" s="50" t="str">
        <f>IF(E607="","",IF(BV608="0",INDEX(番号!$CC$5:$CE$52,E607,2),BV608))&amp;""</f>
        <v/>
      </c>
      <c r="BX608" s="50" t="e">
        <f>INDEX(番号!$CA$5:$CB$44,G607,2)</f>
        <v>#VALUE!</v>
      </c>
      <c r="BY608" s="50" t="str">
        <f>IF(G607="","",IF(BX608="",INDEX(番号!$CA$44:$CB606,G607,2),BX608))&amp;""</f>
        <v/>
      </c>
      <c r="BZ608" s="50" t="e">
        <f>INDEX(番号!$CC$5:$CE$52,G607,3)</f>
        <v>#VALUE!</v>
      </c>
      <c r="CA608" s="50" t="str">
        <f>IF(G607="","",IF(BZ608="0",INDEX(番号!$CC$5:$CE$52,G607,2),BZ608))&amp;""</f>
        <v/>
      </c>
      <c r="CB608" s="50" t="e">
        <f>INDEX(番号!$CA$5:$CB$44,I607,2)</f>
        <v>#VALUE!</v>
      </c>
      <c r="CC608" s="50" t="str">
        <f>IF(I607="","",IF(CB608="",INDEX(番号!$CA$44:$CB606,I607,2),CB608))&amp;""</f>
        <v/>
      </c>
      <c r="CD608" s="50" t="e">
        <f>INDEX(番号!$CC$5:$CE$52,I607,3)</f>
        <v>#VALUE!</v>
      </c>
      <c r="CE608" s="50" t="str">
        <f>IF(I607="","",IF(CD608="0",INDEX(番号!$CC$5:$CE$52,I607,2),CD608))&amp;""</f>
        <v/>
      </c>
      <c r="CF608" s="50" t="e">
        <f>INDEX(番号!$CA$5:$CB$44,K607,2)</f>
        <v>#VALUE!</v>
      </c>
      <c r="CG608" s="50" t="str">
        <f>IF(K607="","",IF(CF608="",INDEX(番号!$CA$5:$CB$44,K607,1),CF608))&amp;""</f>
        <v/>
      </c>
      <c r="CH608" s="50" t="e">
        <f>INDEX(番号!$CC$5:$CE$52,K607,3)</f>
        <v>#VALUE!</v>
      </c>
      <c r="CI608" s="50" t="str">
        <f>IF(K607="","",IF(CH608="0",INDEX(番号!$CC$5:$CE$52,K607,2),CH608))&amp;""</f>
        <v/>
      </c>
      <c r="CJ608" s="50" t="e">
        <f>INDEX(番号!$CA$5:$CB$44,M607,2)</f>
        <v>#VALUE!</v>
      </c>
      <c r="CK608" s="50" t="str">
        <f>IF(M607="","",IF(CJ608="",INDEX(番号!$CA$5:$CB$44,M607,1),CJ608))&amp;""</f>
        <v/>
      </c>
      <c r="CL608" s="50" t="e">
        <f>INDEX(番号!$CC$5:$CE$52,M607,3)</f>
        <v>#VALUE!</v>
      </c>
      <c r="CM608" s="50" t="str">
        <f>IF(M607="","",IF(CL608="0",INDEX(番号!$CC$5:$CE$52,M607,2),CL608))&amp;""</f>
        <v/>
      </c>
      <c r="DA608" s="1153" t="str">
        <f>IF(DA606="grey","grey","")</f>
        <v>grey</v>
      </c>
      <c r="DB608" s="1154"/>
      <c r="DC608" s="1153" t="str">
        <f>IF(DC606="grey","grey","")</f>
        <v>grey</v>
      </c>
      <c r="DD608" s="1154"/>
      <c r="DE608" s="1153" t="str">
        <f>IF(DE606="grey","grey","")</f>
        <v>grey</v>
      </c>
      <c r="DF608" s="1154"/>
      <c r="DG608" s="1153" t="str">
        <f>IF(DG606="grey","grey","")</f>
        <v>grey</v>
      </c>
      <c r="DH608" s="1154"/>
      <c r="DI608" s="1153" t="str">
        <f>IF(DI606="grey","grey","")</f>
        <v>grey</v>
      </c>
      <c r="DJ608" s="1154"/>
      <c r="DK608" s="1153" t="str">
        <f>IF(DK606="grey","grey","")</f>
        <v>grey</v>
      </c>
      <c r="DL608" s="1154"/>
      <c r="DM608" s="22" t="str">
        <f>IFERROR(INDEX(内線情報!$BL$5:$BL$41,MATCH(R608,内線情報!$AI$5:$AI$43,0),1),"")</f>
        <v/>
      </c>
      <c r="DS608" s="1141"/>
      <c r="DV608" s="1153" t="str">
        <f>IF(B607="DK",BQ608,IF(B607="NK",BS608,""))</f>
        <v/>
      </c>
      <c r="DW608" s="1154"/>
      <c r="DX608" s="1155" t="str">
        <f>IF(D607="DK",BU608,IF(D607="NK",BW608,""))</f>
        <v/>
      </c>
      <c r="DY608" s="1156"/>
      <c r="DZ608" s="1155" t="str">
        <f>IF(F607="DK",BY608,IF(F607="NK",CA608,""))</f>
        <v/>
      </c>
      <c r="EA608" s="1156"/>
      <c r="EB608" s="1155" t="str">
        <f>IF(H607="DK",CC608,IF(H607="NK",CE608,""))</f>
        <v/>
      </c>
      <c r="EC608" s="1156"/>
      <c r="ED608" s="1155" t="str">
        <f>IF(J607="DK",CG608,IF(J607="NK",CI608,""))</f>
        <v/>
      </c>
      <c r="EE608" s="1156"/>
      <c r="EF608" s="1155" t="str">
        <f>IF(L607="DK",CK608,IF(L607="NK",CM608,""))</f>
        <v/>
      </c>
      <c r="EG608" s="1156"/>
      <c r="ET608" s="1153"/>
      <c r="EU608" s="1154"/>
      <c r="EV608" s="1153"/>
      <c r="EW608" s="1154"/>
      <c r="EX608" s="1153"/>
      <c r="EY608" s="1154"/>
      <c r="EZ608" s="1153"/>
      <c r="FA608" s="1154"/>
      <c r="FB608" s="1153"/>
      <c r="FC608" s="1154"/>
      <c r="FD608" s="1153"/>
      <c r="FE608" s="1154"/>
      <c r="FF608" s="411"/>
      <c r="FG608" s="411"/>
      <c r="FH608" s="411"/>
      <c r="FI608" s="411"/>
      <c r="FJ608" s="411"/>
      <c r="FK608" s="411"/>
      <c r="FL608" s="411"/>
      <c r="FM608" s="411"/>
      <c r="FN608" s="411"/>
      <c r="FO608" s="411"/>
      <c r="FP608" s="411"/>
      <c r="FQ608" s="411"/>
      <c r="FR608" s="1153"/>
      <c r="FS608" s="1154"/>
      <c r="FT608" s="1153"/>
      <c r="FU608" s="1154"/>
      <c r="FV608" s="1153"/>
      <c r="FW608" s="1154"/>
      <c r="FX608" s="1153"/>
      <c r="FY608" s="1154"/>
      <c r="FZ608" s="1153"/>
      <c r="GA608" s="1154"/>
      <c r="GB608" s="1153"/>
      <c r="GC608" s="1154"/>
      <c r="GE608" s="1152"/>
      <c r="GF608" s="1152"/>
      <c r="GG608" s="1161"/>
      <c r="GH608" s="1152"/>
      <c r="GI608" s="633" t="str">
        <f t="shared" ref="GI608:HR608" si="1628">IF(GI582="grey","grey",IF($GG607="grey","grey",IF(S608="","yellow",IF(COUNTIF($CW$6:$CW$7,S608)&gt;0,"","red"))))</f>
        <v>grey</v>
      </c>
      <c r="GJ608" s="633" t="str">
        <f t="shared" si="1628"/>
        <v>grey</v>
      </c>
      <c r="GK608" s="633" t="str">
        <f t="shared" si="1628"/>
        <v>grey</v>
      </c>
      <c r="GL608" s="633" t="str">
        <f t="shared" si="1628"/>
        <v>grey</v>
      </c>
      <c r="GM608" s="633" t="str">
        <f t="shared" si="1628"/>
        <v>grey</v>
      </c>
      <c r="GN608" s="633" t="str">
        <f t="shared" si="1628"/>
        <v>grey</v>
      </c>
      <c r="GO608" s="633" t="str">
        <f t="shared" si="1628"/>
        <v>grey</v>
      </c>
      <c r="GP608" s="633" t="str">
        <f t="shared" si="1628"/>
        <v>grey</v>
      </c>
      <c r="GQ608" s="633" t="str">
        <f t="shared" si="1628"/>
        <v>grey</v>
      </c>
      <c r="GR608" s="633" t="str">
        <f t="shared" si="1628"/>
        <v>grey</v>
      </c>
      <c r="GS608" s="633" t="str">
        <f t="shared" si="1628"/>
        <v>grey</v>
      </c>
      <c r="GT608" s="633" t="str">
        <f t="shared" si="1628"/>
        <v>grey</v>
      </c>
      <c r="GU608" s="633" t="str">
        <f t="shared" si="1628"/>
        <v>grey</v>
      </c>
      <c r="GV608" s="633" t="str">
        <f t="shared" si="1628"/>
        <v>grey</v>
      </c>
      <c r="GW608" s="633" t="str">
        <f t="shared" si="1628"/>
        <v>grey</v>
      </c>
      <c r="GX608" s="633" t="str">
        <f t="shared" si="1628"/>
        <v>grey</v>
      </c>
      <c r="GY608" s="633" t="str">
        <f t="shared" si="1628"/>
        <v>grey</v>
      </c>
      <c r="GZ608" s="633" t="str">
        <f t="shared" si="1628"/>
        <v>grey</v>
      </c>
      <c r="HA608" s="633" t="str">
        <f t="shared" si="1628"/>
        <v>grey</v>
      </c>
      <c r="HB608" s="633" t="str">
        <f t="shared" si="1628"/>
        <v>grey</v>
      </c>
      <c r="HC608" s="633" t="str">
        <f t="shared" si="1628"/>
        <v>grey</v>
      </c>
      <c r="HD608" s="633" t="str">
        <f t="shared" si="1628"/>
        <v>grey</v>
      </c>
      <c r="HE608" s="633" t="str">
        <f t="shared" si="1628"/>
        <v>grey</v>
      </c>
      <c r="HF608" s="633" t="str">
        <f t="shared" si="1628"/>
        <v>grey</v>
      </c>
      <c r="HG608" s="633" t="str">
        <f t="shared" si="1628"/>
        <v>grey</v>
      </c>
      <c r="HH608" s="633" t="str">
        <f t="shared" si="1628"/>
        <v>grey</v>
      </c>
      <c r="HI608" s="633" t="str">
        <f t="shared" si="1628"/>
        <v>grey</v>
      </c>
      <c r="HJ608" s="633" t="str">
        <f t="shared" si="1628"/>
        <v>grey</v>
      </c>
      <c r="HK608" s="633" t="str">
        <f t="shared" si="1628"/>
        <v>grey</v>
      </c>
      <c r="HL608" s="633" t="str">
        <f t="shared" si="1628"/>
        <v>grey</v>
      </c>
      <c r="HM608" s="633" t="str">
        <f t="shared" si="1628"/>
        <v>grey</v>
      </c>
      <c r="HN608" s="633" t="str">
        <f t="shared" si="1628"/>
        <v>grey</v>
      </c>
      <c r="HO608" s="633" t="str">
        <f t="shared" si="1628"/>
        <v>grey</v>
      </c>
      <c r="HP608" s="633" t="str">
        <f t="shared" si="1628"/>
        <v>grey</v>
      </c>
      <c r="HQ608" s="633" t="str">
        <f t="shared" si="1628"/>
        <v>grey</v>
      </c>
      <c r="HR608" s="633" t="str">
        <f t="shared" si="1628"/>
        <v>grey</v>
      </c>
      <c r="HS608" s="1163"/>
      <c r="HT608" s="1152"/>
      <c r="HU608" s="1161"/>
    </row>
    <row r="609" spans="2:229">
      <c r="B609" s="1175" t="str">
        <f>IFERROR(INDEX($DV:$DV,ROW()),"")&amp;""</f>
        <v/>
      </c>
      <c r="C609" s="1176"/>
      <c r="D609" s="1177" t="str">
        <f>IFERROR(INDEX($DX:$DX,ROW()),"")&amp;""</f>
        <v/>
      </c>
      <c r="E609" s="1176"/>
      <c r="F609" s="1175" t="str">
        <f>IFERROR(INDEX($DZ:$DZ,ROW()),"")&amp;""</f>
        <v/>
      </c>
      <c r="G609" s="1176"/>
      <c r="H609" s="1175" t="str">
        <f>IFERROR(INDEX($EB:$EB,ROW()),"")&amp;""</f>
        <v/>
      </c>
      <c r="I609" s="1176"/>
      <c r="J609" s="1175" t="str">
        <f>IFERROR(INDEX($ED:$ED,ROW()),"")&amp;""</f>
        <v/>
      </c>
      <c r="K609" s="1176"/>
      <c r="L609" s="1175" t="str">
        <f>IFERROR(INDEX($EF:$EF,ROW()),"")&amp;""</f>
        <v/>
      </c>
      <c r="M609" s="1176"/>
      <c r="O609" s="1151">
        <v>13</v>
      </c>
      <c r="P609" s="1151" t="str">
        <f>IFERROR(INDEX(内線情報!$C$5:$C$54,MATCH($Q609,内線情報!$B$5:$B$54,0)),"")&amp;""</f>
        <v/>
      </c>
      <c r="Q609" s="1160"/>
      <c r="R609" s="1151" t="str">
        <f>IFERROR(INDEX(内線情報!$D$5:$D$54,MATCH($Q609,内線情報!$B$5:$B$54,0)),"")&amp;""</f>
        <v/>
      </c>
      <c r="S609" s="634" t="s">
        <v>643</v>
      </c>
      <c r="T609" s="634" t="s">
        <v>643</v>
      </c>
      <c r="U609" s="634" t="s">
        <v>643</v>
      </c>
      <c r="V609" s="634" t="s">
        <v>643</v>
      </c>
      <c r="W609" s="634" t="s">
        <v>643</v>
      </c>
      <c r="X609" s="634" t="s">
        <v>643</v>
      </c>
      <c r="Y609" s="634" t="s">
        <v>643</v>
      </c>
      <c r="Z609" s="634" t="s">
        <v>643</v>
      </c>
      <c r="AA609" s="634" t="s">
        <v>643</v>
      </c>
      <c r="AB609" s="634" t="s">
        <v>643</v>
      </c>
      <c r="AC609" s="634" t="s">
        <v>643</v>
      </c>
      <c r="AD609" s="634" t="s">
        <v>643</v>
      </c>
      <c r="AE609" s="634" t="s">
        <v>643</v>
      </c>
      <c r="AF609" s="634" t="s">
        <v>643</v>
      </c>
      <c r="AG609" s="634" t="s">
        <v>643</v>
      </c>
      <c r="AH609" s="634" t="s">
        <v>643</v>
      </c>
      <c r="AI609" s="634" t="s">
        <v>643</v>
      </c>
      <c r="AJ609" s="634" t="s">
        <v>643</v>
      </c>
      <c r="AK609" s="634" t="s">
        <v>643</v>
      </c>
      <c r="AL609" s="634" t="s">
        <v>643</v>
      </c>
      <c r="AM609" s="634" t="s">
        <v>643</v>
      </c>
      <c r="AN609" s="634" t="s">
        <v>643</v>
      </c>
      <c r="AO609" s="634" t="s">
        <v>643</v>
      </c>
      <c r="AP609" s="634" t="s">
        <v>643</v>
      </c>
      <c r="AQ609" s="634" t="s">
        <v>643</v>
      </c>
      <c r="AR609" s="634" t="s">
        <v>643</v>
      </c>
      <c r="AS609" s="634" t="s">
        <v>643</v>
      </c>
      <c r="AT609" s="634" t="s">
        <v>643</v>
      </c>
      <c r="AU609" s="634" t="s">
        <v>643</v>
      </c>
      <c r="AV609" s="634" t="s">
        <v>643</v>
      </c>
      <c r="AW609" s="634" t="s">
        <v>643</v>
      </c>
      <c r="AX609" s="634" t="s">
        <v>643</v>
      </c>
      <c r="AY609" s="634" t="s">
        <v>643</v>
      </c>
      <c r="AZ609" s="634" t="s">
        <v>643</v>
      </c>
      <c r="BA609" s="634" t="s">
        <v>643</v>
      </c>
      <c r="BB609" s="634" t="s">
        <v>643</v>
      </c>
      <c r="BC609" s="1178" t="s">
        <v>643</v>
      </c>
      <c r="BD609" s="1151" t="str">
        <f>IFERROR(IF(Q609="","",IF(ISBLANK(INDEX(内線情報!$G$5:$G$54,Q609)),1,DS609)),"")&amp;""</f>
        <v/>
      </c>
      <c r="BE609" s="1180"/>
      <c r="BP609" s="50" t="s">
        <v>585</v>
      </c>
      <c r="BQ609" s="50" t="str">
        <f>IF(C607="","",INDEX(外線情報!$K$5:$K$16,C607,1))&amp;""</f>
        <v/>
      </c>
      <c r="BR609" s="50" t="s">
        <v>417</v>
      </c>
      <c r="BS609" s="50" t="str">
        <f>IF(C607="","",INDEX(NK･NKG!$CG$5:$CG$52,C607,1))&amp;""</f>
        <v/>
      </c>
      <c r="BT609" s="50" t="s">
        <v>585</v>
      </c>
      <c r="BU609" s="50" t="str">
        <f>IF(E607="","",INDEX(外線情報!$K$5:$K$16,E607,1))&amp;""</f>
        <v/>
      </c>
      <c r="BV609" s="50" t="s">
        <v>417</v>
      </c>
      <c r="BW609" s="50" t="str">
        <f>IF(E607="","",INDEX(NK･NKG!$CG$5:$CG$52,E607,1))&amp;""</f>
        <v/>
      </c>
      <c r="BX609" s="50" t="s">
        <v>585</v>
      </c>
      <c r="BY609" s="50" t="str">
        <f>IF(G607="","",INDEX(外線情報!$K$5:$K$16,G607,1))&amp;""</f>
        <v/>
      </c>
      <c r="BZ609" s="50" t="s">
        <v>417</v>
      </c>
      <c r="CA609" s="50" t="str">
        <f>IF(G607="","",INDEX(NK･NKG!$CG$5:$CG$52,G607,1))&amp;""</f>
        <v/>
      </c>
      <c r="CB609" s="50" t="s">
        <v>585</v>
      </c>
      <c r="CC609" s="50" t="str">
        <f>IF(I607="","",INDEX(外線情報!$K$5:$K$16,I607,1))&amp;""</f>
        <v/>
      </c>
      <c r="CD609" s="50" t="s">
        <v>417</v>
      </c>
      <c r="CE609" s="50" t="str">
        <f>IF(I607="","",INDEX(NK･NKG!$CG$5:$CG$52,I607,1))&amp;""</f>
        <v/>
      </c>
      <c r="CF609" s="50" t="s">
        <v>585</v>
      </c>
      <c r="CG609" s="50" t="str">
        <f>IF(K607="","",INDEX(外線情報!$K$5:$K$16,K607,1))&amp;""</f>
        <v/>
      </c>
      <c r="CH609" s="50" t="s">
        <v>417</v>
      </c>
      <c r="CI609" s="50" t="str">
        <f>IF(K607="","",INDEX(NK･NKG!$CG$5:$CG$52,K607,1))&amp;""</f>
        <v/>
      </c>
      <c r="CJ609" s="50" t="s">
        <v>585</v>
      </c>
      <c r="CK609" s="50" t="str">
        <f>IF(M607="","",INDEX(外線情報!$K$5:$K$16,M607,1))&amp;""</f>
        <v/>
      </c>
      <c r="CL609" s="50" t="s">
        <v>417</v>
      </c>
      <c r="CM609" s="50" t="str">
        <f>IF(M607="","",INDEX(NK･NKG!$CG$5:$CG$52,M607,1))&amp;""</f>
        <v/>
      </c>
      <c r="DA609" s="1153" t="str">
        <f t="shared" ref="DA609" si="1629">IF(DA606="grey","grey","")</f>
        <v>grey</v>
      </c>
      <c r="DB609" s="1154"/>
      <c r="DC609" s="1153" t="str">
        <f t="shared" ref="DC609" si="1630">IF(DC606="grey","grey","")</f>
        <v>grey</v>
      </c>
      <c r="DD609" s="1154"/>
      <c r="DE609" s="1153" t="str">
        <f t="shared" ref="DE609" si="1631">IF(DE606="grey","grey","")</f>
        <v>grey</v>
      </c>
      <c r="DF609" s="1154"/>
      <c r="DG609" s="1153" t="str">
        <f t="shared" ref="DG609" si="1632">IF(DG606="grey","grey","")</f>
        <v>grey</v>
      </c>
      <c r="DH609" s="1154"/>
      <c r="DI609" s="1153" t="str">
        <f t="shared" ref="DI609" si="1633">IF(DI606="grey","grey","")</f>
        <v>grey</v>
      </c>
      <c r="DJ609" s="1154"/>
      <c r="DK609" s="1153" t="str">
        <f t="shared" ref="DK609" si="1634">IF(DK606="grey","grey","")</f>
        <v>grey</v>
      </c>
      <c r="DL609" s="1154"/>
      <c r="DM609" s="22" t="str">
        <f>IFERROR(INDEX(内線情報!$BL$5:$BL$41,MATCH(R609,内線情報!$AI$5:$AI$43,0),1),"")</f>
        <v/>
      </c>
      <c r="DS609" s="1141" t="e">
        <f>INDEX(内線情報!$G$5:$G$54,MATCH(Q609,DK,0))</f>
        <v>#N/A</v>
      </c>
      <c r="DV609" s="1153" t="str">
        <f>IF(B607="IK",BQ609,IF(B607="NK",BS609,""))</f>
        <v/>
      </c>
      <c r="DW609" s="1154"/>
      <c r="DX609" s="1155" t="str">
        <f>IF(D607="IK",BU609,IF(D607="NK",BW609,""))</f>
        <v/>
      </c>
      <c r="DY609" s="1156"/>
      <c r="DZ609" s="1155" t="str">
        <f>IF(F607="IK",BY609,IF(F607="NK",CA609,""))</f>
        <v/>
      </c>
      <c r="EA609" s="1156"/>
      <c r="EB609" s="1155" t="str">
        <f>IF(H607="IK",CC609,IF(H607="NK",CE609,""))</f>
        <v/>
      </c>
      <c r="EC609" s="1156"/>
      <c r="ED609" s="1155" t="str">
        <f>IF(J607="IK",CG609,IF(J607="NK",CI609,""))</f>
        <v/>
      </c>
      <c r="EE609" s="1156"/>
      <c r="EF609" s="1155" t="str">
        <f>IF(L607="IK",CK609,IF(L607="NK",CM609,""))</f>
        <v/>
      </c>
      <c r="EG609" s="1156"/>
      <c r="ET609" s="1153"/>
      <c r="EU609" s="1154"/>
      <c r="EV609" s="1153"/>
      <c r="EW609" s="1154"/>
      <c r="EX609" s="1153"/>
      <c r="EY609" s="1154"/>
      <c r="EZ609" s="1153"/>
      <c r="FA609" s="1154"/>
      <c r="FB609" s="1153"/>
      <c r="FC609" s="1154"/>
      <c r="FD609" s="1153"/>
      <c r="FE609" s="1154"/>
      <c r="FF609" s="411"/>
      <c r="FG609" s="411"/>
      <c r="FH609" s="411"/>
      <c r="FI609" s="411"/>
      <c r="FJ609" s="411"/>
      <c r="FK609" s="411"/>
      <c r="FL609" s="411"/>
      <c r="FM609" s="411"/>
      <c r="FN609" s="411"/>
      <c r="FO609" s="411"/>
      <c r="FP609" s="411"/>
      <c r="FQ609" s="411"/>
      <c r="FR609" s="1153"/>
      <c r="FS609" s="1154"/>
      <c r="FT609" s="1153"/>
      <c r="FU609" s="1154"/>
      <c r="FV609" s="1153"/>
      <c r="FW609" s="1154"/>
      <c r="FX609" s="1153"/>
      <c r="FY609" s="1154"/>
      <c r="FZ609" s="1153"/>
      <c r="GA609" s="1154"/>
      <c r="GB609" s="1153"/>
      <c r="GC609" s="1154"/>
      <c r="GE609" s="1151" t="str">
        <f>IF($GF609="grey","grey","")</f>
        <v>grey</v>
      </c>
      <c r="GF609" s="1151" t="str">
        <f>IF($GG609="grey","grey","")</f>
        <v>grey</v>
      </c>
      <c r="GG609" s="1160" t="str">
        <f>IF(Q609="","grey",IF(COUNTIF(Q:Q,Q609)&gt;1,"red",IF(COUNTIF(_DK,Q609)&gt;0,"","red")))</f>
        <v>grey</v>
      </c>
      <c r="GH609" s="1151" t="str">
        <f>IF($GF609="grey","grey","")</f>
        <v>grey</v>
      </c>
      <c r="GI609" s="633" t="str">
        <f t="shared" ref="GI609:HR609" si="1635">IF(GI582="grey","grey",IF($GG609="grey","grey",IF(S609="","yellow",IF(COUNTIF($CT$6:$CT$21,S609)&gt;0,"","red"))))</f>
        <v>grey</v>
      </c>
      <c r="GJ609" s="633" t="str">
        <f t="shared" si="1635"/>
        <v>grey</v>
      </c>
      <c r="GK609" s="633" t="str">
        <f t="shared" si="1635"/>
        <v>grey</v>
      </c>
      <c r="GL609" s="633" t="str">
        <f t="shared" si="1635"/>
        <v>grey</v>
      </c>
      <c r="GM609" s="633" t="str">
        <f t="shared" si="1635"/>
        <v>grey</v>
      </c>
      <c r="GN609" s="633" t="str">
        <f t="shared" si="1635"/>
        <v>grey</v>
      </c>
      <c r="GO609" s="633" t="str">
        <f t="shared" si="1635"/>
        <v>grey</v>
      </c>
      <c r="GP609" s="633" t="str">
        <f t="shared" si="1635"/>
        <v>grey</v>
      </c>
      <c r="GQ609" s="633" t="str">
        <f t="shared" si="1635"/>
        <v>grey</v>
      </c>
      <c r="GR609" s="633" t="str">
        <f t="shared" si="1635"/>
        <v>grey</v>
      </c>
      <c r="GS609" s="633" t="str">
        <f t="shared" si="1635"/>
        <v>grey</v>
      </c>
      <c r="GT609" s="633" t="str">
        <f t="shared" si="1635"/>
        <v>grey</v>
      </c>
      <c r="GU609" s="633" t="str">
        <f t="shared" si="1635"/>
        <v>grey</v>
      </c>
      <c r="GV609" s="633" t="str">
        <f t="shared" si="1635"/>
        <v>grey</v>
      </c>
      <c r="GW609" s="633" t="str">
        <f t="shared" si="1635"/>
        <v>grey</v>
      </c>
      <c r="GX609" s="633" t="str">
        <f t="shared" si="1635"/>
        <v>grey</v>
      </c>
      <c r="GY609" s="633" t="str">
        <f t="shared" si="1635"/>
        <v>grey</v>
      </c>
      <c r="GZ609" s="633" t="str">
        <f t="shared" si="1635"/>
        <v>grey</v>
      </c>
      <c r="HA609" s="633" t="str">
        <f t="shared" si="1635"/>
        <v>grey</v>
      </c>
      <c r="HB609" s="633" t="str">
        <f t="shared" si="1635"/>
        <v>grey</v>
      </c>
      <c r="HC609" s="633" t="str">
        <f t="shared" si="1635"/>
        <v>grey</v>
      </c>
      <c r="HD609" s="633" t="str">
        <f t="shared" si="1635"/>
        <v>grey</v>
      </c>
      <c r="HE609" s="633" t="str">
        <f t="shared" si="1635"/>
        <v>grey</v>
      </c>
      <c r="HF609" s="633" t="str">
        <f t="shared" si="1635"/>
        <v>grey</v>
      </c>
      <c r="HG609" s="633" t="str">
        <f t="shared" si="1635"/>
        <v>grey</v>
      </c>
      <c r="HH609" s="633" t="str">
        <f t="shared" si="1635"/>
        <v>grey</v>
      </c>
      <c r="HI609" s="633" t="str">
        <f t="shared" si="1635"/>
        <v>grey</v>
      </c>
      <c r="HJ609" s="633" t="str">
        <f t="shared" si="1635"/>
        <v>grey</v>
      </c>
      <c r="HK609" s="633" t="str">
        <f t="shared" si="1635"/>
        <v>grey</v>
      </c>
      <c r="HL609" s="633" t="str">
        <f t="shared" si="1635"/>
        <v>grey</v>
      </c>
      <c r="HM609" s="633" t="str">
        <f t="shared" si="1635"/>
        <v>grey</v>
      </c>
      <c r="HN609" s="633" t="str">
        <f t="shared" si="1635"/>
        <v>grey</v>
      </c>
      <c r="HO609" s="633" t="str">
        <f t="shared" si="1635"/>
        <v>grey</v>
      </c>
      <c r="HP609" s="633" t="str">
        <f t="shared" si="1635"/>
        <v>grey</v>
      </c>
      <c r="HQ609" s="633" t="str">
        <f t="shared" si="1635"/>
        <v>grey</v>
      </c>
      <c r="HR609" s="633" t="str">
        <f t="shared" si="1635"/>
        <v>grey</v>
      </c>
      <c r="HS609" s="1162" t="str">
        <f t="shared" ref="HS609" si="1636">IF($GG609="grey","grey",IF(BC609="","",IF(COUNTIF($CV$6:$CV$7,BC609)&gt;0,"","red")))</f>
        <v>grey</v>
      </c>
      <c r="HT609" s="1151" t="str">
        <f t="shared" ref="HT609:HU609" si="1637">IF($GG609="grey","grey","")</f>
        <v>grey</v>
      </c>
      <c r="HU609" s="1160" t="str">
        <f t="shared" si="1637"/>
        <v>grey</v>
      </c>
    </row>
    <row r="610" spans="2:229">
      <c r="B610" s="1182" t="s">
        <v>1318</v>
      </c>
      <c r="C610" s="1183"/>
      <c r="D610" s="1182" t="s">
        <v>1318</v>
      </c>
      <c r="E610" s="1183"/>
      <c r="F610" s="1182" t="s">
        <v>1318</v>
      </c>
      <c r="G610" s="1183"/>
      <c r="H610" s="1182" t="s">
        <v>1318</v>
      </c>
      <c r="I610" s="1183"/>
      <c r="J610" s="1182" t="s">
        <v>1318</v>
      </c>
      <c r="K610" s="1183"/>
      <c r="L610" s="1182" t="s">
        <v>1318</v>
      </c>
      <c r="M610" s="1183"/>
      <c r="O610" s="1152"/>
      <c r="P610" s="1152"/>
      <c r="Q610" s="1161"/>
      <c r="R610" s="1152"/>
      <c r="S610" s="635" t="s">
        <v>643</v>
      </c>
      <c r="T610" s="635" t="s">
        <v>643</v>
      </c>
      <c r="U610" s="635" t="s">
        <v>643</v>
      </c>
      <c r="V610" s="635" t="s">
        <v>643</v>
      </c>
      <c r="W610" s="635" t="s">
        <v>643</v>
      </c>
      <c r="X610" s="635" t="s">
        <v>643</v>
      </c>
      <c r="Y610" s="635" t="s">
        <v>643</v>
      </c>
      <c r="Z610" s="635" t="s">
        <v>643</v>
      </c>
      <c r="AA610" s="635" t="s">
        <v>643</v>
      </c>
      <c r="AB610" s="635" t="s">
        <v>643</v>
      </c>
      <c r="AC610" s="635" t="s">
        <v>643</v>
      </c>
      <c r="AD610" s="635" t="s">
        <v>643</v>
      </c>
      <c r="AE610" s="635" t="s">
        <v>643</v>
      </c>
      <c r="AF610" s="635" t="s">
        <v>643</v>
      </c>
      <c r="AG610" s="635" t="s">
        <v>643</v>
      </c>
      <c r="AH610" s="635" t="s">
        <v>643</v>
      </c>
      <c r="AI610" s="635" t="s">
        <v>643</v>
      </c>
      <c r="AJ610" s="635" t="s">
        <v>643</v>
      </c>
      <c r="AK610" s="635" t="s">
        <v>643</v>
      </c>
      <c r="AL610" s="635" t="s">
        <v>643</v>
      </c>
      <c r="AM610" s="635" t="s">
        <v>643</v>
      </c>
      <c r="AN610" s="635" t="s">
        <v>643</v>
      </c>
      <c r="AO610" s="635" t="s">
        <v>643</v>
      </c>
      <c r="AP610" s="635" t="s">
        <v>643</v>
      </c>
      <c r="AQ610" s="635" t="s">
        <v>643</v>
      </c>
      <c r="AR610" s="635" t="s">
        <v>643</v>
      </c>
      <c r="AS610" s="635" t="s">
        <v>643</v>
      </c>
      <c r="AT610" s="635" t="s">
        <v>643</v>
      </c>
      <c r="AU610" s="635" t="s">
        <v>643</v>
      </c>
      <c r="AV610" s="635" t="s">
        <v>643</v>
      </c>
      <c r="AW610" s="635" t="s">
        <v>643</v>
      </c>
      <c r="AX610" s="635" t="s">
        <v>643</v>
      </c>
      <c r="AY610" s="635" t="s">
        <v>643</v>
      </c>
      <c r="AZ610" s="635" t="s">
        <v>643</v>
      </c>
      <c r="BA610" s="635" t="s">
        <v>643</v>
      </c>
      <c r="BB610" s="635" t="s">
        <v>643</v>
      </c>
      <c r="BC610" s="1179"/>
      <c r="BD610" s="1152"/>
      <c r="BE610" s="1181"/>
      <c r="DA610" s="1164" t="str">
        <f>IF(DA606="grey","grey",IF(AND(B607&lt;&gt;$BG$7,B607&lt;&gt;$BG$9,B607&lt;&gt;$BG$13,B607&lt;&gt;$BG$12),"grey",IF(B610="","yellow",IF(COUNTIF($CN$6:$CN$32,B610)&gt;0,"","red"))))</f>
        <v>grey</v>
      </c>
      <c r="DB610" s="1165"/>
      <c r="DC610" s="1164" t="str">
        <f>IF(DC606="grey","grey",IF(AND(D607&lt;&gt;$BG$7,D607&lt;&gt;$BG$9,D607&lt;&gt;$BG$13,D607&lt;&gt;$BG$12),"grey",IF(D610="","yellow",IF(COUNTIF($CN$6:$CN$32,D610)&gt;0,"","red"))))</f>
        <v>grey</v>
      </c>
      <c r="DD610" s="1165"/>
      <c r="DE610" s="1164" t="str">
        <f>IF(DE606="grey","grey",IF(AND(F607&lt;&gt;$BG$7,F607&lt;&gt;$BG$9,F607&lt;&gt;$BG$13,F607&lt;&gt;$BG$12),"grey",IF(F610="","yellow",IF(COUNTIF($CN$6:$CN$32,F610)&gt;0,"","red"))))</f>
        <v>grey</v>
      </c>
      <c r="DF610" s="1165"/>
      <c r="DG610" s="1164" t="str">
        <f>IF(DG606="grey","grey",IF(AND(H607&lt;&gt;$BG$7,H607&lt;&gt;$BG$9,H607&lt;&gt;$BG$13,H607&lt;&gt;$BG$12),"grey",IF(H610="","yellow",IF(COUNTIF($CN$6:$CN$32,H610)&gt;0,"","red"))))</f>
        <v>grey</v>
      </c>
      <c r="DH610" s="1165"/>
      <c r="DI610" s="1164" t="str">
        <f>IF(DI606="grey","grey",IF(AND(J607&lt;&gt;$BG$7,J607&lt;&gt;$BG$9,J607&lt;&gt;$BG$13,J607&lt;&gt;$BG$12),"grey",IF(J610="","yellow",IF(COUNTIF($CN$6:$CN$32,J610)&gt;0,"","red"))))</f>
        <v>grey</v>
      </c>
      <c r="DJ610" s="1165"/>
      <c r="DK610" s="1164" t="str">
        <f>IF(DK606="grey","grey",IF(AND(L607&lt;&gt;$BG$7,L607&lt;&gt;$BG$9,L607&lt;&gt;$BG$13,L607&lt;&gt;$BG$12),"grey",IF(L610="","yellow",IF(COUNTIF($CN$6:$CN$32,L610)&gt;0,"","red"))))</f>
        <v>grey</v>
      </c>
      <c r="DL610" s="1165"/>
      <c r="DM610" s="22" t="str">
        <f>IFERROR(INDEX(内線情報!$BL$5:$BL$41,MATCH(R610,内線情報!$AI$5:$AI$43,0),1),"")</f>
        <v/>
      </c>
      <c r="DR610" s="22">
        <f>MAX(DR$2:DR609)</f>
        <v>1</v>
      </c>
      <c r="DS610" s="1141"/>
      <c r="DV610" s="1153"/>
      <c r="DW610" s="1154"/>
      <c r="DX610" s="1153"/>
      <c r="DY610" s="1154"/>
      <c r="DZ610" s="1153"/>
      <c r="EA610" s="1154"/>
      <c r="EB610" s="1153"/>
      <c r="EC610" s="1154"/>
      <c r="ED610" s="1153"/>
      <c r="EE610" s="1154"/>
      <c r="EF610" s="1153"/>
      <c r="EG610" s="1154"/>
      <c r="ET610" s="1153"/>
      <c r="EU610" s="1154"/>
      <c r="EV610" s="1153"/>
      <c r="EW610" s="1154"/>
      <c r="EX610" s="1153"/>
      <c r="EY610" s="1154"/>
      <c r="EZ610" s="1153"/>
      <c r="FA610" s="1154"/>
      <c r="FB610" s="1153"/>
      <c r="FC610" s="1154"/>
      <c r="FD610" s="1153"/>
      <c r="FE610" s="1154"/>
      <c r="FF610" s="411"/>
      <c r="FG610" s="411"/>
      <c r="FH610" s="411"/>
      <c r="FI610" s="411"/>
      <c r="FJ610" s="411"/>
      <c r="FK610" s="411"/>
      <c r="FL610" s="411"/>
      <c r="FM610" s="411"/>
      <c r="FN610" s="411"/>
      <c r="FO610" s="411"/>
      <c r="FP610" s="411"/>
      <c r="FQ610" s="411"/>
      <c r="FR610" s="1153"/>
      <c r="FS610" s="1154"/>
      <c r="FT610" s="1153"/>
      <c r="FU610" s="1154"/>
      <c r="FV610" s="1153"/>
      <c r="FW610" s="1154"/>
      <c r="FX610" s="1153"/>
      <c r="FY610" s="1154"/>
      <c r="FZ610" s="1153"/>
      <c r="GA610" s="1154"/>
      <c r="GB610" s="1153"/>
      <c r="GC610" s="1154"/>
      <c r="GE610" s="1152"/>
      <c r="GF610" s="1152"/>
      <c r="GG610" s="1161"/>
      <c r="GH610" s="1152"/>
      <c r="GI610" s="633" t="str">
        <f t="shared" ref="GI610:HR610" si="1638">IF(GI582="grey","grey",IF($GG609="grey","grey",IF(S610="","yellow",IF(COUNTIF($CW$6:$CW$7,S610)&gt;0,"","red"))))</f>
        <v>grey</v>
      </c>
      <c r="GJ610" s="633" t="str">
        <f t="shared" si="1638"/>
        <v>grey</v>
      </c>
      <c r="GK610" s="633" t="str">
        <f t="shared" si="1638"/>
        <v>grey</v>
      </c>
      <c r="GL610" s="633" t="str">
        <f t="shared" si="1638"/>
        <v>grey</v>
      </c>
      <c r="GM610" s="633" t="str">
        <f t="shared" si="1638"/>
        <v>grey</v>
      </c>
      <c r="GN610" s="633" t="str">
        <f t="shared" si="1638"/>
        <v>grey</v>
      </c>
      <c r="GO610" s="633" t="str">
        <f t="shared" si="1638"/>
        <v>grey</v>
      </c>
      <c r="GP610" s="633" t="str">
        <f t="shared" si="1638"/>
        <v>grey</v>
      </c>
      <c r="GQ610" s="633" t="str">
        <f t="shared" si="1638"/>
        <v>grey</v>
      </c>
      <c r="GR610" s="633" t="str">
        <f t="shared" si="1638"/>
        <v>grey</v>
      </c>
      <c r="GS610" s="633" t="str">
        <f t="shared" si="1638"/>
        <v>grey</v>
      </c>
      <c r="GT610" s="633" t="str">
        <f t="shared" si="1638"/>
        <v>grey</v>
      </c>
      <c r="GU610" s="633" t="str">
        <f t="shared" si="1638"/>
        <v>grey</v>
      </c>
      <c r="GV610" s="633" t="str">
        <f t="shared" si="1638"/>
        <v>grey</v>
      </c>
      <c r="GW610" s="633" t="str">
        <f t="shared" si="1638"/>
        <v>grey</v>
      </c>
      <c r="GX610" s="633" t="str">
        <f t="shared" si="1638"/>
        <v>grey</v>
      </c>
      <c r="GY610" s="633" t="str">
        <f t="shared" si="1638"/>
        <v>grey</v>
      </c>
      <c r="GZ610" s="633" t="str">
        <f t="shared" si="1638"/>
        <v>grey</v>
      </c>
      <c r="HA610" s="633" t="str">
        <f t="shared" si="1638"/>
        <v>grey</v>
      </c>
      <c r="HB610" s="633" t="str">
        <f t="shared" si="1638"/>
        <v>grey</v>
      </c>
      <c r="HC610" s="633" t="str">
        <f t="shared" si="1638"/>
        <v>grey</v>
      </c>
      <c r="HD610" s="633" t="str">
        <f t="shared" si="1638"/>
        <v>grey</v>
      </c>
      <c r="HE610" s="633" t="str">
        <f t="shared" si="1638"/>
        <v>grey</v>
      </c>
      <c r="HF610" s="633" t="str">
        <f t="shared" si="1638"/>
        <v>grey</v>
      </c>
      <c r="HG610" s="633" t="str">
        <f t="shared" si="1638"/>
        <v>grey</v>
      </c>
      <c r="HH610" s="633" t="str">
        <f t="shared" si="1638"/>
        <v>grey</v>
      </c>
      <c r="HI610" s="633" t="str">
        <f t="shared" si="1638"/>
        <v>grey</v>
      </c>
      <c r="HJ610" s="633" t="str">
        <f t="shared" si="1638"/>
        <v>grey</v>
      </c>
      <c r="HK610" s="633" t="str">
        <f t="shared" si="1638"/>
        <v>grey</v>
      </c>
      <c r="HL610" s="633" t="str">
        <f t="shared" si="1638"/>
        <v>grey</v>
      </c>
      <c r="HM610" s="633" t="str">
        <f t="shared" si="1638"/>
        <v>grey</v>
      </c>
      <c r="HN610" s="633" t="str">
        <f t="shared" si="1638"/>
        <v>grey</v>
      </c>
      <c r="HO610" s="633" t="str">
        <f t="shared" si="1638"/>
        <v>grey</v>
      </c>
      <c r="HP610" s="633" t="str">
        <f t="shared" si="1638"/>
        <v>grey</v>
      </c>
      <c r="HQ610" s="633" t="str">
        <f t="shared" si="1638"/>
        <v>grey</v>
      </c>
      <c r="HR610" s="633" t="str">
        <f t="shared" si="1638"/>
        <v>grey</v>
      </c>
      <c r="HS610" s="1163"/>
      <c r="HT610" s="1152"/>
      <c r="HU610" s="1161"/>
    </row>
    <row r="611" spans="2:229">
      <c r="J611" s="39"/>
      <c r="K611" s="39"/>
      <c r="L611" s="39"/>
      <c r="M611" s="39"/>
      <c r="DI611" s="39"/>
      <c r="DJ611" s="39"/>
      <c r="DK611" s="39"/>
      <c r="DL611" s="39"/>
    </row>
    <row r="612" spans="2:229">
      <c r="B612" s="28" t="s">
        <v>17</v>
      </c>
      <c r="C612" s="18"/>
      <c r="D612" s="18"/>
      <c r="E612" s="18"/>
      <c r="F612" s="18"/>
      <c r="G612" s="18"/>
      <c r="H612" s="18"/>
      <c r="I612" s="18"/>
      <c r="J612" s="26"/>
      <c r="K612" s="26"/>
      <c r="L612" s="26"/>
      <c r="M612" s="26"/>
      <c r="N612" s="22"/>
      <c r="O612" s="23"/>
      <c r="P612" s="22"/>
      <c r="Q612" s="23"/>
      <c r="R612" s="430"/>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3"/>
      <c r="DA612" s="28" t="s">
        <v>17</v>
      </c>
      <c r="DB612" s="18"/>
      <c r="DC612" s="18"/>
      <c r="DD612" s="18"/>
      <c r="DE612" s="18"/>
      <c r="DF612" s="18"/>
      <c r="DG612" s="18"/>
      <c r="DH612" s="18"/>
      <c r="DI612" s="26"/>
      <c r="DJ612" s="26"/>
      <c r="DK612" s="26"/>
      <c r="DL612" s="26"/>
    </row>
    <row r="613" spans="2:229">
      <c r="B613" s="1186" t="s">
        <v>276</v>
      </c>
      <c r="C613" s="1187"/>
      <c r="D613" s="1186" t="s">
        <v>277</v>
      </c>
      <c r="E613" s="1187"/>
      <c r="F613" s="1186" t="s">
        <v>278</v>
      </c>
      <c r="G613" s="1187"/>
      <c r="H613" s="1186" t="s">
        <v>279</v>
      </c>
      <c r="I613" s="1187"/>
      <c r="J613" s="1186" t="s">
        <v>280</v>
      </c>
      <c r="K613" s="1187"/>
      <c r="L613" s="1186" t="s">
        <v>281</v>
      </c>
      <c r="M613" s="1187"/>
      <c r="O613" s="32" t="s">
        <v>282</v>
      </c>
      <c r="P613" s="33" t="s">
        <v>283</v>
      </c>
      <c r="S613" s="1148" t="s">
        <v>284</v>
      </c>
      <c r="T613" s="1149"/>
      <c r="U613" s="1149"/>
      <c r="V613" s="1149"/>
      <c r="W613" s="1149"/>
      <c r="X613" s="1149"/>
      <c r="Y613" s="1149"/>
      <c r="Z613" s="1149"/>
      <c r="AA613" s="1149"/>
      <c r="AB613" s="1149"/>
      <c r="AC613" s="1149"/>
      <c r="AD613" s="1149"/>
      <c r="AE613" s="1149"/>
      <c r="AF613" s="1149"/>
      <c r="AG613" s="1149"/>
      <c r="AH613" s="1149"/>
      <c r="AI613" s="1149"/>
      <c r="AJ613" s="1149"/>
      <c r="AK613" s="1149"/>
      <c r="AL613" s="1149"/>
      <c r="AM613" s="1149"/>
      <c r="AN613" s="1149"/>
      <c r="AO613" s="1149"/>
      <c r="AP613" s="1149"/>
      <c r="AQ613" s="1149"/>
      <c r="AR613" s="1149"/>
      <c r="AS613" s="1149"/>
      <c r="AT613" s="1149"/>
      <c r="AU613" s="1149"/>
      <c r="AV613" s="1149"/>
      <c r="AW613" s="1149"/>
      <c r="AX613" s="1149"/>
      <c r="AY613" s="1149"/>
      <c r="AZ613" s="1149"/>
      <c r="BA613" s="1149"/>
      <c r="BB613" s="1150"/>
      <c r="DA613" s="1166" t="str">
        <f>IFERROR(IF(COUNT(Q617:Q642)&gt;0,IF($DN616&lt;8,"grey",B613),"grey"),B613)</f>
        <v>grey</v>
      </c>
      <c r="DB613" s="1167"/>
      <c r="DC613" s="1166" t="str">
        <f>IFERROR(IF(COUNT(Q617:Q642)&gt;0,IF($DN616&lt;8,"grey",D613),"grey"),D613)</f>
        <v>grey</v>
      </c>
      <c r="DD613" s="1167"/>
      <c r="DE613" s="1166" t="str">
        <f>IFERROR(IF(COUNT(Q617:Q642)&gt;0,IF($DN616&lt;8,"grey",F613),"grey"),F613)</f>
        <v>grey</v>
      </c>
      <c r="DF613" s="1167"/>
      <c r="DG613" s="1166" t="str">
        <f>IFERROR(IF(COUNT(Q617:Q642)&gt;0,IF($DN616&lt;8,"grey",H613),"grey"),H613)</f>
        <v>grey</v>
      </c>
      <c r="DH613" s="1167"/>
      <c r="DI613" s="1166" t="str">
        <f>IFERROR(IF(COUNT(Q617:Q642)&gt;0,IF($DN616&lt;8,"grey",J613),"grey"),J613)</f>
        <v>grey</v>
      </c>
      <c r="DJ613" s="1167"/>
      <c r="DK613" s="1166" t="str">
        <f>IFERROR(IF(COUNT(Q617:Q642)&gt;0,IF($DN616&lt;8,"grey",L613),"grey"),L613)</f>
        <v>grey</v>
      </c>
      <c r="DL613" s="1167"/>
      <c r="DV613" s="1172" t="s">
        <v>1288</v>
      </c>
      <c r="DW613" s="1173"/>
      <c r="DX613" s="1173"/>
      <c r="DY613" s="1173"/>
      <c r="DZ613" s="1173"/>
      <c r="EA613" s="1173"/>
      <c r="EB613" s="1173"/>
      <c r="EC613" s="1173"/>
      <c r="ED613" s="1173"/>
      <c r="EE613" s="1173"/>
      <c r="EF613" s="1173"/>
      <c r="EG613" s="1173"/>
      <c r="EH613" s="1173"/>
      <c r="EI613" s="1173"/>
      <c r="EJ613" s="1173"/>
      <c r="EK613" s="1173"/>
      <c r="EL613" s="1173"/>
      <c r="EM613" s="1173"/>
      <c r="EN613" s="1173"/>
      <c r="EO613" s="1173"/>
      <c r="EP613" s="1173"/>
      <c r="EQ613" s="1173"/>
      <c r="ER613" s="1173"/>
      <c r="ES613" s="1173"/>
      <c r="ET613" s="1173"/>
      <c r="EU613" s="1173"/>
      <c r="EV613" s="1173"/>
      <c r="EW613" s="1173"/>
      <c r="EX613" s="1173"/>
      <c r="EY613" s="1173"/>
      <c r="EZ613" s="1173"/>
      <c r="FA613" s="1173"/>
      <c r="FB613" s="1173"/>
      <c r="FC613" s="1173"/>
      <c r="FD613" s="1173"/>
      <c r="FE613" s="1173"/>
      <c r="FF613" s="429"/>
      <c r="FG613" s="429"/>
      <c r="FH613" s="429"/>
      <c r="FI613" s="429"/>
      <c r="FJ613" s="429"/>
      <c r="FK613" s="429"/>
      <c r="FL613" s="429"/>
      <c r="FM613" s="429"/>
      <c r="FN613" s="429"/>
      <c r="FO613" s="429"/>
      <c r="FP613" s="429"/>
      <c r="FQ613" s="429"/>
      <c r="FR613" s="429"/>
      <c r="FS613" s="429"/>
      <c r="FT613" s="429"/>
      <c r="FU613" s="429"/>
      <c r="FV613" s="429"/>
      <c r="FW613" s="429"/>
      <c r="FX613" s="429"/>
      <c r="FY613" s="429"/>
      <c r="FZ613" s="429"/>
      <c r="GA613" s="429"/>
      <c r="GB613" s="429"/>
      <c r="GC613" s="429"/>
      <c r="GE613" s="32"/>
      <c r="GF613" s="33"/>
      <c r="GI613" s="1148" t="s">
        <v>1290</v>
      </c>
      <c r="GJ613" s="1149"/>
      <c r="GK613" s="1149"/>
      <c r="GL613" s="1149"/>
      <c r="GM613" s="1149"/>
      <c r="GN613" s="1149"/>
      <c r="GO613" s="1149"/>
      <c r="GP613" s="1149"/>
      <c r="GQ613" s="1149"/>
      <c r="GR613" s="1149"/>
      <c r="GS613" s="1149"/>
      <c r="GT613" s="1149"/>
      <c r="GU613" s="1149"/>
      <c r="GV613" s="1149"/>
      <c r="GW613" s="1149"/>
      <c r="GX613" s="1149"/>
      <c r="GY613" s="1149"/>
      <c r="GZ613" s="1149"/>
      <c r="HA613" s="1149"/>
      <c r="HB613" s="1149"/>
      <c r="HC613" s="1149"/>
      <c r="HD613" s="1149"/>
      <c r="HE613" s="1149"/>
      <c r="HF613" s="1149"/>
      <c r="HG613" s="1149"/>
      <c r="HH613" s="1149"/>
      <c r="HI613" s="1149"/>
      <c r="HJ613" s="1149"/>
      <c r="HK613" s="1149"/>
      <c r="HL613" s="1149"/>
      <c r="HM613" s="1149"/>
      <c r="HN613" s="1149"/>
      <c r="HO613" s="1149"/>
      <c r="HP613" s="1149"/>
      <c r="HQ613" s="1149"/>
      <c r="HR613" s="1150"/>
    </row>
    <row r="614" spans="2:229">
      <c r="B614" s="34" t="s">
        <v>57</v>
      </c>
      <c r="C614" s="35"/>
      <c r="D614" s="34" t="s">
        <v>331</v>
      </c>
      <c r="E614" s="35"/>
      <c r="F614" s="34" t="s">
        <v>57</v>
      </c>
      <c r="G614" s="35"/>
      <c r="H614" s="34" t="s">
        <v>57</v>
      </c>
      <c r="I614" s="35"/>
      <c r="J614" s="34" t="s">
        <v>57</v>
      </c>
      <c r="K614" s="35"/>
      <c r="L614" s="34" t="s">
        <v>57</v>
      </c>
      <c r="M614" s="35"/>
      <c r="O614" s="36" t="str">
        <f>IF(SUM(Q616:Q642)&gt;0,DR614,"")</f>
        <v/>
      </c>
      <c r="P614" s="37">
        <f>COUNT(Q616:Q642)</f>
        <v>0</v>
      </c>
      <c r="S614" s="38">
        <v>1</v>
      </c>
      <c r="T614" s="38">
        <v>2</v>
      </c>
      <c r="U614" s="38">
        <v>3</v>
      </c>
      <c r="V614" s="38">
        <v>4</v>
      </c>
      <c r="W614" s="38">
        <v>5</v>
      </c>
      <c r="X614" s="38">
        <v>6</v>
      </c>
      <c r="Y614" s="38">
        <v>7</v>
      </c>
      <c r="Z614" s="38">
        <v>8</v>
      </c>
      <c r="AA614" s="38">
        <v>9</v>
      </c>
      <c r="AB614" s="38">
        <v>10</v>
      </c>
      <c r="AC614" s="38">
        <v>11</v>
      </c>
      <c r="AD614" s="38">
        <v>12</v>
      </c>
      <c r="AE614" s="38">
        <v>13</v>
      </c>
      <c r="AF614" s="38">
        <v>14</v>
      </c>
      <c r="AG614" s="38">
        <v>15</v>
      </c>
      <c r="AH614" s="38">
        <v>16</v>
      </c>
      <c r="AI614" s="38">
        <v>17</v>
      </c>
      <c r="AJ614" s="38">
        <v>18</v>
      </c>
      <c r="AK614" s="38">
        <v>19</v>
      </c>
      <c r="AL614" s="38">
        <v>20</v>
      </c>
      <c r="AM614" s="38">
        <v>21</v>
      </c>
      <c r="AN614" s="38">
        <v>22</v>
      </c>
      <c r="AO614" s="38">
        <v>23</v>
      </c>
      <c r="AP614" s="38">
        <v>24</v>
      </c>
      <c r="AQ614" s="38">
        <v>25</v>
      </c>
      <c r="AR614" s="38">
        <v>26</v>
      </c>
      <c r="AS614" s="38">
        <v>27</v>
      </c>
      <c r="AT614" s="38">
        <v>28</v>
      </c>
      <c r="AU614" s="38">
        <v>29</v>
      </c>
      <c r="AV614" s="38">
        <v>30</v>
      </c>
      <c r="AW614" s="38">
        <v>31</v>
      </c>
      <c r="AX614" s="38">
        <v>32</v>
      </c>
      <c r="AY614" s="38">
        <v>33</v>
      </c>
      <c r="AZ614" s="38">
        <v>34</v>
      </c>
      <c r="BA614" s="38">
        <v>35</v>
      </c>
      <c r="BB614" s="38">
        <v>36</v>
      </c>
      <c r="BP614" s="50" t="s">
        <v>589</v>
      </c>
      <c r="BQ614" s="52"/>
      <c r="BR614" s="50" t="s">
        <v>417</v>
      </c>
      <c r="BS614" s="52"/>
      <c r="BT614" s="50" t="s">
        <v>589</v>
      </c>
      <c r="BU614" s="52"/>
      <c r="BV614" s="50" t="s">
        <v>417</v>
      </c>
      <c r="BW614" s="52"/>
      <c r="BX614" s="50" t="s">
        <v>589</v>
      </c>
      <c r="BY614" s="52"/>
      <c r="BZ614" s="50" t="s">
        <v>417</v>
      </c>
      <c r="CA614" s="52"/>
      <c r="CB614" s="50" t="s">
        <v>589</v>
      </c>
      <c r="CC614" s="52"/>
      <c r="CD614" s="50" t="s">
        <v>417</v>
      </c>
      <c r="CE614" s="52"/>
      <c r="CF614" s="50" t="s">
        <v>589</v>
      </c>
      <c r="CG614" s="52"/>
      <c r="CH614" s="50" t="s">
        <v>417</v>
      </c>
      <c r="CI614" s="52"/>
      <c r="CJ614" s="50" t="s">
        <v>589</v>
      </c>
      <c r="CK614" s="52"/>
      <c r="CL614" s="50" t="s">
        <v>417</v>
      </c>
      <c r="CM614" s="52"/>
      <c r="DA614" s="34" t="str">
        <f>IF(DA613="grey","grey",IF(B614="","yellow",IF(COUNTIF($BG$6:$BG$39,B614)&gt;0,"","red")))</f>
        <v>grey</v>
      </c>
      <c r="DB614" s="35" t="str">
        <f ca="1">IF(DA613="grey","grey",IFERROR(IF(COUNTIF(INDIRECT(B614),SUBSTITUTE(C614,"*","~")),EU614,"red"),IF(AND(C614&lt;&gt;$BG$7,C614&lt;&gt;$BG$8,C614&lt;&gt;$BG$9,C614&lt;&gt;$BG$10,C614&lt;&gt;$BG$11,C614&lt;&gt;$BG$12,C614&lt;&gt;$BG$13),"grey",EU614)))</f>
        <v>grey</v>
      </c>
      <c r="DC614" s="34" t="str">
        <f>IF(DC613="grey","grey",IF(D614="","yellow",IF(COUNTIF($BG$6:$BG$39,D614)&gt;0,"","red")))</f>
        <v>grey</v>
      </c>
      <c r="DD614" s="35" t="str">
        <f ca="1">IF(DC613="grey","grey",IFERROR(IF(COUNTIF(INDIRECT(D614),SUBSTITUTE(E614,"*","~")),EW614,"red"),IF(AND(E614&lt;&gt;$BG$7,E614&lt;&gt;$BG$8,E614&lt;&gt;$BG$9,E614&lt;&gt;$BG$10,E614&lt;&gt;$BG$11,E614&lt;&gt;$BG$12,E614&lt;&gt;$BG$13),"grey",EW614)))</f>
        <v>grey</v>
      </c>
      <c r="DE614" s="34" t="str">
        <f>IF(DE613="grey","grey",IF(F614="","yellow",IF(COUNTIF($BG$6:$BG$39,F614)&gt;0,"","red")))</f>
        <v>grey</v>
      </c>
      <c r="DF614" s="35" t="str">
        <f ca="1">IF(DE613="grey","grey",IFERROR(IF(COUNTIF(INDIRECT(F614),SUBSTITUTE(G614,"*","~")),EY614,"red"),IF(AND(G614&lt;&gt;$BG$7,G614&lt;&gt;$BG$8,G614&lt;&gt;$BG$9,G614&lt;&gt;$BG$10,G614&lt;&gt;$BG$11,G614&lt;&gt;$BG$12,G614&lt;&gt;$BG$13),"grey",EY614)))</f>
        <v>grey</v>
      </c>
      <c r="DG614" s="34" t="str">
        <f>IF(DG613="grey","grey",IF(H614="","yellow",IF(COUNTIF($BG$6:$BG$39,H614)&gt;0,"","red")))</f>
        <v>grey</v>
      </c>
      <c r="DH614" s="35" t="str">
        <f ca="1">IF(DG613="grey","grey",IFERROR(IF(COUNTIF(INDIRECT(H614),SUBSTITUTE(I614,"*","~")),FA614,"red"),IF(AND(I614&lt;&gt;$BG$7,I614&lt;&gt;$BG$8,I614&lt;&gt;$BG$9,I614&lt;&gt;$BG$10,I614&lt;&gt;$BG$11,I614&lt;&gt;$BG$12,I614&lt;&gt;$BG$13),"grey",FA614)))</f>
        <v>grey</v>
      </c>
      <c r="DI614" s="34" t="str">
        <f>IF(DI613="grey","grey",IF(J614="","yellow",IF(COUNTIF($BG$6:$BG$39,J614)&gt;0,"","red")))</f>
        <v>grey</v>
      </c>
      <c r="DJ614" s="35" t="str">
        <f ca="1">IF(DI613="grey","grey",IFERROR(IF(COUNTIF(INDIRECT(J614),SUBSTITUTE(K614,"*","~")),FC614,"red"),IF(AND(K614&lt;&gt;$BG$7,K614&lt;&gt;$BG$8,K614&lt;&gt;$BG$9,K614&lt;&gt;$BG$10,K614&lt;&gt;$BG$11,K614&lt;&gt;$BG$12,K614&lt;&gt;$BG$13),"grey",FC614)))</f>
        <v>grey</v>
      </c>
      <c r="DK614" s="34" t="str">
        <f>IF(DK613="grey","grey",IF(L614="","yellow",IF(COUNTIF($BG$6:$BG$39,L614)&gt;0,"","red")))</f>
        <v>grey</v>
      </c>
      <c r="DL614" s="35" t="str">
        <f ca="1">IF(DK613="grey","grey",IFERROR(IF(COUNTIF(INDIRECT(L614),SUBSTITUTE(M614,"*","~")),FE614,"red"),IF(AND(M614&lt;&gt;$BG$7,M614&lt;&gt;$BG$8,M614&lt;&gt;$BG$9,M614&lt;&gt;$BG$10,M614&lt;&gt;$BG$11,M614&lt;&gt;$BG$12,M614&lt;&gt;$BG$13),"grey",FE614)))</f>
        <v>grey</v>
      </c>
      <c r="DR614" s="22" t="str">
        <f>IF(P614&gt;0,DR610+1,"")</f>
        <v/>
      </c>
      <c r="DS614" s="396"/>
      <c r="DV614" s="34" t="str">
        <f>CONCATENATE(B614,C614)</f>
        <v>未使用</v>
      </c>
      <c r="DW614" s="35"/>
      <c r="DX614" s="34" t="str">
        <f>CONCATENATE(D614,E614)</f>
        <v>未使用</v>
      </c>
      <c r="DY614" s="35"/>
      <c r="DZ614" s="34" t="str">
        <f>CONCATENATE(F614,G614)</f>
        <v>未使用</v>
      </c>
      <c r="EA614" s="35"/>
      <c r="EB614" s="34" t="str">
        <f>CONCATENATE(H614,I614)</f>
        <v>未使用</v>
      </c>
      <c r="EC614" s="35"/>
      <c r="ED614" s="34" t="str">
        <f>CONCATENATE(J614,K614)</f>
        <v>未使用</v>
      </c>
      <c r="EE614" s="35"/>
      <c r="EF614" s="34" t="str">
        <f>CONCATENATE(L614,M614)</f>
        <v>未使用</v>
      </c>
      <c r="EG614" s="35"/>
      <c r="EH614" s="22">
        <f>COUNTIF($DV$6:$EG$34,DV614)</f>
        <v>18</v>
      </c>
      <c r="EJ614" s="22">
        <f>COUNTIF($DV$6:$EG$34,DX614)</f>
        <v>18</v>
      </c>
      <c r="EL614" s="22">
        <f>COUNTIF($DV$6:$EG$34,DZ614)</f>
        <v>18</v>
      </c>
      <c r="EN614" s="22">
        <f>COUNTIF($DV$6:$EG$34,EB614)</f>
        <v>18</v>
      </c>
      <c r="EP614" s="22">
        <f>COUNTIF($DV$6:$EG$34,ED614)</f>
        <v>18</v>
      </c>
      <c r="ER614" s="22">
        <f>COUNTIF($DV$6:$EG$34,EF614)</f>
        <v>18</v>
      </c>
      <c r="ET614" s="34" t="str">
        <f>IF(DV614="未使用","",IF(EH614&lt;2,"","red"))</f>
        <v/>
      </c>
      <c r="EU614" s="35" t="str">
        <f>IF(B614="ボックスキー","",IF(C614="","red",FS614))</f>
        <v>red</v>
      </c>
      <c r="EV614" s="34" t="str">
        <f>IF(DX614="未使用","",IF(EJ614&lt;2,"","red"))</f>
        <v/>
      </c>
      <c r="EW614" s="35" t="str">
        <f>IF(D614="ボックスキー","",IF(E614="","red",FU614))</f>
        <v>red</v>
      </c>
      <c r="EX614" s="34" t="str">
        <f>IF(DZ614="未使用","",IF(EL614&lt;2,"","red"))</f>
        <v/>
      </c>
      <c r="EY614" s="35" t="str">
        <f>IF(F614="ボックスキー","",IF(G614="","red",FW614))</f>
        <v>red</v>
      </c>
      <c r="EZ614" s="34" t="str">
        <f>IF(EB614="未使用","",IF(EN614&lt;2,"","red"))</f>
        <v/>
      </c>
      <c r="FA614" s="35" t="str">
        <f>IF(H614="ボックスキー","",IF(I614="","red",FY614))</f>
        <v>red</v>
      </c>
      <c r="FB614" s="34" t="str">
        <f>IF(ED614="未使用","",IF(EP614&lt;2,"","red"))</f>
        <v/>
      </c>
      <c r="FC614" s="35" t="str">
        <f>IF(J614="ボックスキー","",IF(K614="","red",GA614))</f>
        <v>red</v>
      </c>
      <c r="FD614" s="34" t="str">
        <f>IF(EF614="未使用","",IF(ER614&lt;2,"","red"))</f>
        <v/>
      </c>
      <c r="FE614" s="35" t="str">
        <f>IF(L614="ボックスキー","",IF(M614="","red",GC614))</f>
        <v>red</v>
      </c>
      <c r="FF614" s="419"/>
      <c r="FG614" s="419"/>
      <c r="FH614" s="419"/>
      <c r="FI614" s="419"/>
      <c r="FJ614" s="419"/>
      <c r="FK614" s="419"/>
      <c r="FL614" s="419"/>
      <c r="FM614" s="419"/>
      <c r="FN614" s="419"/>
      <c r="FO614" s="419"/>
      <c r="FP614" s="419"/>
      <c r="FQ614" s="419"/>
      <c r="FR614" s="34"/>
      <c r="FS614" s="35" t="str">
        <f>IF(B614=$FG$6,INDEX($FG$7:$FG$18,C614),IF(B614=$FH$6,INDEX($FH$7:$FH$12,C614),IF(B614=$FI$6,INDEX($FI$7:$FI$18,C614),IF(B614=$FJ$6,INDEX($FJ$7:$FJ$56,C614),"none"))))</f>
        <v>none</v>
      </c>
      <c r="FT614" s="34"/>
      <c r="FU614" s="35" t="str">
        <f>IF(D614=$FG$6,INDEX($FG$7:$FG$18,E614),IF(D614=$FH$6,INDEX($FH$7:$FH$12,E614),IF(D614=$FI$6,INDEX($FI$7:$FI$18,E614),IF(D614=$FJ$6,INDEX($FJ$7:$FJ$56,E614),"none"))))</f>
        <v>none</v>
      </c>
      <c r="FV614" s="34"/>
      <c r="FW614" s="35" t="str">
        <f>IF(F614=$FG$6,INDEX($FG$7:$FG$18,G614),IF(F614=$FH$6,INDEX($FH$7:$FH$12,G614),IF(F614=$FI$6,INDEX($FI$7:$FI$18,G614),IF(F614=$FJ$6,INDEX($FJ$7:$FJ$56,G614),"none"))))</f>
        <v>none</v>
      </c>
      <c r="FX614" s="34"/>
      <c r="FY614" s="35" t="str">
        <f>IF(H614=$FG$6,INDEX($FG$7:$FG$18,I614),IF(H614=$FH$6,INDEX($FH$7:$FH$12,I614),IF(H614=$FI$6,INDEX($FI$7:$FI$18,I614),IF(H614=$FJ$6,INDEX($FJ$7:$FJ$56,I614),"none"))))</f>
        <v>none</v>
      </c>
      <c r="FZ614" s="34"/>
      <c r="GA614" s="35" t="str">
        <f>IF(J614=$FG$6,INDEX($FG$7:$FG$18,K614),IF(J614=$FH$6,INDEX($FH$7:$FH$12,K614),IF(J614=$FI$6,INDEX($FI$7:$FI$18,K614),IF(J614=$FJ$6,INDEX($FJ$7:$FJ$56,K614),"none"))))</f>
        <v>none</v>
      </c>
      <c r="GB614" s="34"/>
      <c r="GC614" s="35" t="str">
        <f>IF(L614=$FG$6,INDEX($FG$7:$FG$18,M614),IF(L614=$FH$6,INDEX($FH$7:$FH$12,M614),IF(L614=$FI$6,INDEX($FI$7:$FI$18,M614),IF(L614=$FJ$6,INDEX($FJ$7:$FJ$56,M614),"none"))))</f>
        <v>none</v>
      </c>
      <c r="GE614" s="36" t="str">
        <f>IF(COUNTIF($GG617:$GG642,"grey")=13,"grey","")</f>
        <v>grey</v>
      </c>
      <c r="GF614" s="36" t="str">
        <f>IF(COUNTIF($GG617:$GG642,"grey")=13,"grey","")</f>
        <v>grey</v>
      </c>
      <c r="GI614" s="686" t="str">
        <f>IFERROR(IF(COUNT($Q617:$Q642)&gt;0,IF($DN616&lt;8,"grey",B613),"grey"),B613)</f>
        <v>grey</v>
      </c>
      <c r="GJ614" s="686" t="str">
        <f>IFERROR(IF(COUNT($Q617:$Q642)&gt;0,IF($DN616&lt;8,"grey",D613),"grey"),D613)</f>
        <v>grey</v>
      </c>
      <c r="GK614" s="686" t="str">
        <f>IFERROR(IF(COUNT($Q617:$Q642)&gt;0,IF($DN616&lt;8,"grey",F613),"grey"),F613)</f>
        <v>grey</v>
      </c>
      <c r="GL614" s="686" t="str">
        <f>IFERROR(IF(COUNT($Q617:$Q642)&gt;0,IF($DN616&lt;8,"grey",H613),"grey"),H613)</f>
        <v>grey</v>
      </c>
      <c r="GM614" s="686" t="str">
        <f>IFERROR(IF(COUNT($Q617:$Q642)&gt;0,IF($DN616&lt;8,"grey",J613),"grey"),J613)</f>
        <v>grey</v>
      </c>
      <c r="GN614" s="686" t="str">
        <f>IFERROR(IF(COUNT($Q617:$Q642)&gt;0,IF($DN616&lt;8,"grey",L613),"grey"),L613)</f>
        <v>grey</v>
      </c>
      <c r="GO614" s="686" t="str">
        <f>IFERROR(IF(COUNT($Q617:$Q642)&gt;0,IF($DN616&lt;8,"grey",B618),"grey"),B618)</f>
        <v>grey</v>
      </c>
      <c r="GP614" s="686" t="str">
        <f>IFERROR(IF(COUNT($Q617:$Q642)&gt;0,IF($DN616&lt;8,"grey",D618),"grey"),D618)</f>
        <v>grey</v>
      </c>
      <c r="GQ614" s="686" t="str">
        <f>IFERROR(IF(COUNT($Q617:$Q642)&gt;0,IF($DN616&lt;18,"grey",F618),"grey"),F618)</f>
        <v>grey</v>
      </c>
      <c r="GR614" s="686" t="str">
        <f>IFERROR(IF(COUNT($Q617:$Q642)&gt;0,IF($DN616&lt;18,"grey",H618),"grey"),H618)</f>
        <v>grey</v>
      </c>
      <c r="GS614" s="686" t="str">
        <f>IFERROR(IF(COUNT($Q617:$Q642)&gt;0,IF($DN616&lt;18,"grey",J618),"grey"),J618)</f>
        <v>grey</v>
      </c>
      <c r="GT614" s="686" t="str">
        <f>IFERROR(IF(COUNT($Q617:$Q642)&gt;0,IF($DN616&lt;18,"grey",L618),"grey"),L618)</f>
        <v>grey</v>
      </c>
      <c r="GU614" s="686" t="str">
        <f>IFERROR(IF(COUNT($Q617:$Q642)&gt;0,IF($DN616&lt;18,"grey",B623),"grey"),B623)</f>
        <v>grey</v>
      </c>
      <c r="GV614" s="686" t="str">
        <f>IFERROR(IF(COUNT($Q617:$Q642)&gt;0,IF($DN616&lt;18,"grey",D623),"grey"),D623)</f>
        <v>grey</v>
      </c>
      <c r="GW614" s="686" t="str">
        <f>IFERROR(IF(COUNT($Q617:$Q642)&gt;0,IF($DN616&lt;18,"grey",F623),"grey"),F623)</f>
        <v>grey</v>
      </c>
      <c r="GX614" s="686" t="str">
        <f>IFERROR(IF(COUNT($Q617:$Q642)&gt;0,IF($DN616&lt;18,"grey",H623),"grey"),H623)</f>
        <v>grey</v>
      </c>
      <c r="GY614" s="686" t="str">
        <f>IFERROR(IF(COUNT($Q617:$Q642)&gt;0,IF($DN616&lt;18,"grey",J623),"grey"),J623)</f>
        <v>grey</v>
      </c>
      <c r="GZ614" s="686" t="str">
        <f>IFERROR(IF(COUNT($Q617:$Q642)&gt;0,IF($DN616&lt;18,"grey",L623),"grey"),L623)</f>
        <v>grey</v>
      </c>
      <c r="HA614" s="686" t="str">
        <f>IFERROR(IF(COUNT($Q617:$Q642)&gt;0,IF($DN616&lt;24,"grey",B628),"grey"),B628)</f>
        <v>grey</v>
      </c>
      <c r="HB614" s="686" t="str">
        <f>IFERROR(IF(COUNT($Q617:$Q642)&gt;0,IF($DN616&lt;24,"grey",D628),"grey"),D628)</f>
        <v>grey</v>
      </c>
      <c r="HC614" s="686" t="str">
        <f>IFERROR(IF(COUNT($Q617:$Q642)&gt;0,IF($DN616&lt;24,"grey",F628),"grey"),F628)</f>
        <v>grey</v>
      </c>
      <c r="HD614" s="686" t="str">
        <f>IFERROR(IF(COUNT($Q617:$Q642)&gt;0,IF($DN616&lt;24,"grey",H628),"grey"),H628)</f>
        <v>grey</v>
      </c>
      <c r="HE614" s="686" t="str">
        <f>IFERROR(IF(COUNT($Q617:$Q642)&gt;0,IF($DN616&lt;24,"grey",J628),"grey"),J628)</f>
        <v>grey</v>
      </c>
      <c r="HF614" s="686" t="str">
        <f>IFERROR(IF(COUNT($Q617:$Q642)&gt;0,IF($DN616&lt;24,"grey",L628),"grey"),L628)</f>
        <v>grey</v>
      </c>
      <c r="HG614" s="686" t="str">
        <f>IFERROR(IF(COUNT($Q617:$Q642)&gt;0,IF($DN616&lt;36,"grey",B633),"grey"),B633)</f>
        <v>grey</v>
      </c>
      <c r="HH614" s="686" t="str">
        <f>IFERROR(IF(COUNT($Q617:$Q642)&gt;0,IF($DN616&lt;36,"grey",D633),"grey"),D633)</f>
        <v>grey</v>
      </c>
      <c r="HI614" s="686" t="str">
        <f>IFERROR(IF(COUNT($Q617:$Q642)&gt;0,IF($DN616&lt;36,"grey",F633),"grey"),F633)</f>
        <v>grey</v>
      </c>
      <c r="HJ614" s="686" t="str">
        <f>IFERROR(IF(COUNT($Q617:$Q642)&gt;0,IF($DN616&lt;36,"grey",H633),"grey"),H633)</f>
        <v>grey</v>
      </c>
      <c r="HK614" s="686" t="str">
        <f>IFERROR(IF(COUNT($Q617:$Q642)&gt;0,IF($DN616&lt;36,"grey",J633),"grey"),J633)</f>
        <v>grey</v>
      </c>
      <c r="HL614" s="686" t="str">
        <f>IFERROR(IF(COUNT($Q617:$Q642)&gt;0,IF($DN616&lt;36,"grey",L633),"grey"),L633)</f>
        <v>grey</v>
      </c>
      <c r="HM614" s="686" t="str">
        <f>IFERROR(IF(COUNT($Q617:$Q642)&gt;0,IF($DN616&lt;36,"grey",B638),"grey"),B638)</f>
        <v>grey</v>
      </c>
      <c r="HN614" s="686" t="str">
        <f>IFERROR(IF(COUNT($Q617:$Q642)&gt;0,IF($DN616&lt;36,"grey",D638),"grey"),D638)</f>
        <v>grey</v>
      </c>
      <c r="HO614" s="686" t="str">
        <f>IFERROR(IF(COUNT($Q617:$Q642)&gt;0,IF($DN616&lt;36,"grey",F638),"grey"),F638)</f>
        <v>grey</v>
      </c>
      <c r="HP614" s="686" t="str">
        <f>IFERROR(IF(COUNT($Q617:$Q642)&gt;0,IF($DN616&lt;36,"grey",H638),"grey"),H638)</f>
        <v>grey</v>
      </c>
      <c r="HQ614" s="686" t="str">
        <f>IFERROR(IF(COUNT($Q617:$Q642)&gt;0,IF($DN616&lt;36,"grey",J638),"grey"),J638)</f>
        <v>grey</v>
      </c>
      <c r="HR614" s="686" t="str">
        <f>IFERROR(IF(COUNT($Q617:$Q642)&gt;0,IF($DN616&lt;36,"grey",L638),"grey"),L638)</f>
        <v>grey</v>
      </c>
    </row>
    <row r="615" spans="2:229">
      <c r="B615" s="1175" t="str">
        <f>IFERROR(INDEX($DV:$DV,ROW()),"")&amp;""</f>
        <v/>
      </c>
      <c r="C615" s="1176"/>
      <c r="D615" s="1177" t="str">
        <f>IFERROR(INDEX($DX:$DX,ROW()),"")&amp;""</f>
        <v/>
      </c>
      <c r="E615" s="1176"/>
      <c r="F615" s="1175" t="str">
        <f>IFERROR(INDEX($DZ:$DZ,ROW()),"")&amp;""</f>
        <v/>
      </c>
      <c r="G615" s="1176"/>
      <c r="H615" s="1175" t="str">
        <f>IFERROR(INDEX($EB:$EB,ROW()),"")&amp;""</f>
        <v/>
      </c>
      <c r="I615" s="1176"/>
      <c r="J615" s="1175" t="str">
        <f>IFERROR(INDEX($ED:$ED,ROW()),"")&amp;""</f>
        <v/>
      </c>
      <c r="K615" s="1176"/>
      <c r="L615" s="1175" t="str">
        <f>IFERROR(INDEX($EF:$EF,ROW()),"")&amp;""</f>
        <v/>
      </c>
      <c r="M615" s="1176"/>
      <c r="O615" s="1170" t="s">
        <v>285</v>
      </c>
      <c r="P615" s="1170" t="s">
        <v>286</v>
      </c>
      <c r="Q615" s="1168" t="s">
        <v>287</v>
      </c>
      <c r="R615" s="1170" t="s">
        <v>288</v>
      </c>
      <c r="S615" s="1157" t="s">
        <v>1373</v>
      </c>
      <c r="T615" s="1158"/>
      <c r="U615" s="1158"/>
      <c r="V615" s="1158"/>
      <c r="W615" s="1158"/>
      <c r="X615" s="1158"/>
      <c r="Y615" s="1158"/>
      <c r="Z615" s="1158"/>
      <c r="AA615" s="1158"/>
      <c r="AB615" s="1158"/>
      <c r="AC615" s="1158"/>
      <c r="AD615" s="1158"/>
      <c r="AE615" s="1158"/>
      <c r="AF615" s="1158"/>
      <c r="AG615" s="1158"/>
      <c r="AH615" s="1158"/>
      <c r="AI615" s="1158"/>
      <c r="AJ615" s="1158"/>
      <c r="AK615" s="1158"/>
      <c r="AL615" s="1158"/>
      <c r="AM615" s="1158"/>
      <c r="AN615" s="1158"/>
      <c r="AO615" s="1158"/>
      <c r="AP615" s="1158"/>
      <c r="AQ615" s="1158"/>
      <c r="AR615" s="1158"/>
      <c r="AS615" s="1158"/>
      <c r="AT615" s="1158"/>
      <c r="AU615" s="1158"/>
      <c r="AV615" s="1158"/>
      <c r="AW615" s="1158"/>
      <c r="AX615" s="1158"/>
      <c r="AY615" s="1158"/>
      <c r="AZ615" s="1158"/>
      <c r="BA615" s="1158"/>
      <c r="BB615" s="1159"/>
      <c r="BC615" s="1188" t="s">
        <v>1371</v>
      </c>
      <c r="BD615" s="1170" t="s">
        <v>584</v>
      </c>
      <c r="BE615" s="1168" t="s">
        <v>290</v>
      </c>
      <c r="BP615" s="50" t="e">
        <f>INDEX(番号!$CA$5:$CB$44,C614,2)</f>
        <v>#VALUE!</v>
      </c>
      <c r="BQ615" s="50" t="str">
        <f>IF(C614="","",IF(BP615="",INDEX(番号!$CA$44:$CB613,C614,2),BP615))</f>
        <v/>
      </c>
      <c r="BR615" s="50" t="e">
        <f>INDEX(番号!$CC$5:$CE$52,C614,3)</f>
        <v>#VALUE!</v>
      </c>
      <c r="BS615" s="50" t="str">
        <f>IF(C614="","",IF(BR615="0",INDEX(番号!$CC$5:$CE$52,C614,2),BR615))&amp;""</f>
        <v/>
      </c>
      <c r="BT615" s="50" t="e">
        <f>INDEX(番号!$CA$5:$CB$44,E614,2)</f>
        <v>#VALUE!</v>
      </c>
      <c r="BU615" s="50" t="str">
        <f>IF(E614="","",IF(BT615="",INDEX(番号!$CA$44:$CB613,E614,2),BT615))&amp;""</f>
        <v/>
      </c>
      <c r="BV615" s="50" t="e">
        <f>INDEX(番号!$CC$5:$CE$52,E614,3)</f>
        <v>#VALUE!</v>
      </c>
      <c r="BW615" s="50" t="str">
        <f>IF(E614="","",IF(BV615="0",INDEX(番号!$CC$5:$CE$52,E614,2),BV615))&amp;""</f>
        <v/>
      </c>
      <c r="BX615" s="50" t="e">
        <f>INDEX(番号!$CA$5:$CB$44,G614,2)</f>
        <v>#VALUE!</v>
      </c>
      <c r="BY615" s="50" t="str">
        <f>IF(G614="","",IF(BX615="",INDEX(番号!$CA$44:$CB613,G614,2),BX615))&amp;""</f>
        <v/>
      </c>
      <c r="BZ615" s="50" t="e">
        <f>INDEX(番号!$CC$5:$CE$52,G614,3)</f>
        <v>#VALUE!</v>
      </c>
      <c r="CA615" s="50" t="str">
        <f>IF(G614="","",IF(BZ615="0",INDEX(番号!$CC$5:$CE$52,G614,2),BZ615))&amp;""</f>
        <v/>
      </c>
      <c r="CB615" s="50" t="e">
        <f>INDEX(番号!$CA$5:$CB$44,I614,2)</f>
        <v>#VALUE!</v>
      </c>
      <c r="CC615" s="50" t="str">
        <f>IF(I614="","",IF(CB615="",INDEX(番号!$CA$44:$CB613,I614,2),CB615))&amp;""</f>
        <v/>
      </c>
      <c r="CD615" s="50" t="e">
        <f>INDEX(番号!$CC$5:$CE$52,I614,3)</f>
        <v>#VALUE!</v>
      </c>
      <c r="CE615" s="50" t="str">
        <f>IF(I614="","",IF(CD615="0",INDEX(番号!$CC$5:$CE$52,I614,2),CD615))&amp;""</f>
        <v/>
      </c>
      <c r="CF615" s="50" t="e">
        <f>INDEX(番号!$CA$5:$CB$44,K614,2)</f>
        <v>#VALUE!</v>
      </c>
      <c r="CG615" s="50" t="str">
        <f>IF(K614="","",IF(CF615="",INDEX(番号!$CA$5:$CB$44,K614,1),CF615))&amp;""</f>
        <v/>
      </c>
      <c r="CH615" s="50" t="e">
        <f>INDEX(番号!$CC$5:$CE$52,K614,3)</f>
        <v>#VALUE!</v>
      </c>
      <c r="CI615" s="50" t="str">
        <f>IF(K614="","",IF(CH615="0",INDEX(番号!$CC$5:$CE$52,K614,2),CH615))&amp;""</f>
        <v/>
      </c>
      <c r="CJ615" s="50" t="e">
        <f>INDEX(番号!$CA$5:$CB$44,M614,2)</f>
        <v>#VALUE!</v>
      </c>
      <c r="CK615" s="50" t="str">
        <f>IF(M614="","",IF(CJ615="",INDEX(番号!$CA$5:$CB$44,M614,1),CJ615))&amp;""</f>
        <v/>
      </c>
      <c r="CL615" s="50" t="e">
        <f>INDEX(番号!$CC$5:$CE$52,M614,3)</f>
        <v>#VALUE!</v>
      </c>
      <c r="CM615" s="50" t="str">
        <f>IF(M614="","",IF(CL615="0",INDEX(番号!$CC$5:$CE$52,M614,2),CL615))&amp;""</f>
        <v/>
      </c>
      <c r="DA615" s="1153" t="str">
        <f>IF(DA613="grey","grey","")</f>
        <v>grey</v>
      </c>
      <c r="DB615" s="1154"/>
      <c r="DC615" s="1153" t="str">
        <f>IF(DC613="grey","grey","")</f>
        <v>grey</v>
      </c>
      <c r="DD615" s="1154"/>
      <c r="DE615" s="1153" t="str">
        <f>IF(DE613="grey","grey","")</f>
        <v>grey</v>
      </c>
      <c r="DF615" s="1154"/>
      <c r="DG615" s="1153" t="str">
        <f>IF(DG613="grey","grey","")</f>
        <v>grey</v>
      </c>
      <c r="DH615" s="1154"/>
      <c r="DI615" s="1153" t="str">
        <f>IF(DI613="grey","grey","")</f>
        <v>grey</v>
      </c>
      <c r="DJ615" s="1154"/>
      <c r="DK615" s="1153" t="str">
        <f>IF(DK613="grey","grey","")</f>
        <v>grey</v>
      </c>
      <c r="DL615" s="1154"/>
      <c r="DS615" s="396"/>
      <c r="DV615" s="1153" t="str">
        <f>IF(B614="DK",BQ615,IF(B614="NK",BS615,""))</f>
        <v/>
      </c>
      <c r="DW615" s="1154"/>
      <c r="DX615" s="1155" t="str">
        <f>IF(D614="DK",BU615,IF(D614="NK",BW615,""))</f>
        <v/>
      </c>
      <c r="DY615" s="1156"/>
      <c r="DZ615" s="1155" t="str">
        <f>IF(F614="DK",BY615,IF(F614="NK",CA615,""))</f>
        <v/>
      </c>
      <c r="EA615" s="1156"/>
      <c r="EB615" s="1155" t="str">
        <f>IF(H614="DK",CC615,IF(H614="NK",CE615,""))</f>
        <v/>
      </c>
      <c r="EC615" s="1156"/>
      <c r="ED615" s="1155" t="str">
        <f>IF(J614="DK",CG615,IF(J614="NK",CI615,""))</f>
        <v/>
      </c>
      <c r="EE615" s="1156"/>
      <c r="EF615" s="1155" t="str">
        <f>IF(L614="DK",CK615,IF(L614="NK",CM615,""))</f>
        <v/>
      </c>
      <c r="EG615" s="1156"/>
      <c r="ET615" s="1153"/>
      <c r="EU615" s="1154"/>
      <c r="EV615" s="1153"/>
      <c r="EW615" s="1154"/>
      <c r="EX615" s="1153"/>
      <c r="EY615" s="1154"/>
      <c r="EZ615" s="1153"/>
      <c r="FA615" s="1154"/>
      <c r="FB615" s="1153"/>
      <c r="FC615" s="1154"/>
      <c r="FD615" s="1153"/>
      <c r="FE615" s="1154"/>
      <c r="FF615" s="411"/>
      <c r="FG615" s="411"/>
      <c r="FH615" s="411"/>
      <c r="FI615" s="411"/>
      <c r="FJ615" s="411"/>
      <c r="FK615" s="411"/>
      <c r="FL615" s="411"/>
      <c r="FM615" s="411"/>
      <c r="FN615" s="411"/>
      <c r="FO615" s="411"/>
      <c r="FP615" s="411"/>
      <c r="FQ615" s="411"/>
      <c r="FR615" s="1153"/>
      <c r="FS615" s="1154"/>
      <c r="FT615" s="1153"/>
      <c r="FU615" s="1154"/>
      <c r="FV615" s="1153"/>
      <c r="FW615" s="1154"/>
      <c r="FX615" s="1153"/>
      <c r="FY615" s="1154"/>
      <c r="FZ615" s="1153"/>
      <c r="GA615" s="1154"/>
      <c r="GB615" s="1153"/>
      <c r="GC615" s="1154"/>
      <c r="GE615" s="1170" t="s">
        <v>285</v>
      </c>
      <c r="GF615" s="1170" t="s">
        <v>286</v>
      </c>
      <c r="GG615" s="1168" t="s">
        <v>287</v>
      </c>
      <c r="GH615" s="1170" t="s">
        <v>288</v>
      </c>
      <c r="GI615" s="1145"/>
      <c r="GJ615" s="1146"/>
      <c r="GK615" s="1146"/>
      <c r="GL615" s="1146"/>
      <c r="GM615" s="1146"/>
      <c r="GN615" s="1146"/>
      <c r="GO615" s="1146"/>
      <c r="GP615" s="1146"/>
      <c r="GQ615" s="1146"/>
      <c r="GR615" s="1146"/>
      <c r="GS615" s="1146"/>
      <c r="GT615" s="1146"/>
      <c r="GU615" s="1146"/>
      <c r="GV615" s="1146"/>
      <c r="GW615" s="1146"/>
      <c r="GX615" s="1146"/>
      <c r="GY615" s="1146"/>
      <c r="GZ615" s="1146"/>
      <c r="HA615" s="1146"/>
      <c r="HB615" s="1146"/>
      <c r="HC615" s="1146"/>
      <c r="HD615" s="1146"/>
      <c r="HE615" s="1146"/>
      <c r="HF615" s="1146"/>
      <c r="HG615" s="1146"/>
      <c r="HH615" s="1146"/>
      <c r="HI615" s="1146"/>
      <c r="HJ615" s="1146"/>
      <c r="HK615" s="1146"/>
      <c r="HL615" s="1146"/>
      <c r="HM615" s="1146"/>
      <c r="HN615" s="1146"/>
      <c r="HO615" s="1146"/>
      <c r="HP615" s="1146"/>
      <c r="HQ615" s="1146"/>
      <c r="HR615" s="1147"/>
      <c r="HS615" s="1168"/>
      <c r="HT615" s="1170"/>
      <c r="HU615" s="1168"/>
    </row>
    <row r="616" spans="2:229">
      <c r="B616" s="1175" t="str">
        <f>IFERROR(INDEX($DV:$DV,ROW()),"")&amp;""</f>
        <v/>
      </c>
      <c r="C616" s="1176"/>
      <c r="D616" s="1177" t="str">
        <f>IFERROR(INDEX($DX:$DX,ROW()),"")&amp;""</f>
        <v/>
      </c>
      <c r="E616" s="1176"/>
      <c r="F616" s="1175" t="str">
        <f>IFERROR(INDEX($DZ:$DZ,ROW()),"")&amp;""</f>
        <v/>
      </c>
      <c r="G616" s="1176"/>
      <c r="H616" s="1175" t="str">
        <f>IFERROR(INDEX($EB:$EB,ROW()),"")&amp;""</f>
        <v/>
      </c>
      <c r="I616" s="1176"/>
      <c r="J616" s="1175" t="str">
        <f>IFERROR(INDEX($ED:$ED,ROW()),"")&amp;""</f>
        <v/>
      </c>
      <c r="K616" s="1176"/>
      <c r="L616" s="1175" t="str">
        <f>IFERROR(INDEX($EF:$EF,ROW()),"")&amp;""</f>
        <v/>
      </c>
      <c r="M616" s="1176"/>
      <c r="O616" s="1171"/>
      <c r="P616" s="1171"/>
      <c r="Q616" s="1169"/>
      <c r="R616" s="1171"/>
      <c r="S616" s="1189" t="s">
        <v>1375</v>
      </c>
      <c r="T616" s="1190"/>
      <c r="U616" s="1190"/>
      <c r="V616" s="1190"/>
      <c r="W616" s="1190"/>
      <c r="X616" s="1190"/>
      <c r="Y616" s="1190"/>
      <c r="Z616" s="1190"/>
      <c r="AA616" s="1190"/>
      <c r="AB616" s="1190"/>
      <c r="AC616" s="1190"/>
      <c r="AD616" s="1190"/>
      <c r="AE616" s="1190"/>
      <c r="AF616" s="1190"/>
      <c r="AG616" s="1190"/>
      <c r="AH616" s="1190"/>
      <c r="AI616" s="1190"/>
      <c r="AJ616" s="1190"/>
      <c r="AK616" s="1190"/>
      <c r="AL616" s="1190"/>
      <c r="AM616" s="1190"/>
      <c r="AN616" s="1190"/>
      <c r="AO616" s="1190"/>
      <c r="AP616" s="1190"/>
      <c r="AQ616" s="1190"/>
      <c r="AR616" s="1190"/>
      <c r="AS616" s="1190"/>
      <c r="AT616" s="1190"/>
      <c r="AU616" s="1190"/>
      <c r="AV616" s="1190"/>
      <c r="AW616" s="1190"/>
      <c r="AX616" s="1190"/>
      <c r="AY616" s="1190"/>
      <c r="AZ616" s="1190"/>
      <c r="BA616" s="1190"/>
      <c r="BB616" s="1191"/>
      <c r="BC616" s="1169"/>
      <c r="BD616" s="1171"/>
      <c r="BE616" s="1169"/>
      <c r="BP616" s="50" t="s">
        <v>585</v>
      </c>
      <c r="BQ616" s="50" t="str">
        <f>IF(C614="","",INDEX(外線情報!$K$5:$K$16,C614,1))&amp;""</f>
        <v/>
      </c>
      <c r="BR616" s="50" t="s">
        <v>417</v>
      </c>
      <c r="BS616" s="50" t="str">
        <f>IF(C614="","",INDEX(NK･NKG!$CG$5:$CG$52,C614,1))&amp;""</f>
        <v/>
      </c>
      <c r="BT616" s="50" t="s">
        <v>585</v>
      </c>
      <c r="BU616" s="50" t="str">
        <f>IF(E614="","",INDEX(外線情報!$K$5:$K$16,E614,1))&amp;""</f>
        <v/>
      </c>
      <c r="BV616" s="50" t="s">
        <v>417</v>
      </c>
      <c r="BW616" s="50" t="str">
        <f>IF(E614="","",INDEX(NK･NKG!$CG$5:$CG$52,E614,1))&amp;""</f>
        <v/>
      </c>
      <c r="BX616" s="50" t="s">
        <v>585</v>
      </c>
      <c r="BY616" s="50" t="str">
        <f>IF(G614="","",INDEX(外線情報!$K$5:$K$16,G614,1))&amp;""</f>
        <v/>
      </c>
      <c r="BZ616" s="50" t="s">
        <v>417</v>
      </c>
      <c r="CA616" s="50" t="str">
        <f>IF(G614="","",INDEX(NK･NKG!$CG$5:$CG$52,G614,1))&amp;""</f>
        <v/>
      </c>
      <c r="CB616" s="50" t="s">
        <v>585</v>
      </c>
      <c r="CC616" s="50" t="str">
        <f>IF(I614="","",INDEX(外線情報!$K$5:$K$16,I614,1))&amp;""</f>
        <v/>
      </c>
      <c r="CD616" s="50" t="s">
        <v>417</v>
      </c>
      <c r="CE616" s="50" t="str">
        <f>IF(I614="","",INDEX(NK･NKG!$CG$5:$CG$52,I614,1))&amp;""</f>
        <v/>
      </c>
      <c r="CF616" s="50" t="s">
        <v>585</v>
      </c>
      <c r="CG616" s="50" t="str">
        <f>IF(K614="","",INDEX(外線情報!$K$5:$K$16,K614,1))&amp;""</f>
        <v/>
      </c>
      <c r="CH616" s="50" t="s">
        <v>417</v>
      </c>
      <c r="CI616" s="50" t="str">
        <f>IF(K614="","",INDEX(NK･NKG!$CG$5:$CG$52,K614,1))&amp;""</f>
        <v/>
      </c>
      <c r="CJ616" s="50" t="s">
        <v>585</v>
      </c>
      <c r="CK616" s="50" t="str">
        <f>IF(M614="","",INDEX(外線情報!$K$5:$K$16,M614,1))&amp;""</f>
        <v/>
      </c>
      <c r="CL616" s="50" t="s">
        <v>417</v>
      </c>
      <c r="CM616" s="50" t="str">
        <f>IF(M614="","",INDEX(NK･NKG!$CG$5:$CG$52,M614,1))&amp;""</f>
        <v/>
      </c>
      <c r="DA616" s="1153" t="str">
        <f t="shared" ref="DA616" si="1639">IF(DA613="grey","grey","")</f>
        <v>grey</v>
      </c>
      <c r="DB616" s="1154"/>
      <c r="DC616" s="1153" t="str">
        <f t="shared" ref="DC616" si="1640">IF(DC613="grey","grey","")</f>
        <v>grey</v>
      </c>
      <c r="DD616" s="1154"/>
      <c r="DE616" s="1153" t="str">
        <f t="shared" ref="DE616" si="1641">IF(DE613="grey","grey","")</f>
        <v>grey</v>
      </c>
      <c r="DF616" s="1154"/>
      <c r="DG616" s="1153" t="str">
        <f t="shared" ref="DG616" si="1642">IF(DG613="grey","grey","")</f>
        <v>grey</v>
      </c>
      <c r="DH616" s="1154"/>
      <c r="DI616" s="1153" t="str">
        <f t="shared" ref="DI616" si="1643">IF(DI613="grey","grey","")</f>
        <v>grey</v>
      </c>
      <c r="DJ616" s="1154"/>
      <c r="DK616" s="1153" t="str">
        <f t="shared" ref="DK616" si="1644">IF(DK613="grey","grey","")</f>
        <v>grey</v>
      </c>
      <c r="DL616" s="1154"/>
      <c r="DM616" s="22" t="str">
        <f>IFERROR(INDEX(内線情報!$BL$5:$BL$41,MATCH(R616,内線情報!$AI$5:$AI$43,0),1),"")</f>
        <v/>
      </c>
      <c r="DN616" s="22">
        <f>IF(MAX($DM616:$DM642)&gt;0,MAX($DM616:$DM642),36)</f>
        <v>36</v>
      </c>
      <c r="DV616" s="1153" t="str">
        <f>IF(B614="IK",BQ616,IF(B614="NK",BS616,""))</f>
        <v/>
      </c>
      <c r="DW616" s="1154"/>
      <c r="DX616" s="1155" t="str">
        <f>IF(D614="IK",BU616,IF(D614="NK",BW616,""))</f>
        <v/>
      </c>
      <c r="DY616" s="1156"/>
      <c r="DZ616" s="1155" t="str">
        <f>IF(F614="IK",BY616,IF(F614="NK",CA616,""))</f>
        <v/>
      </c>
      <c r="EA616" s="1156"/>
      <c r="EB616" s="1155" t="str">
        <f>IF(H614="IK",CC616,IF(H614="NK",CE616,""))</f>
        <v/>
      </c>
      <c r="EC616" s="1156"/>
      <c r="ED616" s="1155" t="str">
        <f>IF(J614="IK",CG616,IF(J614="NK",CI616,""))</f>
        <v/>
      </c>
      <c r="EE616" s="1156"/>
      <c r="EF616" s="1155" t="str">
        <f>IF(L614="IK",CK616,IF(L614="NK",CM616,""))</f>
        <v/>
      </c>
      <c r="EG616" s="1156"/>
      <c r="ET616" s="1153"/>
      <c r="EU616" s="1154"/>
      <c r="EV616" s="1153"/>
      <c r="EW616" s="1154"/>
      <c r="EX616" s="1153"/>
      <c r="EY616" s="1154"/>
      <c r="EZ616" s="1153"/>
      <c r="FA616" s="1154"/>
      <c r="FB616" s="1153"/>
      <c r="FC616" s="1154"/>
      <c r="FD616" s="1153"/>
      <c r="FE616" s="1154"/>
      <c r="FF616" s="411"/>
      <c r="FG616" s="411"/>
      <c r="FH616" s="411"/>
      <c r="FI616" s="411"/>
      <c r="FJ616" s="411"/>
      <c r="FK616" s="411"/>
      <c r="FL616" s="411"/>
      <c r="FM616" s="411"/>
      <c r="FN616" s="411"/>
      <c r="FO616" s="411"/>
      <c r="FP616" s="411"/>
      <c r="FQ616" s="411"/>
      <c r="FR616" s="1153"/>
      <c r="FS616" s="1154"/>
      <c r="FT616" s="1153"/>
      <c r="FU616" s="1154"/>
      <c r="FV616" s="1153"/>
      <c r="FW616" s="1154"/>
      <c r="FX616" s="1153"/>
      <c r="FY616" s="1154"/>
      <c r="FZ616" s="1153"/>
      <c r="GA616" s="1154"/>
      <c r="GB616" s="1153"/>
      <c r="GC616" s="1154"/>
      <c r="GE616" s="1171"/>
      <c r="GF616" s="1171"/>
      <c r="GG616" s="1169"/>
      <c r="GH616" s="1171"/>
      <c r="GI616" s="1142"/>
      <c r="GJ616" s="1143"/>
      <c r="GK616" s="1143"/>
      <c r="GL616" s="1143"/>
      <c r="GM616" s="1143"/>
      <c r="GN616" s="1143"/>
      <c r="GO616" s="1143"/>
      <c r="GP616" s="1143"/>
      <c r="GQ616" s="1143"/>
      <c r="GR616" s="1143"/>
      <c r="GS616" s="1143"/>
      <c r="GT616" s="1143"/>
      <c r="GU616" s="1143"/>
      <c r="GV616" s="1143"/>
      <c r="GW616" s="1143"/>
      <c r="GX616" s="1143"/>
      <c r="GY616" s="1143"/>
      <c r="GZ616" s="1143"/>
      <c r="HA616" s="1143"/>
      <c r="HB616" s="1143"/>
      <c r="HC616" s="1143"/>
      <c r="HD616" s="1143"/>
      <c r="HE616" s="1143"/>
      <c r="HF616" s="1143"/>
      <c r="HG616" s="1143"/>
      <c r="HH616" s="1143"/>
      <c r="HI616" s="1143"/>
      <c r="HJ616" s="1143"/>
      <c r="HK616" s="1143"/>
      <c r="HL616" s="1143"/>
      <c r="HM616" s="1143"/>
      <c r="HN616" s="1143"/>
      <c r="HO616" s="1143"/>
      <c r="HP616" s="1143"/>
      <c r="HQ616" s="1143"/>
      <c r="HR616" s="1144"/>
      <c r="HS616" s="1169"/>
      <c r="HT616" s="1171"/>
      <c r="HU616" s="1169"/>
    </row>
    <row r="617" spans="2:229">
      <c r="B617" s="1184" t="s">
        <v>1318</v>
      </c>
      <c r="C617" s="1185"/>
      <c r="D617" s="1182" t="s">
        <v>1318</v>
      </c>
      <c r="E617" s="1183"/>
      <c r="F617" s="1184" t="s">
        <v>1318</v>
      </c>
      <c r="G617" s="1185"/>
      <c r="H617" s="1182" t="s">
        <v>1318</v>
      </c>
      <c r="I617" s="1183"/>
      <c r="J617" s="1184" t="s">
        <v>1318</v>
      </c>
      <c r="K617" s="1185"/>
      <c r="L617" s="1182" t="s">
        <v>1318</v>
      </c>
      <c r="M617" s="1183"/>
      <c r="N617" s="30"/>
      <c r="O617" s="1151">
        <v>1</v>
      </c>
      <c r="P617" s="1151" t="str">
        <f>IFERROR(INDEX(内線情報!$C$5:$C$54,MATCH($Q617,内線情報!$B$5:$B$54,0)),"")&amp;""</f>
        <v/>
      </c>
      <c r="Q617" s="1160"/>
      <c r="R617" s="1151" t="str">
        <f>IFERROR(INDEX(内線情報!$D$5:$D$54,MATCH($Q617,内線情報!$B$5:$B$54,0)),"")&amp;""</f>
        <v/>
      </c>
      <c r="S617" s="634" t="s">
        <v>643</v>
      </c>
      <c r="T617" s="634" t="s">
        <v>643</v>
      </c>
      <c r="U617" s="634" t="s">
        <v>643</v>
      </c>
      <c r="V617" s="634" t="s">
        <v>643</v>
      </c>
      <c r="W617" s="634" t="s">
        <v>643</v>
      </c>
      <c r="X617" s="634" t="s">
        <v>643</v>
      </c>
      <c r="Y617" s="634" t="s">
        <v>643</v>
      </c>
      <c r="Z617" s="634" t="s">
        <v>643</v>
      </c>
      <c r="AA617" s="634" t="s">
        <v>643</v>
      </c>
      <c r="AB617" s="634" t="s">
        <v>643</v>
      </c>
      <c r="AC617" s="634" t="s">
        <v>643</v>
      </c>
      <c r="AD617" s="634" t="s">
        <v>643</v>
      </c>
      <c r="AE617" s="634" t="s">
        <v>643</v>
      </c>
      <c r="AF617" s="634" t="s">
        <v>643</v>
      </c>
      <c r="AG617" s="634" t="s">
        <v>643</v>
      </c>
      <c r="AH617" s="634" t="s">
        <v>643</v>
      </c>
      <c r="AI617" s="634" t="s">
        <v>643</v>
      </c>
      <c r="AJ617" s="634" t="s">
        <v>643</v>
      </c>
      <c r="AK617" s="634" t="s">
        <v>643</v>
      </c>
      <c r="AL617" s="634" t="s">
        <v>643</v>
      </c>
      <c r="AM617" s="634" t="s">
        <v>643</v>
      </c>
      <c r="AN617" s="634" t="s">
        <v>643</v>
      </c>
      <c r="AO617" s="634" t="s">
        <v>643</v>
      </c>
      <c r="AP617" s="634" t="s">
        <v>643</v>
      </c>
      <c r="AQ617" s="634" t="s">
        <v>643</v>
      </c>
      <c r="AR617" s="634" t="s">
        <v>643</v>
      </c>
      <c r="AS617" s="634" t="s">
        <v>643</v>
      </c>
      <c r="AT617" s="634" t="s">
        <v>643</v>
      </c>
      <c r="AU617" s="634" t="s">
        <v>643</v>
      </c>
      <c r="AV617" s="634" t="s">
        <v>643</v>
      </c>
      <c r="AW617" s="634" t="s">
        <v>643</v>
      </c>
      <c r="AX617" s="634" t="s">
        <v>643</v>
      </c>
      <c r="AY617" s="634" t="s">
        <v>643</v>
      </c>
      <c r="AZ617" s="634" t="s">
        <v>643</v>
      </c>
      <c r="BA617" s="634" t="s">
        <v>643</v>
      </c>
      <c r="BB617" s="634" t="s">
        <v>643</v>
      </c>
      <c r="BC617" s="1178" t="s">
        <v>643</v>
      </c>
      <c r="BD617" s="1151" t="str">
        <f>IFERROR(IF(Q617="","",IF(ISBLANK(INDEX(内線情報!$G$5:$G$54,Q617)),1,DS617)),"")&amp;""</f>
        <v/>
      </c>
      <c r="BE617" s="1180"/>
      <c r="BW617" s="50"/>
      <c r="CH617" s="50"/>
      <c r="CI617" s="50"/>
      <c r="DA617" s="1153" t="str">
        <f>IF(DA613="grey","grey",IF(AND(B614&lt;&gt;$BG$7,B614&lt;&gt;$BG$9,B614&lt;&gt;$BG$13,B614&lt;&gt;$BG$12),"grey",IF(B617="","yellow",IF(COUNTIF($CN$6:$CN$32,B617)&gt;0,"","red"))))</f>
        <v>grey</v>
      </c>
      <c r="DB617" s="1154"/>
      <c r="DC617" s="1153" t="str">
        <f>IF(DC613="grey","grey",IF(AND(D614&lt;&gt;$BG$7,D614&lt;&gt;$BG$9,D614&lt;&gt;$BG$13,D614&lt;&gt;$BG$12),"grey",IF(D617="","yellow",IF(COUNTIF($CN$6:$CN$32,D617)&gt;0,"","red"))))</f>
        <v>grey</v>
      </c>
      <c r="DD617" s="1154"/>
      <c r="DE617" s="1153" t="str">
        <f>IF(DE613="grey","grey",IF(AND(F614&lt;&gt;$BG$7,F614&lt;&gt;$BG$9,F614&lt;&gt;$BG$13,F614&lt;&gt;$BG$12),"grey",IF(F617="","yellow",IF(COUNTIF($CN$6:$CN$32,F617)&gt;0,"","red"))))</f>
        <v>grey</v>
      </c>
      <c r="DF617" s="1154"/>
      <c r="DG617" s="1153" t="str">
        <f>IF(DG613="grey","grey",IF(AND(H614&lt;&gt;$BG$7,H614&lt;&gt;$BG$9,H614&lt;&gt;$BG$13,H614&lt;&gt;$BG$12),"grey",IF(H617="","yellow",IF(COUNTIF($CN$6:$CN$32,H617)&gt;0,"","red"))))</f>
        <v>grey</v>
      </c>
      <c r="DH617" s="1154"/>
      <c r="DI617" s="1153" t="str">
        <f>IF(DI613="grey","grey",IF(AND(J614&lt;&gt;$BG$7,J614&lt;&gt;$BG$9,J614&lt;&gt;$BG$13,J614&lt;&gt;$BG$12),"grey",IF(J617="","yellow",IF(COUNTIF($CN$6:$CN$32,J617)&gt;0,"","red"))))</f>
        <v>grey</v>
      </c>
      <c r="DJ617" s="1154"/>
      <c r="DK617" s="1153" t="str">
        <f>IF(DK613="grey","grey",IF(AND(L614&lt;&gt;$BG$7,L614&lt;&gt;$BG$9,L614&lt;&gt;$BG$13,L614&lt;&gt;$BG$12),"grey",IF(L617="","yellow",IF(COUNTIF($CN$6:$CN$32,L617)&gt;0,"","red"))))</f>
        <v>grey</v>
      </c>
      <c r="DL617" s="1154"/>
      <c r="DM617" s="22" t="str">
        <f>IFERROR(INDEX(内線情報!$BL$5:$BL$41,MATCH(R617,内線情報!$AI$5:$AI$43,0),1),"")</f>
        <v/>
      </c>
      <c r="DS617" s="1141" t="e">
        <f>INDEX(内線情報!$G$5:$G$54,MATCH(Q617,DK,0))</f>
        <v>#N/A</v>
      </c>
      <c r="DV617" s="1153"/>
      <c r="DW617" s="1154"/>
      <c r="DX617" s="1153"/>
      <c r="DY617" s="1154"/>
      <c r="DZ617" s="1153"/>
      <c r="EA617" s="1154"/>
      <c r="EB617" s="1153"/>
      <c r="EC617" s="1154"/>
      <c r="ED617" s="1153"/>
      <c r="EE617" s="1154"/>
      <c r="EF617" s="1153"/>
      <c r="EG617" s="1154"/>
      <c r="ET617" s="1153"/>
      <c r="EU617" s="1154"/>
      <c r="EV617" s="1153"/>
      <c r="EW617" s="1154"/>
      <c r="EX617" s="1153"/>
      <c r="EY617" s="1154"/>
      <c r="EZ617" s="1153"/>
      <c r="FA617" s="1154"/>
      <c r="FB617" s="1153"/>
      <c r="FC617" s="1154"/>
      <c r="FD617" s="1153"/>
      <c r="FE617" s="1154"/>
      <c r="FF617" s="411"/>
      <c r="FG617" s="411"/>
      <c r="FH617" s="411"/>
      <c r="FI617" s="411"/>
      <c r="FJ617" s="411"/>
      <c r="FK617" s="411"/>
      <c r="FL617" s="411"/>
      <c r="FM617" s="411"/>
      <c r="FN617" s="411"/>
      <c r="FO617" s="411"/>
      <c r="FP617" s="411"/>
      <c r="FQ617" s="411"/>
      <c r="FR617" s="1153"/>
      <c r="FS617" s="1154"/>
      <c r="FT617" s="1153"/>
      <c r="FU617" s="1154"/>
      <c r="FV617" s="1153"/>
      <c r="FW617" s="1154"/>
      <c r="FX617" s="1153"/>
      <c r="FY617" s="1154"/>
      <c r="FZ617" s="1153"/>
      <c r="GA617" s="1154"/>
      <c r="GB617" s="1153"/>
      <c r="GC617" s="1154"/>
      <c r="GE617" s="1151" t="str">
        <f>IF($GF617="grey","grey","")</f>
        <v>grey</v>
      </c>
      <c r="GF617" s="1151" t="str">
        <f>IF($GG617="grey","grey","")</f>
        <v>grey</v>
      </c>
      <c r="GG617" s="1160" t="str">
        <f>IF(Q617="","grey",IF(COUNTIF(Q:Q,Q617)&gt;1,"red",IF(COUNTIF(_DK,Q617)&gt;0,"","red")))</f>
        <v>grey</v>
      </c>
      <c r="GH617" s="1151" t="str">
        <f>IF($GF617="grey","grey","")</f>
        <v>grey</v>
      </c>
      <c r="GI617" s="633" t="str">
        <f t="shared" ref="GI617:HR617" si="1645">IF(GI614="grey","grey",IF($GG617="grey","grey",IF(S617="","yellow",IF(COUNTIF($CT$6:$CT$21,S617)&gt;0,"","red"))))</f>
        <v>grey</v>
      </c>
      <c r="GJ617" s="633" t="str">
        <f t="shared" si="1645"/>
        <v>grey</v>
      </c>
      <c r="GK617" s="633" t="str">
        <f t="shared" si="1645"/>
        <v>grey</v>
      </c>
      <c r="GL617" s="633" t="str">
        <f t="shared" si="1645"/>
        <v>grey</v>
      </c>
      <c r="GM617" s="633" t="str">
        <f t="shared" si="1645"/>
        <v>grey</v>
      </c>
      <c r="GN617" s="633" t="str">
        <f t="shared" si="1645"/>
        <v>grey</v>
      </c>
      <c r="GO617" s="633" t="str">
        <f t="shared" si="1645"/>
        <v>grey</v>
      </c>
      <c r="GP617" s="633" t="str">
        <f t="shared" si="1645"/>
        <v>grey</v>
      </c>
      <c r="GQ617" s="633" t="str">
        <f t="shared" si="1645"/>
        <v>grey</v>
      </c>
      <c r="GR617" s="633" t="str">
        <f t="shared" si="1645"/>
        <v>grey</v>
      </c>
      <c r="GS617" s="633" t="str">
        <f t="shared" si="1645"/>
        <v>grey</v>
      </c>
      <c r="GT617" s="633" t="str">
        <f t="shared" si="1645"/>
        <v>grey</v>
      </c>
      <c r="GU617" s="633" t="str">
        <f t="shared" si="1645"/>
        <v>grey</v>
      </c>
      <c r="GV617" s="633" t="str">
        <f t="shared" si="1645"/>
        <v>grey</v>
      </c>
      <c r="GW617" s="633" t="str">
        <f t="shared" si="1645"/>
        <v>grey</v>
      </c>
      <c r="GX617" s="633" t="str">
        <f t="shared" si="1645"/>
        <v>grey</v>
      </c>
      <c r="GY617" s="633" t="str">
        <f t="shared" si="1645"/>
        <v>grey</v>
      </c>
      <c r="GZ617" s="633" t="str">
        <f t="shared" si="1645"/>
        <v>grey</v>
      </c>
      <c r="HA617" s="633" t="str">
        <f t="shared" si="1645"/>
        <v>grey</v>
      </c>
      <c r="HB617" s="633" t="str">
        <f t="shared" si="1645"/>
        <v>grey</v>
      </c>
      <c r="HC617" s="633" t="str">
        <f t="shared" si="1645"/>
        <v>grey</v>
      </c>
      <c r="HD617" s="633" t="str">
        <f t="shared" si="1645"/>
        <v>grey</v>
      </c>
      <c r="HE617" s="633" t="str">
        <f t="shared" si="1645"/>
        <v>grey</v>
      </c>
      <c r="HF617" s="633" t="str">
        <f t="shared" si="1645"/>
        <v>grey</v>
      </c>
      <c r="HG617" s="633" t="str">
        <f t="shared" si="1645"/>
        <v>grey</v>
      </c>
      <c r="HH617" s="633" t="str">
        <f t="shared" si="1645"/>
        <v>grey</v>
      </c>
      <c r="HI617" s="633" t="str">
        <f t="shared" si="1645"/>
        <v>grey</v>
      </c>
      <c r="HJ617" s="633" t="str">
        <f t="shared" si="1645"/>
        <v>grey</v>
      </c>
      <c r="HK617" s="633" t="str">
        <f t="shared" si="1645"/>
        <v>grey</v>
      </c>
      <c r="HL617" s="633" t="str">
        <f t="shared" si="1645"/>
        <v>grey</v>
      </c>
      <c r="HM617" s="633" t="str">
        <f t="shared" si="1645"/>
        <v>grey</v>
      </c>
      <c r="HN617" s="633" t="str">
        <f t="shared" si="1645"/>
        <v>grey</v>
      </c>
      <c r="HO617" s="633" t="str">
        <f t="shared" si="1645"/>
        <v>grey</v>
      </c>
      <c r="HP617" s="633" t="str">
        <f t="shared" si="1645"/>
        <v>grey</v>
      </c>
      <c r="HQ617" s="633" t="str">
        <f t="shared" si="1645"/>
        <v>grey</v>
      </c>
      <c r="HR617" s="633" t="str">
        <f t="shared" si="1645"/>
        <v>grey</v>
      </c>
      <c r="HS617" s="1162" t="str">
        <f>IF($GG617="grey","grey",IF(BC617="","",IF(COUNTIF($CV$6:$CV$7,BC617)&gt;0,"","red")))</f>
        <v>grey</v>
      </c>
      <c r="HT617" s="1151" t="str">
        <f>IF($GG617="grey","grey","")</f>
        <v>grey</v>
      </c>
      <c r="HU617" s="1160" t="str">
        <f>IF($GG617="grey","grey","")</f>
        <v>grey</v>
      </c>
    </row>
    <row r="618" spans="2:229">
      <c r="B618" s="1186" t="s">
        <v>291</v>
      </c>
      <c r="C618" s="1187"/>
      <c r="D618" s="1186" t="s">
        <v>292</v>
      </c>
      <c r="E618" s="1187"/>
      <c r="F618" s="1186" t="s">
        <v>293</v>
      </c>
      <c r="G618" s="1187"/>
      <c r="H618" s="1186" t="s">
        <v>294</v>
      </c>
      <c r="I618" s="1187"/>
      <c r="J618" s="1186" t="s">
        <v>295</v>
      </c>
      <c r="K618" s="1187"/>
      <c r="L618" s="1186" t="s">
        <v>296</v>
      </c>
      <c r="M618" s="1187"/>
      <c r="N618" s="30"/>
      <c r="O618" s="1152"/>
      <c r="P618" s="1152"/>
      <c r="Q618" s="1161"/>
      <c r="R618" s="1152"/>
      <c r="S618" s="635" t="s">
        <v>643</v>
      </c>
      <c r="T618" s="635" t="s">
        <v>643</v>
      </c>
      <c r="U618" s="635" t="s">
        <v>643</v>
      </c>
      <c r="V618" s="635" t="s">
        <v>643</v>
      </c>
      <c r="W618" s="635" t="s">
        <v>643</v>
      </c>
      <c r="X618" s="635" t="s">
        <v>643</v>
      </c>
      <c r="Y618" s="635" t="s">
        <v>643</v>
      </c>
      <c r="Z618" s="635" t="s">
        <v>643</v>
      </c>
      <c r="AA618" s="635" t="s">
        <v>643</v>
      </c>
      <c r="AB618" s="635" t="s">
        <v>643</v>
      </c>
      <c r="AC618" s="635" t="s">
        <v>643</v>
      </c>
      <c r="AD618" s="635" t="s">
        <v>643</v>
      </c>
      <c r="AE618" s="635" t="s">
        <v>643</v>
      </c>
      <c r="AF618" s="635" t="s">
        <v>643</v>
      </c>
      <c r="AG618" s="635" t="s">
        <v>643</v>
      </c>
      <c r="AH618" s="635" t="s">
        <v>643</v>
      </c>
      <c r="AI618" s="635" t="s">
        <v>643</v>
      </c>
      <c r="AJ618" s="635" t="s">
        <v>643</v>
      </c>
      <c r="AK618" s="635" t="s">
        <v>643</v>
      </c>
      <c r="AL618" s="635" t="s">
        <v>643</v>
      </c>
      <c r="AM618" s="635" t="s">
        <v>643</v>
      </c>
      <c r="AN618" s="635" t="s">
        <v>643</v>
      </c>
      <c r="AO618" s="635" t="s">
        <v>643</v>
      </c>
      <c r="AP618" s="635" t="s">
        <v>643</v>
      </c>
      <c r="AQ618" s="635" t="s">
        <v>643</v>
      </c>
      <c r="AR618" s="635" t="s">
        <v>643</v>
      </c>
      <c r="AS618" s="635" t="s">
        <v>643</v>
      </c>
      <c r="AT618" s="635" t="s">
        <v>643</v>
      </c>
      <c r="AU618" s="635" t="s">
        <v>643</v>
      </c>
      <c r="AV618" s="635" t="s">
        <v>643</v>
      </c>
      <c r="AW618" s="635" t="s">
        <v>643</v>
      </c>
      <c r="AX618" s="635" t="s">
        <v>643</v>
      </c>
      <c r="AY618" s="635" t="s">
        <v>643</v>
      </c>
      <c r="AZ618" s="635" t="s">
        <v>643</v>
      </c>
      <c r="BA618" s="635" t="s">
        <v>643</v>
      </c>
      <c r="BB618" s="635" t="s">
        <v>643</v>
      </c>
      <c r="BC618" s="1179"/>
      <c r="BD618" s="1152"/>
      <c r="BE618" s="1181"/>
      <c r="BQ618" s="52"/>
      <c r="BS618" s="52"/>
      <c r="BU618" s="52"/>
      <c r="BV618" s="50"/>
      <c r="BW618" s="52"/>
      <c r="BY618" s="52"/>
      <c r="CA618" s="52"/>
      <c r="CC618" s="52"/>
      <c r="CE618" s="52"/>
      <c r="CG618" s="52"/>
      <c r="CH618" s="50"/>
      <c r="CI618" s="52"/>
      <c r="CK618" s="52"/>
      <c r="CM618" s="52"/>
      <c r="DA618" s="1166" t="str">
        <f>IFERROR(IF(COUNT(Q617:Q642)&gt;0,IF($DN616&lt;8,"grey",B618),"grey"),B618)</f>
        <v>grey</v>
      </c>
      <c r="DB618" s="1167"/>
      <c r="DC618" s="1166" t="str">
        <f>IFERROR(IF(COUNT(Q617:Q642)&gt;0,IF($DN616&lt;8,"grey",D618),"grey"),D618)</f>
        <v>grey</v>
      </c>
      <c r="DD618" s="1167"/>
      <c r="DE618" s="1166" t="str">
        <f>IFERROR(IF(COUNT(Q617:Q642)&gt;0,IF($DN616&lt;18,"grey",F618),"grey"),F618)</f>
        <v>grey</v>
      </c>
      <c r="DF618" s="1167"/>
      <c r="DG618" s="1166" t="str">
        <f>IFERROR(IF(COUNT(Q617:Q642)&gt;0,IF($DN616&lt;18,"grey",H618),"grey"),H618)</f>
        <v>grey</v>
      </c>
      <c r="DH618" s="1167"/>
      <c r="DI618" s="1166" t="str">
        <f>IFERROR(IF(COUNT(Q617:Q642)&gt;0,IF($DN616&lt;18,"grey",J618),"grey"),J618)</f>
        <v>grey</v>
      </c>
      <c r="DJ618" s="1167"/>
      <c r="DK618" s="1166" t="str">
        <f>IFERROR(IF(COUNT(Q617:Q642)&gt;0,IF($DN616&lt;18,"grey",L618),"grey"),L618)</f>
        <v>grey</v>
      </c>
      <c r="DL618" s="1167"/>
      <c r="DM618" s="22" t="str">
        <f>IFERROR(INDEX(内線情報!$BL$5:$BL$41,MATCH(R618,内線情報!$AI$5:$AI$43,0),1),"")</f>
        <v/>
      </c>
      <c r="DS618" s="1141"/>
      <c r="DV618" s="1166"/>
      <c r="DW618" s="1167"/>
      <c r="DX618" s="1166"/>
      <c r="DY618" s="1167"/>
      <c r="DZ618" s="1166"/>
      <c r="EA618" s="1167"/>
      <c r="EB618" s="1166"/>
      <c r="EC618" s="1167"/>
      <c r="ED618" s="1166"/>
      <c r="EE618" s="1167"/>
      <c r="EF618" s="1166"/>
      <c r="EG618" s="1167"/>
      <c r="ET618" s="1166"/>
      <c r="EU618" s="1167"/>
      <c r="EV618" s="1166"/>
      <c r="EW618" s="1167"/>
      <c r="EX618" s="1166"/>
      <c r="EY618" s="1167"/>
      <c r="EZ618" s="1166"/>
      <c r="FA618" s="1167"/>
      <c r="FB618" s="1166"/>
      <c r="FC618" s="1167"/>
      <c r="FD618" s="1166"/>
      <c r="FE618" s="1167"/>
      <c r="FF618" s="420"/>
      <c r="FG618" s="420"/>
      <c r="FH618" s="420"/>
      <c r="FI618" s="420"/>
      <c r="FJ618" s="420"/>
      <c r="FK618" s="420"/>
      <c r="FL618" s="420"/>
      <c r="FM618" s="420"/>
      <c r="FN618" s="420"/>
      <c r="FO618" s="420"/>
      <c r="FP618" s="420"/>
      <c r="FQ618" s="420"/>
      <c r="FR618" s="1166"/>
      <c r="FS618" s="1167"/>
      <c r="FT618" s="1166"/>
      <c r="FU618" s="1167"/>
      <c r="FV618" s="1166"/>
      <c r="FW618" s="1167"/>
      <c r="FX618" s="1166"/>
      <c r="FY618" s="1167"/>
      <c r="FZ618" s="1166"/>
      <c r="GA618" s="1167"/>
      <c r="GB618" s="1166"/>
      <c r="GC618" s="1167"/>
      <c r="GE618" s="1152"/>
      <c r="GF618" s="1152"/>
      <c r="GG618" s="1161"/>
      <c r="GH618" s="1152"/>
      <c r="GI618" s="633" t="str">
        <f t="shared" ref="GI618:HR618" si="1646">IF(GI614="grey","grey",IF($GG617="grey","grey",IF(S618="","yellow",IF(COUNTIF($CW$6:$CW$7,S618)&gt;0,"","red"))))</f>
        <v>grey</v>
      </c>
      <c r="GJ618" s="633" t="str">
        <f t="shared" si="1646"/>
        <v>grey</v>
      </c>
      <c r="GK618" s="633" t="str">
        <f t="shared" si="1646"/>
        <v>grey</v>
      </c>
      <c r="GL618" s="633" t="str">
        <f t="shared" si="1646"/>
        <v>grey</v>
      </c>
      <c r="GM618" s="633" t="str">
        <f t="shared" si="1646"/>
        <v>grey</v>
      </c>
      <c r="GN618" s="633" t="str">
        <f t="shared" si="1646"/>
        <v>grey</v>
      </c>
      <c r="GO618" s="633" t="str">
        <f t="shared" si="1646"/>
        <v>grey</v>
      </c>
      <c r="GP618" s="633" t="str">
        <f t="shared" si="1646"/>
        <v>grey</v>
      </c>
      <c r="GQ618" s="633" t="str">
        <f t="shared" si="1646"/>
        <v>grey</v>
      </c>
      <c r="GR618" s="633" t="str">
        <f t="shared" si="1646"/>
        <v>grey</v>
      </c>
      <c r="GS618" s="633" t="str">
        <f t="shared" si="1646"/>
        <v>grey</v>
      </c>
      <c r="GT618" s="633" t="str">
        <f t="shared" si="1646"/>
        <v>grey</v>
      </c>
      <c r="GU618" s="633" t="str">
        <f t="shared" si="1646"/>
        <v>grey</v>
      </c>
      <c r="GV618" s="633" t="str">
        <f t="shared" si="1646"/>
        <v>grey</v>
      </c>
      <c r="GW618" s="633" t="str">
        <f t="shared" si="1646"/>
        <v>grey</v>
      </c>
      <c r="GX618" s="633" t="str">
        <f t="shared" si="1646"/>
        <v>grey</v>
      </c>
      <c r="GY618" s="633" t="str">
        <f t="shared" si="1646"/>
        <v>grey</v>
      </c>
      <c r="GZ618" s="633" t="str">
        <f t="shared" si="1646"/>
        <v>grey</v>
      </c>
      <c r="HA618" s="633" t="str">
        <f t="shared" si="1646"/>
        <v>grey</v>
      </c>
      <c r="HB618" s="633" t="str">
        <f t="shared" si="1646"/>
        <v>grey</v>
      </c>
      <c r="HC618" s="633" t="str">
        <f t="shared" si="1646"/>
        <v>grey</v>
      </c>
      <c r="HD618" s="633" t="str">
        <f t="shared" si="1646"/>
        <v>grey</v>
      </c>
      <c r="HE618" s="633" t="str">
        <f t="shared" si="1646"/>
        <v>grey</v>
      </c>
      <c r="HF618" s="633" t="str">
        <f t="shared" si="1646"/>
        <v>grey</v>
      </c>
      <c r="HG618" s="633" t="str">
        <f t="shared" si="1646"/>
        <v>grey</v>
      </c>
      <c r="HH618" s="633" t="str">
        <f t="shared" si="1646"/>
        <v>grey</v>
      </c>
      <c r="HI618" s="633" t="str">
        <f t="shared" si="1646"/>
        <v>grey</v>
      </c>
      <c r="HJ618" s="633" t="str">
        <f t="shared" si="1646"/>
        <v>grey</v>
      </c>
      <c r="HK618" s="633" t="str">
        <f t="shared" si="1646"/>
        <v>grey</v>
      </c>
      <c r="HL618" s="633" t="str">
        <f t="shared" si="1646"/>
        <v>grey</v>
      </c>
      <c r="HM618" s="633" t="str">
        <f t="shared" si="1646"/>
        <v>grey</v>
      </c>
      <c r="HN618" s="633" t="str">
        <f t="shared" si="1646"/>
        <v>grey</v>
      </c>
      <c r="HO618" s="633" t="str">
        <f t="shared" si="1646"/>
        <v>grey</v>
      </c>
      <c r="HP618" s="633" t="str">
        <f t="shared" si="1646"/>
        <v>grey</v>
      </c>
      <c r="HQ618" s="633" t="str">
        <f t="shared" si="1646"/>
        <v>grey</v>
      </c>
      <c r="HR618" s="633" t="str">
        <f t="shared" si="1646"/>
        <v>grey</v>
      </c>
      <c r="HS618" s="1163"/>
      <c r="HT618" s="1152"/>
      <c r="HU618" s="1161"/>
    </row>
    <row r="619" spans="2:229">
      <c r="B619" s="34" t="s">
        <v>57</v>
      </c>
      <c r="C619" s="35"/>
      <c r="D619" s="34" t="s">
        <v>57</v>
      </c>
      <c r="E619" s="35"/>
      <c r="F619" s="34" t="s">
        <v>57</v>
      </c>
      <c r="G619" s="35"/>
      <c r="H619" s="34" t="s">
        <v>57</v>
      </c>
      <c r="I619" s="35"/>
      <c r="J619" s="34" t="s">
        <v>57</v>
      </c>
      <c r="K619" s="35"/>
      <c r="L619" s="34" t="s">
        <v>57</v>
      </c>
      <c r="M619" s="35"/>
      <c r="N619" s="30"/>
      <c r="O619" s="1151">
        <v>2</v>
      </c>
      <c r="P619" s="1151" t="str">
        <f>IFERROR(INDEX(内線情報!$C$5:$C$54,MATCH($Q619,内線情報!$B$5:$B$54,0)),"")&amp;""</f>
        <v/>
      </c>
      <c r="Q619" s="1160"/>
      <c r="R619" s="1151" t="str">
        <f>IFERROR(INDEX(内線情報!$D$5:$D$54,MATCH($Q619,内線情報!$B$5:$B$54,0)),"")&amp;""</f>
        <v/>
      </c>
      <c r="S619" s="634" t="s">
        <v>643</v>
      </c>
      <c r="T619" s="634" t="s">
        <v>643</v>
      </c>
      <c r="U619" s="634" t="s">
        <v>643</v>
      </c>
      <c r="V619" s="634" t="s">
        <v>643</v>
      </c>
      <c r="W619" s="634" t="s">
        <v>643</v>
      </c>
      <c r="X619" s="634" t="s">
        <v>643</v>
      </c>
      <c r="Y619" s="634" t="s">
        <v>643</v>
      </c>
      <c r="Z619" s="634" t="s">
        <v>643</v>
      </c>
      <c r="AA619" s="634" t="s">
        <v>643</v>
      </c>
      <c r="AB619" s="634" t="s">
        <v>643</v>
      </c>
      <c r="AC619" s="634" t="s">
        <v>643</v>
      </c>
      <c r="AD619" s="634" t="s">
        <v>643</v>
      </c>
      <c r="AE619" s="634" t="s">
        <v>643</v>
      </c>
      <c r="AF619" s="634" t="s">
        <v>643</v>
      </c>
      <c r="AG619" s="634" t="s">
        <v>643</v>
      </c>
      <c r="AH619" s="634" t="s">
        <v>643</v>
      </c>
      <c r="AI619" s="634" t="s">
        <v>643</v>
      </c>
      <c r="AJ619" s="634" t="s">
        <v>643</v>
      </c>
      <c r="AK619" s="634" t="s">
        <v>643</v>
      </c>
      <c r="AL619" s="634" t="s">
        <v>643</v>
      </c>
      <c r="AM619" s="634" t="s">
        <v>643</v>
      </c>
      <c r="AN619" s="634" t="s">
        <v>643</v>
      </c>
      <c r="AO619" s="634" t="s">
        <v>643</v>
      </c>
      <c r="AP619" s="634" t="s">
        <v>643</v>
      </c>
      <c r="AQ619" s="634" t="s">
        <v>643</v>
      </c>
      <c r="AR619" s="634" t="s">
        <v>643</v>
      </c>
      <c r="AS619" s="634" t="s">
        <v>643</v>
      </c>
      <c r="AT619" s="634" t="s">
        <v>643</v>
      </c>
      <c r="AU619" s="634" t="s">
        <v>643</v>
      </c>
      <c r="AV619" s="634" t="s">
        <v>643</v>
      </c>
      <c r="AW619" s="634" t="s">
        <v>643</v>
      </c>
      <c r="AX619" s="634" t="s">
        <v>643</v>
      </c>
      <c r="AY619" s="634" t="s">
        <v>643</v>
      </c>
      <c r="AZ619" s="634" t="s">
        <v>643</v>
      </c>
      <c r="BA619" s="634" t="s">
        <v>643</v>
      </c>
      <c r="BB619" s="634" t="s">
        <v>643</v>
      </c>
      <c r="BC619" s="1178" t="s">
        <v>643</v>
      </c>
      <c r="BD619" s="1151" t="str">
        <f>IFERROR(IF(Q619="","",IF(ISBLANK(INDEX(内線情報!$G$5:$G$54,Q619)),1,DS619)),"")&amp;""</f>
        <v/>
      </c>
      <c r="BE619" s="1180"/>
      <c r="BU619" s="50"/>
      <c r="BV619" s="50"/>
      <c r="BW619" s="50"/>
      <c r="CG619" s="50"/>
      <c r="CH619" s="50"/>
      <c r="CI619" s="50"/>
      <c r="DA619" s="34" t="str">
        <f>IF(DA618="grey","grey",IF(B619="","yellow",IF(COUNTIF($BG$6:$BG$39,B619)&gt;0,"","red")))</f>
        <v>grey</v>
      </c>
      <c r="DB619" s="35" t="str">
        <f ca="1">IF(DA618="grey","grey",IFERROR(IF(COUNTIF(INDIRECT(B619),SUBSTITUTE(C619,"*","~")),EU619,"red"),IF(AND(C619&lt;&gt;$BG$7,C619&lt;&gt;$BG$8,C619&lt;&gt;$BG$9,C619&lt;&gt;$BG$10,C619&lt;&gt;$BG$11,C619&lt;&gt;$BG$12,C619&lt;&gt;$BG$13),"grey",EU619)))</f>
        <v>grey</v>
      </c>
      <c r="DC619" s="34" t="str">
        <f>IF(DC618="grey","grey",IF(D619="","yellow",IF(COUNTIF($BG$6:$BG$39,D619)&gt;0,"","red")))</f>
        <v>grey</v>
      </c>
      <c r="DD619" s="35" t="str">
        <f ca="1">IF(DC618="grey","grey",IFERROR(IF(COUNTIF(INDIRECT(D619),SUBSTITUTE(E619,"*","~")),EW619,"red"),IF(AND(E619&lt;&gt;$BG$7,E619&lt;&gt;$BG$8,E619&lt;&gt;$BG$9,E619&lt;&gt;$BG$10,E619&lt;&gt;$BG$11,E619&lt;&gt;$BG$12,E619&lt;&gt;$BG$13),"grey",EW619)))</f>
        <v>grey</v>
      </c>
      <c r="DE619" s="34" t="str">
        <f>IF(DE618="grey","grey",IF(F619="","yellow",IF(COUNTIF($BG$6:$BG$39,F619)&gt;0,"","red")))</f>
        <v>grey</v>
      </c>
      <c r="DF619" s="35" t="str">
        <f ca="1">IF(DE618="grey","grey",IFERROR(IF(COUNTIF(INDIRECT(F619),SUBSTITUTE(G619,"*","~")),EY619,"red"),IF(AND(G619&lt;&gt;$BG$7,G619&lt;&gt;$BG$8,G619&lt;&gt;$BG$9,G619&lt;&gt;$BG$10,G619&lt;&gt;$BG$11,G619&lt;&gt;$BG$12,G619&lt;&gt;$BG$13),"grey",EY619)))</f>
        <v>grey</v>
      </c>
      <c r="DG619" s="34" t="str">
        <f>IF(DG618="grey","grey",IF(H619="","yellow",IF(COUNTIF($BG$6:$BG$39,H619)&gt;0,"","red")))</f>
        <v>grey</v>
      </c>
      <c r="DH619" s="35" t="str">
        <f ca="1">IF(DG618="grey","grey",IFERROR(IF(COUNTIF(INDIRECT(H619),SUBSTITUTE(I619,"*","~")),FA619,"red"),IF(AND(I619&lt;&gt;$BG$7,I619&lt;&gt;$BG$8,I619&lt;&gt;$BG$9,I619&lt;&gt;$BG$10,I619&lt;&gt;$BG$11,I619&lt;&gt;$BG$12,I619&lt;&gt;$BG$13),"grey",FA619)))</f>
        <v>grey</v>
      </c>
      <c r="DI619" s="34" t="str">
        <f>IF(DI618="grey","grey",IF(J619="","yellow",IF(COUNTIF($BG$6:$BG$39,J619)&gt;0,"","red")))</f>
        <v>grey</v>
      </c>
      <c r="DJ619" s="35" t="str">
        <f ca="1">IF(DI618="grey","grey",IFERROR(IF(COUNTIF(INDIRECT(J619),SUBSTITUTE(K619,"*","~")),FC619,"red"),IF(AND(K619&lt;&gt;$BG$7,K619&lt;&gt;$BG$8,K619&lt;&gt;$BG$9,K619&lt;&gt;$BG$10,K619&lt;&gt;$BG$11,K619&lt;&gt;$BG$12,K619&lt;&gt;$BG$13),"grey",FC619)))</f>
        <v>grey</v>
      </c>
      <c r="DK619" s="34" t="str">
        <f>IF(DK618="grey","grey",IF(L619="","yellow",IF(COUNTIF($BG$6:$BG$39,L619)&gt;0,"","red")))</f>
        <v>grey</v>
      </c>
      <c r="DL619" s="35" t="str">
        <f ca="1">IF(DK618="grey","grey",IFERROR(IF(COUNTIF(INDIRECT(L619),SUBSTITUTE(M619,"*","~")),FE619,"red"),IF(AND(M619&lt;&gt;$BG$7,M619&lt;&gt;$BG$8,M619&lt;&gt;$BG$9,M619&lt;&gt;$BG$10,M619&lt;&gt;$BG$11,M619&lt;&gt;$BG$12,M619&lt;&gt;$BG$13),"grey",FE619)))</f>
        <v>grey</v>
      </c>
      <c r="DM619" s="22" t="str">
        <f>IFERROR(INDEX(内線情報!$BL$5:$BL$41,MATCH(R619,内線情報!$AI$5:$AI$43,0),1),"")</f>
        <v/>
      </c>
      <c r="DS619" s="1141" t="e">
        <f>INDEX(内線情報!$G$5:$G$54,MATCH(Q619,DK,0))</f>
        <v>#N/A</v>
      </c>
      <c r="DV619" s="34" t="str">
        <f>CONCATENATE(B619,C619)</f>
        <v>未使用</v>
      </c>
      <c r="DW619" s="35"/>
      <c r="DX619" s="34" t="str">
        <f>CONCATENATE(D619,E619)</f>
        <v>未使用</v>
      </c>
      <c r="DY619" s="35"/>
      <c r="DZ619" s="34" t="str">
        <f>CONCATENATE(F619,G619)</f>
        <v>未使用</v>
      </c>
      <c r="EA619" s="35"/>
      <c r="EB619" s="34" t="str">
        <f>CONCATENATE(H619,I619)</f>
        <v>未使用</v>
      </c>
      <c r="EC619" s="35"/>
      <c r="ED619" s="34" t="str">
        <f>CONCATENATE(J619,K619)</f>
        <v>未使用</v>
      </c>
      <c r="EE619" s="35"/>
      <c r="EF619" s="34" t="str">
        <f>CONCATENATE(L619,M619)</f>
        <v>未使用</v>
      </c>
      <c r="EG619" s="35"/>
      <c r="EH619" s="22">
        <f>COUNTIF($DV$6:$EG$34,DV619)</f>
        <v>18</v>
      </c>
      <c r="EJ619" s="22">
        <f>COUNTIF($DV$6:$EG$34,DX619)</f>
        <v>18</v>
      </c>
      <c r="EL619" s="22">
        <f>COUNTIF($DV$6:$EG$34,DZ619)</f>
        <v>18</v>
      </c>
      <c r="EN619" s="22">
        <f>COUNTIF($DV$6:$EG$34,EB619)</f>
        <v>18</v>
      </c>
      <c r="EP619" s="22">
        <f>COUNTIF($DV$6:$EG$34,ED619)</f>
        <v>18</v>
      </c>
      <c r="ER619" s="22">
        <f>COUNTIF($DV$6:$EG$34,EF619)</f>
        <v>18</v>
      </c>
      <c r="ET619" s="34" t="str">
        <f>IF(DV619="未使用","",IF(EH619&lt;2,"","red"))</f>
        <v/>
      </c>
      <c r="EU619" s="35" t="str">
        <f>IF(B619="ボックスキー","",IF(C619="","red",FS619))</f>
        <v>red</v>
      </c>
      <c r="EV619" s="34" t="str">
        <f>IF(DX619="未使用","",IF(EJ619&lt;2,"","red"))</f>
        <v/>
      </c>
      <c r="EW619" s="35" t="str">
        <f>IF(D619="ボックスキー","",IF(E619="","red",FU619))</f>
        <v>red</v>
      </c>
      <c r="EX619" s="34" t="str">
        <f>IF(DZ619="未使用","",IF(EL619&lt;2,"","red"))</f>
        <v/>
      </c>
      <c r="EY619" s="35" t="str">
        <f>IF(F619="ボックスキー","",IF(G619="","red",FW619))</f>
        <v>red</v>
      </c>
      <c r="EZ619" s="34" t="str">
        <f>IF(EB619="未使用","",IF(EN619&lt;2,"","red"))</f>
        <v/>
      </c>
      <c r="FA619" s="35" t="str">
        <f>IF(H619="ボックスキー","",IF(I619="","red",FY619))</f>
        <v>red</v>
      </c>
      <c r="FB619" s="34" t="str">
        <f>IF(ED619="未使用","",IF(EP619&lt;2,"","red"))</f>
        <v/>
      </c>
      <c r="FC619" s="35" t="str">
        <f>IF(J619="ボックスキー","",IF(K619="","red",GA619))</f>
        <v>red</v>
      </c>
      <c r="FD619" s="34" t="str">
        <f>IF(EF619="未使用","",IF(ER619&lt;2,"","red"))</f>
        <v/>
      </c>
      <c r="FE619" s="35" t="str">
        <f>IF(L619="ボックスキー","",IF(M619="","red",GC619))</f>
        <v>red</v>
      </c>
      <c r="FF619" s="419"/>
      <c r="FG619" s="419"/>
      <c r="FH619" s="419"/>
      <c r="FI619" s="419"/>
      <c r="FJ619" s="419"/>
      <c r="FK619" s="419"/>
      <c r="FL619" s="419"/>
      <c r="FM619" s="419"/>
      <c r="FN619" s="419"/>
      <c r="FO619" s="419"/>
      <c r="FP619" s="419"/>
      <c r="FQ619" s="419"/>
      <c r="FR619" s="34"/>
      <c r="FS619" s="35" t="str">
        <f>IF(B619=$FG$6,INDEX($FG$7:$FG$18,C619),IF(B619=$FH$6,INDEX($FH$7:$FH$12,C619),IF(B619=$FI$6,INDEX($FI$7:$FI$18,C619),IF(B619=$FJ$6,INDEX($FJ$7:$FJ$56,C619),"none"))))</f>
        <v>none</v>
      </c>
      <c r="FT619" s="34"/>
      <c r="FU619" s="35" t="str">
        <f>IF(D619=$FG$6,INDEX($FG$7:$FG$18,E619),IF(D619=$FH$6,INDEX($FH$7:$FH$12,E619),IF(D619=$FI$6,INDEX($FI$7:$FI$18,E619),IF(D619=$FJ$6,INDEX($FJ$7:$FJ$56,E619),"none"))))</f>
        <v>none</v>
      </c>
      <c r="FV619" s="34"/>
      <c r="FW619" s="35" t="str">
        <f>IF(F619=$FG$6,INDEX($FG$7:$FG$18,G619),IF(F619=$FH$6,INDEX($FH$7:$FH$12,G619),IF(F619=$FI$6,INDEX($FI$7:$FI$18,G619),IF(F619=$FJ$6,INDEX($FJ$7:$FJ$56,G619),"none"))))</f>
        <v>none</v>
      </c>
      <c r="FX619" s="34"/>
      <c r="FY619" s="35" t="str">
        <f>IF(H619=$FG$6,INDEX($FG$7:$FG$18,I619),IF(H619=$FH$6,INDEX($FH$7:$FH$12,I619),IF(H619=$FI$6,INDEX($FI$7:$FI$18,I619),IF(H619=$FJ$6,INDEX($FJ$7:$FJ$56,I619),"none"))))</f>
        <v>none</v>
      </c>
      <c r="FZ619" s="34"/>
      <c r="GA619" s="35" t="str">
        <f>IF(J619=$FG$6,INDEX($FG$7:$FG$18,K619),IF(J619=$FH$6,INDEX($FH$7:$FH$12,K619),IF(J619=$FI$6,INDEX($FI$7:$FI$18,K619),IF(J619=$FJ$6,INDEX($FJ$7:$FJ$56,K619),"none"))))</f>
        <v>none</v>
      </c>
      <c r="GB619" s="34"/>
      <c r="GC619" s="35" t="str">
        <f>IF(L619=$FG$6,INDEX($FG$7:$FG$18,M619),IF(L619=$FH$6,INDEX($FH$7:$FH$12,M619),IF(L619=$FI$6,INDEX($FI$7:$FI$18,M619),IF(L619=$FJ$6,INDEX($FJ$7:$FJ$56,M619),"none"))))</f>
        <v>none</v>
      </c>
      <c r="GE619" s="1151" t="str">
        <f>IF($GF619="grey","grey","")</f>
        <v>grey</v>
      </c>
      <c r="GF619" s="1151" t="str">
        <f>IF($GG619="grey","grey","")</f>
        <v>grey</v>
      </c>
      <c r="GG619" s="1160" t="str">
        <f>IF(Q619="","grey",IF(COUNTIF(Q:Q,Q619)&gt;1,"red",IF(COUNTIF(_DK,Q619)&gt;0,"","red")))</f>
        <v>grey</v>
      </c>
      <c r="GH619" s="1151" t="str">
        <f>IF($GF619="grey","grey","")</f>
        <v>grey</v>
      </c>
      <c r="GI619" s="633" t="str">
        <f t="shared" ref="GI619:HR619" si="1647">IF(GI614="grey","grey",IF($GG619="grey","grey",IF(S619="","yellow",IF(COUNTIF($CT$6:$CT$21,S619)&gt;0,"","red"))))</f>
        <v>grey</v>
      </c>
      <c r="GJ619" s="633" t="str">
        <f t="shared" si="1647"/>
        <v>grey</v>
      </c>
      <c r="GK619" s="633" t="str">
        <f t="shared" si="1647"/>
        <v>grey</v>
      </c>
      <c r="GL619" s="633" t="str">
        <f t="shared" si="1647"/>
        <v>grey</v>
      </c>
      <c r="GM619" s="633" t="str">
        <f t="shared" si="1647"/>
        <v>grey</v>
      </c>
      <c r="GN619" s="633" t="str">
        <f t="shared" si="1647"/>
        <v>grey</v>
      </c>
      <c r="GO619" s="633" t="str">
        <f t="shared" si="1647"/>
        <v>grey</v>
      </c>
      <c r="GP619" s="633" t="str">
        <f t="shared" si="1647"/>
        <v>grey</v>
      </c>
      <c r="GQ619" s="633" t="str">
        <f t="shared" si="1647"/>
        <v>grey</v>
      </c>
      <c r="GR619" s="633" t="str">
        <f t="shared" si="1647"/>
        <v>grey</v>
      </c>
      <c r="GS619" s="633" t="str">
        <f t="shared" si="1647"/>
        <v>grey</v>
      </c>
      <c r="GT619" s="633" t="str">
        <f t="shared" si="1647"/>
        <v>grey</v>
      </c>
      <c r="GU619" s="633" t="str">
        <f t="shared" si="1647"/>
        <v>grey</v>
      </c>
      <c r="GV619" s="633" t="str">
        <f t="shared" si="1647"/>
        <v>grey</v>
      </c>
      <c r="GW619" s="633" t="str">
        <f t="shared" si="1647"/>
        <v>grey</v>
      </c>
      <c r="GX619" s="633" t="str">
        <f t="shared" si="1647"/>
        <v>grey</v>
      </c>
      <c r="GY619" s="633" t="str">
        <f t="shared" si="1647"/>
        <v>grey</v>
      </c>
      <c r="GZ619" s="633" t="str">
        <f t="shared" si="1647"/>
        <v>grey</v>
      </c>
      <c r="HA619" s="633" t="str">
        <f t="shared" si="1647"/>
        <v>grey</v>
      </c>
      <c r="HB619" s="633" t="str">
        <f t="shared" si="1647"/>
        <v>grey</v>
      </c>
      <c r="HC619" s="633" t="str">
        <f t="shared" si="1647"/>
        <v>grey</v>
      </c>
      <c r="HD619" s="633" t="str">
        <f t="shared" si="1647"/>
        <v>grey</v>
      </c>
      <c r="HE619" s="633" t="str">
        <f t="shared" si="1647"/>
        <v>grey</v>
      </c>
      <c r="HF619" s="633" t="str">
        <f t="shared" si="1647"/>
        <v>grey</v>
      </c>
      <c r="HG619" s="633" t="str">
        <f t="shared" si="1647"/>
        <v>grey</v>
      </c>
      <c r="HH619" s="633" t="str">
        <f t="shared" si="1647"/>
        <v>grey</v>
      </c>
      <c r="HI619" s="633" t="str">
        <f t="shared" si="1647"/>
        <v>grey</v>
      </c>
      <c r="HJ619" s="633" t="str">
        <f t="shared" si="1647"/>
        <v>grey</v>
      </c>
      <c r="HK619" s="633" t="str">
        <f t="shared" si="1647"/>
        <v>grey</v>
      </c>
      <c r="HL619" s="633" t="str">
        <f t="shared" si="1647"/>
        <v>grey</v>
      </c>
      <c r="HM619" s="633" t="str">
        <f t="shared" si="1647"/>
        <v>grey</v>
      </c>
      <c r="HN619" s="633" t="str">
        <f t="shared" si="1647"/>
        <v>grey</v>
      </c>
      <c r="HO619" s="633" t="str">
        <f t="shared" si="1647"/>
        <v>grey</v>
      </c>
      <c r="HP619" s="633" t="str">
        <f t="shared" si="1647"/>
        <v>grey</v>
      </c>
      <c r="HQ619" s="633" t="str">
        <f t="shared" si="1647"/>
        <v>grey</v>
      </c>
      <c r="HR619" s="633" t="str">
        <f t="shared" si="1647"/>
        <v>grey</v>
      </c>
      <c r="HS619" s="1162" t="str">
        <f t="shared" ref="HS619" si="1648">IF($GG619="grey","grey",IF(BC619="","",IF(COUNTIF($CV$6:$CV$7,BC619)&gt;0,"","red")))</f>
        <v>grey</v>
      </c>
      <c r="HT619" s="1151" t="str">
        <f t="shared" ref="HT619:HU619" si="1649">IF($GG619="grey","grey","")</f>
        <v>grey</v>
      </c>
      <c r="HU619" s="1160" t="str">
        <f t="shared" si="1649"/>
        <v>grey</v>
      </c>
    </row>
    <row r="620" spans="2:229">
      <c r="B620" s="1175" t="str">
        <f>IFERROR(INDEX($DV:$DV,ROW()),"")&amp;""</f>
        <v/>
      </c>
      <c r="C620" s="1176"/>
      <c r="D620" s="1177" t="str">
        <f>IFERROR(INDEX($DX:$DX,ROW()),"")&amp;""</f>
        <v/>
      </c>
      <c r="E620" s="1176"/>
      <c r="F620" s="1175" t="str">
        <f>IFERROR(INDEX($DZ:$DZ,ROW()),"")&amp;""</f>
        <v/>
      </c>
      <c r="G620" s="1176"/>
      <c r="H620" s="1175" t="str">
        <f>IFERROR(INDEX($EB:$EB,ROW()),"")&amp;""</f>
        <v/>
      </c>
      <c r="I620" s="1176"/>
      <c r="J620" s="1175" t="str">
        <f>IFERROR(INDEX($ED:$ED,ROW()),"")&amp;""</f>
        <v/>
      </c>
      <c r="K620" s="1176"/>
      <c r="L620" s="1175" t="str">
        <f>IFERROR(INDEX($EF:$EF,ROW()),"")&amp;""</f>
        <v/>
      </c>
      <c r="M620" s="1176"/>
      <c r="N620" s="30"/>
      <c r="O620" s="1152"/>
      <c r="P620" s="1152"/>
      <c r="Q620" s="1161"/>
      <c r="R620" s="1152"/>
      <c r="S620" s="635" t="s">
        <v>643</v>
      </c>
      <c r="T620" s="635" t="s">
        <v>643</v>
      </c>
      <c r="U620" s="635" t="s">
        <v>643</v>
      </c>
      <c r="V620" s="635" t="s">
        <v>643</v>
      </c>
      <c r="W620" s="635" t="s">
        <v>643</v>
      </c>
      <c r="X620" s="635" t="s">
        <v>643</v>
      </c>
      <c r="Y620" s="635" t="s">
        <v>643</v>
      </c>
      <c r="Z620" s="635" t="s">
        <v>643</v>
      </c>
      <c r="AA620" s="635" t="s">
        <v>643</v>
      </c>
      <c r="AB620" s="635" t="s">
        <v>643</v>
      </c>
      <c r="AC620" s="635" t="s">
        <v>643</v>
      </c>
      <c r="AD620" s="635" t="s">
        <v>643</v>
      </c>
      <c r="AE620" s="635" t="s">
        <v>643</v>
      </c>
      <c r="AF620" s="635" t="s">
        <v>643</v>
      </c>
      <c r="AG620" s="635" t="s">
        <v>643</v>
      </c>
      <c r="AH620" s="635" t="s">
        <v>643</v>
      </c>
      <c r="AI620" s="635" t="s">
        <v>643</v>
      </c>
      <c r="AJ620" s="635" t="s">
        <v>643</v>
      </c>
      <c r="AK620" s="635" t="s">
        <v>643</v>
      </c>
      <c r="AL620" s="635" t="s">
        <v>643</v>
      </c>
      <c r="AM620" s="635" t="s">
        <v>643</v>
      </c>
      <c r="AN620" s="635" t="s">
        <v>643</v>
      </c>
      <c r="AO620" s="635" t="s">
        <v>643</v>
      </c>
      <c r="AP620" s="635" t="s">
        <v>643</v>
      </c>
      <c r="AQ620" s="635" t="s">
        <v>643</v>
      </c>
      <c r="AR620" s="635" t="s">
        <v>643</v>
      </c>
      <c r="AS620" s="635" t="s">
        <v>643</v>
      </c>
      <c r="AT620" s="635" t="s">
        <v>643</v>
      </c>
      <c r="AU620" s="635" t="s">
        <v>643</v>
      </c>
      <c r="AV620" s="635" t="s">
        <v>643</v>
      </c>
      <c r="AW620" s="635" t="s">
        <v>643</v>
      </c>
      <c r="AX620" s="635" t="s">
        <v>643</v>
      </c>
      <c r="AY620" s="635" t="s">
        <v>643</v>
      </c>
      <c r="AZ620" s="635" t="s">
        <v>643</v>
      </c>
      <c r="BA620" s="635" t="s">
        <v>643</v>
      </c>
      <c r="BB620" s="635" t="s">
        <v>643</v>
      </c>
      <c r="BC620" s="1179"/>
      <c r="BD620" s="1152"/>
      <c r="BE620" s="1181"/>
      <c r="BP620" s="50" t="e">
        <f>INDEX(番号!$CA$5:$CB$44,C619,2)</f>
        <v>#VALUE!</v>
      </c>
      <c r="BQ620" s="50" t="str">
        <f>IF(C619="","",IF(BP620="",INDEX(番号!$CA$44:$CB618,C619,2),BP620))</f>
        <v/>
      </c>
      <c r="BR620" s="50" t="e">
        <f>INDEX(番号!$CC$5:$CE$52,C619,3)</f>
        <v>#VALUE!</v>
      </c>
      <c r="BS620" s="50" t="str">
        <f>IF(C619="","",IF(BR620="0",INDEX(番号!$CC$5:$CE$52,C619,2),BR620))&amp;""</f>
        <v/>
      </c>
      <c r="BT620" s="50" t="e">
        <f>INDEX(番号!$CA$5:$CB$44,E619,2)</f>
        <v>#VALUE!</v>
      </c>
      <c r="BU620" s="50" t="str">
        <f>IF(E619="","",IF(BT620="",INDEX(番号!$CA$44:$CB618,E619,2),BT620))&amp;""</f>
        <v/>
      </c>
      <c r="BV620" s="50" t="e">
        <f>INDEX(番号!$CC$5:$CE$52,E619,3)</f>
        <v>#VALUE!</v>
      </c>
      <c r="BW620" s="50" t="str">
        <f>IF(E619="","",IF(BV620="0",INDEX(番号!$CC$5:$CE$52,E619,2),BV620))&amp;""</f>
        <v/>
      </c>
      <c r="BX620" s="50" t="e">
        <f>INDEX(番号!$CA$5:$CB$44,G619,2)</f>
        <v>#VALUE!</v>
      </c>
      <c r="BY620" s="50" t="str">
        <f>IF(G619="","",IF(BX620="",INDEX(番号!$CA$44:$CB618,G619,2),BX620))&amp;""</f>
        <v/>
      </c>
      <c r="BZ620" s="50" t="e">
        <f>INDEX(番号!$CC$5:$CE$52,G619,3)</f>
        <v>#VALUE!</v>
      </c>
      <c r="CA620" s="50" t="str">
        <f>IF(G619="","",IF(BZ620="0",INDEX(番号!$CC$5:$CE$52,G619,2),BZ620))&amp;""</f>
        <v/>
      </c>
      <c r="CB620" s="50" t="e">
        <f>INDEX(番号!$CA$5:$CB$44,I619,2)</f>
        <v>#VALUE!</v>
      </c>
      <c r="CC620" s="50" t="str">
        <f>IF(I619="","",IF(CB620="",INDEX(番号!$CA$44:$CB618,I619,2),CB620))&amp;""</f>
        <v/>
      </c>
      <c r="CD620" s="50" t="e">
        <f>INDEX(番号!$CC$5:$CE$52,I619,3)</f>
        <v>#VALUE!</v>
      </c>
      <c r="CE620" s="50" t="str">
        <f>IF(I619="","",IF(CD620="0",INDEX(番号!$CC$5:$CE$52,I619,2),CD620))&amp;""</f>
        <v/>
      </c>
      <c r="CF620" s="50" t="e">
        <f>INDEX(番号!$CA$5:$CB$44,K619,2)</f>
        <v>#VALUE!</v>
      </c>
      <c r="CG620" s="50" t="str">
        <f>IF(K619="","",IF(CF620="",INDEX(番号!$CA$5:$CB$44,K619,1),CF620))&amp;""</f>
        <v/>
      </c>
      <c r="CH620" s="50" t="e">
        <f>INDEX(番号!$CC$5:$CE$52,K619,3)</f>
        <v>#VALUE!</v>
      </c>
      <c r="CI620" s="50" t="str">
        <f>IF(K619="","",IF(CH620="0",INDEX(番号!$CC$5:$CE$52,K619,2),CH620))&amp;""</f>
        <v/>
      </c>
      <c r="CJ620" s="50" t="e">
        <f>INDEX(番号!$CA$5:$CB$44,M619,2)</f>
        <v>#VALUE!</v>
      </c>
      <c r="CK620" s="50" t="str">
        <f>IF(M619="","",IF(CJ620="",INDEX(番号!$CA$5:$CB$44,M619,1),CJ620))&amp;""</f>
        <v/>
      </c>
      <c r="CL620" s="50" t="e">
        <f>INDEX(番号!$CC$5:$CE$52,M619,3)</f>
        <v>#VALUE!</v>
      </c>
      <c r="CM620" s="50" t="str">
        <f>IF(M619="","",IF(CL620="0",INDEX(番号!$CC$5:$CE$52,M619,2),CL620))&amp;""</f>
        <v/>
      </c>
      <c r="DA620" s="1153" t="str">
        <f>IF(DA618="grey","grey","")</f>
        <v>grey</v>
      </c>
      <c r="DB620" s="1154"/>
      <c r="DC620" s="1153" t="str">
        <f>IF(DC618="grey","grey","")</f>
        <v>grey</v>
      </c>
      <c r="DD620" s="1154"/>
      <c r="DE620" s="1153" t="str">
        <f>IF(DE618="grey","grey","")</f>
        <v>grey</v>
      </c>
      <c r="DF620" s="1154"/>
      <c r="DG620" s="1153" t="str">
        <f>IF(DG618="grey","grey","")</f>
        <v>grey</v>
      </c>
      <c r="DH620" s="1154"/>
      <c r="DI620" s="1153" t="str">
        <f>IF(DI618="grey","grey","")</f>
        <v>grey</v>
      </c>
      <c r="DJ620" s="1154"/>
      <c r="DK620" s="1153" t="str">
        <f>IF(DK618="grey","grey","")</f>
        <v>grey</v>
      </c>
      <c r="DL620" s="1154"/>
      <c r="DM620" s="22" t="str">
        <f>IFERROR(INDEX(内線情報!$BL$5:$BL$41,MATCH(R620,内線情報!$AI$5:$AI$43,0),1),"")</f>
        <v/>
      </c>
      <c r="DS620" s="1141"/>
      <c r="DV620" s="1153" t="str">
        <f>IF(B619="DK",BQ620,IF(B619="NK",BS620,""))</f>
        <v/>
      </c>
      <c r="DW620" s="1154"/>
      <c r="DX620" s="1155" t="str">
        <f>IF(D619="DK",BU620,IF(D619="NK",BW620,""))</f>
        <v/>
      </c>
      <c r="DY620" s="1156"/>
      <c r="DZ620" s="1155" t="str">
        <f>IF(F619="DK",BY620,IF(F619="NK",CA620,""))</f>
        <v/>
      </c>
      <c r="EA620" s="1156"/>
      <c r="EB620" s="1155" t="str">
        <f>IF(H619="DK",CC620,IF(H619="NK",CE620,""))</f>
        <v/>
      </c>
      <c r="EC620" s="1156"/>
      <c r="ED620" s="1155" t="str">
        <f>IF(J619="DK",CG620,IF(J619="NK",CI620,""))</f>
        <v/>
      </c>
      <c r="EE620" s="1156"/>
      <c r="EF620" s="1155" t="str">
        <f>IF(L619="DK",CK620,IF(L619="NK",CM620,""))</f>
        <v/>
      </c>
      <c r="EG620" s="1156"/>
      <c r="ET620" s="1153"/>
      <c r="EU620" s="1154"/>
      <c r="EV620" s="1153"/>
      <c r="EW620" s="1154"/>
      <c r="EX620" s="1153"/>
      <c r="EY620" s="1154"/>
      <c r="EZ620" s="1153"/>
      <c r="FA620" s="1154"/>
      <c r="FB620" s="1153"/>
      <c r="FC620" s="1154"/>
      <c r="FD620" s="1153"/>
      <c r="FE620" s="1154"/>
      <c r="FF620" s="411"/>
      <c r="FG620" s="411"/>
      <c r="FH620" s="411"/>
      <c r="FI620" s="411"/>
      <c r="FJ620" s="411"/>
      <c r="FK620" s="411"/>
      <c r="FL620" s="411"/>
      <c r="FM620" s="411"/>
      <c r="FN620" s="411"/>
      <c r="FO620" s="411"/>
      <c r="FP620" s="411"/>
      <c r="FQ620" s="411"/>
      <c r="FR620" s="1153"/>
      <c r="FS620" s="1154"/>
      <c r="FT620" s="1153"/>
      <c r="FU620" s="1154"/>
      <c r="FV620" s="1153"/>
      <c r="FW620" s="1154"/>
      <c r="FX620" s="1153"/>
      <c r="FY620" s="1154"/>
      <c r="FZ620" s="1153"/>
      <c r="GA620" s="1154"/>
      <c r="GB620" s="1153"/>
      <c r="GC620" s="1154"/>
      <c r="GE620" s="1152"/>
      <c r="GF620" s="1152"/>
      <c r="GG620" s="1161"/>
      <c r="GH620" s="1152"/>
      <c r="GI620" s="633" t="str">
        <f t="shared" ref="GI620:HR620" si="1650">IF(GI614="grey","grey",IF($GG619="grey","grey",IF(S620="","yellow",IF(COUNTIF($CW$6:$CW$7,S620)&gt;0,"","red"))))</f>
        <v>grey</v>
      </c>
      <c r="GJ620" s="633" t="str">
        <f t="shared" si="1650"/>
        <v>grey</v>
      </c>
      <c r="GK620" s="633" t="str">
        <f t="shared" si="1650"/>
        <v>grey</v>
      </c>
      <c r="GL620" s="633" t="str">
        <f t="shared" si="1650"/>
        <v>grey</v>
      </c>
      <c r="GM620" s="633" t="str">
        <f t="shared" si="1650"/>
        <v>grey</v>
      </c>
      <c r="GN620" s="633" t="str">
        <f t="shared" si="1650"/>
        <v>grey</v>
      </c>
      <c r="GO620" s="633" t="str">
        <f t="shared" si="1650"/>
        <v>grey</v>
      </c>
      <c r="GP620" s="633" t="str">
        <f t="shared" si="1650"/>
        <v>grey</v>
      </c>
      <c r="GQ620" s="633" t="str">
        <f t="shared" si="1650"/>
        <v>grey</v>
      </c>
      <c r="GR620" s="633" t="str">
        <f t="shared" si="1650"/>
        <v>grey</v>
      </c>
      <c r="GS620" s="633" t="str">
        <f t="shared" si="1650"/>
        <v>grey</v>
      </c>
      <c r="GT620" s="633" t="str">
        <f t="shared" si="1650"/>
        <v>grey</v>
      </c>
      <c r="GU620" s="633" t="str">
        <f t="shared" si="1650"/>
        <v>grey</v>
      </c>
      <c r="GV620" s="633" t="str">
        <f t="shared" si="1650"/>
        <v>grey</v>
      </c>
      <c r="GW620" s="633" t="str">
        <f t="shared" si="1650"/>
        <v>grey</v>
      </c>
      <c r="GX620" s="633" t="str">
        <f t="shared" si="1650"/>
        <v>grey</v>
      </c>
      <c r="GY620" s="633" t="str">
        <f t="shared" si="1650"/>
        <v>grey</v>
      </c>
      <c r="GZ620" s="633" t="str">
        <f t="shared" si="1650"/>
        <v>grey</v>
      </c>
      <c r="HA620" s="633" t="str">
        <f t="shared" si="1650"/>
        <v>grey</v>
      </c>
      <c r="HB620" s="633" t="str">
        <f t="shared" si="1650"/>
        <v>grey</v>
      </c>
      <c r="HC620" s="633" t="str">
        <f t="shared" si="1650"/>
        <v>grey</v>
      </c>
      <c r="HD620" s="633" t="str">
        <f t="shared" si="1650"/>
        <v>grey</v>
      </c>
      <c r="HE620" s="633" t="str">
        <f t="shared" si="1650"/>
        <v>grey</v>
      </c>
      <c r="HF620" s="633" t="str">
        <f t="shared" si="1650"/>
        <v>grey</v>
      </c>
      <c r="HG620" s="633" t="str">
        <f t="shared" si="1650"/>
        <v>grey</v>
      </c>
      <c r="HH620" s="633" t="str">
        <f t="shared" si="1650"/>
        <v>grey</v>
      </c>
      <c r="HI620" s="633" t="str">
        <f t="shared" si="1650"/>
        <v>grey</v>
      </c>
      <c r="HJ620" s="633" t="str">
        <f t="shared" si="1650"/>
        <v>grey</v>
      </c>
      <c r="HK620" s="633" t="str">
        <f t="shared" si="1650"/>
        <v>grey</v>
      </c>
      <c r="HL620" s="633" t="str">
        <f t="shared" si="1650"/>
        <v>grey</v>
      </c>
      <c r="HM620" s="633" t="str">
        <f t="shared" si="1650"/>
        <v>grey</v>
      </c>
      <c r="HN620" s="633" t="str">
        <f t="shared" si="1650"/>
        <v>grey</v>
      </c>
      <c r="HO620" s="633" t="str">
        <f t="shared" si="1650"/>
        <v>grey</v>
      </c>
      <c r="HP620" s="633" t="str">
        <f t="shared" si="1650"/>
        <v>grey</v>
      </c>
      <c r="HQ620" s="633" t="str">
        <f t="shared" si="1650"/>
        <v>grey</v>
      </c>
      <c r="HR620" s="633" t="str">
        <f t="shared" si="1650"/>
        <v>grey</v>
      </c>
      <c r="HS620" s="1163"/>
      <c r="HT620" s="1152"/>
      <c r="HU620" s="1161"/>
    </row>
    <row r="621" spans="2:229">
      <c r="B621" s="1175" t="str">
        <f>IFERROR(INDEX($DV:$DV,ROW()),"")&amp;""</f>
        <v/>
      </c>
      <c r="C621" s="1176"/>
      <c r="D621" s="1177" t="str">
        <f>IFERROR(INDEX($DX:$DX,ROW()),"")&amp;""</f>
        <v/>
      </c>
      <c r="E621" s="1176"/>
      <c r="F621" s="1175" t="str">
        <f>IFERROR(INDEX($DZ:$DZ,ROW()),"")&amp;""</f>
        <v/>
      </c>
      <c r="G621" s="1176"/>
      <c r="H621" s="1175" t="str">
        <f>IFERROR(INDEX($EB:$EB,ROW()),"")&amp;""</f>
        <v/>
      </c>
      <c r="I621" s="1176"/>
      <c r="J621" s="1175" t="str">
        <f>IFERROR(INDEX($ED:$ED,ROW()),"")&amp;""</f>
        <v/>
      </c>
      <c r="K621" s="1176"/>
      <c r="L621" s="1175" t="str">
        <f>IFERROR(INDEX($EF:$EF,ROW()),"")&amp;""</f>
        <v/>
      </c>
      <c r="M621" s="1176"/>
      <c r="N621" s="30"/>
      <c r="O621" s="1151">
        <v>3</v>
      </c>
      <c r="P621" s="1151" t="str">
        <f>IFERROR(INDEX(内線情報!$C$5:$C$54,MATCH($Q621,内線情報!$B$5:$B$54,0)),"")&amp;""</f>
        <v/>
      </c>
      <c r="Q621" s="1160"/>
      <c r="R621" s="1151" t="str">
        <f>IFERROR(INDEX(内線情報!$D$5:$D$54,MATCH($Q621,内線情報!$B$5:$B$54,0)),"")&amp;""</f>
        <v/>
      </c>
      <c r="S621" s="634" t="s">
        <v>643</v>
      </c>
      <c r="T621" s="634" t="s">
        <v>643</v>
      </c>
      <c r="U621" s="634" t="s">
        <v>643</v>
      </c>
      <c r="V621" s="634" t="s">
        <v>643</v>
      </c>
      <c r="W621" s="634" t="s">
        <v>643</v>
      </c>
      <c r="X621" s="634" t="s">
        <v>643</v>
      </c>
      <c r="Y621" s="634" t="s">
        <v>643</v>
      </c>
      <c r="Z621" s="634" t="s">
        <v>643</v>
      </c>
      <c r="AA621" s="634" t="s">
        <v>643</v>
      </c>
      <c r="AB621" s="634" t="s">
        <v>643</v>
      </c>
      <c r="AC621" s="634" t="s">
        <v>643</v>
      </c>
      <c r="AD621" s="634" t="s">
        <v>643</v>
      </c>
      <c r="AE621" s="634" t="s">
        <v>643</v>
      </c>
      <c r="AF621" s="634" t="s">
        <v>643</v>
      </c>
      <c r="AG621" s="634" t="s">
        <v>643</v>
      </c>
      <c r="AH621" s="634" t="s">
        <v>643</v>
      </c>
      <c r="AI621" s="634" t="s">
        <v>643</v>
      </c>
      <c r="AJ621" s="634" t="s">
        <v>643</v>
      </c>
      <c r="AK621" s="634" t="s">
        <v>643</v>
      </c>
      <c r="AL621" s="634" t="s">
        <v>643</v>
      </c>
      <c r="AM621" s="634" t="s">
        <v>643</v>
      </c>
      <c r="AN621" s="634" t="s">
        <v>643</v>
      </c>
      <c r="AO621" s="634" t="s">
        <v>643</v>
      </c>
      <c r="AP621" s="634" t="s">
        <v>643</v>
      </c>
      <c r="AQ621" s="634" t="s">
        <v>643</v>
      </c>
      <c r="AR621" s="634" t="s">
        <v>643</v>
      </c>
      <c r="AS621" s="634" t="s">
        <v>643</v>
      </c>
      <c r="AT621" s="634" t="s">
        <v>643</v>
      </c>
      <c r="AU621" s="634" t="s">
        <v>643</v>
      </c>
      <c r="AV621" s="634" t="s">
        <v>643</v>
      </c>
      <c r="AW621" s="634" t="s">
        <v>643</v>
      </c>
      <c r="AX621" s="634" t="s">
        <v>643</v>
      </c>
      <c r="AY621" s="634" t="s">
        <v>643</v>
      </c>
      <c r="AZ621" s="634" t="s">
        <v>643</v>
      </c>
      <c r="BA621" s="634" t="s">
        <v>643</v>
      </c>
      <c r="BB621" s="634" t="s">
        <v>643</v>
      </c>
      <c r="BC621" s="1178" t="s">
        <v>643</v>
      </c>
      <c r="BD621" s="1151" t="str">
        <f>IFERROR(IF(Q621="","",IF(ISBLANK(INDEX(内線情報!$G$5:$G$54,Q621)),1,DS621)),"")&amp;""</f>
        <v/>
      </c>
      <c r="BE621" s="1180"/>
      <c r="BP621" s="50" t="s">
        <v>585</v>
      </c>
      <c r="BQ621" s="50" t="str">
        <f>IF(C619="","",INDEX(外線情報!$K$5:$K$16,C619,1))&amp;""</f>
        <v/>
      </c>
      <c r="BR621" s="50" t="s">
        <v>417</v>
      </c>
      <c r="BS621" s="50" t="str">
        <f>IF(C619="","",INDEX(NK･NKG!$CG$5:$CG$52,C619,1))&amp;""</f>
        <v/>
      </c>
      <c r="BT621" s="50" t="s">
        <v>585</v>
      </c>
      <c r="BU621" s="50" t="str">
        <f>IF(E619="","",INDEX(外線情報!$K$5:$K$16,E619,1))&amp;""</f>
        <v/>
      </c>
      <c r="BV621" s="50" t="s">
        <v>417</v>
      </c>
      <c r="BW621" s="50" t="str">
        <f>IF(E619="","",INDEX(NK･NKG!$CG$5:$CG$52,E619,1))&amp;""</f>
        <v/>
      </c>
      <c r="BX621" s="50" t="s">
        <v>585</v>
      </c>
      <c r="BY621" s="50" t="str">
        <f>IF(G619="","",INDEX(外線情報!$K$5:$K$16,G619,1))&amp;""</f>
        <v/>
      </c>
      <c r="BZ621" s="50" t="s">
        <v>417</v>
      </c>
      <c r="CA621" s="50" t="str">
        <f>IF(G619="","",INDEX(NK･NKG!$CG$5:$CG$52,G619,1))&amp;""</f>
        <v/>
      </c>
      <c r="CB621" s="50" t="s">
        <v>585</v>
      </c>
      <c r="CC621" s="50" t="str">
        <f>IF(I619="","",INDEX(外線情報!$K$5:$K$16,I619,1))&amp;""</f>
        <v/>
      </c>
      <c r="CD621" s="50" t="s">
        <v>417</v>
      </c>
      <c r="CE621" s="50" t="str">
        <f>IF(I619="","",INDEX(NK･NKG!$CG$5:$CG$52,I619,1))&amp;""</f>
        <v/>
      </c>
      <c r="CF621" s="50" t="s">
        <v>585</v>
      </c>
      <c r="CG621" s="50" t="str">
        <f>IF(K619="","",INDEX(外線情報!$K$5:$K$16,K619,1))&amp;""</f>
        <v/>
      </c>
      <c r="CH621" s="50" t="s">
        <v>417</v>
      </c>
      <c r="CI621" s="50" t="str">
        <f>IF(K619="","",INDEX(NK･NKG!$CG$5:$CG$52,K619,1))&amp;""</f>
        <v/>
      </c>
      <c r="CJ621" s="50" t="s">
        <v>585</v>
      </c>
      <c r="CK621" s="50" t="str">
        <f>IF(M619="","",INDEX(外線情報!$K$5:$K$16,M619,1))&amp;""</f>
        <v/>
      </c>
      <c r="CL621" s="50" t="s">
        <v>417</v>
      </c>
      <c r="CM621" s="50" t="str">
        <f>IF(M619="","",INDEX(NK･NKG!$CG$5:$CG$52,M619,1))&amp;""</f>
        <v/>
      </c>
      <c r="DA621" s="1153" t="str">
        <f t="shared" ref="DA621" si="1651">IF(DA618="grey","grey","")</f>
        <v>grey</v>
      </c>
      <c r="DB621" s="1154"/>
      <c r="DC621" s="1153" t="str">
        <f t="shared" ref="DC621" si="1652">IF(DC618="grey","grey","")</f>
        <v>grey</v>
      </c>
      <c r="DD621" s="1154"/>
      <c r="DE621" s="1153" t="str">
        <f t="shared" ref="DE621" si="1653">IF(DE618="grey","grey","")</f>
        <v>grey</v>
      </c>
      <c r="DF621" s="1154"/>
      <c r="DG621" s="1153" t="str">
        <f t="shared" ref="DG621" si="1654">IF(DG618="grey","grey","")</f>
        <v>grey</v>
      </c>
      <c r="DH621" s="1154"/>
      <c r="DI621" s="1153" t="str">
        <f t="shared" ref="DI621" si="1655">IF(DI618="grey","grey","")</f>
        <v>grey</v>
      </c>
      <c r="DJ621" s="1154"/>
      <c r="DK621" s="1153" t="str">
        <f t="shared" ref="DK621" si="1656">IF(DK618="grey","grey","")</f>
        <v>grey</v>
      </c>
      <c r="DL621" s="1154"/>
      <c r="DM621" s="22" t="str">
        <f>IFERROR(INDEX(内線情報!$BL$5:$BL$41,MATCH(R621,内線情報!$AI$5:$AI$43,0),1),"")</f>
        <v/>
      </c>
      <c r="DS621" s="1141" t="e">
        <f>INDEX(内線情報!$G$5:$G$54,MATCH(Q621,DK,0))</f>
        <v>#N/A</v>
      </c>
      <c r="DV621" s="1153" t="str">
        <f>IF(B619="IK",BQ621,IF(B619="NK",BS621,""))</f>
        <v/>
      </c>
      <c r="DW621" s="1154"/>
      <c r="DX621" s="1155" t="str">
        <f>IF(D619="IK",BU621,IF(D619="NK",BW621,""))</f>
        <v/>
      </c>
      <c r="DY621" s="1156"/>
      <c r="DZ621" s="1155" t="str">
        <f>IF(F619="IK",BY621,IF(F619="NK",CA621,""))</f>
        <v/>
      </c>
      <c r="EA621" s="1156"/>
      <c r="EB621" s="1155" t="str">
        <f>IF(H619="IK",CC621,IF(H619="NK",CE621,""))</f>
        <v/>
      </c>
      <c r="EC621" s="1156"/>
      <c r="ED621" s="1155" t="str">
        <f>IF(J619="IK",CG621,IF(J619="NK",CI621,""))</f>
        <v/>
      </c>
      <c r="EE621" s="1156"/>
      <c r="EF621" s="1155" t="str">
        <f>IF(L619="IK",CK621,IF(L619="NK",CM621,""))</f>
        <v/>
      </c>
      <c r="EG621" s="1156"/>
      <c r="ET621" s="1153"/>
      <c r="EU621" s="1154"/>
      <c r="EV621" s="1153"/>
      <c r="EW621" s="1154"/>
      <c r="EX621" s="1153"/>
      <c r="EY621" s="1154"/>
      <c r="EZ621" s="1153"/>
      <c r="FA621" s="1154"/>
      <c r="FB621" s="1153"/>
      <c r="FC621" s="1154"/>
      <c r="FD621" s="1153"/>
      <c r="FE621" s="1154"/>
      <c r="FF621" s="411"/>
      <c r="FG621" s="411"/>
      <c r="FH621" s="411"/>
      <c r="FI621" s="411"/>
      <c r="FJ621" s="411"/>
      <c r="FK621" s="411"/>
      <c r="FL621" s="411"/>
      <c r="FM621" s="411"/>
      <c r="FN621" s="411"/>
      <c r="FO621" s="411"/>
      <c r="FP621" s="411"/>
      <c r="FQ621" s="411"/>
      <c r="FR621" s="1153"/>
      <c r="FS621" s="1154"/>
      <c r="FT621" s="1153"/>
      <c r="FU621" s="1154"/>
      <c r="FV621" s="1153"/>
      <c r="FW621" s="1154"/>
      <c r="FX621" s="1153"/>
      <c r="FY621" s="1154"/>
      <c r="FZ621" s="1153"/>
      <c r="GA621" s="1154"/>
      <c r="GB621" s="1153"/>
      <c r="GC621" s="1154"/>
      <c r="GE621" s="1151" t="str">
        <f>IF($GF621="grey","grey","")</f>
        <v>grey</v>
      </c>
      <c r="GF621" s="1151" t="str">
        <f>IF($GG621="grey","grey","")</f>
        <v>grey</v>
      </c>
      <c r="GG621" s="1160" t="str">
        <f>IF(Q621="","grey",IF(COUNTIF(Q:Q,Q621)&gt;1,"red",IF(COUNTIF(_DK,Q621)&gt;0,"","red")))</f>
        <v>grey</v>
      </c>
      <c r="GH621" s="1151" t="str">
        <f>IF($GF621="grey","grey","")</f>
        <v>grey</v>
      </c>
      <c r="GI621" s="633" t="str">
        <f t="shared" ref="GI621:HR621" si="1657">IF(GI614="grey","grey",IF($GG621="grey","grey",IF(S621="","yellow",IF(COUNTIF($CT$6:$CT$21,S621)&gt;0,"","red"))))</f>
        <v>grey</v>
      </c>
      <c r="GJ621" s="633" t="str">
        <f t="shared" si="1657"/>
        <v>grey</v>
      </c>
      <c r="GK621" s="633" t="str">
        <f t="shared" si="1657"/>
        <v>grey</v>
      </c>
      <c r="GL621" s="633" t="str">
        <f t="shared" si="1657"/>
        <v>grey</v>
      </c>
      <c r="GM621" s="633" t="str">
        <f t="shared" si="1657"/>
        <v>grey</v>
      </c>
      <c r="GN621" s="633" t="str">
        <f t="shared" si="1657"/>
        <v>grey</v>
      </c>
      <c r="GO621" s="633" t="str">
        <f t="shared" si="1657"/>
        <v>grey</v>
      </c>
      <c r="GP621" s="633" t="str">
        <f t="shared" si="1657"/>
        <v>grey</v>
      </c>
      <c r="GQ621" s="633" t="str">
        <f t="shared" si="1657"/>
        <v>grey</v>
      </c>
      <c r="GR621" s="633" t="str">
        <f t="shared" si="1657"/>
        <v>grey</v>
      </c>
      <c r="GS621" s="633" t="str">
        <f t="shared" si="1657"/>
        <v>grey</v>
      </c>
      <c r="GT621" s="633" t="str">
        <f t="shared" si="1657"/>
        <v>grey</v>
      </c>
      <c r="GU621" s="633" t="str">
        <f t="shared" si="1657"/>
        <v>grey</v>
      </c>
      <c r="GV621" s="633" t="str">
        <f t="shared" si="1657"/>
        <v>grey</v>
      </c>
      <c r="GW621" s="633" t="str">
        <f t="shared" si="1657"/>
        <v>grey</v>
      </c>
      <c r="GX621" s="633" t="str">
        <f t="shared" si="1657"/>
        <v>grey</v>
      </c>
      <c r="GY621" s="633" t="str">
        <f t="shared" si="1657"/>
        <v>grey</v>
      </c>
      <c r="GZ621" s="633" t="str">
        <f t="shared" si="1657"/>
        <v>grey</v>
      </c>
      <c r="HA621" s="633" t="str">
        <f t="shared" si="1657"/>
        <v>grey</v>
      </c>
      <c r="HB621" s="633" t="str">
        <f t="shared" si="1657"/>
        <v>grey</v>
      </c>
      <c r="HC621" s="633" t="str">
        <f t="shared" si="1657"/>
        <v>grey</v>
      </c>
      <c r="HD621" s="633" t="str">
        <f t="shared" si="1657"/>
        <v>grey</v>
      </c>
      <c r="HE621" s="633" t="str">
        <f t="shared" si="1657"/>
        <v>grey</v>
      </c>
      <c r="HF621" s="633" t="str">
        <f t="shared" si="1657"/>
        <v>grey</v>
      </c>
      <c r="HG621" s="633" t="str">
        <f t="shared" si="1657"/>
        <v>grey</v>
      </c>
      <c r="HH621" s="633" t="str">
        <f t="shared" si="1657"/>
        <v>grey</v>
      </c>
      <c r="HI621" s="633" t="str">
        <f t="shared" si="1657"/>
        <v>grey</v>
      </c>
      <c r="HJ621" s="633" t="str">
        <f t="shared" si="1657"/>
        <v>grey</v>
      </c>
      <c r="HK621" s="633" t="str">
        <f t="shared" si="1657"/>
        <v>grey</v>
      </c>
      <c r="HL621" s="633" t="str">
        <f t="shared" si="1657"/>
        <v>grey</v>
      </c>
      <c r="HM621" s="633" t="str">
        <f t="shared" si="1657"/>
        <v>grey</v>
      </c>
      <c r="HN621" s="633" t="str">
        <f t="shared" si="1657"/>
        <v>grey</v>
      </c>
      <c r="HO621" s="633" t="str">
        <f t="shared" si="1657"/>
        <v>grey</v>
      </c>
      <c r="HP621" s="633" t="str">
        <f t="shared" si="1657"/>
        <v>grey</v>
      </c>
      <c r="HQ621" s="633" t="str">
        <f t="shared" si="1657"/>
        <v>grey</v>
      </c>
      <c r="HR621" s="633" t="str">
        <f t="shared" si="1657"/>
        <v>grey</v>
      </c>
      <c r="HS621" s="1162" t="str">
        <f t="shared" ref="HS621" si="1658">IF($GG621="grey","grey",IF(BC621="","",IF(COUNTIF($CV$6:$CV$7,BC621)&gt;0,"","red")))</f>
        <v>grey</v>
      </c>
      <c r="HT621" s="1151" t="str">
        <f t="shared" ref="HT621:HU621" si="1659">IF($GG621="grey","grey","")</f>
        <v>grey</v>
      </c>
      <c r="HU621" s="1160" t="str">
        <f t="shared" si="1659"/>
        <v>grey</v>
      </c>
    </row>
    <row r="622" spans="2:229">
      <c r="B622" s="1184" t="s">
        <v>1318</v>
      </c>
      <c r="C622" s="1185"/>
      <c r="D622" s="1182" t="s">
        <v>1318</v>
      </c>
      <c r="E622" s="1183"/>
      <c r="F622" s="1184" t="s">
        <v>1318</v>
      </c>
      <c r="G622" s="1185"/>
      <c r="H622" s="1182" t="s">
        <v>1318</v>
      </c>
      <c r="I622" s="1183"/>
      <c r="J622" s="1184" t="s">
        <v>1318</v>
      </c>
      <c r="K622" s="1185"/>
      <c r="L622" s="1182" t="s">
        <v>1318</v>
      </c>
      <c r="M622" s="1183"/>
      <c r="N622" s="30"/>
      <c r="O622" s="1152"/>
      <c r="P622" s="1152"/>
      <c r="Q622" s="1161"/>
      <c r="R622" s="1152"/>
      <c r="S622" s="635" t="s">
        <v>643</v>
      </c>
      <c r="T622" s="635" t="s">
        <v>643</v>
      </c>
      <c r="U622" s="635" t="s">
        <v>643</v>
      </c>
      <c r="V622" s="635" t="s">
        <v>643</v>
      </c>
      <c r="W622" s="635" t="s">
        <v>643</v>
      </c>
      <c r="X622" s="635" t="s">
        <v>643</v>
      </c>
      <c r="Y622" s="635" t="s">
        <v>643</v>
      </c>
      <c r="Z622" s="635" t="s">
        <v>643</v>
      </c>
      <c r="AA622" s="635" t="s">
        <v>643</v>
      </c>
      <c r="AB622" s="635" t="s">
        <v>643</v>
      </c>
      <c r="AC622" s="635" t="s">
        <v>643</v>
      </c>
      <c r="AD622" s="635" t="s">
        <v>643</v>
      </c>
      <c r="AE622" s="635" t="s">
        <v>643</v>
      </c>
      <c r="AF622" s="635" t="s">
        <v>643</v>
      </c>
      <c r="AG622" s="635" t="s">
        <v>643</v>
      </c>
      <c r="AH622" s="635" t="s">
        <v>643</v>
      </c>
      <c r="AI622" s="635" t="s">
        <v>643</v>
      </c>
      <c r="AJ622" s="635" t="s">
        <v>643</v>
      </c>
      <c r="AK622" s="635" t="s">
        <v>643</v>
      </c>
      <c r="AL622" s="635" t="s">
        <v>643</v>
      </c>
      <c r="AM622" s="635" t="s">
        <v>643</v>
      </c>
      <c r="AN622" s="635" t="s">
        <v>643</v>
      </c>
      <c r="AO622" s="635" t="s">
        <v>643</v>
      </c>
      <c r="AP622" s="635" t="s">
        <v>643</v>
      </c>
      <c r="AQ622" s="635" t="s">
        <v>643</v>
      </c>
      <c r="AR622" s="635" t="s">
        <v>643</v>
      </c>
      <c r="AS622" s="635" t="s">
        <v>643</v>
      </c>
      <c r="AT622" s="635" t="s">
        <v>643</v>
      </c>
      <c r="AU622" s="635" t="s">
        <v>643</v>
      </c>
      <c r="AV622" s="635" t="s">
        <v>643</v>
      </c>
      <c r="AW622" s="635" t="s">
        <v>643</v>
      </c>
      <c r="AX622" s="635" t="s">
        <v>643</v>
      </c>
      <c r="AY622" s="635" t="s">
        <v>643</v>
      </c>
      <c r="AZ622" s="635" t="s">
        <v>643</v>
      </c>
      <c r="BA622" s="635" t="s">
        <v>643</v>
      </c>
      <c r="BB622" s="635" t="s">
        <v>643</v>
      </c>
      <c r="BC622" s="1179"/>
      <c r="BD622" s="1152"/>
      <c r="BE622" s="1181"/>
      <c r="BW622" s="50"/>
      <c r="CH622" s="50"/>
      <c r="CI622" s="50"/>
      <c r="DA622" s="1153" t="str">
        <f>IF(DA618="grey","grey",IF(AND(B619&lt;&gt;$BG$7,B619&lt;&gt;$BG$9,B619&lt;&gt;$BG$13,B619&lt;&gt;$BG$12),"grey",IF(B622="","yellow",IF(COUNTIF($CN$6:$CN$32,B622)&gt;0,"","red"))))</f>
        <v>grey</v>
      </c>
      <c r="DB622" s="1154"/>
      <c r="DC622" s="1153" t="str">
        <f>IF(DC618="grey","grey",IF(AND(D619&lt;&gt;$BG$7,D619&lt;&gt;$BG$9,D619&lt;&gt;$BG$13,D619&lt;&gt;$BG$12),"grey",IF(D622="","yellow",IF(COUNTIF($CN$6:$CN$32,D622)&gt;0,"","red"))))</f>
        <v>grey</v>
      </c>
      <c r="DD622" s="1154"/>
      <c r="DE622" s="1164" t="str">
        <f>IF(DE618="grey","grey",IF(AND(F619&lt;&gt;$BG$7,F619&lt;&gt;$BG$9,F619&lt;&gt;$BG$13,F619&lt;&gt;$BG$12),"grey",IF(F622="","yellow",IF(COUNTIF($CN$6:$CN$32,F622)&gt;0,"","red"))))</f>
        <v>grey</v>
      </c>
      <c r="DF622" s="1165"/>
      <c r="DG622" s="1164" t="str">
        <f>IF(DG618="grey","grey",IF(AND(H619&lt;&gt;$BG$7,H619&lt;&gt;$BG$9,H619&lt;&gt;$BG$13,H619&lt;&gt;$BG$12),"grey",IF(H622="","yellow",IF(COUNTIF($CN$6:$CN$32,H622)&gt;0,"","red"))))</f>
        <v>grey</v>
      </c>
      <c r="DH622" s="1165"/>
      <c r="DI622" s="1164" t="str">
        <f>IF(DI618="grey","grey",IF(AND(J619&lt;&gt;$BG$7,J619&lt;&gt;$BG$9,J619&lt;&gt;$BG$13,J619&lt;&gt;$BG$12),"grey",IF(J622="","yellow",IF(COUNTIF($CN$6:$CN$32,J622)&gt;0,"","red"))))</f>
        <v>grey</v>
      </c>
      <c r="DJ622" s="1165"/>
      <c r="DK622" s="1164" t="str">
        <f>IF(DK618="grey","grey",IF(AND(L619&lt;&gt;$BG$7,L619&lt;&gt;$BG$9,L619&lt;&gt;$BG$13,L619&lt;&gt;$BG$12),"grey",IF(L622="","yellow",IF(COUNTIF($CN$6:$CN$32,L622)&gt;0,"","red"))))</f>
        <v>grey</v>
      </c>
      <c r="DL622" s="1165"/>
      <c r="DM622" s="22" t="str">
        <f>IFERROR(INDEX(内線情報!$BL$5:$BL$41,MATCH(R622,内線情報!$AI$5:$AI$43,0),1),"")</f>
        <v/>
      </c>
      <c r="DS622" s="1141"/>
      <c r="DV622" s="1153"/>
      <c r="DW622" s="1154"/>
      <c r="DX622" s="1153"/>
      <c r="DY622" s="1154"/>
      <c r="DZ622" s="1153"/>
      <c r="EA622" s="1154"/>
      <c r="EB622" s="1153"/>
      <c r="EC622" s="1154"/>
      <c r="ED622" s="1153"/>
      <c r="EE622" s="1154"/>
      <c r="EF622" s="1153"/>
      <c r="EG622" s="1154"/>
      <c r="ET622" s="1153"/>
      <c r="EU622" s="1154"/>
      <c r="EV622" s="1153"/>
      <c r="EW622" s="1154"/>
      <c r="EX622" s="1153"/>
      <c r="EY622" s="1154"/>
      <c r="EZ622" s="1153"/>
      <c r="FA622" s="1154"/>
      <c r="FB622" s="1153"/>
      <c r="FC622" s="1154"/>
      <c r="FD622" s="1153"/>
      <c r="FE622" s="1154"/>
      <c r="FF622" s="411"/>
      <c r="FG622" s="411"/>
      <c r="FH622" s="411"/>
      <c r="FI622" s="411"/>
      <c r="FJ622" s="411"/>
      <c r="FK622" s="411"/>
      <c r="FL622" s="411"/>
      <c r="FM622" s="411"/>
      <c r="FN622" s="411"/>
      <c r="FO622" s="411"/>
      <c r="FP622" s="411"/>
      <c r="FQ622" s="411"/>
      <c r="FR622" s="1153"/>
      <c r="FS622" s="1154"/>
      <c r="FT622" s="1153"/>
      <c r="FU622" s="1154"/>
      <c r="FV622" s="1153"/>
      <c r="FW622" s="1154"/>
      <c r="FX622" s="1153"/>
      <c r="FY622" s="1154"/>
      <c r="FZ622" s="1153"/>
      <c r="GA622" s="1154"/>
      <c r="GB622" s="1153"/>
      <c r="GC622" s="1154"/>
      <c r="GE622" s="1152"/>
      <c r="GF622" s="1152"/>
      <c r="GG622" s="1161"/>
      <c r="GH622" s="1152"/>
      <c r="GI622" s="633" t="str">
        <f t="shared" ref="GI622:HR622" si="1660">IF(GI614="grey","grey",IF($GG621="grey","grey",IF(S622="","yellow",IF(COUNTIF($CW$6:$CW$7,S622)&gt;0,"","red"))))</f>
        <v>grey</v>
      </c>
      <c r="GJ622" s="633" t="str">
        <f t="shared" si="1660"/>
        <v>grey</v>
      </c>
      <c r="GK622" s="633" t="str">
        <f t="shared" si="1660"/>
        <v>grey</v>
      </c>
      <c r="GL622" s="633" t="str">
        <f t="shared" si="1660"/>
        <v>grey</v>
      </c>
      <c r="GM622" s="633" t="str">
        <f t="shared" si="1660"/>
        <v>grey</v>
      </c>
      <c r="GN622" s="633" t="str">
        <f t="shared" si="1660"/>
        <v>grey</v>
      </c>
      <c r="GO622" s="633" t="str">
        <f t="shared" si="1660"/>
        <v>grey</v>
      </c>
      <c r="GP622" s="633" t="str">
        <f t="shared" si="1660"/>
        <v>grey</v>
      </c>
      <c r="GQ622" s="633" t="str">
        <f t="shared" si="1660"/>
        <v>grey</v>
      </c>
      <c r="GR622" s="633" t="str">
        <f t="shared" si="1660"/>
        <v>grey</v>
      </c>
      <c r="GS622" s="633" t="str">
        <f t="shared" si="1660"/>
        <v>grey</v>
      </c>
      <c r="GT622" s="633" t="str">
        <f t="shared" si="1660"/>
        <v>grey</v>
      </c>
      <c r="GU622" s="633" t="str">
        <f t="shared" si="1660"/>
        <v>grey</v>
      </c>
      <c r="GV622" s="633" t="str">
        <f t="shared" si="1660"/>
        <v>grey</v>
      </c>
      <c r="GW622" s="633" t="str">
        <f t="shared" si="1660"/>
        <v>grey</v>
      </c>
      <c r="GX622" s="633" t="str">
        <f t="shared" si="1660"/>
        <v>grey</v>
      </c>
      <c r="GY622" s="633" t="str">
        <f t="shared" si="1660"/>
        <v>grey</v>
      </c>
      <c r="GZ622" s="633" t="str">
        <f t="shared" si="1660"/>
        <v>grey</v>
      </c>
      <c r="HA622" s="633" t="str">
        <f t="shared" si="1660"/>
        <v>grey</v>
      </c>
      <c r="HB622" s="633" t="str">
        <f t="shared" si="1660"/>
        <v>grey</v>
      </c>
      <c r="HC622" s="633" t="str">
        <f t="shared" si="1660"/>
        <v>grey</v>
      </c>
      <c r="HD622" s="633" t="str">
        <f t="shared" si="1660"/>
        <v>grey</v>
      </c>
      <c r="HE622" s="633" t="str">
        <f t="shared" si="1660"/>
        <v>grey</v>
      </c>
      <c r="HF622" s="633" t="str">
        <f t="shared" si="1660"/>
        <v>grey</v>
      </c>
      <c r="HG622" s="633" t="str">
        <f t="shared" si="1660"/>
        <v>grey</v>
      </c>
      <c r="HH622" s="633" t="str">
        <f t="shared" si="1660"/>
        <v>grey</v>
      </c>
      <c r="HI622" s="633" t="str">
        <f t="shared" si="1660"/>
        <v>grey</v>
      </c>
      <c r="HJ622" s="633" t="str">
        <f t="shared" si="1660"/>
        <v>grey</v>
      </c>
      <c r="HK622" s="633" t="str">
        <f t="shared" si="1660"/>
        <v>grey</v>
      </c>
      <c r="HL622" s="633" t="str">
        <f t="shared" si="1660"/>
        <v>grey</v>
      </c>
      <c r="HM622" s="633" t="str">
        <f t="shared" si="1660"/>
        <v>grey</v>
      </c>
      <c r="HN622" s="633" t="str">
        <f t="shared" si="1660"/>
        <v>grey</v>
      </c>
      <c r="HO622" s="633" t="str">
        <f t="shared" si="1660"/>
        <v>grey</v>
      </c>
      <c r="HP622" s="633" t="str">
        <f t="shared" si="1660"/>
        <v>grey</v>
      </c>
      <c r="HQ622" s="633" t="str">
        <f t="shared" si="1660"/>
        <v>grey</v>
      </c>
      <c r="HR622" s="633" t="str">
        <f t="shared" si="1660"/>
        <v>grey</v>
      </c>
      <c r="HS622" s="1163"/>
      <c r="HT622" s="1152"/>
      <c r="HU622" s="1161"/>
    </row>
    <row r="623" spans="2:229">
      <c r="B623" s="1186" t="s">
        <v>297</v>
      </c>
      <c r="C623" s="1187"/>
      <c r="D623" s="1186" t="s">
        <v>298</v>
      </c>
      <c r="E623" s="1187"/>
      <c r="F623" s="1186" t="s">
        <v>299</v>
      </c>
      <c r="G623" s="1187"/>
      <c r="H623" s="1186" t="s">
        <v>300</v>
      </c>
      <c r="I623" s="1187"/>
      <c r="J623" s="1186" t="s">
        <v>301</v>
      </c>
      <c r="K623" s="1187"/>
      <c r="L623" s="1186" t="s">
        <v>302</v>
      </c>
      <c r="M623" s="1187"/>
      <c r="N623" s="30"/>
      <c r="O623" s="1151">
        <v>4</v>
      </c>
      <c r="P623" s="1151" t="str">
        <f>IFERROR(INDEX(内線情報!$C$5:$C$54,MATCH($Q623,内線情報!$B$5:$B$54,0)),"")&amp;""</f>
        <v/>
      </c>
      <c r="Q623" s="1160"/>
      <c r="R623" s="1151" t="str">
        <f>IFERROR(INDEX(内線情報!$D$5:$D$54,MATCH($Q623,内線情報!$B$5:$B$54,0)),"")&amp;""</f>
        <v/>
      </c>
      <c r="S623" s="634" t="s">
        <v>643</v>
      </c>
      <c r="T623" s="634" t="s">
        <v>643</v>
      </c>
      <c r="U623" s="634" t="s">
        <v>643</v>
      </c>
      <c r="V623" s="634" t="s">
        <v>643</v>
      </c>
      <c r="W623" s="634" t="s">
        <v>643</v>
      </c>
      <c r="X623" s="634" t="s">
        <v>643</v>
      </c>
      <c r="Y623" s="634" t="s">
        <v>643</v>
      </c>
      <c r="Z623" s="634" t="s">
        <v>643</v>
      </c>
      <c r="AA623" s="634" t="s">
        <v>643</v>
      </c>
      <c r="AB623" s="634" t="s">
        <v>643</v>
      </c>
      <c r="AC623" s="634" t="s">
        <v>643</v>
      </c>
      <c r="AD623" s="634" t="s">
        <v>643</v>
      </c>
      <c r="AE623" s="634" t="s">
        <v>643</v>
      </c>
      <c r="AF623" s="634" t="s">
        <v>643</v>
      </c>
      <c r="AG623" s="634" t="s">
        <v>643</v>
      </c>
      <c r="AH623" s="634" t="s">
        <v>643</v>
      </c>
      <c r="AI623" s="634" t="s">
        <v>643</v>
      </c>
      <c r="AJ623" s="634" t="s">
        <v>643</v>
      </c>
      <c r="AK623" s="634" t="s">
        <v>643</v>
      </c>
      <c r="AL623" s="634" t="s">
        <v>643</v>
      </c>
      <c r="AM623" s="634" t="s">
        <v>643</v>
      </c>
      <c r="AN623" s="634" t="s">
        <v>643</v>
      </c>
      <c r="AO623" s="634" t="s">
        <v>643</v>
      </c>
      <c r="AP623" s="634" t="s">
        <v>643</v>
      </c>
      <c r="AQ623" s="634" t="s">
        <v>643</v>
      </c>
      <c r="AR623" s="634" t="s">
        <v>643</v>
      </c>
      <c r="AS623" s="634" t="s">
        <v>643</v>
      </c>
      <c r="AT623" s="634" t="s">
        <v>643</v>
      </c>
      <c r="AU623" s="634" t="s">
        <v>643</v>
      </c>
      <c r="AV623" s="634" t="s">
        <v>643</v>
      </c>
      <c r="AW623" s="634" t="s">
        <v>643</v>
      </c>
      <c r="AX623" s="634" t="s">
        <v>643</v>
      </c>
      <c r="AY623" s="634" t="s">
        <v>643</v>
      </c>
      <c r="AZ623" s="634" t="s">
        <v>643</v>
      </c>
      <c r="BA623" s="634" t="s">
        <v>643</v>
      </c>
      <c r="BB623" s="634" t="s">
        <v>643</v>
      </c>
      <c r="BC623" s="1178" t="s">
        <v>643</v>
      </c>
      <c r="BD623" s="1151" t="str">
        <f>IFERROR(IF(Q623="","",IF(ISBLANK(INDEX(内線情報!$G$5:$G$54,Q623)),1,DS623)),"")&amp;""</f>
        <v/>
      </c>
      <c r="BE623" s="1180"/>
      <c r="BQ623" s="52"/>
      <c r="BS623" s="52"/>
      <c r="BU623" s="52"/>
      <c r="BV623" s="50"/>
      <c r="BW623" s="52"/>
      <c r="BY623" s="52"/>
      <c r="CA623" s="52"/>
      <c r="CC623" s="52"/>
      <c r="CE623" s="52"/>
      <c r="CG623" s="52"/>
      <c r="CH623" s="50"/>
      <c r="CI623" s="52"/>
      <c r="CK623" s="52"/>
      <c r="CM623" s="52"/>
      <c r="DA623" s="1166" t="str">
        <f>IFERROR(IF(COUNT(Q617:Q642)&gt;0,IF($DN616&lt;18,"grey",B623),"grey"),B623)</f>
        <v>grey</v>
      </c>
      <c r="DB623" s="1167"/>
      <c r="DC623" s="1166" t="str">
        <f>IFERROR(IF(COUNT(Q617:Q642)&gt;0,IF($DN616&lt;18,"grey",D623),"grey"),D623)</f>
        <v>grey</v>
      </c>
      <c r="DD623" s="1167"/>
      <c r="DE623" s="1166" t="str">
        <f>IFERROR(IF(COUNT(Q617:Q642)&gt;0,IF($DN616&lt;18,"grey",F623),"grey"),F623)</f>
        <v>grey</v>
      </c>
      <c r="DF623" s="1167"/>
      <c r="DG623" s="1166" t="str">
        <f>IFERROR(IF(COUNT(Q617:Q642)&gt;0,IF($DN616&lt;18,"grey",H623),"grey"),H623)</f>
        <v>grey</v>
      </c>
      <c r="DH623" s="1167"/>
      <c r="DI623" s="1166" t="str">
        <f>IFERROR(IF(COUNT(Q617:Q642)&gt;0,IF($DN616&lt;18,"grey",J623),"grey"),J623)</f>
        <v>grey</v>
      </c>
      <c r="DJ623" s="1167"/>
      <c r="DK623" s="1166" t="str">
        <f>IFERROR(IF(COUNT(Q617:Q642)&gt;0,IF($DN616&lt;18,"grey",L623),"grey"),L623)</f>
        <v>grey</v>
      </c>
      <c r="DL623" s="1167"/>
      <c r="DM623" s="22" t="str">
        <f>IFERROR(INDEX(内線情報!$BL$5:$BL$41,MATCH(R623,内線情報!$AI$5:$AI$43,0),1),"")</f>
        <v/>
      </c>
      <c r="DS623" s="1141" t="e">
        <f>INDEX(内線情報!$G$5:$G$54,MATCH(Q623,DK,0))</f>
        <v>#N/A</v>
      </c>
      <c r="DV623" s="1166"/>
      <c r="DW623" s="1167"/>
      <c r="DX623" s="1166"/>
      <c r="DY623" s="1167"/>
      <c r="DZ623" s="1166"/>
      <c r="EA623" s="1167"/>
      <c r="EB623" s="1166"/>
      <c r="EC623" s="1167"/>
      <c r="ED623" s="1166"/>
      <c r="EE623" s="1167"/>
      <c r="EF623" s="1166"/>
      <c r="EG623" s="1167"/>
      <c r="ET623" s="1166"/>
      <c r="EU623" s="1167"/>
      <c r="EV623" s="1166"/>
      <c r="EW623" s="1167"/>
      <c r="EX623" s="1166"/>
      <c r="EY623" s="1167"/>
      <c r="EZ623" s="1166"/>
      <c r="FA623" s="1167"/>
      <c r="FB623" s="1166"/>
      <c r="FC623" s="1167"/>
      <c r="FD623" s="1166"/>
      <c r="FE623" s="1167"/>
      <c r="FF623" s="420"/>
      <c r="FG623" s="420"/>
      <c r="FH623" s="420"/>
      <c r="FI623" s="420"/>
      <c r="FJ623" s="420"/>
      <c r="FK623" s="420"/>
      <c r="FL623" s="420"/>
      <c r="FM623" s="420"/>
      <c r="FN623" s="420"/>
      <c r="FO623" s="420"/>
      <c r="FP623" s="420"/>
      <c r="FQ623" s="420"/>
      <c r="FR623" s="1166"/>
      <c r="FS623" s="1167"/>
      <c r="FT623" s="1166"/>
      <c r="FU623" s="1167"/>
      <c r="FV623" s="1166"/>
      <c r="FW623" s="1167"/>
      <c r="FX623" s="1166"/>
      <c r="FY623" s="1167"/>
      <c r="FZ623" s="1166"/>
      <c r="GA623" s="1167"/>
      <c r="GB623" s="1166"/>
      <c r="GC623" s="1167"/>
      <c r="GE623" s="1151" t="str">
        <f>IF($GF623="grey","grey","")</f>
        <v>grey</v>
      </c>
      <c r="GF623" s="1151" t="str">
        <f>IF($GG623="grey","grey","")</f>
        <v>grey</v>
      </c>
      <c r="GG623" s="1160" t="str">
        <f>IF(Q623="","grey",IF(COUNTIF(Q:Q,Q623)&gt;1,"red",IF(COUNTIF(_DK,Q623)&gt;0,"","red")))</f>
        <v>grey</v>
      </c>
      <c r="GH623" s="1151" t="str">
        <f>IF($GF623="grey","grey","")</f>
        <v>grey</v>
      </c>
      <c r="GI623" s="633" t="str">
        <f t="shared" ref="GI623:HR623" si="1661">IF(GI614="grey","grey",IF($GG623="grey","grey",IF(S623="","yellow",IF(COUNTIF($CT$6:$CT$21,S623)&gt;0,"","red"))))</f>
        <v>grey</v>
      </c>
      <c r="GJ623" s="633" t="str">
        <f t="shared" si="1661"/>
        <v>grey</v>
      </c>
      <c r="GK623" s="633" t="str">
        <f t="shared" si="1661"/>
        <v>grey</v>
      </c>
      <c r="GL623" s="633" t="str">
        <f t="shared" si="1661"/>
        <v>grey</v>
      </c>
      <c r="GM623" s="633" t="str">
        <f t="shared" si="1661"/>
        <v>grey</v>
      </c>
      <c r="GN623" s="633" t="str">
        <f t="shared" si="1661"/>
        <v>grey</v>
      </c>
      <c r="GO623" s="633" t="str">
        <f t="shared" si="1661"/>
        <v>grey</v>
      </c>
      <c r="GP623" s="633" t="str">
        <f t="shared" si="1661"/>
        <v>grey</v>
      </c>
      <c r="GQ623" s="633" t="str">
        <f t="shared" si="1661"/>
        <v>grey</v>
      </c>
      <c r="GR623" s="633" t="str">
        <f t="shared" si="1661"/>
        <v>grey</v>
      </c>
      <c r="GS623" s="633" t="str">
        <f t="shared" si="1661"/>
        <v>grey</v>
      </c>
      <c r="GT623" s="633" t="str">
        <f t="shared" si="1661"/>
        <v>grey</v>
      </c>
      <c r="GU623" s="633" t="str">
        <f t="shared" si="1661"/>
        <v>grey</v>
      </c>
      <c r="GV623" s="633" t="str">
        <f t="shared" si="1661"/>
        <v>grey</v>
      </c>
      <c r="GW623" s="633" t="str">
        <f t="shared" si="1661"/>
        <v>grey</v>
      </c>
      <c r="GX623" s="633" t="str">
        <f t="shared" si="1661"/>
        <v>grey</v>
      </c>
      <c r="GY623" s="633" t="str">
        <f t="shared" si="1661"/>
        <v>grey</v>
      </c>
      <c r="GZ623" s="633" t="str">
        <f t="shared" si="1661"/>
        <v>grey</v>
      </c>
      <c r="HA623" s="633" t="str">
        <f t="shared" si="1661"/>
        <v>grey</v>
      </c>
      <c r="HB623" s="633" t="str">
        <f t="shared" si="1661"/>
        <v>grey</v>
      </c>
      <c r="HC623" s="633" t="str">
        <f t="shared" si="1661"/>
        <v>grey</v>
      </c>
      <c r="HD623" s="633" t="str">
        <f t="shared" si="1661"/>
        <v>grey</v>
      </c>
      <c r="HE623" s="633" t="str">
        <f t="shared" si="1661"/>
        <v>grey</v>
      </c>
      <c r="HF623" s="633" t="str">
        <f t="shared" si="1661"/>
        <v>grey</v>
      </c>
      <c r="HG623" s="633" t="str">
        <f t="shared" si="1661"/>
        <v>grey</v>
      </c>
      <c r="HH623" s="633" t="str">
        <f t="shared" si="1661"/>
        <v>grey</v>
      </c>
      <c r="HI623" s="633" t="str">
        <f t="shared" si="1661"/>
        <v>grey</v>
      </c>
      <c r="HJ623" s="633" t="str">
        <f t="shared" si="1661"/>
        <v>grey</v>
      </c>
      <c r="HK623" s="633" t="str">
        <f t="shared" si="1661"/>
        <v>grey</v>
      </c>
      <c r="HL623" s="633" t="str">
        <f t="shared" si="1661"/>
        <v>grey</v>
      </c>
      <c r="HM623" s="633" t="str">
        <f t="shared" si="1661"/>
        <v>grey</v>
      </c>
      <c r="HN623" s="633" t="str">
        <f t="shared" si="1661"/>
        <v>grey</v>
      </c>
      <c r="HO623" s="633" t="str">
        <f t="shared" si="1661"/>
        <v>grey</v>
      </c>
      <c r="HP623" s="633" t="str">
        <f t="shared" si="1661"/>
        <v>grey</v>
      </c>
      <c r="HQ623" s="633" t="str">
        <f t="shared" si="1661"/>
        <v>grey</v>
      </c>
      <c r="HR623" s="633" t="str">
        <f t="shared" si="1661"/>
        <v>grey</v>
      </c>
      <c r="HS623" s="1162" t="str">
        <f t="shared" ref="HS623" si="1662">IF($GG623="grey","grey",IF(BC623="","",IF(COUNTIF($CV$6:$CV$7,BC623)&gt;0,"","red")))</f>
        <v>grey</v>
      </c>
      <c r="HT623" s="1151" t="str">
        <f t="shared" ref="HT623:HU623" si="1663">IF($GG623="grey","grey","")</f>
        <v>grey</v>
      </c>
      <c r="HU623" s="1160" t="str">
        <f t="shared" si="1663"/>
        <v>grey</v>
      </c>
    </row>
    <row r="624" spans="2:229">
      <c r="B624" s="34" t="s">
        <v>57</v>
      </c>
      <c r="C624" s="35"/>
      <c r="D624" s="34" t="s">
        <v>57</v>
      </c>
      <c r="E624" s="35"/>
      <c r="F624" s="34" t="s">
        <v>57</v>
      </c>
      <c r="G624" s="35"/>
      <c r="H624" s="34" t="s">
        <v>57</v>
      </c>
      <c r="I624" s="35"/>
      <c r="J624" s="34" t="s">
        <v>57</v>
      </c>
      <c r="K624" s="35"/>
      <c r="L624" s="34" t="s">
        <v>57</v>
      </c>
      <c r="M624" s="35"/>
      <c r="N624" s="30"/>
      <c r="O624" s="1152"/>
      <c r="P624" s="1152"/>
      <c r="Q624" s="1161"/>
      <c r="R624" s="1152"/>
      <c r="S624" s="635" t="s">
        <v>643</v>
      </c>
      <c r="T624" s="635" t="s">
        <v>643</v>
      </c>
      <c r="U624" s="635" t="s">
        <v>643</v>
      </c>
      <c r="V624" s="635" t="s">
        <v>643</v>
      </c>
      <c r="W624" s="635" t="s">
        <v>643</v>
      </c>
      <c r="X624" s="635" t="s">
        <v>643</v>
      </c>
      <c r="Y624" s="635" t="s">
        <v>643</v>
      </c>
      <c r="Z624" s="635" t="s">
        <v>643</v>
      </c>
      <c r="AA624" s="635" t="s">
        <v>643</v>
      </c>
      <c r="AB624" s="635" t="s">
        <v>643</v>
      </c>
      <c r="AC624" s="635" t="s">
        <v>643</v>
      </c>
      <c r="AD624" s="635" t="s">
        <v>643</v>
      </c>
      <c r="AE624" s="635" t="s">
        <v>643</v>
      </c>
      <c r="AF624" s="635" t="s">
        <v>643</v>
      </c>
      <c r="AG624" s="635" t="s">
        <v>643</v>
      </c>
      <c r="AH624" s="635" t="s">
        <v>643</v>
      </c>
      <c r="AI624" s="635" t="s">
        <v>643</v>
      </c>
      <c r="AJ624" s="635" t="s">
        <v>643</v>
      </c>
      <c r="AK624" s="635" t="s">
        <v>643</v>
      </c>
      <c r="AL624" s="635" t="s">
        <v>643</v>
      </c>
      <c r="AM624" s="635" t="s">
        <v>643</v>
      </c>
      <c r="AN624" s="635" t="s">
        <v>643</v>
      </c>
      <c r="AO624" s="635" t="s">
        <v>643</v>
      </c>
      <c r="AP624" s="635" t="s">
        <v>643</v>
      </c>
      <c r="AQ624" s="635" t="s">
        <v>643</v>
      </c>
      <c r="AR624" s="635" t="s">
        <v>643</v>
      </c>
      <c r="AS624" s="635" t="s">
        <v>643</v>
      </c>
      <c r="AT624" s="635" t="s">
        <v>643</v>
      </c>
      <c r="AU624" s="635" t="s">
        <v>643</v>
      </c>
      <c r="AV624" s="635" t="s">
        <v>643</v>
      </c>
      <c r="AW624" s="635" t="s">
        <v>643</v>
      </c>
      <c r="AX624" s="635" t="s">
        <v>643</v>
      </c>
      <c r="AY624" s="635" t="s">
        <v>643</v>
      </c>
      <c r="AZ624" s="635" t="s">
        <v>643</v>
      </c>
      <c r="BA624" s="635" t="s">
        <v>643</v>
      </c>
      <c r="BB624" s="635" t="s">
        <v>643</v>
      </c>
      <c r="BC624" s="1179"/>
      <c r="BD624" s="1152"/>
      <c r="BE624" s="1181"/>
      <c r="BU624" s="50"/>
      <c r="BV624" s="50"/>
      <c r="BW624" s="50"/>
      <c r="CG624" s="50"/>
      <c r="CH624" s="50"/>
      <c r="CI624" s="50"/>
      <c r="DA624" s="34" t="str">
        <f>IF(DA623="grey","grey",IF(B624="","yellow",IF(COUNTIF($BG$6:$BG$39,B624)&gt;0,"","red")))</f>
        <v>grey</v>
      </c>
      <c r="DB624" s="35" t="str">
        <f ca="1">IF(DA623="grey","grey",IFERROR(IF(COUNTIF(INDIRECT(B624),SUBSTITUTE(C624,"*","~")),EU624,"red"),IF(AND(C624&lt;&gt;$BG$7,C624&lt;&gt;$BG$8,C624&lt;&gt;$BG$9,C624&lt;&gt;$BG$10,C624&lt;&gt;$BG$11,C624&lt;&gt;$BG$12,C624&lt;&gt;$BG$13),"grey",EU624)))</f>
        <v>grey</v>
      </c>
      <c r="DC624" s="34" t="str">
        <f>IF(DC623="grey","grey",IF(D624="","yellow",IF(COUNTIF($BG$6:$BG$39,D624)&gt;0,"","red")))</f>
        <v>grey</v>
      </c>
      <c r="DD624" s="35" t="str">
        <f ca="1">IF(DC623="grey","grey",IFERROR(IF(COUNTIF(INDIRECT(D624),SUBSTITUTE(E624,"*","~")),EW624,"red"),IF(AND(E624&lt;&gt;$BG$7,E624&lt;&gt;$BG$8,E624&lt;&gt;$BG$9,E624&lt;&gt;$BG$10,E624&lt;&gt;$BG$11,E624&lt;&gt;$BG$12,E624&lt;&gt;$BG$13),"grey",EW624)))</f>
        <v>grey</v>
      </c>
      <c r="DE624" s="34" t="str">
        <f>IF(DE623="grey","grey",IF(F624="","yellow",IF(COUNTIF($BG$6:$BG$39,F624)&gt;0,"","red")))</f>
        <v>grey</v>
      </c>
      <c r="DF624" s="35" t="str">
        <f ca="1">IF(DE623="grey","grey",IFERROR(IF(COUNTIF(INDIRECT(F624),SUBSTITUTE(G624,"*","~")),EY624,"red"),IF(AND(G624&lt;&gt;$BG$7,G624&lt;&gt;$BG$8,G624&lt;&gt;$BG$9,G624&lt;&gt;$BG$10,G624&lt;&gt;$BG$11,G624&lt;&gt;$BG$12,G624&lt;&gt;$BG$13),"grey",EY624)))</f>
        <v>grey</v>
      </c>
      <c r="DG624" s="34" t="str">
        <f>IF(DG623="grey","grey",IF(H624="","yellow",IF(COUNTIF($BG$6:$BG$39,H624)&gt;0,"","red")))</f>
        <v>grey</v>
      </c>
      <c r="DH624" s="35" t="str">
        <f ca="1">IF(DG623="grey","grey",IFERROR(IF(COUNTIF(INDIRECT(H624),SUBSTITUTE(I624,"*","~")),FA624,"red"),IF(AND(I624&lt;&gt;$BG$7,I624&lt;&gt;$BG$8,I624&lt;&gt;$BG$9,I624&lt;&gt;$BG$10,I624&lt;&gt;$BG$11,I624&lt;&gt;$BG$12,I624&lt;&gt;$BG$13),"grey",FA624)))</f>
        <v>grey</v>
      </c>
      <c r="DI624" s="34" t="str">
        <f>IF(DI623="grey","grey",IF(J624="","yellow",IF(COUNTIF($BG$6:$BG$39,J624)&gt;0,"","red")))</f>
        <v>grey</v>
      </c>
      <c r="DJ624" s="35" t="str">
        <f ca="1">IF(DI623="grey","grey",IFERROR(IF(COUNTIF(INDIRECT(J624),SUBSTITUTE(K624,"*","~")),FC624,"red"),IF(AND(K624&lt;&gt;$BG$7,K624&lt;&gt;$BG$8,K624&lt;&gt;$BG$9,K624&lt;&gt;$BG$10,K624&lt;&gt;$BG$11,K624&lt;&gt;$BG$12,K624&lt;&gt;$BG$13),"grey",FC624)))</f>
        <v>grey</v>
      </c>
      <c r="DK624" s="34" t="str">
        <f>IF(DK623="grey","grey",IF(L624="","yellow",IF(COUNTIF($BG$6:$BG$39,L624)&gt;0,"","red")))</f>
        <v>grey</v>
      </c>
      <c r="DL624" s="35" t="str">
        <f ca="1">IF(DK623="grey","grey",IFERROR(IF(COUNTIF(INDIRECT(L624),SUBSTITUTE(M624,"*","~")),FE624,"red"),IF(AND(M624&lt;&gt;$BG$7,M624&lt;&gt;$BG$8,M624&lt;&gt;$BG$9,M624&lt;&gt;$BG$10,M624&lt;&gt;$BG$11,M624&lt;&gt;$BG$12,M624&lt;&gt;$BG$13),"grey",FE624)))</f>
        <v>grey</v>
      </c>
      <c r="DM624" s="22" t="str">
        <f>IFERROR(INDEX(内線情報!$BL$5:$BL$41,MATCH(R624,内線情報!$AI$5:$AI$43,0),1),"")</f>
        <v/>
      </c>
      <c r="DS624" s="1141"/>
      <c r="DV624" s="34" t="str">
        <f>CONCATENATE(B624,C624)</f>
        <v>未使用</v>
      </c>
      <c r="DW624" s="35"/>
      <c r="DX624" s="34" t="str">
        <f>CONCATENATE(D624,E624)</f>
        <v>未使用</v>
      </c>
      <c r="DY624" s="35"/>
      <c r="DZ624" s="34" t="str">
        <f>CONCATENATE(F624,G624)</f>
        <v>未使用</v>
      </c>
      <c r="EA624" s="35"/>
      <c r="EB624" s="34" t="str">
        <f>CONCATENATE(H624,I624)</f>
        <v>未使用</v>
      </c>
      <c r="EC624" s="35"/>
      <c r="ED624" s="34" t="str">
        <f>CONCATENATE(J624,K624)</f>
        <v>未使用</v>
      </c>
      <c r="EE624" s="35"/>
      <c r="EF624" s="34" t="str">
        <f>CONCATENATE(L624,M624)</f>
        <v>未使用</v>
      </c>
      <c r="EG624" s="35"/>
      <c r="EH624" s="22">
        <f>COUNTIF($DV$6:$EG$34,DV624)</f>
        <v>18</v>
      </c>
      <c r="EJ624" s="22">
        <f>COUNTIF($DV$6:$EG$34,DX624)</f>
        <v>18</v>
      </c>
      <c r="EL624" s="22">
        <f>COUNTIF($DV$6:$EG$34,DZ624)</f>
        <v>18</v>
      </c>
      <c r="EN624" s="22">
        <f>COUNTIF($DV$6:$EG$34,EB624)</f>
        <v>18</v>
      </c>
      <c r="EP624" s="22">
        <f>COUNTIF($DV$6:$EG$34,ED624)</f>
        <v>18</v>
      </c>
      <c r="ER624" s="22">
        <f>COUNTIF($DV$6:$EG$34,EF624)</f>
        <v>18</v>
      </c>
      <c r="ET624" s="34" t="str">
        <f>IF(DV624="未使用","",IF(EH624&lt;2,"","red"))</f>
        <v/>
      </c>
      <c r="EU624" s="35" t="str">
        <f>IF(B624="ボックスキー","",IF(C624="","red",FS624))</f>
        <v>red</v>
      </c>
      <c r="EV624" s="34" t="str">
        <f>IF(DX624="未使用","",IF(EJ624&lt;2,"","red"))</f>
        <v/>
      </c>
      <c r="EW624" s="35" t="str">
        <f>IF(D624="ボックスキー","",IF(E624="","red",FU624))</f>
        <v>red</v>
      </c>
      <c r="EX624" s="34" t="str">
        <f>IF(DZ624="未使用","",IF(EL624&lt;2,"","red"))</f>
        <v/>
      </c>
      <c r="EY624" s="35" t="str">
        <f>IF(F624="ボックスキー","",IF(G624="","red",FW624))</f>
        <v>red</v>
      </c>
      <c r="EZ624" s="34" t="str">
        <f>IF(EB624="未使用","",IF(EN624&lt;2,"","red"))</f>
        <v/>
      </c>
      <c r="FA624" s="35" t="str">
        <f>IF(H624="ボックスキー","",IF(I624="","red",FY624))</f>
        <v>red</v>
      </c>
      <c r="FB624" s="34" t="str">
        <f>IF(ED624="未使用","",IF(EP624&lt;2,"","red"))</f>
        <v/>
      </c>
      <c r="FC624" s="35" t="str">
        <f>IF(J624="ボックスキー","",IF(K624="","red",GA624))</f>
        <v>red</v>
      </c>
      <c r="FD624" s="34" t="str">
        <f>IF(EF624="未使用","",IF(ER624&lt;2,"","red"))</f>
        <v/>
      </c>
      <c r="FE624" s="35" t="str">
        <f>IF(L624="ボックスキー","",IF(M624="","red",GC624))</f>
        <v>red</v>
      </c>
      <c r="FF624" s="419"/>
      <c r="FG624" s="419"/>
      <c r="FH624" s="419"/>
      <c r="FI624" s="419"/>
      <c r="FJ624" s="419"/>
      <c r="FK624" s="419"/>
      <c r="FL624" s="419"/>
      <c r="FM624" s="419"/>
      <c r="FN624" s="419"/>
      <c r="FO624" s="419"/>
      <c r="FP624" s="419"/>
      <c r="FQ624" s="419"/>
      <c r="FR624" s="34"/>
      <c r="FS624" s="35" t="str">
        <f>IF(B624=$FG$6,INDEX($FG$7:$FG$18,C624),IF(B624=$FH$6,INDEX($FH$7:$FH$12,C624),IF(B624=$FI$6,INDEX($FI$7:$FI$18,C624),IF(B624=$FJ$6,INDEX($FJ$7:$FJ$56,C624),"none"))))</f>
        <v>none</v>
      </c>
      <c r="FT624" s="34"/>
      <c r="FU624" s="35" t="str">
        <f>IF(D624=$FG$6,INDEX($FG$7:$FG$18,E624),IF(D624=$FH$6,INDEX($FH$7:$FH$12,E624),IF(D624=$FI$6,INDEX($FI$7:$FI$18,E624),IF(D624=$FJ$6,INDEX($FJ$7:$FJ$56,E624),"none"))))</f>
        <v>none</v>
      </c>
      <c r="FV624" s="34"/>
      <c r="FW624" s="35" t="str">
        <f>IF(F624=$FG$6,INDEX($FG$7:$FG$18,G624),IF(F624=$FH$6,INDEX($FH$7:$FH$12,G624),IF(F624=$FI$6,INDEX($FI$7:$FI$18,G624),IF(F624=$FJ$6,INDEX($FJ$7:$FJ$56,G624),"none"))))</f>
        <v>none</v>
      </c>
      <c r="FX624" s="34"/>
      <c r="FY624" s="35" t="str">
        <f>IF(H624=$FG$6,INDEX($FG$7:$FG$18,I624),IF(H624=$FH$6,INDEX($FH$7:$FH$12,I624),IF(H624=$FI$6,INDEX($FI$7:$FI$18,I624),IF(H624=$FJ$6,INDEX($FJ$7:$FJ$56,I624),"none"))))</f>
        <v>none</v>
      </c>
      <c r="FZ624" s="34"/>
      <c r="GA624" s="35" t="str">
        <f>IF(J624=$FG$6,INDEX($FG$7:$FG$18,K624),IF(J624=$FH$6,INDEX($FH$7:$FH$12,K624),IF(J624=$FI$6,INDEX($FI$7:$FI$18,K624),IF(J624=$FJ$6,INDEX($FJ$7:$FJ$56,K624),"none"))))</f>
        <v>none</v>
      </c>
      <c r="GB624" s="34"/>
      <c r="GC624" s="35" t="str">
        <f>IF(L624=$FG$6,INDEX($FG$7:$FG$18,M624),IF(L624=$FH$6,INDEX($FH$7:$FH$12,M624),IF(L624=$FI$6,INDEX($FI$7:$FI$18,M624),IF(L624=$FJ$6,INDEX($FJ$7:$FJ$56,M624),"none"))))</f>
        <v>none</v>
      </c>
      <c r="GE624" s="1152"/>
      <c r="GF624" s="1152"/>
      <c r="GG624" s="1161"/>
      <c r="GH624" s="1152"/>
      <c r="GI624" s="633" t="str">
        <f t="shared" ref="GI624:HR624" si="1664">IF(GI614="grey","grey",IF($GG623="grey","grey",IF(S624="","yellow",IF(COUNTIF($CW$6:$CW$7,S624)&gt;0,"","red"))))</f>
        <v>grey</v>
      </c>
      <c r="GJ624" s="633" t="str">
        <f t="shared" si="1664"/>
        <v>grey</v>
      </c>
      <c r="GK624" s="633" t="str">
        <f t="shared" si="1664"/>
        <v>grey</v>
      </c>
      <c r="GL624" s="633" t="str">
        <f t="shared" si="1664"/>
        <v>grey</v>
      </c>
      <c r="GM624" s="633" t="str">
        <f t="shared" si="1664"/>
        <v>grey</v>
      </c>
      <c r="GN624" s="633" t="str">
        <f t="shared" si="1664"/>
        <v>grey</v>
      </c>
      <c r="GO624" s="633" t="str">
        <f t="shared" si="1664"/>
        <v>grey</v>
      </c>
      <c r="GP624" s="633" t="str">
        <f t="shared" si="1664"/>
        <v>grey</v>
      </c>
      <c r="GQ624" s="633" t="str">
        <f t="shared" si="1664"/>
        <v>grey</v>
      </c>
      <c r="GR624" s="633" t="str">
        <f t="shared" si="1664"/>
        <v>grey</v>
      </c>
      <c r="GS624" s="633" t="str">
        <f t="shared" si="1664"/>
        <v>grey</v>
      </c>
      <c r="GT624" s="633" t="str">
        <f t="shared" si="1664"/>
        <v>grey</v>
      </c>
      <c r="GU624" s="633" t="str">
        <f t="shared" si="1664"/>
        <v>grey</v>
      </c>
      <c r="GV624" s="633" t="str">
        <f t="shared" si="1664"/>
        <v>grey</v>
      </c>
      <c r="GW624" s="633" t="str">
        <f t="shared" si="1664"/>
        <v>grey</v>
      </c>
      <c r="GX624" s="633" t="str">
        <f t="shared" si="1664"/>
        <v>grey</v>
      </c>
      <c r="GY624" s="633" t="str">
        <f t="shared" si="1664"/>
        <v>grey</v>
      </c>
      <c r="GZ624" s="633" t="str">
        <f t="shared" si="1664"/>
        <v>grey</v>
      </c>
      <c r="HA624" s="633" t="str">
        <f t="shared" si="1664"/>
        <v>grey</v>
      </c>
      <c r="HB624" s="633" t="str">
        <f t="shared" si="1664"/>
        <v>grey</v>
      </c>
      <c r="HC624" s="633" t="str">
        <f t="shared" si="1664"/>
        <v>grey</v>
      </c>
      <c r="HD624" s="633" t="str">
        <f t="shared" si="1664"/>
        <v>grey</v>
      </c>
      <c r="HE624" s="633" t="str">
        <f t="shared" si="1664"/>
        <v>grey</v>
      </c>
      <c r="HF624" s="633" t="str">
        <f t="shared" si="1664"/>
        <v>grey</v>
      </c>
      <c r="HG624" s="633" t="str">
        <f t="shared" si="1664"/>
        <v>grey</v>
      </c>
      <c r="HH624" s="633" t="str">
        <f t="shared" si="1664"/>
        <v>grey</v>
      </c>
      <c r="HI624" s="633" t="str">
        <f t="shared" si="1664"/>
        <v>grey</v>
      </c>
      <c r="HJ624" s="633" t="str">
        <f t="shared" si="1664"/>
        <v>grey</v>
      </c>
      <c r="HK624" s="633" t="str">
        <f t="shared" si="1664"/>
        <v>grey</v>
      </c>
      <c r="HL624" s="633" t="str">
        <f t="shared" si="1664"/>
        <v>grey</v>
      </c>
      <c r="HM624" s="633" t="str">
        <f t="shared" si="1664"/>
        <v>grey</v>
      </c>
      <c r="HN624" s="633" t="str">
        <f t="shared" si="1664"/>
        <v>grey</v>
      </c>
      <c r="HO624" s="633" t="str">
        <f t="shared" si="1664"/>
        <v>grey</v>
      </c>
      <c r="HP624" s="633" t="str">
        <f t="shared" si="1664"/>
        <v>grey</v>
      </c>
      <c r="HQ624" s="633" t="str">
        <f t="shared" si="1664"/>
        <v>grey</v>
      </c>
      <c r="HR624" s="633" t="str">
        <f t="shared" si="1664"/>
        <v>grey</v>
      </c>
      <c r="HS624" s="1163"/>
      <c r="HT624" s="1152"/>
      <c r="HU624" s="1161"/>
    </row>
    <row r="625" spans="2:229">
      <c r="B625" s="1175" t="str">
        <f>IFERROR(INDEX($DV:$DV,ROW()),"")&amp;""</f>
        <v/>
      </c>
      <c r="C625" s="1176"/>
      <c r="D625" s="1177" t="str">
        <f>IFERROR(INDEX($DX:$DX,ROW()),"")&amp;""</f>
        <v/>
      </c>
      <c r="E625" s="1176"/>
      <c r="F625" s="1175" t="str">
        <f>IFERROR(INDEX($DZ:$DZ,ROW()),"")&amp;""</f>
        <v/>
      </c>
      <c r="G625" s="1176"/>
      <c r="H625" s="1175" t="str">
        <f>IFERROR(INDEX($EB:$EB,ROW()),"")&amp;""</f>
        <v/>
      </c>
      <c r="I625" s="1176"/>
      <c r="J625" s="1175" t="str">
        <f>IFERROR(INDEX($ED:$ED,ROW()),"")&amp;""</f>
        <v/>
      </c>
      <c r="K625" s="1176"/>
      <c r="L625" s="1175" t="str">
        <f>IFERROR(INDEX($EF:$EF,ROW()),"")&amp;""</f>
        <v/>
      </c>
      <c r="M625" s="1176"/>
      <c r="N625" s="30"/>
      <c r="O625" s="1151">
        <v>5</v>
      </c>
      <c r="P625" s="1151" t="str">
        <f>IFERROR(INDEX(内線情報!$C$5:$C$54,MATCH($Q625,内線情報!$B$5:$B$54,0)),"")&amp;""</f>
        <v/>
      </c>
      <c r="Q625" s="1160"/>
      <c r="R625" s="1151" t="str">
        <f>IFERROR(INDEX(内線情報!$D$5:$D$54,MATCH($Q625,内線情報!$B$5:$B$54,0)),"")&amp;""</f>
        <v/>
      </c>
      <c r="S625" s="634" t="s">
        <v>643</v>
      </c>
      <c r="T625" s="634" t="s">
        <v>643</v>
      </c>
      <c r="U625" s="634" t="s">
        <v>643</v>
      </c>
      <c r="V625" s="634" t="s">
        <v>643</v>
      </c>
      <c r="W625" s="634" t="s">
        <v>643</v>
      </c>
      <c r="X625" s="634" t="s">
        <v>643</v>
      </c>
      <c r="Y625" s="634" t="s">
        <v>643</v>
      </c>
      <c r="Z625" s="634" t="s">
        <v>643</v>
      </c>
      <c r="AA625" s="634" t="s">
        <v>643</v>
      </c>
      <c r="AB625" s="634" t="s">
        <v>643</v>
      </c>
      <c r="AC625" s="634" t="s">
        <v>643</v>
      </c>
      <c r="AD625" s="634" t="s">
        <v>643</v>
      </c>
      <c r="AE625" s="634" t="s">
        <v>643</v>
      </c>
      <c r="AF625" s="634" t="s">
        <v>643</v>
      </c>
      <c r="AG625" s="634" t="s">
        <v>643</v>
      </c>
      <c r="AH625" s="634" t="s">
        <v>643</v>
      </c>
      <c r="AI625" s="634" t="s">
        <v>643</v>
      </c>
      <c r="AJ625" s="634" t="s">
        <v>643</v>
      </c>
      <c r="AK625" s="634" t="s">
        <v>643</v>
      </c>
      <c r="AL625" s="634" t="s">
        <v>643</v>
      </c>
      <c r="AM625" s="634" t="s">
        <v>643</v>
      </c>
      <c r="AN625" s="634" t="s">
        <v>643</v>
      </c>
      <c r="AO625" s="634" t="s">
        <v>643</v>
      </c>
      <c r="AP625" s="634" t="s">
        <v>643</v>
      </c>
      <c r="AQ625" s="634" t="s">
        <v>643</v>
      </c>
      <c r="AR625" s="634" t="s">
        <v>643</v>
      </c>
      <c r="AS625" s="634" t="s">
        <v>643</v>
      </c>
      <c r="AT625" s="634" t="s">
        <v>643</v>
      </c>
      <c r="AU625" s="634" t="s">
        <v>643</v>
      </c>
      <c r="AV625" s="634" t="s">
        <v>643</v>
      </c>
      <c r="AW625" s="634" t="s">
        <v>643</v>
      </c>
      <c r="AX625" s="634" t="s">
        <v>643</v>
      </c>
      <c r="AY625" s="634" t="s">
        <v>643</v>
      </c>
      <c r="AZ625" s="634" t="s">
        <v>643</v>
      </c>
      <c r="BA625" s="634" t="s">
        <v>643</v>
      </c>
      <c r="BB625" s="634" t="s">
        <v>643</v>
      </c>
      <c r="BC625" s="1178" t="s">
        <v>643</v>
      </c>
      <c r="BD625" s="1151" t="str">
        <f>IFERROR(IF(Q625="","",IF(ISBLANK(INDEX(内線情報!$G$5:$G$54,Q625)),1,DS625)),"")&amp;""</f>
        <v/>
      </c>
      <c r="BE625" s="1180"/>
      <c r="BP625" s="50" t="e">
        <f>INDEX(番号!$CA$5:$CB$44,C624,2)</f>
        <v>#VALUE!</v>
      </c>
      <c r="BQ625" s="50" t="str">
        <f>IF(C624="","",IF(BP625="",INDEX(番号!$CA$44:$CB623,C624,2),BP625))</f>
        <v/>
      </c>
      <c r="BR625" s="50" t="e">
        <f>INDEX(番号!$CC$5:$CE$52,C624,3)</f>
        <v>#VALUE!</v>
      </c>
      <c r="BS625" s="50" t="str">
        <f>IF(C624="","",IF(BR625="0",INDEX(番号!$CC$5:$CE$52,C624,2),BR625))&amp;""</f>
        <v/>
      </c>
      <c r="BT625" s="50" t="e">
        <f>INDEX(番号!$CA$5:$CB$44,E624,2)</f>
        <v>#VALUE!</v>
      </c>
      <c r="BU625" s="50" t="str">
        <f>IF(E624="","",IF(BT625="",INDEX(番号!$CA$44:$CB623,E624,2),BT625))&amp;""</f>
        <v/>
      </c>
      <c r="BV625" s="50" t="e">
        <f>INDEX(番号!$CC$5:$CE$52,E624,3)</f>
        <v>#VALUE!</v>
      </c>
      <c r="BW625" s="50" t="str">
        <f>IF(E624="","",IF(BV625="0",INDEX(番号!$CC$5:$CE$52,E624,2),BV625))&amp;""</f>
        <v/>
      </c>
      <c r="BX625" s="50" t="e">
        <f>INDEX(番号!$CA$5:$CB$44,G624,2)</f>
        <v>#VALUE!</v>
      </c>
      <c r="BY625" s="50" t="str">
        <f>IF(G624="","",IF(BX625="",INDEX(番号!$CA$44:$CB623,G624,2),BX625))&amp;""</f>
        <v/>
      </c>
      <c r="BZ625" s="50" t="e">
        <f>INDEX(番号!$CC$5:$CE$52,G624,3)</f>
        <v>#VALUE!</v>
      </c>
      <c r="CA625" s="50" t="str">
        <f>IF(G624="","",IF(BZ625="0",INDEX(番号!$CC$5:$CE$52,G624,2),BZ625))&amp;""</f>
        <v/>
      </c>
      <c r="CB625" s="50" t="e">
        <f>INDEX(番号!$CA$5:$CB$44,I624,2)</f>
        <v>#VALUE!</v>
      </c>
      <c r="CC625" s="50" t="str">
        <f>IF(I624="","",IF(CB625="",INDEX(番号!$CA$44:$CB623,I624,2),CB625))&amp;""</f>
        <v/>
      </c>
      <c r="CD625" s="50" t="e">
        <f>INDEX(番号!$CC$5:$CE$52,I624,3)</f>
        <v>#VALUE!</v>
      </c>
      <c r="CE625" s="50" t="str">
        <f>IF(I624="","",IF(CD625="0",INDEX(番号!$CC$5:$CE$52,I624,2),CD625))&amp;""</f>
        <v/>
      </c>
      <c r="CF625" s="50" t="e">
        <f>INDEX(番号!$CA$5:$CB$44,K624,2)</f>
        <v>#VALUE!</v>
      </c>
      <c r="CG625" s="50" t="str">
        <f>IF(K624="","",IF(CF625="",INDEX(番号!$CA$5:$CB$44,K624,1),CF625))&amp;""</f>
        <v/>
      </c>
      <c r="CH625" s="50" t="e">
        <f>INDEX(番号!$CC$5:$CE$52,K624,3)</f>
        <v>#VALUE!</v>
      </c>
      <c r="CI625" s="50" t="str">
        <f>IF(K624="","",IF(CH625="0",INDEX(番号!$CC$5:$CE$52,K624,2),CH625))&amp;""</f>
        <v/>
      </c>
      <c r="CJ625" s="50" t="e">
        <f>INDEX(番号!$CA$5:$CB$44,M624,2)</f>
        <v>#VALUE!</v>
      </c>
      <c r="CK625" s="50" t="str">
        <f>IF(M624="","",IF(CJ625="",INDEX(番号!$CA$5:$CB$44,M624,1),CJ625))&amp;""</f>
        <v/>
      </c>
      <c r="CL625" s="50" t="e">
        <f>INDEX(番号!$CC$5:$CE$52,M624,3)</f>
        <v>#VALUE!</v>
      </c>
      <c r="CM625" s="50" t="str">
        <f>IF(M624="","",IF(CL625="0",INDEX(番号!$CC$5:$CE$52,M624,2),CL625))&amp;""</f>
        <v/>
      </c>
      <c r="DA625" s="1153" t="str">
        <f>IF(DA623="grey","grey","")</f>
        <v>grey</v>
      </c>
      <c r="DB625" s="1154"/>
      <c r="DC625" s="1153" t="str">
        <f>IF(DC623="grey","grey","")</f>
        <v>grey</v>
      </c>
      <c r="DD625" s="1154"/>
      <c r="DE625" s="1153" t="str">
        <f>IF(DE623="grey","grey","")</f>
        <v>grey</v>
      </c>
      <c r="DF625" s="1154"/>
      <c r="DG625" s="1153" t="str">
        <f>IF(DG623="grey","grey","")</f>
        <v>grey</v>
      </c>
      <c r="DH625" s="1154"/>
      <c r="DI625" s="1153" t="str">
        <f>IF(DI623="grey","grey","")</f>
        <v>grey</v>
      </c>
      <c r="DJ625" s="1154"/>
      <c r="DK625" s="1153" t="str">
        <f>IF(DK623="grey","grey","")</f>
        <v>grey</v>
      </c>
      <c r="DL625" s="1154"/>
      <c r="DM625" s="22" t="str">
        <f>IFERROR(INDEX(内線情報!$BL$5:$BL$41,MATCH(R625,内線情報!$AI$5:$AI$43,0),1),"")</f>
        <v/>
      </c>
      <c r="DS625" s="1141" t="e">
        <f>INDEX(内線情報!$G$5:$G$54,MATCH(Q625,DK,0))</f>
        <v>#N/A</v>
      </c>
      <c r="DV625" s="1153" t="str">
        <f>IF(B624="DK",BQ625,IF(B624="NK",BS625,""))</f>
        <v/>
      </c>
      <c r="DW625" s="1154"/>
      <c r="DX625" s="1155" t="str">
        <f>IF(D624="DK",BU625,IF(D624="NK",BW625,""))</f>
        <v/>
      </c>
      <c r="DY625" s="1156"/>
      <c r="DZ625" s="1155" t="str">
        <f>IF(F624="DK",BY625,IF(F624="NK",CA625,""))</f>
        <v/>
      </c>
      <c r="EA625" s="1156"/>
      <c r="EB625" s="1155" t="str">
        <f>IF(H624="DK",CC625,IF(H624="NK",CE625,""))</f>
        <v/>
      </c>
      <c r="EC625" s="1156"/>
      <c r="ED625" s="1155" t="str">
        <f>IF(J624="DK",CG625,IF(J624="NK",CI625,""))</f>
        <v/>
      </c>
      <c r="EE625" s="1156"/>
      <c r="EF625" s="1155" t="str">
        <f>IF(L624="DK",CK625,IF(L624="NK",CM625,""))</f>
        <v/>
      </c>
      <c r="EG625" s="1156"/>
      <c r="ET625" s="1153"/>
      <c r="EU625" s="1154"/>
      <c r="EV625" s="1153"/>
      <c r="EW625" s="1154"/>
      <c r="EX625" s="1153"/>
      <c r="EY625" s="1154"/>
      <c r="EZ625" s="1153"/>
      <c r="FA625" s="1154"/>
      <c r="FB625" s="1153"/>
      <c r="FC625" s="1154"/>
      <c r="FD625" s="1153"/>
      <c r="FE625" s="1154"/>
      <c r="FF625" s="411"/>
      <c r="FG625" s="411"/>
      <c r="FH625" s="411"/>
      <c r="FI625" s="411"/>
      <c r="FJ625" s="411"/>
      <c r="FK625" s="411"/>
      <c r="FL625" s="411"/>
      <c r="FM625" s="411"/>
      <c r="FN625" s="411"/>
      <c r="FO625" s="411"/>
      <c r="FP625" s="411"/>
      <c r="FQ625" s="411"/>
      <c r="FR625" s="1153"/>
      <c r="FS625" s="1154"/>
      <c r="FT625" s="1153"/>
      <c r="FU625" s="1154"/>
      <c r="FV625" s="1153"/>
      <c r="FW625" s="1154"/>
      <c r="FX625" s="1153"/>
      <c r="FY625" s="1154"/>
      <c r="FZ625" s="1153"/>
      <c r="GA625" s="1154"/>
      <c r="GB625" s="1153"/>
      <c r="GC625" s="1154"/>
      <c r="GE625" s="1151" t="str">
        <f>IF($GF625="grey","grey","")</f>
        <v>grey</v>
      </c>
      <c r="GF625" s="1151" t="str">
        <f>IF($GG625="grey","grey","")</f>
        <v>grey</v>
      </c>
      <c r="GG625" s="1160" t="str">
        <f>IF(Q625="","grey",IF(COUNTIF(Q:Q,Q625)&gt;1,"red",IF(COUNTIF(_DK,Q625)&gt;0,"","red")))</f>
        <v>grey</v>
      </c>
      <c r="GH625" s="1151" t="str">
        <f>IF($GF625="grey","grey","")</f>
        <v>grey</v>
      </c>
      <c r="GI625" s="633" t="str">
        <f t="shared" ref="GI625:HR625" si="1665">IF(GI614="grey","grey",IF($GG625="grey","grey",IF(S625="","yellow",IF(COUNTIF($CT$6:$CT$21,S625)&gt;0,"","red"))))</f>
        <v>grey</v>
      </c>
      <c r="GJ625" s="633" t="str">
        <f t="shared" si="1665"/>
        <v>grey</v>
      </c>
      <c r="GK625" s="633" t="str">
        <f t="shared" si="1665"/>
        <v>grey</v>
      </c>
      <c r="GL625" s="633" t="str">
        <f t="shared" si="1665"/>
        <v>grey</v>
      </c>
      <c r="GM625" s="633" t="str">
        <f t="shared" si="1665"/>
        <v>grey</v>
      </c>
      <c r="GN625" s="633" t="str">
        <f t="shared" si="1665"/>
        <v>grey</v>
      </c>
      <c r="GO625" s="633" t="str">
        <f t="shared" si="1665"/>
        <v>grey</v>
      </c>
      <c r="GP625" s="633" t="str">
        <f t="shared" si="1665"/>
        <v>grey</v>
      </c>
      <c r="GQ625" s="633" t="str">
        <f t="shared" si="1665"/>
        <v>grey</v>
      </c>
      <c r="GR625" s="633" t="str">
        <f t="shared" si="1665"/>
        <v>grey</v>
      </c>
      <c r="GS625" s="633" t="str">
        <f t="shared" si="1665"/>
        <v>grey</v>
      </c>
      <c r="GT625" s="633" t="str">
        <f t="shared" si="1665"/>
        <v>grey</v>
      </c>
      <c r="GU625" s="633" t="str">
        <f t="shared" si="1665"/>
        <v>grey</v>
      </c>
      <c r="GV625" s="633" t="str">
        <f t="shared" si="1665"/>
        <v>grey</v>
      </c>
      <c r="GW625" s="633" t="str">
        <f t="shared" si="1665"/>
        <v>grey</v>
      </c>
      <c r="GX625" s="633" t="str">
        <f t="shared" si="1665"/>
        <v>grey</v>
      </c>
      <c r="GY625" s="633" t="str">
        <f t="shared" si="1665"/>
        <v>grey</v>
      </c>
      <c r="GZ625" s="633" t="str">
        <f t="shared" si="1665"/>
        <v>grey</v>
      </c>
      <c r="HA625" s="633" t="str">
        <f t="shared" si="1665"/>
        <v>grey</v>
      </c>
      <c r="HB625" s="633" t="str">
        <f t="shared" si="1665"/>
        <v>grey</v>
      </c>
      <c r="HC625" s="633" t="str">
        <f t="shared" si="1665"/>
        <v>grey</v>
      </c>
      <c r="HD625" s="633" t="str">
        <f t="shared" si="1665"/>
        <v>grey</v>
      </c>
      <c r="HE625" s="633" t="str">
        <f t="shared" si="1665"/>
        <v>grey</v>
      </c>
      <c r="HF625" s="633" t="str">
        <f t="shared" si="1665"/>
        <v>grey</v>
      </c>
      <c r="HG625" s="633" t="str">
        <f t="shared" si="1665"/>
        <v>grey</v>
      </c>
      <c r="HH625" s="633" t="str">
        <f t="shared" si="1665"/>
        <v>grey</v>
      </c>
      <c r="HI625" s="633" t="str">
        <f t="shared" si="1665"/>
        <v>grey</v>
      </c>
      <c r="HJ625" s="633" t="str">
        <f t="shared" si="1665"/>
        <v>grey</v>
      </c>
      <c r="HK625" s="633" t="str">
        <f t="shared" si="1665"/>
        <v>grey</v>
      </c>
      <c r="HL625" s="633" t="str">
        <f t="shared" si="1665"/>
        <v>grey</v>
      </c>
      <c r="HM625" s="633" t="str">
        <f t="shared" si="1665"/>
        <v>grey</v>
      </c>
      <c r="HN625" s="633" t="str">
        <f t="shared" si="1665"/>
        <v>grey</v>
      </c>
      <c r="HO625" s="633" t="str">
        <f t="shared" si="1665"/>
        <v>grey</v>
      </c>
      <c r="HP625" s="633" t="str">
        <f t="shared" si="1665"/>
        <v>grey</v>
      </c>
      <c r="HQ625" s="633" t="str">
        <f t="shared" si="1665"/>
        <v>grey</v>
      </c>
      <c r="HR625" s="633" t="str">
        <f t="shared" si="1665"/>
        <v>grey</v>
      </c>
      <c r="HS625" s="1162" t="str">
        <f t="shared" ref="HS625" si="1666">IF($GG625="grey","grey",IF(BC625="","",IF(COUNTIF($CV$6:$CV$7,BC625)&gt;0,"","red")))</f>
        <v>grey</v>
      </c>
      <c r="HT625" s="1151" t="str">
        <f t="shared" ref="HT625:HU625" si="1667">IF($GG625="grey","grey","")</f>
        <v>grey</v>
      </c>
      <c r="HU625" s="1160" t="str">
        <f t="shared" si="1667"/>
        <v>grey</v>
      </c>
    </row>
    <row r="626" spans="2:229">
      <c r="B626" s="1175" t="str">
        <f>IFERROR(INDEX($DV:$DV,ROW()),"")&amp;""</f>
        <v/>
      </c>
      <c r="C626" s="1176"/>
      <c r="D626" s="1177" t="str">
        <f>IFERROR(INDEX($DX:$DX,ROW()),"")&amp;""</f>
        <v/>
      </c>
      <c r="E626" s="1176"/>
      <c r="F626" s="1175" t="str">
        <f>IFERROR(INDEX($DZ:$DZ,ROW()),"")&amp;""</f>
        <v/>
      </c>
      <c r="G626" s="1176"/>
      <c r="H626" s="1175" t="str">
        <f>IFERROR(INDEX($EB:$EB,ROW()),"")&amp;""</f>
        <v/>
      </c>
      <c r="I626" s="1176"/>
      <c r="J626" s="1175" t="str">
        <f>IFERROR(INDEX($ED:$ED,ROW()),"")&amp;""</f>
        <v/>
      </c>
      <c r="K626" s="1176"/>
      <c r="L626" s="1175" t="str">
        <f>IFERROR(INDEX($EF:$EF,ROW()),"")&amp;""</f>
        <v/>
      </c>
      <c r="M626" s="1176"/>
      <c r="O626" s="1152"/>
      <c r="P626" s="1152"/>
      <c r="Q626" s="1161"/>
      <c r="R626" s="1152"/>
      <c r="S626" s="635" t="s">
        <v>643</v>
      </c>
      <c r="T626" s="635" t="s">
        <v>643</v>
      </c>
      <c r="U626" s="635" t="s">
        <v>643</v>
      </c>
      <c r="V626" s="635" t="s">
        <v>643</v>
      </c>
      <c r="W626" s="635" t="s">
        <v>643</v>
      </c>
      <c r="X626" s="635" t="s">
        <v>643</v>
      </c>
      <c r="Y626" s="635" t="s">
        <v>643</v>
      </c>
      <c r="Z626" s="635" t="s">
        <v>643</v>
      </c>
      <c r="AA626" s="635" t="s">
        <v>643</v>
      </c>
      <c r="AB626" s="635" t="s">
        <v>643</v>
      </c>
      <c r="AC626" s="635" t="s">
        <v>643</v>
      </c>
      <c r="AD626" s="635" t="s">
        <v>643</v>
      </c>
      <c r="AE626" s="635" t="s">
        <v>643</v>
      </c>
      <c r="AF626" s="635" t="s">
        <v>643</v>
      </c>
      <c r="AG626" s="635" t="s">
        <v>643</v>
      </c>
      <c r="AH626" s="635" t="s">
        <v>643</v>
      </c>
      <c r="AI626" s="635" t="s">
        <v>643</v>
      </c>
      <c r="AJ626" s="635" t="s">
        <v>643</v>
      </c>
      <c r="AK626" s="635" t="s">
        <v>643</v>
      </c>
      <c r="AL626" s="635" t="s">
        <v>643</v>
      </c>
      <c r="AM626" s="635" t="s">
        <v>643</v>
      </c>
      <c r="AN626" s="635" t="s">
        <v>643</v>
      </c>
      <c r="AO626" s="635" t="s">
        <v>643</v>
      </c>
      <c r="AP626" s="635" t="s">
        <v>643</v>
      </c>
      <c r="AQ626" s="635" t="s">
        <v>643</v>
      </c>
      <c r="AR626" s="635" t="s">
        <v>643</v>
      </c>
      <c r="AS626" s="635" t="s">
        <v>643</v>
      </c>
      <c r="AT626" s="635" t="s">
        <v>643</v>
      </c>
      <c r="AU626" s="635" t="s">
        <v>643</v>
      </c>
      <c r="AV626" s="635" t="s">
        <v>643</v>
      </c>
      <c r="AW626" s="635" t="s">
        <v>643</v>
      </c>
      <c r="AX626" s="635" t="s">
        <v>643</v>
      </c>
      <c r="AY626" s="635" t="s">
        <v>643</v>
      </c>
      <c r="AZ626" s="635" t="s">
        <v>643</v>
      </c>
      <c r="BA626" s="635" t="s">
        <v>643</v>
      </c>
      <c r="BB626" s="635" t="s">
        <v>643</v>
      </c>
      <c r="BC626" s="1179"/>
      <c r="BD626" s="1152"/>
      <c r="BE626" s="1181"/>
      <c r="BP626" s="50" t="s">
        <v>585</v>
      </c>
      <c r="BQ626" s="50" t="str">
        <f>IF(C624="","",INDEX(外線情報!$K$5:$K$16,C624,1))&amp;""</f>
        <v/>
      </c>
      <c r="BR626" s="50" t="s">
        <v>417</v>
      </c>
      <c r="BS626" s="50" t="str">
        <f>IF(C624="","",INDEX(NK･NKG!$CG$5:$CG$52,C624,1))&amp;""</f>
        <v/>
      </c>
      <c r="BT626" s="50" t="s">
        <v>585</v>
      </c>
      <c r="BU626" s="50" t="str">
        <f>IF(E624="","",INDEX(外線情報!$K$5:$K$16,E624,1))&amp;""</f>
        <v/>
      </c>
      <c r="BV626" s="50" t="s">
        <v>417</v>
      </c>
      <c r="BW626" s="50" t="str">
        <f>IF(E624="","",INDEX(NK･NKG!$CG$5:$CG$52,E624,1))&amp;""</f>
        <v/>
      </c>
      <c r="BX626" s="50" t="s">
        <v>585</v>
      </c>
      <c r="BY626" s="50" t="str">
        <f>IF(G624="","",INDEX(外線情報!$K$5:$K$16,G624,1))&amp;""</f>
        <v/>
      </c>
      <c r="BZ626" s="50" t="s">
        <v>417</v>
      </c>
      <c r="CA626" s="50" t="str">
        <f>IF(G624="","",INDEX(NK･NKG!$CG$5:$CG$52,G624,1))&amp;""</f>
        <v/>
      </c>
      <c r="CB626" s="50" t="s">
        <v>585</v>
      </c>
      <c r="CC626" s="50" t="str">
        <f>IF(I624="","",INDEX(外線情報!$K$5:$K$16,I624,1))&amp;""</f>
        <v/>
      </c>
      <c r="CD626" s="50" t="s">
        <v>417</v>
      </c>
      <c r="CE626" s="50" t="str">
        <f>IF(I624="","",INDEX(NK･NKG!$CG$5:$CG$52,I624,1))&amp;""</f>
        <v/>
      </c>
      <c r="CF626" s="50" t="s">
        <v>585</v>
      </c>
      <c r="CG626" s="50" t="str">
        <f>IF(K624="","",INDEX(外線情報!$K$5:$K$16,K624,1))&amp;""</f>
        <v/>
      </c>
      <c r="CH626" s="50" t="s">
        <v>417</v>
      </c>
      <c r="CI626" s="50" t="str">
        <f>IF(K624="","",INDEX(NK･NKG!$CG$5:$CG$52,K624,1))&amp;""</f>
        <v/>
      </c>
      <c r="CJ626" s="50" t="s">
        <v>585</v>
      </c>
      <c r="CK626" s="50" t="str">
        <f>IF(M624="","",INDEX(外線情報!$K$5:$K$16,M624,1))&amp;""</f>
        <v/>
      </c>
      <c r="CL626" s="50" t="s">
        <v>417</v>
      </c>
      <c r="CM626" s="50" t="str">
        <f>IF(M624="","",INDEX(NK･NKG!$CG$5:$CG$52,M624,1))&amp;""</f>
        <v/>
      </c>
      <c r="DA626" s="1153" t="str">
        <f t="shared" ref="DA626" si="1668">IF(DA623="grey","grey","")</f>
        <v>grey</v>
      </c>
      <c r="DB626" s="1154"/>
      <c r="DC626" s="1153" t="str">
        <f t="shared" ref="DC626" si="1669">IF(DC623="grey","grey","")</f>
        <v>grey</v>
      </c>
      <c r="DD626" s="1154"/>
      <c r="DE626" s="1153" t="str">
        <f t="shared" ref="DE626" si="1670">IF(DE623="grey","grey","")</f>
        <v>grey</v>
      </c>
      <c r="DF626" s="1154"/>
      <c r="DG626" s="1153" t="str">
        <f t="shared" ref="DG626" si="1671">IF(DG623="grey","grey","")</f>
        <v>grey</v>
      </c>
      <c r="DH626" s="1154"/>
      <c r="DI626" s="1153" t="str">
        <f t="shared" ref="DI626" si="1672">IF(DI623="grey","grey","")</f>
        <v>grey</v>
      </c>
      <c r="DJ626" s="1154"/>
      <c r="DK626" s="1153" t="str">
        <f t="shared" ref="DK626" si="1673">IF(DK623="grey","grey","")</f>
        <v>grey</v>
      </c>
      <c r="DL626" s="1154"/>
      <c r="DM626" s="22" t="str">
        <f>IFERROR(INDEX(内線情報!$BL$5:$BL$41,MATCH(R626,内線情報!$AI$5:$AI$43,0),1),"")</f>
        <v/>
      </c>
      <c r="DS626" s="1141"/>
      <c r="DV626" s="1153" t="str">
        <f>IF(B624="IK",BQ626,IF(B624="NK",BS626,""))</f>
        <v/>
      </c>
      <c r="DW626" s="1154"/>
      <c r="DX626" s="1155" t="str">
        <f>IF(D624="IK",BU626,IF(D624="NK",BW626,""))</f>
        <v/>
      </c>
      <c r="DY626" s="1156"/>
      <c r="DZ626" s="1155" t="str">
        <f>IF(F624="IK",BY626,IF(F624="NK",CA626,""))</f>
        <v/>
      </c>
      <c r="EA626" s="1156"/>
      <c r="EB626" s="1155" t="str">
        <f>IF(H624="IK",CC626,IF(H624="NK",CE626,""))</f>
        <v/>
      </c>
      <c r="EC626" s="1156"/>
      <c r="ED626" s="1155" t="str">
        <f>IF(J624="IK",CG626,IF(J624="NK",CI626,""))</f>
        <v/>
      </c>
      <c r="EE626" s="1156"/>
      <c r="EF626" s="1155" t="str">
        <f>IF(L624="IK",CK626,IF(L624="NK",CM626,""))</f>
        <v/>
      </c>
      <c r="EG626" s="1156"/>
      <c r="ET626" s="1153"/>
      <c r="EU626" s="1154"/>
      <c r="EV626" s="1153"/>
      <c r="EW626" s="1154"/>
      <c r="EX626" s="1153"/>
      <c r="EY626" s="1154"/>
      <c r="EZ626" s="1153"/>
      <c r="FA626" s="1154"/>
      <c r="FB626" s="1153"/>
      <c r="FC626" s="1154"/>
      <c r="FD626" s="1153"/>
      <c r="FE626" s="1154"/>
      <c r="FF626" s="411"/>
      <c r="FG626" s="411"/>
      <c r="FH626" s="411"/>
      <c r="FI626" s="411"/>
      <c r="FJ626" s="411"/>
      <c r="FK626" s="411"/>
      <c r="FL626" s="411"/>
      <c r="FM626" s="411"/>
      <c r="FN626" s="411"/>
      <c r="FO626" s="411"/>
      <c r="FP626" s="411"/>
      <c r="FQ626" s="411"/>
      <c r="FR626" s="1153"/>
      <c r="FS626" s="1154"/>
      <c r="FT626" s="1153"/>
      <c r="FU626" s="1154"/>
      <c r="FV626" s="1153"/>
      <c r="FW626" s="1154"/>
      <c r="FX626" s="1153"/>
      <c r="FY626" s="1154"/>
      <c r="FZ626" s="1153"/>
      <c r="GA626" s="1154"/>
      <c r="GB626" s="1153"/>
      <c r="GC626" s="1154"/>
      <c r="GE626" s="1152"/>
      <c r="GF626" s="1152"/>
      <c r="GG626" s="1161"/>
      <c r="GH626" s="1152"/>
      <c r="GI626" s="633" t="str">
        <f t="shared" ref="GI626:HR626" si="1674">IF(GI614="grey","grey",IF($GG625="grey","grey",IF(S626="","yellow",IF(COUNTIF($CW$6:$CW$7,S626)&gt;0,"","red"))))</f>
        <v>grey</v>
      </c>
      <c r="GJ626" s="633" t="str">
        <f t="shared" si="1674"/>
        <v>grey</v>
      </c>
      <c r="GK626" s="633" t="str">
        <f t="shared" si="1674"/>
        <v>grey</v>
      </c>
      <c r="GL626" s="633" t="str">
        <f t="shared" si="1674"/>
        <v>grey</v>
      </c>
      <c r="GM626" s="633" t="str">
        <f t="shared" si="1674"/>
        <v>grey</v>
      </c>
      <c r="GN626" s="633" t="str">
        <f t="shared" si="1674"/>
        <v>grey</v>
      </c>
      <c r="GO626" s="633" t="str">
        <f t="shared" si="1674"/>
        <v>grey</v>
      </c>
      <c r="GP626" s="633" t="str">
        <f t="shared" si="1674"/>
        <v>grey</v>
      </c>
      <c r="GQ626" s="633" t="str">
        <f t="shared" si="1674"/>
        <v>grey</v>
      </c>
      <c r="GR626" s="633" t="str">
        <f t="shared" si="1674"/>
        <v>grey</v>
      </c>
      <c r="GS626" s="633" t="str">
        <f t="shared" si="1674"/>
        <v>grey</v>
      </c>
      <c r="GT626" s="633" t="str">
        <f t="shared" si="1674"/>
        <v>grey</v>
      </c>
      <c r="GU626" s="633" t="str">
        <f t="shared" si="1674"/>
        <v>grey</v>
      </c>
      <c r="GV626" s="633" t="str">
        <f t="shared" si="1674"/>
        <v>grey</v>
      </c>
      <c r="GW626" s="633" t="str">
        <f t="shared" si="1674"/>
        <v>grey</v>
      </c>
      <c r="GX626" s="633" t="str">
        <f t="shared" si="1674"/>
        <v>grey</v>
      </c>
      <c r="GY626" s="633" t="str">
        <f t="shared" si="1674"/>
        <v>grey</v>
      </c>
      <c r="GZ626" s="633" t="str">
        <f t="shared" si="1674"/>
        <v>grey</v>
      </c>
      <c r="HA626" s="633" t="str">
        <f t="shared" si="1674"/>
        <v>grey</v>
      </c>
      <c r="HB626" s="633" t="str">
        <f t="shared" si="1674"/>
        <v>grey</v>
      </c>
      <c r="HC626" s="633" t="str">
        <f t="shared" si="1674"/>
        <v>grey</v>
      </c>
      <c r="HD626" s="633" t="str">
        <f t="shared" si="1674"/>
        <v>grey</v>
      </c>
      <c r="HE626" s="633" t="str">
        <f t="shared" si="1674"/>
        <v>grey</v>
      </c>
      <c r="HF626" s="633" t="str">
        <f t="shared" si="1674"/>
        <v>grey</v>
      </c>
      <c r="HG626" s="633" t="str">
        <f t="shared" si="1674"/>
        <v>grey</v>
      </c>
      <c r="HH626" s="633" t="str">
        <f t="shared" si="1674"/>
        <v>grey</v>
      </c>
      <c r="HI626" s="633" t="str">
        <f t="shared" si="1674"/>
        <v>grey</v>
      </c>
      <c r="HJ626" s="633" t="str">
        <f t="shared" si="1674"/>
        <v>grey</v>
      </c>
      <c r="HK626" s="633" t="str">
        <f t="shared" si="1674"/>
        <v>grey</v>
      </c>
      <c r="HL626" s="633" t="str">
        <f t="shared" si="1674"/>
        <v>grey</v>
      </c>
      <c r="HM626" s="633" t="str">
        <f t="shared" si="1674"/>
        <v>grey</v>
      </c>
      <c r="HN626" s="633" t="str">
        <f t="shared" si="1674"/>
        <v>grey</v>
      </c>
      <c r="HO626" s="633" t="str">
        <f t="shared" si="1674"/>
        <v>grey</v>
      </c>
      <c r="HP626" s="633" t="str">
        <f t="shared" si="1674"/>
        <v>grey</v>
      </c>
      <c r="HQ626" s="633" t="str">
        <f t="shared" si="1674"/>
        <v>grey</v>
      </c>
      <c r="HR626" s="633" t="str">
        <f t="shared" si="1674"/>
        <v>grey</v>
      </c>
      <c r="HS626" s="1163"/>
      <c r="HT626" s="1152"/>
      <c r="HU626" s="1161"/>
    </row>
    <row r="627" spans="2:229">
      <c r="B627" s="1184" t="s">
        <v>1318</v>
      </c>
      <c r="C627" s="1185"/>
      <c r="D627" s="1182" t="s">
        <v>1318</v>
      </c>
      <c r="E627" s="1183"/>
      <c r="F627" s="1184" t="s">
        <v>1318</v>
      </c>
      <c r="G627" s="1185"/>
      <c r="H627" s="1182" t="s">
        <v>1318</v>
      </c>
      <c r="I627" s="1183"/>
      <c r="J627" s="1184" t="s">
        <v>1318</v>
      </c>
      <c r="K627" s="1185"/>
      <c r="L627" s="1182" t="s">
        <v>1318</v>
      </c>
      <c r="M627" s="1183"/>
      <c r="O627" s="1151">
        <v>6</v>
      </c>
      <c r="P627" s="1151" t="str">
        <f>IFERROR(INDEX(内線情報!$C$5:$C$54,MATCH($Q627,内線情報!$B$5:$B$54,0)),"")&amp;""</f>
        <v/>
      </c>
      <c r="Q627" s="1160"/>
      <c r="R627" s="1151" t="str">
        <f>IFERROR(INDEX(内線情報!$D$5:$D$54,MATCH($Q627,内線情報!$B$5:$B$54,0)),"")&amp;""</f>
        <v/>
      </c>
      <c r="S627" s="634" t="s">
        <v>643</v>
      </c>
      <c r="T627" s="634" t="s">
        <v>643</v>
      </c>
      <c r="U627" s="634" t="s">
        <v>643</v>
      </c>
      <c r="V627" s="634" t="s">
        <v>643</v>
      </c>
      <c r="W627" s="634" t="s">
        <v>643</v>
      </c>
      <c r="X627" s="634" t="s">
        <v>643</v>
      </c>
      <c r="Y627" s="634" t="s">
        <v>643</v>
      </c>
      <c r="Z627" s="634" t="s">
        <v>643</v>
      </c>
      <c r="AA627" s="634" t="s">
        <v>643</v>
      </c>
      <c r="AB627" s="634" t="s">
        <v>643</v>
      </c>
      <c r="AC627" s="634" t="s">
        <v>643</v>
      </c>
      <c r="AD627" s="634" t="s">
        <v>643</v>
      </c>
      <c r="AE627" s="634" t="s">
        <v>643</v>
      </c>
      <c r="AF627" s="634" t="s">
        <v>643</v>
      </c>
      <c r="AG627" s="634" t="s">
        <v>643</v>
      </c>
      <c r="AH627" s="634" t="s">
        <v>643</v>
      </c>
      <c r="AI627" s="634" t="s">
        <v>643</v>
      </c>
      <c r="AJ627" s="634" t="s">
        <v>643</v>
      </c>
      <c r="AK627" s="634" t="s">
        <v>643</v>
      </c>
      <c r="AL627" s="634" t="s">
        <v>643</v>
      </c>
      <c r="AM627" s="634" t="s">
        <v>643</v>
      </c>
      <c r="AN627" s="634" t="s">
        <v>643</v>
      </c>
      <c r="AO627" s="634" t="s">
        <v>643</v>
      </c>
      <c r="AP627" s="634" t="s">
        <v>643</v>
      </c>
      <c r="AQ627" s="634" t="s">
        <v>643</v>
      </c>
      <c r="AR627" s="634" t="s">
        <v>643</v>
      </c>
      <c r="AS627" s="634" t="s">
        <v>643</v>
      </c>
      <c r="AT627" s="634" t="s">
        <v>643</v>
      </c>
      <c r="AU627" s="634" t="s">
        <v>643</v>
      </c>
      <c r="AV627" s="634" t="s">
        <v>643</v>
      </c>
      <c r="AW627" s="634" t="s">
        <v>643</v>
      </c>
      <c r="AX627" s="634" t="s">
        <v>643</v>
      </c>
      <c r="AY627" s="634" t="s">
        <v>643</v>
      </c>
      <c r="AZ627" s="634" t="s">
        <v>643</v>
      </c>
      <c r="BA627" s="634" t="s">
        <v>643</v>
      </c>
      <c r="BB627" s="634" t="s">
        <v>643</v>
      </c>
      <c r="BC627" s="1178" t="s">
        <v>643</v>
      </c>
      <c r="BD627" s="1151" t="str">
        <f>IFERROR(IF(Q627="","",IF(ISBLANK(INDEX(内線情報!$G$5:$G$54,Q627)),1,DS627)),"")&amp;""</f>
        <v/>
      </c>
      <c r="BE627" s="1180"/>
      <c r="BW627" s="50"/>
      <c r="CH627" s="50"/>
      <c r="CI627" s="50"/>
      <c r="DA627" s="1153" t="str">
        <f>IF(DA623="grey","grey",IF(AND(B624&lt;&gt;$BG$7,B624&lt;&gt;$BG$9,B624&lt;&gt;$BG$13,B624&lt;&gt;$BG$12),"grey",IF(B627="","yellow",IF(COUNTIF($CN$6:$CN$32,B627)&gt;0,"","red"))))</f>
        <v>grey</v>
      </c>
      <c r="DB627" s="1154"/>
      <c r="DC627" s="1153" t="str">
        <f>IF(DC623="grey","grey",IF(AND(D624&lt;&gt;$BG$7,D624&lt;&gt;$BG$9,D624&lt;&gt;$BG$13,D624&lt;&gt;$BG$12),"grey",IF(D627="","yellow",IF(COUNTIF($CN$6:$CN$32,D627)&gt;0,"","red"))))</f>
        <v>grey</v>
      </c>
      <c r="DD627" s="1154"/>
      <c r="DE627" s="1164" t="str">
        <f>IF(DE623="grey","grey",IF(AND(F624&lt;&gt;$BG$7,F624&lt;&gt;$BG$9,F624&lt;&gt;$BG$13,F624&lt;&gt;$BG$12),"grey",IF(F627="","yellow",IF(COUNTIF($CN$6:$CN$32,F627)&gt;0,"","red"))))</f>
        <v>grey</v>
      </c>
      <c r="DF627" s="1165"/>
      <c r="DG627" s="1164" t="str">
        <f>IF(DG623="grey","grey",IF(AND(H624&lt;&gt;$BG$7,H624&lt;&gt;$BG$9,H624&lt;&gt;$BG$13,H624&lt;&gt;$BG$12),"grey",IF(H627="","yellow",IF(COUNTIF($CN$6:$CN$32,H627)&gt;0,"","red"))))</f>
        <v>grey</v>
      </c>
      <c r="DH627" s="1165"/>
      <c r="DI627" s="1164" t="str">
        <f>IF(DI623="grey","grey",IF(AND(J624&lt;&gt;$BG$7,J624&lt;&gt;$BG$9,J624&lt;&gt;$BG$13,J624&lt;&gt;$BG$12),"grey",IF(J627="","yellow",IF(COUNTIF($CN$6:$CN$32,J627)&gt;0,"","red"))))</f>
        <v>grey</v>
      </c>
      <c r="DJ627" s="1165"/>
      <c r="DK627" s="1164" t="str">
        <f>IF(DK623="grey","grey",IF(AND(L624&lt;&gt;$BG$7,L624&lt;&gt;$BG$9,L624&lt;&gt;$BG$13,L624&lt;&gt;$BG$12),"grey",IF(L627="","yellow",IF(COUNTIF($CN$6:$CN$32,L627)&gt;0,"","red"))))</f>
        <v>grey</v>
      </c>
      <c r="DL627" s="1165"/>
      <c r="DM627" s="22" t="str">
        <f>IFERROR(INDEX(内線情報!$BL$5:$BL$41,MATCH(R627,内線情報!$AI$5:$AI$43,0),1),"")</f>
        <v/>
      </c>
      <c r="DS627" s="1141" t="e">
        <f>INDEX(内線情報!$G$5:$G$54,MATCH(Q627,DK,0))</f>
        <v>#N/A</v>
      </c>
      <c r="DV627" s="1153"/>
      <c r="DW627" s="1154"/>
      <c r="DX627" s="1153"/>
      <c r="DY627" s="1154"/>
      <c r="DZ627" s="1153"/>
      <c r="EA627" s="1154"/>
      <c r="EB627" s="1153"/>
      <c r="EC627" s="1154"/>
      <c r="ED627" s="1153"/>
      <c r="EE627" s="1154"/>
      <c r="EF627" s="1153"/>
      <c r="EG627" s="1154"/>
      <c r="ET627" s="1153"/>
      <c r="EU627" s="1154"/>
      <c r="EV627" s="1153"/>
      <c r="EW627" s="1154"/>
      <c r="EX627" s="1153"/>
      <c r="EY627" s="1154"/>
      <c r="EZ627" s="1153"/>
      <c r="FA627" s="1154"/>
      <c r="FB627" s="1153"/>
      <c r="FC627" s="1154"/>
      <c r="FD627" s="1153"/>
      <c r="FE627" s="1154"/>
      <c r="FF627" s="411"/>
      <c r="FG627" s="411"/>
      <c r="FH627" s="411"/>
      <c r="FI627" s="411"/>
      <c r="FJ627" s="411"/>
      <c r="FK627" s="411"/>
      <c r="FL627" s="411"/>
      <c r="FM627" s="411"/>
      <c r="FN627" s="411"/>
      <c r="FO627" s="411"/>
      <c r="FP627" s="411"/>
      <c r="FQ627" s="411"/>
      <c r="FR627" s="1153"/>
      <c r="FS627" s="1154"/>
      <c r="FT627" s="1153"/>
      <c r="FU627" s="1154"/>
      <c r="FV627" s="1153"/>
      <c r="FW627" s="1154"/>
      <c r="FX627" s="1153"/>
      <c r="FY627" s="1154"/>
      <c r="FZ627" s="1153"/>
      <c r="GA627" s="1154"/>
      <c r="GB627" s="1153"/>
      <c r="GC627" s="1154"/>
      <c r="GE627" s="1151" t="str">
        <f>IF($GF627="grey","grey","")</f>
        <v>grey</v>
      </c>
      <c r="GF627" s="1151" t="str">
        <f>IF($GG627="grey","grey","")</f>
        <v>grey</v>
      </c>
      <c r="GG627" s="1160" t="str">
        <f>IF(Q627="","grey",IF(COUNTIF(Q:Q,Q627)&gt;1,"red",IF(COUNTIF(_DK,Q627)&gt;0,"","red")))</f>
        <v>grey</v>
      </c>
      <c r="GH627" s="1151" t="str">
        <f>IF($GF627="grey","grey","")</f>
        <v>grey</v>
      </c>
      <c r="GI627" s="633" t="str">
        <f t="shared" ref="GI627:HR627" si="1675">IF(GI614="grey","grey",IF($GG627="grey","grey",IF(S627="","yellow",IF(COUNTIF($CT$6:$CT$21,S627)&gt;0,"","red"))))</f>
        <v>grey</v>
      </c>
      <c r="GJ627" s="633" t="str">
        <f t="shared" si="1675"/>
        <v>grey</v>
      </c>
      <c r="GK627" s="633" t="str">
        <f t="shared" si="1675"/>
        <v>grey</v>
      </c>
      <c r="GL627" s="633" t="str">
        <f t="shared" si="1675"/>
        <v>grey</v>
      </c>
      <c r="GM627" s="633" t="str">
        <f t="shared" si="1675"/>
        <v>grey</v>
      </c>
      <c r="GN627" s="633" t="str">
        <f t="shared" si="1675"/>
        <v>grey</v>
      </c>
      <c r="GO627" s="633" t="str">
        <f t="shared" si="1675"/>
        <v>grey</v>
      </c>
      <c r="GP627" s="633" t="str">
        <f t="shared" si="1675"/>
        <v>grey</v>
      </c>
      <c r="GQ627" s="633" t="str">
        <f t="shared" si="1675"/>
        <v>grey</v>
      </c>
      <c r="GR627" s="633" t="str">
        <f t="shared" si="1675"/>
        <v>grey</v>
      </c>
      <c r="GS627" s="633" t="str">
        <f t="shared" si="1675"/>
        <v>grey</v>
      </c>
      <c r="GT627" s="633" t="str">
        <f t="shared" si="1675"/>
        <v>grey</v>
      </c>
      <c r="GU627" s="633" t="str">
        <f t="shared" si="1675"/>
        <v>grey</v>
      </c>
      <c r="GV627" s="633" t="str">
        <f t="shared" si="1675"/>
        <v>grey</v>
      </c>
      <c r="GW627" s="633" t="str">
        <f t="shared" si="1675"/>
        <v>grey</v>
      </c>
      <c r="GX627" s="633" t="str">
        <f t="shared" si="1675"/>
        <v>grey</v>
      </c>
      <c r="GY627" s="633" t="str">
        <f t="shared" si="1675"/>
        <v>grey</v>
      </c>
      <c r="GZ627" s="633" t="str">
        <f t="shared" si="1675"/>
        <v>grey</v>
      </c>
      <c r="HA627" s="633" t="str">
        <f t="shared" si="1675"/>
        <v>grey</v>
      </c>
      <c r="HB627" s="633" t="str">
        <f t="shared" si="1675"/>
        <v>grey</v>
      </c>
      <c r="HC627" s="633" t="str">
        <f t="shared" si="1675"/>
        <v>grey</v>
      </c>
      <c r="HD627" s="633" t="str">
        <f t="shared" si="1675"/>
        <v>grey</v>
      </c>
      <c r="HE627" s="633" t="str">
        <f t="shared" si="1675"/>
        <v>grey</v>
      </c>
      <c r="HF627" s="633" t="str">
        <f t="shared" si="1675"/>
        <v>grey</v>
      </c>
      <c r="HG627" s="633" t="str">
        <f t="shared" si="1675"/>
        <v>grey</v>
      </c>
      <c r="HH627" s="633" t="str">
        <f t="shared" si="1675"/>
        <v>grey</v>
      </c>
      <c r="HI627" s="633" t="str">
        <f t="shared" si="1675"/>
        <v>grey</v>
      </c>
      <c r="HJ627" s="633" t="str">
        <f t="shared" si="1675"/>
        <v>grey</v>
      </c>
      <c r="HK627" s="633" t="str">
        <f t="shared" si="1675"/>
        <v>grey</v>
      </c>
      <c r="HL627" s="633" t="str">
        <f t="shared" si="1675"/>
        <v>grey</v>
      </c>
      <c r="HM627" s="633" t="str">
        <f t="shared" si="1675"/>
        <v>grey</v>
      </c>
      <c r="HN627" s="633" t="str">
        <f t="shared" si="1675"/>
        <v>grey</v>
      </c>
      <c r="HO627" s="633" t="str">
        <f t="shared" si="1675"/>
        <v>grey</v>
      </c>
      <c r="HP627" s="633" t="str">
        <f t="shared" si="1675"/>
        <v>grey</v>
      </c>
      <c r="HQ627" s="633" t="str">
        <f t="shared" si="1675"/>
        <v>grey</v>
      </c>
      <c r="HR627" s="633" t="str">
        <f t="shared" si="1675"/>
        <v>grey</v>
      </c>
      <c r="HS627" s="1162" t="str">
        <f t="shared" ref="HS627" si="1676">IF($GG627="grey","grey",IF(BC627="","",IF(COUNTIF($CV$6:$CV$7,BC627)&gt;0,"","red")))</f>
        <v>grey</v>
      </c>
      <c r="HT627" s="1151" t="str">
        <f t="shared" ref="HT627:HU627" si="1677">IF($GG627="grey","grey","")</f>
        <v>grey</v>
      </c>
      <c r="HU627" s="1160" t="str">
        <f t="shared" si="1677"/>
        <v>grey</v>
      </c>
    </row>
    <row r="628" spans="2:229">
      <c r="B628" s="1186" t="s">
        <v>303</v>
      </c>
      <c r="C628" s="1187"/>
      <c r="D628" s="1186" t="s">
        <v>304</v>
      </c>
      <c r="E628" s="1187"/>
      <c r="F628" s="1186" t="s">
        <v>305</v>
      </c>
      <c r="G628" s="1187"/>
      <c r="H628" s="1186" t="s">
        <v>306</v>
      </c>
      <c r="I628" s="1187"/>
      <c r="J628" s="1186" t="s">
        <v>307</v>
      </c>
      <c r="K628" s="1187"/>
      <c r="L628" s="1186" t="s">
        <v>308</v>
      </c>
      <c r="M628" s="1187"/>
      <c r="O628" s="1152"/>
      <c r="P628" s="1152"/>
      <c r="Q628" s="1161"/>
      <c r="R628" s="1152"/>
      <c r="S628" s="635" t="s">
        <v>643</v>
      </c>
      <c r="T628" s="635" t="s">
        <v>643</v>
      </c>
      <c r="U628" s="635" t="s">
        <v>643</v>
      </c>
      <c r="V628" s="635" t="s">
        <v>643</v>
      </c>
      <c r="W628" s="635" t="s">
        <v>643</v>
      </c>
      <c r="X628" s="635" t="s">
        <v>643</v>
      </c>
      <c r="Y628" s="635" t="s">
        <v>643</v>
      </c>
      <c r="Z628" s="635" t="s">
        <v>643</v>
      </c>
      <c r="AA628" s="635" t="s">
        <v>643</v>
      </c>
      <c r="AB628" s="635" t="s">
        <v>643</v>
      </c>
      <c r="AC628" s="635" t="s">
        <v>643</v>
      </c>
      <c r="AD628" s="635" t="s">
        <v>643</v>
      </c>
      <c r="AE628" s="635" t="s">
        <v>643</v>
      </c>
      <c r="AF628" s="635" t="s">
        <v>643</v>
      </c>
      <c r="AG628" s="635" t="s">
        <v>643</v>
      </c>
      <c r="AH628" s="635" t="s">
        <v>643</v>
      </c>
      <c r="AI628" s="635" t="s">
        <v>643</v>
      </c>
      <c r="AJ628" s="635" t="s">
        <v>643</v>
      </c>
      <c r="AK628" s="635" t="s">
        <v>643</v>
      </c>
      <c r="AL628" s="635" t="s">
        <v>643</v>
      </c>
      <c r="AM628" s="635" t="s">
        <v>643</v>
      </c>
      <c r="AN628" s="635" t="s">
        <v>643</v>
      </c>
      <c r="AO628" s="635" t="s">
        <v>643</v>
      </c>
      <c r="AP628" s="635" t="s">
        <v>643</v>
      </c>
      <c r="AQ628" s="635" t="s">
        <v>643</v>
      </c>
      <c r="AR628" s="635" t="s">
        <v>643</v>
      </c>
      <c r="AS628" s="635" t="s">
        <v>643</v>
      </c>
      <c r="AT628" s="635" t="s">
        <v>643</v>
      </c>
      <c r="AU628" s="635" t="s">
        <v>643</v>
      </c>
      <c r="AV628" s="635" t="s">
        <v>643</v>
      </c>
      <c r="AW628" s="635" t="s">
        <v>643</v>
      </c>
      <c r="AX628" s="635" t="s">
        <v>643</v>
      </c>
      <c r="AY628" s="635" t="s">
        <v>643</v>
      </c>
      <c r="AZ628" s="635" t="s">
        <v>643</v>
      </c>
      <c r="BA628" s="635" t="s">
        <v>643</v>
      </c>
      <c r="BB628" s="635" t="s">
        <v>643</v>
      </c>
      <c r="BC628" s="1179"/>
      <c r="BD628" s="1152"/>
      <c r="BE628" s="1181"/>
      <c r="BQ628" s="52"/>
      <c r="BS628" s="52"/>
      <c r="BU628" s="52"/>
      <c r="BV628" s="50"/>
      <c r="BW628" s="52"/>
      <c r="BY628" s="52"/>
      <c r="CA628" s="52"/>
      <c r="CC628" s="52"/>
      <c r="CE628" s="52"/>
      <c r="CG628" s="52"/>
      <c r="CH628" s="50"/>
      <c r="CI628" s="52"/>
      <c r="CK628" s="52"/>
      <c r="CM628" s="52"/>
      <c r="DA628" s="1166" t="str">
        <f>IFERROR(IF(COUNT(Q617:Q642)&gt;0,IF($DN616&lt;24,"grey",B628),"grey"),B628)</f>
        <v>grey</v>
      </c>
      <c r="DB628" s="1167"/>
      <c r="DC628" s="1166" t="str">
        <f>IFERROR(IF(COUNT(Q617:Q642)&gt;0,IF($DN616&lt;24,"grey",D628),"grey"),D628)</f>
        <v>grey</v>
      </c>
      <c r="DD628" s="1167"/>
      <c r="DE628" s="1166" t="str">
        <f>IFERROR(IF(COUNT(Q617:Q642)&gt;0,IF($DN616&lt;24,"grey",F628),"grey"),F628)</f>
        <v>grey</v>
      </c>
      <c r="DF628" s="1167"/>
      <c r="DG628" s="1166" t="str">
        <f>IFERROR(IF(COUNT(Q617:Q642)&gt;0,IF($DN616&lt;24,"grey",H628),"grey"),H628)</f>
        <v>grey</v>
      </c>
      <c r="DH628" s="1167"/>
      <c r="DI628" s="1166" t="str">
        <f>IFERROR(IF(COUNT(Q617:Q642)&gt;0,IF($DN616&lt;24,"grey",J628),"grey"),J628)</f>
        <v>grey</v>
      </c>
      <c r="DJ628" s="1167"/>
      <c r="DK628" s="1166" t="str">
        <f>IFERROR(IF(COUNT(Q617:Q642)&gt;0,IF($DN616&lt;24,"grey",L628),"grey"),L628)</f>
        <v>grey</v>
      </c>
      <c r="DL628" s="1167"/>
      <c r="DM628" s="22" t="str">
        <f>IFERROR(INDEX(内線情報!$BL$5:$BL$41,MATCH(R628,内線情報!$AI$5:$AI$43,0),1),"")</f>
        <v/>
      </c>
      <c r="DS628" s="1141"/>
      <c r="DV628" s="1166"/>
      <c r="DW628" s="1167"/>
      <c r="DX628" s="1166"/>
      <c r="DY628" s="1167"/>
      <c r="DZ628" s="1166"/>
      <c r="EA628" s="1167"/>
      <c r="EB628" s="1166"/>
      <c r="EC628" s="1167"/>
      <c r="ED628" s="1166"/>
      <c r="EE628" s="1167"/>
      <c r="EF628" s="1166"/>
      <c r="EG628" s="1167"/>
      <c r="ET628" s="1166"/>
      <c r="EU628" s="1167"/>
      <c r="EV628" s="1166"/>
      <c r="EW628" s="1167"/>
      <c r="EX628" s="1166"/>
      <c r="EY628" s="1167"/>
      <c r="EZ628" s="1166"/>
      <c r="FA628" s="1167"/>
      <c r="FB628" s="1166"/>
      <c r="FC628" s="1167"/>
      <c r="FD628" s="1166"/>
      <c r="FE628" s="1167"/>
      <c r="FF628" s="420"/>
      <c r="FG628" s="420"/>
      <c r="FH628" s="420"/>
      <c r="FI628" s="420"/>
      <c r="FJ628" s="420"/>
      <c r="FK628" s="420"/>
      <c r="FL628" s="420"/>
      <c r="FM628" s="420"/>
      <c r="FN628" s="420"/>
      <c r="FO628" s="420"/>
      <c r="FP628" s="420"/>
      <c r="FQ628" s="420"/>
      <c r="FR628" s="1166"/>
      <c r="FS628" s="1167"/>
      <c r="FT628" s="1166"/>
      <c r="FU628" s="1167"/>
      <c r="FV628" s="1166"/>
      <c r="FW628" s="1167"/>
      <c r="FX628" s="1166"/>
      <c r="FY628" s="1167"/>
      <c r="FZ628" s="1166"/>
      <c r="GA628" s="1167"/>
      <c r="GB628" s="1166"/>
      <c r="GC628" s="1167"/>
      <c r="GE628" s="1152"/>
      <c r="GF628" s="1152"/>
      <c r="GG628" s="1161"/>
      <c r="GH628" s="1152"/>
      <c r="GI628" s="633" t="str">
        <f t="shared" ref="GI628:HR628" si="1678">IF(GI614="grey","grey",IF($GG627="grey","grey",IF(S628="","yellow",IF(COUNTIF($CW$6:$CW$7,S628)&gt;0,"","red"))))</f>
        <v>grey</v>
      </c>
      <c r="GJ628" s="633" t="str">
        <f t="shared" si="1678"/>
        <v>grey</v>
      </c>
      <c r="GK628" s="633" t="str">
        <f t="shared" si="1678"/>
        <v>grey</v>
      </c>
      <c r="GL628" s="633" t="str">
        <f t="shared" si="1678"/>
        <v>grey</v>
      </c>
      <c r="GM628" s="633" t="str">
        <f t="shared" si="1678"/>
        <v>grey</v>
      </c>
      <c r="GN628" s="633" t="str">
        <f t="shared" si="1678"/>
        <v>grey</v>
      </c>
      <c r="GO628" s="633" t="str">
        <f t="shared" si="1678"/>
        <v>grey</v>
      </c>
      <c r="GP628" s="633" t="str">
        <f t="shared" si="1678"/>
        <v>grey</v>
      </c>
      <c r="GQ628" s="633" t="str">
        <f t="shared" si="1678"/>
        <v>grey</v>
      </c>
      <c r="GR628" s="633" t="str">
        <f t="shared" si="1678"/>
        <v>grey</v>
      </c>
      <c r="GS628" s="633" t="str">
        <f t="shared" si="1678"/>
        <v>grey</v>
      </c>
      <c r="GT628" s="633" t="str">
        <f t="shared" si="1678"/>
        <v>grey</v>
      </c>
      <c r="GU628" s="633" t="str">
        <f t="shared" si="1678"/>
        <v>grey</v>
      </c>
      <c r="GV628" s="633" t="str">
        <f t="shared" si="1678"/>
        <v>grey</v>
      </c>
      <c r="GW628" s="633" t="str">
        <f t="shared" si="1678"/>
        <v>grey</v>
      </c>
      <c r="GX628" s="633" t="str">
        <f t="shared" si="1678"/>
        <v>grey</v>
      </c>
      <c r="GY628" s="633" t="str">
        <f t="shared" si="1678"/>
        <v>grey</v>
      </c>
      <c r="GZ628" s="633" t="str">
        <f t="shared" si="1678"/>
        <v>grey</v>
      </c>
      <c r="HA628" s="633" t="str">
        <f t="shared" si="1678"/>
        <v>grey</v>
      </c>
      <c r="HB628" s="633" t="str">
        <f t="shared" si="1678"/>
        <v>grey</v>
      </c>
      <c r="HC628" s="633" t="str">
        <f t="shared" si="1678"/>
        <v>grey</v>
      </c>
      <c r="HD628" s="633" t="str">
        <f t="shared" si="1678"/>
        <v>grey</v>
      </c>
      <c r="HE628" s="633" t="str">
        <f t="shared" si="1678"/>
        <v>grey</v>
      </c>
      <c r="HF628" s="633" t="str">
        <f t="shared" si="1678"/>
        <v>grey</v>
      </c>
      <c r="HG628" s="633" t="str">
        <f t="shared" si="1678"/>
        <v>grey</v>
      </c>
      <c r="HH628" s="633" t="str">
        <f t="shared" si="1678"/>
        <v>grey</v>
      </c>
      <c r="HI628" s="633" t="str">
        <f t="shared" si="1678"/>
        <v>grey</v>
      </c>
      <c r="HJ628" s="633" t="str">
        <f t="shared" si="1678"/>
        <v>grey</v>
      </c>
      <c r="HK628" s="633" t="str">
        <f t="shared" si="1678"/>
        <v>grey</v>
      </c>
      <c r="HL628" s="633" t="str">
        <f t="shared" si="1678"/>
        <v>grey</v>
      </c>
      <c r="HM628" s="633" t="str">
        <f t="shared" si="1678"/>
        <v>grey</v>
      </c>
      <c r="HN628" s="633" t="str">
        <f t="shared" si="1678"/>
        <v>grey</v>
      </c>
      <c r="HO628" s="633" t="str">
        <f t="shared" si="1678"/>
        <v>grey</v>
      </c>
      <c r="HP628" s="633" t="str">
        <f t="shared" si="1678"/>
        <v>grey</v>
      </c>
      <c r="HQ628" s="633" t="str">
        <f t="shared" si="1678"/>
        <v>grey</v>
      </c>
      <c r="HR628" s="633" t="str">
        <f t="shared" si="1678"/>
        <v>grey</v>
      </c>
      <c r="HS628" s="1163"/>
      <c r="HT628" s="1152"/>
      <c r="HU628" s="1161"/>
    </row>
    <row r="629" spans="2:229">
      <c r="B629" s="34" t="s">
        <v>57</v>
      </c>
      <c r="C629" s="35"/>
      <c r="D629" s="34" t="s">
        <v>57</v>
      </c>
      <c r="E629" s="35"/>
      <c r="F629" s="34" t="s">
        <v>57</v>
      </c>
      <c r="G629" s="35"/>
      <c r="H629" s="34" t="s">
        <v>57</v>
      </c>
      <c r="I629" s="35"/>
      <c r="J629" s="34" t="s">
        <v>57</v>
      </c>
      <c r="K629" s="35"/>
      <c r="L629" s="34" t="s">
        <v>57</v>
      </c>
      <c r="M629" s="35"/>
      <c r="O629" s="1151">
        <v>7</v>
      </c>
      <c r="P629" s="1151" t="str">
        <f>IFERROR(INDEX(内線情報!$C$5:$C$54,MATCH($Q629,内線情報!$B$5:$B$54,0)),"")&amp;""</f>
        <v/>
      </c>
      <c r="Q629" s="1160"/>
      <c r="R629" s="1151" t="str">
        <f>IFERROR(INDEX(内線情報!$D$5:$D$54,MATCH($Q629,内線情報!$B$5:$B$54,0)),"")&amp;""</f>
        <v/>
      </c>
      <c r="S629" s="634" t="s">
        <v>643</v>
      </c>
      <c r="T629" s="634" t="s">
        <v>643</v>
      </c>
      <c r="U629" s="634" t="s">
        <v>643</v>
      </c>
      <c r="V629" s="634" t="s">
        <v>643</v>
      </c>
      <c r="W629" s="634" t="s">
        <v>643</v>
      </c>
      <c r="X629" s="634" t="s">
        <v>643</v>
      </c>
      <c r="Y629" s="634" t="s">
        <v>643</v>
      </c>
      <c r="Z629" s="634" t="s">
        <v>643</v>
      </c>
      <c r="AA629" s="634" t="s">
        <v>643</v>
      </c>
      <c r="AB629" s="634" t="s">
        <v>643</v>
      </c>
      <c r="AC629" s="634" t="s">
        <v>643</v>
      </c>
      <c r="AD629" s="634" t="s">
        <v>643</v>
      </c>
      <c r="AE629" s="634" t="s">
        <v>643</v>
      </c>
      <c r="AF629" s="634" t="s">
        <v>643</v>
      </c>
      <c r="AG629" s="634" t="s">
        <v>643</v>
      </c>
      <c r="AH629" s="634" t="s">
        <v>643</v>
      </c>
      <c r="AI629" s="634" t="s">
        <v>643</v>
      </c>
      <c r="AJ629" s="634" t="s">
        <v>643</v>
      </c>
      <c r="AK629" s="634" t="s">
        <v>643</v>
      </c>
      <c r="AL629" s="634" t="s">
        <v>643</v>
      </c>
      <c r="AM629" s="634" t="s">
        <v>643</v>
      </c>
      <c r="AN629" s="634" t="s">
        <v>643</v>
      </c>
      <c r="AO629" s="634" t="s">
        <v>643</v>
      </c>
      <c r="AP629" s="634" t="s">
        <v>643</v>
      </c>
      <c r="AQ629" s="634" t="s">
        <v>643</v>
      </c>
      <c r="AR629" s="634" t="s">
        <v>643</v>
      </c>
      <c r="AS629" s="634" t="s">
        <v>643</v>
      </c>
      <c r="AT629" s="634" t="s">
        <v>643</v>
      </c>
      <c r="AU629" s="634" t="s">
        <v>643</v>
      </c>
      <c r="AV629" s="634" t="s">
        <v>643</v>
      </c>
      <c r="AW629" s="634" t="s">
        <v>643</v>
      </c>
      <c r="AX629" s="634" t="s">
        <v>643</v>
      </c>
      <c r="AY629" s="634" t="s">
        <v>643</v>
      </c>
      <c r="AZ629" s="634" t="s">
        <v>643</v>
      </c>
      <c r="BA629" s="634" t="s">
        <v>643</v>
      </c>
      <c r="BB629" s="634" t="s">
        <v>643</v>
      </c>
      <c r="BC629" s="1178" t="s">
        <v>643</v>
      </c>
      <c r="BD629" s="1151" t="str">
        <f>IFERROR(IF(Q629="","",IF(ISBLANK(INDEX(内線情報!$G$5:$G$54,Q629)),1,DS629)),"")&amp;""</f>
        <v/>
      </c>
      <c r="BE629" s="1180"/>
      <c r="BU629" s="50"/>
      <c r="BV629" s="50"/>
      <c r="BW629" s="50"/>
      <c r="CG629" s="50"/>
      <c r="CH629" s="50"/>
      <c r="CI629" s="50"/>
      <c r="DA629" s="34" t="str">
        <f>IF(DA628="grey","grey",IF(B629="","yellow",IF(COUNTIF($BG$6:$BG$39,B629)&gt;0,"","red")))</f>
        <v>grey</v>
      </c>
      <c r="DB629" s="35" t="str">
        <f ca="1">IF(DA628="grey","grey",IFERROR(IF(COUNTIF(INDIRECT(B629),SUBSTITUTE(C629,"*","~")),EU629,"red"),IF(AND(C629&lt;&gt;$BG$7,C629&lt;&gt;$BG$8,C629&lt;&gt;$BG$9,C629&lt;&gt;$BG$10,C629&lt;&gt;$BG$11,C629&lt;&gt;$BG$12,C629&lt;&gt;$BG$13),"grey",EU629)))</f>
        <v>grey</v>
      </c>
      <c r="DC629" s="34" t="str">
        <f>IF(DC628="grey","grey",IF(D629="","yellow",IF(COUNTIF($BG$6:$BG$39,D629)&gt;0,"","red")))</f>
        <v>grey</v>
      </c>
      <c r="DD629" s="35" t="str">
        <f ca="1">IF(DC628="grey","grey",IFERROR(IF(COUNTIF(INDIRECT(D629),SUBSTITUTE(E629,"*","~")),EW629,"red"),IF(AND(E629&lt;&gt;$BG$7,E629&lt;&gt;$BG$8,E629&lt;&gt;$BG$9,E629&lt;&gt;$BG$10,E629&lt;&gt;$BG$11,E629&lt;&gt;$BG$12,E629&lt;&gt;$BG$13),"grey",EW629)))</f>
        <v>grey</v>
      </c>
      <c r="DE629" s="34" t="str">
        <f>IF(DE628="grey","grey",IF(F629="","yellow",IF(COUNTIF($BG$6:$BG$39,F629)&gt;0,"","red")))</f>
        <v>grey</v>
      </c>
      <c r="DF629" s="35" t="str">
        <f ca="1">IF(DE628="grey","grey",IFERROR(IF(COUNTIF(INDIRECT(F629),SUBSTITUTE(G629,"*","~")),EY629,"red"),IF(AND(G629&lt;&gt;$BG$7,G629&lt;&gt;$BG$8,G629&lt;&gt;$BG$9,G629&lt;&gt;$BG$10,G629&lt;&gt;$BG$11,G629&lt;&gt;$BG$12,G629&lt;&gt;$BG$13),"grey",EY629)))</f>
        <v>grey</v>
      </c>
      <c r="DG629" s="34" t="str">
        <f>IF(DG628="grey","grey",IF(H629="","yellow",IF(COUNTIF($BG$6:$BG$39,H629)&gt;0,"","red")))</f>
        <v>grey</v>
      </c>
      <c r="DH629" s="35" t="str">
        <f ca="1">IF(DG628="grey","grey",IFERROR(IF(COUNTIF(INDIRECT(H629),SUBSTITUTE(I629,"*","~")),FA629,"red"),IF(AND(I629&lt;&gt;$BG$7,I629&lt;&gt;$BG$8,I629&lt;&gt;$BG$9,I629&lt;&gt;$BG$10,I629&lt;&gt;$BG$11,I629&lt;&gt;$BG$12,I629&lt;&gt;$BG$13),"grey",FA629)))</f>
        <v>grey</v>
      </c>
      <c r="DI629" s="34" t="str">
        <f>IF(DI628="grey","grey",IF(J629="","yellow",IF(COUNTIF($BG$6:$BG$39,J629)&gt;0,"","red")))</f>
        <v>grey</v>
      </c>
      <c r="DJ629" s="35" t="str">
        <f ca="1">IF(DI628="grey","grey",IFERROR(IF(COUNTIF(INDIRECT(J629),SUBSTITUTE(K629,"*","~")),FC629,"red"),IF(AND(K629&lt;&gt;$BG$7,K629&lt;&gt;$BG$8,K629&lt;&gt;$BG$9,K629&lt;&gt;$BG$10,K629&lt;&gt;$BG$11,K629&lt;&gt;$BG$12,K629&lt;&gt;$BG$13),"grey",FC629)))</f>
        <v>grey</v>
      </c>
      <c r="DK629" s="34" t="str">
        <f>IF(DK628="grey","grey",IF(L629="","yellow",IF(COUNTIF($BG$6:$BG$39,L629)&gt;0,"","red")))</f>
        <v>grey</v>
      </c>
      <c r="DL629" s="35" t="str">
        <f ca="1">IF(DK628="grey","grey",IFERROR(IF(COUNTIF(INDIRECT(L629),SUBSTITUTE(M629,"*","~")),FE629,"red"),IF(AND(M629&lt;&gt;$BG$7,M629&lt;&gt;$BG$8,M629&lt;&gt;$BG$9,M629&lt;&gt;$BG$10,M629&lt;&gt;$BG$11,M629&lt;&gt;$BG$12,M629&lt;&gt;$BG$13),"grey",FE629)))</f>
        <v>grey</v>
      </c>
      <c r="DM629" s="22" t="str">
        <f>IFERROR(INDEX(内線情報!$BL$5:$BL$41,MATCH(R629,内線情報!$AI$5:$AI$43,0),1),"")</f>
        <v/>
      </c>
      <c r="DS629" s="1141" t="e">
        <f>INDEX(内線情報!$G$5:$G$54,MATCH(Q629,DK,0))</f>
        <v>#N/A</v>
      </c>
      <c r="DV629" s="34" t="str">
        <f>CONCATENATE(B629,C629)</f>
        <v>未使用</v>
      </c>
      <c r="DW629" s="35"/>
      <c r="DX629" s="34" t="str">
        <f>CONCATENATE(D629,E629)</f>
        <v>未使用</v>
      </c>
      <c r="DY629" s="35"/>
      <c r="DZ629" s="34" t="str">
        <f>CONCATENATE(F629,G629)</f>
        <v>未使用</v>
      </c>
      <c r="EA629" s="35"/>
      <c r="EB629" s="34" t="str">
        <f>CONCATENATE(H629,I629)</f>
        <v>未使用</v>
      </c>
      <c r="EC629" s="35"/>
      <c r="ED629" s="34" t="str">
        <f>CONCATENATE(J629,K629)</f>
        <v>未使用</v>
      </c>
      <c r="EE629" s="35"/>
      <c r="EF629" s="34" t="str">
        <f>CONCATENATE(L629,M629)</f>
        <v>未使用</v>
      </c>
      <c r="EG629" s="35"/>
      <c r="EH629" s="22">
        <f>COUNTIF($DV$6:$EG$34,DV629)</f>
        <v>18</v>
      </c>
      <c r="EJ629" s="22">
        <f>COUNTIF($DV$6:$EG$34,DX629)</f>
        <v>18</v>
      </c>
      <c r="EL629" s="22">
        <f>COUNTIF($DV$6:$EG$34,DZ629)</f>
        <v>18</v>
      </c>
      <c r="EN629" s="22">
        <f>COUNTIF($DV$6:$EG$34,EB629)</f>
        <v>18</v>
      </c>
      <c r="EP629" s="22">
        <f>COUNTIF($DV$6:$EG$34,ED629)</f>
        <v>18</v>
      </c>
      <c r="ER629" s="22">
        <f>COUNTIF($DV$6:$EG$34,EF629)</f>
        <v>18</v>
      </c>
      <c r="ET629" s="34" t="str">
        <f>IF(DV629="未使用","",IF(EH629&lt;2,"","red"))</f>
        <v/>
      </c>
      <c r="EU629" s="35" t="str">
        <f>IF(B629="ボックスキー","",IF(C629="","red",FS629))</f>
        <v>red</v>
      </c>
      <c r="EV629" s="34" t="str">
        <f>IF(DX629="未使用","",IF(EJ629&lt;2,"","red"))</f>
        <v/>
      </c>
      <c r="EW629" s="35" t="str">
        <f>IF(D629="ボックスキー","",IF(E629="","red",FU629))</f>
        <v>red</v>
      </c>
      <c r="EX629" s="34" t="str">
        <f>IF(DZ629="未使用","",IF(EL629&lt;2,"","red"))</f>
        <v/>
      </c>
      <c r="EY629" s="35" t="str">
        <f>IF(F629="ボックスキー","",IF(G629="","red",FW629))</f>
        <v>red</v>
      </c>
      <c r="EZ629" s="34" t="str">
        <f>IF(EB629="未使用","",IF(EN629&lt;2,"","red"))</f>
        <v/>
      </c>
      <c r="FA629" s="35" t="str">
        <f>IF(H629="ボックスキー","",IF(I629="","red",FY629))</f>
        <v>red</v>
      </c>
      <c r="FB629" s="34" t="str">
        <f>IF(ED629="未使用","",IF(EP629&lt;2,"","red"))</f>
        <v/>
      </c>
      <c r="FC629" s="35" t="str">
        <f>IF(J629="ボックスキー","",IF(K629="","red",GA629))</f>
        <v>red</v>
      </c>
      <c r="FD629" s="34" t="str">
        <f>IF(EF629="未使用","",IF(ER629&lt;2,"","red"))</f>
        <v/>
      </c>
      <c r="FE629" s="35" t="str">
        <f>IF(L629="ボックスキー","",IF(M629="","red",GC629))</f>
        <v>red</v>
      </c>
      <c r="FF629" s="419"/>
      <c r="FG629" s="419"/>
      <c r="FH629" s="419"/>
      <c r="FI629" s="419"/>
      <c r="FJ629" s="419"/>
      <c r="FK629" s="419"/>
      <c r="FL629" s="419"/>
      <c r="FM629" s="419"/>
      <c r="FN629" s="419"/>
      <c r="FO629" s="419"/>
      <c r="FP629" s="419"/>
      <c r="FQ629" s="419"/>
      <c r="FR629" s="34"/>
      <c r="FS629" s="35" t="str">
        <f>IF(B629=$FG$6,INDEX($FG$7:$FG$18,C629),IF(B629=$FH$6,INDEX($FH$7:$FH$12,C629),IF(B629=$FI$6,INDEX($FI$7:$FI$18,C629),IF(B629=$FJ$6,INDEX($FJ$7:$FJ$56,C629),"none"))))</f>
        <v>none</v>
      </c>
      <c r="FT629" s="34"/>
      <c r="FU629" s="35" t="str">
        <f>IF(D629=$FG$6,INDEX($FG$7:$FG$18,E629),IF(D629=$FH$6,INDEX($FH$7:$FH$12,E629),IF(D629=$FI$6,INDEX($FI$7:$FI$18,E629),IF(D629=$FJ$6,INDEX($FJ$7:$FJ$56,E629),"none"))))</f>
        <v>none</v>
      </c>
      <c r="FV629" s="34"/>
      <c r="FW629" s="35" t="str">
        <f>IF(F629=$FG$6,INDEX($FG$7:$FG$18,G629),IF(F629=$FH$6,INDEX($FH$7:$FH$12,G629),IF(F629=$FI$6,INDEX($FI$7:$FI$18,G629),IF(F629=$FJ$6,INDEX($FJ$7:$FJ$56,G629),"none"))))</f>
        <v>none</v>
      </c>
      <c r="FX629" s="34"/>
      <c r="FY629" s="35" t="str">
        <f>IF(H629=$FG$6,INDEX($FG$7:$FG$18,I629),IF(H629=$FH$6,INDEX($FH$7:$FH$12,I629),IF(H629=$FI$6,INDEX($FI$7:$FI$18,I629),IF(H629=$FJ$6,INDEX($FJ$7:$FJ$56,I629),"none"))))</f>
        <v>none</v>
      </c>
      <c r="FZ629" s="34"/>
      <c r="GA629" s="35" t="str">
        <f>IF(J629=$FG$6,INDEX($FG$7:$FG$18,K629),IF(J629=$FH$6,INDEX($FH$7:$FH$12,K629),IF(J629=$FI$6,INDEX($FI$7:$FI$18,K629),IF(J629=$FJ$6,INDEX($FJ$7:$FJ$56,K629),"none"))))</f>
        <v>none</v>
      </c>
      <c r="GB629" s="34"/>
      <c r="GC629" s="35" t="str">
        <f>IF(L629=$FG$6,INDEX($FG$7:$FG$18,M629),IF(L629=$FH$6,INDEX($FH$7:$FH$12,M629),IF(L629=$FI$6,INDEX($FI$7:$FI$18,M629),IF(L629=$FJ$6,INDEX($FJ$7:$FJ$56,M629),"none"))))</f>
        <v>none</v>
      </c>
      <c r="GE629" s="1151" t="str">
        <f>IF($GF629="grey","grey","")</f>
        <v>grey</v>
      </c>
      <c r="GF629" s="1151" t="str">
        <f>IF($GG629="grey","grey","")</f>
        <v>grey</v>
      </c>
      <c r="GG629" s="1160" t="str">
        <f>IF(Q629="","grey",IF(COUNTIF(Q:Q,Q629)&gt;1,"red",IF(COUNTIF(_DK,Q629)&gt;0,"","red")))</f>
        <v>grey</v>
      </c>
      <c r="GH629" s="1151" t="str">
        <f>IF($GF629="grey","grey","")</f>
        <v>grey</v>
      </c>
      <c r="GI629" s="633" t="str">
        <f t="shared" ref="GI629:HR629" si="1679">IF(GI614="grey","grey",IF($GG629="grey","grey",IF(S629="","yellow",IF(COUNTIF($CT$6:$CT$21,S629)&gt;0,"","red"))))</f>
        <v>grey</v>
      </c>
      <c r="GJ629" s="633" t="str">
        <f t="shared" si="1679"/>
        <v>grey</v>
      </c>
      <c r="GK629" s="633" t="str">
        <f t="shared" si="1679"/>
        <v>grey</v>
      </c>
      <c r="GL629" s="633" t="str">
        <f t="shared" si="1679"/>
        <v>grey</v>
      </c>
      <c r="GM629" s="633" t="str">
        <f t="shared" si="1679"/>
        <v>grey</v>
      </c>
      <c r="GN629" s="633" t="str">
        <f t="shared" si="1679"/>
        <v>grey</v>
      </c>
      <c r="GO629" s="633" t="str">
        <f t="shared" si="1679"/>
        <v>grey</v>
      </c>
      <c r="GP629" s="633" t="str">
        <f t="shared" si="1679"/>
        <v>grey</v>
      </c>
      <c r="GQ629" s="633" t="str">
        <f t="shared" si="1679"/>
        <v>grey</v>
      </c>
      <c r="GR629" s="633" t="str">
        <f t="shared" si="1679"/>
        <v>grey</v>
      </c>
      <c r="GS629" s="633" t="str">
        <f t="shared" si="1679"/>
        <v>grey</v>
      </c>
      <c r="GT629" s="633" t="str">
        <f t="shared" si="1679"/>
        <v>grey</v>
      </c>
      <c r="GU629" s="633" t="str">
        <f t="shared" si="1679"/>
        <v>grey</v>
      </c>
      <c r="GV629" s="633" t="str">
        <f t="shared" si="1679"/>
        <v>grey</v>
      </c>
      <c r="GW629" s="633" t="str">
        <f t="shared" si="1679"/>
        <v>grey</v>
      </c>
      <c r="GX629" s="633" t="str">
        <f t="shared" si="1679"/>
        <v>grey</v>
      </c>
      <c r="GY629" s="633" t="str">
        <f t="shared" si="1679"/>
        <v>grey</v>
      </c>
      <c r="GZ629" s="633" t="str">
        <f t="shared" si="1679"/>
        <v>grey</v>
      </c>
      <c r="HA629" s="633" t="str">
        <f t="shared" si="1679"/>
        <v>grey</v>
      </c>
      <c r="HB629" s="633" t="str">
        <f t="shared" si="1679"/>
        <v>grey</v>
      </c>
      <c r="HC629" s="633" t="str">
        <f t="shared" si="1679"/>
        <v>grey</v>
      </c>
      <c r="HD629" s="633" t="str">
        <f t="shared" si="1679"/>
        <v>grey</v>
      </c>
      <c r="HE629" s="633" t="str">
        <f t="shared" si="1679"/>
        <v>grey</v>
      </c>
      <c r="HF629" s="633" t="str">
        <f t="shared" si="1679"/>
        <v>grey</v>
      </c>
      <c r="HG629" s="633" t="str">
        <f t="shared" si="1679"/>
        <v>grey</v>
      </c>
      <c r="HH629" s="633" t="str">
        <f t="shared" si="1679"/>
        <v>grey</v>
      </c>
      <c r="HI629" s="633" t="str">
        <f t="shared" si="1679"/>
        <v>grey</v>
      </c>
      <c r="HJ629" s="633" t="str">
        <f t="shared" si="1679"/>
        <v>grey</v>
      </c>
      <c r="HK629" s="633" t="str">
        <f t="shared" si="1679"/>
        <v>grey</v>
      </c>
      <c r="HL629" s="633" t="str">
        <f t="shared" si="1679"/>
        <v>grey</v>
      </c>
      <c r="HM629" s="633" t="str">
        <f t="shared" si="1679"/>
        <v>grey</v>
      </c>
      <c r="HN629" s="633" t="str">
        <f t="shared" si="1679"/>
        <v>grey</v>
      </c>
      <c r="HO629" s="633" t="str">
        <f t="shared" si="1679"/>
        <v>grey</v>
      </c>
      <c r="HP629" s="633" t="str">
        <f t="shared" si="1679"/>
        <v>grey</v>
      </c>
      <c r="HQ629" s="633" t="str">
        <f t="shared" si="1679"/>
        <v>grey</v>
      </c>
      <c r="HR629" s="633" t="str">
        <f t="shared" si="1679"/>
        <v>grey</v>
      </c>
      <c r="HS629" s="1162" t="str">
        <f t="shared" ref="HS629" si="1680">IF($GG629="grey","grey",IF(BC629="","",IF(COUNTIF($CV$6:$CV$7,BC629)&gt;0,"","red")))</f>
        <v>grey</v>
      </c>
      <c r="HT629" s="1151" t="str">
        <f t="shared" ref="HT629:HU629" si="1681">IF($GG629="grey","grey","")</f>
        <v>grey</v>
      </c>
      <c r="HU629" s="1160" t="str">
        <f t="shared" si="1681"/>
        <v>grey</v>
      </c>
    </row>
    <row r="630" spans="2:229">
      <c r="B630" s="1175" t="str">
        <f>IFERROR(INDEX($DV:$DV,ROW()),"")&amp;""</f>
        <v/>
      </c>
      <c r="C630" s="1176"/>
      <c r="D630" s="1177" t="str">
        <f>IFERROR(INDEX($DX:$DX,ROW()),"")&amp;""</f>
        <v/>
      </c>
      <c r="E630" s="1176"/>
      <c r="F630" s="1175" t="str">
        <f>IFERROR(INDEX($DZ:$DZ,ROW()),"")&amp;""</f>
        <v/>
      </c>
      <c r="G630" s="1176"/>
      <c r="H630" s="1175" t="str">
        <f>IFERROR(INDEX($EB:$EB,ROW()),"")&amp;""</f>
        <v/>
      </c>
      <c r="I630" s="1176"/>
      <c r="J630" s="1175" t="str">
        <f>IFERROR(INDEX($ED:$ED,ROW()),"")&amp;""</f>
        <v/>
      </c>
      <c r="K630" s="1176"/>
      <c r="L630" s="1175" t="str">
        <f>IFERROR(INDEX($EF:$EF,ROW()),"")&amp;""</f>
        <v/>
      </c>
      <c r="M630" s="1176"/>
      <c r="O630" s="1152"/>
      <c r="P630" s="1152"/>
      <c r="Q630" s="1161"/>
      <c r="R630" s="1152"/>
      <c r="S630" s="635" t="s">
        <v>643</v>
      </c>
      <c r="T630" s="635" t="s">
        <v>643</v>
      </c>
      <c r="U630" s="635" t="s">
        <v>643</v>
      </c>
      <c r="V630" s="635" t="s">
        <v>643</v>
      </c>
      <c r="W630" s="635" t="s">
        <v>643</v>
      </c>
      <c r="X630" s="635" t="s">
        <v>643</v>
      </c>
      <c r="Y630" s="635" t="s">
        <v>643</v>
      </c>
      <c r="Z630" s="635" t="s">
        <v>643</v>
      </c>
      <c r="AA630" s="635" t="s">
        <v>643</v>
      </c>
      <c r="AB630" s="635" t="s">
        <v>643</v>
      </c>
      <c r="AC630" s="635" t="s">
        <v>643</v>
      </c>
      <c r="AD630" s="635" t="s">
        <v>643</v>
      </c>
      <c r="AE630" s="635" t="s">
        <v>643</v>
      </c>
      <c r="AF630" s="635" t="s">
        <v>643</v>
      </c>
      <c r="AG630" s="635" t="s">
        <v>643</v>
      </c>
      <c r="AH630" s="635" t="s">
        <v>643</v>
      </c>
      <c r="AI630" s="635" t="s">
        <v>643</v>
      </c>
      <c r="AJ630" s="635" t="s">
        <v>643</v>
      </c>
      <c r="AK630" s="635" t="s">
        <v>643</v>
      </c>
      <c r="AL630" s="635" t="s">
        <v>643</v>
      </c>
      <c r="AM630" s="635" t="s">
        <v>643</v>
      </c>
      <c r="AN630" s="635" t="s">
        <v>643</v>
      </c>
      <c r="AO630" s="635" t="s">
        <v>643</v>
      </c>
      <c r="AP630" s="635" t="s">
        <v>643</v>
      </c>
      <c r="AQ630" s="635" t="s">
        <v>643</v>
      </c>
      <c r="AR630" s="635" t="s">
        <v>643</v>
      </c>
      <c r="AS630" s="635" t="s">
        <v>643</v>
      </c>
      <c r="AT630" s="635" t="s">
        <v>643</v>
      </c>
      <c r="AU630" s="635" t="s">
        <v>643</v>
      </c>
      <c r="AV630" s="635" t="s">
        <v>643</v>
      </c>
      <c r="AW630" s="635" t="s">
        <v>643</v>
      </c>
      <c r="AX630" s="635" t="s">
        <v>643</v>
      </c>
      <c r="AY630" s="635" t="s">
        <v>643</v>
      </c>
      <c r="AZ630" s="635" t="s">
        <v>643</v>
      </c>
      <c r="BA630" s="635" t="s">
        <v>643</v>
      </c>
      <c r="BB630" s="635" t="s">
        <v>643</v>
      </c>
      <c r="BC630" s="1179"/>
      <c r="BD630" s="1152"/>
      <c r="BE630" s="1181"/>
      <c r="BP630" s="50" t="e">
        <f>INDEX(番号!$CA$5:$CB$44,C629,2)</f>
        <v>#VALUE!</v>
      </c>
      <c r="BQ630" s="50" t="str">
        <f>IF(C629="","",IF(BP630="",INDEX(番号!$CA$44:$CB628,C629,2),BP630))</f>
        <v/>
      </c>
      <c r="BR630" s="50" t="e">
        <f>INDEX(番号!$CC$5:$CE$52,C629,3)</f>
        <v>#VALUE!</v>
      </c>
      <c r="BS630" s="50" t="str">
        <f>IF(C629="","",IF(BR630="0",INDEX(番号!$CC$5:$CE$52,C629,2),BR630))&amp;""</f>
        <v/>
      </c>
      <c r="BT630" s="50" t="e">
        <f>INDEX(番号!$CA$5:$CB$44,E629,2)</f>
        <v>#VALUE!</v>
      </c>
      <c r="BU630" s="50" t="str">
        <f>IF(E629="","",IF(BT630="",INDEX(番号!$CA$44:$CB628,E629,2),BT630))&amp;""</f>
        <v/>
      </c>
      <c r="BV630" s="50" t="e">
        <f>INDEX(番号!$CC$5:$CE$52,E629,3)</f>
        <v>#VALUE!</v>
      </c>
      <c r="BW630" s="50" t="str">
        <f>IF(E629="","",IF(BV630="0",INDEX(番号!$CC$5:$CE$52,E629,2),BV630))&amp;""</f>
        <v/>
      </c>
      <c r="BX630" s="50" t="e">
        <f>INDEX(番号!$CA$5:$CB$44,G629,2)</f>
        <v>#VALUE!</v>
      </c>
      <c r="BY630" s="50" t="str">
        <f>IF(G629="","",IF(BX630="",INDEX(番号!$CA$44:$CB628,G629,2),BX630))&amp;""</f>
        <v/>
      </c>
      <c r="BZ630" s="50" t="e">
        <f>INDEX(番号!$CC$5:$CE$52,G629,3)</f>
        <v>#VALUE!</v>
      </c>
      <c r="CA630" s="50" t="str">
        <f>IF(G629="","",IF(BZ630="0",INDEX(番号!$CC$5:$CE$52,G629,2),BZ630))&amp;""</f>
        <v/>
      </c>
      <c r="CB630" s="50" t="e">
        <f>INDEX(番号!$CA$5:$CB$44,I629,2)</f>
        <v>#VALUE!</v>
      </c>
      <c r="CC630" s="50" t="str">
        <f>IF(I629="","",IF(CB630="",INDEX(番号!$CA$44:$CB628,I629,2),CB630))&amp;""</f>
        <v/>
      </c>
      <c r="CD630" s="50" t="e">
        <f>INDEX(番号!$CC$5:$CE$52,I629,3)</f>
        <v>#VALUE!</v>
      </c>
      <c r="CE630" s="50" t="str">
        <f>IF(I629="","",IF(CD630="0",INDEX(番号!$CC$5:$CE$52,I629,2),CD630))&amp;""</f>
        <v/>
      </c>
      <c r="CF630" s="50" t="e">
        <f>INDEX(番号!$CA$5:$CB$44,K629,2)</f>
        <v>#VALUE!</v>
      </c>
      <c r="CG630" s="50" t="str">
        <f>IF(K629="","",IF(CF630="",INDEX(番号!$CA$5:$CB$44,K629,1),CF630))&amp;""</f>
        <v/>
      </c>
      <c r="CH630" s="50" t="e">
        <f>INDEX(番号!$CC$5:$CE$52,K629,3)</f>
        <v>#VALUE!</v>
      </c>
      <c r="CI630" s="50" t="str">
        <f>IF(K629="","",IF(CH630="0",INDEX(番号!$CC$5:$CE$52,K629,2),CH630))&amp;""</f>
        <v/>
      </c>
      <c r="CJ630" s="50" t="e">
        <f>INDEX(番号!$CA$5:$CB$44,M629,2)</f>
        <v>#VALUE!</v>
      </c>
      <c r="CK630" s="50" t="str">
        <f>IF(M629="","",IF(CJ630="",INDEX(番号!$CA$5:$CB$44,M629,1),CJ630))&amp;""</f>
        <v/>
      </c>
      <c r="CL630" s="50" t="e">
        <f>INDEX(番号!$CC$5:$CE$52,M629,3)</f>
        <v>#VALUE!</v>
      </c>
      <c r="CM630" s="50" t="str">
        <f>IF(M629="","",IF(CL630="0",INDEX(番号!$CC$5:$CE$52,M629,2),CL630))&amp;""</f>
        <v/>
      </c>
      <c r="DA630" s="1153" t="str">
        <f>IF(DA628="grey","grey","")</f>
        <v>grey</v>
      </c>
      <c r="DB630" s="1154"/>
      <c r="DC630" s="1153" t="str">
        <f>IF(DC628="grey","grey","")</f>
        <v>grey</v>
      </c>
      <c r="DD630" s="1154"/>
      <c r="DE630" s="1153" t="str">
        <f>IF(DE628="grey","grey","")</f>
        <v>grey</v>
      </c>
      <c r="DF630" s="1154"/>
      <c r="DG630" s="1153" t="str">
        <f>IF(DG628="grey","grey","")</f>
        <v>grey</v>
      </c>
      <c r="DH630" s="1154"/>
      <c r="DI630" s="1153" t="str">
        <f>IF(DI628="grey","grey","")</f>
        <v>grey</v>
      </c>
      <c r="DJ630" s="1154"/>
      <c r="DK630" s="1153" t="str">
        <f>IF(DK628="grey","grey","")</f>
        <v>grey</v>
      </c>
      <c r="DL630" s="1154"/>
      <c r="DM630" s="22" t="str">
        <f>IFERROR(INDEX(内線情報!$BL$5:$BL$41,MATCH(R630,内線情報!$AI$5:$AI$43,0),1),"")</f>
        <v/>
      </c>
      <c r="DS630" s="1141"/>
      <c r="DV630" s="1153" t="str">
        <f>IF(B629="DK",BQ630,IF(B629="NK",BS630,""))</f>
        <v/>
      </c>
      <c r="DW630" s="1154"/>
      <c r="DX630" s="1155" t="str">
        <f>IF(D629="DK",BU630,IF(D629="NK",BW630,""))</f>
        <v/>
      </c>
      <c r="DY630" s="1156"/>
      <c r="DZ630" s="1155" t="str">
        <f>IF(F629="DK",BY630,IF(F629="NK",CA630,""))</f>
        <v/>
      </c>
      <c r="EA630" s="1156"/>
      <c r="EB630" s="1155" t="str">
        <f>IF(H629="DK",CC630,IF(H629="NK",CE630,""))</f>
        <v/>
      </c>
      <c r="EC630" s="1156"/>
      <c r="ED630" s="1155" t="str">
        <f>IF(J629="DK",CG630,IF(J629="NK",CI630,""))</f>
        <v/>
      </c>
      <c r="EE630" s="1156"/>
      <c r="EF630" s="1155" t="str">
        <f>IF(L629="DK",CK630,IF(L629="NK",CM630,""))</f>
        <v/>
      </c>
      <c r="EG630" s="1156"/>
      <c r="ET630" s="1153"/>
      <c r="EU630" s="1154"/>
      <c r="EV630" s="1153"/>
      <c r="EW630" s="1154"/>
      <c r="EX630" s="1153"/>
      <c r="EY630" s="1154"/>
      <c r="EZ630" s="1153"/>
      <c r="FA630" s="1154"/>
      <c r="FB630" s="1153"/>
      <c r="FC630" s="1154"/>
      <c r="FD630" s="1153"/>
      <c r="FE630" s="1154"/>
      <c r="FF630" s="411"/>
      <c r="FG630" s="411"/>
      <c r="FH630" s="411"/>
      <c r="FI630" s="411"/>
      <c r="FJ630" s="411"/>
      <c r="FK630" s="411"/>
      <c r="FL630" s="411"/>
      <c r="FM630" s="411"/>
      <c r="FN630" s="411"/>
      <c r="FO630" s="411"/>
      <c r="FP630" s="411"/>
      <c r="FQ630" s="411"/>
      <c r="FR630" s="1153"/>
      <c r="FS630" s="1154"/>
      <c r="FT630" s="1153"/>
      <c r="FU630" s="1154"/>
      <c r="FV630" s="1153"/>
      <c r="FW630" s="1154"/>
      <c r="FX630" s="1153"/>
      <c r="FY630" s="1154"/>
      <c r="FZ630" s="1153"/>
      <c r="GA630" s="1154"/>
      <c r="GB630" s="1153"/>
      <c r="GC630" s="1154"/>
      <c r="GE630" s="1152"/>
      <c r="GF630" s="1152"/>
      <c r="GG630" s="1161"/>
      <c r="GH630" s="1152"/>
      <c r="GI630" s="633" t="str">
        <f t="shared" ref="GI630:HR630" si="1682">IF(GI614="grey","grey",IF($GG629="grey","grey",IF(S630="","yellow",IF(COUNTIF($CW$6:$CW$7,S630)&gt;0,"","red"))))</f>
        <v>grey</v>
      </c>
      <c r="GJ630" s="633" t="str">
        <f t="shared" si="1682"/>
        <v>grey</v>
      </c>
      <c r="GK630" s="633" t="str">
        <f t="shared" si="1682"/>
        <v>grey</v>
      </c>
      <c r="GL630" s="633" t="str">
        <f t="shared" si="1682"/>
        <v>grey</v>
      </c>
      <c r="GM630" s="633" t="str">
        <f t="shared" si="1682"/>
        <v>grey</v>
      </c>
      <c r="GN630" s="633" t="str">
        <f t="shared" si="1682"/>
        <v>grey</v>
      </c>
      <c r="GO630" s="633" t="str">
        <f t="shared" si="1682"/>
        <v>grey</v>
      </c>
      <c r="GP630" s="633" t="str">
        <f t="shared" si="1682"/>
        <v>grey</v>
      </c>
      <c r="GQ630" s="633" t="str">
        <f t="shared" si="1682"/>
        <v>grey</v>
      </c>
      <c r="GR630" s="633" t="str">
        <f t="shared" si="1682"/>
        <v>grey</v>
      </c>
      <c r="GS630" s="633" t="str">
        <f t="shared" si="1682"/>
        <v>grey</v>
      </c>
      <c r="GT630" s="633" t="str">
        <f t="shared" si="1682"/>
        <v>grey</v>
      </c>
      <c r="GU630" s="633" t="str">
        <f t="shared" si="1682"/>
        <v>grey</v>
      </c>
      <c r="GV630" s="633" t="str">
        <f t="shared" si="1682"/>
        <v>grey</v>
      </c>
      <c r="GW630" s="633" t="str">
        <f t="shared" si="1682"/>
        <v>grey</v>
      </c>
      <c r="GX630" s="633" t="str">
        <f t="shared" si="1682"/>
        <v>grey</v>
      </c>
      <c r="GY630" s="633" t="str">
        <f t="shared" si="1682"/>
        <v>grey</v>
      </c>
      <c r="GZ630" s="633" t="str">
        <f t="shared" si="1682"/>
        <v>grey</v>
      </c>
      <c r="HA630" s="633" t="str">
        <f t="shared" si="1682"/>
        <v>grey</v>
      </c>
      <c r="HB630" s="633" t="str">
        <f t="shared" si="1682"/>
        <v>grey</v>
      </c>
      <c r="HC630" s="633" t="str">
        <f t="shared" si="1682"/>
        <v>grey</v>
      </c>
      <c r="HD630" s="633" t="str">
        <f t="shared" si="1682"/>
        <v>grey</v>
      </c>
      <c r="HE630" s="633" t="str">
        <f t="shared" si="1682"/>
        <v>grey</v>
      </c>
      <c r="HF630" s="633" t="str">
        <f t="shared" si="1682"/>
        <v>grey</v>
      </c>
      <c r="HG630" s="633" t="str">
        <f t="shared" si="1682"/>
        <v>grey</v>
      </c>
      <c r="HH630" s="633" t="str">
        <f t="shared" si="1682"/>
        <v>grey</v>
      </c>
      <c r="HI630" s="633" t="str">
        <f t="shared" si="1682"/>
        <v>grey</v>
      </c>
      <c r="HJ630" s="633" t="str">
        <f t="shared" si="1682"/>
        <v>grey</v>
      </c>
      <c r="HK630" s="633" t="str">
        <f t="shared" si="1682"/>
        <v>grey</v>
      </c>
      <c r="HL630" s="633" t="str">
        <f t="shared" si="1682"/>
        <v>grey</v>
      </c>
      <c r="HM630" s="633" t="str">
        <f t="shared" si="1682"/>
        <v>grey</v>
      </c>
      <c r="HN630" s="633" t="str">
        <f t="shared" si="1682"/>
        <v>grey</v>
      </c>
      <c r="HO630" s="633" t="str">
        <f t="shared" si="1682"/>
        <v>grey</v>
      </c>
      <c r="HP630" s="633" t="str">
        <f t="shared" si="1682"/>
        <v>grey</v>
      </c>
      <c r="HQ630" s="633" t="str">
        <f t="shared" si="1682"/>
        <v>grey</v>
      </c>
      <c r="HR630" s="633" t="str">
        <f t="shared" si="1682"/>
        <v>grey</v>
      </c>
      <c r="HS630" s="1163"/>
      <c r="HT630" s="1152"/>
      <c r="HU630" s="1161"/>
    </row>
    <row r="631" spans="2:229">
      <c r="B631" s="1175" t="str">
        <f>IFERROR(INDEX($DV:$DV,ROW()),"")&amp;""</f>
        <v/>
      </c>
      <c r="C631" s="1176"/>
      <c r="D631" s="1177" t="str">
        <f>IFERROR(INDEX($DX:$DX,ROW()),"")&amp;""</f>
        <v/>
      </c>
      <c r="E631" s="1176"/>
      <c r="F631" s="1175" t="str">
        <f>IFERROR(INDEX($DZ:$DZ,ROW()),"")&amp;""</f>
        <v/>
      </c>
      <c r="G631" s="1176"/>
      <c r="H631" s="1175" t="str">
        <f>IFERROR(INDEX($EB:$EB,ROW()),"")&amp;""</f>
        <v/>
      </c>
      <c r="I631" s="1176"/>
      <c r="J631" s="1175" t="str">
        <f>IFERROR(INDEX($ED:$ED,ROW()),"")&amp;""</f>
        <v/>
      </c>
      <c r="K631" s="1176"/>
      <c r="L631" s="1175" t="str">
        <f>IFERROR(INDEX($EF:$EF,ROW()),"")&amp;""</f>
        <v/>
      </c>
      <c r="M631" s="1176"/>
      <c r="O631" s="1151">
        <v>8</v>
      </c>
      <c r="P631" s="1151" t="str">
        <f>IFERROR(INDEX(内線情報!$C$5:$C$54,MATCH($Q631,内線情報!$B$5:$B$54,0)),"")&amp;""</f>
        <v/>
      </c>
      <c r="Q631" s="1160"/>
      <c r="R631" s="1151" t="str">
        <f>IFERROR(INDEX(内線情報!$D$5:$D$54,MATCH($Q631,内線情報!$B$5:$B$54,0)),"")&amp;""</f>
        <v/>
      </c>
      <c r="S631" s="634" t="s">
        <v>643</v>
      </c>
      <c r="T631" s="634" t="s">
        <v>643</v>
      </c>
      <c r="U631" s="634" t="s">
        <v>643</v>
      </c>
      <c r="V631" s="634" t="s">
        <v>643</v>
      </c>
      <c r="W631" s="634" t="s">
        <v>643</v>
      </c>
      <c r="X631" s="634" t="s">
        <v>643</v>
      </c>
      <c r="Y631" s="634" t="s">
        <v>643</v>
      </c>
      <c r="Z631" s="634" t="s">
        <v>643</v>
      </c>
      <c r="AA631" s="634" t="s">
        <v>643</v>
      </c>
      <c r="AB631" s="634" t="s">
        <v>643</v>
      </c>
      <c r="AC631" s="634" t="s">
        <v>643</v>
      </c>
      <c r="AD631" s="634" t="s">
        <v>643</v>
      </c>
      <c r="AE631" s="634" t="s">
        <v>643</v>
      </c>
      <c r="AF631" s="634" t="s">
        <v>643</v>
      </c>
      <c r="AG631" s="634" t="s">
        <v>643</v>
      </c>
      <c r="AH631" s="634" t="s">
        <v>643</v>
      </c>
      <c r="AI631" s="634" t="s">
        <v>643</v>
      </c>
      <c r="AJ631" s="634" t="s">
        <v>643</v>
      </c>
      <c r="AK631" s="634" t="s">
        <v>643</v>
      </c>
      <c r="AL631" s="634" t="s">
        <v>643</v>
      </c>
      <c r="AM631" s="634" t="s">
        <v>643</v>
      </c>
      <c r="AN631" s="634" t="s">
        <v>643</v>
      </c>
      <c r="AO631" s="634" t="s">
        <v>643</v>
      </c>
      <c r="AP631" s="634" t="s">
        <v>643</v>
      </c>
      <c r="AQ631" s="634" t="s">
        <v>643</v>
      </c>
      <c r="AR631" s="634" t="s">
        <v>643</v>
      </c>
      <c r="AS631" s="634" t="s">
        <v>643</v>
      </c>
      <c r="AT631" s="634" t="s">
        <v>643</v>
      </c>
      <c r="AU631" s="634" t="s">
        <v>643</v>
      </c>
      <c r="AV631" s="634" t="s">
        <v>643</v>
      </c>
      <c r="AW631" s="634" t="s">
        <v>643</v>
      </c>
      <c r="AX631" s="634" t="s">
        <v>643</v>
      </c>
      <c r="AY631" s="634" t="s">
        <v>643</v>
      </c>
      <c r="AZ631" s="634" t="s">
        <v>643</v>
      </c>
      <c r="BA631" s="634" t="s">
        <v>643</v>
      </c>
      <c r="BB631" s="634" t="s">
        <v>643</v>
      </c>
      <c r="BC631" s="1178" t="s">
        <v>643</v>
      </c>
      <c r="BD631" s="1151" t="str">
        <f>IFERROR(IF(Q631="","",IF(ISBLANK(INDEX(内線情報!$G$5:$G$54,Q631)),1,DS631)),"")&amp;""</f>
        <v/>
      </c>
      <c r="BE631" s="1180"/>
      <c r="BP631" s="50" t="s">
        <v>585</v>
      </c>
      <c r="BQ631" s="50" t="str">
        <f>IF(C629="","",INDEX(外線情報!$K$5:$K$16,C629,1))&amp;""</f>
        <v/>
      </c>
      <c r="BR631" s="50" t="s">
        <v>417</v>
      </c>
      <c r="BS631" s="50" t="str">
        <f>IF(C629="","",INDEX(NK･NKG!$CG$5:$CG$52,C629,1))&amp;""</f>
        <v/>
      </c>
      <c r="BT631" s="50" t="s">
        <v>585</v>
      </c>
      <c r="BU631" s="50" t="str">
        <f>IF(E629="","",INDEX(外線情報!$K$5:$K$16,E629,1))&amp;""</f>
        <v/>
      </c>
      <c r="BV631" s="50" t="s">
        <v>417</v>
      </c>
      <c r="BW631" s="50" t="str">
        <f>IF(E629="","",INDEX(NK･NKG!$CG$5:$CG$52,E629,1))&amp;""</f>
        <v/>
      </c>
      <c r="BX631" s="50" t="s">
        <v>585</v>
      </c>
      <c r="BY631" s="50" t="str">
        <f>IF(G629="","",INDEX(外線情報!$K$5:$K$16,G629,1))&amp;""</f>
        <v/>
      </c>
      <c r="BZ631" s="50" t="s">
        <v>417</v>
      </c>
      <c r="CA631" s="50" t="str">
        <f>IF(G629="","",INDEX(NK･NKG!$CG$5:$CG$52,G629,1))&amp;""</f>
        <v/>
      </c>
      <c r="CB631" s="50" t="s">
        <v>585</v>
      </c>
      <c r="CC631" s="50" t="str">
        <f>IF(I629="","",INDEX(外線情報!$K$5:$K$16,I629,1))&amp;""</f>
        <v/>
      </c>
      <c r="CD631" s="50" t="s">
        <v>417</v>
      </c>
      <c r="CE631" s="50" t="str">
        <f>IF(I629="","",INDEX(NK･NKG!$CG$5:$CG$52,I629,1))&amp;""</f>
        <v/>
      </c>
      <c r="CF631" s="50" t="s">
        <v>585</v>
      </c>
      <c r="CG631" s="50" t="str">
        <f>IF(K629="","",INDEX(外線情報!$K$5:$K$16,K629,1))&amp;""</f>
        <v/>
      </c>
      <c r="CH631" s="50" t="s">
        <v>417</v>
      </c>
      <c r="CI631" s="50" t="str">
        <f>IF(K629="","",INDEX(NK･NKG!$CG$5:$CG$52,K629,1))&amp;""</f>
        <v/>
      </c>
      <c r="CJ631" s="50" t="s">
        <v>585</v>
      </c>
      <c r="CK631" s="50" t="str">
        <f>IF(M629="","",INDEX(外線情報!$K$5:$K$16,M629,1))&amp;""</f>
        <v/>
      </c>
      <c r="CL631" s="50" t="s">
        <v>417</v>
      </c>
      <c r="CM631" s="50" t="str">
        <f>IF(M629="","",INDEX(NK･NKG!$CG$5:$CG$52,M629,1))&amp;""</f>
        <v/>
      </c>
      <c r="DA631" s="1153" t="str">
        <f t="shared" ref="DA631" si="1683">IF(DA628="grey","grey","")</f>
        <v>grey</v>
      </c>
      <c r="DB631" s="1154"/>
      <c r="DC631" s="1153" t="str">
        <f t="shared" ref="DC631" si="1684">IF(DC628="grey","grey","")</f>
        <v>grey</v>
      </c>
      <c r="DD631" s="1154"/>
      <c r="DE631" s="1153" t="str">
        <f t="shared" ref="DE631" si="1685">IF(DE628="grey","grey","")</f>
        <v>grey</v>
      </c>
      <c r="DF631" s="1154"/>
      <c r="DG631" s="1153" t="str">
        <f t="shared" ref="DG631" si="1686">IF(DG628="grey","grey","")</f>
        <v>grey</v>
      </c>
      <c r="DH631" s="1154"/>
      <c r="DI631" s="1153" t="str">
        <f t="shared" ref="DI631" si="1687">IF(DI628="grey","grey","")</f>
        <v>grey</v>
      </c>
      <c r="DJ631" s="1154"/>
      <c r="DK631" s="1153" t="str">
        <f t="shared" ref="DK631" si="1688">IF(DK628="grey","grey","")</f>
        <v>grey</v>
      </c>
      <c r="DL631" s="1154"/>
      <c r="DM631" s="22" t="str">
        <f>IFERROR(INDEX(内線情報!$BL$5:$BL$41,MATCH(R631,内線情報!$AI$5:$AI$43,0),1),"")</f>
        <v/>
      </c>
      <c r="DS631" s="1141" t="e">
        <f>INDEX(内線情報!$G$5:$G$54,MATCH(Q631,DK,0))</f>
        <v>#N/A</v>
      </c>
      <c r="DV631" s="1153" t="str">
        <f>IF(B629="IK",BQ631,IF(B629="NK",BS631,""))</f>
        <v/>
      </c>
      <c r="DW631" s="1154"/>
      <c r="DX631" s="1155" t="str">
        <f>IF(D629="IK",BU631,IF(D629="NK",BW631,""))</f>
        <v/>
      </c>
      <c r="DY631" s="1156"/>
      <c r="DZ631" s="1155" t="str">
        <f>IF(F629="IK",BY631,IF(F629="NK",CA631,""))</f>
        <v/>
      </c>
      <c r="EA631" s="1156"/>
      <c r="EB631" s="1155" t="str">
        <f>IF(H629="IK",CC631,IF(H629="NK",CE631,""))</f>
        <v/>
      </c>
      <c r="EC631" s="1156"/>
      <c r="ED631" s="1155" t="str">
        <f>IF(J629="IK",CG631,IF(J629="NK",CI631,""))</f>
        <v/>
      </c>
      <c r="EE631" s="1156"/>
      <c r="EF631" s="1155" t="str">
        <f>IF(L629="IK",CK631,IF(L629="NK",CM631,""))</f>
        <v/>
      </c>
      <c r="EG631" s="1156"/>
      <c r="ET631" s="1153"/>
      <c r="EU631" s="1154"/>
      <c r="EV631" s="1153"/>
      <c r="EW631" s="1154"/>
      <c r="EX631" s="1153"/>
      <c r="EY631" s="1154"/>
      <c r="EZ631" s="1153"/>
      <c r="FA631" s="1154"/>
      <c r="FB631" s="1153"/>
      <c r="FC631" s="1154"/>
      <c r="FD631" s="1153"/>
      <c r="FE631" s="1154"/>
      <c r="FF631" s="411"/>
      <c r="FG631" s="411"/>
      <c r="FH631" s="411"/>
      <c r="FI631" s="411"/>
      <c r="FJ631" s="411"/>
      <c r="FK631" s="411"/>
      <c r="FL631" s="411"/>
      <c r="FM631" s="411"/>
      <c r="FN631" s="411"/>
      <c r="FO631" s="411"/>
      <c r="FP631" s="411"/>
      <c r="FQ631" s="411"/>
      <c r="FR631" s="1153"/>
      <c r="FS631" s="1154"/>
      <c r="FT631" s="1153"/>
      <c r="FU631" s="1154"/>
      <c r="FV631" s="1153"/>
      <c r="FW631" s="1154"/>
      <c r="FX631" s="1153"/>
      <c r="FY631" s="1154"/>
      <c r="FZ631" s="1153"/>
      <c r="GA631" s="1154"/>
      <c r="GB631" s="1153"/>
      <c r="GC631" s="1154"/>
      <c r="GE631" s="1151" t="str">
        <f>IF($GF631="grey","grey","")</f>
        <v>grey</v>
      </c>
      <c r="GF631" s="1151" t="str">
        <f>IF($GG631="grey","grey","")</f>
        <v>grey</v>
      </c>
      <c r="GG631" s="1160" t="str">
        <f>IF(Q631="","grey",IF(COUNTIF(Q:Q,Q631)&gt;1,"red",IF(COUNTIF(_DK,Q631)&gt;0,"","red")))</f>
        <v>grey</v>
      </c>
      <c r="GH631" s="1151" t="str">
        <f>IF($GF631="grey","grey","")</f>
        <v>grey</v>
      </c>
      <c r="GI631" s="633" t="str">
        <f t="shared" ref="GI631:HR631" si="1689">IF(GI614="grey","grey",IF($GG631="grey","grey",IF(S631="","yellow",IF(COUNTIF($CT$6:$CT$21,S631)&gt;0,"","red"))))</f>
        <v>grey</v>
      </c>
      <c r="GJ631" s="633" t="str">
        <f t="shared" si="1689"/>
        <v>grey</v>
      </c>
      <c r="GK631" s="633" t="str">
        <f t="shared" si="1689"/>
        <v>grey</v>
      </c>
      <c r="GL631" s="633" t="str">
        <f t="shared" si="1689"/>
        <v>grey</v>
      </c>
      <c r="GM631" s="633" t="str">
        <f t="shared" si="1689"/>
        <v>grey</v>
      </c>
      <c r="GN631" s="633" t="str">
        <f t="shared" si="1689"/>
        <v>grey</v>
      </c>
      <c r="GO631" s="633" t="str">
        <f t="shared" si="1689"/>
        <v>grey</v>
      </c>
      <c r="GP631" s="633" t="str">
        <f t="shared" si="1689"/>
        <v>grey</v>
      </c>
      <c r="GQ631" s="633" t="str">
        <f t="shared" si="1689"/>
        <v>grey</v>
      </c>
      <c r="GR631" s="633" t="str">
        <f t="shared" si="1689"/>
        <v>grey</v>
      </c>
      <c r="GS631" s="633" t="str">
        <f t="shared" si="1689"/>
        <v>grey</v>
      </c>
      <c r="GT631" s="633" t="str">
        <f t="shared" si="1689"/>
        <v>grey</v>
      </c>
      <c r="GU631" s="633" t="str">
        <f t="shared" si="1689"/>
        <v>grey</v>
      </c>
      <c r="GV631" s="633" t="str">
        <f t="shared" si="1689"/>
        <v>grey</v>
      </c>
      <c r="GW631" s="633" t="str">
        <f t="shared" si="1689"/>
        <v>grey</v>
      </c>
      <c r="GX631" s="633" t="str">
        <f t="shared" si="1689"/>
        <v>grey</v>
      </c>
      <c r="GY631" s="633" t="str">
        <f t="shared" si="1689"/>
        <v>grey</v>
      </c>
      <c r="GZ631" s="633" t="str">
        <f t="shared" si="1689"/>
        <v>grey</v>
      </c>
      <c r="HA631" s="633" t="str">
        <f t="shared" si="1689"/>
        <v>grey</v>
      </c>
      <c r="HB631" s="633" t="str">
        <f t="shared" si="1689"/>
        <v>grey</v>
      </c>
      <c r="HC631" s="633" t="str">
        <f t="shared" si="1689"/>
        <v>grey</v>
      </c>
      <c r="HD631" s="633" t="str">
        <f t="shared" si="1689"/>
        <v>grey</v>
      </c>
      <c r="HE631" s="633" t="str">
        <f t="shared" si="1689"/>
        <v>grey</v>
      </c>
      <c r="HF631" s="633" t="str">
        <f t="shared" si="1689"/>
        <v>grey</v>
      </c>
      <c r="HG631" s="633" t="str">
        <f t="shared" si="1689"/>
        <v>grey</v>
      </c>
      <c r="HH631" s="633" t="str">
        <f t="shared" si="1689"/>
        <v>grey</v>
      </c>
      <c r="HI631" s="633" t="str">
        <f t="shared" si="1689"/>
        <v>grey</v>
      </c>
      <c r="HJ631" s="633" t="str">
        <f t="shared" si="1689"/>
        <v>grey</v>
      </c>
      <c r="HK631" s="633" t="str">
        <f t="shared" si="1689"/>
        <v>grey</v>
      </c>
      <c r="HL631" s="633" t="str">
        <f t="shared" si="1689"/>
        <v>grey</v>
      </c>
      <c r="HM631" s="633" t="str">
        <f t="shared" si="1689"/>
        <v>grey</v>
      </c>
      <c r="HN631" s="633" t="str">
        <f t="shared" si="1689"/>
        <v>grey</v>
      </c>
      <c r="HO631" s="633" t="str">
        <f t="shared" si="1689"/>
        <v>grey</v>
      </c>
      <c r="HP631" s="633" t="str">
        <f t="shared" si="1689"/>
        <v>grey</v>
      </c>
      <c r="HQ631" s="633" t="str">
        <f t="shared" si="1689"/>
        <v>grey</v>
      </c>
      <c r="HR631" s="633" t="str">
        <f t="shared" si="1689"/>
        <v>grey</v>
      </c>
      <c r="HS631" s="1162" t="str">
        <f t="shared" ref="HS631" si="1690">IF($GG631="grey","grey",IF(BC631="","",IF(COUNTIF($CV$6:$CV$7,BC631)&gt;0,"","red")))</f>
        <v>grey</v>
      </c>
      <c r="HT631" s="1151" t="str">
        <f t="shared" ref="HT631:HU631" si="1691">IF($GG631="grey","grey","")</f>
        <v>grey</v>
      </c>
      <c r="HU631" s="1160" t="str">
        <f t="shared" si="1691"/>
        <v>grey</v>
      </c>
    </row>
    <row r="632" spans="2:229">
      <c r="B632" s="1184" t="s">
        <v>1318</v>
      </c>
      <c r="C632" s="1185"/>
      <c r="D632" s="1182" t="s">
        <v>1318</v>
      </c>
      <c r="E632" s="1183"/>
      <c r="F632" s="1184" t="s">
        <v>1318</v>
      </c>
      <c r="G632" s="1185"/>
      <c r="H632" s="1182" t="s">
        <v>1318</v>
      </c>
      <c r="I632" s="1183"/>
      <c r="J632" s="1184" t="s">
        <v>1318</v>
      </c>
      <c r="K632" s="1185"/>
      <c r="L632" s="1182" t="s">
        <v>1318</v>
      </c>
      <c r="M632" s="1183"/>
      <c r="O632" s="1152"/>
      <c r="P632" s="1152"/>
      <c r="Q632" s="1161"/>
      <c r="R632" s="1152"/>
      <c r="S632" s="635" t="s">
        <v>643</v>
      </c>
      <c r="T632" s="635" t="s">
        <v>643</v>
      </c>
      <c r="U632" s="635" t="s">
        <v>643</v>
      </c>
      <c r="V632" s="635" t="s">
        <v>643</v>
      </c>
      <c r="W632" s="635" t="s">
        <v>643</v>
      </c>
      <c r="X632" s="635" t="s">
        <v>643</v>
      </c>
      <c r="Y632" s="635" t="s">
        <v>643</v>
      </c>
      <c r="Z632" s="635" t="s">
        <v>643</v>
      </c>
      <c r="AA632" s="635" t="s">
        <v>643</v>
      </c>
      <c r="AB632" s="635" t="s">
        <v>643</v>
      </c>
      <c r="AC632" s="635" t="s">
        <v>643</v>
      </c>
      <c r="AD632" s="635" t="s">
        <v>643</v>
      </c>
      <c r="AE632" s="635" t="s">
        <v>643</v>
      </c>
      <c r="AF632" s="635" t="s">
        <v>643</v>
      </c>
      <c r="AG632" s="635" t="s">
        <v>643</v>
      </c>
      <c r="AH632" s="635" t="s">
        <v>643</v>
      </c>
      <c r="AI632" s="635" t="s">
        <v>643</v>
      </c>
      <c r="AJ632" s="635" t="s">
        <v>643</v>
      </c>
      <c r="AK632" s="635" t="s">
        <v>643</v>
      </c>
      <c r="AL632" s="635" t="s">
        <v>643</v>
      </c>
      <c r="AM632" s="635" t="s">
        <v>643</v>
      </c>
      <c r="AN632" s="635" t="s">
        <v>643</v>
      </c>
      <c r="AO632" s="635" t="s">
        <v>643</v>
      </c>
      <c r="AP632" s="635" t="s">
        <v>643</v>
      </c>
      <c r="AQ632" s="635" t="s">
        <v>643</v>
      </c>
      <c r="AR632" s="635" t="s">
        <v>643</v>
      </c>
      <c r="AS632" s="635" t="s">
        <v>643</v>
      </c>
      <c r="AT632" s="635" t="s">
        <v>643</v>
      </c>
      <c r="AU632" s="635" t="s">
        <v>643</v>
      </c>
      <c r="AV632" s="635" t="s">
        <v>643</v>
      </c>
      <c r="AW632" s="635" t="s">
        <v>643</v>
      </c>
      <c r="AX632" s="635" t="s">
        <v>643</v>
      </c>
      <c r="AY632" s="635" t="s">
        <v>643</v>
      </c>
      <c r="AZ632" s="635" t="s">
        <v>643</v>
      </c>
      <c r="BA632" s="635" t="s">
        <v>643</v>
      </c>
      <c r="BB632" s="635" t="s">
        <v>643</v>
      </c>
      <c r="BC632" s="1179"/>
      <c r="BD632" s="1152"/>
      <c r="BE632" s="1181"/>
      <c r="BW632" s="50"/>
      <c r="CH632" s="50"/>
      <c r="CI632" s="50"/>
      <c r="DA632" s="1153" t="str">
        <f>IF(DA628="grey","grey",IF(AND(B629&lt;&gt;$BG$7,B629&lt;&gt;$BG$9,B629&lt;&gt;$BG$13,B629&lt;&gt;$BG$12),"grey",IF(B632="","yellow",IF(COUNTIF($CN$6:$CN$32,B632)&gt;0,"","red"))))</f>
        <v>grey</v>
      </c>
      <c r="DB632" s="1154"/>
      <c r="DC632" s="1153" t="str">
        <f>IF(DC628="grey","grey",IF(AND(D629&lt;&gt;$BG$7,D629&lt;&gt;$BG$9,D629&lt;&gt;$BG$13,D629&lt;&gt;$BG$12),"grey",IF(D632="","yellow",IF(COUNTIF($CN$6:$CN$32,D632)&gt;0,"","red"))))</f>
        <v>grey</v>
      </c>
      <c r="DD632" s="1154"/>
      <c r="DE632" s="1164" t="str">
        <f>IF(DE628="grey","grey",IF(AND(F629&lt;&gt;$BG$7,F629&lt;&gt;$BG$9,F629&lt;&gt;$BG$13,F629&lt;&gt;$BG$12),"grey",IF(F632="","yellow",IF(COUNTIF($CN$6:$CN$32,F632)&gt;0,"","red"))))</f>
        <v>grey</v>
      </c>
      <c r="DF632" s="1165"/>
      <c r="DG632" s="1164" t="str">
        <f>IF(DG628="grey","grey",IF(AND(H629&lt;&gt;$BG$7,H629&lt;&gt;$BG$9,H629&lt;&gt;$BG$13,H629&lt;&gt;$BG$12),"grey",IF(H632="","yellow",IF(COUNTIF($CN$6:$CN$32,H632)&gt;0,"","red"))))</f>
        <v>grey</v>
      </c>
      <c r="DH632" s="1165"/>
      <c r="DI632" s="1164" t="str">
        <f>IF(DI628="grey","grey",IF(AND(J629&lt;&gt;$BG$7,J629&lt;&gt;$BG$9,J629&lt;&gt;$BG$13,J629&lt;&gt;$BG$12),"grey",IF(J632="","yellow",IF(COUNTIF($CN$6:$CN$32,J632)&gt;0,"","red"))))</f>
        <v>grey</v>
      </c>
      <c r="DJ632" s="1165"/>
      <c r="DK632" s="1164" t="str">
        <f>IF(DK628="grey","grey",IF(AND(L629&lt;&gt;$BG$7,L629&lt;&gt;$BG$9,L629&lt;&gt;$BG$13,L629&lt;&gt;$BG$12),"grey",IF(L632="","yellow",IF(COUNTIF($CN$6:$CN$32,L632)&gt;0,"","red"))))</f>
        <v>grey</v>
      </c>
      <c r="DL632" s="1165"/>
      <c r="DM632" s="22" t="str">
        <f>IFERROR(INDEX(内線情報!$BL$5:$BL$41,MATCH(R632,内線情報!$AI$5:$AI$43,0),1),"")</f>
        <v/>
      </c>
      <c r="DS632" s="1141"/>
      <c r="DV632" s="1153"/>
      <c r="DW632" s="1154"/>
      <c r="DX632" s="1153"/>
      <c r="DY632" s="1154"/>
      <c r="DZ632" s="1153"/>
      <c r="EA632" s="1154"/>
      <c r="EB632" s="1153"/>
      <c r="EC632" s="1154"/>
      <c r="ED632" s="1153"/>
      <c r="EE632" s="1154"/>
      <c r="EF632" s="1153"/>
      <c r="EG632" s="1154"/>
      <c r="ET632" s="1153"/>
      <c r="EU632" s="1154"/>
      <c r="EV632" s="1153"/>
      <c r="EW632" s="1154"/>
      <c r="EX632" s="1153"/>
      <c r="EY632" s="1154"/>
      <c r="EZ632" s="1153"/>
      <c r="FA632" s="1154"/>
      <c r="FB632" s="1153"/>
      <c r="FC632" s="1154"/>
      <c r="FD632" s="1153"/>
      <c r="FE632" s="1154"/>
      <c r="FF632" s="411"/>
      <c r="FG632" s="411"/>
      <c r="FH632" s="411"/>
      <c r="FI632" s="411"/>
      <c r="FJ632" s="411"/>
      <c r="FK632" s="411"/>
      <c r="FL632" s="411"/>
      <c r="FM632" s="411"/>
      <c r="FN632" s="411"/>
      <c r="FO632" s="411"/>
      <c r="FP632" s="411"/>
      <c r="FQ632" s="411"/>
      <c r="FR632" s="1153"/>
      <c r="FS632" s="1154"/>
      <c r="FT632" s="1153"/>
      <c r="FU632" s="1154"/>
      <c r="FV632" s="1153"/>
      <c r="FW632" s="1154"/>
      <c r="FX632" s="1153"/>
      <c r="FY632" s="1154"/>
      <c r="FZ632" s="1153"/>
      <c r="GA632" s="1154"/>
      <c r="GB632" s="1153"/>
      <c r="GC632" s="1154"/>
      <c r="GE632" s="1152"/>
      <c r="GF632" s="1152"/>
      <c r="GG632" s="1161"/>
      <c r="GH632" s="1152"/>
      <c r="GI632" s="633" t="str">
        <f t="shared" ref="GI632:HR632" si="1692">IF(GI614="grey","grey",IF($GG631="grey","grey",IF(S632="","yellow",IF(COUNTIF($CW$6:$CW$7,S632)&gt;0,"","red"))))</f>
        <v>grey</v>
      </c>
      <c r="GJ632" s="633" t="str">
        <f t="shared" si="1692"/>
        <v>grey</v>
      </c>
      <c r="GK632" s="633" t="str">
        <f t="shared" si="1692"/>
        <v>grey</v>
      </c>
      <c r="GL632" s="633" t="str">
        <f t="shared" si="1692"/>
        <v>grey</v>
      </c>
      <c r="GM632" s="633" t="str">
        <f t="shared" si="1692"/>
        <v>grey</v>
      </c>
      <c r="GN632" s="633" t="str">
        <f t="shared" si="1692"/>
        <v>grey</v>
      </c>
      <c r="GO632" s="633" t="str">
        <f t="shared" si="1692"/>
        <v>grey</v>
      </c>
      <c r="GP632" s="633" t="str">
        <f t="shared" si="1692"/>
        <v>grey</v>
      </c>
      <c r="GQ632" s="633" t="str">
        <f t="shared" si="1692"/>
        <v>grey</v>
      </c>
      <c r="GR632" s="633" t="str">
        <f t="shared" si="1692"/>
        <v>grey</v>
      </c>
      <c r="GS632" s="633" t="str">
        <f t="shared" si="1692"/>
        <v>grey</v>
      </c>
      <c r="GT632" s="633" t="str">
        <f t="shared" si="1692"/>
        <v>grey</v>
      </c>
      <c r="GU632" s="633" t="str">
        <f t="shared" si="1692"/>
        <v>grey</v>
      </c>
      <c r="GV632" s="633" t="str">
        <f t="shared" si="1692"/>
        <v>grey</v>
      </c>
      <c r="GW632" s="633" t="str">
        <f t="shared" si="1692"/>
        <v>grey</v>
      </c>
      <c r="GX632" s="633" t="str">
        <f t="shared" si="1692"/>
        <v>grey</v>
      </c>
      <c r="GY632" s="633" t="str">
        <f t="shared" si="1692"/>
        <v>grey</v>
      </c>
      <c r="GZ632" s="633" t="str">
        <f t="shared" si="1692"/>
        <v>grey</v>
      </c>
      <c r="HA632" s="633" t="str">
        <f t="shared" si="1692"/>
        <v>grey</v>
      </c>
      <c r="HB632" s="633" t="str">
        <f t="shared" si="1692"/>
        <v>grey</v>
      </c>
      <c r="HC632" s="633" t="str">
        <f t="shared" si="1692"/>
        <v>grey</v>
      </c>
      <c r="HD632" s="633" t="str">
        <f t="shared" si="1692"/>
        <v>grey</v>
      </c>
      <c r="HE632" s="633" t="str">
        <f t="shared" si="1692"/>
        <v>grey</v>
      </c>
      <c r="HF632" s="633" t="str">
        <f t="shared" si="1692"/>
        <v>grey</v>
      </c>
      <c r="HG632" s="633" t="str">
        <f t="shared" si="1692"/>
        <v>grey</v>
      </c>
      <c r="HH632" s="633" t="str">
        <f t="shared" si="1692"/>
        <v>grey</v>
      </c>
      <c r="HI632" s="633" t="str">
        <f t="shared" si="1692"/>
        <v>grey</v>
      </c>
      <c r="HJ632" s="633" t="str">
        <f t="shared" si="1692"/>
        <v>grey</v>
      </c>
      <c r="HK632" s="633" t="str">
        <f t="shared" si="1692"/>
        <v>grey</v>
      </c>
      <c r="HL632" s="633" t="str">
        <f t="shared" si="1692"/>
        <v>grey</v>
      </c>
      <c r="HM632" s="633" t="str">
        <f t="shared" si="1692"/>
        <v>grey</v>
      </c>
      <c r="HN632" s="633" t="str">
        <f t="shared" si="1692"/>
        <v>grey</v>
      </c>
      <c r="HO632" s="633" t="str">
        <f t="shared" si="1692"/>
        <v>grey</v>
      </c>
      <c r="HP632" s="633" t="str">
        <f t="shared" si="1692"/>
        <v>grey</v>
      </c>
      <c r="HQ632" s="633" t="str">
        <f t="shared" si="1692"/>
        <v>grey</v>
      </c>
      <c r="HR632" s="633" t="str">
        <f t="shared" si="1692"/>
        <v>grey</v>
      </c>
      <c r="HS632" s="1163"/>
      <c r="HT632" s="1152"/>
      <c r="HU632" s="1161"/>
    </row>
    <row r="633" spans="2:229">
      <c r="B633" s="1186" t="s">
        <v>309</v>
      </c>
      <c r="C633" s="1187"/>
      <c r="D633" s="1186" t="s">
        <v>310</v>
      </c>
      <c r="E633" s="1187"/>
      <c r="F633" s="1186" t="s">
        <v>311</v>
      </c>
      <c r="G633" s="1187"/>
      <c r="H633" s="1186" t="s">
        <v>312</v>
      </c>
      <c r="I633" s="1187"/>
      <c r="J633" s="1186" t="s">
        <v>313</v>
      </c>
      <c r="K633" s="1187"/>
      <c r="L633" s="1186" t="s">
        <v>314</v>
      </c>
      <c r="M633" s="1187"/>
      <c r="O633" s="1151">
        <v>9</v>
      </c>
      <c r="P633" s="1151" t="str">
        <f>IFERROR(INDEX(内線情報!$C$5:$C$54,MATCH($Q633,内線情報!$B$5:$B$54,0)),"")&amp;""</f>
        <v/>
      </c>
      <c r="Q633" s="1160"/>
      <c r="R633" s="1151" t="str">
        <f>IFERROR(INDEX(内線情報!$D$5:$D$54,MATCH($Q633,内線情報!$B$5:$B$54,0)),"")&amp;""</f>
        <v/>
      </c>
      <c r="S633" s="634" t="s">
        <v>643</v>
      </c>
      <c r="T633" s="634" t="s">
        <v>643</v>
      </c>
      <c r="U633" s="634" t="s">
        <v>643</v>
      </c>
      <c r="V633" s="634" t="s">
        <v>643</v>
      </c>
      <c r="W633" s="634" t="s">
        <v>643</v>
      </c>
      <c r="X633" s="634" t="s">
        <v>643</v>
      </c>
      <c r="Y633" s="634" t="s">
        <v>643</v>
      </c>
      <c r="Z633" s="634" t="s">
        <v>643</v>
      </c>
      <c r="AA633" s="634" t="s">
        <v>643</v>
      </c>
      <c r="AB633" s="634" t="s">
        <v>643</v>
      </c>
      <c r="AC633" s="634" t="s">
        <v>643</v>
      </c>
      <c r="AD633" s="634" t="s">
        <v>643</v>
      </c>
      <c r="AE633" s="634" t="s">
        <v>643</v>
      </c>
      <c r="AF633" s="634" t="s">
        <v>643</v>
      </c>
      <c r="AG633" s="634" t="s">
        <v>643</v>
      </c>
      <c r="AH633" s="634" t="s">
        <v>643</v>
      </c>
      <c r="AI633" s="634" t="s">
        <v>643</v>
      </c>
      <c r="AJ633" s="634" t="s">
        <v>643</v>
      </c>
      <c r="AK633" s="634" t="s">
        <v>643</v>
      </c>
      <c r="AL633" s="634" t="s">
        <v>643</v>
      </c>
      <c r="AM633" s="634" t="s">
        <v>643</v>
      </c>
      <c r="AN633" s="634" t="s">
        <v>643</v>
      </c>
      <c r="AO633" s="634" t="s">
        <v>643</v>
      </c>
      <c r="AP633" s="634" t="s">
        <v>643</v>
      </c>
      <c r="AQ633" s="634" t="s">
        <v>643</v>
      </c>
      <c r="AR633" s="634" t="s">
        <v>643</v>
      </c>
      <c r="AS633" s="634" t="s">
        <v>643</v>
      </c>
      <c r="AT633" s="634" t="s">
        <v>643</v>
      </c>
      <c r="AU633" s="634" t="s">
        <v>643</v>
      </c>
      <c r="AV633" s="634" t="s">
        <v>643</v>
      </c>
      <c r="AW633" s="634" t="s">
        <v>643</v>
      </c>
      <c r="AX633" s="634" t="s">
        <v>643</v>
      </c>
      <c r="AY633" s="634" t="s">
        <v>643</v>
      </c>
      <c r="AZ633" s="634" t="s">
        <v>643</v>
      </c>
      <c r="BA633" s="634" t="s">
        <v>643</v>
      </c>
      <c r="BB633" s="634" t="s">
        <v>643</v>
      </c>
      <c r="BC633" s="1178" t="s">
        <v>643</v>
      </c>
      <c r="BD633" s="1151" t="str">
        <f>IFERROR(IF(Q633="","",IF(ISBLANK(INDEX(内線情報!$G$5:$G$54,Q633)),1,DS633)),"")&amp;""</f>
        <v/>
      </c>
      <c r="BE633" s="1180"/>
      <c r="BQ633" s="52"/>
      <c r="BS633" s="52"/>
      <c r="BU633" s="52"/>
      <c r="BV633" s="50"/>
      <c r="BW633" s="52"/>
      <c r="BY633" s="52"/>
      <c r="CA633" s="52"/>
      <c r="CC633" s="52"/>
      <c r="CE633" s="52"/>
      <c r="CG633" s="52"/>
      <c r="CH633" s="50"/>
      <c r="CI633" s="52"/>
      <c r="CK633" s="52"/>
      <c r="CM633" s="52"/>
      <c r="DA633" s="1166" t="str">
        <f>IFERROR(IF(COUNT(Q617:Q642)&gt;0,IF($DN616&lt;36,"grey",B633),"grey"),B633)</f>
        <v>grey</v>
      </c>
      <c r="DB633" s="1167"/>
      <c r="DC633" s="1166" t="str">
        <f>IFERROR(IF(COUNT(Q617:Q642)&gt;0,IF($DN616&lt;36,"grey",D633),"grey"),D633)</f>
        <v>grey</v>
      </c>
      <c r="DD633" s="1167"/>
      <c r="DE633" s="1166" t="str">
        <f>IFERROR(IF(COUNT(Q617:Q642)&gt;0,IF($DN616&lt;36,"grey",F633),"grey"),F633)</f>
        <v>grey</v>
      </c>
      <c r="DF633" s="1167"/>
      <c r="DG633" s="1166" t="str">
        <f>IFERROR(IF(COUNT(Q617:Q642)&gt;0,IF($DN616&lt;36,"grey",H633),"grey"),H633)</f>
        <v>grey</v>
      </c>
      <c r="DH633" s="1167"/>
      <c r="DI633" s="1166" t="str">
        <f>IFERROR(IF(COUNT(Q617:Q642)&gt;0,IF($DN616&lt;36,"grey",J633),"grey"),J633)</f>
        <v>grey</v>
      </c>
      <c r="DJ633" s="1167"/>
      <c r="DK633" s="1166" t="str">
        <f>IFERROR(IF(COUNT(Q617:Q642)&gt;0,IF($DN616&lt;36,"grey",L633),"grey"),L633)</f>
        <v>grey</v>
      </c>
      <c r="DL633" s="1167"/>
      <c r="DM633" s="22" t="str">
        <f>IFERROR(INDEX(内線情報!$BL$5:$BL$41,MATCH(R633,内線情報!$AI$5:$AI$43,0),1),"")</f>
        <v/>
      </c>
      <c r="DS633" s="1141" t="e">
        <f>INDEX(内線情報!$G$5:$G$54,MATCH(Q633,DK,0))</f>
        <v>#N/A</v>
      </c>
      <c r="DV633" s="1166"/>
      <c r="DW633" s="1167"/>
      <c r="DX633" s="1166"/>
      <c r="DY633" s="1167"/>
      <c r="DZ633" s="1166"/>
      <c r="EA633" s="1167"/>
      <c r="EB633" s="1166"/>
      <c r="EC633" s="1167"/>
      <c r="ED633" s="1166"/>
      <c r="EE633" s="1167"/>
      <c r="EF633" s="1166"/>
      <c r="EG633" s="1167"/>
      <c r="ET633" s="1166"/>
      <c r="EU633" s="1167"/>
      <c r="EV633" s="1166"/>
      <c r="EW633" s="1167"/>
      <c r="EX633" s="1166"/>
      <c r="EY633" s="1167"/>
      <c r="EZ633" s="1166"/>
      <c r="FA633" s="1167"/>
      <c r="FB633" s="1166"/>
      <c r="FC633" s="1167"/>
      <c r="FD633" s="1166"/>
      <c r="FE633" s="1167"/>
      <c r="FF633" s="420"/>
      <c r="FG633" s="420"/>
      <c r="FH633" s="420"/>
      <c r="FI633" s="420"/>
      <c r="FJ633" s="420"/>
      <c r="FK633" s="420"/>
      <c r="FL633" s="420"/>
      <c r="FM633" s="420"/>
      <c r="FN633" s="420"/>
      <c r="FO633" s="420"/>
      <c r="FP633" s="420"/>
      <c r="FQ633" s="420"/>
      <c r="FR633" s="1166"/>
      <c r="FS633" s="1167"/>
      <c r="FT633" s="1166"/>
      <c r="FU633" s="1167"/>
      <c r="FV633" s="1166"/>
      <c r="FW633" s="1167"/>
      <c r="FX633" s="1166"/>
      <c r="FY633" s="1167"/>
      <c r="FZ633" s="1166"/>
      <c r="GA633" s="1167"/>
      <c r="GB633" s="1166"/>
      <c r="GC633" s="1167"/>
      <c r="GE633" s="1151" t="str">
        <f>IF($GF633="grey","grey","")</f>
        <v>grey</v>
      </c>
      <c r="GF633" s="1151" t="str">
        <f>IF($GG633="grey","grey","")</f>
        <v>grey</v>
      </c>
      <c r="GG633" s="1160" t="str">
        <f>IF(Q633="","grey",IF(COUNTIF(Q:Q,Q633)&gt;1,"red",IF(COUNTIF(_DK,Q633)&gt;0,"","red")))</f>
        <v>grey</v>
      </c>
      <c r="GH633" s="1151" t="str">
        <f>IF($GF633="grey","grey","")</f>
        <v>grey</v>
      </c>
      <c r="GI633" s="633" t="str">
        <f t="shared" ref="GI633:HR633" si="1693">IF(GI614="grey","grey",IF($GG633="grey","grey",IF(S633="","yellow",IF(COUNTIF($CT$6:$CT$21,S633)&gt;0,"","red"))))</f>
        <v>grey</v>
      </c>
      <c r="GJ633" s="633" t="str">
        <f t="shared" si="1693"/>
        <v>grey</v>
      </c>
      <c r="GK633" s="633" t="str">
        <f t="shared" si="1693"/>
        <v>grey</v>
      </c>
      <c r="GL633" s="633" t="str">
        <f t="shared" si="1693"/>
        <v>grey</v>
      </c>
      <c r="GM633" s="633" t="str">
        <f t="shared" si="1693"/>
        <v>grey</v>
      </c>
      <c r="GN633" s="633" t="str">
        <f t="shared" si="1693"/>
        <v>grey</v>
      </c>
      <c r="GO633" s="633" t="str">
        <f t="shared" si="1693"/>
        <v>grey</v>
      </c>
      <c r="GP633" s="633" t="str">
        <f t="shared" si="1693"/>
        <v>grey</v>
      </c>
      <c r="GQ633" s="633" t="str">
        <f t="shared" si="1693"/>
        <v>grey</v>
      </c>
      <c r="GR633" s="633" t="str">
        <f t="shared" si="1693"/>
        <v>grey</v>
      </c>
      <c r="GS633" s="633" t="str">
        <f t="shared" si="1693"/>
        <v>grey</v>
      </c>
      <c r="GT633" s="633" t="str">
        <f t="shared" si="1693"/>
        <v>grey</v>
      </c>
      <c r="GU633" s="633" t="str">
        <f t="shared" si="1693"/>
        <v>grey</v>
      </c>
      <c r="GV633" s="633" t="str">
        <f t="shared" si="1693"/>
        <v>grey</v>
      </c>
      <c r="GW633" s="633" t="str">
        <f t="shared" si="1693"/>
        <v>grey</v>
      </c>
      <c r="GX633" s="633" t="str">
        <f t="shared" si="1693"/>
        <v>grey</v>
      </c>
      <c r="GY633" s="633" t="str">
        <f t="shared" si="1693"/>
        <v>grey</v>
      </c>
      <c r="GZ633" s="633" t="str">
        <f t="shared" si="1693"/>
        <v>grey</v>
      </c>
      <c r="HA633" s="633" t="str">
        <f t="shared" si="1693"/>
        <v>grey</v>
      </c>
      <c r="HB633" s="633" t="str">
        <f t="shared" si="1693"/>
        <v>grey</v>
      </c>
      <c r="HC633" s="633" t="str">
        <f t="shared" si="1693"/>
        <v>grey</v>
      </c>
      <c r="HD633" s="633" t="str">
        <f t="shared" si="1693"/>
        <v>grey</v>
      </c>
      <c r="HE633" s="633" t="str">
        <f t="shared" si="1693"/>
        <v>grey</v>
      </c>
      <c r="HF633" s="633" t="str">
        <f t="shared" si="1693"/>
        <v>grey</v>
      </c>
      <c r="HG633" s="633" t="str">
        <f t="shared" si="1693"/>
        <v>grey</v>
      </c>
      <c r="HH633" s="633" t="str">
        <f t="shared" si="1693"/>
        <v>grey</v>
      </c>
      <c r="HI633" s="633" t="str">
        <f t="shared" si="1693"/>
        <v>grey</v>
      </c>
      <c r="HJ633" s="633" t="str">
        <f t="shared" si="1693"/>
        <v>grey</v>
      </c>
      <c r="HK633" s="633" t="str">
        <f t="shared" si="1693"/>
        <v>grey</v>
      </c>
      <c r="HL633" s="633" t="str">
        <f t="shared" si="1693"/>
        <v>grey</v>
      </c>
      <c r="HM633" s="633" t="str">
        <f t="shared" si="1693"/>
        <v>grey</v>
      </c>
      <c r="HN633" s="633" t="str">
        <f t="shared" si="1693"/>
        <v>grey</v>
      </c>
      <c r="HO633" s="633" t="str">
        <f t="shared" si="1693"/>
        <v>grey</v>
      </c>
      <c r="HP633" s="633" t="str">
        <f t="shared" si="1693"/>
        <v>grey</v>
      </c>
      <c r="HQ633" s="633" t="str">
        <f t="shared" si="1693"/>
        <v>grey</v>
      </c>
      <c r="HR633" s="633" t="str">
        <f t="shared" si="1693"/>
        <v>grey</v>
      </c>
      <c r="HS633" s="1162" t="str">
        <f t="shared" ref="HS633" si="1694">IF($GG633="grey","grey",IF(BC633="","",IF(COUNTIF($CV$6:$CV$7,BC633)&gt;0,"","red")))</f>
        <v>grey</v>
      </c>
      <c r="HT633" s="1151" t="str">
        <f t="shared" ref="HT633:HU633" si="1695">IF($GG633="grey","grey","")</f>
        <v>grey</v>
      </c>
      <c r="HU633" s="1160" t="str">
        <f t="shared" si="1695"/>
        <v>grey</v>
      </c>
    </row>
    <row r="634" spans="2:229">
      <c r="B634" s="34" t="s">
        <v>57</v>
      </c>
      <c r="C634" s="35"/>
      <c r="D634" s="34" t="s">
        <v>57</v>
      </c>
      <c r="E634" s="35"/>
      <c r="F634" s="34" t="s">
        <v>57</v>
      </c>
      <c r="G634" s="35"/>
      <c r="H634" s="34" t="s">
        <v>57</v>
      </c>
      <c r="I634" s="35"/>
      <c r="J634" s="34" t="s">
        <v>57</v>
      </c>
      <c r="K634" s="35"/>
      <c r="L634" s="34" t="s">
        <v>57</v>
      </c>
      <c r="M634" s="35"/>
      <c r="O634" s="1152"/>
      <c r="P634" s="1152"/>
      <c r="Q634" s="1161"/>
      <c r="R634" s="1152"/>
      <c r="S634" s="635" t="s">
        <v>643</v>
      </c>
      <c r="T634" s="635" t="s">
        <v>643</v>
      </c>
      <c r="U634" s="635" t="s">
        <v>643</v>
      </c>
      <c r="V634" s="635" t="s">
        <v>643</v>
      </c>
      <c r="W634" s="635" t="s">
        <v>643</v>
      </c>
      <c r="X634" s="635" t="s">
        <v>643</v>
      </c>
      <c r="Y634" s="635" t="s">
        <v>643</v>
      </c>
      <c r="Z634" s="635" t="s">
        <v>643</v>
      </c>
      <c r="AA634" s="635" t="s">
        <v>643</v>
      </c>
      <c r="AB634" s="635" t="s">
        <v>643</v>
      </c>
      <c r="AC634" s="635" t="s">
        <v>643</v>
      </c>
      <c r="AD634" s="635" t="s">
        <v>643</v>
      </c>
      <c r="AE634" s="635" t="s">
        <v>643</v>
      </c>
      <c r="AF634" s="635" t="s">
        <v>643</v>
      </c>
      <c r="AG634" s="635" t="s">
        <v>643</v>
      </c>
      <c r="AH634" s="635" t="s">
        <v>643</v>
      </c>
      <c r="AI634" s="635" t="s">
        <v>643</v>
      </c>
      <c r="AJ634" s="635" t="s">
        <v>643</v>
      </c>
      <c r="AK634" s="635" t="s">
        <v>643</v>
      </c>
      <c r="AL634" s="635" t="s">
        <v>643</v>
      </c>
      <c r="AM634" s="635" t="s">
        <v>643</v>
      </c>
      <c r="AN634" s="635" t="s">
        <v>643</v>
      </c>
      <c r="AO634" s="635" t="s">
        <v>643</v>
      </c>
      <c r="AP634" s="635" t="s">
        <v>643</v>
      </c>
      <c r="AQ634" s="635" t="s">
        <v>643</v>
      </c>
      <c r="AR634" s="635" t="s">
        <v>643</v>
      </c>
      <c r="AS634" s="635" t="s">
        <v>643</v>
      </c>
      <c r="AT634" s="635" t="s">
        <v>643</v>
      </c>
      <c r="AU634" s="635" t="s">
        <v>643</v>
      </c>
      <c r="AV634" s="635" t="s">
        <v>643</v>
      </c>
      <c r="AW634" s="635" t="s">
        <v>643</v>
      </c>
      <c r="AX634" s="635" t="s">
        <v>643</v>
      </c>
      <c r="AY634" s="635" t="s">
        <v>643</v>
      </c>
      <c r="AZ634" s="635" t="s">
        <v>643</v>
      </c>
      <c r="BA634" s="635" t="s">
        <v>643</v>
      </c>
      <c r="BB634" s="635" t="s">
        <v>643</v>
      </c>
      <c r="BC634" s="1179"/>
      <c r="BD634" s="1152"/>
      <c r="BE634" s="1181"/>
      <c r="BU634" s="50"/>
      <c r="BV634" s="50"/>
      <c r="BW634" s="50"/>
      <c r="CG634" s="50"/>
      <c r="CH634" s="50"/>
      <c r="CI634" s="50"/>
      <c r="DA634" s="34" t="str">
        <f>IF(DA633="grey","grey",IF(B634="","yellow",IF(COUNTIF($BG$6:$BG$39,B634)&gt;0,"","red")))</f>
        <v>grey</v>
      </c>
      <c r="DB634" s="35" t="str">
        <f ca="1">IF(DA633="grey","grey",IFERROR(IF(COUNTIF(INDIRECT(B634),SUBSTITUTE(C634,"*","~")),EU634,"red"),IF(AND(C634&lt;&gt;$BG$7,C634&lt;&gt;$BG$8,C634&lt;&gt;$BG$9,C634&lt;&gt;$BG$10,C634&lt;&gt;$BG$11,C634&lt;&gt;$BG$12,C634&lt;&gt;$BG$13),"grey",EU634)))</f>
        <v>grey</v>
      </c>
      <c r="DC634" s="34" t="str">
        <f>IF(DC633="grey","grey",IF(D634="","yellow",IF(COUNTIF($BG$6:$BG$39,D634)&gt;0,"","red")))</f>
        <v>grey</v>
      </c>
      <c r="DD634" s="35" t="str">
        <f ca="1">IF(DC633="grey","grey",IFERROR(IF(COUNTIF(INDIRECT(D634),SUBSTITUTE(E634,"*","~")),EW634,"red"),IF(AND(E634&lt;&gt;$BG$7,E634&lt;&gt;$BG$8,E634&lt;&gt;$BG$9,E634&lt;&gt;$BG$10,E634&lt;&gt;$BG$11,E634&lt;&gt;$BG$12,E634&lt;&gt;$BG$13),"grey",EW634)))</f>
        <v>grey</v>
      </c>
      <c r="DE634" s="34" t="str">
        <f>IF(DE633="grey","grey",IF(F634="","yellow",IF(COUNTIF($BG$6:$BG$39,F634)&gt;0,"","red")))</f>
        <v>grey</v>
      </c>
      <c r="DF634" s="35" t="str">
        <f ca="1">IF(DE633="grey","grey",IFERROR(IF(COUNTIF(INDIRECT(F634),SUBSTITUTE(G634,"*","~")),EY634,"red"),IF(AND(G634&lt;&gt;$BG$7,G634&lt;&gt;$BG$8,G634&lt;&gt;$BG$9,G634&lt;&gt;$BG$10,G634&lt;&gt;$BG$11,G634&lt;&gt;$BG$12,G634&lt;&gt;$BG$13),"grey",EY634)))</f>
        <v>grey</v>
      </c>
      <c r="DG634" s="34" t="str">
        <f>IF(DG633="grey","grey",IF(H634="","yellow",IF(COUNTIF($BG$6:$BG$39,H634)&gt;0,"","red")))</f>
        <v>grey</v>
      </c>
      <c r="DH634" s="35" t="str">
        <f ca="1">IF(DG633="grey","grey",IFERROR(IF(COUNTIF(INDIRECT(H634),SUBSTITUTE(I634,"*","~")),FA634,"red"),IF(AND(I634&lt;&gt;$BG$7,I634&lt;&gt;$BG$8,I634&lt;&gt;$BG$9,I634&lt;&gt;$BG$10,I634&lt;&gt;$BG$11,I634&lt;&gt;$BG$12,I634&lt;&gt;$BG$13),"grey",FA634)))</f>
        <v>grey</v>
      </c>
      <c r="DI634" s="34" t="str">
        <f>IF(DI633="grey","grey",IF(J634="","yellow",IF(COUNTIF($BG$6:$BG$39,J634)&gt;0,"","red")))</f>
        <v>grey</v>
      </c>
      <c r="DJ634" s="35" t="str">
        <f ca="1">IF(DI633="grey","grey",IFERROR(IF(COUNTIF(INDIRECT(J634),SUBSTITUTE(K634,"*","~")),FC634,"red"),IF(AND(K634&lt;&gt;$BG$7,K634&lt;&gt;$BG$8,K634&lt;&gt;$BG$9,K634&lt;&gt;$BG$10,K634&lt;&gt;$BG$11,K634&lt;&gt;$BG$12,K634&lt;&gt;$BG$13),"grey",FC634)))</f>
        <v>grey</v>
      </c>
      <c r="DK634" s="34" t="str">
        <f>IF(DK633="grey","grey",IF(L634="","yellow",IF(COUNTIF($BG$6:$BG$39,L634)&gt;0,"","red")))</f>
        <v>grey</v>
      </c>
      <c r="DL634" s="35" t="str">
        <f ca="1">IF(DK633="grey","grey",IFERROR(IF(COUNTIF(INDIRECT(L634),SUBSTITUTE(M634,"*","~")),FE634,"red"),IF(AND(M634&lt;&gt;$BG$7,M634&lt;&gt;$BG$8,M634&lt;&gt;$BG$9,M634&lt;&gt;$BG$10,M634&lt;&gt;$BG$11,M634&lt;&gt;$BG$12,M634&lt;&gt;$BG$13),"grey",FE634)))</f>
        <v>grey</v>
      </c>
      <c r="DM634" s="22" t="str">
        <f>IFERROR(INDEX(内線情報!$BL$5:$BL$41,MATCH(R634,内線情報!$AI$5:$AI$43,0),1),"")</f>
        <v/>
      </c>
      <c r="DS634" s="1141"/>
      <c r="DV634" s="34" t="str">
        <f>CONCATENATE(B634,C634)</f>
        <v>未使用</v>
      </c>
      <c r="DW634" s="35"/>
      <c r="DX634" s="34" t="str">
        <f>CONCATENATE(D634,E634)</f>
        <v>未使用</v>
      </c>
      <c r="DY634" s="35"/>
      <c r="DZ634" s="34" t="str">
        <f>CONCATENATE(F634,G634)</f>
        <v>未使用</v>
      </c>
      <c r="EA634" s="35"/>
      <c r="EB634" s="34" t="str">
        <f>CONCATENATE(H634,I634)</f>
        <v>未使用</v>
      </c>
      <c r="EC634" s="35"/>
      <c r="ED634" s="34" t="str">
        <f>CONCATENATE(J634,K634)</f>
        <v>未使用</v>
      </c>
      <c r="EE634" s="35"/>
      <c r="EF634" s="34" t="str">
        <f>CONCATENATE(L634,M634)</f>
        <v>未使用</v>
      </c>
      <c r="EG634" s="35"/>
      <c r="EH634" s="22">
        <f>COUNTIF($DV$6:$EG$34,DV634)</f>
        <v>18</v>
      </c>
      <c r="EJ634" s="22">
        <f>COUNTIF($DV$6:$EG$34,DX634)</f>
        <v>18</v>
      </c>
      <c r="EL634" s="22">
        <f>COUNTIF($DV$6:$EG$34,DZ634)</f>
        <v>18</v>
      </c>
      <c r="EN634" s="22">
        <f>COUNTIF($DV$6:$EG$34,EB634)</f>
        <v>18</v>
      </c>
      <c r="EP634" s="22">
        <f>COUNTIF($DV$6:$EG$34,ED634)</f>
        <v>18</v>
      </c>
      <c r="ER634" s="22">
        <f>COUNTIF($DV$6:$EG$34,EF634)</f>
        <v>18</v>
      </c>
      <c r="ET634" s="34" t="str">
        <f>IF(DV634="未使用","",IF(EH634&lt;2,"","red"))</f>
        <v/>
      </c>
      <c r="EU634" s="35" t="str">
        <f>IF(B634="ボックスキー","",IF(C634="","red",FS634))</f>
        <v>red</v>
      </c>
      <c r="EV634" s="34" t="str">
        <f>IF(DX634="未使用","",IF(EJ634&lt;2,"","red"))</f>
        <v/>
      </c>
      <c r="EW634" s="35" t="str">
        <f>IF(D634="ボックスキー","",IF(E634="","red",FU634))</f>
        <v>red</v>
      </c>
      <c r="EX634" s="34" t="str">
        <f>IF(DZ634="未使用","",IF(EL634&lt;2,"","red"))</f>
        <v/>
      </c>
      <c r="EY634" s="35" t="str">
        <f>IF(F634="ボックスキー","",IF(G634="","red",FW634))</f>
        <v>red</v>
      </c>
      <c r="EZ634" s="34" t="str">
        <f>IF(EB634="未使用","",IF(EN634&lt;2,"","red"))</f>
        <v/>
      </c>
      <c r="FA634" s="35" t="str">
        <f>IF(H634="ボックスキー","",IF(I634="","red",FY634))</f>
        <v>red</v>
      </c>
      <c r="FB634" s="34" t="str">
        <f>IF(ED634="未使用","",IF(EP634&lt;2,"","red"))</f>
        <v/>
      </c>
      <c r="FC634" s="35" t="str">
        <f>IF(J634="ボックスキー","",IF(K634="","red",GA634))</f>
        <v>red</v>
      </c>
      <c r="FD634" s="34" t="str">
        <f>IF(EF634="未使用","",IF(ER634&lt;2,"","red"))</f>
        <v/>
      </c>
      <c r="FE634" s="35" t="str">
        <f>IF(L634="ボックスキー","",IF(M634="","red",GC634))</f>
        <v>red</v>
      </c>
      <c r="FF634" s="419"/>
      <c r="FG634" s="419"/>
      <c r="FH634" s="419"/>
      <c r="FI634" s="419"/>
      <c r="FJ634" s="419"/>
      <c r="FK634" s="419"/>
      <c r="FL634" s="419"/>
      <c r="FM634" s="419"/>
      <c r="FN634" s="419"/>
      <c r="FO634" s="419"/>
      <c r="FP634" s="419"/>
      <c r="FQ634" s="419"/>
      <c r="FR634" s="34"/>
      <c r="FS634" s="35" t="str">
        <f>IF(B634=$FG$6,INDEX($FG$7:$FG$18,C634),IF(B634=$FH$6,INDEX($FH$7:$FH$12,C634),IF(B634=$FI$6,INDEX($FI$7:$FI$18,C634),IF(B634=$FJ$6,INDEX($FJ$7:$FJ$56,C634),"none"))))</f>
        <v>none</v>
      </c>
      <c r="FT634" s="34"/>
      <c r="FU634" s="35" t="str">
        <f>IF(D634=$FG$6,INDEX($FG$7:$FG$18,E634),IF(D634=$FH$6,INDEX($FH$7:$FH$12,E634),IF(D634=$FI$6,INDEX($FI$7:$FI$18,E634),IF(D634=$FJ$6,INDEX($FJ$7:$FJ$56,E634),"none"))))</f>
        <v>none</v>
      </c>
      <c r="FV634" s="34"/>
      <c r="FW634" s="35" t="str">
        <f>IF(F634=$FG$6,INDEX($FG$7:$FG$18,G634),IF(F634=$FH$6,INDEX($FH$7:$FH$12,G634),IF(F634=$FI$6,INDEX($FI$7:$FI$18,G634),IF(F634=$FJ$6,INDEX($FJ$7:$FJ$56,G634),"none"))))</f>
        <v>none</v>
      </c>
      <c r="FX634" s="34"/>
      <c r="FY634" s="35" t="str">
        <f>IF(H634=$FG$6,INDEX($FG$7:$FG$18,I634),IF(H634=$FH$6,INDEX($FH$7:$FH$12,I634),IF(H634=$FI$6,INDEX($FI$7:$FI$18,I634),IF(H634=$FJ$6,INDEX($FJ$7:$FJ$56,I634),"none"))))</f>
        <v>none</v>
      </c>
      <c r="FZ634" s="34"/>
      <c r="GA634" s="35" t="str">
        <f>IF(J634=$FG$6,INDEX($FG$7:$FG$18,K634),IF(J634=$FH$6,INDEX($FH$7:$FH$12,K634),IF(J634=$FI$6,INDEX($FI$7:$FI$18,K634),IF(J634=$FJ$6,INDEX($FJ$7:$FJ$56,K634),"none"))))</f>
        <v>none</v>
      </c>
      <c r="GB634" s="34"/>
      <c r="GC634" s="35" t="str">
        <f>IF(L634=$FG$6,INDEX($FG$7:$FG$18,M634),IF(L634=$FH$6,INDEX($FH$7:$FH$12,M634),IF(L634=$FI$6,INDEX($FI$7:$FI$18,M634),IF(L634=$FJ$6,INDEX($FJ$7:$FJ$56,M634),"none"))))</f>
        <v>none</v>
      </c>
      <c r="GE634" s="1152"/>
      <c r="GF634" s="1152"/>
      <c r="GG634" s="1161"/>
      <c r="GH634" s="1152"/>
      <c r="GI634" s="633" t="str">
        <f t="shared" ref="GI634:HR634" si="1696">IF(GI614="grey","grey",IF($GG633="grey","grey",IF(S634="","yellow",IF(COUNTIF($CW$6:$CW$7,S634)&gt;0,"","red"))))</f>
        <v>grey</v>
      </c>
      <c r="GJ634" s="633" t="str">
        <f t="shared" si="1696"/>
        <v>grey</v>
      </c>
      <c r="GK634" s="633" t="str">
        <f t="shared" si="1696"/>
        <v>grey</v>
      </c>
      <c r="GL634" s="633" t="str">
        <f t="shared" si="1696"/>
        <v>grey</v>
      </c>
      <c r="GM634" s="633" t="str">
        <f t="shared" si="1696"/>
        <v>grey</v>
      </c>
      <c r="GN634" s="633" t="str">
        <f t="shared" si="1696"/>
        <v>grey</v>
      </c>
      <c r="GO634" s="633" t="str">
        <f t="shared" si="1696"/>
        <v>grey</v>
      </c>
      <c r="GP634" s="633" t="str">
        <f t="shared" si="1696"/>
        <v>grey</v>
      </c>
      <c r="GQ634" s="633" t="str">
        <f t="shared" si="1696"/>
        <v>grey</v>
      </c>
      <c r="GR634" s="633" t="str">
        <f t="shared" si="1696"/>
        <v>grey</v>
      </c>
      <c r="GS634" s="633" t="str">
        <f t="shared" si="1696"/>
        <v>grey</v>
      </c>
      <c r="GT634" s="633" t="str">
        <f t="shared" si="1696"/>
        <v>grey</v>
      </c>
      <c r="GU634" s="633" t="str">
        <f t="shared" si="1696"/>
        <v>grey</v>
      </c>
      <c r="GV634" s="633" t="str">
        <f t="shared" si="1696"/>
        <v>grey</v>
      </c>
      <c r="GW634" s="633" t="str">
        <f t="shared" si="1696"/>
        <v>grey</v>
      </c>
      <c r="GX634" s="633" t="str">
        <f t="shared" si="1696"/>
        <v>grey</v>
      </c>
      <c r="GY634" s="633" t="str">
        <f t="shared" si="1696"/>
        <v>grey</v>
      </c>
      <c r="GZ634" s="633" t="str">
        <f t="shared" si="1696"/>
        <v>grey</v>
      </c>
      <c r="HA634" s="633" t="str">
        <f t="shared" si="1696"/>
        <v>grey</v>
      </c>
      <c r="HB634" s="633" t="str">
        <f t="shared" si="1696"/>
        <v>grey</v>
      </c>
      <c r="HC634" s="633" t="str">
        <f t="shared" si="1696"/>
        <v>grey</v>
      </c>
      <c r="HD634" s="633" t="str">
        <f t="shared" si="1696"/>
        <v>grey</v>
      </c>
      <c r="HE634" s="633" t="str">
        <f t="shared" si="1696"/>
        <v>grey</v>
      </c>
      <c r="HF634" s="633" t="str">
        <f t="shared" si="1696"/>
        <v>grey</v>
      </c>
      <c r="HG634" s="633" t="str">
        <f t="shared" si="1696"/>
        <v>grey</v>
      </c>
      <c r="HH634" s="633" t="str">
        <f t="shared" si="1696"/>
        <v>grey</v>
      </c>
      <c r="HI634" s="633" t="str">
        <f t="shared" si="1696"/>
        <v>grey</v>
      </c>
      <c r="HJ634" s="633" t="str">
        <f t="shared" si="1696"/>
        <v>grey</v>
      </c>
      <c r="HK634" s="633" t="str">
        <f t="shared" si="1696"/>
        <v>grey</v>
      </c>
      <c r="HL634" s="633" t="str">
        <f t="shared" si="1696"/>
        <v>grey</v>
      </c>
      <c r="HM634" s="633" t="str">
        <f t="shared" si="1696"/>
        <v>grey</v>
      </c>
      <c r="HN634" s="633" t="str">
        <f t="shared" si="1696"/>
        <v>grey</v>
      </c>
      <c r="HO634" s="633" t="str">
        <f t="shared" si="1696"/>
        <v>grey</v>
      </c>
      <c r="HP634" s="633" t="str">
        <f t="shared" si="1696"/>
        <v>grey</v>
      </c>
      <c r="HQ634" s="633" t="str">
        <f t="shared" si="1696"/>
        <v>grey</v>
      </c>
      <c r="HR634" s="633" t="str">
        <f t="shared" si="1696"/>
        <v>grey</v>
      </c>
      <c r="HS634" s="1163"/>
      <c r="HT634" s="1152"/>
      <c r="HU634" s="1161"/>
    </row>
    <row r="635" spans="2:229">
      <c r="B635" s="1175" t="str">
        <f>IFERROR(INDEX($DV:$DV,ROW()),"")&amp;""</f>
        <v/>
      </c>
      <c r="C635" s="1176"/>
      <c r="D635" s="1177" t="str">
        <f>IFERROR(INDEX($DX:$DX,ROW()),"")&amp;""</f>
        <v/>
      </c>
      <c r="E635" s="1176"/>
      <c r="F635" s="1175" t="str">
        <f>IFERROR(INDEX($DZ:$DZ,ROW()),"")&amp;""</f>
        <v/>
      </c>
      <c r="G635" s="1176"/>
      <c r="H635" s="1175" t="str">
        <f>IFERROR(INDEX($EB:$EB,ROW()),"")&amp;""</f>
        <v/>
      </c>
      <c r="I635" s="1176"/>
      <c r="J635" s="1175" t="str">
        <f>IFERROR(INDEX($ED:$ED,ROW()),"")&amp;""</f>
        <v/>
      </c>
      <c r="K635" s="1176"/>
      <c r="L635" s="1175" t="str">
        <f>IFERROR(INDEX($EF:$EF,ROW()),"")&amp;""</f>
        <v/>
      </c>
      <c r="M635" s="1176"/>
      <c r="O635" s="1151">
        <v>10</v>
      </c>
      <c r="P635" s="1151" t="str">
        <f>IFERROR(INDEX(内線情報!$C$5:$C$54,MATCH($Q635,内線情報!$B$5:$B$54,0)),"")&amp;""</f>
        <v/>
      </c>
      <c r="Q635" s="1160"/>
      <c r="R635" s="1151" t="str">
        <f>IFERROR(INDEX(内線情報!$D$5:$D$54,MATCH($Q635,内線情報!$B$5:$B$54,0)),"")&amp;""</f>
        <v/>
      </c>
      <c r="S635" s="634" t="s">
        <v>643</v>
      </c>
      <c r="T635" s="634" t="s">
        <v>643</v>
      </c>
      <c r="U635" s="634" t="s">
        <v>643</v>
      </c>
      <c r="V635" s="634" t="s">
        <v>643</v>
      </c>
      <c r="W635" s="634" t="s">
        <v>643</v>
      </c>
      <c r="X635" s="634" t="s">
        <v>643</v>
      </c>
      <c r="Y635" s="634" t="s">
        <v>643</v>
      </c>
      <c r="Z635" s="634" t="s">
        <v>643</v>
      </c>
      <c r="AA635" s="634" t="s">
        <v>643</v>
      </c>
      <c r="AB635" s="634" t="s">
        <v>643</v>
      </c>
      <c r="AC635" s="634" t="s">
        <v>643</v>
      </c>
      <c r="AD635" s="634" t="s">
        <v>643</v>
      </c>
      <c r="AE635" s="634" t="s">
        <v>643</v>
      </c>
      <c r="AF635" s="634" t="s">
        <v>643</v>
      </c>
      <c r="AG635" s="634" t="s">
        <v>643</v>
      </c>
      <c r="AH635" s="634" t="s">
        <v>643</v>
      </c>
      <c r="AI635" s="634" t="s">
        <v>643</v>
      </c>
      <c r="AJ635" s="634" t="s">
        <v>643</v>
      </c>
      <c r="AK635" s="634" t="s">
        <v>643</v>
      </c>
      <c r="AL635" s="634" t="s">
        <v>643</v>
      </c>
      <c r="AM635" s="634" t="s">
        <v>643</v>
      </c>
      <c r="AN635" s="634" t="s">
        <v>643</v>
      </c>
      <c r="AO635" s="634" t="s">
        <v>643</v>
      </c>
      <c r="AP635" s="634" t="s">
        <v>643</v>
      </c>
      <c r="AQ635" s="634" t="s">
        <v>643</v>
      </c>
      <c r="AR635" s="634" t="s">
        <v>643</v>
      </c>
      <c r="AS635" s="634" t="s">
        <v>643</v>
      </c>
      <c r="AT635" s="634" t="s">
        <v>643</v>
      </c>
      <c r="AU635" s="634" t="s">
        <v>643</v>
      </c>
      <c r="AV635" s="634" t="s">
        <v>643</v>
      </c>
      <c r="AW635" s="634" t="s">
        <v>643</v>
      </c>
      <c r="AX635" s="634" t="s">
        <v>643</v>
      </c>
      <c r="AY635" s="634" t="s">
        <v>643</v>
      </c>
      <c r="AZ635" s="634" t="s">
        <v>643</v>
      </c>
      <c r="BA635" s="634" t="s">
        <v>643</v>
      </c>
      <c r="BB635" s="634" t="s">
        <v>643</v>
      </c>
      <c r="BC635" s="1178" t="s">
        <v>643</v>
      </c>
      <c r="BD635" s="1151" t="str">
        <f>IFERROR(IF(Q635="","",IF(ISBLANK(INDEX(内線情報!$G$5:$G$54,Q635)),1,DS635)),"")&amp;""</f>
        <v/>
      </c>
      <c r="BE635" s="1180"/>
      <c r="BP635" s="50" t="e">
        <f>INDEX(番号!$CA$5:$CB$44,C634,2)</f>
        <v>#VALUE!</v>
      </c>
      <c r="BQ635" s="50" t="str">
        <f>IF(C634="","",IF(BP635="",INDEX(番号!$CA$44:$CB633,C634,2),BP635))</f>
        <v/>
      </c>
      <c r="BR635" s="50" t="e">
        <f>INDEX(番号!$CC$5:$CE$52,C634,3)</f>
        <v>#VALUE!</v>
      </c>
      <c r="BS635" s="50" t="str">
        <f>IF(C634="","",IF(BR635="0",INDEX(番号!$CC$5:$CE$52,C634,2),BR635))&amp;""</f>
        <v/>
      </c>
      <c r="BT635" s="50" t="e">
        <f>INDEX(番号!$CA$5:$CB$44,E634,2)</f>
        <v>#VALUE!</v>
      </c>
      <c r="BU635" s="50" t="str">
        <f>IF(E634="","",IF(BT635="",INDEX(番号!$CA$44:$CB633,E634,2),BT635))&amp;""</f>
        <v/>
      </c>
      <c r="BV635" s="50" t="e">
        <f>INDEX(番号!$CC$5:$CE$52,E634,3)</f>
        <v>#VALUE!</v>
      </c>
      <c r="BW635" s="50" t="str">
        <f>IF(E634="","",IF(BV635="0",INDEX(番号!$CC$5:$CE$52,E634,2),BV635))&amp;""</f>
        <v/>
      </c>
      <c r="BX635" s="50" t="e">
        <f>INDEX(番号!$CA$5:$CB$44,G634,2)</f>
        <v>#VALUE!</v>
      </c>
      <c r="BY635" s="50" t="str">
        <f>IF(G634="","",IF(BX635="",INDEX(番号!$CA$44:$CB633,G634,2),BX635))&amp;""</f>
        <v/>
      </c>
      <c r="BZ635" s="50" t="e">
        <f>INDEX(番号!$CC$5:$CE$52,G634,3)</f>
        <v>#VALUE!</v>
      </c>
      <c r="CA635" s="50" t="str">
        <f>IF(G634="","",IF(BZ635="0",INDEX(番号!$CC$5:$CE$52,G634,2),BZ635))&amp;""</f>
        <v/>
      </c>
      <c r="CB635" s="50" t="e">
        <f>INDEX(番号!$CA$5:$CB$44,I634,2)</f>
        <v>#VALUE!</v>
      </c>
      <c r="CC635" s="50" t="str">
        <f>IF(I634="","",IF(CB635="",INDEX(番号!$CA$44:$CB633,I634,2),CB635))&amp;""</f>
        <v/>
      </c>
      <c r="CD635" s="50" t="e">
        <f>INDEX(番号!$CC$5:$CE$52,I634,3)</f>
        <v>#VALUE!</v>
      </c>
      <c r="CE635" s="50" t="str">
        <f>IF(I634="","",IF(CD635="0",INDEX(番号!$CC$5:$CE$52,I634,2),CD635))&amp;""</f>
        <v/>
      </c>
      <c r="CF635" s="50" t="e">
        <f>INDEX(番号!$CA$5:$CB$44,K634,2)</f>
        <v>#VALUE!</v>
      </c>
      <c r="CG635" s="50" t="str">
        <f>IF(K634="","",IF(CF635="",INDEX(番号!$CA$5:$CB$44,K634,1),CF635))&amp;""</f>
        <v/>
      </c>
      <c r="CH635" s="50" t="e">
        <f>INDEX(番号!$CC$5:$CE$52,K634,3)</f>
        <v>#VALUE!</v>
      </c>
      <c r="CI635" s="50" t="str">
        <f>IF(K634="","",IF(CH635="0",INDEX(番号!$CC$5:$CE$52,K634,2),CH635))&amp;""</f>
        <v/>
      </c>
      <c r="CJ635" s="50" t="e">
        <f>INDEX(番号!$CA$5:$CB$44,M634,2)</f>
        <v>#VALUE!</v>
      </c>
      <c r="CK635" s="50" t="str">
        <f>IF(M634="","",IF(CJ635="",INDEX(番号!$CA$5:$CB$44,M634,1),CJ635))&amp;""</f>
        <v/>
      </c>
      <c r="CL635" s="50" t="e">
        <f>INDEX(番号!$CC$5:$CE$52,M634,3)</f>
        <v>#VALUE!</v>
      </c>
      <c r="CM635" s="50" t="str">
        <f>IF(M634="","",IF(CL635="0",INDEX(番号!$CC$5:$CE$52,M634,2),CL635))&amp;""</f>
        <v/>
      </c>
      <c r="DA635" s="1153" t="str">
        <f>IF(DA633="grey","grey","")</f>
        <v>grey</v>
      </c>
      <c r="DB635" s="1154"/>
      <c r="DC635" s="1153" t="str">
        <f>IF(DC633="grey","grey","")</f>
        <v>grey</v>
      </c>
      <c r="DD635" s="1154"/>
      <c r="DE635" s="1153" t="str">
        <f>IF(DE633="grey","grey","")</f>
        <v>grey</v>
      </c>
      <c r="DF635" s="1154"/>
      <c r="DG635" s="1153" t="str">
        <f>IF(DG633="grey","grey","")</f>
        <v>grey</v>
      </c>
      <c r="DH635" s="1154"/>
      <c r="DI635" s="1153" t="str">
        <f>IF(DI633="grey","grey","")</f>
        <v>grey</v>
      </c>
      <c r="DJ635" s="1154"/>
      <c r="DK635" s="1153" t="str">
        <f>IF(DK633="grey","grey","")</f>
        <v>grey</v>
      </c>
      <c r="DL635" s="1154"/>
      <c r="DM635" s="22" t="str">
        <f>IFERROR(INDEX(内線情報!$BL$5:$BL$41,MATCH(R635,内線情報!$AI$5:$AI$43,0),1),"")</f>
        <v/>
      </c>
      <c r="DS635" s="1141" t="e">
        <f>INDEX(内線情報!$G$5:$G$54,MATCH(Q635,DK,0))</f>
        <v>#N/A</v>
      </c>
      <c r="DV635" s="1153" t="str">
        <f>IF(B634="DK",BQ635,IF(B634="NK",BS635,""))</f>
        <v/>
      </c>
      <c r="DW635" s="1154"/>
      <c r="DX635" s="1155" t="str">
        <f>IF(D634="DK",BU635,IF(D634="NK",BW635,""))</f>
        <v/>
      </c>
      <c r="DY635" s="1156"/>
      <c r="DZ635" s="1155" t="str">
        <f>IF(F634="DK",BY635,IF(F634="NK",CA635,""))</f>
        <v/>
      </c>
      <c r="EA635" s="1156"/>
      <c r="EB635" s="1155" t="str">
        <f>IF(H634="DK",CC635,IF(H634="NK",CE635,""))</f>
        <v/>
      </c>
      <c r="EC635" s="1156"/>
      <c r="ED635" s="1155" t="str">
        <f>IF(J634="DK",CG635,IF(J634="NK",CI635,""))</f>
        <v/>
      </c>
      <c r="EE635" s="1156"/>
      <c r="EF635" s="1155" t="str">
        <f>IF(L634="DK",CK635,IF(L634="NK",CM635,""))</f>
        <v/>
      </c>
      <c r="EG635" s="1156"/>
      <c r="ET635" s="1153"/>
      <c r="EU635" s="1154"/>
      <c r="EV635" s="1153"/>
      <c r="EW635" s="1154"/>
      <c r="EX635" s="1153"/>
      <c r="EY635" s="1154"/>
      <c r="EZ635" s="1153"/>
      <c r="FA635" s="1154"/>
      <c r="FB635" s="1153"/>
      <c r="FC635" s="1154"/>
      <c r="FD635" s="1153"/>
      <c r="FE635" s="1154"/>
      <c r="FF635" s="411"/>
      <c r="FG635" s="411"/>
      <c r="FH635" s="411"/>
      <c r="FI635" s="411"/>
      <c r="FJ635" s="411"/>
      <c r="FK635" s="411"/>
      <c r="FL635" s="411"/>
      <c r="FM635" s="411"/>
      <c r="FN635" s="411"/>
      <c r="FO635" s="411"/>
      <c r="FP635" s="411"/>
      <c r="FQ635" s="411"/>
      <c r="FR635" s="1153"/>
      <c r="FS635" s="1154"/>
      <c r="FT635" s="1153"/>
      <c r="FU635" s="1154"/>
      <c r="FV635" s="1153"/>
      <c r="FW635" s="1154"/>
      <c r="FX635" s="1153"/>
      <c r="FY635" s="1154"/>
      <c r="FZ635" s="1153"/>
      <c r="GA635" s="1154"/>
      <c r="GB635" s="1153"/>
      <c r="GC635" s="1154"/>
      <c r="GE635" s="1151" t="str">
        <f>IF($GF635="grey","grey","")</f>
        <v>grey</v>
      </c>
      <c r="GF635" s="1151" t="str">
        <f>IF($GG635="grey","grey","")</f>
        <v>grey</v>
      </c>
      <c r="GG635" s="1160" t="str">
        <f>IF(Q635="","grey",IF(COUNTIF(Q:Q,Q635)&gt;1,"red",IF(COUNTIF(_DK,Q635)&gt;0,"","red")))</f>
        <v>grey</v>
      </c>
      <c r="GH635" s="1151" t="str">
        <f>IF($GF635="grey","grey","")</f>
        <v>grey</v>
      </c>
      <c r="GI635" s="633" t="str">
        <f t="shared" ref="GI635:HR635" si="1697">IF(GI614="grey","grey",IF($GG635="grey","grey",IF(S635="","yellow",IF(COUNTIF($CT$6:$CT$21,S635)&gt;0,"","red"))))</f>
        <v>grey</v>
      </c>
      <c r="GJ635" s="633" t="str">
        <f t="shared" si="1697"/>
        <v>grey</v>
      </c>
      <c r="GK635" s="633" t="str">
        <f t="shared" si="1697"/>
        <v>grey</v>
      </c>
      <c r="GL635" s="633" t="str">
        <f t="shared" si="1697"/>
        <v>grey</v>
      </c>
      <c r="GM635" s="633" t="str">
        <f t="shared" si="1697"/>
        <v>grey</v>
      </c>
      <c r="GN635" s="633" t="str">
        <f t="shared" si="1697"/>
        <v>grey</v>
      </c>
      <c r="GO635" s="633" t="str">
        <f t="shared" si="1697"/>
        <v>grey</v>
      </c>
      <c r="GP635" s="633" t="str">
        <f t="shared" si="1697"/>
        <v>grey</v>
      </c>
      <c r="GQ635" s="633" t="str">
        <f t="shared" si="1697"/>
        <v>grey</v>
      </c>
      <c r="GR635" s="633" t="str">
        <f t="shared" si="1697"/>
        <v>grey</v>
      </c>
      <c r="GS635" s="633" t="str">
        <f t="shared" si="1697"/>
        <v>grey</v>
      </c>
      <c r="GT635" s="633" t="str">
        <f t="shared" si="1697"/>
        <v>grey</v>
      </c>
      <c r="GU635" s="633" t="str">
        <f t="shared" si="1697"/>
        <v>grey</v>
      </c>
      <c r="GV635" s="633" t="str">
        <f t="shared" si="1697"/>
        <v>grey</v>
      </c>
      <c r="GW635" s="633" t="str">
        <f t="shared" si="1697"/>
        <v>grey</v>
      </c>
      <c r="GX635" s="633" t="str">
        <f t="shared" si="1697"/>
        <v>grey</v>
      </c>
      <c r="GY635" s="633" t="str">
        <f t="shared" si="1697"/>
        <v>grey</v>
      </c>
      <c r="GZ635" s="633" t="str">
        <f t="shared" si="1697"/>
        <v>grey</v>
      </c>
      <c r="HA635" s="633" t="str">
        <f t="shared" si="1697"/>
        <v>grey</v>
      </c>
      <c r="HB635" s="633" t="str">
        <f t="shared" si="1697"/>
        <v>grey</v>
      </c>
      <c r="HC635" s="633" t="str">
        <f t="shared" si="1697"/>
        <v>grey</v>
      </c>
      <c r="HD635" s="633" t="str">
        <f t="shared" si="1697"/>
        <v>grey</v>
      </c>
      <c r="HE635" s="633" t="str">
        <f t="shared" si="1697"/>
        <v>grey</v>
      </c>
      <c r="HF635" s="633" t="str">
        <f t="shared" si="1697"/>
        <v>grey</v>
      </c>
      <c r="HG635" s="633" t="str">
        <f t="shared" si="1697"/>
        <v>grey</v>
      </c>
      <c r="HH635" s="633" t="str">
        <f t="shared" si="1697"/>
        <v>grey</v>
      </c>
      <c r="HI635" s="633" t="str">
        <f t="shared" si="1697"/>
        <v>grey</v>
      </c>
      <c r="HJ635" s="633" t="str">
        <f t="shared" si="1697"/>
        <v>grey</v>
      </c>
      <c r="HK635" s="633" t="str">
        <f t="shared" si="1697"/>
        <v>grey</v>
      </c>
      <c r="HL635" s="633" t="str">
        <f t="shared" si="1697"/>
        <v>grey</v>
      </c>
      <c r="HM635" s="633" t="str">
        <f t="shared" si="1697"/>
        <v>grey</v>
      </c>
      <c r="HN635" s="633" t="str">
        <f t="shared" si="1697"/>
        <v>grey</v>
      </c>
      <c r="HO635" s="633" t="str">
        <f t="shared" si="1697"/>
        <v>grey</v>
      </c>
      <c r="HP635" s="633" t="str">
        <f t="shared" si="1697"/>
        <v>grey</v>
      </c>
      <c r="HQ635" s="633" t="str">
        <f t="shared" si="1697"/>
        <v>grey</v>
      </c>
      <c r="HR635" s="633" t="str">
        <f t="shared" si="1697"/>
        <v>grey</v>
      </c>
      <c r="HS635" s="1162" t="str">
        <f t="shared" ref="HS635" si="1698">IF($GG635="grey","grey",IF(BC635="","",IF(COUNTIF($CV$6:$CV$7,BC635)&gt;0,"","red")))</f>
        <v>grey</v>
      </c>
      <c r="HT635" s="1151" t="str">
        <f t="shared" ref="HT635:HU635" si="1699">IF($GG635="grey","grey","")</f>
        <v>grey</v>
      </c>
      <c r="HU635" s="1160" t="str">
        <f t="shared" si="1699"/>
        <v>grey</v>
      </c>
    </row>
    <row r="636" spans="2:229">
      <c r="B636" s="1175" t="str">
        <f>IFERROR(INDEX($DV:$DV,ROW()),"")&amp;""</f>
        <v/>
      </c>
      <c r="C636" s="1176"/>
      <c r="D636" s="1177" t="str">
        <f>IFERROR(INDEX($DX:$DX,ROW()),"")&amp;""</f>
        <v/>
      </c>
      <c r="E636" s="1176"/>
      <c r="F636" s="1175" t="str">
        <f>IFERROR(INDEX($DZ:$DZ,ROW()),"")&amp;""</f>
        <v/>
      </c>
      <c r="G636" s="1176"/>
      <c r="H636" s="1175" t="str">
        <f>IFERROR(INDEX($EB:$EB,ROW()),"")&amp;""</f>
        <v/>
      </c>
      <c r="I636" s="1176"/>
      <c r="J636" s="1175" t="str">
        <f>IFERROR(INDEX($ED:$ED,ROW()),"")&amp;""</f>
        <v/>
      </c>
      <c r="K636" s="1176"/>
      <c r="L636" s="1175" t="str">
        <f>IFERROR(INDEX($EF:$EF,ROW()),"")&amp;""</f>
        <v/>
      </c>
      <c r="M636" s="1176"/>
      <c r="O636" s="1152"/>
      <c r="P636" s="1152"/>
      <c r="Q636" s="1161"/>
      <c r="R636" s="1152"/>
      <c r="S636" s="635" t="s">
        <v>643</v>
      </c>
      <c r="T636" s="635" t="s">
        <v>643</v>
      </c>
      <c r="U636" s="635" t="s">
        <v>643</v>
      </c>
      <c r="V636" s="635" t="s">
        <v>643</v>
      </c>
      <c r="W636" s="635" t="s">
        <v>643</v>
      </c>
      <c r="X636" s="635" t="s">
        <v>643</v>
      </c>
      <c r="Y636" s="635" t="s">
        <v>643</v>
      </c>
      <c r="Z636" s="635" t="s">
        <v>643</v>
      </c>
      <c r="AA636" s="635" t="s">
        <v>643</v>
      </c>
      <c r="AB636" s="635" t="s">
        <v>643</v>
      </c>
      <c r="AC636" s="635" t="s">
        <v>643</v>
      </c>
      <c r="AD636" s="635" t="s">
        <v>643</v>
      </c>
      <c r="AE636" s="635" t="s">
        <v>643</v>
      </c>
      <c r="AF636" s="635" t="s">
        <v>643</v>
      </c>
      <c r="AG636" s="635" t="s">
        <v>643</v>
      </c>
      <c r="AH636" s="635" t="s">
        <v>643</v>
      </c>
      <c r="AI636" s="635" t="s">
        <v>643</v>
      </c>
      <c r="AJ636" s="635" t="s">
        <v>643</v>
      </c>
      <c r="AK636" s="635" t="s">
        <v>643</v>
      </c>
      <c r="AL636" s="635" t="s">
        <v>643</v>
      </c>
      <c r="AM636" s="635" t="s">
        <v>643</v>
      </c>
      <c r="AN636" s="635" t="s">
        <v>643</v>
      </c>
      <c r="AO636" s="635" t="s">
        <v>643</v>
      </c>
      <c r="AP636" s="635" t="s">
        <v>643</v>
      </c>
      <c r="AQ636" s="635" t="s">
        <v>643</v>
      </c>
      <c r="AR636" s="635" t="s">
        <v>643</v>
      </c>
      <c r="AS636" s="635" t="s">
        <v>643</v>
      </c>
      <c r="AT636" s="635" t="s">
        <v>643</v>
      </c>
      <c r="AU636" s="635" t="s">
        <v>643</v>
      </c>
      <c r="AV636" s="635" t="s">
        <v>643</v>
      </c>
      <c r="AW636" s="635" t="s">
        <v>643</v>
      </c>
      <c r="AX636" s="635" t="s">
        <v>643</v>
      </c>
      <c r="AY636" s="635" t="s">
        <v>643</v>
      </c>
      <c r="AZ636" s="635" t="s">
        <v>643</v>
      </c>
      <c r="BA636" s="635" t="s">
        <v>643</v>
      </c>
      <c r="BB636" s="635" t="s">
        <v>643</v>
      </c>
      <c r="BC636" s="1179"/>
      <c r="BD636" s="1152"/>
      <c r="BE636" s="1181"/>
      <c r="BP636" s="50" t="s">
        <v>585</v>
      </c>
      <c r="BQ636" s="50" t="str">
        <f>IF(C634="","",INDEX(外線情報!$K$5:$K$16,C634,1))&amp;""</f>
        <v/>
      </c>
      <c r="BR636" s="50" t="s">
        <v>417</v>
      </c>
      <c r="BS636" s="50" t="str">
        <f>IF(C634="","",INDEX(NK･NKG!$CG$5:$CG$52,C634,1))&amp;""</f>
        <v/>
      </c>
      <c r="BT636" s="50" t="s">
        <v>585</v>
      </c>
      <c r="BU636" s="50" t="str">
        <f>IF(E634="","",INDEX(外線情報!$K$5:$K$16,E634,1))&amp;""</f>
        <v/>
      </c>
      <c r="BV636" s="50" t="s">
        <v>417</v>
      </c>
      <c r="BW636" s="50" t="str">
        <f>IF(E634="","",INDEX(NK･NKG!$CG$5:$CG$52,E634,1))&amp;""</f>
        <v/>
      </c>
      <c r="BX636" s="50" t="s">
        <v>585</v>
      </c>
      <c r="BY636" s="50" t="str">
        <f>IF(G634="","",INDEX(外線情報!$K$5:$K$16,G634,1))&amp;""</f>
        <v/>
      </c>
      <c r="BZ636" s="50" t="s">
        <v>417</v>
      </c>
      <c r="CA636" s="50" t="str">
        <f>IF(G634="","",INDEX(NK･NKG!$CG$5:$CG$52,G634,1))&amp;""</f>
        <v/>
      </c>
      <c r="CB636" s="50" t="s">
        <v>585</v>
      </c>
      <c r="CC636" s="50" t="str">
        <f>IF(I634="","",INDEX(外線情報!$K$5:$K$16,I634,1))&amp;""</f>
        <v/>
      </c>
      <c r="CD636" s="50" t="s">
        <v>417</v>
      </c>
      <c r="CE636" s="50" t="str">
        <f>IF(I634="","",INDEX(NK･NKG!$CG$5:$CG$52,I634,1))&amp;""</f>
        <v/>
      </c>
      <c r="CF636" s="50" t="s">
        <v>585</v>
      </c>
      <c r="CG636" s="50" t="str">
        <f>IF(K634="","",INDEX(外線情報!$K$5:$K$16,K634,1))&amp;""</f>
        <v/>
      </c>
      <c r="CH636" s="50" t="s">
        <v>417</v>
      </c>
      <c r="CI636" s="50" t="str">
        <f>IF(K634="","",INDEX(NK･NKG!$CG$5:$CG$52,K634,1))&amp;""</f>
        <v/>
      </c>
      <c r="CJ636" s="50" t="s">
        <v>585</v>
      </c>
      <c r="CK636" s="50" t="str">
        <f>IF(M634="","",INDEX(外線情報!$K$5:$K$16,M634,1))&amp;""</f>
        <v/>
      </c>
      <c r="CL636" s="50" t="s">
        <v>417</v>
      </c>
      <c r="CM636" s="50" t="str">
        <f>IF(M634="","",INDEX(NK･NKG!$CG$5:$CG$52,M634,1))&amp;""</f>
        <v/>
      </c>
      <c r="DA636" s="1153" t="str">
        <f t="shared" ref="DA636" si="1700">IF(DA633="grey","grey","")</f>
        <v>grey</v>
      </c>
      <c r="DB636" s="1154"/>
      <c r="DC636" s="1153" t="str">
        <f t="shared" ref="DC636" si="1701">IF(DC633="grey","grey","")</f>
        <v>grey</v>
      </c>
      <c r="DD636" s="1154"/>
      <c r="DE636" s="1153" t="str">
        <f t="shared" ref="DE636" si="1702">IF(DE633="grey","grey","")</f>
        <v>grey</v>
      </c>
      <c r="DF636" s="1154"/>
      <c r="DG636" s="1153" t="str">
        <f t="shared" ref="DG636" si="1703">IF(DG633="grey","grey","")</f>
        <v>grey</v>
      </c>
      <c r="DH636" s="1154"/>
      <c r="DI636" s="1153" t="str">
        <f t="shared" ref="DI636" si="1704">IF(DI633="grey","grey","")</f>
        <v>grey</v>
      </c>
      <c r="DJ636" s="1154"/>
      <c r="DK636" s="1153" t="str">
        <f t="shared" ref="DK636" si="1705">IF(DK633="grey","grey","")</f>
        <v>grey</v>
      </c>
      <c r="DL636" s="1154"/>
      <c r="DM636" s="22" t="str">
        <f>IFERROR(INDEX(内線情報!$BL$5:$BL$41,MATCH(R636,内線情報!$AI$5:$AI$43,0),1),"")</f>
        <v/>
      </c>
      <c r="DS636" s="1141"/>
      <c r="DV636" s="1153" t="str">
        <f>IF(B634="IK",BQ636,IF(B634="NK",BS636,""))</f>
        <v/>
      </c>
      <c r="DW636" s="1154"/>
      <c r="DX636" s="1155" t="str">
        <f>IF(D634="IK",BU636,IF(D634="NK",BW636,""))</f>
        <v/>
      </c>
      <c r="DY636" s="1156"/>
      <c r="DZ636" s="1155" t="str">
        <f>IF(F634="IK",BY636,IF(F634="NK",CA636,""))</f>
        <v/>
      </c>
      <c r="EA636" s="1156"/>
      <c r="EB636" s="1155" t="str">
        <f>IF(H634="IK",CC636,IF(H634="NK",CE636,""))</f>
        <v/>
      </c>
      <c r="EC636" s="1156"/>
      <c r="ED636" s="1155" t="str">
        <f>IF(J634="IK",CG636,IF(J634="NK",CI636,""))</f>
        <v/>
      </c>
      <c r="EE636" s="1156"/>
      <c r="EF636" s="1155" t="str">
        <f>IF(L634="IK",CK636,IF(L634="NK",CM636,""))</f>
        <v/>
      </c>
      <c r="EG636" s="1156"/>
      <c r="ET636" s="1153"/>
      <c r="EU636" s="1154"/>
      <c r="EV636" s="1153"/>
      <c r="EW636" s="1154"/>
      <c r="EX636" s="1153"/>
      <c r="EY636" s="1154"/>
      <c r="EZ636" s="1153"/>
      <c r="FA636" s="1154"/>
      <c r="FB636" s="1153"/>
      <c r="FC636" s="1154"/>
      <c r="FD636" s="1153"/>
      <c r="FE636" s="1154"/>
      <c r="FF636" s="411"/>
      <c r="FG636" s="411"/>
      <c r="FH636" s="411"/>
      <c r="FI636" s="411"/>
      <c r="FJ636" s="411"/>
      <c r="FK636" s="411"/>
      <c r="FL636" s="411"/>
      <c r="FM636" s="411"/>
      <c r="FN636" s="411"/>
      <c r="FO636" s="411"/>
      <c r="FP636" s="411"/>
      <c r="FQ636" s="411"/>
      <c r="FR636" s="1153"/>
      <c r="FS636" s="1154"/>
      <c r="FT636" s="1153"/>
      <c r="FU636" s="1154"/>
      <c r="FV636" s="1153"/>
      <c r="FW636" s="1154"/>
      <c r="FX636" s="1153"/>
      <c r="FY636" s="1154"/>
      <c r="FZ636" s="1153"/>
      <c r="GA636" s="1154"/>
      <c r="GB636" s="1153"/>
      <c r="GC636" s="1154"/>
      <c r="GE636" s="1152"/>
      <c r="GF636" s="1152"/>
      <c r="GG636" s="1161"/>
      <c r="GH636" s="1152"/>
      <c r="GI636" s="633" t="str">
        <f t="shared" ref="GI636:HR636" si="1706">IF(GI614="grey","grey",IF($GG635="grey","grey",IF(S636="","yellow",IF(COUNTIF($CW$6:$CW$7,S636)&gt;0,"","red"))))</f>
        <v>grey</v>
      </c>
      <c r="GJ636" s="633" t="str">
        <f t="shared" si="1706"/>
        <v>grey</v>
      </c>
      <c r="GK636" s="633" t="str">
        <f t="shared" si="1706"/>
        <v>grey</v>
      </c>
      <c r="GL636" s="633" t="str">
        <f t="shared" si="1706"/>
        <v>grey</v>
      </c>
      <c r="GM636" s="633" t="str">
        <f t="shared" si="1706"/>
        <v>grey</v>
      </c>
      <c r="GN636" s="633" t="str">
        <f t="shared" si="1706"/>
        <v>grey</v>
      </c>
      <c r="GO636" s="633" t="str">
        <f t="shared" si="1706"/>
        <v>grey</v>
      </c>
      <c r="GP636" s="633" t="str">
        <f t="shared" si="1706"/>
        <v>grey</v>
      </c>
      <c r="GQ636" s="633" t="str">
        <f t="shared" si="1706"/>
        <v>grey</v>
      </c>
      <c r="GR636" s="633" t="str">
        <f t="shared" si="1706"/>
        <v>grey</v>
      </c>
      <c r="GS636" s="633" t="str">
        <f t="shared" si="1706"/>
        <v>grey</v>
      </c>
      <c r="GT636" s="633" t="str">
        <f t="shared" si="1706"/>
        <v>grey</v>
      </c>
      <c r="GU636" s="633" t="str">
        <f t="shared" si="1706"/>
        <v>grey</v>
      </c>
      <c r="GV636" s="633" t="str">
        <f t="shared" si="1706"/>
        <v>grey</v>
      </c>
      <c r="GW636" s="633" t="str">
        <f t="shared" si="1706"/>
        <v>grey</v>
      </c>
      <c r="GX636" s="633" t="str">
        <f t="shared" si="1706"/>
        <v>grey</v>
      </c>
      <c r="GY636" s="633" t="str">
        <f t="shared" si="1706"/>
        <v>grey</v>
      </c>
      <c r="GZ636" s="633" t="str">
        <f t="shared" si="1706"/>
        <v>grey</v>
      </c>
      <c r="HA636" s="633" t="str">
        <f t="shared" si="1706"/>
        <v>grey</v>
      </c>
      <c r="HB636" s="633" t="str">
        <f t="shared" si="1706"/>
        <v>grey</v>
      </c>
      <c r="HC636" s="633" t="str">
        <f t="shared" si="1706"/>
        <v>grey</v>
      </c>
      <c r="HD636" s="633" t="str">
        <f t="shared" si="1706"/>
        <v>grey</v>
      </c>
      <c r="HE636" s="633" t="str">
        <f t="shared" si="1706"/>
        <v>grey</v>
      </c>
      <c r="HF636" s="633" t="str">
        <f t="shared" si="1706"/>
        <v>grey</v>
      </c>
      <c r="HG636" s="633" t="str">
        <f t="shared" si="1706"/>
        <v>grey</v>
      </c>
      <c r="HH636" s="633" t="str">
        <f t="shared" si="1706"/>
        <v>grey</v>
      </c>
      <c r="HI636" s="633" t="str">
        <f t="shared" si="1706"/>
        <v>grey</v>
      </c>
      <c r="HJ636" s="633" t="str">
        <f t="shared" si="1706"/>
        <v>grey</v>
      </c>
      <c r="HK636" s="633" t="str">
        <f t="shared" si="1706"/>
        <v>grey</v>
      </c>
      <c r="HL636" s="633" t="str">
        <f t="shared" si="1706"/>
        <v>grey</v>
      </c>
      <c r="HM636" s="633" t="str">
        <f t="shared" si="1706"/>
        <v>grey</v>
      </c>
      <c r="HN636" s="633" t="str">
        <f t="shared" si="1706"/>
        <v>grey</v>
      </c>
      <c r="HO636" s="633" t="str">
        <f t="shared" si="1706"/>
        <v>grey</v>
      </c>
      <c r="HP636" s="633" t="str">
        <f t="shared" si="1706"/>
        <v>grey</v>
      </c>
      <c r="HQ636" s="633" t="str">
        <f t="shared" si="1706"/>
        <v>grey</v>
      </c>
      <c r="HR636" s="633" t="str">
        <f t="shared" si="1706"/>
        <v>grey</v>
      </c>
      <c r="HS636" s="1163"/>
      <c r="HT636" s="1152"/>
      <c r="HU636" s="1161"/>
    </row>
    <row r="637" spans="2:229">
      <c r="B637" s="1184" t="s">
        <v>1318</v>
      </c>
      <c r="C637" s="1185"/>
      <c r="D637" s="1182" t="s">
        <v>1318</v>
      </c>
      <c r="E637" s="1183"/>
      <c r="F637" s="1184" t="s">
        <v>1318</v>
      </c>
      <c r="G637" s="1185"/>
      <c r="H637" s="1182" t="s">
        <v>1318</v>
      </c>
      <c r="I637" s="1183"/>
      <c r="J637" s="1184" t="s">
        <v>1318</v>
      </c>
      <c r="K637" s="1185"/>
      <c r="L637" s="1182" t="s">
        <v>1318</v>
      </c>
      <c r="M637" s="1183"/>
      <c r="O637" s="1151">
        <v>11</v>
      </c>
      <c r="P637" s="1151" t="str">
        <f>IFERROR(INDEX(内線情報!$C$5:$C$54,MATCH($Q637,内線情報!$B$5:$B$54,0)),"")&amp;""</f>
        <v/>
      </c>
      <c r="Q637" s="1160"/>
      <c r="R637" s="1151" t="str">
        <f>IFERROR(INDEX(内線情報!$D$5:$D$54,MATCH($Q637,内線情報!$B$5:$B$54,0)),"")&amp;""</f>
        <v/>
      </c>
      <c r="S637" s="634" t="s">
        <v>643</v>
      </c>
      <c r="T637" s="634" t="s">
        <v>643</v>
      </c>
      <c r="U637" s="634" t="s">
        <v>643</v>
      </c>
      <c r="V637" s="634" t="s">
        <v>643</v>
      </c>
      <c r="W637" s="634" t="s">
        <v>643</v>
      </c>
      <c r="X637" s="634" t="s">
        <v>643</v>
      </c>
      <c r="Y637" s="634" t="s">
        <v>643</v>
      </c>
      <c r="Z637" s="634" t="s">
        <v>643</v>
      </c>
      <c r="AA637" s="634" t="s">
        <v>643</v>
      </c>
      <c r="AB637" s="634" t="s">
        <v>643</v>
      </c>
      <c r="AC637" s="634" t="s">
        <v>643</v>
      </c>
      <c r="AD637" s="634" t="s">
        <v>643</v>
      </c>
      <c r="AE637" s="634" t="s">
        <v>643</v>
      </c>
      <c r="AF637" s="634" t="s">
        <v>643</v>
      </c>
      <c r="AG637" s="634" t="s">
        <v>643</v>
      </c>
      <c r="AH637" s="634" t="s">
        <v>643</v>
      </c>
      <c r="AI637" s="634" t="s">
        <v>643</v>
      </c>
      <c r="AJ637" s="634" t="s">
        <v>643</v>
      </c>
      <c r="AK637" s="634" t="s">
        <v>643</v>
      </c>
      <c r="AL637" s="634" t="s">
        <v>643</v>
      </c>
      <c r="AM637" s="634" t="s">
        <v>643</v>
      </c>
      <c r="AN637" s="634" t="s">
        <v>643</v>
      </c>
      <c r="AO637" s="634" t="s">
        <v>643</v>
      </c>
      <c r="AP637" s="634" t="s">
        <v>643</v>
      </c>
      <c r="AQ637" s="634" t="s">
        <v>643</v>
      </c>
      <c r="AR637" s="634" t="s">
        <v>643</v>
      </c>
      <c r="AS637" s="634" t="s">
        <v>643</v>
      </c>
      <c r="AT637" s="634" t="s">
        <v>643</v>
      </c>
      <c r="AU637" s="634" t="s">
        <v>643</v>
      </c>
      <c r="AV637" s="634" t="s">
        <v>643</v>
      </c>
      <c r="AW637" s="634" t="s">
        <v>643</v>
      </c>
      <c r="AX637" s="634" t="s">
        <v>643</v>
      </c>
      <c r="AY637" s="634" t="s">
        <v>643</v>
      </c>
      <c r="AZ637" s="634" t="s">
        <v>643</v>
      </c>
      <c r="BA637" s="634" t="s">
        <v>643</v>
      </c>
      <c r="BB637" s="634" t="s">
        <v>643</v>
      </c>
      <c r="BC637" s="1178" t="s">
        <v>643</v>
      </c>
      <c r="BD637" s="1151" t="str">
        <f>IFERROR(IF(Q637="","",IF(ISBLANK(INDEX(内線情報!$G$5:$G$54,Q637)),1,DS637)),"")&amp;""</f>
        <v/>
      </c>
      <c r="BE637" s="1180"/>
      <c r="BW637" s="50"/>
      <c r="CH637" s="50"/>
      <c r="CI637" s="50"/>
      <c r="DA637" s="1153" t="str">
        <f>IF(DA633="grey","grey",IF(AND(B634&lt;&gt;$BG$7,B634&lt;&gt;$BG$9,B634&lt;&gt;$BG$13,B634&lt;&gt;$BG$12),"grey",IF(B637="","yellow",IF(COUNTIF($CN$6:$CN$32,B637)&gt;0,"","red"))))</f>
        <v>grey</v>
      </c>
      <c r="DB637" s="1154"/>
      <c r="DC637" s="1153" t="str">
        <f>IF(DC633="grey","grey",IF(AND(D634&lt;&gt;$BG$7,D634&lt;&gt;$BG$9,D634&lt;&gt;$BG$13,D634&lt;&gt;$BG$12),"grey",IF(D637="","yellow",IF(COUNTIF($CN$6:$CN$32,D637)&gt;0,"","red"))))</f>
        <v>grey</v>
      </c>
      <c r="DD637" s="1154"/>
      <c r="DE637" s="1164" t="str">
        <f>IF(DE633="grey","grey",IF(AND(F634&lt;&gt;$BG$7,F634&lt;&gt;$BG$9,F634&lt;&gt;$BG$13,F634&lt;&gt;$BG$12),"grey",IF(F637="","yellow",IF(COUNTIF($CN$6:$CN$32,F637)&gt;0,"","red"))))</f>
        <v>grey</v>
      </c>
      <c r="DF637" s="1165"/>
      <c r="DG637" s="1164" t="str">
        <f>IF(DG633="grey","grey",IF(AND(H634&lt;&gt;$BG$7,H634&lt;&gt;$BG$9,H634&lt;&gt;$BG$13,H634&lt;&gt;$BG$12),"grey",IF(H637="","yellow",IF(COUNTIF($CN$6:$CN$32,H637)&gt;0,"","red"))))</f>
        <v>grey</v>
      </c>
      <c r="DH637" s="1165"/>
      <c r="DI637" s="1164" t="str">
        <f>IF(DI633="grey","grey",IF(AND(J634&lt;&gt;$BG$7,J634&lt;&gt;$BG$9,J634&lt;&gt;$BG$13,J634&lt;&gt;$BG$12),"grey",IF(J637="","yellow",IF(COUNTIF($CN$6:$CN$32,J637)&gt;0,"","red"))))</f>
        <v>grey</v>
      </c>
      <c r="DJ637" s="1165"/>
      <c r="DK637" s="1164" t="str">
        <f>IF(DK633="grey","grey",IF(AND(L634&lt;&gt;$BG$7,L634&lt;&gt;$BG$9,L634&lt;&gt;$BG$13,L634&lt;&gt;$BG$12),"grey",IF(L637="","yellow",IF(COUNTIF($CN$6:$CN$32,L637)&gt;0,"","red"))))</f>
        <v>grey</v>
      </c>
      <c r="DL637" s="1165"/>
      <c r="DM637" s="22" t="str">
        <f>IFERROR(INDEX(内線情報!$BL$5:$BL$41,MATCH(R637,内線情報!$AI$5:$AI$43,0),1),"")</f>
        <v/>
      </c>
      <c r="DS637" s="1141" t="e">
        <f>INDEX(内線情報!$G$5:$G$54,MATCH(Q637,DK,0))</f>
        <v>#N/A</v>
      </c>
      <c r="DV637" s="1153"/>
      <c r="DW637" s="1154"/>
      <c r="DX637" s="1153"/>
      <c r="DY637" s="1154"/>
      <c r="DZ637" s="1153"/>
      <c r="EA637" s="1154"/>
      <c r="EB637" s="1153"/>
      <c r="EC637" s="1154"/>
      <c r="ED637" s="1153"/>
      <c r="EE637" s="1154"/>
      <c r="EF637" s="1153"/>
      <c r="EG637" s="1154"/>
      <c r="ET637" s="1153"/>
      <c r="EU637" s="1154"/>
      <c r="EV637" s="1153"/>
      <c r="EW637" s="1154"/>
      <c r="EX637" s="1153"/>
      <c r="EY637" s="1154"/>
      <c r="EZ637" s="1153"/>
      <c r="FA637" s="1154"/>
      <c r="FB637" s="1153"/>
      <c r="FC637" s="1154"/>
      <c r="FD637" s="1153"/>
      <c r="FE637" s="1154"/>
      <c r="FF637" s="411"/>
      <c r="FG637" s="411"/>
      <c r="FH637" s="411"/>
      <c r="FI637" s="411"/>
      <c r="FJ637" s="411"/>
      <c r="FK637" s="411"/>
      <c r="FL637" s="411"/>
      <c r="FM637" s="411"/>
      <c r="FN637" s="411"/>
      <c r="FO637" s="411"/>
      <c r="FP637" s="411"/>
      <c r="FQ637" s="411"/>
      <c r="FR637" s="1153"/>
      <c r="FS637" s="1154"/>
      <c r="FT637" s="1153"/>
      <c r="FU637" s="1154"/>
      <c r="FV637" s="1153"/>
      <c r="FW637" s="1154"/>
      <c r="FX637" s="1153"/>
      <c r="FY637" s="1154"/>
      <c r="FZ637" s="1153"/>
      <c r="GA637" s="1154"/>
      <c r="GB637" s="1153"/>
      <c r="GC637" s="1154"/>
      <c r="GE637" s="1151" t="str">
        <f>IF($GF637="grey","grey","")</f>
        <v>grey</v>
      </c>
      <c r="GF637" s="1151" t="str">
        <f>IF($GG637="grey","grey","")</f>
        <v>grey</v>
      </c>
      <c r="GG637" s="1160" t="str">
        <f>IF(Q637="","grey",IF(COUNTIF(Q:Q,Q637)&gt;1,"red",IF(COUNTIF(_DK,Q637)&gt;0,"","red")))</f>
        <v>grey</v>
      </c>
      <c r="GH637" s="1151" t="str">
        <f>IF($GF637="grey","grey","")</f>
        <v>grey</v>
      </c>
      <c r="GI637" s="633" t="str">
        <f t="shared" ref="GI637:HR637" si="1707">IF(GI614="grey","grey",IF($GG637="grey","grey",IF(S637="","yellow",IF(COUNTIF($CT$6:$CT$21,S637)&gt;0,"","red"))))</f>
        <v>grey</v>
      </c>
      <c r="GJ637" s="633" t="str">
        <f t="shared" si="1707"/>
        <v>grey</v>
      </c>
      <c r="GK637" s="633" t="str">
        <f t="shared" si="1707"/>
        <v>grey</v>
      </c>
      <c r="GL637" s="633" t="str">
        <f t="shared" si="1707"/>
        <v>grey</v>
      </c>
      <c r="GM637" s="633" t="str">
        <f t="shared" si="1707"/>
        <v>grey</v>
      </c>
      <c r="GN637" s="633" t="str">
        <f t="shared" si="1707"/>
        <v>grey</v>
      </c>
      <c r="GO637" s="633" t="str">
        <f t="shared" si="1707"/>
        <v>grey</v>
      </c>
      <c r="GP637" s="633" t="str">
        <f t="shared" si="1707"/>
        <v>grey</v>
      </c>
      <c r="GQ637" s="633" t="str">
        <f t="shared" si="1707"/>
        <v>grey</v>
      </c>
      <c r="GR637" s="633" t="str">
        <f t="shared" si="1707"/>
        <v>grey</v>
      </c>
      <c r="GS637" s="633" t="str">
        <f t="shared" si="1707"/>
        <v>grey</v>
      </c>
      <c r="GT637" s="633" t="str">
        <f t="shared" si="1707"/>
        <v>grey</v>
      </c>
      <c r="GU637" s="633" t="str">
        <f t="shared" si="1707"/>
        <v>grey</v>
      </c>
      <c r="GV637" s="633" t="str">
        <f t="shared" si="1707"/>
        <v>grey</v>
      </c>
      <c r="GW637" s="633" t="str">
        <f t="shared" si="1707"/>
        <v>grey</v>
      </c>
      <c r="GX637" s="633" t="str">
        <f t="shared" si="1707"/>
        <v>grey</v>
      </c>
      <c r="GY637" s="633" t="str">
        <f t="shared" si="1707"/>
        <v>grey</v>
      </c>
      <c r="GZ637" s="633" t="str">
        <f t="shared" si="1707"/>
        <v>grey</v>
      </c>
      <c r="HA637" s="633" t="str">
        <f t="shared" si="1707"/>
        <v>grey</v>
      </c>
      <c r="HB637" s="633" t="str">
        <f t="shared" si="1707"/>
        <v>grey</v>
      </c>
      <c r="HC637" s="633" t="str">
        <f t="shared" si="1707"/>
        <v>grey</v>
      </c>
      <c r="HD637" s="633" t="str">
        <f t="shared" si="1707"/>
        <v>grey</v>
      </c>
      <c r="HE637" s="633" t="str">
        <f t="shared" si="1707"/>
        <v>grey</v>
      </c>
      <c r="HF637" s="633" t="str">
        <f t="shared" si="1707"/>
        <v>grey</v>
      </c>
      <c r="HG637" s="633" t="str">
        <f t="shared" si="1707"/>
        <v>grey</v>
      </c>
      <c r="HH637" s="633" t="str">
        <f t="shared" si="1707"/>
        <v>grey</v>
      </c>
      <c r="HI637" s="633" t="str">
        <f t="shared" si="1707"/>
        <v>grey</v>
      </c>
      <c r="HJ637" s="633" t="str">
        <f t="shared" si="1707"/>
        <v>grey</v>
      </c>
      <c r="HK637" s="633" t="str">
        <f t="shared" si="1707"/>
        <v>grey</v>
      </c>
      <c r="HL637" s="633" t="str">
        <f t="shared" si="1707"/>
        <v>grey</v>
      </c>
      <c r="HM637" s="633" t="str">
        <f t="shared" si="1707"/>
        <v>grey</v>
      </c>
      <c r="HN637" s="633" t="str">
        <f t="shared" si="1707"/>
        <v>grey</v>
      </c>
      <c r="HO637" s="633" t="str">
        <f t="shared" si="1707"/>
        <v>grey</v>
      </c>
      <c r="HP637" s="633" t="str">
        <f t="shared" si="1707"/>
        <v>grey</v>
      </c>
      <c r="HQ637" s="633" t="str">
        <f t="shared" si="1707"/>
        <v>grey</v>
      </c>
      <c r="HR637" s="633" t="str">
        <f t="shared" si="1707"/>
        <v>grey</v>
      </c>
      <c r="HS637" s="1162" t="str">
        <f t="shared" ref="HS637" si="1708">IF($GG637="grey","grey",IF(BC637="","",IF(COUNTIF($CV$6:$CV$7,BC637)&gt;0,"","red")))</f>
        <v>grey</v>
      </c>
      <c r="HT637" s="1151" t="str">
        <f t="shared" ref="HT637:HU637" si="1709">IF($GG637="grey","grey","")</f>
        <v>grey</v>
      </c>
      <c r="HU637" s="1160" t="str">
        <f t="shared" si="1709"/>
        <v>grey</v>
      </c>
    </row>
    <row r="638" spans="2:229">
      <c r="B638" s="1186" t="s">
        <v>315</v>
      </c>
      <c r="C638" s="1187"/>
      <c r="D638" s="1186" t="s">
        <v>316</v>
      </c>
      <c r="E638" s="1187"/>
      <c r="F638" s="1186" t="s">
        <v>317</v>
      </c>
      <c r="G638" s="1187"/>
      <c r="H638" s="1186" t="s">
        <v>318</v>
      </c>
      <c r="I638" s="1187"/>
      <c r="J638" s="1186" t="s">
        <v>319</v>
      </c>
      <c r="K638" s="1187"/>
      <c r="L638" s="1186" t="s">
        <v>320</v>
      </c>
      <c r="M638" s="1187"/>
      <c r="O638" s="1152"/>
      <c r="P638" s="1152"/>
      <c r="Q638" s="1161"/>
      <c r="R638" s="1152"/>
      <c r="S638" s="635" t="s">
        <v>643</v>
      </c>
      <c r="T638" s="635" t="s">
        <v>643</v>
      </c>
      <c r="U638" s="635" t="s">
        <v>643</v>
      </c>
      <c r="V638" s="635" t="s">
        <v>643</v>
      </c>
      <c r="W638" s="635" t="s">
        <v>643</v>
      </c>
      <c r="X638" s="635" t="s">
        <v>643</v>
      </c>
      <c r="Y638" s="635" t="s">
        <v>643</v>
      </c>
      <c r="Z638" s="635" t="s">
        <v>643</v>
      </c>
      <c r="AA638" s="635" t="s">
        <v>643</v>
      </c>
      <c r="AB638" s="635" t="s">
        <v>643</v>
      </c>
      <c r="AC638" s="635" t="s">
        <v>643</v>
      </c>
      <c r="AD638" s="635" t="s">
        <v>643</v>
      </c>
      <c r="AE638" s="635" t="s">
        <v>643</v>
      </c>
      <c r="AF638" s="635" t="s">
        <v>643</v>
      </c>
      <c r="AG638" s="635" t="s">
        <v>643</v>
      </c>
      <c r="AH638" s="635" t="s">
        <v>643</v>
      </c>
      <c r="AI638" s="635" t="s">
        <v>643</v>
      </c>
      <c r="AJ638" s="635" t="s">
        <v>643</v>
      </c>
      <c r="AK638" s="635" t="s">
        <v>643</v>
      </c>
      <c r="AL638" s="635" t="s">
        <v>643</v>
      </c>
      <c r="AM638" s="635" t="s">
        <v>643</v>
      </c>
      <c r="AN638" s="635" t="s">
        <v>643</v>
      </c>
      <c r="AO638" s="635" t="s">
        <v>643</v>
      </c>
      <c r="AP638" s="635" t="s">
        <v>643</v>
      </c>
      <c r="AQ638" s="635" t="s">
        <v>643</v>
      </c>
      <c r="AR638" s="635" t="s">
        <v>643</v>
      </c>
      <c r="AS638" s="635" t="s">
        <v>643</v>
      </c>
      <c r="AT638" s="635" t="s">
        <v>643</v>
      </c>
      <c r="AU638" s="635" t="s">
        <v>643</v>
      </c>
      <c r="AV638" s="635" t="s">
        <v>643</v>
      </c>
      <c r="AW638" s="635" t="s">
        <v>643</v>
      </c>
      <c r="AX638" s="635" t="s">
        <v>643</v>
      </c>
      <c r="AY638" s="635" t="s">
        <v>643</v>
      </c>
      <c r="AZ638" s="635" t="s">
        <v>643</v>
      </c>
      <c r="BA638" s="635" t="s">
        <v>643</v>
      </c>
      <c r="BB638" s="635" t="s">
        <v>643</v>
      </c>
      <c r="BC638" s="1179"/>
      <c r="BD638" s="1152"/>
      <c r="BE638" s="1181"/>
      <c r="BQ638" s="52"/>
      <c r="BS638" s="52"/>
      <c r="BU638" s="52"/>
      <c r="BV638" s="50"/>
      <c r="BW638" s="52"/>
      <c r="BY638" s="52"/>
      <c r="CA638" s="52"/>
      <c r="CC638" s="52"/>
      <c r="CE638" s="52"/>
      <c r="CG638" s="52"/>
      <c r="CH638" s="50"/>
      <c r="CI638" s="52"/>
      <c r="CK638" s="52"/>
      <c r="CM638" s="52"/>
      <c r="DA638" s="1166" t="str">
        <f>IFERROR(IF(COUNT(Q617:Q642)&gt;0,IF($DN616&lt;36,"grey",B638),"grey"),B638)</f>
        <v>grey</v>
      </c>
      <c r="DB638" s="1167"/>
      <c r="DC638" s="1166" t="str">
        <f>IFERROR(IF(COUNT(Q617:Q642)&gt;0,IF($DN616&lt;36,"grey",D638),"grey"),D638)</f>
        <v>grey</v>
      </c>
      <c r="DD638" s="1167"/>
      <c r="DE638" s="1166" t="str">
        <f>IFERROR(IF(COUNT(Q617:Q642)&gt;0,IF($DN616&lt;36,"grey",F638),"grey"),F638)</f>
        <v>grey</v>
      </c>
      <c r="DF638" s="1167"/>
      <c r="DG638" s="1166" t="str">
        <f>IFERROR(IF(COUNT(Q617:Q642)&gt;0,IF($DN616&lt;36,"grey",H638),"grey"),H638)</f>
        <v>grey</v>
      </c>
      <c r="DH638" s="1167"/>
      <c r="DI638" s="1166" t="str">
        <f>IFERROR(IF(COUNT(Q617:Q642)&gt;0,IF($DN616&lt;36,"grey",J638),"grey"),J638)</f>
        <v>grey</v>
      </c>
      <c r="DJ638" s="1167"/>
      <c r="DK638" s="1166" t="str">
        <f>IFERROR(IF(COUNT(Q617:Q642)&gt;0,IF($DN616&lt;36,"grey",L638),"grey"),L638)</f>
        <v>grey</v>
      </c>
      <c r="DL638" s="1167"/>
      <c r="DM638" s="22" t="str">
        <f>IFERROR(INDEX(内線情報!$BL$5:$BL$41,MATCH(R638,内線情報!$AI$5:$AI$43,0),1),"")</f>
        <v/>
      </c>
      <c r="DS638" s="1141"/>
      <c r="DV638" s="1166"/>
      <c r="DW638" s="1167"/>
      <c r="DX638" s="1166"/>
      <c r="DY638" s="1167"/>
      <c r="DZ638" s="1166"/>
      <c r="EA638" s="1167"/>
      <c r="EB638" s="1166"/>
      <c r="EC638" s="1167"/>
      <c r="ED638" s="1166"/>
      <c r="EE638" s="1167"/>
      <c r="EF638" s="1166"/>
      <c r="EG638" s="1167"/>
      <c r="ET638" s="1166"/>
      <c r="EU638" s="1167"/>
      <c r="EV638" s="1166"/>
      <c r="EW638" s="1167"/>
      <c r="EX638" s="1166"/>
      <c r="EY638" s="1167"/>
      <c r="EZ638" s="1166"/>
      <c r="FA638" s="1167"/>
      <c r="FB638" s="1166"/>
      <c r="FC638" s="1167"/>
      <c r="FD638" s="1166"/>
      <c r="FE638" s="1167"/>
      <c r="FF638" s="420"/>
      <c r="FG638" s="420"/>
      <c r="FH638" s="420"/>
      <c r="FI638" s="420"/>
      <c r="FJ638" s="420"/>
      <c r="FK638" s="420"/>
      <c r="FL638" s="420"/>
      <c r="FM638" s="420"/>
      <c r="FN638" s="420"/>
      <c r="FO638" s="420"/>
      <c r="FP638" s="420"/>
      <c r="FQ638" s="420"/>
      <c r="FR638" s="1166"/>
      <c r="FS638" s="1167"/>
      <c r="FT638" s="1166"/>
      <c r="FU638" s="1167"/>
      <c r="FV638" s="1166"/>
      <c r="FW638" s="1167"/>
      <c r="FX638" s="1166"/>
      <c r="FY638" s="1167"/>
      <c r="FZ638" s="1166"/>
      <c r="GA638" s="1167"/>
      <c r="GB638" s="1166"/>
      <c r="GC638" s="1167"/>
      <c r="GE638" s="1152"/>
      <c r="GF638" s="1152"/>
      <c r="GG638" s="1161"/>
      <c r="GH638" s="1152"/>
      <c r="GI638" s="633" t="str">
        <f t="shared" ref="GI638:HR638" si="1710">IF(GI614="grey","grey",IF($GG637="grey","grey",IF(S638="","yellow",IF(COUNTIF($CW$6:$CW$7,S638)&gt;0,"","red"))))</f>
        <v>grey</v>
      </c>
      <c r="GJ638" s="633" t="str">
        <f t="shared" si="1710"/>
        <v>grey</v>
      </c>
      <c r="GK638" s="633" t="str">
        <f t="shared" si="1710"/>
        <v>grey</v>
      </c>
      <c r="GL638" s="633" t="str">
        <f t="shared" si="1710"/>
        <v>grey</v>
      </c>
      <c r="GM638" s="633" t="str">
        <f t="shared" si="1710"/>
        <v>grey</v>
      </c>
      <c r="GN638" s="633" t="str">
        <f t="shared" si="1710"/>
        <v>grey</v>
      </c>
      <c r="GO638" s="633" t="str">
        <f t="shared" si="1710"/>
        <v>grey</v>
      </c>
      <c r="GP638" s="633" t="str">
        <f t="shared" si="1710"/>
        <v>grey</v>
      </c>
      <c r="GQ638" s="633" t="str">
        <f t="shared" si="1710"/>
        <v>grey</v>
      </c>
      <c r="GR638" s="633" t="str">
        <f t="shared" si="1710"/>
        <v>grey</v>
      </c>
      <c r="GS638" s="633" t="str">
        <f t="shared" si="1710"/>
        <v>grey</v>
      </c>
      <c r="GT638" s="633" t="str">
        <f t="shared" si="1710"/>
        <v>grey</v>
      </c>
      <c r="GU638" s="633" t="str">
        <f t="shared" si="1710"/>
        <v>grey</v>
      </c>
      <c r="GV638" s="633" t="str">
        <f t="shared" si="1710"/>
        <v>grey</v>
      </c>
      <c r="GW638" s="633" t="str">
        <f t="shared" si="1710"/>
        <v>grey</v>
      </c>
      <c r="GX638" s="633" t="str">
        <f t="shared" si="1710"/>
        <v>grey</v>
      </c>
      <c r="GY638" s="633" t="str">
        <f t="shared" si="1710"/>
        <v>grey</v>
      </c>
      <c r="GZ638" s="633" t="str">
        <f t="shared" si="1710"/>
        <v>grey</v>
      </c>
      <c r="HA638" s="633" t="str">
        <f t="shared" si="1710"/>
        <v>grey</v>
      </c>
      <c r="HB638" s="633" t="str">
        <f t="shared" si="1710"/>
        <v>grey</v>
      </c>
      <c r="HC638" s="633" t="str">
        <f t="shared" si="1710"/>
        <v>grey</v>
      </c>
      <c r="HD638" s="633" t="str">
        <f t="shared" si="1710"/>
        <v>grey</v>
      </c>
      <c r="HE638" s="633" t="str">
        <f t="shared" si="1710"/>
        <v>grey</v>
      </c>
      <c r="HF638" s="633" t="str">
        <f t="shared" si="1710"/>
        <v>grey</v>
      </c>
      <c r="HG638" s="633" t="str">
        <f t="shared" si="1710"/>
        <v>grey</v>
      </c>
      <c r="HH638" s="633" t="str">
        <f t="shared" si="1710"/>
        <v>grey</v>
      </c>
      <c r="HI638" s="633" t="str">
        <f t="shared" si="1710"/>
        <v>grey</v>
      </c>
      <c r="HJ638" s="633" t="str">
        <f t="shared" si="1710"/>
        <v>grey</v>
      </c>
      <c r="HK638" s="633" t="str">
        <f t="shared" si="1710"/>
        <v>grey</v>
      </c>
      <c r="HL638" s="633" t="str">
        <f t="shared" si="1710"/>
        <v>grey</v>
      </c>
      <c r="HM638" s="633" t="str">
        <f t="shared" si="1710"/>
        <v>grey</v>
      </c>
      <c r="HN638" s="633" t="str">
        <f t="shared" si="1710"/>
        <v>grey</v>
      </c>
      <c r="HO638" s="633" t="str">
        <f t="shared" si="1710"/>
        <v>grey</v>
      </c>
      <c r="HP638" s="633" t="str">
        <f t="shared" si="1710"/>
        <v>grey</v>
      </c>
      <c r="HQ638" s="633" t="str">
        <f t="shared" si="1710"/>
        <v>grey</v>
      </c>
      <c r="HR638" s="633" t="str">
        <f t="shared" si="1710"/>
        <v>grey</v>
      </c>
      <c r="HS638" s="1163"/>
      <c r="HT638" s="1152"/>
      <c r="HU638" s="1161"/>
    </row>
    <row r="639" spans="2:229">
      <c r="B639" s="34" t="s">
        <v>57</v>
      </c>
      <c r="C639" s="35"/>
      <c r="D639" s="34" t="s">
        <v>57</v>
      </c>
      <c r="E639" s="35"/>
      <c r="F639" s="34" t="s">
        <v>57</v>
      </c>
      <c r="G639" s="35"/>
      <c r="H639" s="34" t="s">
        <v>57</v>
      </c>
      <c r="I639" s="35"/>
      <c r="J639" s="34" t="s">
        <v>57</v>
      </c>
      <c r="K639" s="35"/>
      <c r="L639" s="34" t="s">
        <v>331</v>
      </c>
      <c r="M639" s="35"/>
      <c r="O639" s="1151">
        <v>12</v>
      </c>
      <c r="P639" s="1151" t="str">
        <f>IFERROR(INDEX(内線情報!$C$5:$C$54,MATCH($Q639,内線情報!$B$5:$B$54,0)),"")&amp;""</f>
        <v/>
      </c>
      <c r="Q639" s="1160"/>
      <c r="R639" s="1151" t="str">
        <f>IFERROR(INDEX(内線情報!$D$5:$D$54,MATCH($Q639,内線情報!$B$5:$B$54,0)),"")&amp;""</f>
        <v/>
      </c>
      <c r="S639" s="634" t="s">
        <v>643</v>
      </c>
      <c r="T639" s="634" t="s">
        <v>643</v>
      </c>
      <c r="U639" s="634" t="s">
        <v>643</v>
      </c>
      <c r="V639" s="634" t="s">
        <v>643</v>
      </c>
      <c r="W639" s="634" t="s">
        <v>643</v>
      </c>
      <c r="X639" s="634" t="s">
        <v>643</v>
      </c>
      <c r="Y639" s="634" t="s">
        <v>643</v>
      </c>
      <c r="Z639" s="634" t="s">
        <v>643</v>
      </c>
      <c r="AA639" s="634" t="s">
        <v>643</v>
      </c>
      <c r="AB639" s="634" t="s">
        <v>643</v>
      </c>
      <c r="AC639" s="634" t="s">
        <v>643</v>
      </c>
      <c r="AD639" s="634" t="s">
        <v>643</v>
      </c>
      <c r="AE639" s="634" t="s">
        <v>643</v>
      </c>
      <c r="AF639" s="634" t="s">
        <v>643</v>
      </c>
      <c r="AG639" s="634" t="s">
        <v>643</v>
      </c>
      <c r="AH639" s="634" t="s">
        <v>643</v>
      </c>
      <c r="AI639" s="634" t="s">
        <v>643</v>
      </c>
      <c r="AJ639" s="634" t="s">
        <v>643</v>
      </c>
      <c r="AK639" s="634" t="s">
        <v>643</v>
      </c>
      <c r="AL639" s="634" t="s">
        <v>643</v>
      </c>
      <c r="AM639" s="634" t="s">
        <v>643</v>
      </c>
      <c r="AN639" s="634" t="s">
        <v>643</v>
      </c>
      <c r="AO639" s="634" t="s">
        <v>643</v>
      </c>
      <c r="AP639" s="634" t="s">
        <v>643</v>
      </c>
      <c r="AQ639" s="634" t="s">
        <v>643</v>
      </c>
      <c r="AR639" s="634" t="s">
        <v>643</v>
      </c>
      <c r="AS639" s="634" t="s">
        <v>643</v>
      </c>
      <c r="AT639" s="634" t="s">
        <v>643</v>
      </c>
      <c r="AU639" s="634" t="s">
        <v>643</v>
      </c>
      <c r="AV639" s="634" t="s">
        <v>643</v>
      </c>
      <c r="AW639" s="634" t="s">
        <v>643</v>
      </c>
      <c r="AX639" s="634" t="s">
        <v>643</v>
      </c>
      <c r="AY639" s="634" t="s">
        <v>643</v>
      </c>
      <c r="AZ639" s="634" t="s">
        <v>643</v>
      </c>
      <c r="BA639" s="634" t="s">
        <v>643</v>
      </c>
      <c r="BB639" s="634" t="s">
        <v>643</v>
      </c>
      <c r="BC639" s="1178" t="s">
        <v>643</v>
      </c>
      <c r="BD639" s="1151" t="str">
        <f>IFERROR(IF(Q639="","",IF(ISBLANK(INDEX(内線情報!$G$5:$G$54,Q639)),1,DS639)),"")&amp;""</f>
        <v/>
      </c>
      <c r="BE639" s="1180"/>
      <c r="BU639" s="50"/>
      <c r="BV639" s="50"/>
      <c r="BW639" s="50"/>
      <c r="CG639" s="50"/>
      <c r="CH639" s="50"/>
      <c r="CI639" s="50"/>
      <c r="DA639" s="34" t="str">
        <f>IF(DA638="grey","grey",IF(B639="","yellow",IF(COUNTIF($BG$6:$BG$39,B639)&gt;0,"","red")))</f>
        <v>grey</v>
      </c>
      <c r="DB639" s="35" t="str">
        <f ca="1">IF(DA638="grey","grey",IFERROR(IF(COUNTIF(INDIRECT(B639),SUBSTITUTE(C639,"*","~")),EU639,"red"),IF(AND(C639&lt;&gt;$BG$7,C639&lt;&gt;$BG$8,C639&lt;&gt;$BG$9,C639&lt;&gt;$BG$10,C639&lt;&gt;$BG$11,C639&lt;&gt;$BG$12,C639&lt;&gt;$BG$13),"grey",EU639)))</f>
        <v>grey</v>
      </c>
      <c r="DC639" s="34" t="str">
        <f>IF(DC638="grey","grey",IF(D639="","yellow",IF(COUNTIF($BG$6:$BG$39,D639)&gt;0,"","red")))</f>
        <v>grey</v>
      </c>
      <c r="DD639" s="35" t="str">
        <f ca="1">IF(DC638="grey","grey",IFERROR(IF(COUNTIF(INDIRECT(D639),SUBSTITUTE(E639,"*","~")),EW639,"red"),IF(AND(E639&lt;&gt;$BG$7,E639&lt;&gt;$BG$8,E639&lt;&gt;$BG$9,E639&lt;&gt;$BG$10,E639&lt;&gt;$BG$11,E639&lt;&gt;$BG$12,E639&lt;&gt;$BG$13),"grey",EW639)))</f>
        <v>grey</v>
      </c>
      <c r="DE639" s="34" t="str">
        <f>IF(DE638="grey","grey",IF(F639="","yellow",IF(COUNTIF($BG$6:$BG$39,F639)&gt;0,"","red")))</f>
        <v>grey</v>
      </c>
      <c r="DF639" s="35" t="str">
        <f ca="1">IF(DE638="grey","grey",IFERROR(IF(COUNTIF(INDIRECT(F639),SUBSTITUTE(G639,"*","~")),EY639,"red"),IF(AND(G639&lt;&gt;$BG$7,G639&lt;&gt;$BG$8,G639&lt;&gt;$BG$9,G639&lt;&gt;$BG$10,G639&lt;&gt;$BG$11,G639&lt;&gt;$BG$12,G639&lt;&gt;$BG$13),"grey",EY639)))</f>
        <v>grey</v>
      </c>
      <c r="DG639" s="34" t="str">
        <f>IF(DG638="grey","grey",IF(H639="","yellow",IF(COUNTIF($BG$6:$BG$39,H639)&gt;0,"","red")))</f>
        <v>grey</v>
      </c>
      <c r="DH639" s="35" t="str">
        <f ca="1">IF(DG638="grey","grey",IFERROR(IF(COUNTIF(INDIRECT(H639),SUBSTITUTE(I639,"*","~")),FA639,"red"),IF(AND(I639&lt;&gt;$BG$7,I639&lt;&gt;$BG$8,I639&lt;&gt;$BG$9,I639&lt;&gt;$BG$10,I639&lt;&gt;$BG$11,I639&lt;&gt;$BG$12,I639&lt;&gt;$BG$13),"grey",FA639)))</f>
        <v>grey</v>
      </c>
      <c r="DI639" s="34" t="str">
        <f>IF(DI638="grey","grey",IF(J639="","yellow",IF(COUNTIF($BG$6:$BG$39,J639)&gt;0,"","red")))</f>
        <v>grey</v>
      </c>
      <c r="DJ639" s="35" t="str">
        <f ca="1">IF(DI638="grey","grey",IFERROR(IF(COUNTIF(INDIRECT(J639),SUBSTITUTE(K639,"*","~")),FC639,"red"),IF(AND(K639&lt;&gt;$BG$7,K639&lt;&gt;$BG$8,K639&lt;&gt;$BG$9,K639&lt;&gt;$BG$10,K639&lt;&gt;$BG$11,K639&lt;&gt;$BG$12,K639&lt;&gt;$BG$13),"grey",FC639)))</f>
        <v>grey</v>
      </c>
      <c r="DK639" s="34" t="str">
        <f>IF(DK638="grey","grey",IF(L639="","yellow",IF(COUNTIF($BG$6:$BG$39,L639)&gt;0,"","red")))</f>
        <v>grey</v>
      </c>
      <c r="DL639" s="35" t="str">
        <f ca="1">IF(DK638="grey","grey",IFERROR(IF(COUNTIF(INDIRECT(L639),SUBSTITUTE(M639,"*","~")),FE639,"red"),IF(AND(M639&lt;&gt;$BG$7,M639&lt;&gt;$BG$8,M639&lt;&gt;$BG$9,M639&lt;&gt;$BG$10,M639&lt;&gt;$BG$11,M639&lt;&gt;$BG$12,M639&lt;&gt;$BG$13),"grey",FE639)))</f>
        <v>grey</v>
      </c>
      <c r="DM639" s="22" t="str">
        <f>IFERROR(INDEX(内線情報!$BL$5:$BL$41,MATCH(R639,内線情報!$AI$5:$AI$43,0),1),"")</f>
        <v/>
      </c>
      <c r="DS639" s="1141" t="e">
        <f>INDEX(内線情報!$G$5:$G$54,MATCH(Q639,DK,0))</f>
        <v>#N/A</v>
      </c>
      <c r="DV639" s="34" t="str">
        <f>CONCATENATE(B639,C639)</f>
        <v>未使用</v>
      </c>
      <c r="DW639" s="35"/>
      <c r="DX639" s="34" t="str">
        <f>CONCATENATE(D639,E639)</f>
        <v>未使用</v>
      </c>
      <c r="DY639" s="35"/>
      <c r="DZ639" s="34" t="str">
        <f>CONCATENATE(F639,G639)</f>
        <v>未使用</v>
      </c>
      <c r="EA639" s="35"/>
      <c r="EB639" s="34" t="str">
        <f>CONCATENATE(H639,I639)</f>
        <v>未使用</v>
      </c>
      <c r="EC639" s="35"/>
      <c r="ED639" s="34" t="str">
        <f>CONCATENATE(J639,K639)</f>
        <v>未使用</v>
      </c>
      <c r="EE639" s="35"/>
      <c r="EF639" s="34" t="str">
        <f>CONCATENATE(L639,M639)</f>
        <v>未使用</v>
      </c>
      <c r="EG639" s="35"/>
      <c r="EH639" s="22">
        <f>COUNTIF($DV$6:$EG$34,DV639)</f>
        <v>18</v>
      </c>
      <c r="EJ639" s="22">
        <f>COUNTIF($DV$6:$EG$34,DX639)</f>
        <v>18</v>
      </c>
      <c r="EL639" s="22">
        <f>COUNTIF($DV$6:$EG$34,DZ639)</f>
        <v>18</v>
      </c>
      <c r="EN639" s="22">
        <f>COUNTIF($DV$6:$EG$34,EB639)</f>
        <v>18</v>
      </c>
      <c r="EP639" s="22">
        <f>COUNTIF($DV$6:$EG$34,ED639)</f>
        <v>18</v>
      </c>
      <c r="ER639" s="22">
        <f>COUNTIF($DV$6:$EG$34,EF639)</f>
        <v>18</v>
      </c>
      <c r="ET639" s="34" t="str">
        <f>IF(DV639="未使用","",IF(EH639&lt;2,"","red"))</f>
        <v/>
      </c>
      <c r="EU639" s="35" t="str">
        <f>IF(B639="ボックスキー","",IF(C639="","red",FS639))</f>
        <v>red</v>
      </c>
      <c r="EV639" s="34" t="str">
        <f>IF(DX639="未使用","",IF(EJ639&lt;2,"","red"))</f>
        <v/>
      </c>
      <c r="EW639" s="35" t="str">
        <f>IF(D639="ボックスキー","",IF(E639="","red",FU639))</f>
        <v>red</v>
      </c>
      <c r="EX639" s="34" t="str">
        <f>IF(DZ639="未使用","",IF(EL639&lt;2,"","red"))</f>
        <v/>
      </c>
      <c r="EY639" s="35" t="str">
        <f>IF(F639="ボックスキー","",IF(G639="","red",FW639))</f>
        <v>red</v>
      </c>
      <c r="EZ639" s="34" t="str">
        <f>IF(EB639="未使用","",IF(EN639&lt;2,"","red"))</f>
        <v/>
      </c>
      <c r="FA639" s="35" t="str">
        <f>IF(H639="ボックスキー","",IF(I639="","red",FY639))</f>
        <v>red</v>
      </c>
      <c r="FB639" s="34" t="str">
        <f>IF(ED639="未使用","",IF(EP639&lt;2,"","red"))</f>
        <v/>
      </c>
      <c r="FC639" s="35" t="str">
        <f>IF(J639="ボックスキー","",IF(K639="","red",GA639))</f>
        <v>red</v>
      </c>
      <c r="FD639" s="34" t="str">
        <f>IF(EF639="未使用","",IF(ER639&lt;2,"","red"))</f>
        <v/>
      </c>
      <c r="FE639" s="35" t="str">
        <f>IF(L639="ボックスキー","",IF(M639="","red",GC639))</f>
        <v>red</v>
      </c>
      <c r="FF639" s="419"/>
      <c r="FG639" s="419"/>
      <c r="FH639" s="419"/>
      <c r="FI639" s="419"/>
      <c r="FJ639" s="419"/>
      <c r="FK639" s="419"/>
      <c r="FL639" s="419"/>
      <c r="FM639" s="419"/>
      <c r="FN639" s="419"/>
      <c r="FO639" s="419"/>
      <c r="FP639" s="419"/>
      <c r="FQ639" s="419"/>
      <c r="FR639" s="34"/>
      <c r="FS639" s="35" t="str">
        <f>IF(B639=$FG$6,INDEX($FG$7:$FG$18,C639),IF(B639=$FH$6,INDEX($FH$7:$FH$12,C639),IF(B639=$FI$6,INDEX($FI$7:$FI$18,C639),IF(B639=$FJ$6,INDEX($FJ$7:$FJ$56,C639),"none"))))</f>
        <v>none</v>
      </c>
      <c r="FT639" s="34"/>
      <c r="FU639" s="35" t="str">
        <f>IF(D639=$FG$6,INDEX($FG$7:$FG$18,E639),IF(D639=$FH$6,INDEX($FH$7:$FH$12,E639),IF(D639=$FI$6,INDEX($FI$7:$FI$18,E639),IF(D639=$FJ$6,INDEX($FJ$7:$FJ$56,E639),"none"))))</f>
        <v>none</v>
      </c>
      <c r="FV639" s="34"/>
      <c r="FW639" s="35" t="str">
        <f>IF(F639=$FG$6,INDEX($FG$7:$FG$18,G639),IF(F639=$FH$6,INDEX($FH$7:$FH$12,G639),IF(F639=$FI$6,INDEX($FI$7:$FI$18,G639),IF(F639=$FJ$6,INDEX($FJ$7:$FJ$56,G639),"none"))))</f>
        <v>none</v>
      </c>
      <c r="FX639" s="34"/>
      <c r="FY639" s="35" t="str">
        <f>IF(H639=$FG$6,INDEX($FG$7:$FG$18,I639),IF(H639=$FH$6,INDEX($FH$7:$FH$12,I639),IF(H639=$FI$6,INDEX($FI$7:$FI$18,I639),IF(H639=$FJ$6,INDEX($FJ$7:$FJ$56,I639),"none"))))</f>
        <v>none</v>
      </c>
      <c r="FZ639" s="34"/>
      <c r="GA639" s="35" t="str">
        <f>IF(J639=$FG$6,INDEX($FG$7:$FG$18,K639),IF(J639=$FH$6,INDEX($FH$7:$FH$12,K639),IF(J639=$FI$6,INDEX($FI$7:$FI$18,K639),IF(J639=$FJ$6,INDEX($FJ$7:$FJ$56,K639),"none"))))</f>
        <v>none</v>
      </c>
      <c r="GB639" s="34"/>
      <c r="GC639" s="35" t="str">
        <f>IF(L639=$FG$6,INDEX($FG$7:$FG$18,M639),IF(L639=$FH$6,INDEX($FH$7:$FH$12,M639),IF(L639=$FI$6,INDEX($FI$7:$FI$18,M639),IF(L639=$FJ$6,INDEX($FJ$7:$FJ$56,M639),"none"))))</f>
        <v>none</v>
      </c>
      <c r="GE639" s="1151" t="str">
        <f>IF($GF639="grey","grey","")</f>
        <v>grey</v>
      </c>
      <c r="GF639" s="1151" t="str">
        <f>IF($GG639="grey","grey","")</f>
        <v>grey</v>
      </c>
      <c r="GG639" s="1160" t="str">
        <f>IF(Q639="","grey",IF(COUNTIF(Q:Q,Q639)&gt;1,"red",IF(COUNTIF(_DK,Q639)&gt;0,"","red")))</f>
        <v>grey</v>
      </c>
      <c r="GH639" s="1151" t="str">
        <f>IF($GF639="grey","grey","")</f>
        <v>grey</v>
      </c>
      <c r="GI639" s="633" t="str">
        <f t="shared" ref="GI639:HR639" si="1711">IF(GI614="grey","grey",IF($GG639="grey","grey",IF(S639="","yellow",IF(COUNTIF($CT$6:$CT$21,S639)&gt;0,"","red"))))</f>
        <v>grey</v>
      </c>
      <c r="GJ639" s="633" t="str">
        <f t="shared" si="1711"/>
        <v>grey</v>
      </c>
      <c r="GK639" s="633" t="str">
        <f t="shared" si="1711"/>
        <v>grey</v>
      </c>
      <c r="GL639" s="633" t="str">
        <f t="shared" si="1711"/>
        <v>grey</v>
      </c>
      <c r="GM639" s="633" t="str">
        <f t="shared" si="1711"/>
        <v>grey</v>
      </c>
      <c r="GN639" s="633" t="str">
        <f t="shared" si="1711"/>
        <v>grey</v>
      </c>
      <c r="GO639" s="633" t="str">
        <f t="shared" si="1711"/>
        <v>grey</v>
      </c>
      <c r="GP639" s="633" t="str">
        <f t="shared" si="1711"/>
        <v>grey</v>
      </c>
      <c r="GQ639" s="633" t="str">
        <f t="shared" si="1711"/>
        <v>grey</v>
      </c>
      <c r="GR639" s="633" t="str">
        <f t="shared" si="1711"/>
        <v>grey</v>
      </c>
      <c r="GS639" s="633" t="str">
        <f t="shared" si="1711"/>
        <v>grey</v>
      </c>
      <c r="GT639" s="633" t="str">
        <f t="shared" si="1711"/>
        <v>grey</v>
      </c>
      <c r="GU639" s="633" t="str">
        <f t="shared" si="1711"/>
        <v>grey</v>
      </c>
      <c r="GV639" s="633" t="str">
        <f t="shared" si="1711"/>
        <v>grey</v>
      </c>
      <c r="GW639" s="633" t="str">
        <f t="shared" si="1711"/>
        <v>grey</v>
      </c>
      <c r="GX639" s="633" t="str">
        <f t="shared" si="1711"/>
        <v>grey</v>
      </c>
      <c r="GY639" s="633" t="str">
        <f t="shared" si="1711"/>
        <v>grey</v>
      </c>
      <c r="GZ639" s="633" t="str">
        <f t="shared" si="1711"/>
        <v>grey</v>
      </c>
      <c r="HA639" s="633" t="str">
        <f t="shared" si="1711"/>
        <v>grey</v>
      </c>
      <c r="HB639" s="633" t="str">
        <f t="shared" si="1711"/>
        <v>grey</v>
      </c>
      <c r="HC639" s="633" t="str">
        <f t="shared" si="1711"/>
        <v>grey</v>
      </c>
      <c r="HD639" s="633" t="str">
        <f t="shared" si="1711"/>
        <v>grey</v>
      </c>
      <c r="HE639" s="633" t="str">
        <f t="shared" si="1711"/>
        <v>grey</v>
      </c>
      <c r="HF639" s="633" t="str">
        <f t="shared" si="1711"/>
        <v>grey</v>
      </c>
      <c r="HG639" s="633" t="str">
        <f t="shared" si="1711"/>
        <v>grey</v>
      </c>
      <c r="HH639" s="633" t="str">
        <f t="shared" si="1711"/>
        <v>grey</v>
      </c>
      <c r="HI639" s="633" t="str">
        <f t="shared" si="1711"/>
        <v>grey</v>
      </c>
      <c r="HJ639" s="633" t="str">
        <f t="shared" si="1711"/>
        <v>grey</v>
      </c>
      <c r="HK639" s="633" t="str">
        <f t="shared" si="1711"/>
        <v>grey</v>
      </c>
      <c r="HL639" s="633" t="str">
        <f t="shared" si="1711"/>
        <v>grey</v>
      </c>
      <c r="HM639" s="633" t="str">
        <f t="shared" si="1711"/>
        <v>grey</v>
      </c>
      <c r="HN639" s="633" t="str">
        <f t="shared" si="1711"/>
        <v>grey</v>
      </c>
      <c r="HO639" s="633" t="str">
        <f t="shared" si="1711"/>
        <v>grey</v>
      </c>
      <c r="HP639" s="633" t="str">
        <f t="shared" si="1711"/>
        <v>grey</v>
      </c>
      <c r="HQ639" s="633" t="str">
        <f t="shared" si="1711"/>
        <v>grey</v>
      </c>
      <c r="HR639" s="633" t="str">
        <f t="shared" si="1711"/>
        <v>grey</v>
      </c>
      <c r="HS639" s="1162" t="str">
        <f t="shared" ref="HS639" si="1712">IF($GG639="grey","grey",IF(BC639="","",IF(COUNTIF($CV$6:$CV$7,BC639)&gt;0,"","red")))</f>
        <v>grey</v>
      </c>
      <c r="HT639" s="1151" t="str">
        <f t="shared" ref="HT639:HU639" si="1713">IF($GG639="grey","grey","")</f>
        <v>grey</v>
      </c>
      <c r="HU639" s="1160" t="str">
        <f t="shared" si="1713"/>
        <v>grey</v>
      </c>
    </row>
    <row r="640" spans="2:229">
      <c r="B640" s="1175" t="str">
        <f>IFERROR(INDEX($DV:$DV,ROW()),"")&amp;""</f>
        <v/>
      </c>
      <c r="C640" s="1176"/>
      <c r="D640" s="1177" t="str">
        <f>IFERROR(INDEX($DX:$DX,ROW()),"")&amp;""</f>
        <v/>
      </c>
      <c r="E640" s="1176"/>
      <c r="F640" s="1175" t="str">
        <f>IFERROR(INDEX($DZ:$DZ,ROW()),"")&amp;""</f>
        <v/>
      </c>
      <c r="G640" s="1176"/>
      <c r="H640" s="1175" t="str">
        <f>IFERROR(INDEX($EB:$EB,ROW()),"")&amp;""</f>
        <v/>
      </c>
      <c r="I640" s="1176"/>
      <c r="J640" s="1175" t="str">
        <f>IFERROR(INDEX($ED:$ED,ROW()),"")&amp;""</f>
        <v/>
      </c>
      <c r="K640" s="1176"/>
      <c r="L640" s="1175" t="str">
        <f>IFERROR(INDEX($EF:$EF,ROW()),"")&amp;""</f>
        <v/>
      </c>
      <c r="M640" s="1176"/>
      <c r="O640" s="1152"/>
      <c r="P640" s="1152"/>
      <c r="Q640" s="1161"/>
      <c r="R640" s="1152"/>
      <c r="S640" s="635" t="s">
        <v>643</v>
      </c>
      <c r="T640" s="635" t="s">
        <v>643</v>
      </c>
      <c r="U640" s="635" t="s">
        <v>643</v>
      </c>
      <c r="V640" s="635" t="s">
        <v>643</v>
      </c>
      <c r="W640" s="635" t="s">
        <v>643</v>
      </c>
      <c r="X640" s="635" t="s">
        <v>643</v>
      </c>
      <c r="Y640" s="635" t="s">
        <v>643</v>
      </c>
      <c r="Z640" s="635" t="s">
        <v>643</v>
      </c>
      <c r="AA640" s="635" t="s">
        <v>643</v>
      </c>
      <c r="AB640" s="635" t="s">
        <v>643</v>
      </c>
      <c r="AC640" s="635" t="s">
        <v>643</v>
      </c>
      <c r="AD640" s="635" t="s">
        <v>643</v>
      </c>
      <c r="AE640" s="635" t="s">
        <v>643</v>
      </c>
      <c r="AF640" s="635" t="s">
        <v>643</v>
      </c>
      <c r="AG640" s="635" t="s">
        <v>643</v>
      </c>
      <c r="AH640" s="635" t="s">
        <v>643</v>
      </c>
      <c r="AI640" s="635" t="s">
        <v>643</v>
      </c>
      <c r="AJ640" s="635" t="s">
        <v>643</v>
      </c>
      <c r="AK640" s="635" t="s">
        <v>643</v>
      </c>
      <c r="AL640" s="635" t="s">
        <v>643</v>
      </c>
      <c r="AM640" s="635" t="s">
        <v>643</v>
      </c>
      <c r="AN640" s="635" t="s">
        <v>643</v>
      </c>
      <c r="AO640" s="635" t="s">
        <v>643</v>
      </c>
      <c r="AP640" s="635" t="s">
        <v>643</v>
      </c>
      <c r="AQ640" s="635" t="s">
        <v>643</v>
      </c>
      <c r="AR640" s="635" t="s">
        <v>643</v>
      </c>
      <c r="AS640" s="635" t="s">
        <v>643</v>
      </c>
      <c r="AT640" s="635" t="s">
        <v>643</v>
      </c>
      <c r="AU640" s="635" t="s">
        <v>643</v>
      </c>
      <c r="AV640" s="635" t="s">
        <v>643</v>
      </c>
      <c r="AW640" s="635" t="s">
        <v>643</v>
      </c>
      <c r="AX640" s="635" t="s">
        <v>643</v>
      </c>
      <c r="AY640" s="635" t="s">
        <v>643</v>
      </c>
      <c r="AZ640" s="635" t="s">
        <v>643</v>
      </c>
      <c r="BA640" s="635" t="s">
        <v>643</v>
      </c>
      <c r="BB640" s="635" t="s">
        <v>643</v>
      </c>
      <c r="BC640" s="1179"/>
      <c r="BD640" s="1152"/>
      <c r="BE640" s="1181"/>
      <c r="BP640" s="50" t="e">
        <f>INDEX(番号!$CA$5:$CB$44,C639,2)</f>
        <v>#VALUE!</v>
      </c>
      <c r="BQ640" s="50" t="str">
        <f>IF(C639="","",IF(BP640="",INDEX(番号!$CA$44:$CB638,C639,2),BP640))</f>
        <v/>
      </c>
      <c r="BR640" s="50" t="e">
        <f>INDEX(番号!$CC$5:$CE$52,C639,3)</f>
        <v>#VALUE!</v>
      </c>
      <c r="BS640" s="50" t="str">
        <f>IF(C639="","",IF(BR640="0",INDEX(番号!$CC$5:$CE$52,C639,2),BR640))&amp;""</f>
        <v/>
      </c>
      <c r="BT640" s="50" t="e">
        <f>INDEX(番号!$CA$5:$CB$44,E639,2)</f>
        <v>#VALUE!</v>
      </c>
      <c r="BU640" s="50" t="str">
        <f>IF(E639="","",IF(BT640="",INDEX(番号!$CA$44:$CB638,E639,2),BT640))&amp;""</f>
        <v/>
      </c>
      <c r="BV640" s="50" t="e">
        <f>INDEX(番号!$CC$5:$CE$52,E639,3)</f>
        <v>#VALUE!</v>
      </c>
      <c r="BW640" s="50" t="str">
        <f>IF(E639="","",IF(BV640="0",INDEX(番号!$CC$5:$CE$52,E639,2),BV640))&amp;""</f>
        <v/>
      </c>
      <c r="BX640" s="50" t="e">
        <f>INDEX(番号!$CA$5:$CB$44,G639,2)</f>
        <v>#VALUE!</v>
      </c>
      <c r="BY640" s="50" t="str">
        <f>IF(G639="","",IF(BX640="",INDEX(番号!$CA$44:$CB638,G639,2),BX640))&amp;""</f>
        <v/>
      </c>
      <c r="BZ640" s="50" t="e">
        <f>INDEX(番号!$CC$5:$CE$52,G639,3)</f>
        <v>#VALUE!</v>
      </c>
      <c r="CA640" s="50" t="str">
        <f>IF(G639="","",IF(BZ640="0",INDEX(番号!$CC$5:$CE$52,G639,2),BZ640))&amp;""</f>
        <v/>
      </c>
      <c r="CB640" s="50" t="e">
        <f>INDEX(番号!$CA$5:$CB$44,I639,2)</f>
        <v>#VALUE!</v>
      </c>
      <c r="CC640" s="50" t="str">
        <f>IF(I639="","",IF(CB640="",INDEX(番号!$CA$44:$CB638,I639,2),CB640))&amp;""</f>
        <v/>
      </c>
      <c r="CD640" s="50" t="e">
        <f>INDEX(番号!$CC$5:$CE$52,I639,3)</f>
        <v>#VALUE!</v>
      </c>
      <c r="CE640" s="50" t="str">
        <f>IF(I639="","",IF(CD640="0",INDEX(番号!$CC$5:$CE$52,I639,2),CD640))&amp;""</f>
        <v/>
      </c>
      <c r="CF640" s="50" t="e">
        <f>INDEX(番号!$CA$5:$CB$44,K639,2)</f>
        <v>#VALUE!</v>
      </c>
      <c r="CG640" s="50" t="str">
        <f>IF(K639="","",IF(CF640="",INDEX(番号!$CA$5:$CB$44,K639,1),CF640))&amp;""</f>
        <v/>
      </c>
      <c r="CH640" s="50" t="e">
        <f>INDEX(番号!$CC$5:$CE$52,K639,3)</f>
        <v>#VALUE!</v>
      </c>
      <c r="CI640" s="50" t="str">
        <f>IF(K639="","",IF(CH640="0",INDEX(番号!$CC$5:$CE$52,K639,2),CH640))&amp;""</f>
        <v/>
      </c>
      <c r="CJ640" s="50" t="e">
        <f>INDEX(番号!$CA$5:$CB$44,M639,2)</f>
        <v>#VALUE!</v>
      </c>
      <c r="CK640" s="50" t="str">
        <f>IF(M639="","",IF(CJ640="",INDEX(番号!$CA$5:$CB$44,M639,1),CJ640))&amp;""</f>
        <v/>
      </c>
      <c r="CL640" s="50" t="e">
        <f>INDEX(番号!$CC$5:$CE$52,M639,3)</f>
        <v>#VALUE!</v>
      </c>
      <c r="CM640" s="50" t="str">
        <f>IF(M639="","",IF(CL640="0",INDEX(番号!$CC$5:$CE$52,M639,2),CL640))&amp;""</f>
        <v/>
      </c>
      <c r="DA640" s="1153" t="str">
        <f>IF(DA638="grey","grey","")</f>
        <v>grey</v>
      </c>
      <c r="DB640" s="1154"/>
      <c r="DC640" s="1153" t="str">
        <f>IF(DC638="grey","grey","")</f>
        <v>grey</v>
      </c>
      <c r="DD640" s="1154"/>
      <c r="DE640" s="1153" t="str">
        <f>IF(DE638="grey","grey","")</f>
        <v>grey</v>
      </c>
      <c r="DF640" s="1154"/>
      <c r="DG640" s="1153" t="str">
        <f>IF(DG638="grey","grey","")</f>
        <v>grey</v>
      </c>
      <c r="DH640" s="1154"/>
      <c r="DI640" s="1153" t="str">
        <f>IF(DI638="grey","grey","")</f>
        <v>grey</v>
      </c>
      <c r="DJ640" s="1154"/>
      <c r="DK640" s="1153" t="str">
        <f>IF(DK638="grey","grey","")</f>
        <v>grey</v>
      </c>
      <c r="DL640" s="1154"/>
      <c r="DM640" s="22" t="str">
        <f>IFERROR(INDEX(内線情報!$BL$5:$BL$41,MATCH(R640,内線情報!$AI$5:$AI$43,0),1),"")</f>
        <v/>
      </c>
      <c r="DS640" s="1141"/>
      <c r="DV640" s="1153" t="str">
        <f>IF(B639="DK",BQ640,IF(B639="NK",BS640,""))</f>
        <v/>
      </c>
      <c r="DW640" s="1154"/>
      <c r="DX640" s="1155" t="str">
        <f>IF(D639="DK",BU640,IF(D639="NK",BW640,""))</f>
        <v/>
      </c>
      <c r="DY640" s="1156"/>
      <c r="DZ640" s="1155" t="str">
        <f>IF(F639="DK",BY640,IF(F639="NK",CA640,""))</f>
        <v/>
      </c>
      <c r="EA640" s="1156"/>
      <c r="EB640" s="1155" t="str">
        <f>IF(H639="DK",CC640,IF(H639="NK",CE640,""))</f>
        <v/>
      </c>
      <c r="EC640" s="1156"/>
      <c r="ED640" s="1155" t="str">
        <f>IF(J639="DK",CG640,IF(J639="NK",CI640,""))</f>
        <v/>
      </c>
      <c r="EE640" s="1156"/>
      <c r="EF640" s="1155" t="str">
        <f>IF(L639="DK",CK640,IF(L639="NK",CM640,""))</f>
        <v/>
      </c>
      <c r="EG640" s="1156"/>
      <c r="ET640" s="1153"/>
      <c r="EU640" s="1154"/>
      <c r="EV640" s="1153"/>
      <c r="EW640" s="1154"/>
      <c r="EX640" s="1153"/>
      <c r="EY640" s="1154"/>
      <c r="EZ640" s="1153"/>
      <c r="FA640" s="1154"/>
      <c r="FB640" s="1153"/>
      <c r="FC640" s="1154"/>
      <c r="FD640" s="1153"/>
      <c r="FE640" s="1154"/>
      <c r="FF640" s="411"/>
      <c r="FG640" s="411"/>
      <c r="FH640" s="411"/>
      <c r="FI640" s="411"/>
      <c r="FJ640" s="411"/>
      <c r="FK640" s="411"/>
      <c r="FL640" s="411"/>
      <c r="FM640" s="411"/>
      <c r="FN640" s="411"/>
      <c r="FO640" s="411"/>
      <c r="FP640" s="411"/>
      <c r="FQ640" s="411"/>
      <c r="FR640" s="1153"/>
      <c r="FS640" s="1154"/>
      <c r="FT640" s="1153"/>
      <c r="FU640" s="1154"/>
      <c r="FV640" s="1153"/>
      <c r="FW640" s="1154"/>
      <c r="FX640" s="1153"/>
      <c r="FY640" s="1154"/>
      <c r="FZ640" s="1153"/>
      <c r="GA640" s="1154"/>
      <c r="GB640" s="1153"/>
      <c r="GC640" s="1154"/>
      <c r="GE640" s="1152"/>
      <c r="GF640" s="1152"/>
      <c r="GG640" s="1161"/>
      <c r="GH640" s="1152"/>
      <c r="GI640" s="633" t="str">
        <f t="shared" ref="GI640:HR640" si="1714">IF(GI614="grey","grey",IF($GG639="grey","grey",IF(S640="","yellow",IF(COUNTIF($CW$6:$CW$7,S640)&gt;0,"","red"))))</f>
        <v>grey</v>
      </c>
      <c r="GJ640" s="633" t="str">
        <f t="shared" si="1714"/>
        <v>grey</v>
      </c>
      <c r="GK640" s="633" t="str">
        <f t="shared" si="1714"/>
        <v>grey</v>
      </c>
      <c r="GL640" s="633" t="str">
        <f t="shared" si="1714"/>
        <v>grey</v>
      </c>
      <c r="GM640" s="633" t="str">
        <f t="shared" si="1714"/>
        <v>grey</v>
      </c>
      <c r="GN640" s="633" t="str">
        <f t="shared" si="1714"/>
        <v>grey</v>
      </c>
      <c r="GO640" s="633" t="str">
        <f t="shared" si="1714"/>
        <v>grey</v>
      </c>
      <c r="GP640" s="633" t="str">
        <f t="shared" si="1714"/>
        <v>grey</v>
      </c>
      <c r="GQ640" s="633" t="str">
        <f t="shared" si="1714"/>
        <v>grey</v>
      </c>
      <c r="GR640" s="633" t="str">
        <f t="shared" si="1714"/>
        <v>grey</v>
      </c>
      <c r="GS640" s="633" t="str">
        <f t="shared" si="1714"/>
        <v>grey</v>
      </c>
      <c r="GT640" s="633" t="str">
        <f t="shared" si="1714"/>
        <v>grey</v>
      </c>
      <c r="GU640" s="633" t="str">
        <f t="shared" si="1714"/>
        <v>grey</v>
      </c>
      <c r="GV640" s="633" t="str">
        <f t="shared" si="1714"/>
        <v>grey</v>
      </c>
      <c r="GW640" s="633" t="str">
        <f t="shared" si="1714"/>
        <v>grey</v>
      </c>
      <c r="GX640" s="633" t="str">
        <f t="shared" si="1714"/>
        <v>grey</v>
      </c>
      <c r="GY640" s="633" t="str">
        <f t="shared" si="1714"/>
        <v>grey</v>
      </c>
      <c r="GZ640" s="633" t="str">
        <f t="shared" si="1714"/>
        <v>grey</v>
      </c>
      <c r="HA640" s="633" t="str">
        <f t="shared" si="1714"/>
        <v>grey</v>
      </c>
      <c r="HB640" s="633" t="str">
        <f t="shared" si="1714"/>
        <v>grey</v>
      </c>
      <c r="HC640" s="633" t="str">
        <f t="shared" si="1714"/>
        <v>grey</v>
      </c>
      <c r="HD640" s="633" t="str">
        <f t="shared" si="1714"/>
        <v>grey</v>
      </c>
      <c r="HE640" s="633" t="str">
        <f t="shared" si="1714"/>
        <v>grey</v>
      </c>
      <c r="HF640" s="633" t="str">
        <f t="shared" si="1714"/>
        <v>grey</v>
      </c>
      <c r="HG640" s="633" t="str">
        <f t="shared" si="1714"/>
        <v>grey</v>
      </c>
      <c r="HH640" s="633" t="str">
        <f t="shared" si="1714"/>
        <v>grey</v>
      </c>
      <c r="HI640" s="633" t="str">
        <f t="shared" si="1714"/>
        <v>grey</v>
      </c>
      <c r="HJ640" s="633" t="str">
        <f t="shared" si="1714"/>
        <v>grey</v>
      </c>
      <c r="HK640" s="633" t="str">
        <f t="shared" si="1714"/>
        <v>grey</v>
      </c>
      <c r="HL640" s="633" t="str">
        <f t="shared" si="1714"/>
        <v>grey</v>
      </c>
      <c r="HM640" s="633" t="str">
        <f t="shared" si="1714"/>
        <v>grey</v>
      </c>
      <c r="HN640" s="633" t="str">
        <f t="shared" si="1714"/>
        <v>grey</v>
      </c>
      <c r="HO640" s="633" t="str">
        <f t="shared" si="1714"/>
        <v>grey</v>
      </c>
      <c r="HP640" s="633" t="str">
        <f t="shared" si="1714"/>
        <v>grey</v>
      </c>
      <c r="HQ640" s="633" t="str">
        <f t="shared" si="1714"/>
        <v>grey</v>
      </c>
      <c r="HR640" s="633" t="str">
        <f t="shared" si="1714"/>
        <v>grey</v>
      </c>
      <c r="HS640" s="1163"/>
      <c r="HT640" s="1152"/>
      <c r="HU640" s="1161"/>
    </row>
    <row r="641" spans="2:229">
      <c r="B641" s="1175" t="str">
        <f>IFERROR(INDEX($DV:$DV,ROW()),"")&amp;""</f>
        <v/>
      </c>
      <c r="C641" s="1176"/>
      <c r="D641" s="1177" t="str">
        <f>IFERROR(INDEX($DX:$DX,ROW()),"")&amp;""</f>
        <v/>
      </c>
      <c r="E641" s="1176"/>
      <c r="F641" s="1175" t="str">
        <f>IFERROR(INDEX($DZ:$DZ,ROW()),"")&amp;""</f>
        <v/>
      </c>
      <c r="G641" s="1176"/>
      <c r="H641" s="1175" t="str">
        <f>IFERROR(INDEX($EB:$EB,ROW()),"")&amp;""</f>
        <v/>
      </c>
      <c r="I641" s="1176"/>
      <c r="J641" s="1175" t="str">
        <f>IFERROR(INDEX($ED:$ED,ROW()),"")&amp;""</f>
        <v/>
      </c>
      <c r="K641" s="1176"/>
      <c r="L641" s="1175" t="str">
        <f>IFERROR(INDEX($EF:$EF,ROW()),"")&amp;""</f>
        <v/>
      </c>
      <c r="M641" s="1176"/>
      <c r="O641" s="1151">
        <v>13</v>
      </c>
      <c r="P641" s="1151" t="str">
        <f>IFERROR(INDEX(内線情報!$C$5:$C$54,MATCH($Q641,内線情報!$B$5:$B$54,0)),"")&amp;""</f>
        <v/>
      </c>
      <c r="Q641" s="1160"/>
      <c r="R641" s="1151" t="str">
        <f>IFERROR(INDEX(内線情報!$D$5:$D$54,MATCH($Q641,内線情報!$B$5:$B$54,0)),"")&amp;""</f>
        <v/>
      </c>
      <c r="S641" s="634" t="s">
        <v>643</v>
      </c>
      <c r="T641" s="634" t="s">
        <v>643</v>
      </c>
      <c r="U641" s="634" t="s">
        <v>643</v>
      </c>
      <c r="V641" s="634" t="s">
        <v>643</v>
      </c>
      <c r="W641" s="634" t="s">
        <v>643</v>
      </c>
      <c r="X641" s="634" t="s">
        <v>643</v>
      </c>
      <c r="Y641" s="634" t="s">
        <v>643</v>
      </c>
      <c r="Z641" s="634" t="s">
        <v>643</v>
      </c>
      <c r="AA641" s="634" t="s">
        <v>643</v>
      </c>
      <c r="AB641" s="634" t="s">
        <v>643</v>
      </c>
      <c r="AC641" s="634" t="s">
        <v>643</v>
      </c>
      <c r="AD641" s="634" t="s">
        <v>643</v>
      </c>
      <c r="AE641" s="634" t="s">
        <v>643</v>
      </c>
      <c r="AF641" s="634" t="s">
        <v>643</v>
      </c>
      <c r="AG641" s="634" t="s">
        <v>643</v>
      </c>
      <c r="AH641" s="634" t="s">
        <v>643</v>
      </c>
      <c r="AI641" s="634" t="s">
        <v>643</v>
      </c>
      <c r="AJ641" s="634" t="s">
        <v>643</v>
      </c>
      <c r="AK641" s="634" t="s">
        <v>643</v>
      </c>
      <c r="AL641" s="634" t="s">
        <v>643</v>
      </c>
      <c r="AM641" s="634" t="s">
        <v>643</v>
      </c>
      <c r="AN641" s="634" t="s">
        <v>643</v>
      </c>
      <c r="AO641" s="634" t="s">
        <v>643</v>
      </c>
      <c r="AP641" s="634" t="s">
        <v>643</v>
      </c>
      <c r="AQ641" s="634" t="s">
        <v>643</v>
      </c>
      <c r="AR641" s="634" t="s">
        <v>643</v>
      </c>
      <c r="AS641" s="634" t="s">
        <v>643</v>
      </c>
      <c r="AT641" s="634" t="s">
        <v>643</v>
      </c>
      <c r="AU641" s="634" t="s">
        <v>643</v>
      </c>
      <c r="AV641" s="634" t="s">
        <v>643</v>
      </c>
      <c r="AW641" s="634" t="s">
        <v>643</v>
      </c>
      <c r="AX641" s="634" t="s">
        <v>643</v>
      </c>
      <c r="AY641" s="634" t="s">
        <v>643</v>
      </c>
      <c r="AZ641" s="634" t="s">
        <v>643</v>
      </c>
      <c r="BA641" s="634" t="s">
        <v>643</v>
      </c>
      <c r="BB641" s="634" t="s">
        <v>643</v>
      </c>
      <c r="BC641" s="1178" t="s">
        <v>643</v>
      </c>
      <c r="BD641" s="1151" t="str">
        <f>IFERROR(IF(Q641="","",IF(ISBLANK(INDEX(内線情報!$G$5:$G$54,Q641)),1,DS641)),"")&amp;""</f>
        <v/>
      </c>
      <c r="BE641" s="1180"/>
      <c r="BP641" s="50" t="s">
        <v>585</v>
      </c>
      <c r="BQ641" s="50" t="str">
        <f>IF(C639="","",INDEX(外線情報!$K$5:$K$16,C639,1))&amp;""</f>
        <v/>
      </c>
      <c r="BR641" s="50" t="s">
        <v>417</v>
      </c>
      <c r="BS641" s="50" t="str">
        <f>IF(C639="","",INDEX(NK･NKG!$CG$5:$CG$52,C639,1))&amp;""</f>
        <v/>
      </c>
      <c r="BT641" s="50" t="s">
        <v>585</v>
      </c>
      <c r="BU641" s="50" t="str">
        <f>IF(E639="","",INDEX(外線情報!$K$5:$K$16,E639,1))&amp;""</f>
        <v/>
      </c>
      <c r="BV641" s="50" t="s">
        <v>417</v>
      </c>
      <c r="BW641" s="50" t="str">
        <f>IF(E639="","",INDEX(NK･NKG!$CG$5:$CG$52,E639,1))&amp;""</f>
        <v/>
      </c>
      <c r="BX641" s="50" t="s">
        <v>585</v>
      </c>
      <c r="BY641" s="50" t="str">
        <f>IF(G639="","",INDEX(外線情報!$K$5:$K$16,G639,1))&amp;""</f>
        <v/>
      </c>
      <c r="BZ641" s="50" t="s">
        <v>417</v>
      </c>
      <c r="CA641" s="50" t="str">
        <f>IF(G639="","",INDEX(NK･NKG!$CG$5:$CG$52,G639,1))&amp;""</f>
        <v/>
      </c>
      <c r="CB641" s="50" t="s">
        <v>585</v>
      </c>
      <c r="CC641" s="50" t="str">
        <f>IF(I639="","",INDEX(外線情報!$K$5:$K$16,I639,1))&amp;""</f>
        <v/>
      </c>
      <c r="CD641" s="50" t="s">
        <v>417</v>
      </c>
      <c r="CE641" s="50" t="str">
        <f>IF(I639="","",INDEX(NK･NKG!$CG$5:$CG$52,I639,1))&amp;""</f>
        <v/>
      </c>
      <c r="CF641" s="50" t="s">
        <v>585</v>
      </c>
      <c r="CG641" s="50" t="str">
        <f>IF(K639="","",INDEX(外線情報!$K$5:$K$16,K639,1))&amp;""</f>
        <v/>
      </c>
      <c r="CH641" s="50" t="s">
        <v>417</v>
      </c>
      <c r="CI641" s="50" t="str">
        <f>IF(K639="","",INDEX(NK･NKG!$CG$5:$CG$52,K639,1))&amp;""</f>
        <v/>
      </c>
      <c r="CJ641" s="50" t="s">
        <v>585</v>
      </c>
      <c r="CK641" s="50" t="str">
        <f>IF(M639="","",INDEX(外線情報!$K$5:$K$16,M639,1))&amp;""</f>
        <v/>
      </c>
      <c r="CL641" s="50" t="s">
        <v>417</v>
      </c>
      <c r="CM641" s="50" t="str">
        <f>IF(M639="","",INDEX(NK･NKG!$CG$5:$CG$52,M639,1))&amp;""</f>
        <v/>
      </c>
      <c r="DA641" s="1153" t="str">
        <f t="shared" ref="DA641" si="1715">IF(DA638="grey","grey","")</f>
        <v>grey</v>
      </c>
      <c r="DB641" s="1154"/>
      <c r="DC641" s="1153" t="str">
        <f t="shared" ref="DC641" si="1716">IF(DC638="grey","grey","")</f>
        <v>grey</v>
      </c>
      <c r="DD641" s="1154"/>
      <c r="DE641" s="1153" t="str">
        <f t="shared" ref="DE641" si="1717">IF(DE638="grey","grey","")</f>
        <v>grey</v>
      </c>
      <c r="DF641" s="1154"/>
      <c r="DG641" s="1153" t="str">
        <f t="shared" ref="DG641" si="1718">IF(DG638="grey","grey","")</f>
        <v>grey</v>
      </c>
      <c r="DH641" s="1154"/>
      <c r="DI641" s="1153" t="str">
        <f t="shared" ref="DI641" si="1719">IF(DI638="grey","grey","")</f>
        <v>grey</v>
      </c>
      <c r="DJ641" s="1154"/>
      <c r="DK641" s="1153" t="str">
        <f t="shared" ref="DK641" si="1720">IF(DK638="grey","grey","")</f>
        <v>grey</v>
      </c>
      <c r="DL641" s="1154"/>
      <c r="DM641" s="22" t="str">
        <f>IFERROR(INDEX(内線情報!$BL$5:$BL$41,MATCH(R641,内線情報!$AI$5:$AI$43,0),1),"")</f>
        <v/>
      </c>
      <c r="DS641" s="1141" t="e">
        <f>INDEX(内線情報!$G$5:$G$54,MATCH(Q641,DK,0))</f>
        <v>#N/A</v>
      </c>
      <c r="DV641" s="1153" t="str">
        <f>IF(B639="IK",BQ641,IF(B639="NK",BS641,""))</f>
        <v/>
      </c>
      <c r="DW641" s="1154"/>
      <c r="DX641" s="1155" t="str">
        <f>IF(D639="IK",BU641,IF(D639="NK",BW641,""))</f>
        <v/>
      </c>
      <c r="DY641" s="1156"/>
      <c r="DZ641" s="1155" t="str">
        <f>IF(F639="IK",BY641,IF(F639="NK",CA641,""))</f>
        <v/>
      </c>
      <c r="EA641" s="1156"/>
      <c r="EB641" s="1155" t="str">
        <f>IF(H639="IK",CC641,IF(H639="NK",CE641,""))</f>
        <v/>
      </c>
      <c r="EC641" s="1156"/>
      <c r="ED641" s="1155" t="str">
        <f>IF(J639="IK",CG641,IF(J639="NK",CI641,""))</f>
        <v/>
      </c>
      <c r="EE641" s="1156"/>
      <c r="EF641" s="1155" t="str">
        <f>IF(L639="IK",CK641,IF(L639="NK",CM641,""))</f>
        <v/>
      </c>
      <c r="EG641" s="1156"/>
      <c r="ET641" s="1153"/>
      <c r="EU641" s="1154"/>
      <c r="EV641" s="1153"/>
      <c r="EW641" s="1154"/>
      <c r="EX641" s="1153"/>
      <c r="EY641" s="1154"/>
      <c r="EZ641" s="1153"/>
      <c r="FA641" s="1154"/>
      <c r="FB641" s="1153"/>
      <c r="FC641" s="1154"/>
      <c r="FD641" s="1153"/>
      <c r="FE641" s="1154"/>
      <c r="FF641" s="411"/>
      <c r="FG641" s="411"/>
      <c r="FH641" s="411"/>
      <c r="FI641" s="411"/>
      <c r="FJ641" s="411"/>
      <c r="FK641" s="411"/>
      <c r="FL641" s="411"/>
      <c r="FM641" s="411"/>
      <c r="FN641" s="411"/>
      <c r="FO641" s="411"/>
      <c r="FP641" s="411"/>
      <c r="FQ641" s="411"/>
      <c r="FR641" s="1153"/>
      <c r="FS641" s="1154"/>
      <c r="FT641" s="1153"/>
      <c r="FU641" s="1154"/>
      <c r="FV641" s="1153"/>
      <c r="FW641" s="1154"/>
      <c r="FX641" s="1153"/>
      <c r="FY641" s="1154"/>
      <c r="FZ641" s="1153"/>
      <c r="GA641" s="1154"/>
      <c r="GB641" s="1153"/>
      <c r="GC641" s="1154"/>
      <c r="GE641" s="1151" t="str">
        <f>IF($GF641="grey","grey","")</f>
        <v>grey</v>
      </c>
      <c r="GF641" s="1151" t="str">
        <f>IF($GG641="grey","grey","")</f>
        <v>grey</v>
      </c>
      <c r="GG641" s="1160" t="str">
        <f>IF(Q641="","grey",IF(COUNTIF(Q:Q,Q641)&gt;1,"red",IF(COUNTIF(_DK,Q641)&gt;0,"","red")))</f>
        <v>grey</v>
      </c>
      <c r="GH641" s="1151" t="str">
        <f>IF($GF641="grey","grey","")</f>
        <v>grey</v>
      </c>
      <c r="GI641" s="633" t="str">
        <f t="shared" ref="GI641:HR641" si="1721">IF(GI614="grey","grey",IF($GG641="grey","grey",IF(S641="","yellow",IF(COUNTIF($CT$6:$CT$21,S641)&gt;0,"","red"))))</f>
        <v>grey</v>
      </c>
      <c r="GJ641" s="633" t="str">
        <f t="shared" si="1721"/>
        <v>grey</v>
      </c>
      <c r="GK641" s="633" t="str">
        <f t="shared" si="1721"/>
        <v>grey</v>
      </c>
      <c r="GL641" s="633" t="str">
        <f t="shared" si="1721"/>
        <v>grey</v>
      </c>
      <c r="GM641" s="633" t="str">
        <f t="shared" si="1721"/>
        <v>grey</v>
      </c>
      <c r="GN641" s="633" t="str">
        <f t="shared" si="1721"/>
        <v>grey</v>
      </c>
      <c r="GO641" s="633" t="str">
        <f t="shared" si="1721"/>
        <v>grey</v>
      </c>
      <c r="GP641" s="633" t="str">
        <f t="shared" si="1721"/>
        <v>grey</v>
      </c>
      <c r="GQ641" s="633" t="str">
        <f t="shared" si="1721"/>
        <v>grey</v>
      </c>
      <c r="GR641" s="633" t="str">
        <f t="shared" si="1721"/>
        <v>grey</v>
      </c>
      <c r="GS641" s="633" t="str">
        <f t="shared" si="1721"/>
        <v>grey</v>
      </c>
      <c r="GT641" s="633" t="str">
        <f t="shared" si="1721"/>
        <v>grey</v>
      </c>
      <c r="GU641" s="633" t="str">
        <f t="shared" si="1721"/>
        <v>grey</v>
      </c>
      <c r="GV641" s="633" t="str">
        <f t="shared" si="1721"/>
        <v>grey</v>
      </c>
      <c r="GW641" s="633" t="str">
        <f t="shared" si="1721"/>
        <v>grey</v>
      </c>
      <c r="GX641" s="633" t="str">
        <f t="shared" si="1721"/>
        <v>grey</v>
      </c>
      <c r="GY641" s="633" t="str">
        <f t="shared" si="1721"/>
        <v>grey</v>
      </c>
      <c r="GZ641" s="633" t="str">
        <f t="shared" si="1721"/>
        <v>grey</v>
      </c>
      <c r="HA641" s="633" t="str">
        <f t="shared" si="1721"/>
        <v>grey</v>
      </c>
      <c r="HB641" s="633" t="str">
        <f t="shared" si="1721"/>
        <v>grey</v>
      </c>
      <c r="HC641" s="633" t="str">
        <f t="shared" si="1721"/>
        <v>grey</v>
      </c>
      <c r="HD641" s="633" t="str">
        <f t="shared" si="1721"/>
        <v>grey</v>
      </c>
      <c r="HE641" s="633" t="str">
        <f t="shared" si="1721"/>
        <v>grey</v>
      </c>
      <c r="HF641" s="633" t="str">
        <f t="shared" si="1721"/>
        <v>grey</v>
      </c>
      <c r="HG641" s="633" t="str">
        <f t="shared" si="1721"/>
        <v>grey</v>
      </c>
      <c r="HH641" s="633" t="str">
        <f t="shared" si="1721"/>
        <v>grey</v>
      </c>
      <c r="HI641" s="633" t="str">
        <f t="shared" si="1721"/>
        <v>grey</v>
      </c>
      <c r="HJ641" s="633" t="str">
        <f t="shared" si="1721"/>
        <v>grey</v>
      </c>
      <c r="HK641" s="633" t="str">
        <f t="shared" si="1721"/>
        <v>grey</v>
      </c>
      <c r="HL641" s="633" t="str">
        <f t="shared" si="1721"/>
        <v>grey</v>
      </c>
      <c r="HM641" s="633" t="str">
        <f t="shared" si="1721"/>
        <v>grey</v>
      </c>
      <c r="HN641" s="633" t="str">
        <f t="shared" si="1721"/>
        <v>grey</v>
      </c>
      <c r="HO641" s="633" t="str">
        <f t="shared" si="1721"/>
        <v>grey</v>
      </c>
      <c r="HP641" s="633" t="str">
        <f t="shared" si="1721"/>
        <v>grey</v>
      </c>
      <c r="HQ641" s="633" t="str">
        <f t="shared" si="1721"/>
        <v>grey</v>
      </c>
      <c r="HR641" s="633" t="str">
        <f t="shared" si="1721"/>
        <v>grey</v>
      </c>
      <c r="HS641" s="1162" t="str">
        <f t="shared" ref="HS641" si="1722">IF($GG641="grey","grey",IF(BC641="","",IF(COUNTIF($CV$6:$CV$7,BC641)&gt;0,"","red")))</f>
        <v>grey</v>
      </c>
      <c r="HT641" s="1151" t="str">
        <f t="shared" ref="HT641:HU641" si="1723">IF($GG641="grey","grey","")</f>
        <v>grey</v>
      </c>
      <c r="HU641" s="1160" t="str">
        <f t="shared" si="1723"/>
        <v>grey</v>
      </c>
    </row>
    <row r="642" spans="2:229">
      <c r="B642" s="1182" t="s">
        <v>1318</v>
      </c>
      <c r="C642" s="1183"/>
      <c r="D642" s="1182" t="s">
        <v>1318</v>
      </c>
      <c r="E642" s="1183"/>
      <c r="F642" s="1182" t="s">
        <v>1318</v>
      </c>
      <c r="G642" s="1183"/>
      <c r="H642" s="1182" t="s">
        <v>1318</v>
      </c>
      <c r="I642" s="1183"/>
      <c r="J642" s="1182" t="s">
        <v>1318</v>
      </c>
      <c r="K642" s="1183"/>
      <c r="L642" s="1182" t="s">
        <v>1318</v>
      </c>
      <c r="M642" s="1183"/>
      <c r="O642" s="1152"/>
      <c r="P642" s="1152"/>
      <c r="Q642" s="1161"/>
      <c r="R642" s="1152"/>
      <c r="S642" s="635" t="s">
        <v>643</v>
      </c>
      <c r="T642" s="635" t="s">
        <v>643</v>
      </c>
      <c r="U642" s="635" t="s">
        <v>643</v>
      </c>
      <c r="V642" s="635" t="s">
        <v>643</v>
      </c>
      <c r="W642" s="635" t="s">
        <v>643</v>
      </c>
      <c r="X642" s="635" t="s">
        <v>643</v>
      </c>
      <c r="Y642" s="635" t="s">
        <v>643</v>
      </c>
      <c r="Z642" s="635" t="s">
        <v>643</v>
      </c>
      <c r="AA642" s="635" t="s">
        <v>643</v>
      </c>
      <c r="AB642" s="635" t="s">
        <v>643</v>
      </c>
      <c r="AC642" s="635" t="s">
        <v>643</v>
      </c>
      <c r="AD642" s="635" t="s">
        <v>643</v>
      </c>
      <c r="AE642" s="635" t="s">
        <v>643</v>
      </c>
      <c r="AF642" s="635" t="s">
        <v>643</v>
      </c>
      <c r="AG642" s="635" t="s">
        <v>643</v>
      </c>
      <c r="AH642" s="635" t="s">
        <v>643</v>
      </c>
      <c r="AI642" s="635" t="s">
        <v>643</v>
      </c>
      <c r="AJ642" s="635" t="s">
        <v>643</v>
      </c>
      <c r="AK642" s="635" t="s">
        <v>643</v>
      </c>
      <c r="AL642" s="635" t="s">
        <v>643</v>
      </c>
      <c r="AM642" s="635" t="s">
        <v>643</v>
      </c>
      <c r="AN642" s="635" t="s">
        <v>643</v>
      </c>
      <c r="AO642" s="635" t="s">
        <v>643</v>
      </c>
      <c r="AP642" s="635" t="s">
        <v>643</v>
      </c>
      <c r="AQ642" s="635" t="s">
        <v>643</v>
      </c>
      <c r="AR642" s="635" t="s">
        <v>643</v>
      </c>
      <c r="AS642" s="635" t="s">
        <v>643</v>
      </c>
      <c r="AT642" s="635" t="s">
        <v>643</v>
      </c>
      <c r="AU642" s="635" t="s">
        <v>643</v>
      </c>
      <c r="AV642" s="635" t="s">
        <v>643</v>
      </c>
      <c r="AW642" s="635" t="s">
        <v>643</v>
      </c>
      <c r="AX642" s="635" t="s">
        <v>643</v>
      </c>
      <c r="AY642" s="635" t="s">
        <v>643</v>
      </c>
      <c r="AZ642" s="635" t="s">
        <v>643</v>
      </c>
      <c r="BA642" s="635" t="s">
        <v>643</v>
      </c>
      <c r="BB642" s="635" t="s">
        <v>643</v>
      </c>
      <c r="BC642" s="1179"/>
      <c r="BD642" s="1152"/>
      <c r="BE642" s="1181"/>
      <c r="DA642" s="1164" t="str">
        <f>IF(DA638="grey","grey",IF(AND(B639&lt;&gt;$BG$7,B639&lt;&gt;$BG$9,B639&lt;&gt;$BG$13,B639&lt;&gt;$BG$12),"grey",IF(B642="","yellow",IF(COUNTIF($CN$6:$CN$32,B642)&gt;0,"","red"))))</f>
        <v>grey</v>
      </c>
      <c r="DB642" s="1165"/>
      <c r="DC642" s="1164" t="str">
        <f>IF(DC638="grey","grey",IF(AND(D639&lt;&gt;$BG$7,D639&lt;&gt;$BG$9,D639&lt;&gt;$BG$13,D639&lt;&gt;$BG$12),"grey",IF(D642="","yellow",IF(COUNTIF($CN$6:$CN$32,D642)&gt;0,"","red"))))</f>
        <v>grey</v>
      </c>
      <c r="DD642" s="1165"/>
      <c r="DE642" s="1164" t="str">
        <f>IF(DE638="grey","grey",IF(AND(F639&lt;&gt;$BG$7,F639&lt;&gt;$BG$9,F639&lt;&gt;$BG$13,F639&lt;&gt;$BG$12),"grey",IF(F642="","yellow",IF(COUNTIF($CN$6:$CN$32,F642)&gt;0,"","red"))))</f>
        <v>grey</v>
      </c>
      <c r="DF642" s="1165"/>
      <c r="DG642" s="1164" t="str">
        <f>IF(DG638="grey","grey",IF(AND(H639&lt;&gt;$BG$7,H639&lt;&gt;$BG$9,H639&lt;&gt;$BG$13,H639&lt;&gt;$BG$12),"grey",IF(H642="","yellow",IF(COUNTIF($CN$6:$CN$32,H642)&gt;0,"","red"))))</f>
        <v>grey</v>
      </c>
      <c r="DH642" s="1165"/>
      <c r="DI642" s="1164" t="str">
        <f>IF(DI638="grey","grey",IF(AND(J639&lt;&gt;$BG$7,J639&lt;&gt;$BG$9,J639&lt;&gt;$BG$13,J639&lt;&gt;$BG$12),"grey",IF(J642="","yellow",IF(COUNTIF($CN$6:$CN$32,J642)&gt;0,"","red"))))</f>
        <v>grey</v>
      </c>
      <c r="DJ642" s="1165"/>
      <c r="DK642" s="1164" t="str">
        <f>IF(DK638="grey","grey",IF(AND(L639&lt;&gt;$BG$7,L639&lt;&gt;$BG$9,L639&lt;&gt;$BG$13,L639&lt;&gt;$BG$12),"grey",IF(L642="","yellow",IF(COUNTIF($CN$6:$CN$32,L642)&gt;0,"","red"))))</f>
        <v>grey</v>
      </c>
      <c r="DL642" s="1165"/>
      <c r="DM642" s="22" t="str">
        <f>IFERROR(INDEX(内線情報!$BL$5:$BL$41,MATCH(R642,内線情報!$AI$5:$AI$43,0),1),"")</f>
        <v/>
      </c>
      <c r="DR642" s="22">
        <f>MAX(DR$2:DR641)</f>
        <v>1</v>
      </c>
      <c r="DS642" s="1141"/>
      <c r="DV642" s="1153"/>
      <c r="DW642" s="1154"/>
      <c r="DX642" s="1153"/>
      <c r="DY642" s="1154"/>
      <c r="DZ642" s="1153"/>
      <c r="EA642" s="1154"/>
      <c r="EB642" s="1153"/>
      <c r="EC642" s="1154"/>
      <c r="ED642" s="1153"/>
      <c r="EE642" s="1154"/>
      <c r="EF642" s="1153"/>
      <c r="EG642" s="1154"/>
      <c r="ET642" s="1153"/>
      <c r="EU642" s="1154"/>
      <c r="EV642" s="1153"/>
      <c r="EW642" s="1154"/>
      <c r="EX642" s="1153"/>
      <c r="EY642" s="1154"/>
      <c r="EZ642" s="1153"/>
      <c r="FA642" s="1154"/>
      <c r="FB642" s="1153"/>
      <c r="FC642" s="1154"/>
      <c r="FD642" s="1153"/>
      <c r="FE642" s="1154"/>
      <c r="FF642" s="411"/>
      <c r="FG642" s="411"/>
      <c r="FH642" s="411"/>
      <c r="FI642" s="411"/>
      <c r="FJ642" s="411"/>
      <c r="FK642" s="411"/>
      <c r="FL642" s="411"/>
      <c r="FM642" s="411"/>
      <c r="FN642" s="411"/>
      <c r="FO642" s="411"/>
      <c r="FP642" s="411"/>
      <c r="FQ642" s="411"/>
      <c r="FR642" s="1153"/>
      <c r="FS642" s="1154"/>
      <c r="FT642" s="1153"/>
      <c r="FU642" s="1154"/>
      <c r="FV642" s="1153"/>
      <c r="FW642" s="1154"/>
      <c r="FX642" s="1153"/>
      <c r="FY642" s="1154"/>
      <c r="FZ642" s="1153"/>
      <c r="GA642" s="1154"/>
      <c r="GB642" s="1153"/>
      <c r="GC642" s="1154"/>
      <c r="GE642" s="1152"/>
      <c r="GF642" s="1152"/>
      <c r="GG642" s="1161"/>
      <c r="GH642" s="1152"/>
      <c r="GI642" s="633" t="str">
        <f t="shared" ref="GI642:HR642" si="1724">IF(GI614="grey","grey",IF($GG641="grey","grey",IF(S642="","yellow",IF(COUNTIF($CW$6:$CW$7,S642)&gt;0,"","red"))))</f>
        <v>grey</v>
      </c>
      <c r="GJ642" s="633" t="str">
        <f t="shared" si="1724"/>
        <v>grey</v>
      </c>
      <c r="GK642" s="633" t="str">
        <f t="shared" si="1724"/>
        <v>grey</v>
      </c>
      <c r="GL642" s="633" t="str">
        <f t="shared" si="1724"/>
        <v>grey</v>
      </c>
      <c r="GM642" s="633" t="str">
        <f t="shared" si="1724"/>
        <v>grey</v>
      </c>
      <c r="GN642" s="633" t="str">
        <f t="shared" si="1724"/>
        <v>grey</v>
      </c>
      <c r="GO642" s="633" t="str">
        <f t="shared" si="1724"/>
        <v>grey</v>
      </c>
      <c r="GP642" s="633" t="str">
        <f t="shared" si="1724"/>
        <v>grey</v>
      </c>
      <c r="GQ642" s="633" t="str">
        <f t="shared" si="1724"/>
        <v>grey</v>
      </c>
      <c r="GR642" s="633" t="str">
        <f t="shared" si="1724"/>
        <v>grey</v>
      </c>
      <c r="GS642" s="633" t="str">
        <f t="shared" si="1724"/>
        <v>grey</v>
      </c>
      <c r="GT642" s="633" t="str">
        <f t="shared" si="1724"/>
        <v>grey</v>
      </c>
      <c r="GU642" s="633" t="str">
        <f t="shared" si="1724"/>
        <v>grey</v>
      </c>
      <c r="GV642" s="633" t="str">
        <f t="shared" si="1724"/>
        <v>grey</v>
      </c>
      <c r="GW642" s="633" t="str">
        <f t="shared" si="1724"/>
        <v>grey</v>
      </c>
      <c r="GX642" s="633" t="str">
        <f t="shared" si="1724"/>
        <v>grey</v>
      </c>
      <c r="GY642" s="633" t="str">
        <f t="shared" si="1724"/>
        <v>grey</v>
      </c>
      <c r="GZ642" s="633" t="str">
        <f t="shared" si="1724"/>
        <v>grey</v>
      </c>
      <c r="HA642" s="633" t="str">
        <f t="shared" si="1724"/>
        <v>grey</v>
      </c>
      <c r="HB642" s="633" t="str">
        <f t="shared" si="1724"/>
        <v>grey</v>
      </c>
      <c r="HC642" s="633" t="str">
        <f t="shared" si="1724"/>
        <v>grey</v>
      </c>
      <c r="HD642" s="633" t="str">
        <f t="shared" si="1724"/>
        <v>grey</v>
      </c>
      <c r="HE642" s="633" t="str">
        <f t="shared" si="1724"/>
        <v>grey</v>
      </c>
      <c r="HF642" s="633" t="str">
        <f t="shared" si="1724"/>
        <v>grey</v>
      </c>
      <c r="HG642" s="633" t="str">
        <f t="shared" si="1724"/>
        <v>grey</v>
      </c>
      <c r="HH642" s="633" t="str">
        <f t="shared" si="1724"/>
        <v>grey</v>
      </c>
      <c r="HI642" s="633" t="str">
        <f t="shared" si="1724"/>
        <v>grey</v>
      </c>
      <c r="HJ642" s="633" t="str">
        <f t="shared" si="1724"/>
        <v>grey</v>
      </c>
      <c r="HK642" s="633" t="str">
        <f t="shared" si="1724"/>
        <v>grey</v>
      </c>
      <c r="HL642" s="633" t="str">
        <f t="shared" si="1724"/>
        <v>grey</v>
      </c>
      <c r="HM642" s="633" t="str">
        <f t="shared" si="1724"/>
        <v>grey</v>
      </c>
      <c r="HN642" s="633" t="str">
        <f t="shared" si="1724"/>
        <v>grey</v>
      </c>
      <c r="HO642" s="633" t="str">
        <f t="shared" si="1724"/>
        <v>grey</v>
      </c>
      <c r="HP642" s="633" t="str">
        <f t="shared" si="1724"/>
        <v>grey</v>
      </c>
      <c r="HQ642" s="633" t="str">
        <f t="shared" si="1724"/>
        <v>grey</v>
      </c>
      <c r="HR642" s="633" t="str">
        <f t="shared" si="1724"/>
        <v>grey</v>
      </c>
      <c r="HS642" s="1163"/>
      <c r="HT642" s="1152"/>
      <c r="HU642" s="1161"/>
    </row>
  </sheetData>
  <sheetProtection sheet="1" objects="1" scenarios="1" selectLockedCells="1"/>
  <mergeCells count="18439">
    <mergeCell ref="GI69:HR69"/>
    <mergeCell ref="GI101:HR101"/>
    <mergeCell ref="GI133:HR133"/>
    <mergeCell ref="GI165:HR165"/>
    <mergeCell ref="GI197:HR197"/>
    <mergeCell ref="GI229:HR229"/>
    <mergeCell ref="GI261:HR261"/>
    <mergeCell ref="GI293:HR293"/>
    <mergeCell ref="L5:M5"/>
    <mergeCell ref="BH5:BO5"/>
    <mergeCell ref="BP5:BS5"/>
    <mergeCell ref="B7:C7"/>
    <mergeCell ref="D7:E7"/>
    <mergeCell ref="B9:C9"/>
    <mergeCell ref="D9:E9"/>
    <mergeCell ref="F9:G9"/>
    <mergeCell ref="H9:I9"/>
    <mergeCell ref="J9:K9"/>
    <mergeCell ref="L9:M9"/>
    <mergeCell ref="B8:C8"/>
    <mergeCell ref="D8:E8"/>
    <mergeCell ref="DA7:DB7"/>
    <mergeCell ref="DC7:DD7"/>
    <mergeCell ref="DE7:DF7"/>
    <mergeCell ref="DG7:DH7"/>
    <mergeCell ref="L7:M7"/>
    <mergeCell ref="DC5:DD5"/>
    <mergeCell ref="DE5:DF5"/>
    <mergeCell ref="L8:M8"/>
    <mergeCell ref="DA13:DB13"/>
    <mergeCell ref="DK12:DL12"/>
    <mergeCell ref="DP4:DR4"/>
    <mergeCell ref="DP1:DS1"/>
    <mergeCell ref="DP2:DR2"/>
    <mergeCell ref="BP4:CM4"/>
    <mergeCell ref="BG4:BO4"/>
    <mergeCell ref="BG1:CN1"/>
    <mergeCell ref="DA8:DB8"/>
    <mergeCell ref="DC8:DD8"/>
    <mergeCell ref="DE8:DF8"/>
    <mergeCell ref="DG8:DH8"/>
    <mergeCell ref="DI8:DJ8"/>
    <mergeCell ref="DK8:DL8"/>
    <mergeCell ref="DA1:DL1"/>
    <mergeCell ref="B10:C10"/>
    <mergeCell ref="D10:E10"/>
    <mergeCell ref="F10:G10"/>
    <mergeCell ref="H10:I10"/>
    <mergeCell ref="J10:K10"/>
    <mergeCell ref="L10:M10"/>
    <mergeCell ref="F7:G7"/>
    <mergeCell ref="H7:I7"/>
    <mergeCell ref="J7:K7"/>
    <mergeCell ref="F8:G8"/>
    <mergeCell ref="H8:I8"/>
    <mergeCell ref="J8:K8"/>
    <mergeCell ref="B1:BE1"/>
    <mergeCell ref="B5:C5"/>
    <mergeCell ref="D5:E5"/>
    <mergeCell ref="F5:G5"/>
    <mergeCell ref="H5:I5"/>
    <mergeCell ref="J5:K5"/>
    <mergeCell ref="S3:V3"/>
    <mergeCell ref="B15:C15"/>
    <mergeCell ref="D15:E15"/>
    <mergeCell ref="F15:G15"/>
    <mergeCell ref="H15:I15"/>
    <mergeCell ref="J15:K15"/>
    <mergeCell ref="L15:M15"/>
    <mergeCell ref="D12:E12"/>
    <mergeCell ref="F12:G12"/>
    <mergeCell ref="H12:I12"/>
    <mergeCell ref="J12:K12"/>
    <mergeCell ref="L12:M12"/>
    <mergeCell ref="B14:C14"/>
    <mergeCell ref="D14:E14"/>
    <mergeCell ref="F14:G14"/>
    <mergeCell ref="H14:I14"/>
    <mergeCell ref="J14:K14"/>
    <mergeCell ref="L14:M14"/>
    <mergeCell ref="B13:C13"/>
    <mergeCell ref="D13:E13"/>
    <mergeCell ref="F13:G13"/>
    <mergeCell ref="H13:I13"/>
    <mergeCell ref="J13:K13"/>
    <mergeCell ref="L13:M13"/>
    <mergeCell ref="B12:C12"/>
    <mergeCell ref="DI12:DJ12"/>
    <mergeCell ref="DG12:DH12"/>
    <mergeCell ref="DI5:DJ5"/>
    <mergeCell ref="DK5:DL5"/>
    <mergeCell ref="BT5:BW5"/>
    <mergeCell ref="BX5:CA5"/>
    <mergeCell ref="CB5:CE5"/>
    <mergeCell ref="CF5:CI5"/>
    <mergeCell ref="CJ5:CM5"/>
    <mergeCell ref="DA5:DB5"/>
    <mergeCell ref="DA9:DB9"/>
    <mergeCell ref="DC9:DD9"/>
    <mergeCell ref="DE9:DF9"/>
    <mergeCell ref="DG9:DH9"/>
    <mergeCell ref="DI9:DJ9"/>
    <mergeCell ref="DK9:DL9"/>
    <mergeCell ref="DE12:DF12"/>
    <mergeCell ref="DC12:DD12"/>
    <mergeCell ref="DA12:DB12"/>
    <mergeCell ref="DA10:DB10"/>
    <mergeCell ref="DK10:DL10"/>
    <mergeCell ref="DI10:DJ10"/>
    <mergeCell ref="DG10:DH10"/>
    <mergeCell ref="DE10:DF10"/>
    <mergeCell ref="DC10:DD10"/>
    <mergeCell ref="DG5:DH5"/>
    <mergeCell ref="DI7:DJ7"/>
    <mergeCell ref="DK7:DL7"/>
    <mergeCell ref="DK13:DL13"/>
    <mergeCell ref="DI13:DJ13"/>
    <mergeCell ref="DG13:DH13"/>
    <mergeCell ref="DE13:DF13"/>
    <mergeCell ref="DC13:DD13"/>
    <mergeCell ref="DK14:DL14"/>
    <mergeCell ref="DI14:DJ14"/>
    <mergeCell ref="DG14:DH14"/>
    <mergeCell ref="DE14:DF14"/>
    <mergeCell ref="DC14:DD14"/>
    <mergeCell ref="DA14:DB14"/>
    <mergeCell ref="DA15:DB15"/>
    <mergeCell ref="DC15:DD15"/>
    <mergeCell ref="B19:C19"/>
    <mergeCell ref="D19:E19"/>
    <mergeCell ref="F19:G19"/>
    <mergeCell ref="H19:I19"/>
    <mergeCell ref="J19:K19"/>
    <mergeCell ref="L19:M19"/>
    <mergeCell ref="F22:G22"/>
    <mergeCell ref="H22:I22"/>
    <mergeCell ref="J22:K22"/>
    <mergeCell ref="L22:M22"/>
    <mergeCell ref="DC20:DD20"/>
    <mergeCell ref="DE20:DF20"/>
    <mergeCell ref="DG20:DH20"/>
    <mergeCell ref="DI20:DJ20"/>
    <mergeCell ref="DK20:DL20"/>
    <mergeCell ref="B18:C18"/>
    <mergeCell ref="D18:E18"/>
    <mergeCell ref="F18:G18"/>
    <mergeCell ref="H18:I18"/>
    <mergeCell ref="J18:K18"/>
    <mergeCell ref="L18:M18"/>
    <mergeCell ref="DA17:DB17"/>
    <mergeCell ref="DC17:DD17"/>
    <mergeCell ref="DE17:DF17"/>
    <mergeCell ref="DG17:DH17"/>
    <mergeCell ref="DI17:DJ17"/>
    <mergeCell ref="DK17:DL17"/>
    <mergeCell ref="B17:C17"/>
    <mergeCell ref="D17:E17"/>
    <mergeCell ref="F17:G17"/>
    <mergeCell ref="H17:I17"/>
    <mergeCell ref="J17:K17"/>
    <mergeCell ref="L17:M17"/>
    <mergeCell ref="DA18:DB18"/>
    <mergeCell ref="DC18:DD18"/>
    <mergeCell ref="DE18:DF18"/>
    <mergeCell ref="DG18:DH18"/>
    <mergeCell ref="DI18:DJ18"/>
    <mergeCell ref="DK18:DL18"/>
    <mergeCell ref="B24:C24"/>
    <mergeCell ref="D24:E24"/>
    <mergeCell ref="F24:G24"/>
    <mergeCell ref="H24:I24"/>
    <mergeCell ref="J24:K24"/>
    <mergeCell ref="L24:M24"/>
    <mergeCell ref="B27:C27"/>
    <mergeCell ref="D27:E27"/>
    <mergeCell ref="F27:G27"/>
    <mergeCell ref="H27:I27"/>
    <mergeCell ref="J27:K27"/>
    <mergeCell ref="L27:M27"/>
    <mergeCell ref="DA20:DB20"/>
    <mergeCell ref="B20:C20"/>
    <mergeCell ref="D20:E20"/>
    <mergeCell ref="F20:G20"/>
    <mergeCell ref="H20:I20"/>
    <mergeCell ref="J20:K20"/>
    <mergeCell ref="L20:M20"/>
    <mergeCell ref="DA23:DB23"/>
    <mergeCell ref="B23:C23"/>
    <mergeCell ref="D23:E23"/>
    <mergeCell ref="F23:G23"/>
    <mergeCell ref="H23:I23"/>
    <mergeCell ref="J23:K23"/>
    <mergeCell ref="L23:M23"/>
    <mergeCell ref="DA22:DB22"/>
    <mergeCell ref="B25:C25"/>
    <mergeCell ref="D25:E25"/>
    <mergeCell ref="F25:G25"/>
    <mergeCell ref="H25:I25"/>
    <mergeCell ref="J25:K25"/>
    <mergeCell ref="B22:C22"/>
    <mergeCell ref="D22:E22"/>
    <mergeCell ref="DA24:DB24"/>
    <mergeCell ref="BE25:BE26"/>
    <mergeCell ref="BC27:BC28"/>
    <mergeCell ref="BD27:BD28"/>
    <mergeCell ref="BE27:BE28"/>
    <mergeCell ref="B30:C30"/>
    <mergeCell ref="D30:E30"/>
    <mergeCell ref="F30:G30"/>
    <mergeCell ref="H30:I30"/>
    <mergeCell ref="J30:K30"/>
    <mergeCell ref="L30:M30"/>
    <mergeCell ref="DA33:DB33"/>
    <mergeCell ref="DC33:DD33"/>
    <mergeCell ref="DE33:DF33"/>
    <mergeCell ref="DG33:DH33"/>
    <mergeCell ref="DI33:DJ33"/>
    <mergeCell ref="DK33:DL33"/>
    <mergeCell ref="B33:C33"/>
    <mergeCell ref="D33:E33"/>
    <mergeCell ref="F33:G33"/>
    <mergeCell ref="H33:I33"/>
    <mergeCell ref="J33:K33"/>
    <mergeCell ref="L33:M33"/>
    <mergeCell ref="DA32:DB32"/>
    <mergeCell ref="DC32:DD32"/>
    <mergeCell ref="DE32:DF32"/>
    <mergeCell ref="DG32:DH32"/>
    <mergeCell ref="DI32:DJ32"/>
    <mergeCell ref="DK32:DL32"/>
    <mergeCell ref="B32:C32"/>
    <mergeCell ref="D32:E32"/>
    <mergeCell ref="DK30:DL30"/>
    <mergeCell ref="F32:G32"/>
    <mergeCell ref="H32:I32"/>
    <mergeCell ref="J32:K32"/>
    <mergeCell ref="L32:M32"/>
    <mergeCell ref="O29:O30"/>
    <mergeCell ref="L25:M25"/>
    <mergeCell ref="DA29:DB29"/>
    <mergeCell ref="DC29:DD29"/>
    <mergeCell ref="DE29:DF29"/>
    <mergeCell ref="DG29:DH29"/>
    <mergeCell ref="DI29:DJ29"/>
    <mergeCell ref="DK29:DL29"/>
    <mergeCell ref="B29:C29"/>
    <mergeCell ref="D29:E29"/>
    <mergeCell ref="F29:G29"/>
    <mergeCell ref="H29:I29"/>
    <mergeCell ref="J29:K29"/>
    <mergeCell ref="L29:M29"/>
    <mergeCell ref="DA28:DB28"/>
    <mergeCell ref="DC28:DD28"/>
    <mergeCell ref="DE28:DF28"/>
    <mergeCell ref="DG28:DH28"/>
    <mergeCell ref="DI28:DJ28"/>
    <mergeCell ref="DK28:DL28"/>
    <mergeCell ref="B28:C28"/>
    <mergeCell ref="D28:E28"/>
    <mergeCell ref="F28:G28"/>
    <mergeCell ref="H28:I28"/>
    <mergeCell ref="J28:K28"/>
    <mergeCell ref="L28:M28"/>
    <mergeCell ref="DG25:DH25"/>
    <mergeCell ref="DE25:DF25"/>
    <mergeCell ref="DC25:DD25"/>
    <mergeCell ref="DA25:DB25"/>
    <mergeCell ref="DI25:DJ25"/>
    <mergeCell ref="DK25:DL25"/>
    <mergeCell ref="DC27:DD27"/>
    <mergeCell ref="DA41:DB41"/>
    <mergeCell ref="DC41:DD41"/>
    <mergeCell ref="DE41:DF41"/>
    <mergeCell ref="DG41:DH41"/>
    <mergeCell ref="DI41:DJ41"/>
    <mergeCell ref="DK41:DL41"/>
    <mergeCell ref="B41:C41"/>
    <mergeCell ref="D41:E41"/>
    <mergeCell ref="F41:G41"/>
    <mergeCell ref="H41:I41"/>
    <mergeCell ref="DE37:DF37"/>
    <mergeCell ref="J41:K41"/>
    <mergeCell ref="L41:M41"/>
    <mergeCell ref="DA40:DB40"/>
    <mergeCell ref="DC40:DD40"/>
    <mergeCell ref="DE40:DF40"/>
    <mergeCell ref="DG40:DH40"/>
    <mergeCell ref="B40:C40"/>
    <mergeCell ref="D40:E40"/>
    <mergeCell ref="F40:G40"/>
    <mergeCell ref="H40:I40"/>
    <mergeCell ref="J40:K40"/>
    <mergeCell ref="L40:M40"/>
    <mergeCell ref="DK39:DL39"/>
    <mergeCell ref="DI39:DJ39"/>
    <mergeCell ref="DG39:DH39"/>
    <mergeCell ref="DE39:DF39"/>
    <mergeCell ref="DC39:DD39"/>
    <mergeCell ref="DA39:DB39"/>
    <mergeCell ref="DI40:DJ40"/>
    <mergeCell ref="B34:C34"/>
    <mergeCell ref="D34:E34"/>
    <mergeCell ref="F34:G34"/>
    <mergeCell ref="H34:I34"/>
    <mergeCell ref="J34:K34"/>
    <mergeCell ref="L34:M34"/>
    <mergeCell ref="B39:C39"/>
    <mergeCell ref="D39:E39"/>
    <mergeCell ref="F39:G39"/>
    <mergeCell ref="H39:I39"/>
    <mergeCell ref="J39:K39"/>
    <mergeCell ref="L39:M39"/>
    <mergeCell ref="B37:C37"/>
    <mergeCell ref="D37:E37"/>
    <mergeCell ref="F37:G37"/>
    <mergeCell ref="H37:I37"/>
    <mergeCell ref="J37:K37"/>
    <mergeCell ref="L37:M37"/>
    <mergeCell ref="DK40:DL40"/>
    <mergeCell ref="DC37:DD37"/>
    <mergeCell ref="DI37:DJ37"/>
    <mergeCell ref="DK37:DL37"/>
    <mergeCell ref="BC33:BC34"/>
    <mergeCell ref="BD33:BD34"/>
    <mergeCell ref="BE33:BE34"/>
    <mergeCell ref="O39:O40"/>
    <mergeCell ref="P39:P40"/>
    <mergeCell ref="Q39:Q40"/>
    <mergeCell ref="R39:R40"/>
    <mergeCell ref="BC39:BC40"/>
    <mergeCell ref="BD39:BD40"/>
    <mergeCell ref="BE39:BE40"/>
    <mergeCell ref="S40:BB40"/>
    <mergeCell ref="DA46:DB46"/>
    <mergeCell ref="DC46:DD46"/>
    <mergeCell ref="DE46:DF46"/>
    <mergeCell ref="DG46:DH46"/>
    <mergeCell ref="DI46:DJ46"/>
    <mergeCell ref="DK46:DL46"/>
    <mergeCell ref="B46:C46"/>
    <mergeCell ref="D46:E46"/>
    <mergeCell ref="F46:G46"/>
    <mergeCell ref="H46:I46"/>
    <mergeCell ref="J46:K46"/>
    <mergeCell ref="L46:M46"/>
    <mergeCell ref="DA45:DB45"/>
    <mergeCell ref="DC45:DD45"/>
    <mergeCell ref="DE45:DF45"/>
    <mergeCell ref="DG45:DH45"/>
    <mergeCell ref="DI45:DJ45"/>
    <mergeCell ref="DK45:DL45"/>
    <mergeCell ref="B45:C45"/>
    <mergeCell ref="D45:E45"/>
    <mergeCell ref="F45:G45"/>
    <mergeCell ref="H45:I45"/>
    <mergeCell ref="J45:K45"/>
    <mergeCell ref="L45:M45"/>
    <mergeCell ref="B42:C42"/>
    <mergeCell ref="D42:E42"/>
    <mergeCell ref="F42:G42"/>
    <mergeCell ref="H42:I42"/>
    <mergeCell ref="J42:K42"/>
    <mergeCell ref="L42:M42"/>
    <mergeCell ref="DK42:DL42"/>
    <mergeCell ref="DI42:DJ42"/>
    <mergeCell ref="DG42:DH42"/>
    <mergeCell ref="DE42:DF42"/>
    <mergeCell ref="DC42:DD42"/>
    <mergeCell ref="DA42:DB42"/>
    <mergeCell ref="B44:C44"/>
    <mergeCell ref="D44:E44"/>
    <mergeCell ref="F44:G44"/>
    <mergeCell ref="H44:I44"/>
    <mergeCell ref="J44:K44"/>
    <mergeCell ref="L44:M44"/>
    <mergeCell ref="DA44:DB44"/>
    <mergeCell ref="DC44:DD44"/>
    <mergeCell ref="R43:R44"/>
    <mergeCell ref="BC43:BC44"/>
    <mergeCell ref="BD43:BD44"/>
    <mergeCell ref="BE43:BE44"/>
    <mergeCell ref="O45:O46"/>
    <mergeCell ref="P45:P46"/>
    <mergeCell ref="Q45:Q46"/>
    <mergeCell ref="R45:R46"/>
    <mergeCell ref="BC45:BC46"/>
    <mergeCell ref="BD45:BD46"/>
    <mergeCell ref="BE45:BE46"/>
    <mergeCell ref="O41:O42"/>
    <mergeCell ref="P41:P42"/>
    <mergeCell ref="Q41:Q42"/>
    <mergeCell ref="R41:R42"/>
    <mergeCell ref="BC41:BC42"/>
    <mergeCell ref="BD41:BD42"/>
    <mergeCell ref="BE41:BE42"/>
    <mergeCell ref="O43:O44"/>
    <mergeCell ref="P43:P44"/>
    <mergeCell ref="B51:C51"/>
    <mergeCell ref="D51:E51"/>
    <mergeCell ref="F51:G51"/>
    <mergeCell ref="H51:I51"/>
    <mergeCell ref="J51:K51"/>
    <mergeCell ref="L51:M51"/>
    <mergeCell ref="DA49:DB49"/>
    <mergeCell ref="DC49:DD49"/>
    <mergeCell ref="DE49:DF49"/>
    <mergeCell ref="DG49:DH49"/>
    <mergeCell ref="DI49:DJ49"/>
    <mergeCell ref="DK49:DL49"/>
    <mergeCell ref="B49:C49"/>
    <mergeCell ref="D49:E49"/>
    <mergeCell ref="F49:G49"/>
    <mergeCell ref="H49:I49"/>
    <mergeCell ref="J49:K49"/>
    <mergeCell ref="L49:M49"/>
    <mergeCell ref="B50:C50"/>
    <mergeCell ref="D50:E50"/>
    <mergeCell ref="F50:G50"/>
    <mergeCell ref="H50:I50"/>
    <mergeCell ref="J50:K50"/>
    <mergeCell ref="L50:M50"/>
    <mergeCell ref="DK50:DL50"/>
    <mergeCell ref="O49:O50"/>
    <mergeCell ref="P49:P50"/>
    <mergeCell ref="Q49:Q50"/>
    <mergeCell ref="R49:R50"/>
    <mergeCell ref="BC49:BC50"/>
    <mergeCell ref="BD49:BD50"/>
    <mergeCell ref="BE49:BE50"/>
    <mergeCell ref="DA47:DB47"/>
    <mergeCell ref="DC47:DD47"/>
    <mergeCell ref="DE47:DF47"/>
    <mergeCell ref="DG47:DH47"/>
    <mergeCell ref="DI47:DJ47"/>
    <mergeCell ref="DK47:DL47"/>
    <mergeCell ref="B47:C47"/>
    <mergeCell ref="D47:E47"/>
    <mergeCell ref="F47:G47"/>
    <mergeCell ref="H47:I47"/>
    <mergeCell ref="J47:K47"/>
    <mergeCell ref="L47:M47"/>
    <mergeCell ref="DE50:DF50"/>
    <mergeCell ref="DG50:DH50"/>
    <mergeCell ref="DI50:DJ50"/>
    <mergeCell ref="O47:O48"/>
    <mergeCell ref="P47:P48"/>
    <mergeCell ref="Q47:Q48"/>
    <mergeCell ref="R47:R48"/>
    <mergeCell ref="BC47:BC48"/>
    <mergeCell ref="BD47:BD48"/>
    <mergeCell ref="BE47:BE48"/>
    <mergeCell ref="O51:O52"/>
    <mergeCell ref="P51:P52"/>
    <mergeCell ref="Q51:Q52"/>
    <mergeCell ref="R51:R52"/>
    <mergeCell ref="BC51:BC52"/>
    <mergeCell ref="BD51:BD52"/>
    <mergeCell ref="BE51:BE52"/>
    <mergeCell ref="DA59:DB59"/>
    <mergeCell ref="DC59:DD59"/>
    <mergeCell ref="DE59:DF59"/>
    <mergeCell ref="DG59:DH59"/>
    <mergeCell ref="DI59:DJ59"/>
    <mergeCell ref="DK59:DL59"/>
    <mergeCell ref="B59:C59"/>
    <mergeCell ref="D59:E59"/>
    <mergeCell ref="F59:G59"/>
    <mergeCell ref="H59:I59"/>
    <mergeCell ref="J59:K59"/>
    <mergeCell ref="L59:M59"/>
    <mergeCell ref="DA57:DB57"/>
    <mergeCell ref="DC57:DD57"/>
    <mergeCell ref="DE57:DF57"/>
    <mergeCell ref="DG57:DH57"/>
    <mergeCell ref="DI57:DJ57"/>
    <mergeCell ref="DK57:DL57"/>
    <mergeCell ref="B57:C57"/>
    <mergeCell ref="D57:E57"/>
    <mergeCell ref="F57:G57"/>
    <mergeCell ref="H57:I57"/>
    <mergeCell ref="J57:K57"/>
    <mergeCell ref="L57:M57"/>
    <mergeCell ref="DA55:DB55"/>
    <mergeCell ref="DC55:DD55"/>
    <mergeCell ref="DE55:DF55"/>
    <mergeCell ref="DG55:DH55"/>
    <mergeCell ref="DI55:DJ55"/>
    <mergeCell ref="DK55:DL55"/>
    <mergeCell ref="B55:C55"/>
    <mergeCell ref="D55:E55"/>
    <mergeCell ref="F55:G55"/>
    <mergeCell ref="H55:I55"/>
    <mergeCell ref="J55:K55"/>
    <mergeCell ref="L55:M55"/>
    <mergeCell ref="B56:C56"/>
    <mergeCell ref="D56:E56"/>
    <mergeCell ref="F56:G56"/>
    <mergeCell ref="H56:I56"/>
    <mergeCell ref="J56:K56"/>
    <mergeCell ref="L56:M56"/>
    <mergeCell ref="DA56:DB56"/>
    <mergeCell ref="DC56:DD56"/>
    <mergeCell ref="DE56:DF56"/>
    <mergeCell ref="DG56:DH56"/>
    <mergeCell ref="DI56:DJ56"/>
    <mergeCell ref="DK56:DL56"/>
    <mergeCell ref="DA61:DB61"/>
    <mergeCell ref="DC61:DD61"/>
    <mergeCell ref="DE61:DF61"/>
    <mergeCell ref="DG61:DH61"/>
    <mergeCell ref="DI61:DJ61"/>
    <mergeCell ref="DK61:DL61"/>
    <mergeCell ref="B61:C61"/>
    <mergeCell ref="D61:E61"/>
    <mergeCell ref="F61:G61"/>
    <mergeCell ref="H61:I61"/>
    <mergeCell ref="J61:K61"/>
    <mergeCell ref="L61:M61"/>
    <mergeCell ref="B62:C62"/>
    <mergeCell ref="D62:E62"/>
    <mergeCell ref="F62:G62"/>
    <mergeCell ref="H62:I62"/>
    <mergeCell ref="J62:K62"/>
    <mergeCell ref="L62:M62"/>
    <mergeCell ref="DA62:DB62"/>
    <mergeCell ref="DC62:DD62"/>
    <mergeCell ref="DE62:DF62"/>
    <mergeCell ref="DG62:DH62"/>
    <mergeCell ref="DI62:DJ62"/>
    <mergeCell ref="DK62:DL62"/>
    <mergeCell ref="DA60:DB60"/>
    <mergeCell ref="DC60:DD60"/>
    <mergeCell ref="DE60:DF60"/>
    <mergeCell ref="DG60:DH60"/>
    <mergeCell ref="DI60:DJ60"/>
    <mergeCell ref="DK60:DL60"/>
    <mergeCell ref="B60:C60"/>
    <mergeCell ref="D60:E60"/>
    <mergeCell ref="F60:G60"/>
    <mergeCell ref="H60:I60"/>
    <mergeCell ref="J60:K60"/>
    <mergeCell ref="L60:M60"/>
    <mergeCell ref="BC61:BC62"/>
    <mergeCell ref="BD61:BD62"/>
    <mergeCell ref="BE61:BE62"/>
    <mergeCell ref="DA66:DB66"/>
    <mergeCell ref="DC66:DD66"/>
    <mergeCell ref="DE66:DF66"/>
    <mergeCell ref="DG66:DH66"/>
    <mergeCell ref="DI66:DJ66"/>
    <mergeCell ref="DK66:DL66"/>
    <mergeCell ref="B66:C66"/>
    <mergeCell ref="D66:E66"/>
    <mergeCell ref="F66:G66"/>
    <mergeCell ref="H66:I66"/>
    <mergeCell ref="J66:K66"/>
    <mergeCell ref="L66:M66"/>
    <mergeCell ref="O65:O66"/>
    <mergeCell ref="P65:P66"/>
    <mergeCell ref="Q65:Q66"/>
    <mergeCell ref="R65:R66"/>
    <mergeCell ref="BC65:BC66"/>
    <mergeCell ref="BD65:BD66"/>
    <mergeCell ref="BE65:BE66"/>
    <mergeCell ref="DA65:DB65"/>
    <mergeCell ref="DC65:DD65"/>
    <mergeCell ref="DE65:DF65"/>
    <mergeCell ref="DG65:DH65"/>
    <mergeCell ref="DI65:DJ65"/>
    <mergeCell ref="DK65:DL65"/>
    <mergeCell ref="B65:C65"/>
    <mergeCell ref="D65:E65"/>
    <mergeCell ref="F65:G65"/>
    <mergeCell ref="H65:I65"/>
    <mergeCell ref="J65:K65"/>
    <mergeCell ref="L65:M65"/>
    <mergeCell ref="DA64:DB64"/>
    <mergeCell ref="DC64:DD64"/>
    <mergeCell ref="DE64:DF64"/>
    <mergeCell ref="DG64:DH64"/>
    <mergeCell ref="DI64:DJ64"/>
    <mergeCell ref="DK64:DL64"/>
    <mergeCell ref="B64:C64"/>
    <mergeCell ref="D64:E64"/>
    <mergeCell ref="F64:G64"/>
    <mergeCell ref="H64:I64"/>
    <mergeCell ref="J64:K64"/>
    <mergeCell ref="L64:M64"/>
    <mergeCell ref="O63:O64"/>
    <mergeCell ref="P63:P64"/>
    <mergeCell ref="Q63:Q64"/>
    <mergeCell ref="R63:R64"/>
    <mergeCell ref="BC63:BC64"/>
    <mergeCell ref="BD63:BD64"/>
    <mergeCell ref="BE63:BE64"/>
    <mergeCell ref="DA71:DB71"/>
    <mergeCell ref="DC71:DD71"/>
    <mergeCell ref="DE71:DF71"/>
    <mergeCell ref="DG71:DH71"/>
    <mergeCell ref="DI71:DJ71"/>
    <mergeCell ref="DK71:DL71"/>
    <mergeCell ref="B71:C71"/>
    <mergeCell ref="D71:E71"/>
    <mergeCell ref="F71:G71"/>
    <mergeCell ref="H71:I71"/>
    <mergeCell ref="J71:K71"/>
    <mergeCell ref="L71:M71"/>
    <mergeCell ref="DA69:DB69"/>
    <mergeCell ref="DC69:DD69"/>
    <mergeCell ref="DE69:DF69"/>
    <mergeCell ref="DG69:DH69"/>
    <mergeCell ref="DI69:DJ69"/>
    <mergeCell ref="DK69:DL69"/>
    <mergeCell ref="B69:C69"/>
    <mergeCell ref="D69:E69"/>
    <mergeCell ref="F69:G69"/>
    <mergeCell ref="H69:I69"/>
    <mergeCell ref="J69:K69"/>
    <mergeCell ref="L69:M69"/>
    <mergeCell ref="O71:O72"/>
    <mergeCell ref="P71:P72"/>
    <mergeCell ref="Q71:Q72"/>
    <mergeCell ref="R71:R72"/>
    <mergeCell ref="BC71:BC72"/>
    <mergeCell ref="BD71:BD72"/>
    <mergeCell ref="BE71:BE72"/>
    <mergeCell ref="DA67:DB67"/>
    <mergeCell ref="DC67:DD67"/>
    <mergeCell ref="DE67:DF67"/>
    <mergeCell ref="DG67:DH67"/>
    <mergeCell ref="DI67:DJ67"/>
    <mergeCell ref="DK67:DL67"/>
    <mergeCell ref="DA78:DB78"/>
    <mergeCell ref="DC78:DD78"/>
    <mergeCell ref="DE78:DF78"/>
    <mergeCell ref="DG78:DH78"/>
    <mergeCell ref="DI78:DJ78"/>
    <mergeCell ref="DK78:DL78"/>
    <mergeCell ref="B78:C78"/>
    <mergeCell ref="D78:E78"/>
    <mergeCell ref="F78:G78"/>
    <mergeCell ref="H78:I78"/>
    <mergeCell ref="J78:K78"/>
    <mergeCell ref="L78:M78"/>
    <mergeCell ref="O79:O80"/>
    <mergeCell ref="P79:P80"/>
    <mergeCell ref="Q79:Q80"/>
    <mergeCell ref="R79:R80"/>
    <mergeCell ref="BC79:BC80"/>
    <mergeCell ref="BD79:BD80"/>
    <mergeCell ref="BE79:BE80"/>
    <mergeCell ref="DA77:DB77"/>
    <mergeCell ref="DC77:DD77"/>
    <mergeCell ref="DE77:DF77"/>
    <mergeCell ref="DG77:DH77"/>
    <mergeCell ref="DI77:DJ77"/>
    <mergeCell ref="DK77:DL77"/>
    <mergeCell ref="B77:C77"/>
    <mergeCell ref="D77:E77"/>
    <mergeCell ref="F77:G77"/>
    <mergeCell ref="H77:I77"/>
    <mergeCell ref="J77:K77"/>
    <mergeCell ref="L77:M77"/>
    <mergeCell ref="DA72:DB72"/>
    <mergeCell ref="DC72:DD72"/>
    <mergeCell ref="DE72:DF72"/>
    <mergeCell ref="DG72:DH72"/>
    <mergeCell ref="DI72:DJ72"/>
    <mergeCell ref="DK72:DL72"/>
    <mergeCell ref="B72:C72"/>
    <mergeCell ref="D72:E72"/>
    <mergeCell ref="F72:G72"/>
    <mergeCell ref="H72:I72"/>
    <mergeCell ref="J72:K72"/>
    <mergeCell ref="L72:M72"/>
    <mergeCell ref="B74:C74"/>
    <mergeCell ref="D74:E74"/>
    <mergeCell ref="F74:G74"/>
    <mergeCell ref="H74:I74"/>
    <mergeCell ref="J74:K74"/>
    <mergeCell ref="L74:M74"/>
    <mergeCell ref="B76:C76"/>
    <mergeCell ref="D76:E76"/>
    <mergeCell ref="F76:G76"/>
    <mergeCell ref="H76:I76"/>
    <mergeCell ref="J76:K76"/>
    <mergeCell ref="L76:M76"/>
    <mergeCell ref="S72:BB72"/>
    <mergeCell ref="O73:O74"/>
    <mergeCell ref="P73:P74"/>
    <mergeCell ref="Q73:Q74"/>
    <mergeCell ref="R73:R74"/>
    <mergeCell ref="BC73:BC74"/>
    <mergeCell ref="BD73:BD74"/>
    <mergeCell ref="BE73:BE74"/>
    <mergeCell ref="O75:O76"/>
    <mergeCell ref="DI83:DJ83"/>
    <mergeCell ref="DK83:DL83"/>
    <mergeCell ref="B83:C83"/>
    <mergeCell ref="D83:E83"/>
    <mergeCell ref="F83:G83"/>
    <mergeCell ref="H83:I83"/>
    <mergeCell ref="J83:K83"/>
    <mergeCell ref="L83:M83"/>
    <mergeCell ref="DA81:DB81"/>
    <mergeCell ref="DC81:DD81"/>
    <mergeCell ref="DE81:DF81"/>
    <mergeCell ref="DG81:DH81"/>
    <mergeCell ref="DI81:DJ81"/>
    <mergeCell ref="DK81:DL81"/>
    <mergeCell ref="B81:C81"/>
    <mergeCell ref="D81:E81"/>
    <mergeCell ref="F81:G81"/>
    <mergeCell ref="H81:I81"/>
    <mergeCell ref="J81:K81"/>
    <mergeCell ref="L81:M81"/>
    <mergeCell ref="DA82:DB82"/>
    <mergeCell ref="DC82:DD82"/>
    <mergeCell ref="DE82:DF82"/>
    <mergeCell ref="DG82:DH82"/>
    <mergeCell ref="DI82:DJ82"/>
    <mergeCell ref="DK82:DL82"/>
    <mergeCell ref="O81:O82"/>
    <mergeCell ref="P81:P82"/>
    <mergeCell ref="DA79:DB79"/>
    <mergeCell ref="DC79:DD79"/>
    <mergeCell ref="DE79:DF79"/>
    <mergeCell ref="DG79:DH79"/>
    <mergeCell ref="DI79:DJ79"/>
    <mergeCell ref="DK79:DL79"/>
    <mergeCell ref="B79:C79"/>
    <mergeCell ref="D79:E79"/>
    <mergeCell ref="F79:G79"/>
    <mergeCell ref="H79:I79"/>
    <mergeCell ref="J79:K79"/>
    <mergeCell ref="L79:M79"/>
    <mergeCell ref="B82:C82"/>
    <mergeCell ref="D82:E82"/>
    <mergeCell ref="F82:G82"/>
    <mergeCell ref="H82:I82"/>
    <mergeCell ref="J82:K82"/>
    <mergeCell ref="L82:M82"/>
    <mergeCell ref="DK87:DL87"/>
    <mergeCell ref="B87:C87"/>
    <mergeCell ref="D87:E87"/>
    <mergeCell ref="F87:G87"/>
    <mergeCell ref="H87:I87"/>
    <mergeCell ref="J87:K87"/>
    <mergeCell ref="L87:M87"/>
    <mergeCell ref="DA88:DB88"/>
    <mergeCell ref="DC88:DD88"/>
    <mergeCell ref="DE88:DF88"/>
    <mergeCell ref="DG88:DH88"/>
    <mergeCell ref="DI88:DJ88"/>
    <mergeCell ref="DK88:DL88"/>
    <mergeCell ref="DA89:DB89"/>
    <mergeCell ref="DC89:DD89"/>
    <mergeCell ref="O87:O88"/>
    <mergeCell ref="P87:P88"/>
    <mergeCell ref="DA86:DB86"/>
    <mergeCell ref="DC86:DD86"/>
    <mergeCell ref="DE86:DF86"/>
    <mergeCell ref="DG86:DH86"/>
    <mergeCell ref="DI86:DJ86"/>
    <mergeCell ref="DK86:DL86"/>
    <mergeCell ref="B86:C86"/>
    <mergeCell ref="D86:E86"/>
    <mergeCell ref="F86:G86"/>
    <mergeCell ref="H86:I86"/>
    <mergeCell ref="J86:K86"/>
    <mergeCell ref="L86:M86"/>
    <mergeCell ref="DA84:DB84"/>
    <mergeCell ref="DC84:DD84"/>
    <mergeCell ref="DE84:DF84"/>
    <mergeCell ref="DG84:DH84"/>
    <mergeCell ref="DI84:DJ84"/>
    <mergeCell ref="DK84:DL84"/>
    <mergeCell ref="B84:C84"/>
    <mergeCell ref="D84:E84"/>
    <mergeCell ref="F84:G84"/>
    <mergeCell ref="H84:I84"/>
    <mergeCell ref="J84:K84"/>
    <mergeCell ref="L84:M84"/>
    <mergeCell ref="B88:C88"/>
    <mergeCell ref="D88:E88"/>
    <mergeCell ref="F88:G88"/>
    <mergeCell ref="H88:I88"/>
    <mergeCell ref="J88:K88"/>
    <mergeCell ref="L88:M88"/>
    <mergeCell ref="P83:P84"/>
    <mergeCell ref="Q83:Q84"/>
    <mergeCell ref="R83:R84"/>
    <mergeCell ref="BC83:BC84"/>
    <mergeCell ref="BD83:BD84"/>
    <mergeCell ref="BE83:BE84"/>
    <mergeCell ref="O85:O86"/>
    <mergeCell ref="P85:P86"/>
    <mergeCell ref="Q85:Q86"/>
    <mergeCell ref="R85:R86"/>
    <mergeCell ref="BC85:BC86"/>
    <mergeCell ref="BD85:BD86"/>
    <mergeCell ref="BE85:BE86"/>
    <mergeCell ref="DA83:DB83"/>
    <mergeCell ref="DC83:DD83"/>
    <mergeCell ref="DE83:DF83"/>
    <mergeCell ref="DG83:DH83"/>
    <mergeCell ref="DA93:DB93"/>
    <mergeCell ref="DC93:DD93"/>
    <mergeCell ref="DE93:DF93"/>
    <mergeCell ref="DG93:DH93"/>
    <mergeCell ref="DI93:DJ93"/>
    <mergeCell ref="DK93:DL93"/>
    <mergeCell ref="B93:C93"/>
    <mergeCell ref="D93:E93"/>
    <mergeCell ref="F93:G93"/>
    <mergeCell ref="H93:I93"/>
    <mergeCell ref="J93:K93"/>
    <mergeCell ref="L93:M93"/>
    <mergeCell ref="DA94:DB94"/>
    <mergeCell ref="DC94:DD94"/>
    <mergeCell ref="DE94:DF94"/>
    <mergeCell ref="DG94:DH94"/>
    <mergeCell ref="DI94:DJ94"/>
    <mergeCell ref="DK94:DL94"/>
    <mergeCell ref="B94:C94"/>
    <mergeCell ref="D94:E94"/>
    <mergeCell ref="F94:G94"/>
    <mergeCell ref="H94:I94"/>
    <mergeCell ref="J94:K94"/>
    <mergeCell ref="L94:M94"/>
    <mergeCell ref="O93:O94"/>
    <mergeCell ref="P93:P94"/>
    <mergeCell ref="Q93:Q94"/>
    <mergeCell ref="R93:R94"/>
    <mergeCell ref="BC93:BC94"/>
    <mergeCell ref="BD93:BD94"/>
    <mergeCell ref="BE93:BE94"/>
    <mergeCell ref="DE89:DF89"/>
    <mergeCell ref="DG89:DH89"/>
    <mergeCell ref="DI89:DJ89"/>
    <mergeCell ref="DK89:DL89"/>
    <mergeCell ref="B89:C89"/>
    <mergeCell ref="D89:E89"/>
    <mergeCell ref="F89:G89"/>
    <mergeCell ref="H89:I89"/>
    <mergeCell ref="J89:K89"/>
    <mergeCell ref="L89:M89"/>
    <mergeCell ref="DI92:DJ92"/>
    <mergeCell ref="DK92:DL92"/>
    <mergeCell ref="DA91:DB91"/>
    <mergeCell ref="DC91:DD91"/>
    <mergeCell ref="DE91:DF91"/>
    <mergeCell ref="DG91:DH91"/>
    <mergeCell ref="DI91:DJ91"/>
    <mergeCell ref="DK91:DL91"/>
    <mergeCell ref="DK98:DL98"/>
    <mergeCell ref="O97:O98"/>
    <mergeCell ref="P97:P98"/>
    <mergeCell ref="Q97:Q98"/>
    <mergeCell ref="R97:R98"/>
    <mergeCell ref="BC97:BC98"/>
    <mergeCell ref="BD97:BD98"/>
    <mergeCell ref="BE97:BE98"/>
    <mergeCell ref="DA97:DB97"/>
    <mergeCell ref="DC97:DD97"/>
    <mergeCell ref="DE97:DF97"/>
    <mergeCell ref="DG97:DH97"/>
    <mergeCell ref="DI97:DJ97"/>
    <mergeCell ref="DK97:DL97"/>
    <mergeCell ref="B97:C97"/>
    <mergeCell ref="D97:E97"/>
    <mergeCell ref="F97:G97"/>
    <mergeCell ref="H97:I97"/>
    <mergeCell ref="J97:K97"/>
    <mergeCell ref="L97:M97"/>
    <mergeCell ref="DA96:DB96"/>
    <mergeCell ref="DC96:DD96"/>
    <mergeCell ref="DE96:DF96"/>
    <mergeCell ref="DG96:DH96"/>
    <mergeCell ref="DI96:DJ96"/>
    <mergeCell ref="DK96:DL96"/>
    <mergeCell ref="B96:C96"/>
    <mergeCell ref="D96:E96"/>
    <mergeCell ref="F96:G96"/>
    <mergeCell ref="H96:I96"/>
    <mergeCell ref="J96:K96"/>
    <mergeCell ref="L96:M96"/>
    <mergeCell ref="O95:O96"/>
    <mergeCell ref="P95:P96"/>
    <mergeCell ref="Q95:Q96"/>
    <mergeCell ref="R95:R96"/>
    <mergeCell ref="BC95:BC96"/>
    <mergeCell ref="BD95:BD96"/>
    <mergeCell ref="BE95:BE96"/>
    <mergeCell ref="F98:G98"/>
    <mergeCell ref="H98:I98"/>
    <mergeCell ref="J98:K98"/>
    <mergeCell ref="L98:M98"/>
    <mergeCell ref="DA98:DB98"/>
    <mergeCell ref="DC98:DD98"/>
    <mergeCell ref="DE98:DF98"/>
    <mergeCell ref="DG98:DH98"/>
    <mergeCell ref="DA104:DB104"/>
    <mergeCell ref="DC104:DD104"/>
    <mergeCell ref="DE104:DF104"/>
    <mergeCell ref="DG104:DH104"/>
    <mergeCell ref="DI104:DJ104"/>
    <mergeCell ref="DK104:DL104"/>
    <mergeCell ref="B104:C104"/>
    <mergeCell ref="D104:E104"/>
    <mergeCell ref="F104:G104"/>
    <mergeCell ref="H104:I104"/>
    <mergeCell ref="J104:K104"/>
    <mergeCell ref="L104:M104"/>
    <mergeCell ref="B103:C103"/>
    <mergeCell ref="D103:E103"/>
    <mergeCell ref="F103:G103"/>
    <mergeCell ref="H103:I103"/>
    <mergeCell ref="J103:K103"/>
    <mergeCell ref="L103:M103"/>
    <mergeCell ref="O103:O104"/>
    <mergeCell ref="P103:P104"/>
    <mergeCell ref="Q103:Q104"/>
    <mergeCell ref="R103:R104"/>
    <mergeCell ref="BC103:BC104"/>
    <mergeCell ref="BD103:BD104"/>
    <mergeCell ref="BE103:BE104"/>
    <mergeCell ref="S104:BB104"/>
    <mergeCell ref="DA101:DB101"/>
    <mergeCell ref="DC101:DD101"/>
    <mergeCell ref="DE101:DF101"/>
    <mergeCell ref="DG101:DH101"/>
    <mergeCell ref="DI101:DJ101"/>
    <mergeCell ref="DK101:DL101"/>
    <mergeCell ref="B101:C101"/>
    <mergeCell ref="D101:E101"/>
    <mergeCell ref="F101:G101"/>
    <mergeCell ref="H101:I101"/>
    <mergeCell ref="J101:K101"/>
    <mergeCell ref="L101:M101"/>
    <mergeCell ref="DA103:DB103"/>
    <mergeCell ref="DC103:DD103"/>
    <mergeCell ref="DE103:DF103"/>
    <mergeCell ref="DG103:DH103"/>
    <mergeCell ref="DI103:DJ103"/>
    <mergeCell ref="DK103:DL103"/>
    <mergeCell ref="B118:C118"/>
    <mergeCell ref="D118:E118"/>
    <mergeCell ref="F118:G118"/>
    <mergeCell ref="H118:I118"/>
    <mergeCell ref="J118:K118"/>
    <mergeCell ref="L118:M118"/>
    <mergeCell ref="DA116:DB116"/>
    <mergeCell ref="DC116:DD116"/>
    <mergeCell ref="DE116:DF116"/>
    <mergeCell ref="DG116:DH116"/>
    <mergeCell ref="DI116:DJ116"/>
    <mergeCell ref="DK116:DL116"/>
    <mergeCell ref="B116:C116"/>
    <mergeCell ref="D116:E116"/>
    <mergeCell ref="F116:G116"/>
    <mergeCell ref="H116:I116"/>
    <mergeCell ref="J116:K116"/>
    <mergeCell ref="L116:M116"/>
    <mergeCell ref="DA115:DB115"/>
    <mergeCell ref="DC115:DD115"/>
    <mergeCell ref="DE115:DF115"/>
    <mergeCell ref="DG115:DH115"/>
    <mergeCell ref="DI115:DJ115"/>
    <mergeCell ref="DK115:DL115"/>
    <mergeCell ref="B115:C115"/>
    <mergeCell ref="D115:E115"/>
    <mergeCell ref="F115:G115"/>
    <mergeCell ref="H115:I115"/>
    <mergeCell ref="J115:K115"/>
    <mergeCell ref="L115:M115"/>
    <mergeCell ref="B109:C109"/>
    <mergeCell ref="D109:E109"/>
    <mergeCell ref="F109:G109"/>
    <mergeCell ref="H109:I109"/>
    <mergeCell ref="J109:K109"/>
    <mergeCell ref="L109:M109"/>
    <mergeCell ref="DA113:DB113"/>
    <mergeCell ref="DC113:DD113"/>
    <mergeCell ref="DE113:DF113"/>
    <mergeCell ref="DG113:DH113"/>
    <mergeCell ref="DI113:DJ113"/>
    <mergeCell ref="DK113:DL113"/>
    <mergeCell ref="DA110:DB110"/>
    <mergeCell ref="DC110:DD110"/>
    <mergeCell ref="DE110:DF110"/>
    <mergeCell ref="DG110:DH110"/>
    <mergeCell ref="DI110:DJ110"/>
    <mergeCell ref="DK110:DL110"/>
    <mergeCell ref="B111:C111"/>
    <mergeCell ref="D111:E111"/>
    <mergeCell ref="DE109:DF109"/>
    <mergeCell ref="DG109:DH109"/>
    <mergeCell ref="DI109:DJ109"/>
    <mergeCell ref="DK109:DL109"/>
    <mergeCell ref="DA109:DB109"/>
    <mergeCell ref="DC109:DD109"/>
    <mergeCell ref="O113:O114"/>
    <mergeCell ref="P113:P114"/>
    <mergeCell ref="Q113:Q114"/>
    <mergeCell ref="R113:R114"/>
    <mergeCell ref="BC113:BC114"/>
    <mergeCell ref="BD113:BD114"/>
    <mergeCell ref="F111:G111"/>
    <mergeCell ref="H111:I111"/>
    <mergeCell ref="B124:C124"/>
    <mergeCell ref="D124:E124"/>
    <mergeCell ref="F124:G124"/>
    <mergeCell ref="H124:I124"/>
    <mergeCell ref="J124:K124"/>
    <mergeCell ref="L124:M124"/>
    <mergeCell ref="O123:O124"/>
    <mergeCell ref="P123:P124"/>
    <mergeCell ref="Q123:Q124"/>
    <mergeCell ref="R123:R124"/>
    <mergeCell ref="BC123:BC124"/>
    <mergeCell ref="BD123:BD124"/>
    <mergeCell ref="BE123:BE124"/>
    <mergeCell ref="DA123:DB123"/>
    <mergeCell ref="DC123:DD123"/>
    <mergeCell ref="DE123:DF123"/>
    <mergeCell ref="DG123:DH123"/>
    <mergeCell ref="DI123:DJ123"/>
    <mergeCell ref="DK123:DL123"/>
    <mergeCell ref="B123:C123"/>
    <mergeCell ref="D123:E123"/>
    <mergeCell ref="F123:G123"/>
    <mergeCell ref="H123:I123"/>
    <mergeCell ref="J123:K123"/>
    <mergeCell ref="L123:M123"/>
    <mergeCell ref="B121:C121"/>
    <mergeCell ref="D121:E121"/>
    <mergeCell ref="F121:G121"/>
    <mergeCell ref="H121:I121"/>
    <mergeCell ref="J121:K121"/>
    <mergeCell ref="L121:M121"/>
    <mergeCell ref="DA119:DB119"/>
    <mergeCell ref="DC119:DD119"/>
    <mergeCell ref="DE119:DF119"/>
    <mergeCell ref="DG119:DH119"/>
    <mergeCell ref="DI119:DJ119"/>
    <mergeCell ref="DK119:DL119"/>
    <mergeCell ref="B119:C119"/>
    <mergeCell ref="D119:E119"/>
    <mergeCell ref="F119:G119"/>
    <mergeCell ref="H119:I119"/>
    <mergeCell ref="J119:K119"/>
    <mergeCell ref="L119:M119"/>
    <mergeCell ref="B120:C120"/>
    <mergeCell ref="D120:E120"/>
    <mergeCell ref="F120:G120"/>
    <mergeCell ref="H120:I120"/>
    <mergeCell ref="J120:K120"/>
    <mergeCell ref="L120:M120"/>
    <mergeCell ref="DA120:DB120"/>
    <mergeCell ref="DC120:DD120"/>
    <mergeCell ref="DE120:DF120"/>
    <mergeCell ref="DG120:DH120"/>
    <mergeCell ref="DI120:DJ120"/>
    <mergeCell ref="DK120:DL120"/>
    <mergeCell ref="O119:O120"/>
    <mergeCell ref="P119:P120"/>
    <mergeCell ref="Q119:Q120"/>
    <mergeCell ref="R119:R120"/>
    <mergeCell ref="BC119:BC120"/>
    <mergeCell ref="BD119:BD120"/>
    <mergeCell ref="BE119:BE120"/>
    <mergeCell ref="O121:O122"/>
    <mergeCell ref="P121:P122"/>
    <mergeCell ref="B130:C130"/>
    <mergeCell ref="D130:E130"/>
    <mergeCell ref="F130:G130"/>
    <mergeCell ref="H130:I130"/>
    <mergeCell ref="J130:K130"/>
    <mergeCell ref="L130:M130"/>
    <mergeCell ref="DA129:DB129"/>
    <mergeCell ref="DC129:DD129"/>
    <mergeCell ref="DE129:DF129"/>
    <mergeCell ref="DG129:DH129"/>
    <mergeCell ref="DI129:DJ129"/>
    <mergeCell ref="DK129:DL129"/>
    <mergeCell ref="B129:C129"/>
    <mergeCell ref="D129:E129"/>
    <mergeCell ref="F129:G129"/>
    <mergeCell ref="H129:I129"/>
    <mergeCell ref="J129:K129"/>
    <mergeCell ref="L129:M129"/>
    <mergeCell ref="DA128:DB128"/>
    <mergeCell ref="DC128:DD128"/>
    <mergeCell ref="DE128:DF128"/>
    <mergeCell ref="DG128:DH128"/>
    <mergeCell ref="DI128:DJ128"/>
    <mergeCell ref="DK128:DL128"/>
    <mergeCell ref="B128:C128"/>
    <mergeCell ref="D128:E128"/>
    <mergeCell ref="F128:G128"/>
    <mergeCell ref="H128:I128"/>
    <mergeCell ref="J128:K128"/>
    <mergeCell ref="L128:M128"/>
    <mergeCell ref="DA125:DB125"/>
    <mergeCell ref="DC125:DD125"/>
    <mergeCell ref="DE125:DF125"/>
    <mergeCell ref="DG125:DH125"/>
    <mergeCell ref="DI125:DJ125"/>
    <mergeCell ref="DK125:DL125"/>
    <mergeCell ref="B125:C125"/>
    <mergeCell ref="D125:E125"/>
    <mergeCell ref="F125:G125"/>
    <mergeCell ref="H125:I125"/>
    <mergeCell ref="J125:K125"/>
    <mergeCell ref="L125:M125"/>
    <mergeCell ref="B126:C126"/>
    <mergeCell ref="D126:E126"/>
    <mergeCell ref="F126:G126"/>
    <mergeCell ref="H126:I126"/>
    <mergeCell ref="J126:K126"/>
    <mergeCell ref="L126:M126"/>
    <mergeCell ref="DA126:DB126"/>
    <mergeCell ref="DC126:DD126"/>
    <mergeCell ref="O125:O126"/>
    <mergeCell ref="P125:P126"/>
    <mergeCell ref="Q125:Q126"/>
    <mergeCell ref="R125:R126"/>
    <mergeCell ref="BC125:BC126"/>
    <mergeCell ref="BD125:BD126"/>
    <mergeCell ref="BE125:BE126"/>
    <mergeCell ref="O127:O128"/>
    <mergeCell ref="P127:P128"/>
    <mergeCell ref="Q127:Q128"/>
    <mergeCell ref="R127:R128"/>
    <mergeCell ref="BC127:BC128"/>
    <mergeCell ref="BD127:BD128"/>
    <mergeCell ref="BE127:BE128"/>
    <mergeCell ref="B133:C133"/>
    <mergeCell ref="D133:E133"/>
    <mergeCell ref="F133:G133"/>
    <mergeCell ref="H133:I133"/>
    <mergeCell ref="J133:K133"/>
    <mergeCell ref="L133:M133"/>
    <mergeCell ref="DA135:DB135"/>
    <mergeCell ref="DC135:DD135"/>
    <mergeCell ref="B136:C136"/>
    <mergeCell ref="D136:E136"/>
    <mergeCell ref="F136:G136"/>
    <mergeCell ref="H136:I136"/>
    <mergeCell ref="J136:K136"/>
    <mergeCell ref="L136:M136"/>
    <mergeCell ref="DA137:DB137"/>
    <mergeCell ref="DC137:DD137"/>
    <mergeCell ref="DE137:DF137"/>
    <mergeCell ref="DG137:DH137"/>
    <mergeCell ref="DI137:DJ137"/>
    <mergeCell ref="DK137:DL137"/>
    <mergeCell ref="DA136:DB136"/>
    <mergeCell ref="DC136:DD136"/>
    <mergeCell ref="DE136:DF136"/>
    <mergeCell ref="DG136:DH136"/>
    <mergeCell ref="DI136:DJ136"/>
    <mergeCell ref="DK136:DL136"/>
    <mergeCell ref="DA131:DB131"/>
    <mergeCell ref="DC131:DD131"/>
    <mergeCell ref="DE131:DF131"/>
    <mergeCell ref="DG131:DH131"/>
    <mergeCell ref="DI131:DJ131"/>
    <mergeCell ref="DK131:DL131"/>
    <mergeCell ref="DE135:DF135"/>
    <mergeCell ref="DG135:DH135"/>
    <mergeCell ref="DI135:DJ135"/>
    <mergeCell ref="DK135:DL135"/>
    <mergeCell ref="B135:C135"/>
    <mergeCell ref="D135:E135"/>
    <mergeCell ref="F135:G135"/>
    <mergeCell ref="H135:I135"/>
    <mergeCell ref="J135:K135"/>
    <mergeCell ref="L135:M135"/>
    <mergeCell ref="O135:O136"/>
    <mergeCell ref="O143:O144"/>
    <mergeCell ref="B137:C137"/>
    <mergeCell ref="D137:E137"/>
    <mergeCell ref="F137:G137"/>
    <mergeCell ref="H137:I137"/>
    <mergeCell ref="DA141:DB141"/>
    <mergeCell ref="DC141:DD141"/>
    <mergeCell ref="DE141:DF141"/>
    <mergeCell ref="DG141:DH141"/>
    <mergeCell ref="DI141:DJ141"/>
    <mergeCell ref="DK141:DL141"/>
    <mergeCell ref="B141:C141"/>
    <mergeCell ref="D141:E141"/>
    <mergeCell ref="F141:G141"/>
    <mergeCell ref="H141:I141"/>
    <mergeCell ref="J141:K141"/>
    <mergeCell ref="L141:M141"/>
    <mergeCell ref="DA140:DB140"/>
    <mergeCell ref="DC140:DD140"/>
    <mergeCell ref="DE140:DF140"/>
    <mergeCell ref="DG140:DH140"/>
    <mergeCell ref="DI140:DJ140"/>
    <mergeCell ref="DK140:DL140"/>
    <mergeCell ref="B140:C140"/>
    <mergeCell ref="D140:E140"/>
    <mergeCell ref="F140:G140"/>
    <mergeCell ref="H140:I140"/>
    <mergeCell ref="J137:K137"/>
    <mergeCell ref="L137:M137"/>
    <mergeCell ref="P139:P140"/>
    <mergeCell ref="Q139:Q140"/>
    <mergeCell ref="R139:R140"/>
    <mergeCell ref="BC139:BC140"/>
    <mergeCell ref="BD139:BD140"/>
    <mergeCell ref="BE139:BE140"/>
    <mergeCell ref="B157:C157"/>
    <mergeCell ref="D157:E157"/>
    <mergeCell ref="F157:G157"/>
    <mergeCell ref="H157:I157"/>
    <mergeCell ref="J157:K157"/>
    <mergeCell ref="L157:M157"/>
    <mergeCell ref="B158:C158"/>
    <mergeCell ref="D158:E158"/>
    <mergeCell ref="F158:G158"/>
    <mergeCell ref="H158:I158"/>
    <mergeCell ref="J158:K158"/>
    <mergeCell ref="L158:M158"/>
    <mergeCell ref="O157:O158"/>
    <mergeCell ref="P157:P158"/>
    <mergeCell ref="DA151:DB151"/>
    <mergeCell ref="DC151:DD151"/>
    <mergeCell ref="DE151:DF151"/>
    <mergeCell ref="DG151:DH151"/>
    <mergeCell ref="DI151:DJ151"/>
    <mergeCell ref="DK151:DL151"/>
    <mergeCell ref="B151:C151"/>
    <mergeCell ref="D151:E151"/>
    <mergeCell ref="F151:G151"/>
    <mergeCell ref="H151:I151"/>
    <mergeCell ref="J151:K151"/>
    <mergeCell ref="L151:M151"/>
    <mergeCell ref="O151:O152"/>
    <mergeCell ref="L156:M156"/>
    <mergeCell ref="B155:C155"/>
    <mergeCell ref="D155:E155"/>
    <mergeCell ref="F155:G155"/>
    <mergeCell ref="H155:I155"/>
    <mergeCell ref="J155:K155"/>
    <mergeCell ref="L155:M155"/>
    <mergeCell ref="B153:C153"/>
    <mergeCell ref="D153:E153"/>
    <mergeCell ref="F153:G153"/>
    <mergeCell ref="H153:I153"/>
    <mergeCell ref="J153:K153"/>
    <mergeCell ref="L153:M153"/>
    <mergeCell ref="DE153:DF153"/>
    <mergeCell ref="DG153:DH153"/>
    <mergeCell ref="DI153:DJ153"/>
    <mergeCell ref="DK153:DL153"/>
    <mergeCell ref="P151:P152"/>
    <mergeCell ref="Q151:Q152"/>
    <mergeCell ref="Q157:Q158"/>
    <mergeCell ref="R157:R158"/>
    <mergeCell ref="BC157:BC158"/>
    <mergeCell ref="BD157:BD158"/>
    <mergeCell ref="BE157:BE158"/>
    <mergeCell ref="DA162:DB162"/>
    <mergeCell ref="DC162:DD162"/>
    <mergeCell ref="DE162:DF162"/>
    <mergeCell ref="DG162:DH162"/>
    <mergeCell ref="DI162:DJ162"/>
    <mergeCell ref="DK162:DL162"/>
    <mergeCell ref="B162:C162"/>
    <mergeCell ref="D162:E162"/>
    <mergeCell ref="F162:G162"/>
    <mergeCell ref="H162:I162"/>
    <mergeCell ref="J162:K162"/>
    <mergeCell ref="L162:M162"/>
    <mergeCell ref="DA161:DB161"/>
    <mergeCell ref="DC161:DD161"/>
    <mergeCell ref="DE161:DF161"/>
    <mergeCell ref="DG161:DH161"/>
    <mergeCell ref="DI161:DJ161"/>
    <mergeCell ref="DK161:DL161"/>
    <mergeCell ref="B161:C161"/>
    <mergeCell ref="D161:E161"/>
    <mergeCell ref="F161:G161"/>
    <mergeCell ref="H161:I161"/>
    <mergeCell ref="J161:K161"/>
    <mergeCell ref="L161:M161"/>
    <mergeCell ref="DA160:DB160"/>
    <mergeCell ref="DC160:DD160"/>
    <mergeCell ref="DE160:DF160"/>
    <mergeCell ref="DG160:DH160"/>
    <mergeCell ref="DI160:DJ160"/>
    <mergeCell ref="DK160:DL160"/>
    <mergeCell ref="B160:C160"/>
    <mergeCell ref="D160:E160"/>
    <mergeCell ref="F160:G160"/>
    <mergeCell ref="H160:I160"/>
    <mergeCell ref="J160:K160"/>
    <mergeCell ref="L160:M160"/>
    <mergeCell ref="O159:O160"/>
    <mergeCell ref="P159:P160"/>
    <mergeCell ref="Q159:Q160"/>
    <mergeCell ref="R159:R160"/>
    <mergeCell ref="BC159:BC160"/>
    <mergeCell ref="BD159:BD160"/>
    <mergeCell ref="BE159:BE160"/>
    <mergeCell ref="O161:O162"/>
    <mergeCell ref="P161:P162"/>
    <mergeCell ref="Q161:Q162"/>
    <mergeCell ref="R161:R162"/>
    <mergeCell ref="BC161:BC162"/>
    <mergeCell ref="BD161:BD162"/>
    <mergeCell ref="BE161:BE162"/>
    <mergeCell ref="DA168:DB168"/>
    <mergeCell ref="DC168:DD168"/>
    <mergeCell ref="DE168:DF168"/>
    <mergeCell ref="DG168:DH168"/>
    <mergeCell ref="DI168:DJ168"/>
    <mergeCell ref="DK168:DL168"/>
    <mergeCell ref="B168:C168"/>
    <mergeCell ref="D168:E168"/>
    <mergeCell ref="F168:G168"/>
    <mergeCell ref="H168:I168"/>
    <mergeCell ref="J168:K168"/>
    <mergeCell ref="L168:M168"/>
    <mergeCell ref="O167:O168"/>
    <mergeCell ref="P167:P168"/>
    <mergeCell ref="Q167:Q168"/>
    <mergeCell ref="R167:R168"/>
    <mergeCell ref="BC167:BC168"/>
    <mergeCell ref="BD167:BD168"/>
    <mergeCell ref="BE167:BE168"/>
    <mergeCell ref="S168:BB168"/>
    <mergeCell ref="DA167:DB167"/>
    <mergeCell ref="DC167:DD167"/>
    <mergeCell ref="DE167:DF167"/>
    <mergeCell ref="DG167:DH167"/>
    <mergeCell ref="DI167:DJ167"/>
    <mergeCell ref="DK167:DL167"/>
    <mergeCell ref="B167:C167"/>
    <mergeCell ref="D167:E167"/>
    <mergeCell ref="F167:G167"/>
    <mergeCell ref="H167:I167"/>
    <mergeCell ref="J167:K167"/>
    <mergeCell ref="L167:M167"/>
    <mergeCell ref="DA165:DB165"/>
    <mergeCell ref="DC165:DD165"/>
    <mergeCell ref="DE165:DF165"/>
    <mergeCell ref="DG165:DH165"/>
    <mergeCell ref="DI165:DJ165"/>
    <mergeCell ref="DK165:DL165"/>
    <mergeCell ref="B165:C165"/>
    <mergeCell ref="D165:E165"/>
    <mergeCell ref="F165:G165"/>
    <mergeCell ref="H165:I165"/>
    <mergeCell ref="J165:K165"/>
    <mergeCell ref="L165:M165"/>
    <mergeCell ref="D173:E173"/>
    <mergeCell ref="F173:G173"/>
    <mergeCell ref="H173:I173"/>
    <mergeCell ref="J173:K173"/>
    <mergeCell ref="L173:M173"/>
    <mergeCell ref="DA172:DB172"/>
    <mergeCell ref="DC172:DD172"/>
    <mergeCell ref="DE172:DF172"/>
    <mergeCell ref="DG172:DH172"/>
    <mergeCell ref="DI172:DJ172"/>
    <mergeCell ref="DK172:DL172"/>
    <mergeCell ref="B172:C172"/>
    <mergeCell ref="D172:E172"/>
    <mergeCell ref="F172:G172"/>
    <mergeCell ref="H172:I172"/>
    <mergeCell ref="J172:K172"/>
    <mergeCell ref="L172:M172"/>
    <mergeCell ref="DA169:DB169"/>
    <mergeCell ref="DC169:DD169"/>
    <mergeCell ref="DE169:DF169"/>
    <mergeCell ref="DG169:DH169"/>
    <mergeCell ref="DI169:DJ169"/>
    <mergeCell ref="DK169:DL169"/>
    <mergeCell ref="B169:C169"/>
    <mergeCell ref="D169:E169"/>
    <mergeCell ref="F169:G169"/>
    <mergeCell ref="H169:I169"/>
    <mergeCell ref="J169:K169"/>
    <mergeCell ref="L169:M169"/>
    <mergeCell ref="B170:C170"/>
    <mergeCell ref="D170:E170"/>
    <mergeCell ref="F170:G170"/>
    <mergeCell ref="H170:I170"/>
    <mergeCell ref="J170:K170"/>
    <mergeCell ref="L170:M170"/>
    <mergeCell ref="O169:O170"/>
    <mergeCell ref="P169:P170"/>
    <mergeCell ref="Q169:Q170"/>
    <mergeCell ref="R169:R170"/>
    <mergeCell ref="BC169:BC170"/>
    <mergeCell ref="BD169:BD170"/>
    <mergeCell ref="BE169:BE170"/>
    <mergeCell ref="O171:O172"/>
    <mergeCell ref="P171:P172"/>
    <mergeCell ref="Q171:Q172"/>
    <mergeCell ref="R171:R172"/>
    <mergeCell ref="BC171:BC172"/>
    <mergeCell ref="BD171:BD172"/>
    <mergeCell ref="BE171:BE172"/>
    <mergeCell ref="DA177:DB177"/>
    <mergeCell ref="DC177:DD177"/>
    <mergeCell ref="DE177:DF177"/>
    <mergeCell ref="DG177:DH177"/>
    <mergeCell ref="DI177:DJ177"/>
    <mergeCell ref="DK177:DL177"/>
    <mergeCell ref="B177:C177"/>
    <mergeCell ref="D177:E177"/>
    <mergeCell ref="F177:G177"/>
    <mergeCell ref="H177:I177"/>
    <mergeCell ref="J177:K177"/>
    <mergeCell ref="L177:M177"/>
    <mergeCell ref="O177:O178"/>
    <mergeCell ref="P177:P178"/>
    <mergeCell ref="Q177:Q178"/>
    <mergeCell ref="R177:R178"/>
    <mergeCell ref="BC177:BC178"/>
    <mergeCell ref="BD177:BD178"/>
    <mergeCell ref="BE177:BE178"/>
    <mergeCell ref="DA175:DB175"/>
    <mergeCell ref="DC175:DD175"/>
    <mergeCell ref="DE175:DF175"/>
    <mergeCell ref="DG175:DH175"/>
    <mergeCell ref="DI175:DJ175"/>
    <mergeCell ref="DK175:DL175"/>
    <mergeCell ref="B175:C175"/>
    <mergeCell ref="D175:E175"/>
    <mergeCell ref="F175:G175"/>
    <mergeCell ref="H175:I175"/>
    <mergeCell ref="J175:K175"/>
    <mergeCell ref="L175:M175"/>
    <mergeCell ref="DA174:DB174"/>
    <mergeCell ref="DC174:DD174"/>
    <mergeCell ref="DE174:DF174"/>
    <mergeCell ref="DG174:DH174"/>
    <mergeCell ref="DI174:DJ174"/>
    <mergeCell ref="DK174:DL174"/>
    <mergeCell ref="B174:C174"/>
    <mergeCell ref="D174:E174"/>
    <mergeCell ref="F174:G174"/>
    <mergeCell ref="H174:I174"/>
    <mergeCell ref="J174:K174"/>
    <mergeCell ref="L174:M174"/>
    <mergeCell ref="O175:O176"/>
    <mergeCell ref="P175:P176"/>
    <mergeCell ref="Q175:Q176"/>
    <mergeCell ref="R175:R176"/>
    <mergeCell ref="BC175:BC176"/>
    <mergeCell ref="BD175:BD176"/>
    <mergeCell ref="BE175:BE176"/>
    <mergeCell ref="O173:O174"/>
    <mergeCell ref="P173:P174"/>
    <mergeCell ref="Q173:Q174"/>
    <mergeCell ref="R173:R174"/>
    <mergeCell ref="BC173:BC174"/>
    <mergeCell ref="BD173:BD174"/>
    <mergeCell ref="BE173:BE174"/>
    <mergeCell ref="DA173:DB173"/>
    <mergeCell ref="DC173:DD173"/>
    <mergeCell ref="DE173:DF173"/>
    <mergeCell ref="DG173:DH173"/>
    <mergeCell ref="DI173:DJ173"/>
    <mergeCell ref="DK173:DL173"/>
    <mergeCell ref="B173:C173"/>
    <mergeCell ref="B180:C180"/>
    <mergeCell ref="D180:E180"/>
    <mergeCell ref="F180:G180"/>
    <mergeCell ref="H180:I180"/>
    <mergeCell ref="J180:K180"/>
    <mergeCell ref="L180:M180"/>
    <mergeCell ref="DA179:DB179"/>
    <mergeCell ref="DC179:DD179"/>
    <mergeCell ref="DE179:DF179"/>
    <mergeCell ref="DG179:DH179"/>
    <mergeCell ref="DI179:DJ179"/>
    <mergeCell ref="DK179:DL179"/>
    <mergeCell ref="B179:C179"/>
    <mergeCell ref="D179:E179"/>
    <mergeCell ref="F179:G179"/>
    <mergeCell ref="H179:I179"/>
    <mergeCell ref="J179:K179"/>
    <mergeCell ref="L179:M179"/>
    <mergeCell ref="O179:O180"/>
    <mergeCell ref="P179:P180"/>
    <mergeCell ref="Q179:Q180"/>
    <mergeCell ref="R179:R180"/>
    <mergeCell ref="BC179:BC180"/>
    <mergeCell ref="BD179:BD180"/>
    <mergeCell ref="BE179:BE180"/>
    <mergeCell ref="DA178:DB178"/>
    <mergeCell ref="DC178:DD178"/>
    <mergeCell ref="DE178:DF178"/>
    <mergeCell ref="DG178:DH178"/>
    <mergeCell ref="DI178:DJ178"/>
    <mergeCell ref="DK178:DL178"/>
    <mergeCell ref="B178:C178"/>
    <mergeCell ref="D178:E178"/>
    <mergeCell ref="F178:G178"/>
    <mergeCell ref="H178:I178"/>
    <mergeCell ref="J178:K178"/>
    <mergeCell ref="L178:M178"/>
    <mergeCell ref="DC192:DD192"/>
    <mergeCell ref="DE192:DF192"/>
    <mergeCell ref="DG192:DH192"/>
    <mergeCell ref="DI192:DJ192"/>
    <mergeCell ref="DK192:DL192"/>
    <mergeCell ref="B192:C192"/>
    <mergeCell ref="D192:E192"/>
    <mergeCell ref="F192:G192"/>
    <mergeCell ref="H192:I192"/>
    <mergeCell ref="J192:K192"/>
    <mergeCell ref="L192:M192"/>
    <mergeCell ref="DA189:DB189"/>
    <mergeCell ref="DC189:DD189"/>
    <mergeCell ref="DE189:DF189"/>
    <mergeCell ref="DG189:DH189"/>
    <mergeCell ref="DI189:DJ189"/>
    <mergeCell ref="DK189:DL189"/>
    <mergeCell ref="B189:C189"/>
    <mergeCell ref="D189:E189"/>
    <mergeCell ref="F189:G189"/>
    <mergeCell ref="H189:I189"/>
    <mergeCell ref="J189:K189"/>
    <mergeCell ref="L189:M189"/>
    <mergeCell ref="B190:C190"/>
    <mergeCell ref="D190:E190"/>
    <mergeCell ref="F190:G190"/>
    <mergeCell ref="H190:I190"/>
    <mergeCell ref="J190:K190"/>
    <mergeCell ref="L190:M190"/>
    <mergeCell ref="DA190:DB190"/>
    <mergeCell ref="DC190:DD190"/>
    <mergeCell ref="DA185:DB185"/>
    <mergeCell ref="DC185:DD185"/>
    <mergeCell ref="DE185:DF185"/>
    <mergeCell ref="DG185:DH185"/>
    <mergeCell ref="DI185:DJ185"/>
    <mergeCell ref="DK185:DL185"/>
    <mergeCell ref="B185:C185"/>
    <mergeCell ref="D185:E185"/>
    <mergeCell ref="F185:G185"/>
    <mergeCell ref="H185:I185"/>
    <mergeCell ref="J185:K185"/>
    <mergeCell ref="L185:M185"/>
    <mergeCell ref="DA188:DB188"/>
    <mergeCell ref="DC188:DD188"/>
    <mergeCell ref="DE188:DF188"/>
    <mergeCell ref="DG188:DH188"/>
    <mergeCell ref="DI188:DJ188"/>
    <mergeCell ref="DK188:DL188"/>
    <mergeCell ref="B188:C188"/>
    <mergeCell ref="D188:E188"/>
    <mergeCell ref="F188:G188"/>
    <mergeCell ref="H188:I188"/>
    <mergeCell ref="J188:K188"/>
    <mergeCell ref="L188:M188"/>
    <mergeCell ref="O187:O188"/>
    <mergeCell ref="P187:P188"/>
    <mergeCell ref="Q187:Q188"/>
    <mergeCell ref="R187:R188"/>
    <mergeCell ref="BC187:BC188"/>
    <mergeCell ref="BD187:BD188"/>
    <mergeCell ref="BE187:BE188"/>
    <mergeCell ref="DE190:DF190"/>
    <mergeCell ref="O189:O190"/>
    <mergeCell ref="B197:C197"/>
    <mergeCell ref="D197:E197"/>
    <mergeCell ref="F197:G197"/>
    <mergeCell ref="H197:I197"/>
    <mergeCell ref="J197:K197"/>
    <mergeCell ref="L197:M197"/>
    <mergeCell ref="DG194:DH194"/>
    <mergeCell ref="DI194:DJ194"/>
    <mergeCell ref="DK194:DL194"/>
    <mergeCell ref="B194:C194"/>
    <mergeCell ref="D194:E194"/>
    <mergeCell ref="F194:G194"/>
    <mergeCell ref="H194:I194"/>
    <mergeCell ref="J194:K194"/>
    <mergeCell ref="L194:M194"/>
    <mergeCell ref="DA193:DB193"/>
    <mergeCell ref="DC193:DD193"/>
    <mergeCell ref="DE193:DF193"/>
    <mergeCell ref="DG193:DH193"/>
    <mergeCell ref="DI193:DJ193"/>
    <mergeCell ref="DK193:DL193"/>
    <mergeCell ref="B193:C193"/>
    <mergeCell ref="D193:E193"/>
    <mergeCell ref="F193:G193"/>
    <mergeCell ref="H193:I193"/>
    <mergeCell ref="J193:K193"/>
    <mergeCell ref="L193:M193"/>
    <mergeCell ref="O193:O194"/>
    <mergeCell ref="P193:P194"/>
    <mergeCell ref="Q193:Q194"/>
    <mergeCell ref="R193:R194"/>
    <mergeCell ref="BC193:BC194"/>
    <mergeCell ref="BD193:BD194"/>
    <mergeCell ref="BE193:BE194"/>
    <mergeCell ref="DA205:DB205"/>
    <mergeCell ref="DC205:DD205"/>
    <mergeCell ref="DE205:DF205"/>
    <mergeCell ref="DG205:DH205"/>
    <mergeCell ref="DI205:DJ205"/>
    <mergeCell ref="DK205:DL205"/>
    <mergeCell ref="B205:C205"/>
    <mergeCell ref="D205:E205"/>
    <mergeCell ref="F205:G205"/>
    <mergeCell ref="H205:I205"/>
    <mergeCell ref="J205:K205"/>
    <mergeCell ref="L205:M205"/>
    <mergeCell ref="DA204:DB204"/>
    <mergeCell ref="DC204:DD204"/>
    <mergeCell ref="DE204:DF204"/>
    <mergeCell ref="DG204:DH204"/>
    <mergeCell ref="DI204:DJ204"/>
    <mergeCell ref="DK204:DL204"/>
    <mergeCell ref="B204:C204"/>
    <mergeCell ref="D204:E204"/>
    <mergeCell ref="F204:G204"/>
    <mergeCell ref="H204:I204"/>
    <mergeCell ref="J204:K204"/>
    <mergeCell ref="L204:M204"/>
    <mergeCell ref="J201:K201"/>
    <mergeCell ref="L201:M201"/>
    <mergeCell ref="B202:C202"/>
    <mergeCell ref="D202:E202"/>
    <mergeCell ref="F202:G202"/>
    <mergeCell ref="H202:I202"/>
    <mergeCell ref="J202:K202"/>
    <mergeCell ref="L202:M202"/>
    <mergeCell ref="DA200:DB200"/>
    <mergeCell ref="DC200:DD200"/>
    <mergeCell ref="DE200:DF200"/>
    <mergeCell ref="DG200:DH200"/>
    <mergeCell ref="DI200:DJ200"/>
    <mergeCell ref="B200:C200"/>
    <mergeCell ref="D200:E200"/>
    <mergeCell ref="F200:G200"/>
    <mergeCell ref="H200:I200"/>
    <mergeCell ref="J200:K200"/>
    <mergeCell ref="L200:M200"/>
    <mergeCell ref="B201:C201"/>
    <mergeCell ref="D201:E201"/>
    <mergeCell ref="F201:G201"/>
    <mergeCell ref="H201:I201"/>
    <mergeCell ref="O199:O200"/>
    <mergeCell ref="P199:P200"/>
    <mergeCell ref="Q199:Q200"/>
    <mergeCell ref="R199:R200"/>
    <mergeCell ref="BC199:BC200"/>
    <mergeCell ref="BD199:BD200"/>
    <mergeCell ref="BE199:BE200"/>
    <mergeCell ref="S200:BB200"/>
    <mergeCell ref="O201:O202"/>
    <mergeCell ref="B199:C199"/>
    <mergeCell ref="D199:E199"/>
    <mergeCell ref="F199:G199"/>
    <mergeCell ref="H199:I199"/>
    <mergeCell ref="J199:K199"/>
    <mergeCell ref="L199:M199"/>
    <mergeCell ref="P201:P202"/>
    <mergeCell ref="Q201:Q202"/>
    <mergeCell ref="DA209:DB209"/>
    <mergeCell ref="DC209:DD209"/>
    <mergeCell ref="DE209:DF209"/>
    <mergeCell ref="DG209:DH209"/>
    <mergeCell ref="DI209:DJ209"/>
    <mergeCell ref="DK209:DL209"/>
    <mergeCell ref="B209:C209"/>
    <mergeCell ref="D209:E209"/>
    <mergeCell ref="F209:G209"/>
    <mergeCell ref="H209:I209"/>
    <mergeCell ref="J209:K209"/>
    <mergeCell ref="L209:M209"/>
    <mergeCell ref="O209:O210"/>
    <mergeCell ref="P209:P210"/>
    <mergeCell ref="Q209:Q210"/>
    <mergeCell ref="R209:R210"/>
    <mergeCell ref="BC209:BC210"/>
    <mergeCell ref="BD209:BD210"/>
    <mergeCell ref="BE209:BE210"/>
    <mergeCell ref="DA207:DB207"/>
    <mergeCell ref="DC207:DD207"/>
    <mergeCell ref="DE207:DF207"/>
    <mergeCell ref="DG207:DH207"/>
    <mergeCell ref="DI207:DJ207"/>
    <mergeCell ref="DK207:DL207"/>
    <mergeCell ref="B207:C207"/>
    <mergeCell ref="D207:E207"/>
    <mergeCell ref="F207:G207"/>
    <mergeCell ref="H207:I207"/>
    <mergeCell ref="J207:K207"/>
    <mergeCell ref="L207:M207"/>
    <mergeCell ref="DA206:DB206"/>
    <mergeCell ref="DC206:DD206"/>
    <mergeCell ref="DE206:DF206"/>
    <mergeCell ref="DG206:DH206"/>
    <mergeCell ref="DI206:DJ206"/>
    <mergeCell ref="DK206:DL206"/>
    <mergeCell ref="B206:C206"/>
    <mergeCell ref="D206:E206"/>
    <mergeCell ref="F206:G206"/>
    <mergeCell ref="H206:I206"/>
    <mergeCell ref="J206:K206"/>
    <mergeCell ref="L206:M206"/>
    <mergeCell ref="O207:O208"/>
    <mergeCell ref="P207:P208"/>
    <mergeCell ref="Q207:Q208"/>
    <mergeCell ref="R207:R208"/>
    <mergeCell ref="BC207:BC208"/>
    <mergeCell ref="BD207:BD208"/>
    <mergeCell ref="BE207:BE208"/>
    <mergeCell ref="DA212:DB212"/>
    <mergeCell ref="DC212:DD212"/>
    <mergeCell ref="DE212:DF212"/>
    <mergeCell ref="DG212:DH212"/>
    <mergeCell ref="DI212:DJ212"/>
    <mergeCell ref="DK212:DL212"/>
    <mergeCell ref="B212:C212"/>
    <mergeCell ref="D212:E212"/>
    <mergeCell ref="F212:G212"/>
    <mergeCell ref="H212:I212"/>
    <mergeCell ref="J212:K212"/>
    <mergeCell ref="L212:M212"/>
    <mergeCell ref="DA211:DB211"/>
    <mergeCell ref="DC211:DD211"/>
    <mergeCell ref="DE211:DF211"/>
    <mergeCell ref="DG211:DH211"/>
    <mergeCell ref="DI211:DJ211"/>
    <mergeCell ref="DK211:DL211"/>
    <mergeCell ref="B211:C211"/>
    <mergeCell ref="D211:E211"/>
    <mergeCell ref="F211:G211"/>
    <mergeCell ref="H211:I211"/>
    <mergeCell ref="J211:K211"/>
    <mergeCell ref="L211:M211"/>
    <mergeCell ref="O211:O212"/>
    <mergeCell ref="P211:P212"/>
    <mergeCell ref="Q211:Q212"/>
    <mergeCell ref="R211:R212"/>
    <mergeCell ref="BC211:BC212"/>
    <mergeCell ref="BD211:BD212"/>
    <mergeCell ref="BE211:BE212"/>
    <mergeCell ref="DA210:DB210"/>
    <mergeCell ref="DC210:DD210"/>
    <mergeCell ref="DE210:DF210"/>
    <mergeCell ref="DG210:DH210"/>
    <mergeCell ref="DI210:DJ210"/>
    <mergeCell ref="DK210:DL210"/>
    <mergeCell ref="B210:C210"/>
    <mergeCell ref="D210:E210"/>
    <mergeCell ref="F210:G210"/>
    <mergeCell ref="H210:I210"/>
    <mergeCell ref="J210:K210"/>
    <mergeCell ref="L210:M210"/>
    <mergeCell ref="DA216:DB216"/>
    <mergeCell ref="DC216:DD216"/>
    <mergeCell ref="DE216:DF216"/>
    <mergeCell ref="DG216:DH216"/>
    <mergeCell ref="DI216:DJ216"/>
    <mergeCell ref="DK216:DL216"/>
    <mergeCell ref="B216:C216"/>
    <mergeCell ref="D216:E216"/>
    <mergeCell ref="F216:G216"/>
    <mergeCell ref="H216:I216"/>
    <mergeCell ref="J216:K216"/>
    <mergeCell ref="L216:M216"/>
    <mergeCell ref="O215:O216"/>
    <mergeCell ref="P215:P216"/>
    <mergeCell ref="Q215:Q216"/>
    <mergeCell ref="R215:R216"/>
    <mergeCell ref="BC215:BC216"/>
    <mergeCell ref="BD215:BD216"/>
    <mergeCell ref="BE215:BE216"/>
    <mergeCell ref="O217:O218"/>
    <mergeCell ref="DA215:DB215"/>
    <mergeCell ref="DC215:DD215"/>
    <mergeCell ref="DE215:DF215"/>
    <mergeCell ref="DG215:DH215"/>
    <mergeCell ref="DI215:DJ215"/>
    <mergeCell ref="DK215:DL215"/>
    <mergeCell ref="B215:C215"/>
    <mergeCell ref="D215:E215"/>
    <mergeCell ref="F215:G215"/>
    <mergeCell ref="H215:I215"/>
    <mergeCell ref="J215:K215"/>
    <mergeCell ref="L215:M215"/>
    <mergeCell ref="B214:C214"/>
    <mergeCell ref="D214:E214"/>
    <mergeCell ref="F214:G214"/>
    <mergeCell ref="H214:I214"/>
    <mergeCell ref="J214:K214"/>
    <mergeCell ref="L214:M214"/>
    <mergeCell ref="DA214:DB214"/>
    <mergeCell ref="DC214:DD214"/>
    <mergeCell ref="DE214:DF214"/>
    <mergeCell ref="DG214:DH214"/>
    <mergeCell ref="DI214:DJ214"/>
    <mergeCell ref="DK214:DL214"/>
    <mergeCell ref="O213:O214"/>
    <mergeCell ref="P213:P214"/>
    <mergeCell ref="Q213:Q214"/>
    <mergeCell ref="R213:R214"/>
    <mergeCell ref="BC213:BC214"/>
    <mergeCell ref="BD213:BD214"/>
    <mergeCell ref="BE213:BE214"/>
    <mergeCell ref="DA219:DB219"/>
    <mergeCell ref="DC219:DD219"/>
    <mergeCell ref="DE219:DF219"/>
    <mergeCell ref="DG219:DH219"/>
    <mergeCell ref="DI219:DJ219"/>
    <mergeCell ref="DK219:DL219"/>
    <mergeCell ref="B219:C219"/>
    <mergeCell ref="D219:E219"/>
    <mergeCell ref="F219:G219"/>
    <mergeCell ref="H219:I219"/>
    <mergeCell ref="J219:K219"/>
    <mergeCell ref="L219:M219"/>
    <mergeCell ref="B220:C220"/>
    <mergeCell ref="D220:E220"/>
    <mergeCell ref="F220:G220"/>
    <mergeCell ref="H220:I220"/>
    <mergeCell ref="J220:K220"/>
    <mergeCell ref="L220:M220"/>
    <mergeCell ref="DA220:DB220"/>
    <mergeCell ref="DC220:DD220"/>
    <mergeCell ref="DE220:DF220"/>
    <mergeCell ref="DG220:DH220"/>
    <mergeCell ref="DI220:DJ220"/>
    <mergeCell ref="DK220:DL220"/>
    <mergeCell ref="DA217:DB217"/>
    <mergeCell ref="DC217:DD217"/>
    <mergeCell ref="DE217:DF217"/>
    <mergeCell ref="DG217:DH217"/>
    <mergeCell ref="DI217:DJ217"/>
    <mergeCell ref="DK217:DL217"/>
    <mergeCell ref="B217:C217"/>
    <mergeCell ref="D217:E217"/>
    <mergeCell ref="F217:G217"/>
    <mergeCell ref="H217:I217"/>
    <mergeCell ref="J217:K217"/>
    <mergeCell ref="L217:M217"/>
    <mergeCell ref="P217:P218"/>
    <mergeCell ref="Q217:Q218"/>
    <mergeCell ref="R217:R218"/>
    <mergeCell ref="BC217:BC218"/>
    <mergeCell ref="BD217:BD218"/>
    <mergeCell ref="BE217:BE218"/>
    <mergeCell ref="O219:O220"/>
    <mergeCell ref="P219:P220"/>
    <mergeCell ref="Q219:Q220"/>
    <mergeCell ref="R219:R220"/>
    <mergeCell ref="BC219:BC220"/>
    <mergeCell ref="BD219:BD220"/>
    <mergeCell ref="BE219:BE220"/>
    <mergeCell ref="DA231:DB231"/>
    <mergeCell ref="DC231:DD231"/>
    <mergeCell ref="DE231:DF231"/>
    <mergeCell ref="DG231:DH231"/>
    <mergeCell ref="DI231:DJ231"/>
    <mergeCell ref="DK231:DL231"/>
    <mergeCell ref="B231:C231"/>
    <mergeCell ref="D231:E231"/>
    <mergeCell ref="F231:G231"/>
    <mergeCell ref="H231:I231"/>
    <mergeCell ref="J231:K231"/>
    <mergeCell ref="L231:M231"/>
    <mergeCell ref="DA229:DB229"/>
    <mergeCell ref="DC229:DD229"/>
    <mergeCell ref="DE229:DF229"/>
    <mergeCell ref="DG229:DH229"/>
    <mergeCell ref="DI229:DJ229"/>
    <mergeCell ref="DK229:DL229"/>
    <mergeCell ref="B229:C229"/>
    <mergeCell ref="D229:E229"/>
    <mergeCell ref="F229:G229"/>
    <mergeCell ref="H229:I229"/>
    <mergeCell ref="J229:K229"/>
    <mergeCell ref="L229:M229"/>
    <mergeCell ref="F222:G222"/>
    <mergeCell ref="H222:I222"/>
    <mergeCell ref="J222:K222"/>
    <mergeCell ref="L222:M222"/>
    <mergeCell ref="B225:C225"/>
    <mergeCell ref="D225:E225"/>
    <mergeCell ref="F225:G225"/>
    <mergeCell ref="H225:I225"/>
    <mergeCell ref="J225:K225"/>
    <mergeCell ref="L225:M225"/>
    <mergeCell ref="B224:C224"/>
    <mergeCell ref="D224:E224"/>
    <mergeCell ref="F224:G224"/>
    <mergeCell ref="H224:I224"/>
    <mergeCell ref="J224:K224"/>
    <mergeCell ref="L224:M224"/>
    <mergeCell ref="B222:C222"/>
    <mergeCell ref="D222:E222"/>
    <mergeCell ref="DA225:DB225"/>
    <mergeCell ref="O221:O222"/>
    <mergeCell ref="P221:P222"/>
    <mergeCell ref="Q221:Q222"/>
    <mergeCell ref="R221:R222"/>
    <mergeCell ref="BC221:BC222"/>
    <mergeCell ref="BD221:BD222"/>
    <mergeCell ref="BE221:BE222"/>
    <mergeCell ref="D221:E221"/>
    <mergeCell ref="F221:G221"/>
    <mergeCell ref="H221:I221"/>
    <mergeCell ref="J221:K221"/>
    <mergeCell ref="L221:M221"/>
    <mergeCell ref="DA236:DB236"/>
    <mergeCell ref="DC236:DD236"/>
    <mergeCell ref="DE236:DF236"/>
    <mergeCell ref="DG236:DH236"/>
    <mergeCell ref="DI236:DJ236"/>
    <mergeCell ref="DK236:DL236"/>
    <mergeCell ref="B236:C236"/>
    <mergeCell ref="D236:E236"/>
    <mergeCell ref="F236:G236"/>
    <mergeCell ref="H236:I236"/>
    <mergeCell ref="J236:K236"/>
    <mergeCell ref="L236:M236"/>
    <mergeCell ref="DA233:DB233"/>
    <mergeCell ref="DC233:DD233"/>
    <mergeCell ref="DE233:DF233"/>
    <mergeCell ref="DG233:DH233"/>
    <mergeCell ref="DI233:DJ233"/>
    <mergeCell ref="DK233:DL233"/>
    <mergeCell ref="B233:C233"/>
    <mergeCell ref="D233:E233"/>
    <mergeCell ref="F233:G233"/>
    <mergeCell ref="H233:I233"/>
    <mergeCell ref="J233:K233"/>
    <mergeCell ref="L233:M233"/>
    <mergeCell ref="DA234:DB234"/>
    <mergeCell ref="DC234:DD234"/>
    <mergeCell ref="DE234:DF234"/>
    <mergeCell ref="DG234:DH234"/>
    <mergeCell ref="DI234:DJ234"/>
    <mergeCell ref="DK234:DL234"/>
    <mergeCell ref="F234:G234"/>
    <mergeCell ref="H234:I234"/>
    <mergeCell ref="DA232:DB232"/>
    <mergeCell ref="DC232:DD232"/>
    <mergeCell ref="DE232:DF232"/>
    <mergeCell ref="DG232:DH232"/>
    <mergeCell ref="DI232:DJ232"/>
    <mergeCell ref="DK232:DL232"/>
    <mergeCell ref="B232:C232"/>
    <mergeCell ref="D232:E232"/>
    <mergeCell ref="F232:G232"/>
    <mergeCell ref="H232:I232"/>
    <mergeCell ref="J232:K232"/>
    <mergeCell ref="L232:M232"/>
    <mergeCell ref="B234:C234"/>
    <mergeCell ref="D234:E234"/>
    <mergeCell ref="J234:K234"/>
    <mergeCell ref="L234:M234"/>
    <mergeCell ref="DA239:DB239"/>
    <mergeCell ref="DC239:DD239"/>
    <mergeCell ref="DE239:DF239"/>
    <mergeCell ref="DG239:DH239"/>
    <mergeCell ref="DI239:DJ239"/>
    <mergeCell ref="DK239:DL239"/>
    <mergeCell ref="B239:C239"/>
    <mergeCell ref="D239:E239"/>
    <mergeCell ref="F239:G239"/>
    <mergeCell ref="H239:I239"/>
    <mergeCell ref="J239:K239"/>
    <mergeCell ref="L239:M239"/>
    <mergeCell ref="O239:O240"/>
    <mergeCell ref="P239:P240"/>
    <mergeCell ref="Q239:Q240"/>
    <mergeCell ref="R239:R240"/>
    <mergeCell ref="BC239:BC240"/>
    <mergeCell ref="BD239:BD240"/>
    <mergeCell ref="BE239:BE240"/>
    <mergeCell ref="DA238:DB238"/>
    <mergeCell ref="DC238:DD238"/>
    <mergeCell ref="DE238:DF238"/>
    <mergeCell ref="DG238:DH238"/>
    <mergeCell ref="DI238:DJ238"/>
    <mergeCell ref="DK238:DL238"/>
    <mergeCell ref="B238:C238"/>
    <mergeCell ref="D238:E238"/>
    <mergeCell ref="F238:G238"/>
    <mergeCell ref="H238:I238"/>
    <mergeCell ref="J238:K238"/>
    <mergeCell ref="L238:M238"/>
    <mergeCell ref="DA237:DB237"/>
    <mergeCell ref="DC237:DD237"/>
    <mergeCell ref="DE237:DF237"/>
    <mergeCell ref="DG237:DH237"/>
    <mergeCell ref="DI237:DJ237"/>
    <mergeCell ref="DK237:DL237"/>
    <mergeCell ref="B237:C237"/>
    <mergeCell ref="D237:E237"/>
    <mergeCell ref="F237:G237"/>
    <mergeCell ref="H237:I237"/>
    <mergeCell ref="J237:K237"/>
    <mergeCell ref="L237:M237"/>
    <mergeCell ref="B244:C244"/>
    <mergeCell ref="D244:E244"/>
    <mergeCell ref="F244:G244"/>
    <mergeCell ref="H244:I244"/>
    <mergeCell ref="J244:K244"/>
    <mergeCell ref="L244:M244"/>
    <mergeCell ref="DA246:DB246"/>
    <mergeCell ref="DC246:DD246"/>
    <mergeCell ref="DE246:DF246"/>
    <mergeCell ref="DG246:DH246"/>
    <mergeCell ref="DI246:DJ246"/>
    <mergeCell ref="DK246:DL246"/>
    <mergeCell ref="O243:O244"/>
    <mergeCell ref="P243:P244"/>
    <mergeCell ref="Q243:Q244"/>
    <mergeCell ref="DA243:DB243"/>
    <mergeCell ref="DC243:DD243"/>
    <mergeCell ref="DE243:DF243"/>
    <mergeCell ref="DG243:DH243"/>
    <mergeCell ref="DI243:DJ243"/>
    <mergeCell ref="DK243:DL243"/>
    <mergeCell ref="B243:C243"/>
    <mergeCell ref="D243:E243"/>
    <mergeCell ref="F243:G243"/>
    <mergeCell ref="H243:I243"/>
    <mergeCell ref="J243:K243"/>
    <mergeCell ref="L243:M243"/>
    <mergeCell ref="DA242:DB242"/>
    <mergeCell ref="DC242:DD242"/>
    <mergeCell ref="DE242:DF242"/>
    <mergeCell ref="DG242:DH242"/>
    <mergeCell ref="DI242:DJ242"/>
    <mergeCell ref="DK242:DL242"/>
    <mergeCell ref="B242:C242"/>
    <mergeCell ref="D242:E242"/>
    <mergeCell ref="F242:G242"/>
    <mergeCell ref="H242:I242"/>
    <mergeCell ref="J242:K242"/>
    <mergeCell ref="L242:M242"/>
    <mergeCell ref="O241:O242"/>
    <mergeCell ref="P241:P242"/>
    <mergeCell ref="Q241:Q242"/>
    <mergeCell ref="R241:R242"/>
    <mergeCell ref="BC241:BC242"/>
    <mergeCell ref="BD241:BD242"/>
    <mergeCell ref="BE241:BE242"/>
    <mergeCell ref="R243:R244"/>
    <mergeCell ref="DA241:DB241"/>
    <mergeCell ref="DC241:DD241"/>
    <mergeCell ref="DE241:DF241"/>
    <mergeCell ref="DG241:DH241"/>
    <mergeCell ref="DI241:DJ241"/>
    <mergeCell ref="DK241:DL241"/>
    <mergeCell ref="B241:C241"/>
    <mergeCell ref="D241:E241"/>
    <mergeCell ref="F241:G241"/>
    <mergeCell ref="H241:I241"/>
    <mergeCell ref="J241:K241"/>
    <mergeCell ref="L241:M241"/>
    <mergeCell ref="B246:C246"/>
    <mergeCell ref="D246:E246"/>
    <mergeCell ref="F246:G246"/>
    <mergeCell ref="H246:I246"/>
    <mergeCell ref="J246:K246"/>
    <mergeCell ref="DA252:DB252"/>
    <mergeCell ref="DC252:DD252"/>
    <mergeCell ref="DE252:DF252"/>
    <mergeCell ref="DG252:DH252"/>
    <mergeCell ref="DI252:DJ252"/>
    <mergeCell ref="DK252:DL252"/>
    <mergeCell ref="DA251:DB251"/>
    <mergeCell ref="DC251:DD251"/>
    <mergeCell ref="DA249:DB249"/>
    <mergeCell ref="DC249:DD249"/>
    <mergeCell ref="DE249:DF249"/>
    <mergeCell ref="DG249:DH249"/>
    <mergeCell ref="DI249:DJ249"/>
    <mergeCell ref="B249:C249"/>
    <mergeCell ref="D249:E249"/>
    <mergeCell ref="F249:G249"/>
    <mergeCell ref="H249:I249"/>
    <mergeCell ref="J249:K249"/>
    <mergeCell ref="L249:M249"/>
    <mergeCell ref="B248:C248"/>
    <mergeCell ref="D248:E248"/>
    <mergeCell ref="F248:G248"/>
    <mergeCell ref="H248:I248"/>
    <mergeCell ref="J248:K248"/>
    <mergeCell ref="L248:M248"/>
    <mergeCell ref="O249:O250"/>
    <mergeCell ref="P249:P250"/>
    <mergeCell ref="Q249:Q250"/>
    <mergeCell ref="R249:R250"/>
    <mergeCell ref="BC249:BC250"/>
    <mergeCell ref="BD249:BD250"/>
    <mergeCell ref="BE249:BE250"/>
    <mergeCell ref="DA247:DB247"/>
    <mergeCell ref="DC247:DD247"/>
    <mergeCell ref="DE247:DF247"/>
    <mergeCell ref="DG247:DH247"/>
    <mergeCell ref="DI247:DJ247"/>
    <mergeCell ref="DK247:DL247"/>
    <mergeCell ref="B247:C247"/>
    <mergeCell ref="D247:E247"/>
    <mergeCell ref="F247:G247"/>
    <mergeCell ref="H247:I247"/>
    <mergeCell ref="J247:K247"/>
    <mergeCell ref="L247:M247"/>
    <mergeCell ref="DG251:DH251"/>
    <mergeCell ref="DI251:DJ251"/>
    <mergeCell ref="DK251:DL251"/>
    <mergeCell ref="DK249:DL249"/>
    <mergeCell ref="O251:O252"/>
    <mergeCell ref="P251:P252"/>
    <mergeCell ref="Q251:Q252"/>
    <mergeCell ref="R251:R252"/>
    <mergeCell ref="BC251:BC252"/>
    <mergeCell ref="BD251:BD252"/>
    <mergeCell ref="BE251:BE252"/>
    <mergeCell ref="DA254:DB254"/>
    <mergeCell ref="DC254:DD254"/>
    <mergeCell ref="DE254:DF254"/>
    <mergeCell ref="DG254:DH254"/>
    <mergeCell ref="DI254:DJ254"/>
    <mergeCell ref="DK254:DL254"/>
    <mergeCell ref="B254:C254"/>
    <mergeCell ref="D254:E254"/>
    <mergeCell ref="F254:G254"/>
    <mergeCell ref="H254:I254"/>
    <mergeCell ref="J254:K254"/>
    <mergeCell ref="L254:M254"/>
    <mergeCell ref="DA253:DB253"/>
    <mergeCell ref="DC253:DD253"/>
    <mergeCell ref="DE253:DF253"/>
    <mergeCell ref="DG253:DH253"/>
    <mergeCell ref="DI253:DJ253"/>
    <mergeCell ref="DK253:DL253"/>
    <mergeCell ref="B253:C253"/>
    <mergeCell ref="D253:E253"/>
    <mergeCell ref="F253:G253"/>
    <mergeCell ref="H253:I253"/>
    <mergeCell ref="J253:K253"/>
    <mergeCell ref="L253:M253"/>
    <mergeCell ref="O253:O254"/>
    <mergeCell ref="P253:P254"/>
    <mergeCell ref="Q253:Q254"/>
    <mergeCell ref="R253:R254"/>
    <mergeCell ref="BC253:BC254"/>
    <mergeCell ref="BD253:BD254"/>
    <mergeCell ref="BE253:BE254"/>
    <mergeCell ref="O255:O256"/>
    <mergeCell ref="P255:P256"/>
    <mergeCell ref="Q255:Q256"/>
    <mergeCell ref="R255:R256"/>
    <mergeCell ref="BC255:BC256"/>
    <mergeCell ref="BD255:BD256"/>
    <mergeCell ref="BE255:BE256"/>
    <mergeCell ref="DA257:DB257"/>
    <mergeCell ref="DC257:DD257"/>
    <mergeCell ref="DE257:DF257"/>
    <mergeCell ref="DG257:DH257"/>
    <mergeCell ref="DI257:DJ257"/>
    <mergeCell ref="DK257:DL257"/>
    <mergeCell ref="B257:C257"/>
    <mergeCell ref="D257:E257"/>
    <mergeCell ref="F257:G257"/>
    <mergeCell ref="H257:I257"/>
    <mergeCell ref="J257:K257"/>
    <mergeCell ref="L257:M257"/>
    <mergeCell ref="DA258:DB258"/>
    <mergeCell ref="DC258:DD258"/>
    <mergeCell ref="DE258:DF258"/>
    <mergeCell ref="DG258:DH258"/>
    <mergeCell ref="DI258:DJ258"/>
    <mergeCell ref="DK258:DL258"/>
    <mergeCell ref="O257:O258"/>
    <mergeCell ref="P257:P258"/>
    <mergeCell ref="Q257:Q258"/>
    <mergeCell ref="R257:R258"/>
    <mergeCell ref="BC257:BC258"/>
    <mergeCell ref="BD257:BD258"/>
    <mergeCell ref="BE257:BE258"/>
    <mergeCell ref="DI263:DJ263"/>
    <mergeCell ref="DK263:DL263"/>
    <mergeCell ref="DA256:DB256"/>
    <mergeCell ref="DC256:DD256"/>
    <mergeCell ref="DE256:DF256"/>
    <mergeCell ref="DG256:DH256"/>
    <mergeCell ref="DI256:DJ256"/>
    <mergeCell ref="DK256:DL256"/>
    <mergeCell ref="B256:C256"/>
    <mergeCell ref="D256:E256"/>
    <mergeCell ref="F256:G256"/>
    <mergeCell ref="H256:I256"/>
    <mergeCell ref="J256:K256"/>
    <mergeCell ref="L256:M256"/>
    <mergeCell ref="B268:C268"/>
    <mergeCell ref="D268:E268"/>
    <mergeCell ref="F268:G268"/>
    <mergeCell ref="H268:I268"/>
    <mergeCell ref="J268:K268"/>
    <mergeCell ref="L268:M268"/>
    <mergeCell ref="DA265:DB265"/>
    <mergeCell ref="DC265:DD265"/>
    <mergeCell ref="DE265:DF265"/>
    <mergeCell ref="DG265:DH265"/>
    <mergeCell ref="DI265:DJ265"/>
    <mergeCell ref="DK265:DL265"/>
    <mergeCell ref="B265:C265"/>
    <mergeCell ref="D265:E265"/>
    <mergeCell ref="F265:G265"/>
    <mergeCell ref="H265:I265"/>
    <mergeCell ref="J265:K265"/>
    <mergeCell ref="DA264:DB264"/>
    <mergeCell ref="DC264:DD264"/>
    <mergeCell ref="DE264:DF264"/>
    <mergeCell ref="DG264:DH264"/>
    <mergeCell ref="DI264:DJ264"/>
    <mergeCell ref="DK264:DL264"/>
    <mergeCell ref="DA260:DB260"/>
    <mergeCell ref="DC260:DD260"/>
    <mergeCell ref="DE260:DF260"/>
    <mergeCell ref="DG260:DH260"/>
    <mergeCell ref="DI260:DJ260"/>
    <mergeCell ref="DK260:DL260"/>
    <mergeCell ref="DA259:DB259"/>
    <mergeCell ref="DC259:DD259"/>
    <mergeCell ref="DE259:DF259"/>
    <mergeCell ref="DG259:DH259"/>
    <mergeCell ref="DI259:DJ259"/>
    <mergeCell ref="DK259:DL259"/>
    <mergeCell ref="DA263:DB263"/>
    <mergeCell ref="DC263:DD263"/>
    <mergeCell ref="DE263:DF263"/>
    <mergeCell ref="DG263:DH263"/>
    <mergeCell ref="DA261:DB261"/>
    <mergeCell ref="DC261:DD261"/>
    <mergeCell ref="DE261:DF261"/>
    <mergeCell ref="DG261:DH261"/>
    <mergeCell ref="DI261:DJ261"/>
    <mergeCell ref="DK261:DL261"/>
    <mergeCell ref="DA273:DB273"/>
    <mergeCell ref="DC273:DD273"/>
    <mergeCell ref="DE273:DF273"/>
    <mergeCell ref="DG273:DH273"/>
    <mergeCell ref="DI273:DJ273"/>
    <mergeCell ref="DK273:DL273"/>
    <mergeCell ref="B273:C273"/>
    <mergeCell ref="D273:E273"/>
    <mergeCell ref="F273:G273"/>
    <mergeCell ref="H273:I273"/>
    <mergeCell ref="J273:K273"/>
    <mergeCell ref="L273:M273"/>
    <mergeCell ref="DA271:DB271"/>
    <mergeCell ref="DC271:DD271"/>
    <mergeCell ref="DE271:DF271"/>
    <mergeCell ref="DG271:DH271"/>
    <mergeCell ref="DI271:DJ271"/>
    <mergeCell ref="DK271:DL271"/>
    <mergeCell ref="B271:C271"/>
    <mergeCell ref="D271:E271"/>
    <mergeCell ref="F271:G271"/>
    <mergeCell ref="H271:I271"/>
    <mergeCell ref="J271:K271"/>
    <mergeCell ref="L271:M271"/>
    <mergeCell ref="DA266:DB266"/>
    <mergeCell ref="DC266:DD266"/>
    <mergeCell ref="DE266:DF266"/>
    <mergeCell ref="DG266:DH266"/>
    <mergeCell ref="DI266:DJ266"/>
    <mergeCell ref="DK266:DL266"/>
    <mergeCell ref="DA270:DB270"/>
    <mergeCell ref="DC270:DD270"/>
    <mergeCell ref="DE270:DF270"/>
    <mergeCell ref="DG270:DH270"/>
    <mergeCell ref="DI270:DJ270"/>
    <mergeCell ref="DK270:DL270"/>
    <mergeCell ref="B270:C270"/>
    <mergeCell ref="D270:E270"/>
    <mergeCell ref="F270:G270"/>
    <mergeCell ref="H270:I270"/>
    <mergeCell ref="J270:K270"/>
    <mergeCell ref="L270:M270"/>
    <mergeCell ref="DA269:DB269"/>
    <mergeCell ref="DC269:DD269"/>
    <mergeCell ref="DE269:DF269"/>
    <mergeCell ref="DG269:DH269"/>
    <mergeCell ref="DI269:DJ269"/>
    <mergeCell ref="DK269:DL269"/>
    <mergeCell ref="B269:C269"/>
    <mergeCell ref="D269:E269"/>
    <mergeCell ref="F269:G269"/>
    <mergeCell ref="H269:I269"/>
    <mergeCell ref="J269:K269"/>
    <mergeCell ref="L269:M269"/>
    <mergeCell ref="F266:G266"/>
    <mergeCell ref="H266:I266"/>
    <mergeCell ref="B266:C266"/>
    <mergeCell ref="D266:E266"/>
    <mergeCell ref="J266:K266"/>
    <mergeCell ref="L266:M266"/>
    <mergeCell ref="DA268:DB268"/>
    <mergeCell ref="DC268:DD268"/>
    <mergeCell ref="DE268:DF268"/>
    <mergeCell ref="DG268:DH268"/>
    <mergeCell ref="DA276:DB276"/>
    <mergeCell ref="DC276:DD276"/>
    <mergeCell ref="DE276:DF276"/>
    <mergeCell ref="DG276:DH276"/>
    <mergeCell ref="DI276:DJ276"/>
    <mergeCell ref="DK276:DL276"/>
    <mergeCell ref="B276:C276"/>
    <mergeCell ref="D276:E276"/>
    <mergeCell ref="F276:G276"/>
    <mergeCell ref="H276:I276"/>
    <mergeCell ref="J276:K276"/>
    <mergeCell ref="L276:M276"/>
    <mergeCell ref="J278:K278"/>
    <mergeCell ref="L278:M278"/>
    <mergeCell ref="DA278:DB278"/>
    <mergeCell ref="DC278:DD278"/>
    <mergeCell ref="DE278:DF278"/>
    <mergeCell ref="DG278:DH278"/>
    <mergeCell ref="DI278:DJ278"/>
    <mergeCell ref="DK278:DL278"/>
    <mergeCell ref="DA275:DB275"/>
    <mergeCell ref="DC275:DD275"/>
    <mergeCell ref="DE275:DF275"/>
    <mergeCell ref="DG275:DH275"/>
    <mergeCell ref="DI275:DJ275"/>
    <mergeCell ref="DK275:DL275"/>
    <mergeCell ref="B275:C275"/>
    <mergeCell ref="D275:E275"/>
    <mergeCell ref="F275:G275"/>
    <mergeCell ref="H275:I275"/>
    <mergeCell ref="J275:K275"/>
    <mergeCell ref="L275:M275"/>
    <mergeCell ref="DA274:DB274"/>
    <mergeCell ref="DC274:DD274"/>
    <mergeCell ref="DE274:DF274"/>
    <mergeCell ref="DG274:DH274"/>
    <mergeCell ref="DI274:DJ274"/>
    <mergeCell ref="DK274:DL274"/>
    <mergeCell ref="B274:C274"/>
    <mergeCell ref="D274:E274"/>
    <mergeCell ref="F274:G274"/>
    <mergeCell ref="H274:I274"/>
    <mergeCell ref="J274:K274"/>
    <mergeCell ref="L274:M274"/>
    <mergeCell ref="O275:O276"/>
    <mergeCell ref="P275:P276"/>
    <mergeCell ref="Q275:Q276"/>
    <mergeCell ref="R275:R276"/>
    <mergeCell ref="BC275:BC276"/>
    <mergeCell ref="BD275:BD276"/>
    <mergeCell ref="BE275:BE276"/>
    <mergeCell ref="B278:C278"/>
    <mergeCell ref="D278:E278"/>
    <mergeCell ref="F278:G278"/>
    <mergeCell ref="H278:I278"/>
    <mergeCell ref="O277:O278"/>
    <mergeCell ref="P277:P278"/>
    <mergeCell ref="Q277:Q278"/>
    <mergeCell ref="R277:R278"/>
    <mergeCell ref="BC277:BC278"/>
    <mergeCell ref="BD277:BD278"/>
    <mergeCell ref="BE277:BE278"/>
    <mergeCell ref="DA281:DB281"/>
    <mergeCell ref="DC281:DD281"/>
    <mergeCell ref="DE281:DF281"/>
    <mergeCell ref="DG281:DH281"/>
    <mergeCell ref="DI281:DJ281"/>
    <mergeCell ref="DK281:DL281"/>
    <mergeCell ref="B281:C281"/>
    <mergeCell ref="D281:E281"/>
    <mergeCell ref="F281:G281"/>
    <mergeCell ref="H281:I281"/>
    <mergeCell ref="J281:K281"/>
    <mergeCell ref="L281:M281"/>
    <mergeCell ref="DA280:DB280"/>
    <mergeCell ref="DC280:DD280"/>
    <mergeCell ref="DE280:DF280"/>
    <mergeCell ref="DG280:DH280"/>
    <mergeCell ref="DI280:DJ280"/>
    <mergeCell ref="DK280:DL280"/>
    <mergeCell ref="B280:C280"/>
    <mergeCell ref="D280:E280"/>
    <mergeCell ref="F280:G280"/>
    <mergeCell ref="H280:I280"/>
    <mergeCell ref="J280:K280"/>
    <mergeCell ref="L280:M280"/>
    <mergeCell ref="DA279:DB279"/>
    <mergeCell ref="DC279:DD279"/>
    <mergeCell ref="DE279:DF279"/>
    <mergeCell ref="DG279:DH279"/>
    <mergeCell ref="DI279:DJ279"/>
    <mergeCell ref="DK279:DL279"/>
    <mergeCell ref="B279:C279"/>
    <mergeCell ref="D279:E279"/>
    <mergeCell ref="F279:G279"/>
    <mergeCell ref="H279:I279"/>
    <mergeCell ref="J279:K279"/>
    <mergeCell ref="L279:M279"/>
    <mergeCell ref="O279:O280"/>
    <mergeCell ref="P279:P280"/>
    <mergeCell ref="Q279:Q280"/>
    <mergeCell ref="R279:R280"/>
    <mergeCell ref="BC279:BC280"/>
    <mergeCell ref="BD279:BD280"/>
    <mergeCell ref="BE279:BE280"/>
    <mergeCell ref="O281:O282"/>
    <mergeCell ref="P281:P282"/>
    <mergeCell ref="Q281:Q282"/>
    <mergeCell ref="R281:R282"/>
    <mergeCell ref="BC281:BC282"/>
    <mergeCell ref="BD281:BD282"/>
    <mergeCell ref="BE281:BE282"/>
    <mergeCell ref="B286:C286"/>
    <mergeCell ref="D286:E286"/>
    <mergeCell ref="F286:G286"/>
    <mergeCell ref="H286:I286"/>
    <mergeCell ref="J286:K286"/>
    <mergeCell ref="L286:M286"/>
    <mergeCell ref="DA285:DB285"/>
    <mergeCell ref="DC285:DD285"/>
    <mergeCell ref="DE285:DF285"/>
    <mergeCell ref="DG285:DH285"/>
    <mergeCell ref="DI285:DJ285"/>
    <mergeCell ref="DK285:DL285"/>
    <mergeCell ref="B285:C285"/>
    <mergeCell ref="D285:E285"/>
    <mergeCell ref="F285:G285"/>
    <mergeCell ref="H285:I285"/>
    <mergeCell ref="J285:K285"/>
    <mergeCell ref="L285:M285"/>
    <mergeCell ref="DA283:DB283"/>
    <mergeCell ref="DC283:DD283"/>
    <mergeCell ref="DE283:DF283"/>
    <mergeCell ref="DG283:DH283"/>
    <mergeCell ref="DI283:DJ283"/>
    <mergeCell ref="DK283:DL283"/>
    <mergeCell ref="B283:C283"/>
    <mergeCell ref="D283:E283"/>
    <mergeCell ref="F283:G283"/>
    <mergeCell ref="H283:I283"/>
    <mergeCell ref="J283:K283"/>
    <mergeCell ref="L283:M283"/>
    <mergeCell ref="J284:K284"/>
    <mergeCell ref="L284:M284"/>
    <mergeCell ref="DA284:DB284"/>
    <mergeCell ref="DC284:DD284"/>
    <mergeCell ref="DE284:DF284"/>
    <mergeCell ref="DG284:DH284"/>
    <mergeCell ref="DI284:DJ284"/>
    <mergeCell ref="DK284:DL284"/>
    <mergeCell ref="B284:C284"/>
    <mergeCell ref="D284:E284"/>
    <mergeCell ref="F284:G284"/>
    <mergeCell ref="H284:I284"/>
    <mergeCell ref="DA286:DB286"/>
    <mergeCell ref="DC286:DD286"/>
    <mergeCell ref="DE286:DF286"/>
    <mergeCell ref="DG286:DH286"/>
    <mergeCell ref="DI286:DJ286"/>
    <mergeCell ref="O283:O284"/>
    <mergeCell ref="P283:P284"/>
    <mergeCell ref="Q283:Q284"/>
    <mergeCell ref="R283:R284"/>
    <mergeCell ref="BC283:BC284"/>
    <mergeCell ref="BD283:BD284"/>
    <mergeCell ref="BE283:BE284"/>
    <mergeCell ref="O285:O286"/>
    <mergeCell ref="P285:P286"/>
    <mergeCell ref="Q285:Q286"/>
    <mergeCell ref="R285:R286"/>
    <mergeCell ref="BC285:BC286"/>
    <mergeCell ref="BD285:BD286"/>
    <mergeCell ref="BE285:BE286"/>
    <mergeCell ref="B293:C293"/>
    <mergeCell ref="D293:E293"/>
    <mergeCell ref="F293:G293"/>
    <mergeCell ref="H293:I293"/>
    <mergeCell ref="J293:K293"/>
    <mergeCell ref="L293:M293"/>
    <mergeCell ref="DA289:DB289"/>
    <mergeCell ref="DC289:DD289"/>
    <mergeCell ref="DE289:DF289"/>
    <mergeCell ref="DG289:DH289"/>
    <mergeCell ref="DI289:DJ289"/>
    <mergeCell ref="DK289:DL289"/>
    <mergeCell ref="DA290:DB290"/>
    <mergeCell ref="DC290:DD290"/>
    <mergeCell ref="DE290:DF290"/>
    <mergeCell ref="DG290:DH290"/>
    <mergeCell ref="DI290:DJ290"/>
    <mergeCell ref="DK290:DL290"/>
    <mergeCell ref="B289:C289"/>
    <mergeCell ref="D289:E289"/>
    <mergeCell ref="F289:G289"/>
    <mergeCell ref="H289:I289"/>
    <mergeCell ref="J289:K289"/>
    <mergeCell ref="L289:M289"/>
    <mergeCell ref="O289:O290"/>
    <mergeCell ref="DA288:DB288"/>
    <mergeCell ref="DC288:DD288"/>
    <mergeCell ref="DE288:DF288"/>
    <mergeCell ref="DG288:DH288"/>
    <mergeCell ref="DI288:DJ288"/>
    <mergeCell ref="DK288:DL288"/>
    <mergeCell ref="B288:C288"/>
    <mergeCell ref="D288:E288"/>
    <mergeCell ref="F288:G288"/>
    <mergeCell ref="H288:I288"/>
    <mergeCell ref="J288:K288"/>
    <mergeCell ref="L288:M288"/>
    <mergeCell ref="B290:C290"/>
    <mergeCell ref="D290:E290"/>
    <mergeCell ref="F290:G290"/>
    <mergeCell ref="H290:I290"/>
    <mergeCell ref="J290:K290"/>
    <mergeCell ref="L290:M290"/>
    <mergeCell ref="DA293:DB293"/>
    <mergeCell ref="DC293:DD293"/>
    <mergeCell ref="DE293:DF293"/>
    <mergeCell ref="DG293:DH293"/>
    <mergeCell ref="DI293:DJ293"/>
    <mergeCell ref="DK293:DL293"/>
    <mergeCell ref="O287:O288"/>
    <mergeCell ref="P287:P288"/>
    <mergeCell ref="Q287:Q288"/>
    <mergeCell ref="R287:R288"/>
    <mergeCell ref="BC287:BC288"/>
    <mergeCell ref="BD287:BD288"/>
    <mergeCell ref="BE287:BE288"/>
    <mergeCell ref="B298:C298"/>
    <mergeCell ref="D298:E298"/>
    <mergeCell ref="F298:G298"/>
    <mergeCell ref="H298:I298"/>
    <mergeCell ref="J298:K298"/>
    <mergeCell ref="L298:M298"/>
    <mergeCell ref="DA297:DB297"/>
    <mergeCell ref="DC297:DD297"/>
    <mergeCell ref="DE297:DF297"/>
    <mergeCell ref="DG297:DH297"/>
    <mergeCell ref="DI297:DJ297"/>
    <mergeCell ref="DK297:DL297"/>
    <mergeCell ref="B297:C297"/>
    <mergeCell ref="D297:E297"/>
    <mergeCell ref="F297:G297"/>
    <mergeCell ref="H297:I297"/>
    <mergeCell ref="J297:K297"/>
    <mergeCell ref="L297:M297"/>
    <mergeCell ref="DA295:DB295"/>
    <mergeCell ref="DC295:DD295"/>
    <mergeCell ref="DE295:DF295"/>
    <mergeCell ref="DG295:DH295"/>
    <mergeCell ref="DI295:DJ295"/>
    <mergeCell ref="DK295:DL295"/>
    <mergeCell ref="B295:C295"/>
    <mergeCell ref="D295:E295"/>
    <mergeCell ref="F295:G295"/>
    <mergeCell ref="H295:I295"/>
    <mergeCell ref="J295:K295"/>
    <mergeCell ref="L295:M295"/>
    <mergeCell ref="B296:C296"/>
    <mergeCell ref="D296:E296"/>
    <mergeCell ref="F296:G296"/>
    <mergeCell ref="H296:I296"/>
    <mergeCell ref="J296:K296"/>
    <mergeCell ref="L296:M296"/>
    <mergeCell ref="DA296:DB296"/>
    <mergeCell ref="DC296:DD296"/>
    <mergeCell ref="DE296:DF296"/>
    <mergeCell ref="DG296:DH296"/>
    <mergeCell ref="DI296:DJ296"/>
    <mergeCell ref="DK296:DL296"/>
    <mergeCell ref="DA298:DB298"/>
    <mergeCell ref="DC298:DD298"/>
    <mergeCell ref="DE298:DF298"/>
    <mergeCell ref="DG298:DH298"/>
    <mergeCell ref="DI298:DJ298"/>
    <mergeCell ref="DK298:DL298"/>
    <mergeCell ref="B306:C306"/>
    <mergeCell ref="D306:E306"/>
    <mergeCell ref="F306:G306"/>
    <mergeCell ref="H306:I306"/>
    <mergeCell ref="J306:K306"/>
    <mergeCell ref="L306:M306"/>
    <mergeCell ref="B305:C305"/>
    <mergeCell ref="D305:E305"/>
    <mergeCell ref="F305:G305"/>
    <mergeCell ref="H305:I305"/>
    <mergeCell ref="J305:K305"/>
    <mergeCell ref="L305:M305"/>
    <mergeCell ref="DA306:DB306"/>
    <mergeCell ref="DC306:DD306"/>
    <mergeCell ref="DE306:DF306"/>
    <mergeCell ref="DG306:DH306"/>
    <mergeCell ref="DA303:DB303"/>
    <mergeCell ref="DC303:DD303"/>
    <mergeCell ref="DE303:DF303"/>
    <mergeCell ref="DG303:DH303"/>
    <mergeCell ref="DI303:DJ303"/>
    <mergeCell ref="DK303:DL303"/>
    <mergeCell ref="B303:C303"/>
    <mergeCell ref="D303:E303"/>
    <mergeCell ref="F303:G303"/>
    <mergeCell ref="H303:I303"/>
    <mergeCell ref="J303:K303"/>
    <mergeCell ref="L303:M303"/>
    <mergeCell ref="B300:C300"/>
    <mergeCell ref="D300:E300"/>
    <mergeCell ref="F300:G300"/>
    <mergeCell ref="H300:I300"/>
    <mergeCell ref="J300:K300"/>
    <mergeCell ref="L300:M300"/>
    <mergeCell ref="B302:C302"/>
    <mergeCell ref="D302:E302"/>
    <mergeCell ref="B301:C301"/>
    <mergeCell ref="D301:E301"/>
    <mergeCell ref="F301:G301"/>
    <mergeCell ref="H301:I301"/>
    <mergeCell ref="J301:K301"/>
    <mergeCell ref="L301:M301"/>
    <mergeCell ref="F302:G302"/>
    <mergeCell ref="H302:I302"/>
    <mergeCell ref="J302:K302"/>
    <mergeCell ref="L302:M302"/>
    <mergeCell ref="DA302:DB302"/>
    <mergeCell ref="DC302:DD302"/>
    <mergeCell ref="DE302:DF302"/>
    <mergeCell ref="O299:O300"/>
    <mergeCell ref="P299:P300"/>
    <mergeCell ref="Q299:Q300"/>
    <mergeCell ref="R299:R300"/>
    <mergeCell ref="BC299:BC300"/>
    <mergeCell ref="BD299:BD300"/>
    <mergeCell ref="BE299:BE300"/>
    <mergeCell ref="O301:O302"/>
    <mergeCell ref="P301:P302"/>
    <mergeCell ref="Q301:Q302"/>
    <mergeCell ref="R301:R302"/>
    <mergeCell ref="BC301:BC302"/>
    <mergeCell ref="BD301:BD302"/>
    <mergeCell ref="BE301:BE302"/>
    <mergeCell ref="O303:O304"/>
    <mergeCell ref="B311:C311"/>
    <mergeCell ref="D311:E311"/>
    <mergeCell ref="F311:G311"/>
    <mergeCell ref="H311:I311"/>
    <mergeCell ref="J311:K311"/>
    <mergeCell ref="L311:M311"/>
    <mergeCell ref="B310:C310"/>
    <mergeCell ref="D310:E310"/>
    <mergeCell ref="F310:G310"/>
    <mergeCell ref="H310:I310"/>
    <mergeCell ref="J310:K310"/>
    <mergeCell ref="L310:M310"/>
    <mergeCell ref="DI310:DJ310"/>
    <mergeCell ref="DK310:DL310"/>
    <mergeCell ref="B308:C308"/>
    <mergeCell ref="D308:E308"/>
    <mergeCell ref="F308:G308"/>
    <mergeCell ref="H308:I308"/>
    <mergeCell ref="J308:K308"/>
    <mergeCell ref="L308:M308"/>
    <mergeCell ref="O307:O308"/>
    <mergeCell ref="P307:P308"/>
    <mergeCell ref="Q307:Q308"/>
    <mergeCell ref="R307:R308"/>
    <mergeCell ref="BC307:BC308"/>
    <mergeCell ref="BD307:BD308"/>
    <mergeCell ref="BE307:BE308"/>
    <mergeCell ref="O309:O310"/>
    <mergeCell ref="P309:P310"/>
    <mergeCell ref="Q309:Q310"/>
    <mergeCell ref="R309:R310"/>
    <mergeCell ref="BC309:BC310"/>
    <mergeCell ref="B307:C307"/>
    <mergeCell ref="D307:E307"/>
    <mergeCell ref="F307:G307"/>
    <mergeCell ref="H307:I307"/>
    <mergeCell ref="J307:K307"/>
    <mergeCell ref="L307:M307"/>
    <mergeCell ref="DA308:DB308"/>
    <mergeCell ref="DC308:DD308"/>
    <mergeCell ref="DE308:DF308"/>
    <mergeCell ref="DG308:DH308"/>
    <mergeCell ref="DI308:DJ308"/>
    <mergeCell ref="DK308:DL308"/>
    <mergeCell ref="DA321:DB321"/>
    <mergeCell ref="DC321:DD321"/>
    <mergeCell ref="DE321:DF321"/>
    <mergeCell ref="DG321:DH321"/>
    <mergeCell ref="DI321:DJ321"/>
    <mergeCell ref="DK321:DL321"/>
    <mergeCell ref="B321:C321"/>
    <mergeCell ref="D321:E321"/>
    <mergeCell ref="F321:G321"/>
    <mergeCell ref="H321:I321"/>
    <mergeCell ref="J321:K321"/>
    <mergeCell ref="L321:M321"/>
    <mergeCell ref="B322:C322"/>
    <mergeCell ref="D322:E322"/>
    <mergeCell ref="F322:G322"/>
    <mergeCell ref="H322:I322"/>
    <mergeCell ref="J322:K322"/>
    <mergeCell ref="L322:M322"/>
    <mergeCell ref="DA322:DB322"/>
    <mergeCell ref="DC322:DD322"/>
    <mergeCell ref="DE322:DF322"/>
    <mergeCell ref="DG322:DH322"/>
    <mergeCell ref="DI322:DJ322"/>
    <mergeCell ref="DK322:DL322"/>
    <mergeCell ref="B320:C320"/>
    <mergeCell ref="D320:E320"/>
    <mergeCell ref="F320:G320"/>
    <mergeCell ref="H320:I320"/>
    <mergeCell ref="J320:K320"/>
    <mergeCell ref="L320:M320"/>
    <mergeCell ref="DA318:DB318"/>
    <mergeCell ref="DC318:DD318"/>
    <mergeCell ref="DE318:DF318"/>
    <mergeCell ref="DG318:DH318"/>
    <mergeCell ref="DI318:DJ318"/>
    <mergeCell ref="DK318:DL318"/>
    <mergeCell ref="B318:C318"/>
    <mergeCell ref="D318:E318"/>
    <mergeCell ref="F318:G318"/>
    <mergeCell ref="H318:I318"/>
    <mergeCell ref="J318:K318"/>
    <mergeCell ref="L318:M318"/>
    <mergeCell ref="DE320:DF320"/>
    <mergeCell ref="DG320:DH320"/>
    <mergeCell ref="DI320:DJ320"/>
    <mergeCell ref="DK320:DL320"/>
    <mergeCell ref="O317:O318"/>
    <mergeCell ref="P317:P318"/>
    <mergeCell ref="Q317:Q318"/>
    <mergeCell ref="R317:R318"/>
    <mergeCell ref="BC317:BC318"/>
    <mergeCell ref="BD317:BD318"/>
    <mergeCell ref="BE317:BE318"/>
    <mergeCell ref="O319:O320"/>
    <mergeCell ref="P319:P320"/>
    <mergeCell ref="Q319:Q320"/>
    <mergeCell ref="B317:C317"/>
    <mergeCell ref="D317:E317"/>
    <mergeCell ref="F317:G317"/>
    <mergeCell ref="H317:I317"/>
    <mergeCell ref="J317:K317"/>
    <mergeCell ref="L317:M317"/>
    <mergeCell ref="DA317:DB317"/>
    <mergeCell ref="DA320:DB320"/>
    <mergeCell ref="DE15:DF15"/>
    <mergeCell ref="DG15:DH15"/>
    <mergeCell ref="DI15:DJ15"/>
    <mergeCell ref="DA27:DB27"/>
    <mergeCell ref="DA37:DB37"/>
    <mergeCell ref="DK34:DL34"/>
    <mergeCell ref="DI34:DJ34"/>
    <mergeCell ref="DG34:DH34"/>
    <mergeCell ref="DE34:DF34"/>
    <mergeCell ref="DC34:DD34"/>
    <mergeCell ref="DA34:DB34"/>
    <mergeCell ref="DK27:DL27"/>
    <mergeCell ref="DI27:DJ27"/>
    <mergeCell ref="DG27:DH27"/>
    <mergeCell ref="DE27:DF27"/>
    <mergeCell ref="DA30:DB30"/>
    <mergeCell ref="DC30:DD30"/>
    <mergeCell ref="DE30:DF30"/>
    <mergeCell ref="DG30:DH30"/>
    <mergeCell ref="DI30:DJ30"/>
    <mergeCell ref="DG37:DH37"/>
    <mergeCell ref="DA19:DB19"/>
    <mergeCell ref="DC19:DD19"/>
    <mergeCell ref="DE19:DF19"/>
    <mergeCell ref="DG19:DH19"/>
    <mergeCell ref="DI19:DJ19"/>
    <mergeCell ref="DK19:DL19"/>
    <mergeCell ref="B73:C73"/>
    <mergeCell ref="D73:E73"/>
    <mergeCell ref="F73:G73"/>
    <mergeCell ref="H73:I73"/>
    <mergeCell ref="J73:K73"/>
    <mergeCell ref="L73:M73"/>
    <mergeCell ref="DK15:DL15"/>
    <mergeCell ref="DC23:DD23"/>
    <mergeCell ref="DE23:DF23"/>
    <mergeCell ref="DG23:DH23"/>
    <mergeCell ref="DI23:DJ23"/>
    <mergeCell ref="DK23:DL23"/>
    <mergeCell ref="DC22:DD22"/>
    <mergeCell ref="DE22:DF22"/>
    <mergeCell ref="DG22:DH22"/>
    <mergeCell ref="DI22:DJ22"/>
    <mergeCell ref="DK22:DL22"/>
    <mergeCell ref="B54:C54"/>
    <mergeCell ref="D54:E54"/>
    <mergeCell ref="F54:G54"/>
    <mergeCell ref="H54:I54"/>
    <mergeCell ref="J54:K54"/>
    <mergeCell ref="L54:M54"/>
    <mergeCell ref="B52:C52"/>
    <mergeCell ref="D52:E52"/>
    <mergeCell ref="F52:G52"/>
    <mergeCell ref="H52:I52"/>
    <mergeCell ref="J52:K52"/>
    <mergeCell ref="L52:M52"/>
    <mergeCell ref="DE44:DF44"/>
    <mergeCell ref="DG44:DH44"/>
    <mergeCell ref="DI44:DJ44"/>
    <mergeCell ref="DK44:DL44"/>
    <mergeCell ref="DA50:DB50"/>
    <mergeCell ref="DC50:DD50"/>
    <mergeCell ref="DC54:DD54"/>
    <mergeCell ref="DE54:DF54"/>
    <mergeCell ref="J111:K111"/>
    <mergeCell ref="L111:M111"/>
    <mergeCell ref="B114:C114"/>
    <mergeCell ref="D114:E114"/>
    <mergeCell ref="F114:G114"/>
    <mergeCell ref="H114:I114"/>
    <mergeCell ref="J114:K114"/>
    <mergeCell ref="L114:M114"/>
    <mergeCell ref="B113:C113"/>
    <mergeCell ref="D113:E113"/>
    <mergeCell ref="F113:G113"/>
    <mergeCell ref="H113:I113"/>
    <mergeCell ref="J113:K113"/>
    <mergeCell ref="L113:M113"/>
    <mergeCell ref="B110:C110"/>
    <mergeCell ref="D110:E110"/>
    <mergeCell ref="F110:G110"/>
    <mergeCell ref="H110:I110"/>
    <mergeCell ref="J110:K110"/>
    <mergeCell ref="L110:M110"/>
    <mergeCell ref="B92:C92"/>
    <mergeCell ref="D92:E92"/>
    <mergeCell ref="F92:G92"/>
    <mergeCell ref="H92:I92"/>
    <mergeCell ref="J92:K92"/>
    <mergeCell ref="L92:M92"/>
    <mergeCell ref="B91:C91"/>
    <mergeCell ref="D91:E91"/>
    <mergeCell ref="F91:G91"/>
    <mergeCell ref="H91:I91"/>
    <mergeCell ref="J91:K91"/>
    <mergeCell ref="L91:M91"/>
    <mergeCell ref="B106:C106"/>
    <mergeCell ref="D106:E106"/>
    <mergeCell ref="F106:G106"/>
    <mergeCell ref="H106:I106"/>
    <mergeCell ref="J106:K106"/>
    <mergeCell ref="L106:M106"/>
    <mergeCell ref="B108:C108"/>
    <mergeCell ref="D108:E108"/>
    <mergeCell ref="F108:G108"/>
    <mergeCell ref="H108:I108"/>
    <mergeCell ref="J108:K108"/>
    <mergeCell ref="L108:M108"/>
    <mergeCell ref="B105:C105"/>
    <mergeCell ref="D105:E105"/>
    <mergeCell ref="F105:G105"/>
    <mergeCell ref="H105:I105"/>
    <mergeCell ref="J105:K105"/>
    <mergeCell ref="L105:M105"/>
    <mergeCell ref="B98:C98"/>
    <mergeCell ref="D98:E98"/>
    <mergeCell ref="B150:C150"/>
    <mergeCell ref="D150:E150"/>
    <mergeCell ref="F150:G150"/>
    <mergeCell ref="H150:I150"/>
    <mergeCell ref="J150:K150"/>
    <mergeCell ref="L150:M150"/>
    <mergeCell ref="B152:C152"/>
    <mergeCell ref="D152:E152"/>
    <mergeCell ref="F152:G152"/>
    <mergeCell ref="H152:I152"/>
    <mergeCell ref="J152:K152"/>
    <mergeCell ref="L152:M152"/>
    <mergeCell ref="B147:C147"/>
    <mergeCell ref="D147:E147"/>
    <mergeCell ref="F147:G147"/>
    <mergeCell ref="H147:I147"/>
    <mergeCell ref="J147:K147"/>
    <mergeCell ref="L147:M147"/>
    <mergeCell ref="J140:K140"/>
    <mergeCell ref="L140:M140"/>
    <mergeCell ref="B138:C138"/>
    <mergeCell ref="D138:E138"/>
    <mergeCell ref="F138:G138"/>
    <mergeCell ref="H138:I138"/>
    <mergeCell ref="J138:K138"/>
    <mergeCell ref="L138:M138"/>
    <mergeCell ref="B148:C148"/>
    <mergeCell ref="D148:E148"/>
    <mergeCell ref="F148:G148"/>
    <mergeCell ref="H148:I148"/>
    <mergeCell ref="J148:K148"/>
    <mergeCell ref="L148:M148"/>
    <mergeCell ref="B146:C146"/>
    <mergeCell ref="D146:E146"/>
    <mergeCell ref="F146:G146"/>
    <mergeCell ref="H146:I146"/>
    <mergeCell ref="J146:K146"/>
    <mergeCell ref="L146:M146"/>
    <mergeCell ref="B145:C145"/>
    <mergeCell ref="D145:E145"/>
    <mergeCell ref="F145:G145"/>
    <mergeCell ref="H145:I145"/>
    <mergeCell ref="J145:K145"/>
    <mergeCell ref="L145:M145"/>
    <mergeCell ref="B143:C143"/>
    <mergeCell ref="D143:E143"/>
    <mergeCell ref="F143:G143"/>
    <mergeCell ref="H143:I143"/>
    <mergeCell ref="J143:K143"/>
    <mergeCell ref="L143:M143"/>
    <mergeCell ref="B142:C142"/>
    <mergeCell ref="D142:E142"/>
    <mergeCell ref="F142:G142"/>
    <mergeCell ref="H142:I142"/>
    <mergeCell ref="J142:K142"/>
    <mergeCell ref="L142:M142"/>
    <mergeCell ref="L246:M246"/>
    <mergeCell ref="B263:C263"/>
    <mergeCell ref="D263:E263"/>
    <mergeCell ref="F263:G263"/>
    <mergeCell ref="H263:I263"/>
    <mergeCell ref="J263:K263"/>
    <mergeCell ref="L263:M263"/>
    <mergeCell ref="B264:C264"/>
    <mergeCell ref="D264:E264"/>
    <mergeCell ref="F264:G264"/>
    <mergeCell ref="H264:I264"/>
    <mergeCell ref="J264:K264"/>
    <mergeCell ref="L264:M264"/>
    <mergeCell ref="L265:M265"/>
    <mergeCell ref="B261:C261"/>
    <mergeCell ref="D261:E261"/>
    <mergeCell ref="F261:G261"/>
    <mergeCell ref="H261:I261"/>
    <mergeCell ref="J261:K261"/>
    <mergeCell ref="L261:M261"/>
    <mergeCell ref="B251:C251"/>
    <mergeCell ref="D251:E251"/>
    <mergeCell ref="F251:G251"/>
    <mergeCell ref="H251:I251"/>
    <mergeCell ref="J251:K251"/>
    <mergeCell ref="L251:M251"/>
    <mergeCell ref="B252:C252"/>
    <mergeCell ref="D252:E252"/>
    <mergeCell ref="F252:G252"/>
    <mergeCell ref="H252:I252"/>
    <mergeCell ref="J252:K252"/>
    <mergeCell ref="L252:M252"/>
    <mergeCell ref="DA54:DB54"/>
    <mergeCell ref="DA148:DB148"/>
    <mergeCell ref="DA202:DB202"/>
    <mergeCell ref="P75:P76"/>
    <mergeCell ref="Q75:Q76"/>
    <mergeCell ref="R75:R76"/>
    <mergeCell ref="BC75:BC76"/>
    <mergeCell ref="BD75:BD76"/>
    <mergeCell ref="BE75:BE76"/>
    <mergeCell ref="O77:O78"/>
    <mergeCell ref="P77:P78"/>
    <mergeCell ref="Q77:Q78"/>
    <mergeCell ref="R77:R78"/>
    <mergeCell ref="BC77:BC78"/>
    <mergeCell ref="BD77:BD78"/>
    <mergeCell ref="BE77:BE78"/>
    <mergeCell ref="BE105:BE106"/>
    <mergeCell ref="O107:O108"/>
    <mergeCell ref="P107:P108"/>
    <mergeCell ref="Q107:Q108"/>
    <mergeCell ref="R107:R108"/>
    <mergeCell ref="BC107:BC108"/>
    <mergeCell ref="BD107:BD108"/>
    <mergeCell ref="BE107:BE108"/>
    <mergeCell ref="O109:O110"/>
    <mergeCell ref="P109:P110"/>
    <mergeCell ref="Q109:Q110"/>
    <mergeCell ref="R109:R110"/>
    <mergeCell ref="BC109:BC110"/>
    <mergeCell ref="BD109:BD110"/>
    <mergeCell ref="BE109:BE110"/>
    <mergeCell ref="O111:O112"/>
    <mergeCell ref="DG54:DH54"/>
    <mergeCell ref="DI54:DJ54"/>
    <mergeCell ref="DK54:DL54"/>
    <mergeCell ref="DA52:DB52"/>
    <mergeCell ref="DC52:DD52"/>
    <mergeCell ref="DE52:DF52"/>
    <mergeCell ref="DG52:DH52"/>
    <mergeCell ref="DI52:DJ52"/>
    <mergeCell ref="DK52:DL52"/>
    <mergeCell ref="DA51:DB51"/>
    <mergeCell ref="DC51:DD51"/>
    <mergeCell ref="DE51:DF51"/>
    <mergeCell ref="DG51:DH51"/>
    <mergeCell ref="DI51:DJ51"/>
    <mergeCell ref="DK51:DL51"/>
    <mergeCell ref="L226:M226"/>
    <mergeCell ref="J226:K226"/>
    <mergeCell ref="H226:I226"/>
    <mergeCell ref="F226:G226"/>
    <mergeCell ref="D226:E226"/>
    <mergeCell ref="B226:C226"/>
    <mergeCell ref="B258:C258"/>
    <mergeCell ref="D258:E258"/>
    <mergeCell ref="F258:G258"/>
    <mergeCell ref="H258:I258"/>
    <mergeCell ref="J258:K258"/>
    <mergeCell ref="L258:M258"/>
    <mergeCell ref="B182:C182"/>
    <mergeCell ref="D182:E182"/>
    <mergeCell ref="F182:G182"/>
    <mergeCell ref="H182:I182"/>
    <mergeCell ref="J182:K182"/>
    <mergeCell ref="L182:M182"/>
    <mergeCell ref="B187:C187"/>
    <mergeCell ref="D187:E187"/>
    <mergeCell ref="F187:G187"/>
    <mergeCell ref="H187:I187"/>
    <mergeCell ref="J187:K187"/>
    <mergeCell ref="L187:M187"/>
    <mergeCell ref="B184:C184"/>
    <mergeCell ref="D184:E184"/>
    <mergeCell ref="F184:G184"/>
    <mergeCell ref="H184:I184"/>
    <mergeCell ref="J184:K184"/>
    <mergeCell ref="L184:M184"/>
    <mergeCell ref="B183:C183"/>
    <mergeCell ref="D183:E183"/>
    <mergeCell ref="F183:G183"/>
    <mergeCell ref="H183:I183"/>
    <mergeCell ref="J183:K183"/>
    <mergeCell ref="L183:M183"/>
    <mergeCell ref="B221:C221"/>
    <mergeCell ref="B156:C156"/>
    <mergeCell ref="D156:E156"/>
    <mergeCell ref="F156:G156"/>
    <mergeCell ref="H156:I156"/>
    <mergeCell ref="J156:K156"/>
    <mergeCell ref="DA92:DB92"/>
    <mergeCell ref="DC92:DD92"/>
    <mergeCell ref="DE92:DF92"/>
    <mergeCell ref="DG92:DH92"/>
    <mergeCell ref="DA145:DB145"/>
    <mergeCell ref="DC145:DD145"/>
    <mergeCell ref="DE145:DF145"/>
    <mergeCell ref="DG145:DH145"/>
    <mergeCell ref="DI145:DJ145"/>
    <mergeCell ref="DK145:DL145"/>
    <mergeCell ref="DA108:DB108"/>
    <mergeCell ref="DC108:DD108"/>
    <mergeCell ref="DE108:DF108"/>
    <mergeCell ref="DG108:DH108"/>
    <mergeCell ref="DA73:DB73"/>
    <mergeCell ref="DC73:DD73"/>
    <mergeCell ref="DE73:DF73"/>
    <mergeCell ref="DG73:DH73"/>
    <mergeCell ref="DI73:DJ73"/>
    <mergeCell ref="DK73:DL73"/>
    <mergeCell ref="DA74:DB74"/>
    <mergeCell ref="DC74:DD74"/>
    <mergeCell ref="DE74:DF74"/>
    <mergeCell ref="DG74:DH74"/>
    <mergeCell ref="DI74:DJ74"/>
    <mergeCell ref="DK74:DL74"/>
    <mergeCell ref="DA76:DB76"/>
    <mergeCell ref="DC76:DD76"/>
    <mergeCell ref="DE76:DF76"/>
    <mergeCell ref="DG76:DH76"/>
    <mergeCell ref="DI76:DJ76"/>
    <mergeCell ref="DK76:DL76"/>
    <mergeCell ref="DI108:DJ108"/>
    <mergeCell ref="DK108:DL108"/>
    <mergeCell ref="DA106:DB106"/>
    <mergeCell ref="DC106:DD106"/>
    <mergeCell ref="DE106:DF106"/>
    <mergeCell ref="DG106:DH106"/>
    <mergeCell ref="DI106:DJ106"/>
    <mergeCell ref="DK106:DL106"/>
    <mergeCell ref="DA105:DB105"/>
    <mergeCell ref="DC105:DD105"/>
    <mergeCell ref="DE105:DF105"/>
    <mergeCell ref="DG105:DH105"/>
    <mergeCell ref="DI105:DJ105"/>
    <mergeCell ref="DK105:DL105"/>
    <mergeCell ref="DA87:DB87"/>
    <mergeCell ref="DC87:DD87"/>
    <mergeCell ref="DE87:DF87"/>
    <mergeCell ref="DG87:DH87"/>
    <mergeCell ref="DI87:DJ87"/>
    <mergeCell ref="DA143:DB143"/>
    <mergeCell ref="DC143:DD143"/>
    <mergeCell ref="DE143:DF143"/>
    <mergeCell ref="DG143:DH143"/>
    <mergeCell ref="DI143:DJ143"/>
    <mergeCell ref="DK143:DL143"/>
    <mergeCell ref="DA142:DB142"/>
    <mergeCell ref="DC142:DD142"/>
    <mergeCell ref="DE142:DF142"/>
    <mergeCell ref="DG142:DH142"/>
    <mergeCell ref="DI142:DJ142"/>
    <mergeCell ref="DK142:DL142"/>
    <mergeCell ref="DA133:DB133"/>
    <mergeCell ref="DC133:DD133"/>
    <mergeCell ref="DE133:DF133"/>
    <mergeCell ref="DG133:DH133"/>
    <mergeCell ref="DI133:DJ133"/>
    <mergeCell ref="DA111:DB111"/>
    <mergeCell ref="DC111:DD111"/>
    <mergeCell ref="DE111:DF111"/>
    <mergeCell ref="DG111:DH111"/>
    <mergeCell ref="DI111:DJ111"/>
    <mergeCell ref="DK111:DL111"/>
    <mergeCell ref="DA114:DB114"/>
    <mergeCell ref="DC114:DD114"/>
    <mergeCell ref="DE114:DF114"/>
    <mergeCell ref="DG114:DH114"/>
    <mergeCell ref="DI114:DJ114"/>
    <mergeCell ref="DK114:DL114"/>
    <mergeCell ref="DA124:DB124"/>
    <mergeCell ref="DC124:DD124"/>
    <mergeCell ref="DE124:DF124"/>
    <mergeCell ref="DG124:DH124"/>
    <mergeCell ref="DI124:DJ124"/>
    <mergeCell ref="DK124:DL124"/>
    <mergeCell ref="DA121:DB121"/>
    <mergeCell ref="DC121:DD121"/>
    <mergeCell ref="DE121:DF121"/>
    <mergeCell ref="DG121:DH121"/>
    <mergeCell ref="DI121:DJ121"/>
    <mergeCell ref="DK121:DL121"/>
    <mergeCell ref="DA118:DB118"/>
    <mergeCell ref="DC118:DD118"/>
    <mergeCell ref="DE118:DF118"/>
    <mergeCell ref="DG118:DH118"/>
    <mergeCell ref="DA138:DB138"/>
    <mergeCell ref="DC138:DD138"/>
    <mergeCell ref="DE138:DF138"/>
    <mergeCell ref="DG138:DH138"/>
    <mergeCell ref="DI138:DJ138"/>
    <mergeCell ref="DK138:DL138"/>
    <mergeCell ref="DK133:DL133"/>
    <mergeCell ref="DA130:DB130"/>
    <mergeCell ref="DC130:DD130"/>
    <mergeCell ref="DE130:DF130"/>
    <mergeCell ref="DG130:DH130"/>
    <mergeCell ref="DI130:DJ130"/>
    <mergeCell ref="DK130:DL130"/>
    <mergeCell ref="DI118:DJ118"/>
    <mergeCell ref="DK118:DL118"/>
    <mergeCell ref="DC148:DD148"/>
    <mergeCell ref="DE148:DF148"/>
    <mergeCell ref="DG148:DH148"/>
    <mergeCell ref="DI148:DJ148"/>
    <mergeCell ref="DK148:DL148"/>
    <mergeCell ref="DA146:DB146"/>
    <mergeCell ref="DC146:DD146"/>
    <mergeCell ref="DE146:DF146"/>
    <mergeCell ref="DG146:DH146"/>
    <mergeCell ref="DA150:DB150"/>
    <mergeCell ref="DC150:DD150"/>
    <mergeCell ref="DE150:DF150"/>
    <mergeCell ref="DG150:DH150"/>
    <mergeCell ref="DI150:DJ150"/>
    <mergeCell ref="DK150:DL150"/>
    <mergeCell ref="DA152:DB152"/>
    <mergeCell ref="DC152:DD152"/>
    <mergeCell ref="DE152:DF152"/>
    <mergeCell ref="DG152:DH152"/>
    <mergeCell ref="DI152:DJ152"/>
    <mergeCell ref="DK152:DL152"/>
    <mergeCell ref="DA158:DB158"/>
    <mergeCell ref="DC158:DD158"/>
    <mergeCell ref="DE158:DF158"/>
    <mergeCell ref="DG158:DH158"/>
    <mergeCell ref="DI158:DJ158"/>
    <mergeCell ref="DK158:DL158"/>
    <mergeCell ref="DA156:DB156"/>
    <mergeCell ref="DC156:DD156"/>
    <mergeCell ref="DE156:DF156"/>
    <mergeCell ref="DG156:DH156"/>
    <mergeCell ref="DI156:DJ156"/>
    <mergeCell ref="DK156:DL156"/>
    <mergeCell ref="DA155:DB155"/>
    <mergeCell ref="DC155:DD155"/>
    <mergeCell ref="DE155:DF155"/>
    <mergeCell ref="DG155:DH155"/>
    <mergeCell ref="DI155:DJ155"/>
    <mergeCell ref="DK155:DL155"/>
    <mergeCell ref="DA153:DB153"/>
    <mergeCell ref="DC153:DD153"/>
    <mergeCell ref="DI146:DJ146"/>
    <mergeCell ref="DK146:DL146"/>
    <mergeCell ref="DA147:DB147"/>
    <mergeCell ref="DC147:DD147"/>
    <mergeCell ref="DE147:DF147"/>
    <mergeCell ref="DG147:DH147"/>
    <mergeCell ref="DI147:DJ147"/>
    <mergeCell ref="DK147:DL147"/>
    <mergeCell ref="DA157:DB157"/>
    <mergeCell ref="DC157:DD157"/>
    <mergeCell ref="DE157:DF157"/>
    <mergeCell ref="DG157:DH157"/>
    <mergeCell ref="DI157:DJ157"/>
    <mergeCell ref="DK157:DL157"/>
    <mergeCell ref="DC202:DD202"/>
    <mergeCell ref="DE202:DF202"/>
    <mergeCell ref="DG202:DH202"/>
    <mergeCell ref="DI202:DJ202"/>
    <mergeCell ref="DK202:DL202"/>
    <mergeCell ref="DA201:DB201"/>
    <mergeCell ref="DC201:DD201"/>
    <mergeCell ref="DE201:DF201"/>
    <mergeCell ref="DG201:DH201"/>
    <mergeCell ref="DI201:DJ201"/>
    <mergeCell ref="DK201:DL201"/>
    <mergeCell ref="DK200:DL200"/>
    <mergeCell ref="DA199:DB199"/>
    <mergeCell ref="DC199:DD199"/>
    <mergeCell ref="DE199:DF199"/>
    <mergeCell ref="DG199:DH199"/>
    <mergeCell ref="DI199:DJ199"/>
    <mergeCell ref="DK199:DL199"/>
    <mergeCell ref="DA195:DB195"/>
    <mergeCell ref="DC195:DD195"/>
    <mergeCell ref="DE195:DF195"/>
    <mergeCell ref="DG195:DH195"/>
    <mergeCell ref="DI195:DJ195"/>
    <mergeCell ref="DK195:DL195"/>
    <mergeCell ref="DA194:DB194"/>
    <mergeCell ref="DC194:DD194"/>
    <mergeCell ref="DE194:DF194"/>
    <mergeCell ref="DA170:DB170"/>
    <mergeCell ref="DC170:DD170"/>
    <mergeCell ref="DE170:DF170"/>
    <mergeCell ref="DG170:DH170"/>
    <mergeCell ref="DI170:DJ170"/>
    <mergeCell ref="DK170:DL170"/>
    <mergeCell ref="DA182:DB182"/>
    <mergeCell ref="DC182:DD182"/>
    <mergeCell ref="DE182:DF182"/>
    <mergeCell ref="DG182:DH182"/>
    <mergeCell ref="DI182:DJ182"/>
    <mergeCell ref="DK182:DL182"/>
    <mergeCell ref="DA187:DB187"/>
    <mergeCell ref="DC187:DD187"/>
    <mergeCell ref="DE187:DF187"/>
    <mergeCell ref="DG187:DH187"/>
    <mergeCell ref="DI187:DJ187"/>
    <mergeCell ref="DK187:DL187"/>
    <mergeCell ref="DA184:DB184"/>
    <mergeCell ref="DC184:DD184"/>
    <mergeCell ref="DE184:DF184"/>
    <mergeCell ref="DG184:DH184"/>
    <mergeCell ref="DI184:DJ184"/>
    <mergeCell ref="DK184:DL184"/>
    <mergeCell ref="DA183:DB183"/>
    <mergeCell ref="DC183:DD183"/>
    <mergeCell ref="DE183:DF183"/>
    <mergeCell ref="DG183:DH183"/>
    <mergeCell ref="DI183:DJ183"/>
    <mergeCell ref="DK183:DL183"/>
    <mergeCell ref="DA180:DB180"/>
    <mergeCell ref="DC180:DD180"/>
    <mergeCell ref="DA197:DB197"/>
    <mergeCell ref="DC197:DD197"/>
    <mergeCell ref="DE197:DF197"/>
    <mergeCell ref="DG197:DH197"/>
    <mergeCell ref="DA192:DB192"/>
    <mergeCell ref="DC320:DD320"/>
    <mergeCell ref="DI311:DJ311"/>
    <mergeCell ref="DK311:DL311"/>
    <mergeCell ref="DA307:DB307"/>
    <mergeCell ref="DC307:DD307"/>
    <mergeCell ref="DE307:DF307"/>
    <mergeCell ref="DG307:DH307"/>
    <mergeCell ref="DI307:DJ307"/>
    <mergeCell ref="DK307:DL307"/>
    <mergeCell ref="DA305:DB305"/>
    <mergeCell ref="DC305:DD305"/>
    <mergeCell ref="DE305:DF305"/>
    <mergeCell ref="DG305:DH305"/>
    <mergeCell ref="DI305:DJ305"/>
    <mergeCell ref="DK305:DL305"/>
    <mergeCell ref="DA222:DB222"/>
    <mergeCell ref="DC222:DD222"/>
    <mergeCell ref="DE222:DF222"/>
    <mergeCell ref="DG222:DH222"/>
    <mergeCell ref="DI222:DJ222"/>
    <mergeCell ref="DK222:DL222"/>
    <mergeCell ref="DA221:DB221"/>
    <mergeCell ref="DC221:DD221"/>
    <mergeCell ref="DE221:DF221"/>
    <mergeCell ref="DG221:DH221"/>
    <mergeCell ref="DI221:DJ221"/>
    <mergeCell ref="DK221:DL221"/>
    <mergeCell ref="DA248:DB248"/>
    <mergeCell ref="DC248:DD248"/>
    <mergeCell ref="DE248:DF248"/>
    <mergeCell ref="DG248:DH248"/>
    <mergeCell ref="DI248:DJ248"/>
    <mergeCell ref="DK248:DL248"/>
    <mergeCell ref="DA244:DB244"/>
    <mergeCell ref="DC225:DD225"/>
    <mergeCell ref="DE225:DF225"/>
    <mergeCell ref="DG225:DH225"/>
    <mergeCell ref="DI225:DJ225"/>
    <mergeCell ref="DK225:DL225"/>
    <mergeCell ref="DA226:DB226"/>
    <mergeCell ref="DC226:DD226"/>
    <mergeCell ref="DE226:DF226"/>
    <mergeCell ref="DG226:DH226"/>
    <mergeCell ref="DI226:DJ226"/>
    <mergeCell ref="DK226:DL226"/>
    <mergeCell ref="DA224:DB224"/>
    <mergeCell ref="DC224:DD224"/>
    <mergeCell ref="DE224:DF224"/>
    <mergeCell ref="DG224:DH224"/>
    <mergeCell ref="DI224:DJ224"/>
    <mergeCell ref="DK224:DL224"/>
    <mergeCell ref="DA315:DB315"/>
    <mergeCell ref="DC315:DD315"/>
    <mergeCell ref="DE315:DF315"/>
    <mergeCell ref="DG315:DH315"/>
    <mergeCell ref="DI315:DJ315"/>
    <mergeCell ref="DK315:DL315"/>
    <mergeCell ref="DA316:DB316"/>
    <mergeCell ref="DC316:DD316"/>
    <mergeCell ref="DE316:DF316"/>
    <mergeCell ref="DG316:DH316"/>
    <mergeCell ref="DI316:DJ316"/>
    <mergeCell ref="DK316:DL316"/>
    <mergeCell ref="DE251:DF251"/>
    <mergeCell ref="DA313:DB313"/>
    <mergeCell ref="DC313:DD313"/>
    <mergeCell ref="DE313:DF313"/>
    <mergeCell ref="DG313:DH313"/>
    <mergeCell ref="DI313:DJ313"/>
    <mergeCell ref="DK313:DL313"/>
    <mergeCell ref="DA311:DB311"/>
    <mergeCell ref="DC311:DD311"/>
    <mergeCell ref="DE311:DF311"/>
    <mergeCell ref="DG311:DH311"/>
    <mergeCell ref="DA301:DB301"/>
    <mergeCell ref="DC301:DD301"/>
    <mergeCell ref="DE301:DF301"/>
    <mergeCell ref="DG301:DH301"/>
    <mergeCell ref="DI301:DJ301"/>
    <mergeCell ref="DK301:DL301"/>
    <mergeCell ref="DA300:DB300"/>
    <mergeCell ref="DC300:DD300"/>
    <mergeCell ref="DE300:DF300"/>
    <mergeCell ref="DG300:DH300"/>
    <mergeCell ref="DI300:DJ300"/>
    <mergeCell ref="DK300:DL300"/>
    <mergeCell ref="DG302:DH302"/>
    <mergeCell ref="DI302:DJ302"/>
    <mergeCell ref="DK302:DL302"/>
    <mergeCell ref="DA310:DB310"/>
    <mergeCell ref="DC310:DD310"/>
    <mergeCell ref="DE310:DF310"/>
    <mergeCell ref="DG310:DH310"/>
    <mergeCell ref="DA312:DB312"/>
    <mergeCell ref="DC312:DD312"/>
    <mergeCell ref="DE312:DF312"/>
    <mergeCell ref="DG312:DH312"/>
    <mergeCell ref="DI312:DJ312"/>
    <mergeCell ref="DK312:DL312"/>
    <mergeCell ref="DI306:DJ306"/>
    <mergeCell ref="DK306:DL306"/>
    <mergeCell ref="DV5:FE5"/>
    <mergeCell ref="DV7:DW7"/>
    <mergeCell ref="DX7:DY7"/>
    <mergeCell ref="DZ7:EA7"/>
    <mergeCell ref="EB7:EC7"/>
    <mergeCell ref="ED7:EE7"/>
    <mergeCell ref="EF7:EG7"/>
    <mergeCell ref="ET7:EU7"/>
    <mergeCell ref="EV7:EW7"/>
    <mergeCell ref="EX7:EY7"/>
    <mergeCell ref="EZ7:FA7"/>
    <mergeCell ref="FB7:FC7"/>
    <mergeCell ref="FD7:FE7"/>
    <mergeCell ref="DV8:DW8"/>
    <mergeCell ref="DX8:DY8"/>
    <mergeCell ref="DZ8:EA8"/>
    <mergeCell ref="EB8:EC8"/>
    <mergeCell ref="ED8:EE8"/>
    <mergeCell ref="EF8:EG8"/>
    <mergeCell ref="ET8:EU8"/>
    <mergeCell ref="EV8:EW8"/>
    <mergeCell ref="EX8:EY8"/>
    <mergeCell ref="EZ8:FA8"/>
    <mergeCell ref="FB8:FC8"/>
    <mergeCell ref="FD8:FE8"/>
    <mergeCell ref="ET10:EU10"/>
    <mergeCell ref="EV10:EW10"/>
    <mergeCell ref="EX10:EY10"/>
    <mergeCell ref="EZ10:FA10"/>
    <mergeCell ref="FB10:FC10"/>
    <mergeCell ref="FD10:FE10"/>
    <mergeCell ref="ET12:EU12"/>
    <mergeCell ref="DC317:DD317"/>
    <mergeCell ref="DE317:DF317"/>
    <mergeCell ref="DG317:DH317"/>
    <mergeCell ref="DI317:DJ317"/>
    <mergeCell ref="DK317:DL317"/>
    <mergeCell ref="DG190:DH190"/>
    <mergeCell ref="DI190:DJ190"/>
    <mergeCell ref="DK190:DL190"/>
    <mergeCell ref="DE126:DF126"/>
    <mergeCell ref="DG126:DH126"/>
    <mergeCell ref="DI126:DJ126"/>
    <mergeCell ref="DK126:DL126"/>
    <mergeCell ref="DK24:DL24"/>
    <mergeCell ref="DI24:DJ24"/>
    <mergeCell ref="DG24:DH24"/>
    <mergeCell ref="DE24:DF24"/>
    <mergeCell ref="DC24:DD24"/>
    <mergeCell ref="DK286:DL286"/>
    <mergeCell ref="DI268:DJ268"/>
    <mergeCell ref="DK268:DL268"/>
    <mergeCell ref="DC244:DD244"/>
    <mergeCell ref="DE244:DF244"/>
    <mergeCell ref="DG244:DH244"/>
    <mergeCell ref="DI244:DJ244"/>
    <mergeCell ref="DK244:DL244"/>
    <mergeCell ref="DI197:DJ197"/>
    <mergeCell ref="DK197:DL197"/>
    <mergeCell ref="DE180:DF180"/>
    <mergeCell ref="DG180:DH180"/>
    <mergeCell ref="DI180:DJ180"/>
    <mergeCell ref="DK180:DL180"/>
    <mergeCell ref="DI98:DJ98"/>
    <mergeCell ref="DV9:DW9"/>
    <mergeCell ref="DX9:DY9"/>
    <mergeCell ref="DZ9:EA9"/>
    <mergeCell ref="EB9:EC9"/>
    <mergeCell ref="ED9:EE9"/>
    <mergeCell ref="EF9:EG9"/>
    <mergeCell ref="ET9:EU9"/>
    <mergeCell ref="EV9:EW9"/>
    <mergeCell ref="EX9:EY9"/>
    <mergeCell ref="EZ9:FA9"/>
    <mergeCell ref="FB9:FC9"/>
    <mergeCell ref="FD9:FE9"/>
    <mergeCell ref="DV13:DW13"/>
    <mergeCell ref="DX13:DY13"/>
    <mergeCell ref="DZ13:EA13"/>
    <mergeCell ref="EB13:EC13"/>
    <mergeCell ref="ED13:EE13"/>
    <mergeCell ref="EF13:EG13"/>
    <mergeCell ref="ET13:EU13"/>
    <mergeCell ref="EV13:EW13"/>
    <mergeCell ref="EX13:EY13"/>
    <mergeCell ref="EZ13:FA13"/>
    <mergeCell ref="FB13:FC13"/>
    <mergeCell ref="FD13:FE13"/>
    <mergeCell ref="DV10:DW10"/>
    <mergeCell ref="DX10:DY10"/>
    <mergeCell ref="DZ10:EA10"/>
    <mergeCell ref="EB10:EC10"/>
    <mergeCell ref="ED10:EE10"/>
    <mergeCell ref="EF10:EG10"/>
    <mergeCell ref="DV12:DW12"/>
    <mergeCell ref="DX12:DY12"/>
    <mergeCell ref="FB23:FC23"/>
    <mergeCell ref="FD23:FE23"/>
    <mergeCell ref="ET19:EU19"/>
    <mergeCell ref="EV19:EW19"/>
    <mergeCell ref="EX19:EY19"/>
    <mergeCell ref="DZ12:EA12"/>
    <mergeCell ref="EB12:EC12"/>
    <mergeCell ref="ED12:EE12"/>
    <mergeCell ref="EF12:EG12"/>
    <mergeCell ref="DV17:DW17"/>
    <mergeCell ref="DX17:DY17"/>
    <mergeCell ref="DZ17:EA17"/>
    <mergeCell ref="EB17:EC17"/>
    <mergeCell ref="ED17:EE17"/>
    <mergeCell ref="EF17:EG17"/>
    <mergeCell ref="DV18:DW18"/>
    <mergeCell ref="DX18:DY18"/>
    <mergeCell ref="DZ18:EA18"/>
    <mergeCell ref="EB18:EC18"/>
    <mergeCell ref="ED18:EE18"/>
    <mergeCell ref="EF18:EG18"/>
    <mergeCell ref="DV14:DW14"/>
    <mergeCell ref="DX14:DY14"/>
    <mergeCell ref="DZ14:EA14"/>
    <mergeCell ref="EB14:EC14"/>
    <mergeCell ref="ED14:EE14"/>
    <mergeCell ref="EF14:EG14"/>
    <mergeCell ref="DV15:DW15"/>
    <mergeCell ref="DX15:DY15"/>
    <mergeCell ref="DZ15:EA15"/>
    <mergeCell ref="EB15:EC15"/>
    <mergeCell ref="ED15:EE15"/>
    <mergeCell ref="FD20:FE20"/>
    <mergeCell ref="DV28:DW28"/>
    <mergeCell ref="DX28:DY28"/>
    <mergeCell ref="DZ28:EA28"/>
    <mergeCell ref="EB28:EC28"/>
    <mergeCell ref="ED28:EE28"/>
    <mergeCell ref="EF28:EG28"/>
    <mergeCell ref="ET24:EU24"/>
    <mergeCell ref="EV24:EW24"/>
    <mergeCell ref="EX24:EY24"/>
    <mergeCell ref="EZ24:FA24"/>
    <mergeCell ref="FB24:FC24"/>
    <mergeCell ref="FD24:FE24"/>
    <mergeCell ref="DV27:DW27"/>
    <mergeCell ref="DX27:DY27"/>
    <mergeCell ref="DZ27:EA27"/>
    <mergeCell ref="EB27:EC27"/>
    <mergeCell ref="ED27:EE27"/>
    <mergeCell ref="EF27:EG27"/>
    <mergeCell ref="DV25:DW25"/>
    <mergeCell ref="DX25:DY25"/>
    <mergeCell ref="DZ25:EA25"/>
    <mergeCell ref="EB25:EC25"/>
    <mergeCell ref="ED25:EE25"/>
    <mergeCell ref="EF25:EG25"/>
    <mergeCell ref="EB19:EC19"/>
    <mergeCell ref="ED19:EE19"/>
    <mergeCell ref="EF19:EG19"/>
    <mergeCell ref="ET27:EU27"/>
    <mergeCell ref="EV27:EW27"/>
    <mergeCell ref="EX27:EY27"/>
    <mergeCell ref="EZ27:FA27"/>
    <mergeCell ref="FB27:FC27"/>
    <mergeCell ref="FD27:FE27"/>
    <mergeCell ref="ET25:EU25"/>
    <mergeCell ref="EV25:EW25"/>
    <mergeCell ref="EX25:EY25"/>
    <mergeCell ref="EZ25:FA25"/>
    <mergeCell ref="FB25:FC25"/>
    <mergeCell ref="FD25:FE25"/>
    <mergeCell ref="EZ19:FA19"/>
    <mergeCell ref="DX23:DY23"/>
    <mergeCell ref="DZ23:EA23"/>
    <mergeCell ref="EB23:EC23"/>
    <mergeCell ref="ED23:EE23"/>
    <mergeCell ref="ET28:EU28"/>
    <mergeCell ref="EV28:EW28"/>
    <mergeCell ref="EX28:EY28"/>
    <mergeCell ref="EZ28:FA28"/>
    <mergeCell ref="FB28:FC28"/>
    <mergeCell ref="FD28:FE28"/>
    <mergeCell ref="ET29:EU29"/>
    <mergeCell ref="EV29:EW29"/>
    <mergeCell ref="EX29:EY29"/>
    <mergeCell ref="EZ29:FA29"/>
    <mergeCell ref="FB29:FC29"/>
    <mergeCell ref="FD29:FE29"/>
    <mergeCell ref="DV39:DW39"/>
    <mergeCell ref="DX39:DY39"/>
    <mergeCell ref="DZ39:EA39"/>
    <mergeCell ref="EB39:EC39"/>
    <mergeCell ref="ED39:EE39"/>
    <mergeCell ref="EF39:EG39"/>
    <mergeCell ref="ET39:EU39"/>
    <mergeCell ref="ET30:EU30"/>
    <mergeCell ref="EV30:EW30"/>
    <mergeCell ref="EX30:EY30"/>
    <mergeCell ref="EZ30:FA30"/>
    <mergeCell ref="FB30:FC30"/>
    <mergeCell ref="FD30:FE30"/>
    <mergeCell ref="DV29:DW29"/>
    <mergeCell ref="DX29:DY29"/>
    <mergeCell ref="DZ29:EA29"/>
    <mergeCell ref="EB29:EC29"/>
    <mergeCell ref="ED29:EE29"/>
    <mergeCell ref="EF29:EG29"/>
    <mergeCell ref="DV30:DW30"/>
    <mergeCell ref="DX30:DY30"/>
    <mergeCell ref="DZ30:EA30"/>
    <mergeCell ref="EB30:EC30"/>
    <mergeCell ref="ED30:EE30"/>
    <mergeCell ref="EF30:EG30"/>
    <mergeCell ref="FB34:FC34"/>
    <mergeCell ref="FD34:FE34"/>
    <mergeCell ref="DV37:FE37"/>
    <mergeCell ref="DV34:DW34"/>
    <mergeCell ref="DV32:DW32"/>
    <mergeCell ref="DX32:DY32"/>
    <mergeCell ref="DZ32:EA32"/>
    <mergeCell ref="EB32:EC32"/>
    <mergeCell ref="ED32:EE32"/>
    <mergeCell ref="EF32:EG32"/>
    <mergeCell ref="ET32:EU32"/>
    <mergeCell ref="EV32:EW32"/>
    <mergeCell ref="EX32:EY32"/>
    <mergeCell ref="EZ32:FA32"/>
    <mergeCell ref="FB32:FC32"/>
    <mergeCell ref="FD32:FE32"/>
    <mergeCell ref="EV12:EW12"/>
    <mergeCell ref="EX12:EY12"/>
    <mergeCell ref="EZ12:FA12"/>
    <mergeCell ref="FB12:FC12"/>
    <mergeCell ref="FD12:FE12"/>
    <mergeCell ref="ET17:EU17"/>
    <mergeCell ref="EV17:EW17"/>
    <mergeCell ref="EX17:EY17"/>
    <mergeCell ref="EZ17:FA17"/>
    <mergeCell ref="FB17:FC17"/>
    <mergeCell ref="FD17:FE17"/>
    <mergeCell ref="ET18:EU18"/>
    <mergeCell ref="EV18:EW18"/>
    <mergeCell ref="EX18:EY18"/>
    <mergeCell ref="ET22:EU22"/>
    <mergeCell ref="EV22:EW22"/>
    <mergeCell ref="EX22:EY22"/>
    <mergeCell ref="EZ22:FA22"/>
    <mergeCell ref="FB22:FC22"/>
    <mergeCell ref="FD22:FE22"/>
    <mergeCell ref="DV24:DW24"/>
    <mergeCell ref="DX24:DY24"/>
    <mergeCell ref="DZ24:EA24"/>
    <mergeCell ref="EB24:EC24"/>
    <mergeCell ref="ED24:EE24"/>
    <mergeCell ref="EF24:EG24"/>
    <mergeCell ref="ET15:EU15"/>
    <mergeCell ref="EV15:EW15"/>
    <mergeCell ref="EX15:EY15"/>
    <mergeCell ref="EZ15:FA15"/>
    <mergeCell ref="FB15:FC15"/>
    <mergeCell ref="FD15:FE15"/>
    <mergeCell ref="EZ18:FA18"/>
    <mergeCell ref="FB18:FC18"/>
    <mergeCell ref="FD18:FE18"/>
    <mergeCell ref="EF15:EG15"/>
    <mergeCell ref="DV22:DW22"/>
    <mergeCell ref="DX22:DY22"/>
    <mergeCell ref="DZ22:EA22"/>
    <mergeCell ref="EB22:EC22"/>
    <mergeCell ref="ED22:EE22"/>
    <mergeCell ref="EF22:EG22"/>
    <mergeCell ref="DV23:DW23"/>
    <mergeCell ref="DV19:DW19"/>
    <mergeCell ref="DX19:DY19"/>
    <mergeCell ref="DZ19:EA19"/>
    <mergeCell ref="EF23:EG23"/>
    <mergeCell ref="ET23:EU23"/>
    <mergeCell ref="EV23:EW23"/>
    <mergeCell ref="EX23:EY23"/>
    <mergeCell ref="EZ23:FA23"/>
    <mergeCell ref="FB19:FC19"/>
    <mergeCell ref="FD19:FE19"/>
    <mergeCell ref="DV20:DW20"/>
    <mergeCell ref="DX20:DY20"/>
    <mergeCell ref="DZ20:EA20"/>
    <mergeCell ref="EB20:EC20"/>
    <mergeCell ref="ED20:EE20"/>
    <mergeCell ref="EF20:EG20"/>
    <mergeCell ref="ET20:EU20"/>
    <mergeCell ref="EV20:EW20"/>
    <mergeCell ref="EX20:EY20"/>
    <mergeCell ref="EZ20:FA20"/>
    <mergeCell ref="FB20:FC20"/>
    <mergeCell ref="DV41:DW41"/>
    <mergeCell ref="DX41:DY41"/>
    <mergeCell ref="DZ41:EA41"/>
    <mergeCell ref="EB41:EC41"/>
    <mergeCell ref="ED41:EE41"/>
    <mergeCell ref="EF41:EG41"/>
    <mergeCell ref="ET41:EU41"/>
    <mergeCell ref="EV41:EW41"/>
    <mergeCell ref="EX41:EY41"/>
    <mergeCell ref="EZ41:FA41"/>
    <mergeCell ref="DV44:DW44"/>
    <mergeCell ref="DX44:DY44"/>
    <mergeCell ref="DZ44:EA44"/>
    <mergeCell ref="EB44:EC44"/>
    <mergeCell ref="ED44:EE44"/>
    <mergeCell ref="DX34:DY34"/>
    <mergeCell ref="DZ34:EA34"/>
    <mergeCell ref="EB34:EC34"/>
    <mergeCell ref="ED34:EE34"/>
    <mergeCell ref="EF34:EG34"/>
    <mergeCell ref="DV42:DW42"/>
    <mergeCell ref="DX42:DY42"/>
    <mergeCell ref="DZ42:EA42"/>
    <mergeCell ref="EB42:EC42"/>
    <mergeCell ref="ED42:EE42"/>
    <mergeCell ref="EF42:EG42"/>
    <mergeCell ref="ET42:EU42"/>
    <mergeCell ref="EV42:EW42"/>
    <mergeCell ref="EX42:EY42"/>
    <mergeCell ref="EZ42:FA42"/>
    <mergeCell ref="FB42:FC42"/>
    <mergeCell ref="FD42:FE42"/>
    <mergeCell ref="FB41:FC41"/>
    <mergeCell ref="FD41:FE41"/>
    <mergeCell ref="EB46:EC46"/>
    <mergeCell ref="ED46:EE46"/>
    <mergeCell ref="EF46:EG46"/>
    <mergeCell ref="ET46:EU46"/>
    <mergeCell ref="EV46:EW46"/>
    <mergeCell ref="EX46:EY46"/>
    <mergeCell ref="EZ46:FA46"/>
    <mergeCell ref="FB46:FC46"/>
    <mergeCell ref="FD46:FE46"/>
    <mergeCell ref="ET44:EU44"/>
    <mergeCell ref="EV44:EW44"/>
    <mergeCell ref="EX44:EY44"/>
    <mergeCell ref="EZ44:FA44"/>
    <mergeCell ref="FB44:FC44"/>
    <mergeCell ref="FD44:FE44"/>
    <mergeCell ref="EV39:EW39"/>
    <mergeCell ref="EX39:EY39"/>
    <mergeCell ref="EZ39:FA39"/>
    <mergeCell ref="FB39:FC39"/>
    <mergeCell ref="FD39:FE39"/>
    <mergeCell ref="DV33:DW33"/>
    <mergeCell ref="DX33:DY33"/>
    <mergeCell ref="DZ33:EA33"/>
    <mergeCell ref="EB33:EC33"/>
    <mergeCell ref="ED33:EE33"/>
    <mergeCell ref="EF33:EG33"/>
    <mergeCell ref="ET33:EU33"/>
    <mergeCell ref="EV33:EW33"/>
    <mergeCell ref="EX33:EY33"/>
    <mergeCell ref="EZ33:FA33"/>
    <mergeCell ref="FB33:FC33"/>
    <mergeCell ref="FD33:FE33"/>
    <mergeCell ref="ET34:EU34"/>
    <mergeCell ref="EV34:EW34"/>
    <mergeCell ref="EX34:EY34"/>
    <mergeCell ref="EZ34:FA34"/>
    <mergeCell ref="EF44:EG44"/>
    <mergeCell ref="DV45:DW45"/>
    <mergeCell ref="DX45:DY45"/>
    <mergeCell ref="DZ45:EA45"/>
    <mergeCell ref="EB45:EC45"/>
    <mergeCell ref="ED45:EE45"/>
    <mergeCell ref="EF45:EG45"/>
    <mergeCell ref="ET45:EU45"/>
    <mergeCell ref="EV45:EW45"/>
    <mergeCell ref="EX45:EY45"/>
    <mergeCell ref="EZ45:FA45"/>
    <mergeCell ref="FB45:FC45"/>
    <mergeCell ref="FD45:FE45"/>
    <mergeCell ref="DV46:DW46"/>
    <mergeCell ref="DX46:DY46"/>
    <mergeCell ref="DZ46:EA46"/>
    <mergeCell ref="DV40:DW40"/>
    <mergeCell ref="DX40:DY40"/>
    <mergeCell ref="DZ40:EA40"/>
    <mergeCell ref="EB40:EC40"/>
    <mergeCell ref="ED40:EE40"/>
    <mergeCell ref="EF40:EG40"/>
    <mergeCell ref="ET40:EU40"/>
    <mergeCell ref="EV40:EW40"/>
    <mergeCell ref="EX40:EY40"/>
    <mergeCell ref="EZ40:FA40"/>
    <mergeCell ref="FB40:FC40"/>
    <mergeCell ref="FD40:FE40"/>
    <mergeCell ref="DV51:DW51"/>
    <mergeCell ref="DX51:DY51"/>
    <mergeCell ref="DZ51:EA51"/>
    <mergeCell ref="EB51:EC51"/>
    <mergeCell ref="ED51:EE51"/>
    <mergeCell ref="EF51:EG51"/>
    <mergeCell ref="ET51:EU51"/>
    <mergeCell ref="EV51:EW51"/>
    <mergeCell ref="EX51:EY51"/>
    <mergeCell ref="EZ51:FA51"/>
    <mergeCell ref="FB51:FC51"/>
    <mergeCell ref="FD51:FE51"/>
    <mergeCell ref="DV47:DW47"/>
    <mergeCell ref="DX47:DY47"/>
    <mergeCell ref="DZ47:EA47"/>
    <mergeCell ref="EB47:EC47"/>
    <mergeCell ref="ED47:EE47"/>
    <mergeCell ref="EF47:EG47"/>
    <mergeCell ref="ET47:EU47"/>
    <mergeCell ref="EV47:EW47"/>
    <mergeCell ref="EX47:EY47"/>
    <mergeCell ref="EZ47:FA47"/>
    <mergeCell ref="FB47:FC47"/>
    <mergeCell ref="FD47:FE47"/>
    <mergeCell ref="DV49:DW49"/>
    <mergeCell ref="DX49:DY49"/>
    <mergeCell ref="DZ49:EA49"/>
    <mergeCell ref="EB49:EC49"/>
    <mergeCell ref="ED49:EE49"/>
    <mergeCell ref="EF49:EG49"/>
    <mergeCell ref="ET49:EU49"/>
    <mergeCell ref="EV49:EW49"/>
    <mergeCell ref="EX49:EY49"/>
    <mergeCell ref="EZ49:FA49"/>
    <mergeCell ref="FB49:FC49"/>
    <mergeCell ref="FD49:FE49"/>
    <mergeCell ref="DV50:DW50"/>
    <mergeCell ref="DX50:DY50"/>
    <mergeCell ref="DZ50:EA50"/>
    <mergeCell ref="EB50:EC50"/>
    <mergeCell ref="ED50:EE50"/>
    <mergeCell ref="EF50:EG50"/>
    <mergeCell ref="ET50:EU50"/>
    <mergeCell ref="EV50:EW50"/>
    <mergeCell ref="EX50:EY50"/>
    <mergeCell ref="EZ50:FA50"/>
    <mergeCell ref="FB50:FC50"/>
    <mergeCell ref="FD50:FE50"/>
    <mergeCell ref="DV55:DW55"/>
    <mergeCell ref="DX55:DY55"/>
    <mergeCell ref="DZ55:EA55"/>
    <mergeCell ref="EB55:EC55"/>
    <mergeCell ref="ED55:EE55"/>
    <mergeCell ref="EF55:EG55"/>
    <mergeCell ref="ET55:EU55"/>
    <mergeCell ref="EV55:EW55"/>
    <mergeCell ref="EX55:EY55"/>
    <mergeCell ref="EZ55:FA55"/>
    <mergeCell ref="FB55:FC55"/>
    <mergeCell ref="FD55:FE55"/>
    <mergeCell ref="DV56:DW56"/>
    <mergeCell ref="DX56:DY56"/>
    <mergeCell ref="DZ56:EA56"/>
    <mergeCell ref="EB56:EC56"/>
    <mergeCell ref="ED56:EE56"/>
    <mergeCell ref="EF56:EG56"/>
    <mergeCell ref="ET56:EU56"/>
    <mergeCell ref="EV56:EW56"/>
    <mergeCell ref="EX56:EY56"/>
    <mergeCell ref="EZ56:FA56"/>
    <mergeCell ref="FB56:FC56"/>
    <mergeCell ref="FD56:FE56"/>
    <mergeCell ref="DV52:DW52"/>
    <mergeCell ref="DX52:DY52"/>
    <mergeCell ref="DZ52:EA52"/>
    <mergeCell ref="EB52:EC52"/>
    <mergeCell ref="ED52:EE52"/>
    <mergeCell ref="EF52:EG52"/>
    <mergeCell ref="ET52:EU52"/>
    <mergeCell ref="EV52:EW52"/>
    <mergeCell ref="EX52:EY52"/>
    <mergeCell ref="EZ52:FA52"/>
    <mergeCell ref="FB52:FC52"/>
    <mergeCell ref="FD52:FE52"/>
    <mergeCell ref="DV54:DW54"/>
    <mergeCell ref="DX54:DY54"/>
    <mergeCell ref="DZ54:EA54"/>
    <mergeCell ref="EB54:EC54"/>
    <mergeCell ref="ED54:EE54"/>
    <mergeCell ref="EF54:EG54"/>
    <mergeCell ref="ET54:EU54"/>
    <mergeCell ref="EV54:EW54"/>
    <mergeCell ref="EX54:EY54"/>
    <mergeCell ref="EZ54:FA54"/>
    <mergeCell ref="FB54:FC54"/>
    <mergeCell ref="FD54:FE54"/>
    <mergeCell ref="DV60:DW60"/>
    <mergeCell ref="DX60:DY60"/>
    <mergeCell ref="DZ60:EA60"/>
    <mergeCell ref="EB60:EC60"/>
    <mergeCell ref="ED60:EE60"/>
    <mergeCell ref="EF60:EG60"/>
    <mergeCell ref="ET60:EU60"/>
    <mergeCell ref="EV60:EW60"/>
    <mergeCell ref="EX60:EY60"/>
    <mergeCell ref="EZ60:FA60"/>
    <mergeCell ref="FB60:FC60"/>
    <mergeCell ref="FD60:FE60"/>
    <mergeCell ref="DV61:DW61"/>
    <mergeCell ref="DX61:DY61"/>
    <mergeCell ref="DZ61:EA61"/>
    <mergeCell ref="EB61:EC61"/>
    <mergeCell ref="ED61:EE61"/>
    <mergeCell ref="EF61:EG61"/>
    <mergeCell ref="ET61:EU61"/>
    <mergeCell ref="EV61:EW61"/>
    <mergeCell ref="EX61:EY61"/>
    <mergeCell ref="EZ61:FA61"/>
    <mergeCell ref="FB61:FC61"/>
    <mergeCell ref="FD61:FE61"/>
    <mergeCell ref="DV57:DW57"/>
    <mergeCell ref="DX57:DY57"/>
    <mergeCell ref="DZ57:EA57"/>
    <mergeCell ref="EB57:EC57"/>
    <mergeCell ref="ED57:EE57"/>
    <mergeCell ref="EF57:EG57"/>
    <mergeCell ref="ET57:EU57"/>
    <mergeCell ref="EV57:EW57"/>
    <mergeCell ref="EX57:EY57"/>
    <mergeCell ref="EZ57:FA57"/>
    <mergeCell ref="FB57:FC57"/>
    <mergeCell ref="FD57:FE57"/>
    <mergeCell ref="DV59:DW59"/>
    <mergeCell ref="DX59:DY59"/>
    <mergeCell ref="DZ59:EA59"/>
    <mergeCell ref="EB59:EC59"/>
    <mergeCell ref="ED59:EE59"/>
    <mergeCell ref="EF59:EG59"/>
    <mergeCell ref="ET59:EU59"/>
    <mergeCell ref="EV59:EW59"/>
    <mergeCell ref="EX59:EY59"/>
    <mergeCell ref="EZ59:FA59"/>
    <mergeCell ref="FB59:FC59"/>
    <mergeCell ref="FD59:FE59"/>
    <mergeCell ref="DV65:DW65"/>
    <mergeCell ref="DX65:DY65"/>
    <mergeCell ref="DZ65:EA65"/>
    <mergeCell ref="EB65:EC65"/>
    <mergeCell ref="ED65:EE65"/>
    <mergeCell ref="EF65:EG65"/>
    <mergeCell ref="ET65:EU65"/>
    <mergeCell ref="EV65:EW65"/>
    <mergeCell ref="EX65:EY65"/>
    <mergeCell ref="EZ65:FA65"/>
    <mergeCell ref="FB65:FC65"/>
    <mergeCell ref="FD65:FE65"/>
    <mergeCell ref="DV66:DW66"/>
    <mergeCell ref="DX66:DY66"/>
    <mergeCell ref="DZ66:EA66"/>
    <mergeCell ref="EB66:EC66"/>
    <mergeCell ref="ED66:EE66"/>
    <mergeCell ref="EF66:EG66"/>
    <mergeCell ref="ET66:EU66"/>
    <mergeCell ref="EV66:EW66"/>
    <mergeCell ref="EX66:EY66"/>
    <mergeCell ref="EZ66:FA66"/>
    <mergeCell ref="FB66:FC66"/>
    <mergeCell ref="FD66:FE66"/>
    <mergeCell ref="DV62:DW62"/>
    <mergeCell ref="DX62:DY62"/>
    <mergeCell ref="DZ62:EA62"/>
    <mergeCell ref="EB62:EC62"/>
    <mergeCell ref="ED62:EE62"/>
    <mergeCell ref="EF62:EG62"/>
    <mergeCell ref="ET62:EU62"/>
    <mergeCell ref="EV62:EW62"/>
    <mergeCell ref="EX62:EY62"/>
    <mergeCell ref="EZ62:FA62"/>
    <mergeCell ref="FB62:FC62"/>
    <mergeCell ref="FD62:FE62"/>
    <mergeCell ref="DV64:DW64"/>
    <mergeCell ref="DX64:DY64"/>
    <mergeCell ref="DZ64:EA64"/>
    <mergeCell ref="EB64:EC64"/>
    <mergeCell ref="ED64:EE64"/>
    <mergeCell ref="EF64:EG64"/>
    <mergeCell ref="ET64:EU64"/>
    <mergeCell ref="EV64:EW64"/>
    <mergeCell ref="EX64:EY64"/>
    <mergeCell ref="EZ64:FA64"/>
    <mergeCell ref="FB64:FC64"/>
    <mergeCell ref="FD64:FE64"/>
    <mergeCell ref="DV73:DW73"/>
    <mergeCell ref="DX73:DY73"/>
    <mergeCell ref="DZ73:EA73"/>
    <mergeCell ref="EB73:EC73"/>
    <mergeCell ref="ED73:EE73"/>
    <mergeCell ref="EF73:EG73"/>
    <mergeCell ref="ET73:EU73"/>
    <mergeCell ref="EV73:EW73"/>
    <mergeCell ref="EX73:EY73"/>
    <mergeCell ref="EZ73:FA73"/>
    <mergeCell ref="FB73:FC73"/>
    <mergeCell ref="FD73:FE73"/>
    <mergeCell ref="DV74:DW74"/>
    <mergeCell ref="DX74:DY74"/>
    <mergeCell ref="DZ74:EA74"/>
    <mergeCell ref="EB74:EC74"/>
    <mergeCell ref="ED74:EE74"/>
    <mergeCell ref="EF74:EG74"/>
    <mergeCell ref="ET74:EU74"/>
    <mergeCell ref="EV74:EW74"/>
    <mergeCell ref="EX74:EY74"/>
    <mergeCell ref="EZ74:FA74"/>
    <mergeCell ref="FB74:FC74"/>
    <mergeCell ref="FD74:FE74"/>
    <mergeCell ref="DV69:FE69"/>
    <mergeCell ref="DV71:DW71"/>
    <mergeCell ref="DX71:DY71"/>
    <mergeCell ref="DZ71:EA71"/>
    <mergeCell ref="EB71:EC71"/>
    <mergeCell ref="ED71:EE71"/>
    <mergeCell ref="EF71:EG71"/>
    <mergeCell ref="ET71:EU71"/>
    <mergeCell ref="EV71:EW71"/>
    <mergeCell ref="EX71:EY71"/>
    <mergeCell ref="EZ71:FA71"/>
    <mergeCell ref="FB71:FC71"/>
    <mergeCell ref="FD71:FE71"/>
    <mergeCell ref="DV72:DW72"/>
    <mergeCell ref="DX72:DY72"/>
    <mergeCell ref="DZ72:EA72"/>
    <mergeCell ref="EB72:EC72"/>
    <mergeCell ref="ED72:EE72"/>
    <mergeCell ref="EF72:EG72"/>
    <mergeCell ref="ET72:EU72"/>
    <mergeCell ref="EV72:EW72"/>
    <mergeCell ref="EX72:EY72"/>
    <mergeCell ref="EZ72:FA72"/>
    <mergeCell ref="FB72:FC72"/>
    <mergeCell ref="FD72:FE72"/>
    <mergeCell ref="DV78:DW78"/>
    <mergeCell ref="DX78:DY78"/>
    <mergeCell ref="DZ78:EA78"/>
    <mergeCell ref="EB78:EC78"/>
    <mergeCell ref="ED78:EE78"/>
    <mergeCell ref="EF78:EG78"/>
    <mergeCell ref="ET78:EU78"/>
    <mergeCell ref="EV78:EW78"/>
    <mergeCell ref="EX78:EY78"/>
    <mergeCell ref="EZ78:FA78"/>
    <mergeCell ref="FB78:FC78"/>
    <mergeCell ref="FD78:FE78"/>
    <mergeCell ref="DV79:DW79"/>
    <mergeCell ref="DX79:DY79"/>
    <mergeCell ref="DZ79:EA79"/>
    <mergeCell ref="EB79:EC79"/>
    <mergeCell ref="ED79:EE79"/>
    <mergeCell ref="EF79:EG79"/>
    <mergeCell ref="ET79:EU79"/>
    <mergeCell ref="EV79:EW79"/>
    <mergeCell ref="EX79:EY79"/>
    <mergeCell ref="EZ79:FA79"/>
    <mergeCell ref="FB79:FC79"/>
    <mergeCell ref="FD79:FE79"/>
    <mergeCell ref="DV76:DW76"/>
    <mergeCell ref="DX76:DY76"/>
    <mergeCell ref="DZ76:EA76"/>
    <mergeCell ref="EB76:EC76"/>
    <mergeCell ref="ED76:EE76"/>
    <mergeCell ref="EF76:EG76"/>
    <mergeCell ref="ET76:EU76"/>
    <mergeCell ref="EV76:EW76"/>
    <mergeCell ref="EX76:EY76"/>
    <mergeCell ref="EZ76:FA76"/>
    <mergeCell ref="FB76:FC76"/>
    <mergeCell ref="FD76:FE76"/>
    <mergeCell ref="DV77:DW77"/>
    <mergeCell ref="DX77:DY77"/>
    <mergeCell ref="DZ77:EA77"/>
    <mergeCell ref="EB77:EC77"/>
    <mergeCell ref="ED77:EE77"/>
    <mergeCell ref="EF77:EG77"/>
    <mergeCell ref="ET77:EU77"/>
    <mergeCell ref="EV77:EW77"/>
    <mergeCell ref="EX77:EY77"/>
    <mergeCell ref="EZ77:FA77"/>
    <mergeCell ref="FB77:FC77"/>
    <mergeCell ref="FD77:FE77"/>
    <mergeCell ref="DV83:DW83"/>
    <mergeCell ref="DX83:DY83"/>
    <mergeCell ref="DZ83:EA83"/>
    <mergeCell ref="EB83:EC83"/>
    <mergeCell ref="ED83:EE83"/>
    <mergeCell ref="EF83:EG83"/>
    <mergeCell ref="ET83:EU83"/>
    <mergeCell ref="EV83:EW83"/>
    <mergeCell ref="EX83:EY83"/>
    <mergeCell ref="EZ83:FA83"/>
    <mergeCell ref="FB83:FC83"/>
    <mergeCell ref="FD83:FE83"/>
    <mergeCell ref="DV84:DW84"/>
    <mergeCell ref="DX84:DY84"/>
    <mergeCell ref="DZ84:EA84"/>
    <mergeCell ref="EB84:EC84"/>
    <mergeCell ref="ED84:EE84"/>
    <mergeCell ref="EF84:EG84"/>
    <mergeCell ref="ET84:EU84"/>
    <mergeCell ref="EV84:EW84"/>
    <mergeCell ref="EX84:EY84"/>
    <mergeCell ref="EZ84:FA84"/>
    <mergeCell ref="FB84:FC84"/>
    <mergeCell ref="FD84:FE84"/>
    <mergeCell ref="DV81:DW81"/>
    <mergeCell ref="DX81:DY81"/>
    <mergeCell ref="DZ81:EA81"/>
    <mergeCell ref="EB81:EC81"/>
    <mergeCell ref="ED81:EE81"/>
    <mergeCell ref="EF81:EG81"/>
    <mergeCell ref="ET81:EU81"/>
    <mergeCell ref="EV81:EW81"/>
    <mergeCell ref="EX81:EY81"/>
    <mergeCell ref="EZ81:FA81"/>
    <mergeCell ref="FB81:FC81"/>
    <mergeCell ref="FD81:FE81"/>
    <mergeCell ref="DV82:DW82"/>
    <mergeCell ref="DX82:DY82"/>
    <mergeCell ref="DZ82:EA82"/>
    <mergeCell ref="EB82:EC82"/>
    <mergeCell ref="ED82:EE82"/>
    <mergeCell ref="EF82:EG82"/>
    <mergeCell ref="ET82:EU82"/>
    <mergeCell ref="EV82:EW82"/>
    <mergeCell ref="EX82:EY82"/>
    <mergeCell ref="EZ82:FA82"/>
    <mergeCell ref="FB82:FC82"/>
    <mergeCell ref="FD82:FE82"/>
    <mergeCell ref="DV88:DW88"/>
    <mergeCell ref="DX88:DY88"/>
    <mergeCell ref="DZ88:EA88"/>
    <mergeCell ref="EB88:EC88"/>
    <mergeCell ref="ED88:EE88"/>
    <mergeCell ref="EF88:EG88"/>
    <mergeCell ref="ET88:EU88"/>
    <mergeCell ref="EV88:EW88"/>
    <mergeCell ref="EX88:EY88"/>
    <mergeCell ref="EZ88:FA88"/>
    <mergeCell ref="FB88:FC88"/>
    <mergeCell ref="FD88:FE88"/>
    <mergeCell ref="DV89:DW89"/>
    <mergeCell ref="DX89:DY89"/>
    <mergeCell ref="DZ89:EA89"/>
    <mergeCell ref="EB89:EC89"/>
    <mergeCell ref="ED89:EE89"/>
    <mergeCell ref="EF89:EG89"/>
    <mergeCell ref="ET89:EU89"/>
    <mergeCell ref="EV89:EW89"/>
    <mergeCell ref="EX89:EY89"/>
    <mergeCell ref="EZ89:FA89"/>
    <mergeCell ref="FB89:FC89"/>
    <mergeCell ref="FD89:FE89"/>
    <mergeCell ref="DV86:DW86"/>
    <mergeCell ref="DX86:DY86"/>
    <mergeCell ref="DZ86:EA86"/>
    <mergeCell ref="EB86:EC86"/>
    <mergeCell ref="ED86:EE86"/>
    <mergeCell ref="EF86:EG86"/>
    <mergeCell ref="ET86:EU86"/>
    <mergeCell ref="EV86:EW86"/>
    <mergeCell ref="EX86:EY86"/>
    <mergeCell ref="EZ86:FA86"/>
    <mergeCell ref="FB86:FC86"/>
    <mergeCell ref="FD86:FE86"/>
    <mergeCell ref="DV87:DW87"/>
    <mergeCell ref="DX87:DY87"/>
    <mergeCell ref="DZ87:EA87"/>
    <mergeCell ref="EB87:EC87"/>
    <mergeCell ref="ED87:EE87"/>
    <mergeCell ref="EF87:EG87"/>
    <mergeCell ref="ET87:EU87"/>
    <mergeCell ref="EV87:EW87"/>
    <mergeCell ref="EX87:EY87"/>
    <mergeCell ref="EZ87:FA87"/>
    <mergeCell ref="FB87:FC87"/>
    <mergeCell ref="FD87:FE87"/>
    <mergeCell ref="DV93:DW93"/>
    <mergeCell ref="DX93:DY93"/>
    <mergeCell ref="DZ93:EA93"/>
    <mergeCell ref="EB93:EC93"/>
    <mergeCell ref="ED93:EE93"/>
    <mergeCell ref="EF93:EG93"/>
    <mergeCell ref="ET93:EU93"/>
    <mergeCell ref="EV93:EW93"/>
    <mergeCell ref="EX93:EY93"/>
    <mergeCell ref="EZ93:FA93"/>
    <mergeCell ref="FB93:FC93"/>
    <mergeCell ref="FD93:FE93"/>
    <mergeCell ref="DV94:DW94"/>
    <mergeCell ref="DX94:DY94"/>
    <mergeCell ref="DZ94:EA94"/>
    <mergeCell ref="EB94:EC94"/>
    <mergeCell ref="ED94:EE94"/>
    <mergeCell ref="EF94:EG94"/>
    <mergeCell ref="ET94:EU94"/>
    <mergeCell ref="EV94:EW94"/>
    <mergeCell ref="EX94:EY94"/>
    <mergeCell ref="EZ94:FA94"/>
    <mergeCell ref="FB94:FC94"/>
    <mergeCell ref="FD94:FE94"/>
    <mergeCell ref="DV91:DW91"/>
    <mergeCell ref="DX91:DY91"/>
    <mergeCell ref="DZ91:EA91"/>
    <mergeCell ref="EB91:EC91"/>
    <mergeCell ref="ED91:EE91"/>
    <mergeCell ref="EF91:EG91"/>
    <mergeCell ref="ET91:EU91"/>
    <mergeCell ref="EV91:EW91"/>
    <mergeCell ref="EX91:EY91"/>
    <mergeCell ref="EZ91:FA91"/>
    <mergeCell ref="FB91:FC91"/>
    <mergeCell ref="FD91:FE91"/>
    <mergeCell ref="DV92:DW92"/>
    <mergeCell ref="DX92:DY92"/>
    <mergeCell ref="DZ92:EA92"/>
    <mergeCell ref="EB92:EC92"/>
    <mergeCell ref="ED92:EE92"/>
    <mergeCell ref="EF92:EG92"/>
    <mergeCell ref="ET92:EU92"/>
    <mergeCell ref="EV92:EW92"/>
    <mergeCell ref="EX92:EY92"/>
    <mergeCell ref="EZ92:FA92"/>
    <mergeCell ref="FB92:FC92"/>
    <mergeCell ref="FD92:FE92"/>
    <mergeCell ref="DV98:DW98"/>
    <mergeCell ref="DX98:DY98"/>
    <mergeCell ref="DZ98:EA98"/>
    <mergeCell ref="EB98:EC98"/>
    <mergeCell ref="ED98:EE98"/>
    <mergeCell ref="EF98:EG98"/>
    <mergeCell ref="ET98:EU98"/>
    <mergeCell ref="EV98:EW98"/>
    <mergeCell ref="EX98:EY98"/>
    <mergeCell ref="EZ98:FA98"/>
    <mergeCell ref="FB98:FC98"/>
    <mergeCell ref="FD98:FE98"/>
    <mergeCell ref="DV101:FE101"/>
    <mergeCell ref="DV103:DW103"/>
    <mergeCell ref="DX103:DY103"/>
    <mergeCell ref="DZ103:EA103"/>
    <mergeCell ref="EB103:EC103"/>
    <mergeCell ref="ED103:EE103"/>
    <mergeCell ref="EF103:EG103"/>
    <mergeCell ref="ET103:EU103"/>
    <mergeCell ref="EV103:EW103"/>
    <mergeCell ref="EX103:EY103"/>
    <mergeCell ref="EZ103:FA103"/>
    <mergeCell ref="FB103:FC103"/>
    <mergeCell ref="FD103:FE103"/>
    <mergeCell ref="DV96:DW96"/>
    <mergeCell ref="DX96:DY96"/>
    <mergeCell ref="DZ96:EA96"/>
    <mergeCell ref="EB96:EC96"/>
    <mergeCell ref="ED96:EE96"/>
    <mergeCell ref="EF96:EG96"/>
    <mergeCell ref="ET96:EU96"/>
    <mergeCell ref="EV96:EW96"/>
    <mergeCell ref="EX96:EY96"/>
    <mergeCell ref="EZ96:FA96"/>
    <mergeCell ref="FB96:FC96"/>
    <mergeCell ref="FD96:FE96"/>
    <mergeCell ref="DV97:DW97"/>
    <mergeCell ref="DX97:DY97"/>
    <mergeCell ref="DZ97:EA97"/>
    <mergeCell ref="EB97:EC97"/>
    <mergeCell ref="ED97:EE97"/>
    <mergeCell ref="EF97:EG97"/>
    <mergeCell ref="ET97:EU97"/>
    <mergeCell ref="EV97:EW97"/>
    <mergeCell ref="EX97:EY97"/>
    <mergeCell ref="EZ97:FA97"/>
    <mergeCell ref="FB97:FC97"/>
    <mergeCell ref="FD97:FE97"/>
    <mergeCell ref="DV106:DW106"/>
    <mergeCell ref="DX106:DY106"/>
    <mergeCell ref="DZ106:EA106"/>
    <mergeCell ref="EB106:EC106"/>
    <mergeCell ref="ED106:EE106"/>
    <mergeCell ref="EF106:EG106"/>
    <mergeCell ref="ET106:EU106"/>
    <mergeCell ref="EV106:EW106"/>
    <mergeCell ref="EX106:EY106"/>
    <mergeCell ref="EZ106:FA106"/>
    <mergeCell ref="FB106:FC106"/>
    <mergeCell ref="FD106:FE106"/>
    <mergeCell ref="DV108:DW108"/>
    <mergeCell ref="DX108:DY108"/>
    <mergeCell ref="DZ108:EA108"/>
    <mergeCell ref="EB108:EC108"/>
    <mergeCell ref="ED108:EE108"/>
    <mergeCell ref="EF108:EG108"/>
    <mergeCell ref="ET108:EU108"/>
    <mergeCell ref="EV108:EW108"/>
    <mergeCell ref="EX108:EY108"/>
    <mergeCell ref="EZ108:FA108"/>
    <mergeCell ref="FB108:FC108"/>
    <mergeCell ref="FD108:FE108"/>
    <mergeCell ref="DV104:DW104"/>
    <mergeCell ref="DX104:DY104"/>
    <mergeCell ref="DZ104:EA104"/>
    <mergeCell ref="EB104:EC104"/>
    <mergeCell ref="ED104:EE104"/>
    <mergeCell ref="EF104:EG104"/>
    <mergeCell ref="ET104:EU104"/>
    <mergeCell ref="EV104:EW104"/>
    <mergeCell ref="EX104:EY104"/>
    <mergeCell ref="EZ104:FA104"/>
    <mergeCell ref="FB104:FC104"/>
    <mergeCell ref="FD104:FE104"/>
    <mergeCell ref="DV105:DW105"/>
    <mergeCell ref="DX105:DY105"/>
    <mergeCell ref="DZ105:EA105"/>
    <mergeCell ref="EB105:EC105"/>
    <mergeCell ref="ED105:EE105"/>
    <mergeCell ref="EF105:EG105"/>
    <mergeCell ref="ET105:EU105"/>
    <mergeCell ref="EV105:EW105"/>
    <mergeCell ref="EX105:EY105"/>
    <mergeCell ref="EZ105:FA105"/>
    <mergeCell ref="FB105:FC105"/>
    <mergeCell ref="FD105:FE105"/>
    <mergeCell ref="DV111:DW111"/>
    <mergeCell ref="DX111:DY111"/>
    <mergeCell ref="DZ111:EA111"/>
    <mergeCell ref="EB111:EC111"/>
    <mergeCell ref="ED111:EE111"/>
    <mergeCell ref="EF111:EG111"/>
    <mergeCell ref="ET111:EU111"/>
    <mergeCell ref="EV111:EW111"/>
    <mergeCell ref="EX111:EY111"/>
    <mergeCell ref="EZ111:FA111"/>
    <mergeCell ref="FB111:FC111"/>
    <mergeCell ref="FD111:FE111"/>
    <mergeCell ref="DV113:DW113"/>
    <mergeCell ref="DX113:DY113"/>
    <mergeCell ref="DZ113:EA113"/>
    <mergeCell ref="EB113:EC113"/>
    <mergeCell ref="ED113:EE113"/>
    <mergeCell ref="EF113:EG113"/>
    <mergeCell ref="ET113:EU113"/>
    <mergeCell ref="EV113:EW113"/>
    <mergeCell ref="EX113:EY113"/>
    <mergeCell ref="EZ113:FA113"/>
    <mergeCell ref="FB113:FC113"/>
    <mergeCell ref="FD113:FE113"/>
    <mergeCell ref="DV109:DW109"/>
    <mergeCell ref="DX109:DY109"/>
    <mergeCell ref="DZ109:EA109"/>
    <mergeCell ref="EB109:EC109"/>
    <mergeCell ref="ED109:EE109"/>
    <mergeCell ref="EF109:EG109"/>
    <mergeCell ref="ET109:EU109"/>
    <mergeCell ref="EV109:EW109"/>
    <mergeCell ref="EX109:EY109"/>
    <mergeCell ref="EZ109:FA109"/>
    <mergeCell ref="FB109:FC109"/>
    <mergeCell ref="FD109:FE109"/>
    <mergeCell ref="DV110:DW110"/>
    <mergeCell ref="DX110:DY110"/>
    <mergeCell ref="DZ110:EA110"/>
    <mergeCell ref="EB110:EC110"/>
    <mergeCell ref="ED110:EE110"/>
    <mergeCell ref="EF110:EG110"/>
    <mergeCell ref="ET110:EU110"/>
    <mergeCell ref="EV110:EW110"/>
    <mergeCell ref="EX110:EY110"/>
    <mergeCell ref="EZ110:FA110"/>
    <mergeCell ref="FB110:FC110"/>
    <mergeCell ref="FD110:FE110"/>
    <mergeCell ref="DV116:DW116"/>
    <mergeCell ref="DX116:DY116"/>
    <mergeCell ref="DZ116:EA116"/>
    <mergeCell ref="EB116:EC116"/>
    <mergeCell ref="ED116:EE116"/>
    <mergeCell ref="EF116:EG116"/>
    <mergeCell ref="ET116:EU116"/>
    <mergeCell ref="EV116:EW116"/>
    <mergeCell ref="EX116:EY116"/>
    <mergeCell ref="EZ116:FA116"/>
    <mergeCell ref="FB116:FC116"/>
    <mergeCell ref="FD116:FE116"/>
    <mergeCell ref="DV118:DW118"/>
    <mergeCell ref="DX118:DY118"/>
    <mergeCell ref="DZ118:EA118"/>
    <mergeCell ref="EB118:EC118"/>
    <mergeCell ref="ED118:EE118"/>
    <mergeCell ref="EF118:EG118"/>
    <mergeCell ref="ET118:EU118"/>
    <mergeCell ref="EV118:EW118"/>
    <mergeCell ref="EX118:EY118"/>
    <mergeCell ref="EZ118:FA118"/>
    <mergeCell ref="FB118:FC118"/>
    <mergeCell ref="FD118:FE118"/>
    <mergeCell ref="DV114:DW114"/>
    <mergeCell ref="DX114:DY114"/>
    <mergeCell ref="DZ114:EA114"/>
    <mergeCell ref="EB114:EC114"/>
    <mergeCell ref="ED114:EE114"/>
    <mergeCell ref="EF114:EG114"/>
    <mergeCell ref="ET114:EU114"/>
    <mergeCell ref="EV114:EW114"/>
    <mergeCell ref="EX114:EY114"/>
    <mergeCell ref="EZ114:FA114"/>
    <mergeCell ref="FB114:FC114"/>
    <mergeCell ref="FD114:FE114"/>
    <mergeCell ref="DV115:DW115"/>
    <mergeCell ref="DX115:DY115"/>
    <mergeCell ref="DZ115:EA115"/>
    <mergeCell ref="EB115:EC115"/>
    <mergeCell ref="ED115:EE115"/>
    <mergeCell ref="EF115:EG115"/>
    <mergeCell ref="ET115:EU115"/>
    <mergeCell ref="EV115:EW115"/>
    <mergeCell ref="EX115:EY115"/>
    <mergeCell ref="EZ115:FA115"/>
    <mergeCell ref="FB115:FC115"/>
    <mergeCell ref="FD115:FE115"/>
    <mergeCell ref="DV121:DW121"/>
    <mergeCell ref="DX121:DY121"/>
    <mergeCell ref="DZ121:EA121"/>
    <mergeCell ref="EB121:EC121"/>
    <mergeCell ref="ED121:EE121"/>
    <mergeCell ref="EF121:EG121"/>
    <mergeCell ref="ET121:EU121"/>
    <mergeCell ref="EV121:EW121"/>
    <mergeCell ref="EX121:EY121"/>
    <mergeCell ref="EZ121:FA121"/>
    <mergeCell ref="FB121:FC121"/>
    <mergeCell ref="FD121:FE121"/>
    <mergeCell ref="DV123:DW123"/>
    <mergeCell ref="DX123:DY123"/>
    <mergeCell ref="DZ123:EA123"/>
    <mergeCell ref="EB123:EC123"/>
    <mergeCell ref="ED123:EE123"/>
    <mergeCell ref="EF123:EG123"/>
    <mergeCell ref="ET123:EU123"/>
    <mergeCell ref="EV123:EW123"/>
    <mergeCell ref="EX123:EY123"/>
    <mergeCell ref="EZ123:FA123"/>
    <mergeCell ref="FB123:FC123"/>
    <mergeCell ref="FD123:FE123"/>
    <mergeCell ref="DV119:DW119"/>
    <mergeCell ref="DX119:DY119"/>
    <mergeCell ref="DZ119:EA119"/>
    <mergeCell ref="EB119:EC119"/>
    <mergeCell ref="ED119:EE119"/>
    <mergeCell ref="EF119:EG119"/>
    <mergeCell ref="ET119:EU119"/>
    <mergeCell ref="EV119:EW119"/>
    <mergeCell ref="EX119:EY119"/>
    <mergeCell ref="EZ119:FA119"/>
    <mergeCell ref="FB119:FC119"/>
    <mergeCell ref="FD119:FE119"/>
    <mergeCell ref="DV120:DW120"/>
    <mergeCell ref="DX120:DY120"/>
    <mergeCell ref="DZ120:EA120"/>
    <mergeCell ref="EB120:EC120"/>
    <mergeCell ref="ED120:EE120"/>
    <mergeCell ref="EF120:EG120"/>
    <mergeCell ref="ET120:EU120"/>
    <mergeCell ref="EV120:EW120"/>
    <mergeCell ref="EX120:EY120"/>
    <mergeCell ref="EZ120:FA120"/>
    <mergeCell ref="FB120:FC120"/>
    <mergeCell ref="FD120:FE120"/>
    <mergeCell ref="DV126:DW126"/>
    <mergeCell ref="DX126:DY126"/>
    <mergeCell ref="DZ126:EA126"/>
    <mergeCell ref="EB126:EC126"/>
    <mergeCell ref="ED126:EE126"/>
    <mergeCell ref="EF126:EG126"/>
    <mergeCell ref="ET126:EU126"/>
    <mergeCell ref="EV126:EW126"/>
    <mergeCell ref="EX126:EY126"/>
    <mergeCell ref="EZ126:FA126"/>
    <mergeCell ref="FB126:FC126"/>
    <mergeCell ref="FD126:FE126"/>
    <mergeCell ref="DV128:DW128"/>
    <mergeCell ref="DX128:DY128"/>
    <mergeCell ref="DZ128:EA128"/>
    <mergeCell ref="EB128:EC128"/>
    <mergeCell ref="ED128:EE128"/>
    <mergeCell ref="EF128:EG128"/>
    <mergeCell ref="ET128:EU128"/>
    <mergeCell ref="EV128:EW128"/>
    <mergeCell ref="EX128:EY128"/>
    <mergeCell ref="EZ128:FA128"/>
    <mergeCell ref="FB128:FC128"/>
    <mergeCell ref="FD128:FE128"/>
    <mergeCell ref="DV124:DW124"/>
    <mergeCell ref="DX124:DY124"/>
    <mergeCell ref="DZ124:EA124"/>
    <mergeCell ref="EB124:EC124"/>
    <mergeCell ref="ED124:EE124"/>
    <mergeCell ref="EF124:EG124"/>
    <mergeCell ref="ET124:EU124"/>
    <mergeCell ref="EV124:EW124"/>
    <mergeCell ref="EX124:EY124"/>
    <mergeCell ref="EZ124:FA124"/>
    <mergeCell ref="FB124:FC124"/>
    <mergeCell ref="FD124:FE124"/>
    <mergeCell ref="DV125:DW125"/>
    <mergeCell ref="DX125:DY125"/>
    <mergeCell ref="DZ125:EA125"/>
    <mergeCell ref="EB125:EC125"/>
    <mergeCell ref="ED125:EE125"/>
    <mergeCell ref="EF125:EG125"/>
    <mergeCell ref="ET125:EU125"/>
    <mergeCell ref="EV125:EW125"/>
    <mergeCell ref="EX125:EY125"/>
    <mergeCell ref="EZ125:FA125"/>
    <mergeCell ref="FB125:FC125"/>
    <mergeCell ref="FD125:FE125"/>
    <mergeCell ref="DV133:FE133"/>
    <mergeCell ref="DV135:DW135"/>
    <mergeCell ref="DX135:DY135"/>
    <mergeCell ref="DZ135:EA135"/>
    <mergeCell ref="EB135:EC135"/>
    <mergeCell ref="ED135:EE135"/>
    <mergeCell ref="EF135:EG135"/>
    <mergeCell ref="ET135:EU135"/>
    <mergeCell ref="EV135:EW135"/>
    <mergeCell ref="EX135:EY135"/>
    <mergeCell ref="EZ135:FA135"/>
    <mergeCell ref="FB135:FC135"/>
    <mergeCell ref="FD135:FE135"/>
    <mergeCell ref="DV136:DW136"/>
    <mergeCell ref="DX136:DY136"/>
    <mergeCell ref="DZ136:EA136"/>
    <mergeCell ref="EB136:EC136"/>
    <mergeCell ref="ED136:EE136"/>
    <mergeCell ref="EF136:EG136"/>
    <mergeCell ref="ET136:EU136"/>
    <mergeCell ref="EV136:EW136"/>
    <mergeCell ref="EX136:EY136"/>
    <mergeCell ref="EZ136:FA136"/>
    <mergeCell ref="FB136:FC136"/>
    <mergeCell ref="FD136:FE136"/>
    <mergeCell ref="DV129:DW129"/>
    <mergeCell ref="DX129:DY129"/>
    <mergeCell ref="DZ129:EA129"/>
    <mergeCell ref="EB129:EC129"/>
    <mergeCell ref="ED129:EE129"/>
    <mergeCell ref="EF129:EG129"/>
    <mergeCell ref="ET129:EU129"/>
    <mergeCell ref="EV129:EW129"/>
    <mergeCell ref="EX129:EY129"/>
    <mergeCell ref="EZ129:FA129"/>
    <mergeCell ref="FB129:FC129"/>
    <mergeCell ref="FD129:FE129"/>
    <mergeCell ref="DV130:DW130"/>
    <mergeCell ref="DX130:DY130"/>
    <mergeCell ref="DZ130:EA130"/>
    <mergeCell ref="EB130:EC130"/>
    <mergeCell ref="ED130:EE130"/>
    <mergeCell ref="EF130:EG130"/>
    <mergeCell ref="ET130:EU130"/>
    <mergeCell ref="EV130:EW130"/>
    <mergeCell ref="EX130:EY130"/>
    <mergeCell ref="EZ130:FA130"/>
    <mergeCell ref="FB130:FC130"/>
    <mergeCell ref="FD130:FE130"/>
    <mergeCell ref="DV140:DW140"/>
    <mergeCell ref="DX140:DY140"/>
    <mergeCell ref="DZ140:EA140"/>
    <mergeCell ref="EB140:EC140"/>
    <mergeCell ref="ED140:EE140"/>
    <mergeCell ref="EF140:EG140"/>
    <mergeCell ref="ET140:EU140"/>
    <mergeCell ref="EV140:EW140"/>
    <mergeCell ref="EX140:EY140"/>
    <mergeCell ref="EZ140:FA140"/>
    <mergeCell ref="FB140:FC140"/>
    <mergeCell ref="FD140:FE140"/>
    <mergeCell ref="DV141:DW141"/>
    <mergeCell ref="DX141:DY141"/>
    <mergeCell ref="DZ141:EA141"/>
    <mergeCell ref="EB141:EC141"/>
    <mergeCell ref="ED141:EE141"/>
    <mergeCell ref="EF141:EG141"/>
    <mergeCell ref="ET141:EU141"/>
    <mergeCell ref="EV141:EW141"/>
    <mergeCell ref="EX141:EY141"/>
    <mergeCell ref="EZ141:FA141"/>
    <mergeCell ref="FB141:FC141"/>
    <mergeCell ref="FD141:FE141"/>
    <mergeCell ref="DV137:DW137"/>
    <mergeCell ref="DX137:DY137"/>
    <mergeCell ref="DZ137:EA137"/>
    <mergeCell ref="EB137:EC137"/>
    <mergeCell ref="ED137:EE137"/>
    <mergeCell ref="EF137:EG137"/>
    <mergeCell ref="ET137:EU137"/>
    <mergeCell ref="EV137:EW137"/>
    <mergeCell ref="EX137:EY137"/>
    <mergeCell ref="EZ137:FA137"/>
    <mergeCell ref="FB137:FC137"/>
    <mergeCell ref="FD137:FE137"/>
    <mergeCell ref="DV138:DW138"/>
    <mergeCell ref="DX138:DY138"/>
    <mergeCell ref="DZ138:EA138"/>
    <mergeCell ref="EB138:EC138"/>
    <mergeCell ref="ED138:EE138"/>
    <mergeCell ref="EF138:EG138"/>
    <mergeCell ref="ET138:EU138"/>
    <mergeCell ref="EV138:EW138"/>
    <mergeCell ref="EX138:EY138"/>
    <mergeCell ref="EZ138:FA138"/>
    <mergeCell ref="FB138:FC138"/>
    <mergeCell ref="FD138:FE138"/>
    <mergeCell ref="DV145:DW145"/>
    <mergeCell ref="DX145:DY145"/>
    <mergeCell ref="DZ145:EA145"/>
    <mergeCell ref="EB145:EC145"/>
    <mergeCell ref="ED145:EE145"/>
    <mergeCell ref="EF145:EG145"/>
    <mergeCell ref="ET145:EU145"/>
    <mergeCell ref="EV145:EW145"/>
    <mergeCell ref="EX145:EY145"/>
    <mergeCell ref="EZ145:FA145"/>
    <mergeCell ref="FB145:FC145"/>
    <mergeCell ref="FD145:FE145"/>
    <mergeCell ref="DV146:DW146"/>
    <mergeCell ref="DX146:DY146"/>
    <mergeCell ref="DZ146:EA146"/>
    <mergeCell ref="EB146:EC146"/>
    <mergeCell ref="ED146:EE146"/>
    <mergeCell ref="EF146:EG146"/>
    <mergeCell ref="ET146:EU146"/>
    <mergeCell ref="EV146:EW146"/>
    <mergeCell ref="EX146:EY146"/>
    <mergeCell ref="EZ146:FA146"/>
    <mergeCell ref="FB146:FC146"/>
    <mergeCell ref="FD146:FE146"/>
    <mergeCell ref="DV142:DW142"/>
    <mergeCell ref="DX142:DY142"/>
    <mergeCell ref="DZ142:EA142"/>
    <mergeCell ref="EB142:EC142"/>
    <mergeCell ref="ED142:EE142"/>
    <mergeCell ref="EF142:EG142"/>
    <mergeCell ref="ET142:EU142"/>
    <mergeCell ref="EV142:EW142"/>
    <mergeCell ref="EX142:EY142"/>
    <mergeCell ref="EZ142:FA142"/>
    <mergeCell ref="FB142:FC142"/>
    <mergeCell ref="FD142:FE142"/>
    <mergeCell ref="DV143:DW143"/>
    <mergeCell ref="DX143:DY143"/>
    <mergeCell ref="DZ143:EA143"/>
    <mergeCell ref="EB143:EC143"/>
    <mergeCell ref="ED143:EE143"/>
    <mergeCell ref="EF143:EG143"/>
    <mergeCell ref="ET143:EU143"/>
    <mergeCell ref="EV143:EW143"/>
    <mergeCell ref="EX143:EY143"/>
    <mergeCell ref="EZ143:FA143"/>
    <mergeCell ref="FB143:FC143"/>
    <mergeCell ref="FD143:FE143"/>
    <mergeCell ref="DV150:DW150"/>
    <mergeCell ref="DX150:DY150"/>
    <mergeCell ref="DZ150:EA150"/>
    <mergeCell ref="EB150:EC150"/>
    <mergeCell ref="ED150:EE150"/>
    <mergeCell ref="EF150:EG150"/>
    <mergeCell ref="ET150:EU150"/>
    <mergeCell ref="EV150:EW150"/>
    <mergeCell ref="EX150:EY150"/>
    <mergeCell ref="EZ150:FA150"/>
    <mergeCell ref="FB150:FC150"/>
    <mergeCell ref="FD150:FE150"/>
    <mergeCell ref="DV151:DW151"/>
    <mergeCell ref="DX151:DY151"/>
    <mergeCell ref="DZ151:EA151"/>
    <mergeCell ref="EB151:EC151"/>
    <mergeCell ref="ED151:EE151"/>
    <mergeCell ref="EF151:EG151"/>
    <mergeCell ref="ET151:EU151"/>
    <mergeCell ref="EV151:EW151"/>
    <mergeCell ref="EX151:EY151"/>
    <mergeCell ref="EZ151:FA151"/>
    <mergeCell ref="FB151:FC151"/>
    <mergeCell ref="FD151:FE151"/>
    <mergeCell ref="DV147:DW147"/>
    <mergeCell ref="DX147:DY147"/>
    <mergeCell ref="DZ147:EA147"/>
    <mergeCell ref="EB147:EC147"/>
    <mergeCell ref="ED147:EE147"/>
    <mergeCell ref="EF147:EG147"/>
    <mergeCell ref="ET147:EU147"/>
    <mergeCell ref="EV147:EW147"/>
    <mergeCell ref="EX147:EY147"/>
    <mergeCell ref="EZ147:FA147"/>
    <mergeCell ref="FB147:FC147"/>
    <mergeCell ref="FD147:FE147"/>
    <mergeCell ref="DV148:DW148"/>
    <mergeCell ref="DX148:DY148"/>
    <mergeCell ref="DZ148:EA148"/>
    <mergeCell ref="EB148:EC148"/>
    <mergeCell ref="ED148:EE148"/>
    <mergeCell ref="EF148:EG148"/>
    <mergeCell ref="ET148:EU148"/>
    <mergeCell ref="EV148:EW148"/>
    <mergeCell ref="EX148:EY148"/>
    <mergeCell ref="EZ148:FA148"/>
    <mergeCell ref="FB148:FC148"/>
    <mergeCell ref="FD148:FE148"/>
    <mergeCell ref="DV155:DW155"/>
    <mergeCell ref="DX155:DY155"/>
    <mergeCell ref="DZ155:EA155"/>
    <mergeCell ref="EB155:EC155"/>
    <mergeCell ref="ED155:EE155"/>
    <mergeCell ref="EF155:EG155"/>
    <mergeCell ref="ET155:EU155"/>
    <mergeCell ref="EV155:EW155"/>
    <mergeCell ref="EX155:EY155"/>
    <mergeCell ref="EZ155:FA155"/>
    <mergeCell ref="FB155:FC155"/>
    <mergeCell ref="FD155:FE155"/>
    <mergeCell ref="DV156:DW156"/>
    <mergeCell ref="DX156:DY156"/>
    <mergeCell ref="DZ156:EA156"/>
    <mergeCell ref="EB156:EC156"/>
    <mergeCell ref="ED156:EE156"/>
    <mergeCell ref="EF156:EG156"/>
    <mergeCell ref="ET156:EU156"/>
    <mergeCell ref="EV156:EW156"/>
    <mergeCell ref="EX156:EY156"/>
    <mergeCell ref="EZ156:FA156"/>
    <mergeCell ref="FB156:FC156"/>
    <mergeCell ref="FD156:FE156"/>
    <mergeCell ref="DV152:DW152"/>
    <mergeCell ref="DX152:DY152"/>
    <mergeCell ref="DZ152:EA152"/>
    <mergeCell ref="EB152:EC152"/>
    <mergeCell ref="ED152:EE152"/>
    <mergeCell ref="EF152:EG152"/>
    <mergeCell ref="ET152:EU152"/>
    <mergeCell ref="EV152:EW152"/>
    <mergeCell ref="EX152:EY152"/>
    <mergeCell ref="EZ152:FA152"/>
    <mergeCell ref="FB152:FC152"/>
    <mergeCell ref="FD152:FE152"/>
    <mergeCell ref="DV153:DW153"/>
    <mergeCell ref="DX153:DY153"/>
    <mergeCell ref="DZ153:EA153"/>
    <mergeCell ref="EB153:EC153"/>
    <mergeCell ref="ED153:EE153"/>
    <mergeCell ref="EF153:EG153"/>
    <mergeCell ref="ET153:EU153"/>
    <mergeCell ref="EV153:EW153"/>
    <mergeCell ref="EX153:EY153"/>
    <mergeCell ref="EZ153:FA153"/>
    <mergeCell ref="FB153:FC153"/>
    <mergeCell ref="FD153:FE153"/>
    <mergeCell ref="DV160:DW160"/>
    <mergeCell ref="DX160:DY160"/>
    <mergeCell ref="DZ160:EA160"/>
    <mergeCell ref="EB160:EC160"/>
    <mergeCell ref="ED160:EE160"/>
    <mergeCell ref="EF160:EG160"/>
    <mergeCell ref="ET160:EU160"/>
    <mergeCell ref="EV160:EW160"/>
    <mergeCell ref="EX160:EY160"/>
    <mergeCell ref="EZ160:FA160"/>
    <mergeCell ref="FB160:FC160"/>
    <mergeCell ref="FD160:FE160"/>
    <mergeCell ref="DV161:DW161"/>
    <mergeCell ref="DX161:DY161"/>
    <mergeCell ref="DZ161:EA161"/>
    <mergeCell ref="EB161:EC161"/>
    <mergeCell ref="ED161:EE161"/>
    <mergeCell ref="EF161:EG161"/>
    <mergeCell ref="ET161:EU161"/>
    <mergeCell ref="EV161:EW161"/>
    <mergeCell ref="EX161:EY161"/>
    <mergeCell ref="EZ161:FA161"/>
    <mergeCell ref="FB161:FC161"/>
    <mergeCell ref="FD161:FE161"/>
    <mergeCell ref="DV157:DW157"/>
    <mergeCell ref="DX157:DY157"/>
    <mergeCell ref="DZ157:EA157"/>
    <mergeCell ref="EB157:EC157"/>
    <mergeCell ref="ED157:EE157"/>
    <mergeCell ref="EF157:EG157"/>
    <mergeCell ref="ET157:EU157"/>
    <mergeCell ref="EV157:EW157"/>
    <mergeCell ref="EX157:EY157"/>
    <mergeCell ref="EZ157:FA157"/>
    <mergeCell ref="FB157:FC157"/>
    <mergeCell ref="FD157:FE157"/>
    <mergeCell ref="DV158:DW158"/>
    <mergeCell ref="DX158:DY158"/>
    <mergeCell ref="DZ158:EA158"/>
    <mergeCell ref="EB158:EC158"/>
    <mergeCell ref="ED158:EE158"/>
    <mergeCell ref="EF158:EG158"/>
    <mergeCell ref="ET158:EU158"/>
    <mergeCell ref="EV158:EW158"/>
    <mergeCell ref="EX158:EY158"/>
    <mergeCell ref="EZ158:FA158"/>
    <mergeCell ref="FB158:FC158"/>
    <mergeCell ref="FD158:FE158"/>
    <mergeCell ref="DV168:DW168"/>
    <mergeCell ref="DX168:DY168"/>
    <mergeCell ref="DZ168:EA168"/>
    <mergeCell ref="EB168:EC168"/>
    <mergeCell ref="ED168:EE168"/>
    <mergeCell ref="EF168:EG168"/>
    <mergeCell ref="ET168:EU168"/>
    <mergeCell ref="EV168:EW168"/>
    <mergeCell ref="EX168:EY168"/>
    <mergeCell ref="EZ168:FA168"/>
    <mergeCell ref="FB168:FC168"/>
    <mergeCell ref="FD168:FE168"/>
    <mergeCell ref="DV169:DW169"/>
    <mergeCell ref="DX169:DY169"/>
    <mergeCell ref="DZ169:EA169"/>
    <mergeCell ref="EB169:EC169"/>
    <mergeCell ref="ED169:EE169"/>
    <mergeCell ref="EF169:EG169"/>
    <mergeCell ref="ET169:EU169"/>
    <mergeCell ref="EV169:EW169"/>
    <mergeCell ref="EX169:EY169"/>
    <mergeCell ref="EZ169:FA169"/>
    <mergeCell ref="FB169:FC169"/>
    <mergeCell ref="FD169:FE169"/>
    <mergeCell ref="DV162:DW162"/>
    <mergeCell ref="DX162:DY162"/>
    <mergeCell ref="DZ162:EA162"/>
    <mergeCell ref="EB162:EC162"/>
    <mergeCell ref="ED162:EE162"/>
    <mergeCell ref="EF162:EG162"/>
    <mergeCell ref="ET162:EU162"/>
    <mergeCell ref="EV162:EW162"/>
    <mergeCell ref="EX162:EY162"/>
    <mergeCell ref="EZ162:FA162"/>
    <mergeCell ref="FB162:FC162"/>
    <mergeCell ref="FD162:FE162"/>
    <mergeCell ref="DV165:FE165"/>
    <mergeCell ref="DV167:DW167"/>
    <mergeCell ref="DX167:DY167"/>
    <mergeCell ref="DZ167:EA167"/>
    <mergeCell ref="EB167:EC167"/>
    <mergeCell ref="ED167:EE167"/>
    <mergeCell ref="EF167:EG167"/>
    <mergeCell ref="ET167:EU167"/>
    <mergeCell ref="EV167:EW167"/>
    <mergeCell ref="EX167:EY167"/>
    <mergeCell ref="EZ167:FA167"/>
    <mergeCell ref="FB167:FC167"/>
    <mergeCell ref="FD167:FE167"/>
    <mergeCell ref="DV173:DW173"/>
    <mergeCell ref="DX173:DY173"/>
    <mergeCell ref="DZ173:EA173"/>
    <mergeCell ref="EB173:EC173"/>
    <mergeCell ref="ED173:EE173"/>
    <mergeCell ref="EF173:EG173"/>
    <mergeCell ref="ET173:EU173"/>
    <mergeCell ref="EV173:EW173"/>
    <mergeCell ref="EX173:EY173"/>
    <mergeCell ref="EZ173:FA173"/>
    <mergeCell ref="FB173:FC173"/>
    <mergeCell ref="FD173:FE173"/>
    <mergeCell ref="DV174:DW174"/>
    <mergeCell ref="DX174:DY174"/>
    <mergeCell ref="DZ174:EA174"/>
    <mergeCell ref="EB174:EC174"/>
    <mergeCell ref="ED174:EE174"/>
    <mergeCell ref="EF174:EG174"/>
    <mergeCell ref="ET174:EU174"/>
    <mergeCell ref="EV174:EW174"/>
    <mergeCell ref="EX174:EY174"/>
    <mergeCell ref="EZ174:FA174"/>
    <mergeCell ref="FB174:FC174"/>
    <mergeCell ref="FD174:FE174"/>
    <mergeCell ref="DV170:DW170"/>
    <mergeCell ref="DX170:DY170"/>
    <mergeCell ref="DZ170:EA170"/>
    <mergeCell ref="EB170:EC170"/>
    <mergeCell ref="ED170:EE170"/>
    <mergeCell ref="EF170:EG170"/>
    <mergeCell ref="ET170:EU170"/>
    <mergeCell ref="EV170:EW170"/>
    <mergeCell ref="EX170:EY170"/>
    <mergeCell ref="EZ170:FA170"/>
    <mergeCell ref="FB170:FC170"/>
    <mergeCell ref="FD170:FE170"/>
    <mergeCell ref="DV172:DW172"/>
    <mergeCell ref="DX172:DY172"/>
    <mergeCell ref="DZ172:EA172"/>
    <mergeCell ref="EB172:EC172"/>
    <mergeCell ref="ED172:EE172"/>
    <mergeCell ref="EF172:EG172"/>
    <mergeCell ref="ET172:EU172"/>
    <mergeCell ref="EV172:EW172"/>
    <mergeCell ref="EX172:EY172"/>
    <mergeCell ref="EZ172:FA172"/>
    <mergeCell ref="FB172:FC172"/>
    <mergeCell ref="FD172:FE172"/>
    <mergeCell ref="DV178:DW178"/>
    <mergeCell ref="DX178:DY178"/>
    <mergeCell ref="DZ178:EA178"/>
    <mergeCell ref="EB178:EC178"/>
    <mergeCell ref="ED178:EE178"/>
    <mergeCell ref="EF178:EG178"/>
    <mergeCell ref="ET178:EU178"/>
    <mergeCell ref="EV178:EW178"/>
    <mergeCell ref="EX178:EY178"/>
    <mergeCell ref="EZ178:FA178"/>
    <mergeCell ref="FB178:FC178"/>
    <mergeCell ref="FD178:FE178"/>
    <mergeCell ref="DV179:DW179"/>
    <mergeCell ref="DX179:DY179"/>
    <mergeCell ref="DZ179:EA179"/>
    <mergeCell ref="EB179:EC179"/>
    <mergeCell ref="ED179:EE179"/>
    <mergeCell ref="EF179:EG179"/>
    <mergeCell ref="ET179:EU179"/>
    <mergeCell ref="EV179:EW179"/>
    <mergeCell ref="EX179:EY179"/>
    <mergeCell ref="EZ179:FA179"/>
    <mergeCell ref="FB179:FC179"/>
    <mergeCell ref="FD179:FE179"/>
    <mergeCell ref="DV175:DW175"/>
    <mergeCell ref="DX175:DY175"/>
    <mergeCell ref="DZ175:EA175"/>
    <mergeCell ref="EB175:EC175"/>
    <mergeCell ref="ED175:EE175"/>
    <mergeCell ref="EF175:EG175"/>
    <mergeCell ref="ET175:EU175"/>
    <mergeCell ref="EV175:EW175"/>
    <mergeCell ref="EX175:EY175"/>
    <mergeCell ref="EZ175:FA175"/>
    <mergeCell ref="FB175:FC175"/>
    <mergeCell ref="FD175:FE175"/>
    <mergeCell ref="DV177:DW177"/>
    <mergeCell ref="DX177:DY177"/>
    <mergeCell ref="DZ177:EA177"/>
    <mergeCell ref="EB177:EC177"/>
    <mergeCell ref="ED177:EE177"/>
    <mergeCell ref="EF177:EG177"/>
    <mergeCell ref="ET177:EU177"/>
    <mergeCell ref="EV177:EW177"/>
    <mergeCell ref="EX177:EY177"/>
    <mergeCell ref="EZ177:FA177"/>
    <mergeCell ref="FB177:FC177"/>
    <mergeCell ref="FD177:FE177"/>
    <mergeCell ref="DV183:DW183"/>
    <mergeCell ref="DX183:DY183"/>
    <mergeCell ref="DZ183:EA183"/>
    <mergeCell ref="EB183:EC183"/>
    <mergeCell ref="ED183:EE183"/>
    <mergeCell ref="EF183:EG183"/>
    <mergeCell ref="ET183:EU183"/>
    <mergeCell ref="EV183:EW183"/>
    <mergeCell ref="EX183:EY183"/>
    <mergeCell ref="EZ183:FA183"/>
    <mergeCell ref="FB183:FC183"/>
    <mergeCell ref="FD183:FE183"/>
    <mergeCell ref="DV184:DW184"/>
    <mergeCell ref="DX184:DY184"/>
    <mergeCell ref="DZ184:EA184"/>
    <mergeCell ref="EB184:EC184"/>
    <mergeCell ref="ED184:EE184"/>
    <mergeCell ref="EF184:EG184"/>
    <mergeCell ref="ET184:EU184"/>
    <mergeCell ref="EV184:EW184"/>
    <mergeCell ref="EX184:EY184"/>
    <mergeCell ref="EZ184:FA184"/>
    <mergeCell ref="FB184:FC184"/>
    <mergeCell ref="FD184:FE184"/>
    <mergeCell ref="DV180:DW180"/>
    <mergeCell ref="DX180:DY180"/>
    <mergeCell ref="DZ180:EA180"/>
    <mergeCell ref="EB180:EC180"/>
    <mergeCell ref="ED180:EE180"/>
    <mergeCell ref="EF180:EG180"/>
    <mergeCell ref="ET180:EU180"/>
    <mergeCell ref="EV180:EW180"/>
    <mergeCell ref="EX180:EY180"/>
    <mergeCell ref="EZ180:FA180"/>
    <mergeCell ref="FB180:FC180"/>
    <mergeCell ref="FD180:FE180"/>
    <mergeCell ref="DV182:DW182"/>
    <mergeCell ref="DX182:DY182"/>
    <mergeCell ref="DZ182:EA182"/>
    <mergeCell ref="EB182:EC182"/>
    <mergeCell ref="ED182:EE182"/>
    <mergeCell ref="EF182:EG182"/>
    <mergeCell ref="ET182:EU182"/>
    <mergeCell ref="EV182:EW182"/>
    <mergeCell ref="EX182:EY182"/>
    <mergeCell ref="EZ182:FA182"/>
    <mergeCell ref="FB182:FC182"/>
    <mergeCell ref="FD182:FE182"/>
    <mergeCell ref="DV188:DW188"/>
    <mergeCell ref="DX188:DY188"/>
    <mergeCell ref="DZ188:EA188"/>
    <mergeCell ref="EB188:EC188"/>
    <mergeCell ref="ED188:EE188"/>
    <mergeCell ref="EF188:EG188"/>
    <mergeCell ref="ET188:EU188"/>
    <mergeCell ref="EV188:EW188"/>
    <mergeCell ref="EX188:EY188"/>
    <mergeCell ref="EZ188:FA188"/>
    <mergeCell ref="FB188:FC188"/>
    <mergeCell ref="FD188:FE188"/>
    <mergeCell ref="DV189:DW189"/>
    <mergeCell ref="DX189:DY189"/>
    <mergeCell ref="DZ189:EA189"/>
    <mergeCell ref="EB189:EC189"/>
    <mergeCell ref="ED189:EE189"/>
    <mergeCell ref="EF189:EG189"/>
    <mergeCell ref="ET189:EU189"/>
    <mergeCell ref="EV189:EW189"/>
    <mergeCell ref="EX189:EY189"/>
    <mergeCell ref="EZ189:FA189"/>
    <mergeCell ref="FB189:FC189"/>
    <mergeCell ref="FD189:FE189"/>
    <mergeCell ref="DV185:DW185"/>
    <mergeCell ref="DX185:DY185"/>
    <mergeCell ref="DZ185:EA185"/>
    <mergeCell ref="EB185:EC185"/>
    <mergeCell ref="ED185:EE185"/>
    <mergeCell ref="EF185:EG185"/>
    <mergeCell ref="ET185:EU185"/>
    <mergeCell ref="EV185:EW185"/>
    <mergeCell ref="EX185:EY185"/>
    <mergeCell ref="EZ185:FA185"/>
    <mergeCell ref="FB185:FC185"/>
    <mergeCell ref="FD185:FE185"/>
    <mergeCell ref="DV187:DW187"/>
    <mergeCell ref="DX187:DY187"/>
    <mergeCell ref="DZ187:EA187"/>
    <mergeCell ref="EB187:EC187"/>
    <mergeCell ref="ED187:EE187"/>
    <mergeCell ref="EF187:EG187"/>
    <mergeCell ref="ET187:EU187"/>
    <mergeCell ref="EV187:EW187"/>
    <mergeCell ref="EX187:EY187"/>
    <mergeCell ref="EZ187:FA187"/>
    <mergeCell ref="FB187:FC187"/>
    <mergeCell ref="FD187:FE187"/>
    <mergeCell ref="DV193:DW193"/>
    <mergeCell ref="DX193:DY193"/>
    <mergeCell ref="DZ193:EA193"/>
    <mergeCell ref="EB193:EC193"/>
    <mergeCell ref="ED193:EE193"/>
    <mergeCell ref="EF193:EG193"/>
    <mergeCell ref="ET193:EU193"/>
    <mergeCell ref="EV193:EW193"/>
    <mergeCell ref="EX193:EY193"/>
    <mergeCell ref="EZ193:FA193"/>
    <mergeCell ref="FB193:FC193"/>
    <mergeCell ref="FD193:FE193"/>
    <mergeCell ref="DV194:DW194"/>
    <mergeCell ref="DX194:DY194"/>
    <mergeCell ref="DZ194:EA194"/>
    <mergeCell ref="EB194:EC194"/>
    <mergeCell ref="ED194:EE194"/>
    <mergeCell ref="EF194:EG194"/>
    <mergeCell ref="ET194:EU194"/>
    <mergeCell ref="EV194:EW194"/>
    <mergeCell ref="EX194:EY194"/>
    <mergeCell ref="EZ194:FA194"/>
    <mergeCell ref="FB194:FC194"/>
    <mergeCell ref="FD194:FE194"/>
    <mergeCell ref="DV190:DW190"/>
    <mergeCell ref="DX190:DY190"/>
    <mergeCell ref="DZ190:EA190"/>
    <mergeCell ref="EB190:EC190"/>
    <mergeCell ref="ED190:EE190"/>
    <mergeCell ref="EF190:EG190"/>
    <mergeCell ref="ET190:EU190"/>
    <mergeCell ref="EV190:EW190"/>
    <mergeCell ref="EX190:EY190"/>
    <mergeCell ref="EZ190:FA190"/>
    <mergeCell ref="FB190:FC190"/>
    <mergeCell ref="FD190:FE190"/>
    <mergeCell ref="DV192:DW192"/>
    <mergeCell ref="DX192:DY192"/>
    <mergeCell ref="DZ192:EA192"/>
    <mergeCell ref="EB192:EC192"/>
    <mergeCell ref="ED192:EE192"/>
    <mergeCell ref="EF192:EG192"/>
    <mergeCell ref="ET192:EU192"/>
    <mergeCell ref="EV192:EW192"/>
    <mergeCell ref="EX192:EY192"/>
    <mergeCell ref="EZ192:FA192"/>
    <mergeCell ref="FB192:FC192"/>
    <mergeCell ref="FD192:FE192"/>
    <mergeCell ref="DV201:DW201"/>
    <mergeCell ref="DX201:DY201"/>
    <mergeCell ref="DZ201:EA201"/>
    <mergeCell ref="EB201:EC201"/>
    <mergeCell ref="ED201:EE201"/>
    <mergeCell ref="EF201:EG201"/>
    <mergeCell ref="ET201:EU201"/>
    <mergeCell ref="EV201:EW201"/>
    <mergeCell ref="EX201:EY201"/>
    <mergeCell ref="EZ201:FA201"/>
    <mergeCell ref="FB201:FC201"/>
    <mergeCell ref="FD201:FE201"/>
    <mergeCell ref="DV202:DW202"/>
    <mergeCell ref="DX202:DY202"/>
    <mergeCell ref="DZ202:EA202"/>
    <mergeCell ref="EB202:EC202"/>
    <mergeCell ref="ED202:EE202"/>
    <mergeCell ref="EF202:EG202"/>
    <mergeCell ref="ET202:EU202"/>
    <mergeCell ref="EV202:EW202"/>
    <mergeCell ref="EX202:EY202"/>
    <mergeCell ref="EZ202:FA202"/>
    <mergeCell ref="FB202:FC202"/>
    <mergeCell ref="FD202:FE202"/>
    <mergeCell ref="DV197:FE197"/>
    <mergeCell ref="DV199:DW199"/>
    <mergeCell ref="DX199:DY199"/>
    <mergeCell ref="DZ199:EA199"/>
    <mergeCell ref="EB199:EC199"/>
    <mergeCell ref="ED199:EE199"/>
    <mergeCell ref="EF199:EG199"/>
    <mergeCell ref="ET199:EU199"/>
    <mergeCell ref="EV199:EW199"/>
    <mergeCell ref="EX199:EY199"/>
    <mergeCell ref="EZ199:FA199"/>
    <mergeCell ref="FB199:FC199"/>
    <mergeCell ref="FD199:FE199"/>
    <mergeCell ref="DV200:DW200"/>
    <mergeCell ref="DX200:DY200"/>
    <mergeCell ref="DZ200:EA200"/>
    <mergeCell ref="EB200:EC200"/>
    <mergeCell ref="ED200:EE200"/>
    <mergeCell ref="EF200:EG200"/>
    <mergeCell ref="ET200:EU200"/>
    <mergeCell ref="EV200:EW200"/>
    <mergeCell ref="EX200:EY200"/>
    <mergeCell ref="EZ200:FA200"/>
    <mergeCell ref="FB200:FC200"/>
    <mergeCell ref="FD200:FE200"/>
    <mergeCell ref="DV206:DW206"/>
    <mergeCell ref="DX206:DY206"/>
    <mergeCell ref="DZ206:EA206"/>
    <mergeCell ref="EB206:EC206"/>
    <mergeCell ref="ED206:EE206"/>
    <mergeCell ref="EF206:EG206"/>
    <mergeCell ref="ET206:EU206"/>
    <mergeCell ref="EV206:EW206"/>
    <mergeCell ref="EX206:EY206"/>
    <mergeCell ref="EZ206:FA206"/>
    <mergeCell ref="FB206:FC206"/>
    <mergeCell ref="FD206:FE206"/>
    <mergeCell ref="DV207:DW207"/>
    <mergeCell ref="DX207:DY207"/>
    <mergeCell ref="DZ207:EA207"/>
    <mergeCell ref="EB207:EC207"/>
    <mergeCell ref="ED207:EE207"/>
    <mergeCell ref="EF207:EG207"/>
    <mergeCell ref="ET207:EU207"/>
    <mergeCell ref="EV207:EW207"/>
    <mergeCell ref="EX207:EY207"/>
    <mergeCell ref="EZ207:FA207"/>
    <mergeCell ref="FB207:FC207"/>
    <mergeCell ref="FD207:FE207"/>
    <mergeCell ref="DV204:DW204"/>
    <mergeCell ref="DX204:DY204"/>
    <mergeCell ref="DZ204:EA204"/>
    <mergeCell ref="EB204:EC204"/>
    <mergeCell ref="ED204:EE204"/>
    <mergeCell ref="EF204:EG204"/>
    <mergeCell ref="ET204:EU204"/>
    <mergeCell ref="EV204:EW204"/>
    <mergeCell ref="EX204:EY204"/>
    <mergeCell ref="EZ204:FA204"/>
    <mergeCell ref="FB204:FC204"/>
    <mergeCell ref="FD204:FE204"/>
    <mergeCell ref="DV205:DW205"/>
    <mergeCell ref="DX205:DY205"/>
    <mergeCell ref="DZ205:EA205"/>
    <mergeCell ref="EB205:EC205"/>
    <mergeCell ref="ED205:EE205"/>
    <mergeCell ref="EF205:EG205"/>
    <mergeCell ref="ET205:EU205"/>
    <mergeCell ref="EV205:EW205"/>
    <mergeCell ref="EX205:EY205"/>
    <mergeCell ref="EZ205:FA205"/>
    <mergeCell ref="FB205:FC205"/>
    <mergeCell ref="FD205:FE205"/>
    <mergeCell ref="DV211:DW211"/>
    <mergeCell ref="DX211:DY211"/>
    <mergeCell ref="DZ211:EA211"/>
    <mergeCell ref="EB211:EC211"/>
    <mergeCell ref="ED211:EE211"/>
    <mergeCell ref="EF211:EG211"/>
    <mergeCell ref="ET211:EU211"/>
    <mergeCell ref="EV211:EW211"/>
    <mergeCell ref="EX211:EY211"/>
    <mergeCell ref="EZ211:FA211"/>
    <mergeCell ref="FB211:FC211"/>
    <mergeCell ref="FD211:FE211"/>
    <mergeCell ref="DV212:DW212"/>
    <mergeCell ref="DX212:DY212"/>
    <mergeCell ref="DZ212:EA212"/>
    <mergeCell ref="EB212:EC212"/>
    <mergeCell ref="ED212:EE212"/>
    <mergeCell ref="EF212:EG212"/>
    <mergeCell ref="ET212:EU212"/>
    <mergeCell ref="EV212:EW212"/>
    <mergeCell ref="EX212:EY212"/>
    <mergeCell ref="EZ212:FA212"/>
    <mergeCell ref="FB212:FC212"/>
    <mergeCell ref="FD212:FE212"/>
    <mergeCell ref="DV209:DW209"/>
    <mergeCell ref="DX209:DY209"/>
    <mergeCell ref="DZ209:EA209"/>
    <mergeCell ref="EB209:EC209"/>
    <mergeCell ref="ED209:EE209"/>
    <mergeCell ref="EF209:EG209"/>
    <mergeCell ref="ET209:EU209"/>
    <mergeCell ref="EV209:EW209"/>
    <mergeCell ref="EX209:EY209"/>
    <mergeCell ref="EZ209:FA209"/>
    <mergeCell ref="FB209:FC209"/>
    <mergeCell ref="FD209:FE209"/>
    <mergeCell ref="DV210:DW210"/>
    <mergeCell ref="DX210:DY210"/>
    <mergeCell ref="DZ210:EA210"/>
    <mergeCell ref="EB210:EC210"/>
    <mergeCell ref="ED210:EE210"/>
    <mergeCell ref="EF210:EG210"/>
    <mergeCell ref="ET210:EU210"/>
    <mergeCell ref="EV210:EW210"/>
    <mergeCell ref="EX210:EY210"/>
    <mergeCell ref="EZ210:FA210"/>
    <mergeCell ref="FB210:FC210"/>
    <mergeCell ref="FD210:FE210"/>
    <mergeCell ref="DV216:DW216"/>
    <mergeCell ref="DX216:DY216"/>
    <mergeCell ref="DZ216:EA216"/>
    <mergeCell ref="EB216:EC216"/>
    <mergeCell ref="ED216:EE216"/>
    <mergeCell ref="EF216:EG216"/>
    <mergeCell ref="ET216:EU216"/>
    <mergeCell ref="EV216:EW216"/>
    <mergeCell ref="EX216:EY216"/>
    <mergeCell ref="EZ216:FA216"/>
    <mergeCell ref="FB216:FC216"/>
    <mergeCell ref="FD216:FE216"/>
    <mergeCell ref="DV217:DW217"/>
    <mergeCell ref="DX217:DY217"/>
    <mergeCell ref="DZ217:EA217"/>
    <mergeCell ref="EB217:EC217"/>
    <mergeCell ref="ED217:EE217"/>
    <mergeCell ref="EF217:EG217"/>
    <mergeCell ref="ET217:EU217"/>
    <mergeCell ref="EV217:EW217"/>
    <mergeCell ref="EX217:EY217"/>
    <mergeCell ref="EZ217:FA217"/>
    <mergeCell ref="FB217:FC217"/>
    <mergeCell ref="FD217:FE217"/>
    <mergeCell ref="DV214:DW214"/>
    <mergeCell ref="DX214:DY214"/>
    <mergeCell ref="DZ214:EA214"/>
    <mergeCell ref="EB214:EC214"/>
    <mergeCell ref="ED214:EE214"/>
    <mergeCell ref="EF214:EG214"/>
    <mergeCell ref="ET214:EU214"/>
    <mergeCell ref="EV214:EW214"/>
    <mergeCell ref="EX214:EY214"/>
    <mergeCell ref="EZ214:FA214"/>
    <mergeCell ref="FB214:FC214"/>
    <mergeCell ref="FD214:FE214"/>
    <mergeCell ref="DV215:DW215"/>
    <mergeCell ref="DX215:DY215"/>
    <mergeCell ref="DZ215:EA215"/>
    <mergeCell ref="EB215:EC215"/>
    <mergeCell ref="ED215:EE215"/>
    <mergeCell ref="EF215:EG215"/>
    <mergeCell ref="ET215:EU215"/>
    <mergeCell ref="EV215:EW215"/>
    <mergeCell ref="EX215:EY215"/>
    <mergeCell ref="EZ215:FA215"/>
    <mergeCell ref="FB215:FC215"/>
    <mergeCell ref="FD215:FE215"/>
    <mergeCell ref="DV221:DW221"/>
    <mergeCell ref="DX221:DY221"/>
    <mergeCell ref="DZ221:EA221"/>
    <mergeCell ref="EB221:EC221"/>
    <mergeCell ref="ED221:EE221"/>
    <mergeCell ref="EF221:EG221"/>
    <mergeCell ref="ET221:EU221"/>
    <mergeCell ref="EV221:EW221"/>
    <mergeCell ref="EX221:EY221"/>
    <mergeCell ref="EZ221:FA221"/>
    <mergeCell ref="FB221:FC221"/>
    <mergeCell ref="FD221:FE221"/>
    <mergeCell ref="DV222:DW222"/>
    <mergeCell ref="DX222:DY222"/>
    <mergeCell ref="DZ222:EA222"/>
    <mergeCell ref="EB222:EC222"/>
    <mergeCell ref="ED222:EE222"/>
    <mergeCell ref="EF222:EG222"/>
    <mergeCell ref="ET222:EU222"/>
    <mergeCell ref="EV222:EW222"/>
    <mergeCell ref="EX222:EY222"/>
    <mergeCell ref="EZ222:FA222"/>
    <mergeCell ref="FB222:FC222"/>
    <mergeCell ref="FD222:FE222"/>
    <mergeCell ref="DV219:DW219"/>
    <mergeCell ref="DX219:DY219"/>
    <mergeCell ref="DZ219:EA219"/>
    <mergeCell ref="EB219:EC219"/>
    <mergeCell ref="ED219:EE219"/>
    <mergeCell ref="EF219:EG219"/>
    <mergeCell ref="ET219:EU219"/>
    <mergeCell ref="EV219:EW219"/>
    <mergeCell ref="EX219:EY219"/>
    <mergeCell ref="EZ219:FA219"/>
    <mergeCell ref="FB219:FC219"/>
    <mergeCell ref="FD219:FE219"/>
    <mergeCell ref="DV220:DW220"/>
    <mergeCell ref="DX220:DY220"/>
    <mergeCell ref="DZ220:EA220"/>
    <mergeCell ref="EB220:EC220"/>
    <mergeCell ref="ED220:EE220"/>
    <mergeCell ref="EF220:EG220"/>
    <mergeCell ref="ET220:EU220"/>
    <mergeCell ref="EV220:EW220"/>
    <mergeCell ref="EX220:EY220"/>
    <mergeCell ref="EZ220:FA220"/>
    <mergeCell ref="FB220:FC220"/>
    <mergeCell ref="FD220:FE220"/>
    <mergeCell ref="DV226:DW226"/>
    <mergeCell ref="DX226:DY226"/>
    <mergeCell ref="DZ226:EA226"/>
    <mergeCell ref="EB226:EC226"/>
    <mergeCell ref="ED226:EE226"/>
    <mergeCell ref="EF226:EG226"/>
    <mergeCell ref="ET226:EU226"/>
    <mergeCell ref="EV226:EW226"/>
    <mergeCell ref="EX226:EY226"/>
    <mergeCell ref="EZ226:FA226"/>
    <mergeCell ref="FB226:FC226"/>
    <mergeCell ref="FD226:FE226"/>
    <mergeCell ref="DV229:FE229"/>
    <mergeCell ref="DV231:DW231"/>
    <mergeCell ref="DX231:DY231"/>
    <mergeCell ref="DZ231:EA231"/>
    <mergeCell ref="EB231:EC231"/>
    <mergeCell ref="ED231:EE231"/>
    <mergeCell ref="EF231:EG231"/>
    <mergeCell ref="ET231:EU231"/>
    <mergeCell ref="EV231:EW231"/>
    <mergeCell ref="EX231:EY231"/>
    <mergeCell ref="EZ231:FA231"/>
    <mergeCell ref="FB231:FC231"/>
    <mergeCell ref="FD231:FE231"/>
    <mergeCell ref="DV224:DW224"/>
    <mergeCell ref="DX224:DY224"/>
    <mergeCell ref="DZ224:EA224"/>
    <mergeCell ref="EB224:EC224"/>
    <mergeCell ref="ED224:EE224"/>
    <mergeCell ref="EF224:EG224"/>
    <mergeCell ref="ET224:EU224"/>
    <mergeCell ref="EV224:EW224"/>
    <mergeCell ref="EX224:EY224"/>
    <mergeCell ref="EZ224:FA224"/>
    <mergeCell ref="FB224:FC224"/>
    <mergeCell ref="FD224:FE224"/>
    <mergeCell ref="DV225:DW225"/>
    <mergeCell ref="DX225:DY225"/>
    <mergeCell ref="DZ225:EA225"/>
    <mergeCell ref="EB225:EC225"/>
    <mergeCell ref="ED225:EE225"/>
    <mergeCell ref="EF225:EG225"/>
    <mergeCell ref="ET225:EU225"/>
    <mergeCell ref="EV225:EW225"/>
    <mergeCell ref="EX225:EY225"/>
    <mergeCell ref="EZ225:FA225"/>
    <mergeCell ref="FB225:FC225"/>
    <mergeCell ref="FD225:FE225"/>
    <mergeCell ref="DV234:DW234"/>
    <mergeCell ref="DX234:DY234"/>
    <mergeCell ref="DZ234:EA234"/>
    <mergeCell ref="EB234:EC234"/>
    <mergeCell ref="ED234:EE234"/>
    <mergeCell ref="EF234:EG234"/>
    <mergeCell ref="ET234:EU234"/>
    <mergeCell ref="EV234:EW234"/>
    <mergeCell ref="EX234:EY234"/>
    <mergeCell ref="EZ234:FA234"/>
    <mergeCell ref="FB234:FC234"/>
    <mergeCell ref="FD234:FE234"/>
    <mergeCell ref="DV236:DW236"/>
    <mergeCell ref="DX236:DY236"/>
    <mergeCell ref="DZ236:EA236"/>
    <mergeCell ref="EB236:EC236"/>
    <mergeCell ref="ED236:EE236"/>
    <mergeCell ref="EF236:EG236"/>
    <mergeCell ref="ET236:EU236"/>
    <mergeCell ref="EV236:EW236"/>
    <mergeCell ref="EX236:EY236"/>
    <mergeCell ref="EZ236:FA236"/>
    <mergeCell ref="FB236:FC236"/>
    <mergeCell ref="FD236:FE236"/>
    <mergeCell ref="DV232:DW232"/>
    <mergeCell ref="DX232:DY232"/>
    <mergeCell ref="DZ232:EA232"/>
    <mergeCell ref="EB232:EC232"/>
    <mergeCell ref="ED232:EE232"/>
    <mergeCell ref="EF232:EG232"/>
    <mergeCell ref="ET232:EU232"/>
    <mergeCell ref="EV232:EW232"/>
    <mergeCell ref="EX232:EY232"/>
    <mergeCell ref="EZ232:FA232"/>
    <mergeCell ref="FB232:FC232"/>
    <mergeCell ref="FD232:FE232"/>
    <mergeCell ref="DV233:DW233"/>
    <mergeCell ref="DX233:DY233"/>
    <mergeCell ref="DZ233:EA233"/>
    <mergeCell ref="EB233:EC233"/>
    <mergeCell ref="ED233:EE233"/>
    <mergeCell ref="EF233:EG233"/>
    <mergeCell ref="ET233:EU233"/>
    <mergeCell ref="EV233:EW233"/>
    <mergeCell ref="EX233:EY233"/>
    <mergeCell ref="EZ233:FA233"/>
    <mergeCell ref="FB233:FC233"/>
    <mergeCell ref="FD233:FE233"/>
    <mergeCell ref="DV239:DW239"/>
    <mergeCell ref="DX239:DY239"/>
    <mergeCell ref="DZ239:EA239"/>
    <mergeCell ref="EB239:EC239"/>
    <mergeCell ref="ED239:EE239"/>
    <mergeCell ref="EF239:EG239"/>
    <mergeCell ref="ET239:EU239"/>
    <mergeCell ref="EV239:EW239"/>
    <mergeCell ref="EX239:EY239"/>
    <mergeCell ref="EZ239:FA239"/>
    <mergeCell ref="FB239:FC239"/>
    <mergeCell ref="FD239:FE239"/>
    <mergeCell ref="DV241:DW241"/>
    <mergeCell ref="DX241:DY241"/>
    <mergeCell ref="DZ241:EA241"/>
    <mergeCell ref="EB241:EC241"/>
    <mergeCell ref="ED241:EE241"/>
    <mergeCell ref="EF241:EG241"/>
    <mergeCell ref="ET241:EU241"/>
    <mergeCell ref="EV241:EW241"/>
    <mergeCell ref="EX241:EY241"/>
    <mergeCell ref="EZ241:FA241"/>
    <mergeCell ref="FB241:FC241"/>
    <mergeCell ref="FD241:FE241"/>
    <mergeCell ref="DV237:DW237"/>
    <mergeCell ref="DX237:DY237"/>
    <mergeCell ref="DZ237:EA237"/>
    <mergeCell ref="EB237:EC237"/>
    <mergeCell ref="ED237:EE237"/>
    <mergeCell ref="EF237:EG237"/>
    <mergeCell ref="ET237:EU237"/>
    <mergeCell ref="EV237:EW237"/>
    <mergeCell ref="EX237:EY237"/>
    <mergeCell ref="EZ237:FA237"/>
    <mergeCell ref="FB237:FC237"/>
    <mergeCell ref="FD237:FE237"/>
    <mergeCell ref="DV238:DW238"/>
    <mergeCell ref="DX238:DY238"/>
    <mergeCell ref="DZ238:EA238"/>
    <mergeCell ref="EB238:EC238"/>
    <mergeCell ref="ED238:EE238"/>
    <mergeCell ref="EF238:EG238"/>
    <mergeCell ref="ET238:EU238"/>
    <mergeCell ref="EV238:EW238"/>
    <mergeCell ref="EX238:EY238"/>
    <mergeCell ref="EZ238:FA238"/>
    <mergeCell ref="FB238:FC238"/>
    <mergeCell ref="FD238:FE238"/>
    <mergeCell ref="DV244:DW244"/>
    <mergeCell ref="DX244:DY244"/>
    <mergeCell ref="DZ244:EA244"/>
    <mergeCell ref="EB244:EC244"/>
    <mergeCell ref="ED244:EE244"/>
    <mergeCell ref="EF244:EG244"/>
    <mergeCell ref="ET244:EU244"/>
    <mergeCell ref="EV244:EW244"/>
    <mergeCell ref="EX244:EY244"/>
    <mergeCell ref="EZ244:FA244"/>
    <mergeCell ref="FB244:FC244"/>
    <mergeCell ref="FD244:FE244"/>
    <mergeCell ref="DV246:DW246"/>
    <mergeCell ref="DX246:DY246"/>
    <mergeCell ref="DZ246:EA246"/>
    <mergeCell ref="EB246:EC246"/>
    <mergeCell ref="ED246:EE246"/>
    <mergeCell ref="EF246:EG246"/>
    <mergeCell ref="ET246:EU246"/>
    <mergeCell ref="EV246:EW246"/>
    <mergeCell ref="EX246:EY246"/>
    <mergeCell ref="EZ246:FA246"/>
    <mergeCell ref="FB246:FC246"/>
    <mergeCell ref="FD246:FE246"/>
    <mergeCell ref="DV242:DW242"/>
    <mergeCell ref="DX242:DY242"/>
    <mergeCell ref="DZ242:EA242"/>
    <mergeCell ref="EB242:EC242"/>
    <mergeCell ref="ED242:EE242"/>
    <mergeCell ref="EF242:EG242"/>
    <mergeCell ref="ET242:EU242"/>
    <mergeCell ref="EV242:EW242"/>
    <mergeCell ref="EX242:EY242"/>
    <mergeCell ref="EZ242:FA242"/>
    <mergeCell ref="FB242:FC242"/>
    <mergeCell ref="FD242:FE242"/>
    <mergeCell ref="DV243:DW243"/>
    <mergeCell ref="DX243:DY243"/>
    <mergeCell ref="DZ243:EA243"/>
    <mergeCell ref="EB243:EC243"/>
    <mergeCell ref="ED243:EE243"/>
    <mergeCell ref="EF243:EG243"/>
    <mergeCell ref="ET243:EU243"/>
    <mergeCell ref="EV243:EW243"/>
    <mergeCell ref="EX243:EY243"/>
    <mergeCell ref="EZ243:FA243"/>
    <mergeCell ref="FB243:FC243"/>
    <mergeCell ref="FD243:FE243"/>
    <mergeCell ref="DV249:DW249"/>
    <mergeCell ref="DX249:DY249"/>
    <mergeCell ref="DZ249:EA249"/>
    <mergeCell ref="EB249:EC249"/>
    <mergeCell ref="ED249:EE249"/>
    <mergeCell ref="EF249:EG249"/>
    <mergeCell ref="ET249:EU249"/>
    <mergeCell ref="EV249:EW249"/>
    <mergeCell ref="EX249:EY249"/>
    <mergeCell ref="EZ249:FA249"/>
    <mergeCell ref="FB249:FC249"/>
    <mergeCell ref="FD249:FE249"/>
    <mergeCell ref="DV251:DW251"/>
    <mergeCell ref="DX251:DY251"/>
    <mergeCell ref="DZ251:EA251"/>
    <mergeCell ref="EB251:EC251"/>
    <mergeCell ref="ED251:EE251"/>
    <mergeCell ref="EF251:EG251"/>
    <mergeCell ref="ET251:EU251"/>
    <mergeCell ref="EV251:EW251"/>
    <mergeCell ref="EX251:EY251"/>
    <mergeCell ref="EZ251:FA251"/>
    <mergeCell ref="FB251:FC251"/>
    <mergeCell ref="FD251:FE251"/>
    <mergeCell ref="DV247:DW247"/>
    <mergeCell ref="DX247:DY247"/>
    <mergeCell ref="DZ247:EA247"/>
    <mergeCell ref="EB247:EC247"/>
    <mergeCell ref="ED247:EE247"/>
    <mergeCell ref="EF247:EG247"/>
    <mergeCell ref="ET247:EU247"/>
    <mergeCell ref="EV247:EW247"/>
    <mergeCell ref="EX247:EY247"/>
    <mergeCell ref="EZ247:FA247"/>
    <mergeCell ref="FB247:FC247"/>
    <mergeCell ref="FD247:FE247"/>
    <mergeCell ref="DV248:DW248"/>
    <mergeCell ref="DX248:DY248"/>
    <mergeCell ref="DZ248:EA248"/>
    <mergeCell ref="EB248:EC248"/>
    <mergeCell ref="ED248:EE248"/>
    <mergeCell ref="EF248:EG248"/>
    <mergeCell ref="ET248:EU248"/>
    <mergeCell ref="EV248:EW248"/>
    <mergeCell ref="EX248:EY248"/>
    <mergeCell ref="EZ248:FA248"/>
    <mergeCell ref="FB248:FC248"/>
    <mergeCell ref="FD248:FE248"/>
    <mergeCell ref="DV254:DW254"/>
    <mergeCell ref="DX254:DY254"/>
    <mergeCell ref="DZ254:EA254"/>
    <mergeCell ref="EB254:EC254"/>
    <mergeCell ref="ED254:EE254"/>
    <mergeCell ref="EF254:EG254"/>
    <mergeCell ref="ET254:EU254"/>
    <mergeCell ref="EV254:EW254"/>
    <mergeCell ref="EX254:EY254"/>
    <mergeCell ref="EZ254:FA254"/>
    <mergeCell ref="FB254:FC254"/>
    <mergeCell ref="FD254:FE254"/>
    <mergeCell ref="DV256:DW256"/>
    <mergeCell ref="DX256:DY256"/>
    <mergeCell ref="DZ256:EA256"/>
    <mergeCell ref="EB256:EC256"/>
    <mergeCell ref="ED256:EE256"/>
    <mergeCell ref="EF256:EG256"/>
    <mergeCell ref="ET256:EU256"/>
    <mergeCell ref="EV256:EW256"/>
    <mergeCell ref="EX256:EY256"/>
    <mergeCell ref="EZ256:FA256"/>
    <mergeCell ref="FB256:FC256"/>
    <mergeCell ref="FD256:FE256"/>
    <mergeCell ref="DV252:DW252"/>
    <mergeCell ref="DX252:DY252"/>
    <mergeCell ref="DZ252:EA252"/>
    <mergeCell ref="EB252:EC252"/>
    <mergeCell ref="ED252:EE252"/>
    <mergeCell ref="EF252:EG252"/>
    <mergeCell ref="ET252:EU252"/>
    <mergeCell ref="EV252:EW252"/>
    <mergeCell ref="EX252:EY252"/>
    <mergeCell ref="EZ252:FA252"/>
    <mergeCell ref="FB252:FC252"/>
    <mergeCell ref="FD252:FE252"/>
    <mergeCell ref="DV253:DW253"/>
    <mergeCell ref="DX253:DY253"/>
    <mergeCell ref="DZ253:EA253"/>
    <mergeCell ref="EB253:EC253"/>
    <mergeCell ref="ED253:EE253"/>
    <mergeCell ref="EF253:EG253"/>
    <mergeCell ref="ET253:EU253"/>
    <mergeCell ref="EV253:EW253"/>
    <mergeCell ref="EX253:EY253"/>
    <mergeCell ref="EZ253:FA253"/>
    <mergeCell ref="FB253:FC253"/>
    <mergeCell ref="FD253:FE253"/>
    <mergeCell ref="DV261:FE261"/>
    <mergeCell ref="DV263:DW263"/>
    <mergeCell ref="DX263:DY263"/>
    <mergeCell ref="DZ263:EA263"/>
    <mergeCell ref="EB263:EC263"/>
    <mergeCell ref="ED263:EE263"/>
    <mergeCell ref="EF263:EG263"/>
    <mergeCell ref="ET263:EU263"/>
    <mergeCell ref="EV263:EW263"/>
    <mergeCell ref="EX263:EY263"/>
    <mergeCell ref="EZ263:FA263"/>
    <mergeCell ref="FB263:FC263"/>
    <mergeCell ref="FD263:FE263"/>
    <mergeCell ref="DV264:DW264"/>
    <mergeCell ref="DX264:DY264"/>
    <mergeCell ref="DZ264:EA264"/>
    <mergeCell ref="EB264:EC264"/>
    <mergeCell ref="ED264:EE264"/>
    <mergeCell ref="EF264:EG264"/>
    <mergeCell ref="ET264:EU264"/>
    <mergeCell ref="EV264:EW264"/>
    <mergeCell ref="EX264:EY264"/>
    <mergeCell ref="EZ264:FA264"/>
    <mergeCell ref="FB264:FC264"/>
    <mergeCell ref="FD264:FE264"/>
    <mergeCell ref="DV257:DW257"/>
    <mergeCell ref="DX257:DY257"/>
    <mergeCell ref="DZ257:EA257"/>
    <mergeCell ref="EB257:EC257"/>
    <mergeCell ref="ED257:EE257"/>
    <mergeCell ref="EF257:EG257"/>
    <mergeCell ref="ET257:EU257"/>
    <mergeCell ref="EV257:EW257"/>
    <mergeCell ref="EX257:EY257"/>
    <mergeCell ref="EZ257:FA257"/>
    <mergeCell ref="FB257:FC257"/>
    <mergeCell ref="FD257:FE257"/>
    <mergeCell ref="DV258:DW258"/>
    <mergeCell ref="DX258:DY258"/>
    <mergeCell ref="DZ258:EA258"/>
    <mergeCell ref="EB258:EC258"/>
    <mergeCell ref="ED258:EE258"/>
    <mergeCell ref="EF258:EG258"/>
    <mergeCell ref="ET258:EU258"/>
    <mergeCell ref="EV258:EW258"/>
    <mergeCell ref="EX258:EY258"/>
    <mergeCell ref="EZ258:FA258"/>
    <mergeCell ref="FB258:FC258"/>
    <mergeCell ref="FD258:FE258"/>
    <mergeCell ref="DV268:DW268"/>
    <mergeCell ref="DX268:DY268"/>
    <mergeCell ref="DZ268:EA268"/>
    <mergeCell ref="EB268:EC268"/>
    <mergeCell ref="ED268:EE268"/>
    <mergeCell ref="EF268:EG268"/>
    <mergeCell ref="ET268:EU268"/>
    <mergeCell ref="EV268:EW268"/>
    <mergeCell ref="EX268:EY268"/>
    <mergeCell ref="EZ268:FA268"/>
    <mergeCell ref="FB268:FC268"/>
    <mergeCell ref="FD268:FE268"/>
    <mergeCell ref="DV269:DW269"/>
    <mergeCell ref="DX269:DY269"/>
    <mergeCell ref="DZ269:EA269"/>
    <mergeCell ref="EB269:EC269"/>
    <mergeCell ref="ED269:EE269"/>
    <mergeCell ref="EF269:EG269"/>
    <mergeCell ref="ET269:EU269"/>
    <mergeCell ref="EV269:EW269"/>
    <mergeCell ref="EX269:EY269"/>
    <mergeCell ref="EZ269:FA269"/>
    <mergeCell ref="FB269:FC269"/>
    <mergeCell ref="FD269:FE269"/>
    <mergeCell ref="DV265:DW265"/>
    <mergeCell ref="DX265:DY265"/>
    <mergeCell ref="DZ265:EA265"/>
    <mergeCell ref="EB265:EC265"/>
    <mergeCell ref="ED265:EE265"/>
    <mergeCell ref="EF265:EG265"/>
    <mergeCell ref="ET265:EU265"/>
    <mergeCell ref="EV265:EW265"/>
    <mergeCell ref="EX265:EY265"/>
    <mergeCell ref="EZ265:FA265"/>
    <mergeCell ref="FB265:FC265"/>
    <mergeCell ref="FD265:FE265"/>
    <mergeCell ref="DV266:DW266"/>
    <mergeCell ref="DX266:DY266"/>
    <mergeCell ref="DZ266:EA266"/>
    <mergeCell ref="EB266:EC266"/>
    <mergeCell ref="ED266:EE266"/>
    <mergeCell ref="EF266:EG266"/>
    <mergeCell ref="ET266:EU266"/>
    <mergeCell ref="EV266:EW266"/>
    <mergeCell ref="EX266:EY266"/>
    <mergeCell ref="EZ266:FA266"/>
    <mergeCell ref="FB266:FC266"/>
    <mergeCell ref="FD266:FE266"/>
    <mergeCell ref="DV273:DW273"/>
    <mergeCell ref="DX273:DY273"/>
    <mergeCell ref="DZ273:EA273"/>
    <mergeCell ref="EB273:EC273"/>
    <mergeCell ref="ED273:EE273"/>
    <mergeCell ref="EF273:EG273"/>
    <mergeCell ref="ET273:EU273"/>
    <mergeCell ref="EV273:EW273"/>
    <mergeCell ref="EX273:EY273"/>
    <mergeCell ref="EZ273:FA273"/>
    <mergeCell ref="FB273:FC273"/>
    <mergeCell ref="FD273:FE273"/>
    <mergeCell ref="DV274:DW274"/>
    <mergeCell ref="DX274:DY274"/>
    <mergeCell ref="DZ274:EA274"/>
    <mergeCell ref="EB274:EC274"/>
    <mergeCell ref="ED274:EE274"/>
    <mergeCell ref="EF274:EG274"/>
    <mergeCell ref="ET274:EU274"/>
    <mergeCell ref="EV274:EW274"/>
    <mergeCell ref="EX274:EY274"/>
    <mergeCell ref="EZ274:FA274"/>
    <mergeCell ref="FB274:FC274"/>
    <mergeCell ref="FD274:FE274"/>
    <mergeCell ref="DV270:DW270"/>
    <mergeCell ref="DX270:DY270"/>
    <mergeCell ref="DZ270:EA270"/>
    <mergeCell ref="EB270:EC270"/>
    <mergeCell ref="ED270:EE270"/>
    <mergeCell ref="EF270:EG270"/>
    <mergeCell ref="ET270:EU270"/>
    <mergeCell ref="EV270:EW270"/>
    <mergeCell ref="EX270:EY270"/>
    <mergeCell ref="EZ270:FA270"/>
    <mergeCell ref="FB270:FC270"/>
    <mergeCell ref="FD270:FE270"/>
    <mergeCell ref="DV271:DW271"/>
    <mergeCell ref="DX271:DY271"/>
    <mergeCell ref="DZ271:EA271"/>
    <mergeCell ref="EB271:EC271"/>
    <mergeCell ref="ED271:EE271"/>
    <mergeCell ref="EF271:EG271"/>
    <mergeCell ref="ET271:EU271"/>
    <mergeCell ref="EV271:EW271"/>
    <mergeCell ref="EX271:EY271"/>
    <mergeCell ref="EZ271:FA271"/>
    <mergeCell ref="FB271:FC271"/>
    <mergeCell ref="FD271:FE271"/>
    <mergeCell ref="DV278:DW278"/>
    <mergeCell ref="DX278:DY278"/>
    <mergeCell ref="DZ278:EA278"/>
    <mergeCell ref="EB278:EC278"/>
    <mergeCell ref="ED278:EE278"/>
    <mergeCell ref="EF278:EG278"/>
    <mergeCell ref="ET278:EU278"/>
    <mergeCell ref="EV278:EW278"/>
    <mergeCell ref="EX278:EY278"/>
    <mergeCell ref="EZ278:FA278"/>
    <mergeCell ref="FB278:FC278"/>
    <mergeCell ref="FD278:FE278"/>
    <mergeCell ref="DV279:DW279"/>
    <mergeCell ref="DX279:DY279"/>
    <mergeCell ref="DZ279:EA279"/>
    <mergeCell ref="EB279:EC279"/>
    <mergeCell ref="ED279:EE279"/>
    <mergeCell ref="EF279:EG279"/>
    <mergeCell ref="ET279:EU279"/>
    <mergeCell ref="EV279:EW279"/>
    <mergeCell ref="EX279:EY279"/>
    <mergeCell ref="EZ279:FA279"/>
    <mergeCell ref="FB279:FC279"/>
    <mergeCell ref="FD279:FE279"/>
    <mergeCell ref="DV275:DW275"/>
    <mergeCell ref="DX275:DY275"/>
    <mergeCell ref="DZ275:EA275"/>
    <mergeCell ref="EB275:EC275"/>
    <mergeCell ref="ED275:EE275"/>
    <mergeCell ref="EF275:EG275"/>
    <mergeCell ref="ET275:EU275"/>
    <mergeCell ref="EV275:EW275"/>
    <mergeCell ref="EX275:EY275"/>
    <mergeCell ref="EZ275:FA275"/>
    <mergeCell ref="FB275:FC275"/>
    <mergeCell ref="FD275:FE275"/>
    <mergeCell ref="DV276:DW276"/>
    <mergeCell ref="DX276:DY276"/>
    <mergeCell ref="DZ276:EA276"/>
    <mergeCell ref="EB276:EC276"/>
    <mergeCell ref="ED276:EE276"/>
    <mergeCell ref="EF276:EG276"/>
    <mergeCell ref="ET276:EU276"/>
    <mergeCell ref="EV276:EW276"/>
    <mergeCell ref="EX276:EY276"/>
    <mergeCell ref="EZ276:FA276"/>
    <mergeCell ref="FB276:FC276"/>
    <mergeCell ref="FD276:FE276"/>
    <mergeCell ref="DV283:DW283"/>
    <mergeCell ref="DX283:DY283"/>
    <mergeCell ref="DZ283:EA283"/>
    <mergeCell ref="EB283:EC283"/>
    <mergeCell ref="ED283:EE283"/>
    <mergeCell ref="EF283:EG283"/>
    <mergeCell ref="ET283:EU283"/>
    <mergeCell ref="EV283:EW283"/>
    <mergeCell ref="EX283:EY283"/>
    <mergeCell ref="EZ283:FA283"/>
    <mergeCell ref="FB283:FC283"/>
    <mergeCell ref="FD283:FE283"/>
    <mergeCell ref="DV284:DW284"/>
    <mergeCell ref="DX284:DY284"/>
    <mergeCell ref="DZ284:EA284"/>
    <mergeCell ref="EB284:EC284"/>
    <mergeCell ref="ED284:EE284"/>
    <mergeCell ref="EF284:EG284"/>
    <mergeCell ref="ET284:EU284"/>
    <mergeCell ref="EV284:EW284"/>
    <mergeCell ref="EX284:EY284"/>
    <mergeCell ref="EZ284:FA284"/>
    <mergeCell ref="FB284:FC284"/>
    <mergeCell ref="FD284:FE284"/>
    <mergeCell ref="DV280:DW280"/>
    <mergeCell ref="DX280:DY280"/>
    <mergeCell ref="DZ280:EA280"/>
    <mergeCell ref="EB280:EC280"/>
    <mergeCell ref="ED280:EE280"/>
    <mergeCell ref="EF280:EG280"/>
    <mergeCell ref="ET280:EU280"/>
    <mergeCell ref="EV280:EW280"/>
    <mergeCell ref="EX280:EY280"/>
    <mergeCell ref="EZ280:FA280"/>
    <mergeCell ref="FB280:FC280"/>
    <mergeCell ref="FD280:FE280"/>
    <mergeCell ref="DV281:DW281"/>
    <mergeCell ref="DX281:DY281"/>
    <mergeCell ref="DZ281:EA281"/>
    <mergeCell ref="EB281:EC281"/>
    <mergeCell ref="ED281:EE281"/>
    <mergeCell ref="EF281:EG281"/>
    <mergeCell ref="ET281:EU281"/>
    <mergeCell ref="EV281:EW281"/>
    <mergeCell ref="EX281:EY281"/>
    <mergeCell ref="EZ281:FA281"/>
    <mergeCell ref="FB281:FC281"/>
    <mergeCell ref="FD281:FE281"/>
    <mergeCell ref="DV288:DW288"/>
    <mergeCell ref="DX288:DY288"/>
    <mergeCell ref="DZ288:EA288"/>
    <mergeCell ref="EB288:EC288"/>
    <mergeCell ref="ED288:EE288"/>
    <mergeCell ref="EF288:EG288"/>
    <mergeCell ref="ET288:EU288"/>
    <mergeCell ref="EV288:EW288"/>
    <mergeCell ref="EX288:EY288"/>
    <mergeCell ref="EZ288:FA288"/>
    <mergeCell ref="FB288:FC288"/>
    <mergeCell ref="FD288:FE288"/>
    <mergeCell ref="DV289:DW289"/>
    <mergeCell ref="DX289:DY289"/>
    <mergeCell ref="DZ289:EA289"/>
    <mergeCell ref="EB289:EC289"/>
    <mergeCell ref="ED289:EE289"/>
    <mergeCell ref="EF289:EG289"/>
    <mergeCell ref="ET289:EU289"/>
    <mergeCell ref="EV289:EW289"/>
    <mergeCell ref="EX289:EY289"/>
    <mergeCell ref="EZ289:FA289"/>
    <mergeCell ref="FB289:FC289"/>
    <mergeCell ref="FD289:FE289"/>
    <mergeCell ref="DV285:DW285"/>
    <mergeCell ref="DX285:DY285"/>
    <mergeCell ref="DZ285:EA285"/>
    <mergeCell ref="EB285:EC285"/>
    <mergeCell ref="ED285:EE285"/>
    <mergeCell ref="EF285:EG285"/>
    <mergeCell ref="ET285:EU285"/>
    <mergeCell ref="EV285:EW285"/>
    <mergeCell ref="EX285:EY285"/>
    <mergeCell ref="EZ285:FA285"/>
    <mergeCell ref="FB285:FC285"/>
    <mergeCell ref="FD285:FE285"/>
    <mergeCell ref="DV286:DW286"/>
    <mergeCell ref="DX286:DY286"/>
    <mergeCell ref="DZ286:EA286"/>
    <mergeCell ref="EB286:EC286"/>
    <mergeCell ref="ED286:EE286"/>
    <mergeCell ref="EF286:EG286"/>
    <mergeCell ref="ET286:EU286"/>
    <mergeCell ref="EV286:EW286"/>
    <mergeCell ref="EX286:EY286"/>
    <mergeCell ref="EZ286:FA286"/>
    <mergeCell ref="FB286:FC286"/>
    <mergeCell ref="FD286:FE286"/>
    <mergeCell ref="DV296:DW296"/>
    <mergeCell ref="DX296:DY296"/>
    <mergeCell ref="DZ296:EA296"/>
    <mergeCell ref="EB296:EC296"/>
    <mergeCell ref="ED296:EE296"/>
    <mergeCell ref="EF296:EG296"/>
    <mergeCell ref="ET296:EU296"/>
    <mergeCell ref="EV296:EW296"/>
    <mergeCell ref="EX296:EY296"/>
    <mergeCell ref="EZ296:FA296"/>
    <mergeCell ref="FB296:FC296"/>
    <mergeCell ref="FD296:FE296"/>
    <mergeCell ref="DV297:DW297"/>
    <mergeCell ref="DX297:DY297"/>
    <mergeCell ref="DZ297:EA297"/>
    <mergeCell ref="EB297:EC297"/>
    <mergeCell ref="ED297:EE297"/>
    <mergeCell ref="EF297:EG297"/>
    <mergeCell ref="ET297:EU297"/>
    <mergeCell ref="EV297:EW297"/>
    <mergeCell ref="EX297:EY297"/>
    <mergeCell ref="EZ297:FA297"/>
    <mergeCell ref="FB297:FC297"/>
    <mergeCell ref="FD297:FE297"/>
    <mergeCell ref="DV290:DW290"/>
    <mergeCell ref="DX290:DY290"/>
    <mergeCell ref="DZ290:EA290"/>
    <mergeCell ref="EB290:EC290"/>
    <mergeCell ref="ED290:EE290"/>
    <mergeCell ref="EF290:EG290"/>
    <mergeCell ref="ET290:EU290"/>
    <mergeCell ref="EV290:EW290"/>
    <mergeCell ref="EX290:EY290"/>
    <mergeCell ref="EZ290:FA290"/>
    <mergeCell ref="FB290:FC290"/>
    <mergeCell ref="FD290:FE290"/>
    <mergeCell ref="DV293:FE293"/>
    <mergeCell ref="DV295:DW295"/>
    <mergeCell ref="DX295:DY295"/>
    <mergeCell ref="DZ295:EA295"/>
    <mergeCell ref="EB295:EC295"/>
    <mergeCell ref="ED295:EE295"/>
    <mergeCell ref="EF295:EG295"/>
    <mergeCell ref="ET295:EU295"/>
    <mergeCell ref="EV295:EW295"/>
    <mergeCell ref="EX295:EY295"/>
    <mergeCell ref="EZ295:FA295"/>
    <mergeCell ref="FB295:FC295"/>
    <mergeCell ref="FD295:FE295"/>
    <mergeCell ref="DV301:DW301"/>
    <mergeCell ref="DX301:DY301"/>
    <mergeCell ref="DZ301:EA301"/>
    <mergeCell ref="EB301:EC301"/>
    <mergeCell ref="ED301:EE301"/>
    <mergeCell ref="EF301:EG301"/>
    <mergeCell ref="ET301:EU301"/>
    <mergeCell ref="EV301:EW301"/>
    <mergeCell ref="EX301:EY301"/>
    <mergeCell ref="EZ301:FA301"/>
    <mergeCell ref="FB301:FC301"/>
    <mergeCell ref="FD301:FE301"/>
    <mergeCell ref="DV302:DW302"/>
    <mergeCell ref="DX302:DY302"/>
    <mergeCell ref="DZ302:EA302"/>
    <mergeCell ref="EB302:EC302"/>
    <mergeCell ref="ED302:EE302"/>
    <mergeCell ref="EF302:EG302"/>
    <mergeCell ref="ET302:EU302"/>
    <mergeCell ref="EV302:EW302"/>
    <mergeCell ref="EX302:EY302"/>
    <mergeCell ref="EZ302:FA302"/>
    <mergeCell ref="FB302:FC302"/>
    <mergeCell ref="FD302:FE302"/>
    <mergeCell ref="DV298:DW298"/>
    <mergeCell ref="DX298:DY298"/>
    <mergeCell ref="DZ298:EA298"/>
    <mergeCell ref="EB298:EC298"/>
    <mergeCell ref="ED298:EE298"/>
    <mergeCell ref="EF298:EG298"/>
    <mergeCell ref="ET298:EU298"/>
    <mergeCell ref="EV298:EW298"/>
    <mergeCell ref="EX298:EY298"/>
    <mergeCell ref="EZ298:FA298"/>
    <mergeCell ref="FB298:FC298"/>
    <mergeCell ref="FD298:FE298"/>
    <mergeCell ref="DV300:DW300"/>
    <mergeCell ref="DX300:DY300"/>
    <mergeCell ref="DZ300:EA300"/>
    <mergeCell ref="EB300:EC300"/>
    <mergeCell ref="ED300:EE300"/>
    <mergeCell ref="EF300:EG300"/>
    <mergeCell ref="ET300:EU300"/>
    <mergeCell ref="EV300:EW300"/>
    <mergeCell ref="EX300:EY300"/>
    <mergeCell ref="EZ300:FA300"/>
    <mergeCell ref="FB300:FC300"/>
    <mergeCell ref="FD300:FE300"/>
    <mergeCell ref="DV306:DW306"/>
    <mergeCell ref="DX306:DY306"/>
    <mergeCell ref="DZ306:EA306"/>
    <mergeCell ref="EB306:EC306"/>
    <mergeCell ref="ED306:EE306"/>
    <mergeCell ref="EF306:EG306"/>
    <mergeCell ref="ET306:EU306"/>
    <mergeCell ref="EV306:EW306"/>
    <mergeCell ref="EX306:EY306"/>
    <mergeCell ref="EZ306:FA306"/>
    <mergeCell ref="FB306:FC306"/>
    <mergeCell ref="FD306:FE306"/>
    <mergeCell ref="DV307:DW307"/>
    <mergeCell ref="DX307:DY307"/>
    <mergeCell ref="DZ307:EA307"/>
    <mergeCell ref="EB307:EC307"/>
    <mergeCell ref="ED307:EE307"/>
    <mergeCell ref="EF307:EG307"/>
    <mergeCell ref="ET307:EU307"/>
    <mergeCell ref="EV307:EW307"/>
    <mergeCell ref="EX307:EY307"/>
    <mergeCell ref="EZ307:FA307"/>
    <mergeCell ref="FB307:FC307"/>
    <mergeCell ref="FD307:FE307"/>
    <mergeCell ref="DV303:DW303"/>
    <mergeCell ref="DX303:DY303"/>
    <mergeCell ref="DZ303:EA303"/>
    <mergeCell ref="EB303:EC303"/>
    <mergeCell ref="ED303:EE303"/>
    <mergeCell ref="EF303:EG303"/>
    <mergeCell ref="ET303:EU303"/>
    <mergeCell ref="EV303:EW303"/>
    <mergeCell ref="EX303:EY303"/>
    <mergeCell ref="EZ303:FA303"/>
    <mergeCell ref="FB303:FC303"/>
    <mergeCell ref="FD303:FE303"/>
    <mergeCell ref="DV305:DW305"/>
    <mergeCell ref="DX305:DY305"/>
    <mergeCell ref="DZ305:EA305"/>
    <mergeCell ref="EB305:EC305"/>
    <mergeCell ref="ED305:EE305"/>
    <mergeCell ref="EF305:EG305"/>
    <mergeCell ref="ET305:EU305"/>
    <mergeCell ref="EV305:EW305"/>
    <mergeCell ref="EX305:EY305"/>
    <mergeCell ref="EZ305:FA305"/>
    <mergeCell ref="FB305:FC305"/>
    <mergeCell ref="FD305:FE305"/>
    <mergeCell ref="DX311:DY311"/>
    <mergeCell ref="DZ311:EA311"/>
    <mergeCell ref="EB311:EC311"/>
    <mergeCell ref="ED311:EE311"/>
    <mergeCell ref="EF311:EG311"/>
    <mergeCell ref="ET311:EU311"/>
    <mergeCell ref="EV311:EW311"/>
    <mergeCell ref="EX311:EY311"/>
    <mergeCell ref="EZ311:FA311"/>
    <mergeCell ref="FB311:FC311"/>
    <mergeCell ref="FD311:FE311"/>
    <mergeCell ref="DV312:DW312"/>
    <mergeCell ref="DX312:DY312"/>
    <mergeCell ref="DZ312:EA312"/>
    <mergeCell ref="EB312:EC312"/>
    <mergeCell ref="ED312:EE312"/>
    <mergeCell ref="EF312:EG312"/>
    <mergeCell ref="ET312:EU312"/>
    <mergeCell ref="EV312:EW312"/>
    <mergeCell ref="EX312:EY312"/>
    <mergeCell ref="EZ312:FA312"/>
    <mergeCell ref="FB312:FC312"/>
    <mergeCell ref="FD312:FE312"/>
    <mergeCell ref="DV308:DW308"/>
    <mergeCell ref="DX308:DY308"/>
    <mergeCell ref="DZ308:EA308"/>
    <mergeCell ref="EB308:EC308"/>
    <mergeCell ref="ED308:EE308"/>
    <mergeCell ref="EF308:EG308"/>
    <mergeCell ref="ET308:EU308"/>
    <mergeCell ref="EV308:EW308"/>
    <mergeCell ref="EX308:EY308"/>
    <mergeCell ref="EZ308:FA308"/>
    <mergeCell ref="FB308:FC308"/>
    <mergeCell ref="FD308:FE308"/>
    <mergeCell ref="DV310:DW310"/>
    <mergeCell ref="DX310:DY310"/>
    <mergeCell ref="DZ310:EA310"/>
    <mergeCell ref="EB310:EC310"/>
    <mergeCell ref="ED310:EE310"/>
    <mergeCell ref="EF310:EG310"/>
    <mergeCell ref="ET310:EU310"/>
    <mergeCell ref="EV310:EW310"/>
    <mergeCell ref="EX310:EY310"/>
    <mergeCell ref="EZ310:FA310"/>
    <mergeCell ref="FB310:FC310"/>
    <mergeCell ref="FD310:FE310"/>
    <mergeCell ref="DV322:DW322"/>
    <mergeCell ref="DX322:DY322"/>
    <mergeCell ref="DZ322:EA322"/>
    <mergeCell ref="EB322:EC322"/>
    <mergeCell ref="ED322:EE322"/>
    <mergeCell ref="EF322:EG322"/>
    <mergeCell ref="ET322:EU322"/>
    <mergeCell ref="EV322:EW322"/>
    <mergeCell ref="EX322:EY322"/>
    <mergeCell ref="EZ322:FA322"/>
    <mergeCell ref="FB322:FC322"/>
    <mergeCell ref="FD322:FE322"/>
    <mergeCell ref="DV318:DW318"/>
    <mergeCell ref="DX318:DY318"/>
    <mergeCell ref="DZ318:EA318"/>
    <mergeCell ref="EB318:EC318"/>
    <mergeCell ref="ED318:EE318"/>
    <mergeCell ref="EF318:EG318"/>
    <mergeCell ref="ET318:EU318"/>
    <mergeCell ref="EV318:EW318"/>
    <mergeCell ref="EX318:EY318"/>
    <mergeCell ref="EZ318:FA318"/>
    <mergeCell ref="FB318:FC318"/>
    <mergeCell ref="FD318:FE318"/>
    <mergeCell ref="DV320:DW320"/>
    <mergeCell ref="DX320:DY320"/>
    <mergeCell ref="DZ320:EA320"/>
    <mergeCell ref="EB320:EC320"/>
    <mergeCell ref="ED320:EE320"/>
    <mergeCell ref="EF320:EG320"/>
    <mergeCell ref="ET320:EU320"/>
    <mergeCell ref="EV320:EW320"/>
    <mergeCell ref="EX320:EY320"/>
    <mergeCell ref="EZ320:FA320"/>
    <mergeCell ref="FB320:FC320"/>
    <mergeCell ref="FD320:FE320"/>
    <mergeCell ref="DV1:HU1"/>
    <mergeCell ref="GI5:HR5"/>
    <mergeCell ref="CP4:CS4"/>
    <mergeCell ref="DV321:DW321"/>
    <mergeCell ref="DX321:DY321"/>
    <mergeCell ref="DZ321:EA321"/>
    <mergeCell ref="EB321:EC321"/>
    <mergeCell ref="ED321:EE321"/>
    <mergeCell ref="EF321:EG321"/>
    <mergeCell ref="ET321:EU321"/>
    <mergeCell ref="EV321:EW321"/>
    <mergeCell ref="EX321:EY321"/>
    <mergeCell ref="EZ321:FA321"/>
    <mergeCell ref="FB321:FC321"/>
    <mergeCell ref="FD321:FE321"/>
    <mergeCell ref="DV316:DW316"/>
    <mergeCell ref="DX316:DY316"/>
    <mergeCell ref="DZ316:EA316"/>
    <mergeCell ref="EB316:EC316"/>
    <mergeCell ref="ED316:EE316"/>
    <mergeCell ref="EF316:EG316"/>
    <mergeCell ref="ET316:EU316"/>
    <mergeCell ref="EV316:EW316"/>
    <mergeCell ref="EX316:EY316"/>
    <mergeCell ref="EZ316:FA316"/>
    <mergeCell ref="FB316:FC316"/>
    <mergeCell ref="FD316:FE316"/>
    <mergeCell ref="DV317:DW317"/>
    <mergeCell ref="DX317:DY317"/>
    <mergeCell ref="DZ317:EA317"/>
    <mergeCell ref="EB317:EC317"/>
    <mergeCell ref="ED317:EE317"/>
    <mergeCell ref="EF317:EG317"/>
    <mergeCell ref="ET317:EU317"/>
    <mergeCell ref="EV317:EW317"/>
    <mergeCell ref="EX317:EY317"/>
    <mergeCell ref="EZ317:FA317"/>
    <mergeCell ref="FB317:FC317"/>
    <mergeCell ref="FD317:FE317"/>
    <mergeCell ref="DV313:DW313"/>
    <mergeCell ref="DX313:DY313"/>
    <mergeCell ref="DZ313:EA313"/>
    <mergeCell ref="EB313:EC313"/>
    <mergeCell ref="ED313:EE313"/>
    <mergeCell ref="EF313:EG313"/>
    <mergeCell ref="ET313:EU313"/>
    <mergeCell ref="EV313:EW313"/>
    <mergeCell ref="EX313:EY313"/>
    <mergeCell ref="EZ313:FA313"/>
    <mergeCell ref="FB313:FC313"/>
    <mergeCell ref="FD313:FE313"/>
    <mergeCell ref="DV315:DW315"/>
    <mergeCell ref="DX315:DY315"/>
    <mergeCell ref="DZ315:EA315"/>
    <mergeCell ref="EB315:EC315"/>
    <mergeCell ref="ED315:EE315"/>
    <mergeCell ref="EF315:EG315"/>
    <mergeCell ref="ET315:EU315"/>
    <mergeCell ref="EV315:EW315"/>
    <mergeCell ref="EX315:EY315"/>
    <mergeCell ref="EZ315:FA315"/>
    <mergeCell ref="FB315:FC315"/>
    <mergeCell ref="FD315:FE315"/>
    <mergeCell ref="DV311:DW311"/>
    <mergeCell ref="FZ17:GA17"/>
    <mergeCell ref="GB17:GC17"/>
    <mergeCell ref="FR18:FS18"/>
    <mergeCell ref="FT18:FU18"/>
    <mergeCell ref="FV18:FW18"/>
    <mergeCell ref="FX18:FY18"/>
    <mergeCell ref="FZ18:GA18"/>
    <mergeCell ref="GB18:GC18"/>
    <mergeCell ref="FR10:FS10"/>
    <mergeCell ref="FT10:FU10"/>
    <mergeCell ref="FV10:FW10"/>
    <mergeCell ref="FX10:FY10"/>
    <mergeCell ref="FZ10:GA10"/>
    <mergeCell ref="GB10:GC10"/>
    <mergeCell ref="FR12:FS12"/>
    <mergeCell ref="FT12:FU12"/>
    <mergeCell ref="FV12:FW12"/>
    <mergeCell ref="FX12:FY12"/>
    <mergeCell ref="FZ12:GA12"/>
    <mergeCell ref="GB12:GC12"/>
    <mergeCell ref="FR13:FS13"/>
    <mergeCell ref="FT13:FU13"/>
    <mergeCell ref="FV13:FW13"/>
    <mergeCell ref="FX13:FY13"/>
    <mergeCell ref="FZ13:GA13"/>
    <mergeCell ref="GB13:GC13"/>
    <mergeCell ref="FR7:FS7"/>
    <mergeCell ref="FT7:FU7"/>
    <mergeCell ref="FV7:FW7"/>
    <mergeCell ref="FX7:FY7"/>
    <mergeCell ref="FZ7:GA7"/>
    <mergeCell ref="GB7:GC7"/>
    <mergeCell ref="FR8:FS8"/>
    <mergeCell ref="FT8:FU8"/>
    <mergeCell ref="FV8:FW8"/>
    <mergeCell ref="FX8:FY8"/>
    <mergeCell ref="FZ8:GA8"/>
    <mergeCell ref="GB8:GC8"/>
    <mergeCell ref="FR9:FS9"/>
    <mergeCell ref="FT9:FU9"/>
    <mergeCell ref="FV9:FW9"/>
    <mergeCell ref="FX9:FY9"/>
    <mergeCell ref="FZ9:GA9"/>
    <mergeCell ref="GB9:GC9"/>
    <mergeCell ref="FR33:FS33"/>
    <mergeCell ref="FT33:FU33"/>
    <mergeCell ref="FV33:FW33"/>
    <mergeCell ref="FX33:FY33"/>
    <mergeCell ref="FZ33:GA33"/>
    <mergeCell ref="GB33:GC33"/>
    <mergeCell ref="FR27:FS27"/>
    <mergeCell ref="FT27:FU27"/>
    <mergeCell ref="FV27:FW27"/>
    <mergeCell ref="FX27:FY27"/>
    <mergeCell ref="FZ27:GA27"/>
    <mergeCell ref="GB27:GC27"/>
    <mergeCell ref="FR28:FS28"/>
    <mergeCell ref="FT28:FU28"/>
    <mergeCell ref="FV28:FW28"/>
    <mergeCell ref="FX28:FY28"/>
    <mergeCell ref="FZ28:GA28"/>
    <mergeCell ref="GB28:GC28"/>
    <mergeCell ref="FR29:FS29"/>
    <mergeCell ref="FT29:FU29"/>
    <mergeCell ref="FV29:FW29"/>
    <mergeCell ref="FX29:FY29"/>
    <mergeCell ref="FZ29:GA29"/>
    <mergeCell ref="GB29:GC29"/>
    <mergeCell ref="FR23:FS23"/>
    <mergeCell ref="FT23:FU23"/>
    <mergeCell ref="FV23:FW23"/>
    <mergeCell ref="FX23:FY23"/>
    <mergeCell ref="FZ23:GA23"/>
    <mergeCell ref="GB23:GC23"/>
    <mergeCell ref="FR24:FS24"/>
    <mergeCell ref="FT24:FU24"/>
    <mergeCell ref="FV24:FW24"/>
    <mergeCell ref="FX24:FY24"/>
    <mergeCell ref="FZ24:GA24"/>
    <mergeCell ref="GB24:GC24"/>
    <mergeCell ref="FR25:FS25"/>
    <mergeCell ref="FT25:FU25"/>
    <mergeCell ref="FV25:FW25"/>
    <mergeCell ref="FX25:FY25"/>
    <mergeCell ref="FZ25:GA25"/>
    <mergeCell ref="GB25:GC25"/>
    <mergeCell ref="FR41:FS41"/>
    <mergeCell ref="FT41:FU41"/>
    <mergeCell ref="FV41:FW41"/>
    <mergeCell ref="FX41:FY41"/>
    <mergeCell ref="FZ41:GA41"/>
    <mergeCell ref="GB41:GC41"/>
    <mergeCell ref="FR42:FS42"/>
    <mergeCell ref="FT42:FU42"/>
    <mergeCell ref="FV42:FW42"/>
    <mergeCell ref="FX42:FY42"/>
    <mergeCell ref="FZ42:GA42"/>
    <mergeCell ref="GB42:GC42"/>
    <mergeCell ref="FR44:FS44"/>
    <mergeCell ref="FT44:FU44"/>
    <mergeCell ref="FV44:FW44"/>
    <mergeCell ref="FX44:FY44"/>
    <mergeCell ref="FZ44:GA44"/>
    <mergeCell ref="GB44:GC44"/>
    <mergeCell ref="FR34:FS34"/>
    <mergeCell ref="FT34:FU34"/>
    <mergeCell ref="FV34:FW34"/>
    <mergeCell ref="FX34:FY34"/>
    <mergeCell ref="FZ34:GA34"/>
    <mergeCell ref="GB34:GC34"/>
    <mergeCell ref="FR39:FS39"/>
    <mergeCell ref="FT39:FU39"/>
    <mergeCell ref="FV39:FW39"/>
    <mergeCell ref="FX39:FY39"/>
    <mergeCell ref="FZ39:GA39"/>
    <mergeCell ref="GB39:GC39"/>
    <mergeCell ref="FR40:FS40"/>
    <mergeCell ref="FT40:FU40"/>
    <mergeCell ref="FV40:FW40"/>
    <mergeCell ref="FX40:FY40"/>
    <mergeCell ref="FZ40:GA40"/>
    <mergeCell ref="GB40:GC40"/>
    <mergeCell ref="FR49:FS49"/>
    <mergeCell ref="FT49:FU49"/>
    <mergeCell ref="FV49:FW49"/>
    <mergeCell ref="FX49:FY49"/>
    <mergeCell ref="FZ49:GA49"/>
    <mergeCell ref="GB49:GC49"/>
    <mergeCell ref="FR50:FS50"/>
    <mergeCell ref="FT50:FU50"/>
    <mergeCell ref="FV50:FW50"/>
    <mergeCell ref="FX50:FY50"/>
    <mergeCell ref="FZ50:GA50"/>
    <mergeCell ref="GB50:GC50"/>
    <mergeCell ref="FR51:FS51"/>
    <mergeCell ref="FT51:FU51"/>
    <mergeCell ref="FV51:FW51"/>
    <mergeCell ref="FX51:FY51"/>
    <mergeCell ref="FZ51:GA51"/>
    <mergeCell ref="GB51:GC51"/>
    <mergeCell ref="FR45:FS45"/>
    <mergeCell ref="FT45:FU45"/>
    <mergeCell ref="FV45:FW45"/>
    <mergeCell ref="FX45:FY45"/>
    <mergeCell ref="FZ45:GA45"/>
    <mergeCell ref="GB45:GC45"/>
    <mergeCell ref="FR46:FS46"/>
    <mergeCell ref="FT46:FU46"/>
    <mergeCell ref="FV46:FW46"/>
    <mergeCell ref="FX46:FY46"/>
    <mergeCell ref="FZ46:GA46"/>
    <mergeCell ref="GB46:GC46"/>
    <mergeCell ref="FR47:FS47"/>
    <mergeCell ref="FT47:FU47"/>
    <mergeCell ref="FV47:FW47"/>
    <mergeCell ref="FX47:FY47"/>
    <mergeCell ref="FZ47:GA47"/>
    <mergeCell ref="GB47:GC47"/>
    <mergeCell ref="FR56:FS56"/>
    <mergeCell ref="FT56:FU56"/>
    <mergeCell ref="FV56:FW56"/>
    <mergeCell ref="FX56:FY56"/>
    <mergeCell ref="FZ56:GA56"/>
    <mergeCell ref="GB56:GC56"/>
    <mergeCell ref="FR57:FS57"/>
    <mergeCell ref="FT57:FU57"/>
    <mergeCell ref="FV57:FW57"/>
    <mergeCell ref="FX57:FY57"/>
    <mergeCell ref="FZ57:GA57"/>
    <mergeCell ref="GB57:GC57"/>
    <mergeCell ref="FR59:FS59"/>
    <mergeCell ref="FT59:FU59"/>
    <mergeCell ref="FV59:FW59"/>
    <mergeCell ref="FX59:FY59"/>
    <mergeCell ref="FZ59:GA59"/>
    <mergeCell ref="GB59:GC59"/>
    <mergeCell ref="FR52:FS52"/>
    <mergeCell ref="FT52:FU52"/>
    <mergeCell ref="FV52:FW52"/>
    <mergeCell ref="FX52:FY52"/>
    <mergeCell ref="FZ52:GA52"/>
    <mergeCell ref="GB52:GC52"/>
    <mergeCell ref="FR54:FS54"/>
    <mergeCell ref="FT54:FU54"/>
    <mergeCell ref="FV54:FW54"/>
    <mergeCell ref="FX54:FY54"/>
    <mergeCell ref="FZ54:GA54"/>
    <mergeCell ref="GB54:GC54"/>
    <mergeCell ref="FR55:FS55"/>
    <mergeCell ref="FT55:FU55"/>
    <mergeCell ref="FV55:FW55"/>
    <mergeCell ref="FX55:FY55"/>
    <mergeCell ref="FZ55:GA55"/>
    <mergeCell ref="GB55:GC55"/>
    <mergeCell ref="FR64:FS64"/>
    <mergeCell ref="FT64:FU64"/>
    <mergeCell ref="FV64:FW64"/>
    <mergeCell ref="FX64:FY64"/>
    <mergeCell ref="FZ64:GA64"/>
    <mergeCell ref="GB64:GC64"/>
    <mergeCell ref="FR65:FS65"/>
    <mergeCell ref="FT65:FU65"/>
    <mergeCell ref="FV65:FW65"/>
    <mergeCell ref="FX65:FY65"/>
    <mergeCell ref="FZ65:GA65"/>
    <mergeCell ref="GB65:GC65"/>
    <mergeCell ref="FR66:FS66"/>
    <mergeCell ref="FT66:FU66"/>
    <mergeCell ref="FV66:FW66"/>
    <mergeCell ref="FX66:FY66"/>
    <mergeCell ref="FZ66:GA66"/>
    <mergeCell ref="GB66:GC66"/>
    <mergeCell ref="FR60:FS60"/>
    <mergeCell ref="FT60:FU60"/>
    <mergeCell ref="FV60:FW60"/>
    <mergeCell ref="FX60:FY60"/>
    <mergeCell ref="FZ60:GA60"/>
    <mergeCell ref="GB60:GC60"/>
    <mergeCell ref="FR61:FS61"/>
    <mergeCell ref="FT61:FU61"/>
    <mergeCell ref="FV61:FW61"/>
    <mergeCell ref="FX61:FY61"/>
    <mergeCell ref="FZ61:GA61"/>
    <mergeCell ref="GB61:GC61"/>
    <mergeCell ref="FR62:FS62"/>
    <mergeCell ref="FT62:FU62"/>
    <mergeCell ref="FV62:FW62"/>
    <mergeCell ref="FX62:FY62"/>
    <mergeCell ref="FZ62:GA62"/>
    <mergeCell ref="GB62:GC62"/>
    <mergeCell ref="FR74:FS74"/>
    <mergeCell ref="FT74:FU74"/>
    <mergeCell ref="FV74:FW74"/>
    <mergeCell ref="FX74:FY74"/>
    <mergeCell ref="FZ74:GA74"/>
    <mergeCell ref="GB74:GC74"/>
    <mergeCell ref="FR76:FS76"/>
    <mergeCell ref="FT76:FU76"/>
    <mergeCell ref="FV76:FW76"/>
    <mergeCell ref="FX76:FY76"/>
    <mergeCell ref="FZ76:GA76"/>
    <mergeCell ref="GB76:GC76"/>
    <mergeCell ref="FR77:FS77"/>
    <mergeCell ref="FT77:FU77"/>
    <mergeCell ref="FV77:FW77"/>
    <mergeCell ref="FX77:FY77"/>
    <mergeCell ref="FZ77:GA77"/>
    <mergeCell ref="GB77:GC77"/>
    <mergeCell ref="FR71:FS71"/>
    <mergeCell ref="FT71:FU71"/>
    <mergeCell ref="FV71:FW71"/>
    <mergeCell ref="FX71:FY71"/>
    <mergeCell ref="FZ71:GA71"/>
    <mergeCell ref="GB71:GC71"/>
    <mergeCell ref="FR72:FS72"/>
    <mergeCell ref="FT72:FU72"/>
    <mergeCell ref="FV72:FW72"/>
    <mergeCell ref="FX72:FY72"/>
    <mergeCell ref="FZ72:GA72"/>
    <mergeCell ref="GB72:GC72"/>
    <mergeCell ref="FR73:FS73"/>
    <mergeCell ref="FT73:FU73"/>
    <mergeCell ref="FV73:FW73"/>
    <mergeCell ref="FX73:FY73"/>
    <mergeCell ref="FZ73:GA73"/>
    <mergeCell ref="GB73:GC73"/>
    <mergeCell ref="FR82:FS82"/>
    <mergeCell ref="FT82:FU82"/>
    <mergeCell ref="FV82:FW82"/>
    <mergeCell ref="FX82:FY82"/>
    <mergeCell ref="FZ82:GA82"/>
    <mergeCell ref="GB82:GC82"/>
    <mergeCell ref="FR83:FS83"/>
    <mergeCell ref="FT83:FU83"/>
    <mergeCell ref="FV83:FW83"/>
    <mergeCell ref="FX83:FY83"/>
    <mergeCell ref="FZ83:GA83"/>
    <mergeCell ref="GB83:GC83"/>
    <mergeCell ref="FR84:FS84"/>
    <mergeCell ref="FT84:FU84"/>
    <mergeCell ref="FV84:FW84"/>
    <mergeCell ref="FX84:FY84"/>
    <mergeCell ref="FZ84:GA84"/>
    <mergeCell ref="GB84:GC84"/>
    <mergeCell ref="FR78:FS78"/>
    <mergeCell ref="FT78:FU78"/>
    <mergeCell ref="FV78:FW78"/>
    <mergeCell ref="FX78:FY78"/>
    <mergeCell ref="FZ78:GA78"/>
    <mergeCell ref="GB78:GC78"/>
    <mergeCell ref="FR79:FS79"/>
    <mergeCell ref="FT79:FU79"/>
    <mergeCell ref="FV79:FW79"/>
    <mergeCell ref="FX79:FY79"/>
    <mergeCell ref="FZ79:GA79"/>
    <mergeCell ref="GB79:GC79"/>
    <mergeCell ref="FR81:FS81"/>
    <mergeCell ref="FT81:FU81"/>
    <mergeCell ref="FV81:FW81"/>
    <mergeCell ref="FX81:FY81"/>
    <mergeCell ref="FZ81:GA81"/>
    <mergeCell ref="GB81:GC81"/>
    <mergeCell ref="FR89:FS89"/>
    <mergeCell ref="FT89:FU89"/>
    <mergeCell ref="FV89:FW89"/>
    <mergeCell ref="FX89:FY89"/>
    <mergeCell ref="FZ89:GA89"/>
    <mergeCell ref="GB89:GC89"/>
    <mergeCell ref="FR91:FS91"/>
    <mergeCell ref="FT91:FU91"/>
    <mergeCell ref="FV91:FW91"/>
    <mergeCell ref="FX91:FY91"/>
    <mergeCell ref="FZ91:GA91"/>
    <mergeCell ref="GB91:GC91"/>
    <mergeCell ref="FR92:FS92"/>
    <mergeCell ref="FT92:FU92"/>
    <mergeCell ref="FV92:FW92"/>
    <mergeCell ref="FX92:FY92"/>
    <mergeCell ref="FZ92:GA92"/>
    <mergeCell ref="GB92:GC92"/>
    <mergeCell ref="FR86:FS86"/>
    <mergeCell ref="FT86:FU86"/>
    <mergeCell ref="FV86:FW86"/>
    <mergeCell ref="FX86:FY86"/>
    <mergeCell ref="FZ86:GA86"/>
    <mergeCell ref="GB86:GC86"/>
    <mergeCell ref="FR87:FS87"/>
    <mergeCell ref="FT87:FU87"/>
    <mergeCell ref="FV87:FW87"/>
    <mergeCell ref="FX87:FY87"/>
    <mergeCell ref="FZ87:GA87"/>
    <mergeCell ref="GB87:GC87"/>
    <mergeCell ref="FR88:FS88"/>
    <mergeCell ref="FT88:FU88"/>
    <mergeCell ref="FV88:FW88"/>
    <mergeCell ref="FX88:FY88"/>
    <mergeCell ref="FZ88:GA88"/>
    <mergeCell ref="GB88:GC88"/>
    <mergeCell ref="FR97:FS97"/>
    <mergeCell ref="FT97:FU97"/>
    <mergeCell ref="FV97:FW97"/>
    <mergeCell ref="FX97:FY97"/>
    <mergeCell ref="FZ97:GA97"/>
    <mergeCell ref="GB97:GC97"/>
    <mergeCell ref="FR98:FS98"/>
    <mergeCell ref="FT98:FU98"/>
    <mergeCell ref="FV98:FW98"/>
    <mergeCell ref="FX98:FY98"/>
    <mergeCell ref="FZ98:GA98"/>
    <mergeCell ref="GB98:GC98"/>
    <mergeCell ref="FR103:FS103"/>
    <mergeCell ref="FT103:FU103"/>
    <mergeCell ref="FV103:FW103"/>
    <mergeCell ref="FX103:FY103"/>
    <mergeCell ref="FZ103:GA103"/>
    <mergeCell ref="GB103:GC103"/>
    <mergeCell ref="FR93:FS93"/>
    <mergeCell ref="FT93:FU93"/>
    <mergeCell ref="FV93:FW93"/>
    <mergeCell ref="FX93:FY93"/>
    <mergeCell ref="FZ93:GA93"/>
    <mergeCell ref="GB93:GC93"/>
    <mergeCell ref="FR94:FS94"/>
    <mergeCell ref="FT94:FU94"/>
    <mergeCell ref="FV94:FW94"/>
    <mergeCell ref="FX94:FY94"/>
    <mergeCell ref="FZ94:GA94"/>
    <mergeCell ref="GB94:GC94"/>
    <mergeCell ref="FR96:FS96"/>
    <mergeCell ref="FT96:FU96"/>
    <mergeCell ref="FV96:FW96"/>
    <mergeCell ref="FX96:FY96"/>
    <mergeCell ref="FZ96:GA96"/>
    <mergeCell ref="GB96:GC96"/>
    <mergeCell ref="FR108:FS108"/>
    <mergeCell ref="FT108:FU108"/>
    <mergeCell ref="FV108:FW108"/>
    <mergeCell ref="FX108:FY108"/>
    <mergeCell ref="FZ108:GA108"/>
    <mergeCell ref="GB108:GC108"/>
    <mergeCell ref="FR109:FS109"/>
    <mergeCell ref="FT109:FU109"/>
    <mergeCell ref="FV109:FW109"/>
    <mergeCell ref="FX109:FY109"/>
    <mergeCell ref="FZ109:GA109"/>
    <mergeCell ref="GB109:GC109"/>
    <mergeCell ref="FR110:FS110"/>
    <mergeCell ref="FT110:FU110"/>
    <mergeCell ref="FV110:FW110"/>
    <mergeCell ref="FX110:FY110"/>
    <mergeCell ref="FZ110:GA110"/>
    <mergeCell ref="GB110:GC110"/>
    <mergeCell ref="FR104:FS104"/>
    <mergeCell ref="FT104:FU104"/>
    <mergeCell ref="FV104:FW104"/>
    <mergeCell ref="FX104:FY104"/>
    <mergeCell ref="FZ104:GA104"/>
    <mergeCell ref="GB104:GC104"/>
    <mergeCell ref="FR105:FS105"/>
    <mergeCell ref="FT105:FU105"/>
    <mergeCell ref="FV105:FW105"/>
    <mergeCell ref="FX105:FY105"/>
    <mergeCell ref="FZ105:GA105"/>
    <mergeCell ref="GB105:GC105"/>
    <mergeCell ref="FR106:FS106"/>
    <mergeCell ref="FT106:FU106"/>
    <mergeCell ref="FV106:FW106"/>
    <mergeCell ref="FX106:FY106"/>
    <mergeCell ref="FZ106:GA106"/>
    <mergeCell ref="GB106:GC106"/>
    <mergeCell ref="FR115:FS115"/>
    <mergeCell ref="FT115:FU115"/>
    <mergeCell ref="FV115:FW115"/>
    <mergeCell ref="FX115:FY115"/>
    <mergeCell ref="FZ115:GA115"/>
    <mergeCell ref="GB115:GC115"/>
    <mergeCell ref="FR116:FS116"/>
    <mergeCell ref="FT116:FU116"/>
    <mergeCell ref="FV116:FW116"/>
    <mergeCell ref="FX116:FY116"/>
    <mergeCell ref="FZ116:GA116"/>
    <mergeCell ref="GB116:GC116"/>
    <mergeCell ref="FR118:FS118"/>
    <mergeCell ref="FT118:FU118"/>
    <mergeCell ref="FV118:FW118"/>
    <mergeCell ref="FX118:FY118"/>
    <mergeCell ref="FZ118:GA118"/>
    <mergeCell ref="GB118:GC118"/>
    <mergeCell ref="FR111:FS111"/>
    <mergeCell ref="FT111:FU111"/>
    <mergeCell ref="FV111:FW111"/>
    <mergeCell ref="FX111:FY111"/>
    <mergeCell ref="FZ111:GA111"/>
    <mergeCell ref="GB111:GC111"/>
    <mergeCell ref="FR113:FS113"/>
    <mergeCell ref="FT113:FU113"/>
    <mergeCell ref="FV113:FW113"/>
    <mergeCell ref="FX113:FY113"/>
    <mergeCell ref="FZ113:GA113"/>
    <mergeCell ref="GB113:GC113"/>
    <mergeCell ref="FR114:FS114"/>
    <mergeCell ref="FT114:FU114"/>
    <mergeCell ref="FV114:FW114"/>
    <mergeCell ref="FX114:FY114"/>
    <mergeCell ref="FZ114:GA114"/>
    <mergeCell ref="GB114:GC114"/>
    <mergeCell ref="FR123:FS123"/>
    <mergeCell ref="FT123:FU123"/>
    <mergeCell ref="FV123:FW123"/>
    <mergeCell ref="FX123:FY123"/>
    <mergeCell ref="FZ123:GA123"/>
    <mergeCell ref="GB123:GC123"/>
    <mergeCell ref="FR124:FS124"/>
    <mergeCell ref="FT124:FU124"/>
    <mergeCell ref="FV124:FW124"/>
    <mergeCell ref="FX124:FY124"/>
    <mergeCell ref="FZ124:GA124"/>
    <mergeCell ref="GB124:GC124"/>
    <mergeCell ref="FR125:FS125"/>
    <mergeCell ref="FT125:FU125"/>
    <mergeCell ref="FV125:FW125"/>
    <mergeCell ref="FX125:FY125"/>
    <mergeCell ref="FZ125:GA125"/>
    <mergeCell ref="GB125:GC125"/>
    <mergeCell ref="FR119:FS119"/>
    <mergeCell ref="FT119:FU119"/>
    <mergeCell ref="FV119:FW119"/>
    <mergeCell ref="FX119:FY119"/>
    <mergeCell ref="FZ119:GA119"/>
    <mergeCell ref="GB119:GC119"/>
    <mergeCell ref="FR120:FS120"/>
    <mergeCell ref="FT120:FU120"/>
    <mergeCell ref="FV120:FW120"/>
    <mergeCell ref="FX120:FY120"/>
    <mergeCell ref="FZ120:GA120"/>
    <mergeCell ref="GB120:GC120"/>
    <mergeCell ref="FR121:FS121"/>
    <mergeCell ref="FT121:FU121"/>
    <mergeCell ref="FV121:FW121"/>
    <mergeCell ref="FX121:FY121"/>
    <mergeCell ref="FZ121:GA121"/>
    <mergeCell ref="GB121:GC121"/>
    <mergeCell ref="FR130:FS130"/>
    <mergeCell ref="FT130:FU130"/>
    <mergeCell ref="FV130:FW130"/>
    <mergeCell ref="FX130:FY130"/>
    <mergeCell ref="FZ130:GA130"/>
    <mergeCell ref="GB130:GC130"/>
    <mergeCell ref="FR135:FS135"/>
    <mergeCell ref="FT135:FU135"/>
    <mergeCell ref="FV135:FW135"/>
    <mergeCell ref="FX135:FY135"/>
    <mergeCell ref="FZ135:GA135"/>
    <mergeCell ref="GB135:GC135"/>
    <mergeCell ref="FR136:FS136"/>
    <mergeCell ref="FT136:FU136"/>
    <mergeCell ref="FV136:FW136"/>
    <mergeCell ref="FX136:FY136"/>
    <mergeCell ref="FZ136:GA136"/>
    <mergeCell ref="GB136:GC136"/>
    <mergeCell ref="FR126:FS126"/>
    <mergeCell ref="FT126:FU126"/>
    <mergeCell ref="FV126:FW126"/>
    <mergeCell ref="FX126:FY126"/>
    <mergeCell ref="FZ126:GA126"/>
    <mergeCell ref="GB126:GC126"/>
    <mergeCell ref="FR128:FS128"/>
    <mergeCell ref="FT128:FU128"/>
    <mergeCell ref="FV128:FW128"/>
    <mergeCell ref="FX128:FY128"/>
    <mergeCell ref="FZ128:GA128"/>
    <mergeCell ref="GB128:GC128"/>
    <mergeCell ref="FR129:FS129"/>
    <mergeCell ref="FT129:FU129"/>
    <mergeCell ref="FV129:FW129"/>
    <mergeCell ref="FX129:FY129"/>
    <mergeCell ref="FZ129:GA129"/>
    <mergeCell ref="GB129:GC129"/>
    <mergeCell ref="FR141:FS141"/>
    <mergeCell ref="FT141:FU141"/>
    <mergeCell ref="FV141:FW141"/>
    <mergeCell ref="FX141:FY141"/>
    <mergeCell ref="FZ141:GA141"/>
    <mergeCell ref="GB141:GC141"/>
    <mergeCell ref="FR142:FS142"/>
    <mergeCell ref="FT142:FU142"/>
    <mergeCell ref="FV142:FW142"/>
    <mergeCell ref="FX142:FY142"/>
    <mergeCell ref="FZ142:GA142"/>
    <mergeCell ref="GB142:GC142"/>
    <mergeCell ref="FR143:FS143"/>
    <mergeCell ref="FT143:FU143"/>
    <mergeCell ref="FV143:FW143"/>
    <mergeCell ref="FX143:FY143"/>
    <mergeCell ref="FZ143:GA143"/>
    <mergeCell ref="GB143:GC143"/>
    <mergeCell ref="FR137:FS137"/>
    <mergeCell ref="FT137:FU137"/>
    <mergeCell ref="FV137:FW137"/>
    <mergeCell ref="FX137:FY137"/>
    <mergeCell ref="FZ137:GA137"/>
    <mergeCell ref="GB137:GC137"/>
    <mergeCell ref="FR138:FS138"/>
    <mergeCell ref="FT138:FU138"/>
    <mergeCell ref="FV138:FW138"/>
    <mergeCell ref="FX138:FY138"/>
    <mergeCell ref="FZ138:GA138"/>
    <mergeCell ref="GB138:GC138"/>
    <mergeCell ref="FR140:FS140"/>
    <mergeCell ref="FT140:FU140"/>
    <mergeCell ref="FV140:FW140"/>
    <mergeCell ref="FX140:FY140"/>
    <mergeCell ref="FZ140:GA140"/>
    <mergeCell ref="GB140:GC140"/>
    <mergeCell ref="FR148:FS148"/>
    <mergeCell ref="FT148:FU148"/>
    <mergeCell ref="FV148:FW148"/>
    <mergeCell ref="FX148:FY148"/>
    <mergeCell ref="FZ148:GA148"/>
    <mergeCell ref="GB148:GC148"/>
    <mergeCell ref="FR150:FS150"/>
    <mergeCell ref="FT150:FU150"/>
    <mergeCell ref="FV150:FW150"/>
    <mergeCell ref="FX150:FY150"/>
    <mergeCell ref="FZ150:GA150"/>
    <mergeCell ref="GB150:GC150"/>
    <mergeCell ref="FR151:FS151"/>
    <mergeCell ref="FT151:FU151"/>
    <mergeCell ref="FV151:FW151"/>
    <mergeCell ref="FX151:FY151"/>
    <mergeCell ref="FZ151:GA151"/>
    <mergeCell ref="GB151:GC151"/>
    <mergeCell ref="FR145:FS145"/>
    <mergeCell ref="FT145:FU145"/>
    <mergeCell ref="FV145:FW145"/>
    <mergeCell ref="FX145:FY145"/>
    <mergeCell ref="FZ145:GA145"/>
    <mergeCell ref="GB145:GC145"/>
    <mergeCell ref="FR146:FS146"/>
    <mergeCell ref="FT146:FU146"/>
    <mergeCell ref="FV146:FW146"/>
    <mergeCell ref="FX146:FY146"/>
    <mergeCell ref="FZ146:GA146"/>
    <mergeCell ref="GB146:GC146"/>
    <mergeCell ref="FR147:FS147"/>
    <mergeCell ref="FT147:FU147"/>
    <mergeCell ref="FV147:FW147"/>
    <mergeCell ref="FX147:FY147"/>
    <mergeCell ref="FZ147:GA147"/>
    <mergeCell ref="GB147:GC147"/>
    <mergeCell ref="FR156:FS156"/>
    <mergeCell ref="FT156:FU156"/>
    <mergeCell ref="FV156:FW156"/>
    <mergeCell ref="FX156:FY156"/>
    <mergeCell ref="FZ156:GA156"/>
    <mergeCell ref="GB156:GC156"/>
    <mergeCell ref="FR157:FS157"/>
    <mergeCell ref="FT157:FU157"/>
    <mergeCell ref="FV157:FW157"/>
    <mergeCell ref="FX157:FY157"/>
    <mergeCell ref="FZ157:GA157"/>
    <mergeCell ref="GB157:GC157"/>
    <mergeCell ref="FR158:FS158"/>
    <mergeCell ref="FT158:FU158"/>
    <mergeCell ref="FV158:FW158"/>
    <mergeCell ref="FX158:FY158"/>
    <mergeCell ref="FZ158:GA158"/>
    <mergeCell ref="GB158:GC158"/>
    <mergeCell ref="FR152:FS152"/>
    <mergeCell ref="FT152:FU152"/>
    <mergeCell ref="FV152:FW152"/>
    <mergeCell ref="FX152:FY152"/>
    <mergeCell ref="FZ152:GA152"/>
    <mergeCell ref="GB152:GC152"/>
    <mergeCell ref="FR153:FS153"/>
    <mergeCell ref="FT153:FU153"/>
    <mergeCell ref="FV153:FW153"/>
    <mergeCell ref="FX153:FY153"/>
    <mergeCell ref="FZ153:GA153"/>
    <mergeCell ref="GB153:GC153"/>
    <mergeCell ref="FR155:FS155"/>
    <mergeCell ref="FT155:FU155"/>
    <mergeCell ref="FV155:FW155"/>
    <mergeCell ref="FX155:FY155"/>
    <mergeCell ref="FZ155:GA155"/>
    <mergeCell ref="GB155:GC155"/>
    <mergeCell ref="FR167:FS167"/>
    <mergeCell ref="FT167:FU167"/>
    <mergeCell ref="FV167:FW167"/>
    <mergeCell ref="FX167:FY167"/>
    <mergeCell ref="FZ167:GA167"/>
    <mergeCell ref="GB167:GC167"/>
    <mergeCell ref="FR168:FS168"/>
    <mergeCell ref="FT168:FU168"/>
    <mergeCell ref="FV168:FW168"/>
    <mergeCell ref="FX168:FY168"/>
    <mergeCell ref="FZ168:GA168"/>
    <mergeCell ref="GB168:GC168"/>
    <mergeCell ref="FR169:FS169"/>
    <mergeCell ref="FT169:FU169"/>
    <mergeCell ref="FV169:FW169"/>
    <mergeCell ref="FX169:FY169"/>
    <mergeCell ref="FZ169:GA169"/>
    <mergeCell ref="GB169:GC169"/>
    <mergeCell ref="FR160:FS160"/>
    <mergeCell ref="FT160:FU160"/>
    <mergeCell ref="FV160:FW160"/>
    <mergeCell ref="FX160:FY160"/>
    <mergeCell ref="FZ160:GA160"/>
    <mergeCell ref="GB160:GC160"/>
    <mergeCell ref="FR161:FS161"/>
    <mergeCell ref="FT161:FU161"/>
    <mergeCell ref="FV161:FW161"/>
    <mergeCell ref="FX161:FY161"/>
    <mergeCell ref="FZ161:GA161"/>
    <mergeCell ref="GB161:GC161"/>
    <mergeCell ref="FR162:FS162"/>
    <mergeCell ref="FT162:FU162"/>
    <mergeCell ref="FV162:FW162"/>
    <mergeCell ref="FX162:FY162"/>
    <mergeCell ref="FZ162:GA162"/>
    <mergeCell ref="GB162:GC162"/>
    <mergeCell ref="FR174:FS174"/>
    <mergeCell ref="FT174:FU174"/>
    <mergeCell ref="FV174:FW174"/>
    <mergeCell ref="FX174:FY174"/>
    <mergeCell ref="FZ174:GA174"/>
    <mergeCell ref="GB174:GC174"/>
    <mergeCell ref="FR175:FS175"/>
    <mergeCell ref="FT175:FU175"/>
    <mergeCell ref="FV175:FW175"/>
    <mergeCell ref="FX175:FY175"/>
    <mergeCell ref="FZ175:GA175"/>
    <mergeCell ref="GB175:GC175"/>
    <mergeCell ref="FR177:FS177"/>
    <mergeCell ref="FT177:FU177"/>
    <mergeCell ref="FV177:FW177"/>
    <mergeCell ref="FX177:FY177"/>
    <mergeCell ref="FZ177:GA177"/>
    <mergeCell ref="GB177:GC177"/>
    <mergeCell ref="FR170:FS170"/>
    <mergeCell ref="FT170:FU170"/>
    <mergeCell ref="FV170:FW170"/>
    <mergeCell ref="FX170:FY170"/>
    <mergeCell ref="FZ170:GA170"/>
    <mergeCell ref="GB170:GC170"/>
    <mergeCell ref="FR172:FS172"/>
    <mergeCell ref="FT172:FU172"/>
    <mergeCell ref="FV172:FW172"/>
    <mergeCell ref="FX172:FY172"/>
    <mergeCell ref="FZ172:GA172"/>
    <mergeCell ref="GB172:GC172"/>
    <mergeCell ref="FR173:FS173"/>
    <mergeCell ref="FT173:FU173"/>
    <mergeCell ref="FV173:FW173"/>
    <mergeCell ref="FX173:FY173"/>
    <mergeCell ref="FZ173:GA173"/>
    <mergeCell ref="GB173:GC173"/>
    <mergeCell ref="FR182:FS182"/>
    <mergeCell ref="FT182:FU182"/>
    <mergeCell ref="FV182:FW182"/>
    <mergeCell ref="FX182:FY182"/>
    <mergeCell ref="FZ182:GA182"/>
    <mergeCell ref="GB182:GC182"/>
    <mergeCell ref="FR183:FS183"/>
    <mergeCell ref="FT183:FU183"/>
    <mergeCell ref="FV183:FW183"/>
    <mergeCell ref="FX183:FY183"/>
    <mergeCell ref="FZ183:GA183"/>
    <mergeCell ref="GB183:GC183"/>
    <mergeCell ref="FR184:FS184"/>
    <mergeCell ref="FT184:FU184"/>
    <mergeCell ref="FV184:FW184"/>
    <mergeCell ref="FX184:FY184"/>
    <mergeCell ref="FZ184:GA184"/>
    <mergeCell ref="GB184:GC184"/>
    <mergeCell ref="FR178:FS178"/>
    <mergeCell ref="FT178:FU178"/>
    <mergeCell ref="FV178:FW178"/>
    <mergeCell ref="FX178:FY178"/>
    <mergeCell ref="FZ178:GA178"/>
    <mergeCell ref="GB178:GC178"/>
    <mergeCell ref="FR179:FS179"/>
    <mergeCell ref="FT179:FU179"/>
    <mergeCell ref="FV179:FW179"/>
    <mergeCell ref="FX179:FY179"/>
    <mergeCell ref="FZ179:GA179"/>
    <mergeCell ref="GB179:GC179"/>
    <mergeCell ref="FR180:FS180"/>
    <mergeCell ref="FT180:FU180"/>
    <mergeCell ref="FV180:FW180"/>
    <mergeCell ref="FX180:FY180"/>
    <mergeCell ref="FZ180:GA180"/>
    <mergeCell ref="GB180:GC180"/>
    <mergeCell ref="FR189:FS189"/>
    <mergeCell ref="FT189:FU189"/>
    <mergeCell ref="FV189:FW189"/>
    <mergeCell ref="FX189:FY189"/>
    <mergeCell ref="FZ189:GA189"/>
    <mergeCell ref="GB189:GC189"/>
    <mergeCell ref="FR190:FS190"/>
    <mergeCell ref="FT190:FU190"/>
    <mergeCell ref="FV190:FW190"/>
    <mergeCell ref="FX190:FY190"/>
    <mergeCell ref="FZ190:GA190"/>
    <mergeCell ref="GB190:GC190"/>
    <mergeCell ref="FR192:FS192"/>
    <mergeCell ref="FT192:FU192"/>
    <mergeCell ref="FV192:FW192"/>
    <mergeCell ref="FX192:FY192"/>
    <mergeCell ref="FZ192:GA192"/>
    <mergeCell ref="GB192:GC192"/>
    <mergeCell ref="FR185:FS185"/>
    <mergeCell ref="FT185:FU185"/>
    <mergeCell ref="FV185:FW185"/>
    <mergeCell ref="FX185:FY185"/>
    <mergeCell ref="FZ185:GA185"/>
    <mergeCell ref="GB185:GC185"/>
    <mergeCell ref="FR187:FS187"/>
    <mergeCell ref="FT187:FU187"/>
    <mergeCell ref="FV187:FW187"/>
    <mergeCell ref="FX187:FY187"/>
    <mergeCell ref="FZ187:GA187"/>
    <mergeCell ref="GB187:GC187"/>
    <mergeCell ref="FR188:FS188"/>
    <mergeCell ref="FT188:FU188"/>
    <mergeCell ref="FV188:FW188"/>
    <mergeCell ref="FX188:FY188"/>
    <mergeCell ref="FZ188:GA188"/>
    <mergeCell ref="GB188:GC188"/>
    <mergeCell ref="FR200:FS200"/>
    <mergeCell ref="FT200:FU200"/>
    <mergeCell ref="FV200:FW200"/>
    <mergeCell ref="FX200:FY200"/>
    <mergeCell ref="FZ200:GA200"/>
    <mergeCell ref="GB200:GC200"/>
    <mergeCell ref="FR201:FS201"/>
    <mergeCell ref="FT201:FU201"/>
    <mergeCell ref="FV201:FW201"/>
    <mergeCell ref="FX201:FY201"/>
    <mergeCell ref="FZ201:GA201"/>
    <mergeCell ref="GB201:GC201"/>
    <mergeCell ref="FR202:FS202"/>
    <mergeCell ref="FT202:FU202"/>
    <mergeCell ref="FV202:FW202"/>
    <mergeCell ref="FX202:FY202"/>
    <mergeCell ref="FZ202:GA202"/>
    <mergeCell ref="GB202:GC202"/>
    <mergeCell ref="FR193:FS193"/>
    <mergeCell ref="FT193:FU193"/>
    <mergeCell ref="FV193:FW193"/>
    <mergeCell ref="FX193:FY193"/>
    <mergeCell ref="FZ193:GA193"/>
    <mergeCell ref="GB193:GC193"/>
    <mergeCell ref="FR194:FS194"/>
    <mergeCell ref="FT194:FU194"/>
    <mergeCell ref="FV194:FW194"/>
    <mergeCell ref="FX194:FY194"/>
    <mergeCell ref="FZ194:GA194"/>
    <mergeCell ref="GB194:GC194"/>
    <mergeCell ref="FR199:FS199"/>
    <mergeCell ref="FT199:FU199"/>
    <mergeCell ref="FV199:FW199"/>
    <mergeCell ref="FX199:FY199"/>
    <mergeCell ref="FZ199:GA199"/>
    <mergeCell ref="GB199:GC199"/>
    <mergeCell ref="FR207:FS207"/>
    <mergeCell ref="FT207:FU207"/>
    <mergeCell ref="FV207:FW207"/>
    <mergeCell ref="FX207:FY207"/>
    <mergeCell ref="FZ207:GA207"/>
    <mergeCell ref="GB207:GC207"/>
    <mergeCell ref="FR209:FS209"/>
    <mergeCell ref="FT209:FU209"/>
    <mergeCell ref="FV209:FW209"/>
    <mergeCell ref="FX209:FY209"/>
    <mergeCell ref="FZ209:GA209"/>
    <mergeCell ref="GB209:GC209"/>
    <mergeCell ref="FR210:FS210"/>
    <mergeCell ref="FT210:FU210"/>
    <mergeCell ref="FV210:FW210"/>
    <mergeCell ref="FX210:FY210"/>
    <mergeCell ref="FZ210:GA210"/>
    <mergeCell ref="GB210:GC210"/>
    <mergeCell ref="FR204:FS204"/>
    <mergeCell ref="FT204:FU204"/>
    <mergeCell ref="FV204:FW204"/>
    <mergeCell ref="FX204:FY204"/>
    <mergeCell ref="FZ204:GA204"/>
    <mergeCell ref="GB204:GC204"/>
    <mergeCell ref="FR205:FS205"/>
    <mergeCell ref="FT205:FU205"/>
    <mergeCell ref="FV205:FW205"/>
    <mergeCell ref="FX205:FY205"/>
    <mergeCell ref="FZ205:GA205"/>
    <mergeCell ref="GB205:GC205"/>
    <mergeCell ref="FR206:FS206"/>
    <mergeCell ref="FT206:FU206"/>
    <mergeCell ref="FV206:FW206"/>
    <mergeCell ref="FX206:FY206"/>
    <mergeCell ref="FZ206:GA206"/>
    <mergeCell ref="GB206:GC206"/>
    <mergeCell ref="FR215:FS215"/>
    <mergeCell ref="FT215:FU215"/>
    <mergeCell ref="FV215:FW215"/>
    <mergeCell ref="FX215:FY215"/>
    <mergeCell ref="FZ215:GA215"/>
    <mergeCell ref="GB215:GC215"/>
    <mergeCell ref="FR216:FS216"/>
    <mergeCell ref="FT216:FU216"/>
    <mergeCell ref="FV216:FW216"/>
    <mergeCell ref="FX216:FY216"/>
    <mergeCell ref="FZ216:GA216"/>
    <mergeCell ref="GB216:GC216"/>
    <mergeCell ref="FR217:FS217"/>
    <mergeCell ref="FT217:FU217"/>
    <mergeCell ref="FV217:FW217"/>
    <mergeCell ref="FX217:FY217"/>
    <mergeCell ref="FZ217:GA217"/>
    <mergeCell ref="GB217:GC217"/>
    <mergeCell ref="FR211:FS211"/>
    <mergeCell ref="FT211:FU211"/>
    <mergeCell ref="FV211:FW211"/>
    <mergeCell ref="FX211:FY211"/>
    <mergeCell ref="FZ211:GA211"/>
    <mergeCell ref="GB211:GC211"/>
    <mergeCell ref="FR212:FS212"/>
    <mergeCell ref="FT212:FU212"/>
    <mergeCell ref="FV212:FW212"/>
    <mergeCell ref="FX212:FY212"/>
    <mergeCell ref="FZ212:GA212"/>
    <mergeCell ref="GB212:GC212"/>
    <mergeCell ref="FR214:FS214"/>
    <mergeCell ref="FT214:FU214"/>
    <mergeCell ref="FV214:FW214"/>
    <mergeCell ref="FX214:FY214"/>
    <mergeCell ref="FZ214:GA214"/>
    <mergeCell ref="GB214:GC214"/>
    <mergeCell ref="FR222:FS222"/>
    <mergeCell ref="FT222:FU222"/>
    <mergeCell ref="FV222:FW222"/>
    <mergeCell ref="FX222:FY222"/>
    <mergeCell ref="FZ222:GA222"/>
    <mergeCell ref="GB222:GC222"/>
    <mergeCell ref="FR224:FS224"/>
    <mergeCell ref="FT224:FU224"/>
    <mergeCell ref="FV224:FW224"/>
    <mergeCell ref="FX224:FY224"/>
    <mergeCell ref="FZ224:GA224"/>
    <mergeCell ref="GB224:GC224"/>
    <mergeCell ref="FR225:FS225"/>
    <mergeCell ref="FT225:FU225"/>
    <mergeCell ref="FV225:FW225"/>
    <mergeCell ref="FX225:FY225"/>
    <mergeCell ref="FZ225:GA225"/>
    <mergeCell ref="GB225:GC225"/>
    <mergeCell ref="FR219:FS219"/>
    <mergeCell ref="FT219:FU219"/>
    <mergeCell ref="FV219:FW219"/>
    <mergeCell ref="FX219:FY219"/>
    <mergeCell ref="FZ219:GA219"/>
    <mergeCell ref="GB219:GC219"/>
    <mergeCell ref="FR220:FS220"/>
    <mergeCell ref="FT220:FU220"/>
    <mergeCell ref="FV220:FW220"/>
    <mergeCell ref="FX220:FY220"/>
    <mergeCell ref="FZ220:GA220"/>
    <mergeCell ref="GB220:GC220"/>
    <mergeCell ref="FR221:FS221"/>
    <mergeCell ref="FT221:FU221"/>
    <mergeCell ref="FV221:FW221"/>
    <mergeCell ref="FX221:FY221"/>
    <mergeCell ref="FZ221:GA221"/>
    <mergeCell ref="GB221:GC221"/>
    <mergeCell ref="FR233:FS233"/>
    <mergeCell ref="FT233:FU233"/>
    <mergeCell ref="FV233:FW233"/>
    <mergeCell ref="FX233:FY233"/>
    <mergeCell ref="FZ233:GA233"/>
    <mergeCell ref="GB233:GC233"/>
    <mergeCell ref="FR234:FS234"/>
    <mergeCell ref="FT234:FU234"/>
    <mergeCell ref="FV234:FW234"/>
    <mergeCell ref="FX234:FY234"/>
    <mergeCell ref="FZ234:GA234"/>
    <mergeCell ref="GB234:GC234"/>
    <mergeCell ref="FR236:FS236"/>
    <mergeCell ref="FT236:FU236"/>
    <mergeCell ref="FV236:FW236"/>
    <mergeCell ref="FX236:FY236"/>
    <mergeCell ref="FZ236:GA236"/>
    <mergeCell ref="GB236:GC236"/>
    <mergeCell ref="FR226:FS226"/>
    <mergeCell ref="FT226:FU226"/>
    <mergeCell ref="FV226:FW226"/>
    <mergeCell ref="FX226:FY226"/>
    <mergeCell ref="FZ226:GA226"/>
    <mergeCell ref="GB226:GC226"/>
    <mergeCell ref="FR231:FS231"/>
    <mergeCell ref="FT231:FU231"/>
    <mergeCell ref="FV231:FW231"/>
    <mergeCell ref="FX231:FY231"/>
    <mergeCell ref="FZ231:GA231"/>
    <mergeCell ref="GB231:GC231"/>
    <mergeCell ref="FR232:FS232"/>
    <mergeCell ref="FT232:FU232"/>
    <mergeCell ref="FV232:FW232"/>
    <mergeCell ref="FX232:FY232"/>
    <mergeCell ref="FZ232:GA232"/>
    <mergeCell ref="GB232:GC232"/>
    <mergeCell ref="FR241:FS241"/>
    <mergeCell ref="FT241:FU241"/>
    <mergeCell ref="FV241:FW241"/>
    <mergeCell ref="FX241:FY241"/>
    <mergeCell ref="FZ241:GA241"/>
    <mergeCell ref="GB241:GC241"/>
    <mergeCell ref="FR242:FS242"/>
    <mergeCell ref="FT242:FU242"/>
    <mergeCell ref="FV242:FW242"/>
    <mergeCell ref="FX242:FY242"/>
    <mergeCell ref="FZ242:GA242"/>
    <mergeCell ref="GB242:GC242"/>
    <mergeCell ref="FR243:FS243"/>
    <mergeCell ref="FT243:FU243"/>
    <mergeCell ref="FV243:FW243"/>
    <mergeCell ref="FX243:FY243"/>
    <mergeCell ref="FZ243:GA243"/>
    <mergeCell ref="GB243:GC243"/>
    <mergeCell ref="FR237:FS237"/>
    <mergeCell ref="FT237:FU237"/>
    <mergeCell ref="FV237:FW237"/>
    <mergeCell ref="FX237:FY237"/>
    <mergeCell ref="FZ237:GA237"/>
    <mergeCell ref="GB237:GC237"/>
    <mergeCell ref="FR238:FS238"/>
    <mergeCell ref="FT238:FU238"/>
    <mergeCell ref="FV238:FW238"/>
    <mergeCell ref="FX238:FY238"/>
    <mergeCell ref="FZ238:GA238"/>
    <mergeCell ref="GB238:GC238"/>
    <mergeCell ref="FR239:FS239"/>
    <mergeCell ref="FT239:FU239"/>
    <mergeCell ref="FV239:FW239"/>
    <mergeCell ref="FX239:FY239"/>
    <mergeCell ref="FZ239:GA239"/>
    <mergeCell ref="GB239:GC239"/>
    <mergeCell ref="FR248:FS248"/>
    <mergeCell ref="FT248:FU248"/>
    <mergeCell ref="FV248:FW248"/>
    <mergeCell ref="FX248:FY248"/>
    <mergeCell ref="FZ248:GA248"/>
    <mergeCell ref="GB248:GC248"/>
    <mergeCell ref="FR249:FS249"/>
    <mergeCell ref="FT249:FU249"/>
    <mergeCell ref="FV249:FW249"/>
    <mergeCell ref="FX249:FY249"/>
    <mergeCell ref="FZ249:GA249"/>
    <mergeCell ref="GB249:GC249"/>
    <mergeCell ref="FR251:FS251"/>
    <mergeCell ref="FT251:FU251"/>
    <mergeCell ref="FV251:FW251"/>
    <mergeCell ref="FX251:FY251"/>
    <mergeCell ref="FZ251:GA251"/>
    <mergeCell ref="GB251:GC251"/>
    <mergeCell ref="FR244:FS244"/>
    <mergeCell ref="FT244:FU244"/>
    <mergeCell ref="FV244:FW244"/>
    <mergeCell ref="FX244:FY244"/>
    <mergeCell ref="FZ244:GA244"/>
    <mergeCell ref="GB244:GC244"/>
    <mergeCell ref="FR246:FS246"/>
    <mergeCell ref="FT246:FU246"/>
    <mergeCell ref="FV246:FW246"/>
    <mergeCell ref="FX246:FY246"/>
    <mergeCell ref="FZ246:GA246"/>
    <mergeCell ref="GB246:GC246"/>
    <mergeCell ref="FR247:FS247"/>
    <mergeCell ref="FT247:FU247"/>
    <mergeCell ref="FV247:FW247"/>
    <mergeCell ref="FX247:FY247"/>
    <mergeCell ref="FZ247:GA247"/>
    <mergeCell ref="GB247:GC247"/>
    <mergeCell ref="FR256:FS256"/>
    <mergeCell ref="FT256:FU256"/>
    <mergeCell ref="FV256:FW256"/>
    <mergeCell ref="FX256:FY256"/>
    <mergeCell ref="FZ256:GA256"/>
    <mergeCell ref="GB256:GC256"/>
    <mergeCell ref="FR257:FS257"/>
    <mergeCell ref="FT257:FU257"/>
    <mergeCell ref="FV257:FW257"/>
    <mergeCell ref="FX257:FY257"/>
    <mergeCell ref="FZ257:GA257"/>
    <mergeCell ref="GB257:GC257"/>
    <mergeCell ref="FR258:FS258"/>
    <mergeCell ref="FT258:FU258"/>
    <mergeCell ref="FV258:FW258"/>
    <mergeCell ref="FX258:FY258"/>
    <mergeCell ref="FZ258:GA258"/>
    <mergeCell ref="GB258:GC258"/>
    <mergeCell ref="FR252:FS252"/>
    <mergeCell ref="FT252:FU252"/>
    <mergeCell ref="FV252:FW252"/>
    <mergeCell ref="FX252:FY252"/>
    <mergeCell ref="FZ252:GA252"/>
    <mergeCell ref="GB252:GC252"/>
    <mergeCell ref="FR253:FS253"/>
    <mergeCell ref="FT253:FU253"/>
    <mergeCell ref="FV253:FW253"/>
    <mergeCell ref="FX253:FY253"/>
    <mergeCell ref="FZ253:GA253"/>
    <mergeCell ref="GB253:GC253"/>
    <mergeCell ref="FR254:FS254"/>
    <mergeCell ref="FT254:FU254"/>
    <mergeCell ref="FV254:FW254"/>
    <mergeCell ref="FX254:FY254"/>
    <mergeCell ref="FZ254:GA254"/>
    <mergeCell ref="GB254:GC254"/>
    <mergeCell ref="FR266:FS266"/>
    <mergeCell ref="FT266:FU266"/>
    <mergeCell ref="FV266:FW266"/>
    <mergeCell ref="FX266:FY266"/>
    <mergeCell ref="FZ266:GA266"/>
    <mergeCell ref="GB266:GC266"/>
    <mergeCell ref="FR268:FS268"/>
    <mergeCell ref="FT268:FU268"/>
    <mergeCell ref="FV268:FW268"/>
    <mergeCell ref="FX268:FY268"/>
    <mergeCell ref="FZ268:GA268"/>
    <mergeCell ref="GB268:GC268"/>
    <mergeCell ref="FR269:FS269"/>
    <mergeCell ref="FT269:FU269"/>
    <mergeCell ref="FV269:FW269"/>
    <mergeCell ref="FX269:FY269"/>
    <mergeCell ref="FZ269:GA269"/>
    <mergeCell ref="GB269:GC269"/>
    <mergeCell ref="FR263:FS263"/>
    <mergeCell ref="FT263:FU263"/>
    <mergeCell ref="FV263:FW263"/>
    <mergeCell ref="FX263:FY263"/>
    <mergeCell ref="FZ263:GA263"/>
    <mergeCell ref="GB263:GC263"/>
    <mergeCell ref="FR264:FS264"/>
    <mergeCell ref="FT264:FU264"/>
    <mergeCell ref="FV264:FW264"/>
    <mergeCell ref="FX264:FY264"/>
    <mergeCell ref="FZ264:GA264"/>
    <mergeCell ref="GB264:GC264"/>
    <mergeCell ref="FR265:FS265"/>
    <mergeCell ref="FT265:FU265"/>
    <mergeCell ref="FV265:FW265"/>
    <mergeCell ref="FX265:FY265"/>
    <mergeCell ref="FZ265:GA265"/>
    <mergeCell ref="GB265:GC265"/>
    <mergeCell ref="FR274:FS274"/>
    <mergeCell ref="FT274:FU274"/>
    <mergeCell ref="FV274:FW274"/>
    <mergeCell ref="FX274:FY274"/>
    <mergeCell ref="FZ274:GA274"/>
    <mergeCell ref="GB274:GC274"/>
    <mergeCell ref="FR275:FS275"/>
    <mergeCell ref="FT275:FU275"/>
    <mergeCell ref="FV275:FW275"/>
    <mergeCell ref="FX275:FY275"/>
    <mergeCell ref="FZ275:GA275"/>
    <mergeCell ref="GB275:GC275"/>
    <mergeCell ref="FR276:FS276"/>
    <mergeCell ref="FT276:FU276"/>
    <mergeCell ref="FV276:FW276"/>
    <mergeCell ref="FX276:FY276"/>
    <mergeCell ref="FZ276:GA276"/>
    <mergeCell ref="GB276:GC276"/>
    <mergeCell ref="FR270:FS270"/>
    <mergeCell ref="FT270:FU270"/>
    <mergeCell ref="FV270:FW270"/>
    <mergeCell ref="FX270:FY270"/>
    <mergeCell ref="FZ270:GA270"/>
    <mergeCell ref="GB270:GC270"/>
    <mergeCell ref="FR271:FS271"/>
    <mergeCell ref="FT271:FU271"/>
    <mergeCell ref="FV271:FW271"/>
    <mergeCell ref="FX271:FY271"/>
    <mergeCell ref="FZ271:GA271"/>
    <mergeCell ref="GB271:GC271"/>
    <mergeCell ref="FR273:FS273"/>
    <mergeCell ref="FT273:FU273"/>
    <mergeCell ref="FV273:FW273"/>
    <mergeCell ref="FX273:FY273"/>
    <mergeCell ref="FZ273:GA273"/>
    <mergeCell ref="GB273:GC273"/>
    <mergeCell ref="FR281:FS281"/>
    <mergeCell ref="FT281:FU281"/>
    <mergeCell ref="FV281:FW281"/>
    <mergeCell ref="FX281:FY281"/>
    <mergeCell ref="FZ281:GA281"/>
    <mergeCell ref="GB281:GC281"/>
    <mergeCell ref="FR283:FS283"/>
    <mergeCell ref="FT283:FU283"/>
    <mergeCell ref="FV283:FW283"/>
    <mergeCell ref="FX283:FY283"/>
    <mergeCell ref="FZ283:GA283"/>
    <mergeCell ref="GB283:GC283"/>
    <mergeCell ref="FR284:FS284"/>
    <mergeCell ref="FT284:FU284"/>
    <mergeCell ref="FV284:FW284"/>
    <mergeCell ref="FX284:FY284"/>
    <mergeCell ref="FZ284:GA284"/>
    <mergeCell ref="GB284:GC284"/>
    <mergeCell ref="FR278:FS278"/>
    <mergeCell ref="FT278:FU278"/>
    <mergeCell ref="FV278:FW278"/>
    <mergeCell ref="FX278:FY278"/>
    <mergeCell ref="FZ278:GA278"/>
    <mergeCell ref="GB278:GC278"/>
    <mergeCell ref="FR279:FS279"/>
    <mergeCell ref="FT279:FU279"/>
    <mergeCell ref="FV279:FW279"/>
    <mergeCell ref="FX279:FY279"/>
    <mergeCell ref="FZ279:GA279"/>
    <mergeCell ref="GB279:GC279"/>
    <mergeCell ref="FR280:FS280"/>
    <mergeCell ref="FT280:FU280"/>
    <mergeCell ref="FV280:FW280"/>
    <mergeCell ref="FX280:FY280"/>
    <mergeCell ref="FZ280:GA280"/>
    <mergeCell ref="GB280:GC280"/>
    <mergeCell ref="FR289:FS289"/>
    <mergeCell ref="FT289:FU289"/>
    <mergeCell ref="FV289:FW289"/>
    <mergeCell ref="FX289:FY289"/>
    <mergeCell ref="FZ289:GA289"/>
    <mergeCell ref="GB289:GC289"/>
    <mergeCell ref="FR290:FS290"/>
    <mergeCell ref="FT290:FU290"/>
    <mergeCell ref="FV290:FW290"/>
    <mergeCell ref="FX290:FY290"/>
    <mergeCell ref="FZ290:GA290"/>
    <mergeCell ref="GB290:GC290"/>
    <mergeCell ref="FR295:FS295"/>
    <mergeCell ref="FT295:FU295"/>
    <mergeCell ref="FV295:FW295"/>
    <mergeCell ref="FX295:FY295"/>
    <mergeCell ref="FZ295:GA295"/>
    <mergeCell ref="GB295:GC295"/>
    <mergeCell ref="FR285:FS285"/>
    <mergeCell ref="FT285:FU285"/>
    <mergeCell ref="FV285:FW285"/>
    <mergeCell ref="FX285:FY285"/>
    <mergeCell ref="FZ285:GA285"/>
    <mergeCell ref="GB285:GC285"/>
    <mergeCell ref="FR286:FS286"/>
    <mergeCell ref="FT286:FU286"/>
    <mergeCell ref="FV286:FW286"/>
    <mergeCell ref="FX286:FY286"/>
    <mergeCell ref="FZ286:GA286"/>
    <mergeCell ref="GB286:GC286"/>
    <mergeCell ref="FR288:FS288"/>
    <mergeCell ref="FT288:FU288"/>
    <mergeCell ref="FV288:FW288"/>
    <mergeCell ref="FX288:FY288"/>
    <mergeCell ref="FZ288:GA288"/>
    <mergeCell ref="GB288:GC288"/>
    <mergeCell ref="FR300:FS300"/>
    <mergeCell ref="FT300:FU300"/>
    <mergeCell ref="FV300:FW300"/>
    <mergeCell ref="FX300:FY300"/>
    <mergeCell ref="FZ300:GA300"/>
    <mergeCell ref="GB300:GC300"/>
    <mergeCell ref="FR301:FS301"/>
    <mergeCell ref="FT301:FU301"/>
    <mergeCell ref="FV301:FW301"/>
    <mergeCell ref="FX301:FY301"/>
    <mergeCell ref="FZ301:GA301"/>
    <mergeCell ref="GB301:GC301"/>
    <mergeCell ref="FR302:FS302"/>
    <mergeCell ref="FT302:FU302"/>
    <mergeCell ref="FV302:FW302"/>
    <mergeCell ref="FX302:FY302"/>
    <mergeCell ref="FZ302:GA302"/>
    <mergeCell ref="GB302:GC302"/>
    <mergeCell ref="FR296:FS296"/>
    <mergeCell ref="FT296:FU296"/>
    <mergeCell ref="FV296:FW296"/>
    <mergeCell ref="FX296:FY296"/>
    <mergeCell ref="FZ296:GA296"/>
    <mergeCell ref="GB296:GC296"/>
    <mergeCell ref="FR297:FS297"/>
    <mergeCell ref="FT297:FU297"/>
    <mergeCell ref="FV297:FW297"/>
    <mergeCell ref="FX297:FY297"/>
    <mergeCell ref="FZ297:GA297"/>
    <mergeCell ref="GB297:GC297"/>
    <mergeCell ref="FR298:FS298"/>
    <mergeCell ref="FT298:FU298"/>
    <mergeCell ref="FV298:FW298"/>
    <mergeCell ref="FX298:FY298"/>
    <mergeCell ref="FZ298:GA298"/>
    <mergeCell ref="GB298:GC298"/>
    <mergeCell ref="FX312:FY312"/>
    <mergeCell ref="FZ312:GA312"/>
    <mergeCell ref="GB312:GC312"/>
    <mergeCell ref="FR313:FS313"/>
    <mergeCell ref="FT313:FU313"/>
    <mergeCell ref="FV313:FW313"/>
    <mergeCell ref="FX313:FY313"/>
    <mergeCell ref="FZ313:GA313"/>
    <mergeCell ref="GB313:GC313"/>
    <mergeCell ref="FR307:FS307"/>
    <mergeCell ref="FT307:FU307"/>
    <mergeCell ref="FV307:FW307"/>
    <mergeCell ref="FX307:FY307"/>
    <mergeCell ref="FZ307:GA307"/>
    <mergeCell ref="GB307:GC307"/>
    <mergeCell ref="FR308:FS308"/>
    <mergeCell ref="FT308:FU308"/>
    <mergeCell ref="FV308:FW308"/>
    <mergeCell ref="FX308:FY308"/>
    <mergeCell ref="FZ308:GA308"/>
    <mergeCell ref="GB308:GC308"/>
    <mergeCell ref="FR310:FS310"/>
    <mergeCell ref="FT310:FU310"/>
    <mergeCell ref="FV310:FW310"/>
    <mergeCell ref="FX310:FY310"/>
    <mergeCell ref="FZ310:GA310"/>
    <mergeCell ref="GB310:GC310"/>
    <mergeCell ref="FR303:FS303"/>
    <mergeCell ref="FT303:FU303"/>
    <mergeCell ref="FV303:FW303"/>
    <mergeCell ref="FX303:FY303"/>
    <mergeCell ref="FZ303:GA303"/>
    <mergeCell ref="GB303:GC303"/>
    <mergeCell ref="FR305:FS305"/>
    <mergeCell ref="FT305:FU305"/>
    <mergeCell ref="FV305:FW305"/>
    <mergeCell ref="FX305:FY305"/>
    <mergeCell ref="FZ305:GA305"/>
    <mergeCell ref="GB305:GC305"/>
    <mergeCell ref="FR306:FS306"/>
    <mergeCell ref="FT306:FU306"/>
    <mergeCell ref="FV306:FW306"/>
    <mergeCell ref="FX306:FY306"/>
    <mergeCell ref="FZ306:GA306"/>
    <mergeCell ref="GB306:GC306"/>
    <mergeCell ref="FR322:FS322"/>
    <mergeCell ref="FT322:FU322"/>
    <mergeCell ref="FV322:FW322"/>
    <mergeCell ref="FX322:FY322"/>
    <mergeCell ref="FZ322:GA322"/>
    <mergeCell ref="GB322:GC322"/>
    <mergeCell ref="FF5:GC5"/>
    <mergeCell ref="FR14:FS14"/>
    <mergeCell ref="FT14:FU14"/>
    <mergeCell ref="FV14:FW14"/>
    <mergeCell ref="FX14:FY14"/>
    <mergeCell ref="FZ14:GA14"/>
    <mergeCell ref="GB14:GC14"/>
    <mergeCell ref="ET14:EU14"/>
    <mergeCell ref="EV14:EW14"/>
    <mergeCell ref="EX14:EY14"/>
    <mergeCell ref="EZ14:FA14"/>
    <mergeCell ref="FB14:FC14"/>
    <mergeCell ref="FD14:FE14"/>
    <mergeCell ref="FR318:FS318"/>
    <mergeCell ref="FT318:FU318"/>
    <mergeCell ref="FV318:FW318"/>
    <mergeCell ref="FX318:FY318"/>
    <mergeCell ref="FZ318:GA318"/>
    <mergeCell ref="GB318:GC318"/>
    <mergeCell ref="FR320:FS320"/>
    <mergeCell ref="FT320:FU320"/>
    <mergeCell ref="FV320:FW320"/>
    <mergeCell ref="FX320:FY320"/>
    <mergeCell ref="FZ320:GA320"/>
    <mergeCell ref="GB320:GC320"/>
    <mergeCell ref="FR321:FS321"/>
    <mergeCell ref="FT321:FU321"/>
    <mergeCell ref="FV321:FW321"/>
    <mergeCell ref="FX321:FY321"/>
    <mergeCell ref="FZ321:GA321"/>
    <mergeCell ref="GB321:GC321"/>
    <mergeCell ref="FR315:FS315"/>
    <mergeCell ref="FT315:FU315"/>
    <mergeCell ref="FV315:FW315"/>
    <mergeCell ref="FX315:FY315"/>
    <mergeCell ref="FZ315:GA315"/>
    <mergeCell ref="GB315:GC315"/>
    <mergeCell ref="FR316:FS316"/>
    <mergeCell ref="FT316:FU316"/>
    <mergeCell ref="FV316:FW316"/>
    <mergeCell ref="FX316:FY316"/>
    <mergeCell ref="FZ316:GA316"/>
    <mergeCell ref="GB316:GC316"/>
    <mergeCell ref="FR317:FS317"/>
    <mergeCell ref="FT317:FU317"/>
    <mergeCell ref="FV317:FW317"/>
    <mergeCell ref="FX317:FY317"/>
    <mergeCell ref="FZ317:GA317"/>
    <mergeCell ref="GB317:GC317"/>
    <mergeCell ref="FR311:FS311"/>
    <mergeCell ref="FT311:FU311"/>
    <mergeCell ref="FV311:FW311"/>
    <mergeCell ref="FX311:FY311"/>
    <mergeCell ref="FZ311:GA311"/>
    <mergeCell ref="GB311:GC311"/>
    <mergeCell ref="FR312:FS312"/>
    <mergeCell ref="FT312:FU312"/>
    <mergeCell ref="FV312:FW312"/>
    <mergeCell ref="O31:O32"/>
    <mergeCell ref="O33:O34"/>
    <mergeCell ref="P9:P10"/>
    <mergeCell ref="P11:P12"/>
    <mergeCell ref="P13:P14"/>
    <mergeCell ref="P15:P16"/>
    <mergeCell ref="P17:P18"/>
    <mergeCell ref="P19:P20"/>
    <mergeCell ref="P21:P22"/>
    <mergeCell ref="P23:P24"/>
    <mergeCell ref="P25:P26"/>
    <mergeCell ref="P27:P28"/>
    <mergeCell ref="P29:P30"/>
    <mergeCell ref="P31:P32"/>
    <mergeCell ref="P33:P34"/>
    <mergeCell ref="Q9:Q10"/>
    <mergeCell ref="Q11:Q12"/>
    <mergeCell ref="Q13:Q14"/>
    <mergeCell ref="Q15:Q16"/>
    <mergeCell ref="Q17:Q18"/>
    <mergeCell ref="Q19:Q20"/>
    <mergeCell ref="Q21:Q22"/>
    <mergeCell ref="Q23:Q24"/>
    <mergeCell ref="Q25:Q26"/>
    <mergeCell ref="Q27:Q28"/>
    <mergeCell ref="Q29:Q30"/>
    <mergeCell ref="Q31:Q32"/>
    <mergeCell ref="Q33:Q34"/>
    <mergeCell ref="S2:T2"/>
    <mergeCell ref="W3:AB3"/>
    <mergeCell ref="O7:O8"/>
    <mergeCell ref="P7:P8"/>
    <mergeCell ref="Q7:Q8"/>
    <mergeCell ref="R7:R8"/>
    <mergeCell ref="S8:BB8"/>
    <mergeCell ref="O9:O10"/>
    <mergeCell ref="O11:O12"/>
    <mergeCell ref="O13:O14"/>
    <mergeCell ref="O15:O16"/>
    <mergeCell ref="O17:O18"/>
    <mergeCell ref="O19:O20"/>
    <mergeCell ref="O21:O22"/>
    <mergeCell ref="O23:O24"/>
    <mergeCell ref="O25:O26"/>
    <mergeCell ref="O27:O28"/>
    <mergeCell ref="R9:R10"/>
    <mergeCell ref="R11:R12"/>
    <mergeCell ref="R13:R14"/>
    <mergeCell ref="R15:R16"/>
    <mergeCell ref="R17:R18"/>
    <mergeCell ref="R19:R20"/>
    <mergeCell ref="R21:R22"/>
    <mergeCell ref="R23:R24"/>
    <mergeCell ref="R25:R26"/>
    <mergeCell ref="R27:R28"/>
    <mergeCell ref="S7:BB7"/>
    <mergeCell ref="GE7:GE8"/>
    <mergeCell ref="GF7:GF8"/>
    <mergeCell ref="GG7:GG8"/>
    <mergeCell ref="GH7:GH8"/>
    <mergeCell ref="GE9:GE10"/>
    <mergeCell ref="GF9:GF10"/>
    <mergeCell ref="GG9:GG10"/>
    <mergeCell ref="GH9:GH10"/>
    <mergeCell ref="GE17:GE18"/>
    <mergeCell ref="GF17:GF18"/>
    <mergeCell ref="GG17:GG18"/>
    <mergeCell ref="GH17:GH18"/>
    <mergeCell ref="GE19:GE20"/>
    <mergeCell ref="GF19:GF20"/>
    <mergeCell ref="GG19:GG20"/>
    <mergeCell ref="GH19:GH20"/>
    <mergeCell ref="GE21:GE22"/>
    <mergeCell ref="GF21:GF22"/>
    <mergeCell ref="GG21:GG22"/>
    <mergeCell ref="R29:R30"/>
    <mergeCell ref="R31:R32"/>
    <mergeCell ref="R33:R34"/>
    <mergeCell ref="BC7:BC8"/>
    <mergeCell ref="BD7:BD8"/>
    <mergeCell ref="BE7:BE8"/>
    <mergeCell ref="BC9:BC10"/>
    <mergeCell ref="BE9:BE10"/>
    <mergeCell ref="BD9:BD10"/>
    <mergeCell ref="BC11:BC12"/>
    <mergeCell ref="BD11:BD12"/>
    <mergeCell ref="BE11:BE12"/>
    <mergeCell ref="BC13:BC14"/>
    <mergeCell ref="BD13:BD14"/>
    <mergeCell ref="BE13:BE14"/>
    <mergeCell ref="BC15:BC16"/>
    <mergeCell ref="BD15:BD16"/>
    <mergeCell ref="BE15:BE16"/>
    <mergeCell ref="BC17:BC18"/>
    <mergeCell ref="BD17:BD18"/>
    <mergeCell ref="BE17:BE18"/>
    <mergeCell ref="BC19:BC20"/>
    <mergeCell ref="BD19:BD20"/>
    <mergeCell ref="BE19:BE20"/>
    <mergeCell ref="BC21:BC22"/>
    <mergeCell ref="BD21:BD22"/>
    <mergeCell ref="BE21:BE22"/>
    <mergeCell ref="BC23:BC24"/>
    <mergeCell ref="BD23:BD24"/>
    <mergeCell ref="BE23:BE24"/>
    <mergeCell ref="BC25:BC26"/>
    <mergeCell ref="BD25:BD26"/>
    <mergeCell ref="FR30:FS30"/>
    <mergeCell ref="FT30:FU30"/>
    <mergeCell ref="FV30:FW30"/>
    <mergeCell ref="FX30:FY30"/>
    <mergeCell ref="FZ30:GA30"/>
    <mergeCell ref="GB30:GC30"/>
    <mergeCell ref="FR32:FS32"/>
    <mergeCell ref="FT32:FU32"/>
    <mergeCell ref="FV32:FW32"/>
    <mergeCell ref="FX32:FY32"/>
    <mergeCell ref="GE27:GE28"/>
    <mergeCell ref="GF27:GF28"/>
    <mergeCell ref="GG27:GG28"/>
    <mergeCell ref="HS7:HS8"/>
    <mergeCell ref="HT7:HT8"/>
    <mergeCell ref="HU7:HU8"/>
    <mergeCell ref="GE11:GE12"/>
    <mergeCell ref="GF11:GF12"/>
    <mergeCell ref="GG11:GG12"/>
    <mergeCell ref="GH11:GH12"/>
    <mergeCell ref="GE13:GE14"/>
    <mergeCell ref="GF13:GF14"/>
    <mergeCell ref="GG13:GG14"/>
    <mergeCell ref="GH13:GH14"/>
    <mergeCell ref="GE15:GE16"/>
    <mergeCell ref="GF15:GF16"/>
    <mergeCell ref="GG15:GG16"/>
    <mergeCell ref="GH15:GH16"/>
    <mergeCell ref="HS9:HS10"/>
    <mergeCell ref="HT9:HT10"/>
    <mergeCell ref="HU9:HU10"/>
    <mergeCell ref="HS11:HS12"/>
    <mergeCell ref="HT11:HT12"/>
    <mergeCell ref="HU11:HU12"/>
    <mergeCell ref="HS13:HS14"/>
    <mergeCell ref="HT13:HT14"/>
    <mergeCell ref="HU13:HU14"/>
    <mergeCell ref="HS15:HS16"/>
    <mergeCell ref="HT15:HT16"/>
    <mergeCell ref="HU15:HU16"/>
    <mergeCell ref="GI7:HR7"/>
    <mergeCell ref="BC29:BC30"/>
    <mergeCell ref="BD29:BD30"/>
    <mergeCell ref="BE29:BE30"/>
    <mergeCell ref="BC31:BC32"/>
    <mergeCell ref="BD31:BD32"/>
    <mergeCell ref="BE31:BE32"/>
    <mergeCell ref="FZ32:GA32"/>
    <mergeCell ref="GB32:GC32"/>
    <mergeCell ref="FR19:FS19"/>
    <mergeCell ref="FT19:FU19"/>
    <mergeCell ref="FV19:FW19"/>
    <mergeCell ref="FX19:FY19"/>
    <mergeCell ref="FZ19:GA19"/>
    <mergeCell ref="GB19:GC19"/>
    <mergeCell ref="FR20:FS20"/>
    <mergeCell ref="FT20:FU20"/>
    <mergeCell ref="FV20:FW20"/>
    <mergeCell ref="FX20:FY20"/>
    <mergeCell ref="FZ20:GA20"/>
    <mergeCell ref="GB20:GC20"/>
    <mergeCell ref="FR22:FS22"/>
    <mergeCell ref="FT22:FU22"/>
    <mergeCell ref="FV22:FW22"/>
    <mergeCell ref="FX22:FY22"/>
    <mergeCell ref="FZ22:GA22"/>
    <mergeCell ref="GB22:GC22"/>
    <mergeCell ref="FR15:FS15"/>
    <mergeCell ref="FT15:FU15"/>
    <mergeCell ref="FV15:FW15"/>
    <mergeCell ref="FX15:FY15"/>
    <mergeCell ref="FZ15:GA15"/>
    <mergeCell ref="GB15:GC15"/>
    <mergeCell ref="FR17:FS17"/>
    <mergeCell ref="FT17:FU17"/>
    <mergeCell ref="FV17:FW17"/>
    <mergeCell ref="FX17:FY17"/>
    <mergeCell ref="GH27:GH28"/>
    <mergeCell ref="GE29:GE30"/>
    <mergeCell ref="GF29:GF30"/>
    <mergeCell ref="GG29:GG30"/>
    <mergeCell ref="GH29:GH30"/>
    <mergeCell ref="HS39:HS40"/>
    <mergeCell ref="HT39:HT40"/>
    <mergeCell ref="HU39:HU40"/>
    <mergeCell ref="HS17:HS18"/>
    <mergeCell ref="HT17:HT18"/>
    <mergeCell ref="HU17:HU18"/>
    <mergeCell ref="HS19:HS20"/>
    <mergeCell ref="HT19:HT20"/>
    <mergeCell ref="HU19:HU20"/>
    <mergeCell ref="HS21:HS22"/>
    <mergeCell ref="HT21:HT22"/>
    <mergeCell ref="HU21:HU22"/>
    <mergeCell ref="HS23:HS24"/>
    <mergeCell ref="HT23:HT24"/>
    <mergeCell ref="HU23:HU24"/>
    <mergeCell ref="GH21:GH22"/>
    <mergeCell ref="GE23:GE24"/>
    <mergeCell ref="GF23:GF24"/>
    <mergeCell ref="GG23:GG24"/>
    <mergeCell ref="GH23:GH24"/>
    <mergeCell ref="GE25:GE26"/>
    <mergeCell ref="GF25:GF26"/>
    <mergeCell ref="GG25:GG26"/>
    <mergeCell ref="GH25:GH26"/>
    <mergeCell ref="HS25:HS26"/>
    <mergeCell ref="HT25:HT26"/>
    <mergeCell ref="HU25:HU26"/>
    <mergeCell ref="HS27:HS28"/>
    <mergeCell ref="HT27:HT28"/>
    <mergeCell ref="HU27:HU28"/>
    <mergeCell ref="HS29:HS30"/>
    <mergeCell ref="HT29:HT30"/>
    <mergeCell ref="HU29:HU30"/>
    <mergeCell ref="HS31:HS32"/>
    <mergeCell ref="HT31:HT32"/>
    <mergeCell ref="HU31:HU32"/>
    <mergeCell ref="GE41:GE42"/>
    <mergeCell ref="GF41:GF42"/>
    <mergeCell ref="GG41:GG42"/>
    <mergeCell ref="GH41:GH42"/>
    <mergeCell ref="HS41:HS42"/>
    <mergeCell ref="HT41:HT42"/>
    <mergeCell ref="HU41:HU42"/>
    <mergeCell ref="GE43:GE44"/>
    <mergeCell ref="GF43:GF44"/>
    <mergeCell ref="GG43:GG44"/>
    <mergeCell ref="GH43:GH44"/>
    <mergeCell ref="HS43:HS44"/>
    <mergeCell ref="HT43:HT44"/>
    <mergeCell ref="HU43:HU44"/>
    <mergeCell ref="GE51:GE52"/>
    <mergeCell ref="GF51:GF52"/>
    <mergeCell ref="GG51:GG52"/>
    <mergeCell ref="GH51:GH52"/>
    <mergeCell ref="HS51:HS52"/>
    <mergeCell ref="HT51:HT52"/>
    <mergeCell ref="HU51:HU52"/>
    <mergeCell ref="HS33:HS34"/>
    <mergeCell ref="HT33:HT34"/>
    <mergeCell ref="HU33:HU34"/>
    <mergeCell ref="GE39:GE40"/>
    <mergeCell ref="GF39:GF40"/>
    <mergeCell ref="GG39:GG40"/>
    <mergeCell ref="GH39:GH40"/>
    <mergeCell ref="GE31:GE32"/>
    <mergeCell ref="GF31:GF32"/>
    <mergeCell ref="GG31:GG32"/>
    <mergeCell ref="GH31:GH32"/>
    <mergeCell ref="GE33:GE34"/>
    <mergeCell ref="GF33:GF34"/>
    <mergeCell ref="GG33:GG34"/>
    <mergeCell ref="GH33:GH34"/>
    <mergeCell ref="GE53:GE54"/>
    <mergeCell ref="GF53:GF54"/>
    <mergeCell ref="GG53:GG54"/>
    <mergeCell ref="GH53:GH54"/>
    <mergeCell ref="HS53:HS54"/>
    <mergeCell ref="HT53:HT54"/>
    <mergeCell ref="HU53:HU54"/>
    <mergeCell ref="GE55:GE56"/>
    <mergeCell ref="GF55:GF56"/>
    <mergeCell ref="GG55:GG56"/>
    <mergeCell ref="GH55:GH56"/>
    <mergeCell ref="HS55:HS56"/>
    <mergeCell ref="HT55:HT56"/>
    <mergeCell ref="HU55:HU56"/>
    <mergeCell ref="GE45:GE46"/>
    <mergeCell ref="GF45:GF46"/>
    <mergeCell ref="GG45:GG46"/>
    <mergeCell ref="GH45:GH46"/>
    <mergeCell ref="HS45:HS46"/>
    <mergeCell ref="HT45:HT46"/>
    <mergeCell ref="HU45:HU46"/>
    <mergeCell ref="GE47:GE48"/>
    <mergeCell ref="GF47:GF48"/>
    <mergeCell ref="GG47:GG48"/>
    <mergeCell ref="GH47:GH48"/>
    <mergeCell ref="HS47:HS48"/>
    <mergeCell ref="HT47:HT48"/>
    <mergeCell ref="HU47:HU48"/>
    <mergeCell ref="GE49:GE50"/>
    <mergeCell ref="GF49:GF50"/>
    <mergeCell ref="GG49:GG50"/>
    <mergeCell ref="GH49:GH50"/>
    <mergeCell ref="HS49:HS50"/>
    <mergeCell ref="HT49:HT50"/>
    <mergeCell ref="HU49:HU50"/>
    <mergeCell ref="GE63:GE64"/>
    <mergeCell ref="GF63:GF64"/>
    <mergeCell ref="GG63:GG64"/>
    <mergeCell ref="GH63:GH64"/>
    <mergeCell ref="HS63:HS64"/>
    <mergeCell ref="HT63:HT64"/>
    <mergeCell ref="HU63:HU64"/>
    <mergeCell ref="GE65:GE66"/>
    <mergeCell ref="GF65:GF66"/>
    <mergeCell ref="GG65:GG66"/>
    <mergeCell ref="GH65:GH66"/>
    <mergeCell ref="HS65:HS66"/>
    <mergeCell ref="HT65:HT66"/>
    <mergeCell ref="HU65:HU66"/>
    <mergeCell ref="GE57:GE58"/>
    <mergeCell ref="GF57:GF58"/>
    <mergeCell ref="GG57:GG58"/>
    <mergeCell ref="GH57:GH58"/>
    <mergeCell ref="HS57:HS58"/>
    <mergeCell ref="HT57:HT58"/>
    <mergeCell ref="HU57:HU58"/>
    <mergeCell ref="GE59:GE60"/>
    <mergeCell ref="GF59:GF60"/>
    <mergeCell ref="GG59:GG60"/>
    <mergeCell ref="GH59:GH60"/>
    <mergeCell ref="HS59:HS60"/>
    <mergeCell ref="HT59:HT60"/>
    <mergeCell ref="HU59:HU60"/>
    <mergeCell ref="GE61:GE62"/>
    <mergeCell ref="GF61:GF62"/>
    <mergeCell ref="GG61:GG62"/>
    <mergeCell ref="GH61:GH62"/>
    <mergeCell ref="HS61:HS62"/>
    <mergeCell ref="HT61:HT62"/>
    <mergeCell ref="HU61:HU62"/>
    <mergeCell ref="HS71:HS72"/>
    <mergeCell ref="HT71:HT72"/>
    <mergeCell ref="HU71:HU72"/>
    <mergeCell ref="HS73:HS74"/>
    <mergeCell ref="HT73:HT74"/>
    <mergeCell ref="HU73:HU74"/>
    <mergeCell ref="HS75:HS76"/>
    <mergeCell ref="HT75:HT76"/>
    <mergeCell ref="HU75:HU76"/>
    <mergeCell ref="GE85:GE86"/>
    <mergeCell ref="GF85:GF86"/>
    <mergeCell ref="GG85:GG86"/>
    <mergeCell ref="GH85:GH86"/>
    <mergeCell ref="GE87:GE88"/>
    <mergeCell ref="GF87:GF88"/>
    <mergeCell ref="GG87:GG88"/>
    <mergeCell ref="GH87:GH88"/>
    <mergeCell ref="GE89:GE90"/>
    <mergeCell ref="GF89:GF90"/>
    <mergeCell ref="GG89:GG90"/>
    <mergeCell ref="GH89:GH90"/>
    <mergeCell ref="GE91:GE92"/>
    <mergeCell ref="GF91:GF92"/>
    <mergeCell ref="GG91:GG92"/>
    <mergeCell ref="GH91:GH92"/>
    <mergeCell ref="GE93:GE94"/>
    <mergeCell ref="GF93:GF94"/>
    <mergeCell ref="GG93:GG94"/>
    <mergeCell ref="GH93:GH94"/>
    <mergeCell ref="GE75:GE76"/>
    <mergeCell ref="GF75:GF76"/>
    <mergeCell ref="GG75:GG76"/>
    <mergeCell ref="GH75:GH76"/>
    <mergeCell ref="GE77:GE78"/>
    <mergeCell ref="GF77:GF78"/>
    <mergeCell ref="GG77:GG78"/>
    <mergeCell ref="GH77:GH78"/>
    <mergeCell ref="GE79:GE80"/>
    <mergeCell ref="GF79:GF80"/>
    <mergeCell ref="GG79:GG80"/>
    <mergeCell ref="GH79:GH80"/>
    <mergeCell ref="GE81:GE82"/>
    <mergeCell ref="GF81:GF82"/>
    <mergeCell ref="GG81:GG82"/>
    <mergeCell ref="GH81:GH82"/>
    <mergeCell ref="GE83:GE84"/>
    <mergeCell ref="GF83:GF84"/>
    <mergeCell ref="GG83:GG84"/>
    <mergeCell ref="GH83:GH84"/>
    <mergeCell ref="GE71:GE72"/>
    <mergeCell ref="GF71:GF72"/>
    <mergeCell ref="GG71:GG72"/>
    <mergeCell ref="GH71:GH72"/>
    <mergeCell ref="GE73:GE74"/>
    <mergeCell ref="GF73:GF74"/>
    <mergeCell ref="GG73:GG74"/>
    <mergeCell ref="GH73:GH74"/>
    <mergeCell ref="HS89:HS90"/>
    <mergeCell ref="HT89:HT90"/>
    <mergeCell ref="HU89:HU90"/>
    <mergeCell ref="HS91:HS92"/>
    <mergeCell ref="HT91:HT92"/>
    <mergeCell ref="HU91:HU92"/>
    <mergeCell ref="HS93:HS94"/>
    <mergeCell ref="HT93:HT94"/>
    <mergeCell ref="HU93:HU94"/>
    <mergeCell ref="HS95:HS96"/>
    <mergeCell ref="HT95:HT96"/>
    <mergeCell ref="HU95:HU96"/>
    <mergeCell ref="HS97:HS98"/>
    <mergeCell ref="HT97:HT98"/>
    <mergeCell ref="HU97:HU98"/>
    <mergeCell ref="GE103:GE104"/>
    <mergeCell ref="GF103:GF104"/>
    <mergeCell ref="GG103:GG104"/>
    <mergeCell ref="GH103:GH104"/>
    <mergeCell ref="HS77:HS78"/>
    <mergeCell ref="HT77:HT78"/>
    <mergeCell ref="HU77:HU78"/>
    <mergeCell ref="HS79:HS80"/>
    <mergeCell ref="HT79:HT80"/>
    <mergeCell ref="HU79:HU80"/>
    <mergeCell ref="HS81:HS82"/>
    <mergeCell ref="HT81:HT82"/>
    <mergeCell ref="HU81:HU82"/>
    <mergeCell ref="HS83:HS84"/>
    <mergeCell ref="HT83:HT84"/>
    <mergeCell ref="HU83:HU84"/>
    <mergeCell ref="HS85:HS86"/>
    <mergeCell ref="HT85:HT86"/>
    <mergeCell ref="HU85:HU86"/>
    <mergeCell ref="HS87:HS88"/>
    <mergeCell ref="HT87:HT88"/>
    <mergeCell ref="HU87:HU88"/>
    <mergeCell ref="GE95:GE96"/>
    <mergeCell ref="GF95:GF96"/>
    <mergeCell ref="GG95:GG96"/>
    <mergeCell ref="GH95:GH96"/>
    <mergeCell ref="GE97:GE98"/>
    <mergeCell ref="GF97:GF98"/>
    <mergeCell ref="GG97:GG98"/>
    <mergeCell ref="GH97:GH98"/>
    <mergeCell ref="GE109:GE110"/>
    <mergeCell ref="GF109:GF110"/>
    <mergeCell ref="GG109:GG110"/>
    <mergeCell ref="GH109:GH110"/>
    <mergeCell ref="HS109:HS110"/>
    <mergeCell ref="HT109:HT110"/>
    <mergeCell ref="HU109:HU110"/>
    <mergeCell ref="GE111:GE112"/>
    <mergeCell ref="GF111:GF112"/>
    <mergeCell ref="GG111:GG112"/>
    <mergeCell ref="GH111:GH112"/>
    <mergeCell ref="HS111:HS112"/>
    <mergeCell ref="HT111:HT112"/>
    <mergeCell ref="HU111:HU112"/>
    <mergeCell ref="GE113:GE114"/>
    <mergeCell ref="GF113:GF114"/>
    <mergeCell ref="GG113:GG114"/>
    <mergeCell ref="GH113:GH114"/>
    <mergeCell ref="HS113:HS114"/>
    <mergeCell ref="HT113:HT114"/>
    <mergeCell ref="HU113:HU114"/>
    <mergeCell ref="HS103:HS104"/>
    <mergeCell ref="HT103:HT104"/>
    <mergeCell ref="HU103:HU104"/>
    <mergeCell ref="GE105:GE106"/>
    <mergeCell ref="GF105:GF106"/>
    <mergeCell ref="GG105:GG106"/>
    <mergeCell ref="GH105:GH106"/>
    <mergeCell ref="HS105:HS106"/>
    <mergeCell ref="HT105:HT106"/>
    <mergeCell ref="HU105:HU106"/>
    <mergeCell ref="GE107:GE108"/>
    <mergeCell ref="GF107:GF108"/>
    <mergeCell ref="GG107:GG108"/>
    <mergeCell ref="GH107:GH108"/>
    <mergeCell ref="HS107:HS108"/>
    <mergeCell ref="HT107:HT108"/>
    <mergeCell ref="HU107:HU108"/>
    <mergeCell ref="GE121:GE122"/>
    <mergeCell ref="GF121:GF122"/>
    <mergeCell ref="GG121:GG122"/>
    <mergeCell ref="GH121:GH122"/>
    <mergeCell ref="HS121:HS122"/>
    <mergeCell ref="HT121:HT122"/>
    <mergeCell ref="HU121:HU122"/>
    <mergeCell ref="GE123:GE124"/>
    <mergeCell ref="GF123:GF124"/>
    <mergeCell ref="GG123:GG124"/>
    <mergeCell ref="GH123:GH124"/>
    <mergeCell ref="HS123:HS124"/>
    <mergeCell ref="HT123:HT124"/>
    <mergeCell ref="HU123:HU124"/>
    <mergeCell ref="GE125:GE126"/>
    <mergeCell ref="GF125:GF126"/>
    <mergeCell ref="GG125:GG126"/>
    <mergeCell ref="GH125:GH126"/>
    <mergeCell ref="HS125:HS126"/>
    <mergeCell ref="HT125:HT126"/>
    <mergeCell ref="HU125:HU126"/>
    <mergeCell ref="HS135:HS136"/>
    <mergeCell ref="HT135:HT136"/>
    <mergeCell ref="HU135:HU136"/>
    <mergeCell ref="GE115:GE116"/>
    <mergeCell ref="GF115:GF116"/>
    <mergeCell ref="GG115:GG116"/>
    <mergeCell ref="GH115:GH116"/>
    <mergeCell ref="HS115:HS116"/>
    <mergeCell ref="HT115:HT116"/>
    <mergeCell ref="HU115:HU116"/>
    <mergeCell ref="GE117:GE118"/>
    <mergeCell ref="GF117:GF118"/>
    <mergeCell ref="GG117:GG118"/>
    <mergeCell ref="GH117:GH118"/>
    <mergeCell ref="HS117:HS118"/>
    <mergeCell ref="HT117:HT118"/>
    <mergeCell ref="HU117:HU118"/>
    <mergeCell ref="GE119:GE120"/>
    <mergeCell ref="GF119:GF120"/>
    <mergeCell ref="GG119:GG120"/>
    <mergeCell ref="GH119:GH120"/>
    <mergeCell ref="HS119:HS120"/>
    <mergeCell ref="HT119:HT120"/>
    <mergeCell ref="HU119:HU120"/>
    <mergeCell ref="GE137:GE138"/>
    <mergeCell ref="GF137:GF138"/>
    <mergeCell ref="GG137:GG138"/>
    <mergeCell ref="GH137:GH138"/>
    <mergeCell ref="HS137:HS138"/>
    <mergeCell ref="HT137:HT138"/>
    <mergeCell ref="HU137:HU138"/>
    <mergeCell ref="GE139:GE140"/>
    <mergeCell ref="GF139:GF140"/>
    <mergeCell ref="GG139:GG140"/>
    <mergeCell ref="GH139:GH140"/>
    <mergeCell ref="HS139:HS140"/>
    <mergeCell ref="HT139:HT140"/>
    <mergeCell ref="HU139:HU140"/>
    <mergeCell ref="GE147:GE148"/>
    <mergeCell ref="GF147:GF148"/>
    <mergeCell ref="GG147:GG148"/>
    <mergeCell ref="GH147:GH148"/>
    <mergeCell ref="HS147:HS148"/>
    <mergeCell ref="HT147:HT148"/>
    <mergeCell ref="HU147:HU148"/>
    <mergeCell ref="GE127:GE128"/>
    <mergeCell ref="GF127:GF128"/>
    <mergeCell ref="GG127:GG128"/>
    <mergeCell ref="GH127:GH128"/>
    <mergeCell ref="HS127:HS128"/>
    <mergeCell ref="HT127:HT128"/>
    <mergeCell ref="HU127:HU128"/>
    <mergeCell ref="GE129:GE130"/>
    <mergeCell ref="GF129:GF130"/>
    <mergeCell ref="GG129:GG130"/>
    <mergeCell ref="GH129:GH130"/>
    <mergeCell ref="HS129:HS130"/>
    <mergeCell ref="HT129:HT130"/>
    <mergeCell ref="HU129:HU130"/>
    <mergeCell ref="GE135:GE136"/>
    <mergeCell ref="GF135:GF136"/>
    <mergeCell ref="GG135:GG136"/>
    <mergeCell ref="GH135:GH136"/>
    <mergeCell ref="GI136:HR136"/>
    <mergeCell ref="GE149:GE150"/>
    <mergeCell ref="GF149:GF150"/>
    <mergeCell ref="GG149:GG150"/>
    <mergeCell ref="GH149:GH150"/>
    <mergeCell ref="HS149:HS150"/>
    <mergeCell ref="HT149:HT150"/>
    <mergeCell ref="HU149:HU150"/>
    <mergeCell ref="GE151:GE152"/>
    <mergeCell ref="GF151:GF152"/>
    <mergeCell ref="GG151:GG152"/>
    <mergeCell ref="GH151:GH152"/>
    <mergeCell ref="HS151:HS152"/>
    <mergeCell ref="HT151:HT152"/>
    <mergeCell ref="HU151:HU152"/>
    <mergeCell ref="GE141:GE142"/>
    <mergeCell ref="GF141:GF142"/>
    <mergeCell ref="GG141:GG142"/>
    <mergeCell ref="GH141:GH142"/>
    <mergeCell ref="HS141:HS142"/>
    <mergeCell ref="HT141:HT142"/>
    <mergeCell ref="HU141:HU142"/>
    <mergeCell ref="GE143:GE144"/>
    <mergeCell ref="GF143:GF144"/>
    <mergeCell ref="GG143:GG144"/>
    <mergeCell ref="GH143:GH144"/>
    <mergeCell ref="HS143:HS144"/>
    <mergeCell ref="HT143:HT144"/>
    <mergeCell ref="HU143:HU144"/>
    <mergeCell ref="GE145:GE146"/>
    <mergeCell ref="GF145:GF146"/>
    <mergeCell ref="GG145:GG146"/>
    <mergeCell ref="GH145:GH146"/>
    <mergeCell ref="HS145:HS146"/>
    <mergeCell ref="HT145:HT146"/>
    <mergeCell ref="HU145:HU146"/>
    <mergeCell ref="GE159:GE160"/>
    <mergeCell ref="GF159:GF160"/>
    <mergeCell ref="GG159:GG160"/>
    <mergeCell ref="GH159:GH160"/>
    <mergeCell ref="HS159:HS160"/>
    <mergeCell ref="HT159:HT160"/>
    <mergeCell ref="HU159:HU160"/>
    <mergeCell ref="GE161:GE162"/>
    <mergeCell ref="GF161:GF162"/>
    <mergeCell ref="GG161:GG162"/>
    <mergeCell ref="GH161:GH162"/>
    <mergeCell ref="HS161:HS162"/>
    <mergeCell ref="HT161:HT162"/>
    <mergeCell ref="HU161:HU162"/>
    <mergeCell ref="GE167:GE168"/>
    <mergeCell ref="GF167:GF168"/>
    <mergeCell ref="GG167:GG168"/>
    <mergeCell ref="GH167:GH168"/>
    <mergeCell ref="GE153:GE154"/>
    <mergeCell ref="GF153:GF154"/>
    <mergeCell ref="GG153:GG154"/>
    <mergeCell ref="GH153:GH154"/>
    <mergeCell ref="HS153:HS154"/>
    <mergeCell ref="HT153:HT154"/>
    <mergeCell ref="HU153:HU154"/>
    <mergeCell ref="GE155:GE156"/>
    <mergeCell ref="GF155:GF156"/>
    <mergeCell ref="GG155:GG156"/>
    <mergeCell ref="GH155:GH156"/>
    <mergeCell ref="HS155:HS156"/>
    <mergeCell ref="HT155:HT156"/>
    <mergeCell ref="HU155:HU156"/>
    <mergeCell ref="GE157:GE158"/>
    <mergeCell ref="GF157:GF158"/>
    <mergeCell ref="GG157:GG158"/>
    <mergeCell ref="GH157:GH158"/>
    <mergeCell ref="HS157:HS158"/>
    <mergeCell ref="HT157:HT158"/>
    <mergeCell ref="HU157:HU158"/>
    <mergeCell ref="HS167:HS168"/>
    <mergeCell ref="HT167:HT168"/>
    <mergeCell ref="HU167:HU168"/>
    <mergeCell ref="GI167:HR167"/>
    <mergeCell ref="GI168:HR168"/>
    <mergeCell ref="GF177:GF178"/>
    <mergeCell ref="GG177:GG178"/>
    <mergeCell ref="GH177:GH178"/>
    <mergeCell ref="HS177:HS178"/>
    <mergeCell ref="HT177:HT178"/>
    <mergeCell ref="HU177:HU178"/>
    <mergeCell ref="GE169:GE170"/>
    <mergeCell ref="GF169:GF170"/>
    <mergeCell ref="GG169:GG170"/>
    <mergeCell ref="GH169:GH170"/>
    <mergeCell ref="HS169:HS170"/>
    <mergeCell ref="HT169:HT170"/>
    <mergeCell ref="HU169:HU170"/>
    <mergeCell ref="GE171:GE172"/>
    <mergeCell ref="GF171:GF172"/>
    <mergeCell ref="GG171:GG172"/>
    <mergeCell ref="GH171:GH172"/>
    <mergeCell ref="HS171:HS172"/>
    <mergeCell ref="HT171:HT172"/>
    <mergeCell ref="HU171:HU172"/>
    <mergeCell ref="GE185:GE186"/>
    <mergeCell ref="GF185:GF186"/>
    <mergeCell ref="GG185:GG186"/>
    <mergeCell ref="GH185:GH186"/>
    <mergeCell ref="HS185:HS186"/>
    <mergeCell ref="HT185:HT186"/>
    <mergeCell ref="HU185:HU186"/>
    <mergeCell ref="GE187:GE188"/>
    <mergeCell ref="GF187:GF188"/>
    <mergeCell ref="GG187:GG188"/>
    <mergeCell ref="GH187:GH188"/>
    <mergeCell ref="HS187:HS188"/>
    <mergeCell ref="HT187:HT188"/>
    <mergeCell ref="HU187:HU188"/>
    <mergeCell ref="GE179:GE180"/>
    <mergeCell ref="GF179:GF180"/>
    <mergeCell ref="GG179:GG180"/>
    <mergeCell ref="GH179:GH180"/>
    <mergeCell ref="HS179:HS180"/>
    <mergeCell ref="HT179:HT180"/>
    <mergeCell ref="HU179:HU180"/>
    <mergeCell ref="GE173:GE174"/>
    <mergeCell ref="GF173:GF174"/>
    <mergeCell ref="GG173:GG174"/>
    <mergeCell ref="GH173:GH174"/>
    <mergeCell ref="HS173:HS174"/>
    <mergeCell ref="HT173:HT174"/>
    <mergeCell ref="HU173:HU174"/>
    <mergeCell ref="GE175:GE176"/>
    <mergeCell ref="GF175:GF176"/>
    <mergeCell ref="GG175:GG176"/>
    <mergeCell ref="GH175:GH176"/>
    <mergeCell ref="HS175:HS176"/>
    <mergeCell ref="HT175:HT176"/>
    <mergeCell ref="HU175:HU176"/>
    <mergeCell ref="GE177:GE178"/>
    <mergeCell ref="GE189:GE190"/>
    <mergeCell ref="GF189:GF190"/>
    <mergeCell ref="GG189:GG190"/>
    <mergeCell ref="GH189:GH190"/>
    <mergeCell ref="HS189:HS190"/>
    <mergeCell ref="HT189:HT190"/>
    <mergeCell ref="HU189:HU190"/>
    <mergeCell ref="HS199:HS200"/>
    <mergeCell ref="HT199:HT200"/>
    <mergeCell ref="HU199:HU200"/>
    <mergeCell ref="GE181:GE182"/>
    <mergeCell ref="GF181:GF182"/>
    <mergeCell ref="GG181:GG182"/>
    <mergeCell ref="GH181:GH182"/>
    <mergeCell ref="HS181:HS182"/>
    <mergeCell ref="HT181:HT182"/>
    <mergeCell ref="HU181:HU182"/>
    <mergeCell ref="GE183:GE184"/>
    <mergeCell ref="GF183:GF184"/>
    <mergeCell ref="GG183:GG184"/>
    <mergeCell ref="GH183:GH184"/>
    <mergeCell ref="HS183:HS184"/>
    <mergeCell ref="HT183:HT184"/>
    <mergeCell ref="HU183:HU184"/>
    <mergeCell ref="GE201:GE202"/>
    <mergeCell ref="GF201:GF202"/>
    <mergeCell ref="GG201:GG202"/>
    <mergeCell ref="GH201:GH202"/>
    <mergeCell ref="HS201:HS202"/>
    <mergeCell ref="HT201:HT202"/>
    <mergeCell ref="HU201:HU202"/>
    <mergeCell ref="GE203:GE204"/>
    <mergeCell ref="GF203:GF204"/>
    <mergeCell ref="GG203:GG204"/>
    <mergeCell ref="GH203:GH204"/>
    <mergeCell ref="HS203:HS204"/>
    <mergeCell ref="HT203:HT204"/>
    <mergeCell ref="HU203:HU204"/>
    <mergeCell ref="GE211:GE212"/>
    <mergeCell ref="GF211:GF212"/>
    <mergeCell ref="GG211:GG212"/>
    <mergeCell ref="GH211:GH212"/>
    <mergeCell ref="HS211:HS212"/>
    <mergeCell ref="HT211:HT212"/>
    <mergeCell ref="HU211:HU212"/>
    <mergeCell ref="GE191:GE192"/>
    <mergeCell ref="GF191:GF192"/>
    <mergeCell ref="GG191:GG192"/>
    <mergeCell ref="GH191:GH192"/>
    <mergeCell ref="HS191:HS192"/>
    <mergeCell ref="HT191:HT192"/>
    <mergeCell ref="HU191:HU192"/>
    <mergeCell ref="GE193:GE194"/>
    <mergeCell ref="GF193:GF194"/>
    <mergeCell ref="GG193:GG194"/>
    <mergeCell ref="GH193:GH194"/>
    <mergeCell ref="HS193:HS194"/>
    <mergeCell ref="HT193:HT194"/>
    <mergeCell ref="HU193:HU194"/>
    <mergeCell ref="GE199:GE200"/>
    <mergeCell ref="GF199:GF200"/>
    <mergeCell ref="GG199:GG200"/>
    <mergeCell ref="GH199:GH200"/>
    <mergeCell ref="GE213:GE214"/>
    <mergeCell ref="GF213:GF214"/>
    <mergeCell ref="GG213:GG214"/>
    <mergeCell ref="GH213:GH214"/>
    <mergeCell ref="HS213:HS214"/>
    <mergeCell ref="HT213:HT214"/>
    <mergeCell ref="HU213:HU214"/>
    <mergeCell ref="GE215:GE216"/>
    <mergeCell ref="GF215:GF216"/>
    <mergeCell ref="GG215:GG216"/>
    <mergeCell ref="GH215:GH216"/>
    <mergeCell ref="HS215:HS216"/>
    <mergeCell ref="HT215:HT216"/>
    <mergeCell ref="HU215:HU216"/>
    <mergeCell ref="GE205:GE206"/>
    <mergeCell ref="GF205:GF206"/>
    <mergeCell ref="GG205:GG206"/>
    <mergeCell ref="GH205:GH206"/>
    <mergeCell ref="HS205:HS206"/>
    <mergeCell ref="HT205:HT206"/>
    <mergeCell ref="HU205:HU206"/>
    <mergeCell ref="GE207:GE208"/>
    <mergeCell ref="GF207:GF208"/>
    <mergeCell ref="GG207:GG208"/>
    <mergeCell ref="GH207:GH208"/>
    <mergeCell ref="HS207:HS208"/>
    <mergeCell ref="HT207:HT208"/>
    <mergeCell ref="HU207:HU208"/>
    <mergeCell ref="GE209:GE210"/>
    <mergeCell ref="GF209:GF210"/>
    <mergeCell ref="GG209:GG210"/>
    <mergeCell ref="GH209:GH210"/>
    <mergeCell ref="HS209:HS210"/>
    <mergeCell ref="HT209:HT210"/>
    <mergeCell ref="HU209:HU210"/>
    <mergeCell ref="GI199:HR199"/>
    <mergeCell ref="GE223:GE224"/>
    <mergeCell ref="GF223:GF224"/>
    <mergeCell ref="GG223:GG224"/>
    <mergeCell ref="GH223:GH224"/>
    <mergeCell ref="HS223:HS224"/>
    <mergeCell ref="HT223:HT224"/>
    <mergeCell ref="HU223:HU224"/>
    <mergeCell ref="GE225:GE226"/>
    <mergeCell ref="GF225:GF226"/>
    <mergeCell ref="GG225:GG226"/>
    <mergeCell ref="GH225:GH226"/>
    <mergeCell ref="HS225:HS226"/>
    <mergeCell ref="HT225:HT226"/>
    <mergeCell ref="HU225:HU226"/>
    <mergeCell ref="GE231:GE232"/>
    <mergeCell ref="GF231:GF232"/>
    <mergeCell ref="GG231:GG232"/>
    <mergeCell ref="GH231:GH232"/>
    <mergeCell ref="GE217:GE218"/>
    <mergeCell ref="GF217:GF218"/>
    <mergeCell ref="GG217:GG218"/>
    <mergeCell ref="GH217:GH218"/>
    <mergeCell ref="HS217:HS218"/>
    <mergeCell ref="HT217:HT218"/>
    <mergeCell ref="HU217:HU218"/>
    <mergeCell ref="GE219:GE220"/>
    <mergeCell ref="GF219:GF220"/>
    <mergeCell ref="GG219:GG220"/>
    <mergeCell ref="GH219:GH220"/>
    <mergeCell ref="HS219:HS220"/>
    <mergeCell ref="HT219:HT220"/>
    <mergeCell ref="HU219:HU220"/>
    <mergeCell ref="GE221:GE222"/>
    <mergeCell ref="GF221:GF222"/>
    <mergeCell ref="GG221:GG222"/>
    <mergeCell ref="GH221:GH222"/>
    <mergeCell ref="HS221:HS222"/>
    <mergeCell ref="HT221:HT222"/>
    <mergeCell ref="HU221:HU222"/>
    <mergeCell ref="HS231:HS232"/>
    <mergeCell ref="HT231:HT232"/>
    <mergeCell ref="HU231:HU232"/>
    <mergeCell ref="GI231:HR231"/>
    <mergeCell ref="GI232:HR232"/>
    <mergeCell ref="GF241:GF242"/>
    <mergeCell ref="GG241:GG242"/>
    <mergeCell ref="GH241:GH242"/>
    <mergeCell ref="HS241:HS242"/>
    <mergeCell ref="HT241:HT242"/>
    <mergeCell ref="HU241:HU242"/>
    <mergeCell ref="GE233:GE234"/>
    <mergeCell ref="GF233:GF234"/>
    <mergeCell ref="GG233:GG234"/>
    <mergeCell ref="GH233:GH234"/>
    <mergeCell ref="HS233:HS234"/>
    <mergeCell ref="HT233:HT234"/>
    <mergeCell ref="HU233:HU234"/>
    <mergeCell ref="GE235:GE236"/>
    <mergeCell ref="GF235:GF236"/>
    <mergeCell ref="GG235:GG236"/>
    <mergeCell ref="GH235:GH236"/>
    <mergeCell ref="HS235:HS236"/>
    <mergeCell ref="HT235:HT236"/>
    <mergeCell ref="HU235:HU236"/>
    <mergeCell ref="GE249:GE250"/>
    <mergeCell ref="GF249:GF250"/>
    <mergeCell ref="GG249:GG250"/>
    <mergeCell ref="GH249:GH250"/>
    <mergeCell ref="HS249:HS250"/>
    <mergeCell ref="HT249:HT250"/>
    <mergeCell ref="HU249:HU250"/>
    <mergeCell ref="GE251:GE252"/>
    <mergeCell ref="GF251:GF252"/>
    <mergeCell ref="GG251:GG252"/>
    <mergeCell ref="GH251:GH252"/>
    <mergeCell ref="HS251:HS252"/>
    <mergeCell ref="HT251:HT252"/>
    <mergeCell ref="HU251:HU252"/>
    <mergeCell ref="GE243:GE244"/>
    <mergeCell ref="GF243:GF244"/>
    <mergeCell ref="GG243:GG244"/>
    <mergeCell ref="GH243:GH244"/>
    <mergeCell ref="HS243:HS244"/>
    <mergeCell ref="HT243:HT244"/>
    <mergeCell ref="HU243:HU244"/>
    <mergeCell ref="GE237:GE238"/>
    <mergeCell ref="GF237:GF238"/>
    <mergeCell ref="GG237:GG238"/>
    <mergeCell ref="GH237:GH238"/>
    <mergeCell ref="HS237:HS238"/>
    <mergeCell ref="HT237:HT238"/>
    <mergeCell ref="HU237:HU238"/>
    <mergeCell ref="GE239:GE240"/>
    <mergeCell ref="GF239:GF240"/>
    <mergeCell ref="GG239:GG240"/>
    <mergeCell ref="GH239:GH240"/>
    <mergeCell ref="HS239:HS240"/>
    <mergeCell ref="HT239:HT240"/>
    <mergeCell ref="HU239:HU240"/>
    <mergeCell ref="GE241:GE242"/>
    <mergeCell ref="GE253:GE254"/>
    <mergeCell ref="GF253:GF254"/>
    <mergeCell ref="GG253:GG254"/>
    <mergeCell ref="GH253:GH254"/>
    <mergeCell ref="HS253:HS254"/>
    <mergeCell ref="HT253:HT254"/>
    <mergeCell ref="HU253:HU254"/>
    <mergeCell ref="HS263:HS264"/>
    <mergeCell ref="HT263:HT264"/>
    <mergeCell ref="HU263:HU264"/>
    <mergeCell ref="GE245:GE246"/>
    <mergeCell ref="GF245:GF246"/>
    <mergeCell ref="GG245:GG246"/>
    <mergeCell ref="GH245:GH246"/>
    <mergeCell ref="HS245:HS246"/>
    <mergeCell ref="HT245:HT246"/>
    <mergeCell ref="HU245:HU246"/>
    <mergeCell ref="GE247:GE248"/>
    <mergeCell ref="GF247:GF248"/>
    <mergeCell ref="GG247:GG248"/>
    <mergeCell ref="GH247:GH248"/>
    <mergeCell ref="HS247:HS248"/>
    <mergeCell ref="HT247:HT248"/>
    <mergeCell ref="HU247:HU248"/>
    <mergeCell ref="GE265:GE266"/>
    <mergeCell ref="GF265:GF266"/>
    <mergeCell ref="GG265:GG266"/>
    <mergeCell ref="GH265:GH266"/>
    <mergeCell ref="HS265:HS266"/>
    <mergeCell ref="HT265:HT266"/>
    <mergeCell ref="HU265:HU266"/>
    <mergeCell ref="GE267:GE268"/>
    <mergeCell ref="GF267:GF268"/>
    <mergeCell ref="GG267:GG268"/>
    <mergeCell ref="GH267:GH268"/>
    <mergeCell ref="HS267:HS268"/>
    <mergeCell ref="HT267:HT268"/>
    <mergeCell ref="HU267:HU268"/>
    <mergeCell ref="GE275:GE276"/>
    <mergeCell ref="GF275:GF276"/>
    <mergeCell ref="GG275:GG276"/>
    <mergeCell ref="GH275:GH276"/>
    <mergeCell ref="HS275:HS276"/>
    <mergeCell ref="HT275:HT276"/>
    <mergeCell ref="HU275:HU276"/>
    <mergeCell ref="GE255:GE256"/>
    <mergeCell ref="GF255:GF256"/>
    <mergeCell ref="GG255:GG256"/>
    <mergeCell ref="GH255:GH256"/>
    <mergeCell ref="HS255:HS256"/>
    <mergeCell ref="HT255:HT256"/>
    <mergeCell ref="HU255:HU256"/>
    <mergeCell ref="GE257:GE258"/>
    <mergeCell ref="GF257:GF258"/>
    <mergeCell ref="GG257:GG258"/>
    <mergeCell ref="GH257:GH258"/>
    <mergeCell ref="HS257:HS258"/>
    <mergeCell ref="HT257:HT258"/>
    <mergeCell ref="HU257:HU258"/>
    <mergeCell ref="GE263:GE264"/>
    <mergeCell ref="GF263:GF264"/>
    <mergeCell ref="GG263:GG264"/>
    <mergeCell ref="GH263:GH264"/>
    <mergeCell ref="GE277:GE278"/>
    <mergeCell ref="GF277:GF278"/>
    <mergeCell ref="GG277:GG278"/>
    <mergeCell ref="GH277:GH278"/>
    <mergeCell ref="HS277:HS278"/>
    <mergeCell ref="HT277:HT278"/>
    <mergeCell ref="HU277:HU278"/>
    <mergeCell ref="GE279:GE280"/>
    <mergeCell ref="GF279:GF280"/>
    <mergeCell ref="GG279:GG280"/>
    <mergeCell ref="GH279:GH280"/>
    <mergeCell ref="HS279:HS280"/>
    <mergeCell ref="HT279:HT280"/>
    <mergeCell ref="HU279:HU280"/>
    <mergeCell ref="GE269:GE270"/>
    <mergeCell ref="GF269:GF270"/>
    <mergeCell ref="GG269:GG270"/>
    <mergeCell ref="GH269:GH270"/>
    <mergeCell ref="HS269:HS270"/>
    <mergeCell ref="HT269:HT270"/>
    <mergeCell ref="HU269:HU270"/>
    <mergeCell ref="GE271:GE272"/>
    <mergeCell ref="GF271:GF272"/>
    <mergeCell ref="GG271:GG272"/>
    <mergeCell ref="GH271:GH272"/>
    <mergeCell ref="HS271:HS272"/>
    <mergeCell ref="HT271:HT272"/>
    <mergeCell ref="HU271:HU272"/>
    <mergeCell ref="GE273:GE274"/>
    <mergeCell ref="GF273:GF274"/>
    <mergeCell ref="GG273:GG274"/>
    <mergeCell ref="GH273:GH274"/>
    <mergeCell ref="HS273:HS274"/>
    <mergeCell ref="HT273:HT274"/>
    <mergeCell ref="HU273:HU274"/>
    <mergeCell ref="GI263:HR263"/>
    <mergeCell ref="GI264:HR264"/>
    <mergeCell ref="GE287:GE288"/>
    <mergeCell ref="GF287:GF288"/>
    <mergeCell ref="GG287:GG288"/>
    <mergeCell ref="GH287:GH288"/>
    <mergeCell ref="HS287:HS288"/>
    <mergeCell ref="HT287:HT288"/>
    <mergeCell ref="HU287:HU288"/>
    <mergeCell ref="GE289:GE290"/>
    <mergeCell ref="GF289:GF290"/>
    <mergeCell ref="GG289:GG290"/>
    <mergeCell ref="GH289:GH290"/>
    <mergeCell ref="HS289:HS290"/>
    <mergeCell ref="HT289:HT290"/>
    <mergeCell ref="HU289:HU290"/>
    <mergeCell ref="GE295:GE296"/>
    <mergeCell ref="GF295:GF296"/>
    <mergeCell ref="GG295:GG296"/>
    <mergeCell ref="GH295:GH296"/>
    <mergeCell ref="GE281:GE282"/>
    <mergeCell ref="GF281:GF282"/>
    <mergeCell ref="GG281:GG282"/>
    <mergeCell ref="GH281:GH282"/>
    <mergeCell ref="HS281:HS282"/>
    <mergeCell ref="HT281:HT282"/>
    <mergeCell ref="HU281:HU282"/>
    <mergeCell ref="GE283:GE284"/>
    <mergeCell ref="GF283:GF284"/>
    <mergeCell ref="GG283:GG284"/>
    <mergeCell ref="GH283:GH284"/>
    <mergeCell ref="HS283:HS284"/>
    <mergeCell ref="HT283:HT284"/>
    <mergeCell ref="HU283:HU284"/>
    <mergeCell ref="GE285:GE286"/>
    <mergeCell ref="GF285:GF286"/>
    <mergeCell ref="GG285:GG286"/>
    <mergeCell ref="GH285:GH286"/>
    <mergeCell ref="HS285:HS286"/>
    <mergeCell ref="HT285:HT286"/>
    <mergeCell ref="HU285:HU286"/>
    <mergeCell ref="HS295:HS296"/>
    <mergeCell ref="HT295:HT296"/>
    <mergeCell ref="HU295:HU296"/>
    <mergeCell ref="GI295:HR295"/>
    <mergeCell ref="GI296:HR296"/>
    <mergeCell ref="GE297:GE298"/>
    <mergeCell ref="GF297:GF298"/>
    <mergeCell ref="GG297:GG298"/>
    <mergeCell ref="GH297:GH298"/>
    <mergeCell ref="HS297:HS298"/>
    <mergeCell ref="HT297:HT298"/>
    <mergeCell ref="HU297:HU298"/>
    <mergeCell ref="GE299:GE300"/>
    <mergeCell ref="GF299:GF300"/>
    <mergeCell ref="GG299:GG300"/>
    <mergeCell ref="GH299:GH300"/>
    <mergeCell ref="HS299:HS300"/>
    <mergeCell ref="HT299:HT300"/>
    <mergeCell ref="HU299:HU300"/>
    <mergeCell ref="GE317:GE318"/>
    <mergeCell ref="GF317:GF318"/>
    <mergeCell ref="GG317:GG318"/>
    <mergeCell ref="GH317:GH318"/>
    <mergeCell ref="HS317:HS318"/>
    <mergeCell ref="HT317:HT318"/>
    <mergeCell ref="HU317:HU318"/>
    <mergeCell ref="GE307:GE308"/>
    <mergeCell ref="GF307:GF308"/>
    <mergeCell ref="GG307:GG308"/>
    <mergeCell ref="GH307:GH308"/>
    <mergeCell ref="HS307:HS308"/>
    <mergeCell ref="HT307:HT308"/>
    <mergeCell ref="HU307:HU308"/>
    <mergeCell ref="GE309:GE310"/>
    <mergeCell ref="GF309:GF310"/>
    <mergeCell ref="GG309:GG310"/>
    <mergeCell ref="GH309:GH310"/>
    <mergeCell ref="HS309:HS310"/>
    <mergeCell ref="HT309:HT310"/>
    <mergeCell ref="HU309:HU310"/>
    <mergeCell ref="GE311:GE312"/>
    <mergeCell ref="GF311:GF312"/>
    <mergeCell ref="GG311:GG312"/>
    <mergeCell ref="GH311:GH312"/>
    <mergeCell ref="HS311:HS312"/>
    <mergeCell ref="HT311:HT312"/>
    <mergeCell ref="HU311:HU312"/>
    <mergeCell ref="GE301:GE302"/>
    <mergeCell ref="GF301:GF302"/>
    <mergeCell ref="GG301:GG302"/>
    <mergeCell ref="GH301:GH302"/>
    <mergeCell ref="HS301:HS302"/>
    <mergeCell ref="HT301:HT302"/>
    <mergeCell ref="HU301:HU302"/>
    <mergeCell ref="GE303:GE304"/>
    <mergeCell ref="GF303:GF304"/>
    <mergeCell ref="GG303:GG304"/>
    <mergeCell ref="GH303:GH304"/>
    <mergeCell ref="HS303:HS304"/>
    <mergeCell ref="HT303:HT304"/>
    <mergeCell ref="HU303:HU304"/>
    <mergeCell ref="GE305:GE306"/>
    <mergeCell ref="GF305:GF306"/>
    <mergeCell ref="GG305:GG306"/>
    <mergeCell ref="GH305:GH306"/>
    <mergeCell ref="HS305:HS306"/>
    <mergeCell ref="HT305:HT306"/>
    <mergeCell ref="HU305:HU306"/>
    <mergeCell ref="O53:O54"/>
    <mergeCell ref="P53:P54"/>
    <mergeCell ref="Q53:Q54"/>
    <mergeCell ref="R53:R54"/>
    <mergeCell ref="BC53:BC54"/>
    <mergeCell ref="BD53:BD54"/>
    <mergeCell ref="BE53:BE54"/>
    <mergeCell ref="O55:O56"/>
    <mergeCell ref="P55:P56"/>
    <mergeCell ref="Q55:Q56"/>
    <mergeCell ref="R55:R56"/>
    <mergeCell ref="BC55:BC56"/>
    <mergeCell ref="BD55:BD56"/>
    <mergeCell ref="BE55:BE56"/>
    <mergeCell ref="Q81:Q82"/>
    <mergeCell ref="R81:R82"/>
    <mergeCell ref="BC81:BC82"/>
    <mergeCell ref="BD81:BD82"/>
    <mergeCell ref="BE81:BE82"/>
    <mergeCell ref="O83:O84"/>
    <mergeCell ref="GE319:GE320"/>
    <mergeCell ref="GF319:GF320"/>
    <mergeCell ref="GG319:GG320"/>
    <mergeCell ref="GH319:GH320"/>
    <mergeCell ref="HS319:HS320"/>
    <mergeCell ref="HT319:HT320"/>
    <mergeCell ref="HU319:HU320"/>
    <mergeCell ref="GE321:GE322"/>
    <mergeCell ref="GF321:GF322"/>
    <mergeCell ref="GG321:GG322"/>
    <mergeCell ref="GH321:GH322"/>
    <mergeCell ref="HS321:HS322"/>
    <mergeCell ref="HT321:HT322"/>
    <mergeCell ref="HU321:HU322"/>
    <mergeCell ref="BE113:BE114"/>
    <mergeCell ref="O115:O116"/>
    <mergeCell ref="P115:P116"/>
    <mergeCell ref="Q115:Q116"/>
    <mergeCell ref="R115:R116"/>
    <mergeCell ref="BC115:BC116"/>
    <mergeCell ref="BD115:BD116"/>
    <mergeCell ref="BE115:BE116"/>
    <mergeCell ref="O117:O118"/>
    <mergeCell ref="P117:P118"/>
    <mergeCell ref="Q117:Q118"/>
    <mergeCell ref="R117:R118"/>
    <mergeCell ref="BC117:BC118"/>
    <mergeCell ref="BD117:BD118"/>
    <mergeCell ref="BE117:BE118"/>
    <mergeCell ref="P135:P136"/>
    <mergeCell ref="Q135:Q136"/>
    <mergeCell ref="R135:R136"/>
    <mergeCell ref="BC135:BC136"/>
    <mergeCell ref="BD135:BD136"/>
    <mergeCell ref="BE135:BE136"/>
    <mergeCell ref="S136:BB136"/>
    <mergeCell ref="O137:O138"/>
    <mergeCell ref="P137:P138"/>
    <mergeCell ref="Q137:Q138"/>
    <mergeCell ref="R137:R138"/>
    <mergeCell ref="BC137:BC138"/>
    <mergeCell ref="BD137:BD138"/>
    <mergeCell ref="BE137:BE138"/>
    <mergeCell ref="O139:O140"/>
    <mergeCell ref="Q43:Q44"/>
    <mergeCell ref="GE313:GE314"/>
    <mergeCell ref="GF313:GF314"/>
    <mergeCell ref="GG313:GG314"/>
    <mergeCell ref="GH313:GH314"/>
    <mergeCell ref="HS313:HS314"/>
    <mergeCell ref="HT313:HT314"/>
    <mergeCell ref="HU313:HU314"/>
    <mergeCell ref="GE315:GE316"/>
    <mergeCell ref="GF315:GF316"/>
    <mergeCell ref="GG315:GG316"/>
    <mergeCell ref="GH315:GH316"/>
    <mergeCell ref="HS315:HS316"/>
    <mergeCell ref="HT315:HT316"/>
    <mergeCell ref="HU315:HU316"/>
    <mergeCell ref="O57:O58"/>
    <mergeCell ref="P57:P58"/>
    <mergeCell ref="Q57:Q58"/>
    <mergeCell ref="R57:R58"/>
    <mergeCell ref="BC57:BC58"/>
    <mergeCell ref="BD57:BD58"/>
    <mergeCell ref="BE57:BE58"/>
    <mergeCell ref="O59:O60"/>
    <mergeCell ref="P59:P60"/>
    <mergeCell ref="Q59:Q60"/>
    <mergeCell ref="R59:R60"/>
    <mergeCell ref="BC59:BC60"/>
    <mergeCell ref="BD59:BD60"/>
    <mergeCell ref="BE59:BE60"/>
    <mergeCell ref="O61:O62"/>
    <mergeCell ref="P61:P62"/>
    <mergeCell ref="Q61:Q62"/>
    <mergeCell ref="R61:R62"/>
    <mergeCell ref="P111:P112"/>
    <mergeCell ref="Q111:Q112"/>
    <mergeCell ref="R111:R112"/>
    <mergeCell ref="BC111:BC112"/>
    <mergeCell ref="BD111:BD112"/>
    <mergeCell ref="BE111:BE112"/>
    <mergeCell ref="Q87:Q88"/>
    <mergeCell ref="R87:R88"/>
    <mergeCell ref="BC87:BC88"/>
    <mergeCell ref="BD87:BD88"/>
    <mergeCell ref="BE87:BE88"/>
    <mergeCell ref="O89:O90"/>
    <mergeCell ref="P89:P90"/>
    <mergeCell ref="Q89:Q90"/>
    <mergeCell ref="R89:R90"/>
    <mergeCell ref="BC89:BC90"/>
    <mergeCell ref="BD89:BD90"/>
    <mergeCell ref="BE89:BE90"/>
    <mergeCell ref="O91:O92"/>
    <mergeCell ref="P91:P92"/>
    <mergeCell ref="Q91:Q92"/>
    <mergeCell ref="R91:R92"/>
    <mergeCell ref="BC91:BC92"/>
    <mergeCell ref="BD91:BD92"/>
    <mergeCell ref="BE91:BE92"/>
    <mergeCell ref="O105:O106"/>
    <mergeCell ref="P105:P106"/>
    <mergeCell ref="Q105:Q106"/>
    <mergeCell ref="R105:R106"/>
    <mergeCell ref="BC105:BC106"/>
    <mergeCell ref="BD105:BD106"/>
    <mergeCell ref="O129:O130"/>
    <mergeCell ref="P129:P130"/>
    <mergeCell ref="Q129:Q130"/>
    <mergeCell ref="R129:R130"/>
    <mergeCell ref="BC129:BC130"/>
    <mergeCell ref="BD129:BD130"/>
    <mergeCell ref="BE129:BE130"/>
    <mergeCell ref="Q121:Q122"/>
    <mergeCell ref="R121:R122"/>
    <mergeCell ref="BC121:BC122"/>
    <mergeCell ref="BD121:BD122"/>
    <mergeCell ref="BE121:BE122"/>
    <mergeCell ref="R151:R152"/>
    <mergeCell ref="BC151:BC152"/>
    <mergeCell ref="BD151:BD152"/>
    <mergeCell ref="BE151:BE152"/>
    <mergeCell ref="O153:O154"/>
    <mergeCell ref="P153:P154"/>
    <mergeCell ref="Q153:Q154"/>
    <mergeCell ref="R153:R154"/>
    <mergeCell ref="BC153:BC154"/>
    <mergeCell ref="BD153:BD154"/>
    <mergeCell ref="BE153:BE154"/>
    <mergeCell ref="O155:O156"/>
    <mergeCell ref="P155:P156"/>
    <mergeCell ref="Q155:Q156"/>
    <mergeCell ref="R155:R156"/>
    <mergeCell ref="BC155:BC156"/>
    <mergeCell ref="BD155:BD156"/>
    <mergeCell ref="BE155:BE156"/>
    <mergeCell ref="P143:P144"/>
    <mergeCell ref="Q143:Q144"/>
    <mergeCell ref="R143:R144"/>
    <mergeCell ref="BC143:BC144"/>
    <mergeCell ref="BD143:BD144"/>
    <mergeCell ref="BE143:BE144"/>
    <mergeCell ref="O145:O146"/>
    <mergeCell ref="P145:P146"/>
    <mergeCell ref="Q145:Q146"/>
    <mergeCell ref="R145:R146"/>
    <mergeCell ref="BC145:BC146"/>
    <mergeCell ref="BD145:BD146"/>
    <mergeCell ref="BE145:BE146"/>
    <mergeCell ref="O147:O148"/>
    <mergeCell ref="P147:P148"/>
    <mergeCell ref="Q147:Q148"/>
    <mergeCell ref="R147:R148"/>
    <mergeCell ref="BC147:BC148"/>
    <mergeCell ref="BD147:BD148"/>
    <mergeCell ref="BE147:BE148"/>
    <mergeCell ref="O149:O150"/>
    <mergeCell ref="P149:P150"/>
    <mergeCell ref="Q149:Q150"/>
    <mergeCell ref="R149:R150"/>
    <mergeCell ref="BC149:BC150"/>
    <mergeCell ref="BD149:BD150"/>
    <mergeCell ref="BE149:BE150"/>
    <mergeCell ref="O141:O142"/>
    <mergeCell ref="P141:P142"/>
    <mergeCell ref="Q141:Q142"/>
    <mergeCell ref="R141:R142"/>
    <mergeCell ref="BC141:BC142"/>
    <mergeCell ref="BD141:BD142"/>
    <mergeCell ref="BE141:BE142"/>
    <mergeCell ref="P189:P190"/>
    <mergeCell ref="Q189:Q190"/>
    <mergeCell ref="R189:R190"/>
    <mergeCell ref="BC189:BC190"/>
    <mergeCell ref="BD189:BD190"/>
    <mergeCell ref="BE189:BE190"/>
    <mergeCell ref="O191:O192"/>
    <mergeCell ref="P191:P192"/>
    <mergeCell ref="Q191:Q192"/>
    <mergeCell ref="R191:R192"/>
    <mergeCell ref="BC191:BC192"/>
    <mergeCell ref="BD191:BD192"/>
    <mergeCell ref="BE191:BE192"/>
    <mergeCell ref="O181:O182"/>
    <mergeCell ref="P181:P182"/>
    <mergeCell ref="Q181:Q182"/>
    <mergeCell ref="R181:R182"/>
    <mergeCell ref="BC181:BC182"/>
    <mergeCell ref="BD181:BD182"/>
    <mergeCell ref="BE181:BE182"/>
    <mergeCell ref="O183:O184"/>
    <mergeCell ref="P183:P184"/>
    <mergeCell ref="Q183:Q184"/>
    <mergeCell ref="R183:R184"/>
    <mergeCell ref="BC183:BC184"/>
    <mergeCell ref="BD183:BD184"/>
    <mergeCell ref="BE183:BE184"/>
    <mergeCell ref="O185:O186"/>
    <mergeCell ref="P185:P186"/>
    <mergeCell ref="Q185:Q186"/>
    <mergeCell ref="R185:R186"/>
    <mergeCell ref="BC185:BC186"/>
    <mergeCell ref="BD185:BD186"/>
    <mergeCell ref="BE185:BE186"/>
    <mergeCell ref="R201:R202"/>
    <mergeCell ref="BC201:BC202"/>
    <mergeCell ref="BD201:BD202"/>
    <mergeCell ref="BE201:BE202"/>
    <mergeCell ref="O203:O204"/>
    <mergeCell ref="P203:P204"/>
    <mergeCell ref="Q203:Q204"/>
    <mergeCell ref="R203:R204"/>
    <mergeCell ref="BC203:BC204"/>
    <mergeCell ref="BD203:BD204"/>
    <mergeCell ref="BE203:BE204"/>
    <mergeCell ref="O205:O206"/>
    <mergeCell ref="P205:P206"/>
    <mergeCell ref="Q205:Q206"/>
    <mergeCell ref="R205:R206"/>
    <mergeCell ref="BC205:BC206"/>
    <mergeCell ref="BD205:BD206"/>
    <mergeCell ref="BE205:BE206"/>
    <mergeCell ref="O233:O234"/>
    <mergeCell ref="P233:P234"/>
    <mergeCell ref="Q233:Q234"/>
    <mergeCell ref="R233:R234"/>
    <mergeCell ref="BC233:BC234"/>
    <mergeCell ref="BD233:BD234"/>
    <mergeCell ref="BE233:BE234"/>
    <mergeCell ref="O235:O236"/>
    <mergeCell ref="P235:P236"/>
    <mergeCell ref="Q235:Q236"/>
    <mergeCell ref="R235:R236"/>
    <mergeCell ref="BC235:BC236"/>
    <mergeCell ref="BD235:BD236"/>
    <mergeCell ref="BE235:BE236"/>
    <mergeCell ref="O237:O238"/>
    <mergeCell ref="P237:P238"/>
    <mergeCell ref="Q237:Q238"/>
    <mergeCell ref="R237:R238"/>
    <mergeCell ref="BC237:BC238"/>
    <mergeCell ref="BD237:BD238"/>
    <mergeCell ref="BE237:BE238"/>
    <mergeCell ref="O223:O224"/>
    <mergeCell ref="P223:P224"/>
    <mergeCell ref="Q223:Q224"/>
    <mergeCell ref="R223:R224"/>
    <mergeCell ref="BC223:BC224"/>
    <mergeCell ref="BD223:BD224"/>
    <mergeCell ref="BE223:BE224"/>
    <mergeCell ref="O225:O226"/>
    <mergeCell ref="P225:P226"/>
    <mergeCell ref="Q225:Q226"/>
    <mergeCell ref="R225:R226"/>
    <mergeCell ref="BC225:BC226"/>
    <mergeCell ref="BD225:BD226"/>
    <mergeCell ref="BE225:BE226"/>
    <mergeCell ref="O231:O232"/>
    <mergeCell ref="P231:P232"/>
    <mergeCell ref="Q231:Q232"/>
    <mergeCell ref="R231:R232"/>
    <mergeCell ref="BC231:BC232"/>
    <mergeCell ref="BD231:BD232"/>
    <mergeCell ref="BE231:BE232"/>
    <mergeCell ref="S232:BB232"/>
    <mergeCell ref="BC243:BC244"/>
    <mergeCell ref="BD243:BD244"/>
    <mergeCell ref="BE243:BE244"/>
    <mergeCell ref="O245:O246"/>
    <mergeCell ref="P245:P246"/>
    <mergeCell ref="Q245:Q246"/>
    <mergeCell ref="R245:R246"/>
    <mergeCell ref="BC245:BC246"/>
    <mergeCell ref="BD245:BD246"/>
    <mergeCell ref="BE245:BE246"/>
    <mergeCell ref="O247:O248"/>
    <mergeCell ref="P247:P248"/>
    <mergeCell ref="Q247:Q248"/>
    <mergeCell ref="R247:R248"/>
    <mergeCell ref="BC247:BC248"/>
    <mergeCell ref="BD247:BD248"/>
    <mergeCell ref="BE247:BE248"/>
    <mergeCell ref="O269:O270"/>
    <mergeCell ref="P269:P270"/>
    <mergeCell ref="Q269:Q270"/>
    <mergeCell ref="R269:R270"/>
    <mergeCell ref="BC269:BC270"/>
    <mergeCell ref="BD269:BD270"/>
    <mergeCell ref="BE269:BE270"/>
    <mergeCell ref="O271:O272"/>
    <mergeCell ref="P271:P272"/>
    <mergeCell ref="Q271:Q272"/>
    <mergeCell ref="R271:R272"/>
    <mergeCell ref="BC271:BC272"/>
    <mergeCell ref="BD271:BD272"/>
    <mergeCell ref="BE271:BE272"/>
    <mergeCell ref="O273:O274"/>
    <mergeCell ref="P273:P274"/>
    <mergeCell ref="Q273:Q274"/>
    <mergeCell ref="R273:R274"/>
    <mergeCell ref="BC273:BC274"/>
    <mergeCell ref="BD273:BD274"/>
    <mergeCell ref="BE273:BE274"/>
    <mergeCell ref="O263:O264"/>
    <mergeCell ref="P263:P264"/>
    <mergeCell ref="Q263:Q264"/>
    <mergeCell ref="R263:R264"/>
    <mergeCell ref="BC263:BC264"/>
    <mergeCell ref="BD263:BD264"/>
    <mergeCell ref="BE263:BE264"/>
    <mergeCell ref="S264:BB264"/>
    <mergeCell ref="O265:O266"/>
    <mergeCell ref="P265:P266"/>
    <mergeCell ref="Q265:Q266"/>
    <mergeCell ref="R265:R266"/>
    <mergeCell ref="BC265:BC266"/>
    <mergeCell ref="BD265:BD266"/>
    <mergeCell ref="BE265:BE266"/>
    <mergeCell ref="O267:O268"/>
    <mergeCell ref="P267:P268"/>
    <mergeCell ref="Q267:Q268"/>
    <mergeCell ref="R267:R268"/>
    <mergeCell ref="BC267:BC268"/>
    <mergeCell ref="BD267:BD268"/>
    <mergeCell ref="BE267:BE268"/>
    <mergeCell ref="P303:P304"/>
    <mergeCell ref="Q303:Q304"/>
    <mergeCell ref="R303:R304"/>
    <mergeCell ref="BC303:BC304"/>
    <mergeCell ref="BD303:BD304"/>
    <mergeCell ref="BE303:BE304"/>
    <mergeCell ref="O305:O306"/>
    <mergeCell ref="P305:P306"/>
    <mergeCell ref="Q305:Q306"/>
    <mergeCell ref="R305:R306"/>
    <mergeCell ref="BC305:BC306"/>
    <mergeCell ref="BD305:BD306"/>
    <mergeCell ref="BE305:BE306"/>
    <mergeCell ref="P289:P290"/>
    <mergeCell ref="Q289:Q290"/>
    <mergeCell ref="R289:R290"/>
    <mergeCell ref="BC289:BC290"/>
    <mergeCell ref="BD289:BD290"/>
    <mergeCell ref="BE289:BE290"/>
    <mergeCell ref="O295:O296"/>
    <mergeCell ref="P295:P296"/>
    <mergeCell ref="Q295:Q296"/>
    <mergeCell ref="R295:R296"/>
    <mergeCell ref="BC295:BC296"/>
    <mergeCell ref="BD295:BD296"/>
    <mergeCell ref="BE295:BE296"/>
    <mergeCell ref="S296:BB296"/>
    <mergeCell ref="O297:O298"/>
    <mergeCell ref="P297:P298"/>
    <mergeCell ref="Q297:Q298"/>
    <mergeCell ref="R297:R298"/>
    <mergeCell ref="BC297:BC298"/>
    <mergeCell ref="BD297:BD298"/>
    <mergeCell ref="BE297:BE298"/>
    <mergeCell ref="R319:R320"/>
    <mergeCell ref="BC319:BC320"/>
    <mergeCell ref="BD319:BD320"/>
    <mergeCell ref="BE319:BE320"/>
    <mergeCell ref="O321:O322"/>
    <mergeCell ref="P321:P322"/>
    <mergeCell ref="Q321:Q322"/>
    <mergeCell ref="R321:R322"/>
    <mergeCell ref="BC321:BC322"/>
    <mergeCell ref="BD321:BD322"/>
    <mergeCell ref="BE321:BE322"/>
    <mergeCell ref="B325:C325"/>
    <mergeCell ref="D325:E325"/>
    <mergeCell ref="F325:G325"/>
    <mergeCell ref="H325:I325"/>
    <mergeCell ref="J325:K325"/>
    <mergeCell ref="L325:M325"/>
    <mergeCell ref="BD309:BD310"/>
    <mergeCell ref="BE309:BE310"/>
    <mergeCell ref="O311:O312"/>
    <mergeCell ref="P311:P312"/>
    <mergeCell ref="Q311:Q312"/>
    <mergeCell ref="R311:R312"/>
    <mergeCell ref="BC311:BC312"/>
    <mergeCell ref="BD311:BD312"/>
    <mergeCell ref="BE311:BE312"/>
    <mergeCell ref="O313:O314"/>
    <mergeCell ref="P313:P314"/>
    <mergeCell ref="Q313:Q314"/>
    <mergeCell ref="R313:R314"/>
    <mergeCell ref="BC313:BC314"/>
    <mergeCell ref="BD313:BD314"/>
    <mergeCell ref="BE313:BE314"/>
    <mergeCell ref="O315:O316"/>
    <mergeCell ref="P315:P316"/>
    <mergeCell ref="Q315:Q316"/>
    <mergeCell ref="R315:R316"/>
    <mergeCell ref="BC315:BC316"/>
    <mergeCell ref="BD315:BD316"/>
    <mergeCell ref="BE315:BE316"/>
    <mergeCell ref="B315:C315"/>
    <mergeCell ref="D315:E315"/>
    <mergeCell ref="F315:G315"/>
    <mergeCell ref="H315:I315"/>
    <mergeCell ref="J315:K315"/>
    <mergeCell ref="L315:M315"/>
    <mergeCell ref="B316:C316"/>
    <mergeCell ref="D316:E316"/>
    <mergeCell ref="F316:G316"/>
    <mergeCell ref="H316:I316"/>
    <mergeCell ref="J316:K316"/>
    <mergeCell ref="L316:M316"/>
    <mergeCell ref="B313:C313"/>
    <mergeCell ref="D313:E313"/>
    <mergeCell ref="F313:G313"/>
    <mergeCell ref="H313:I313"/>
    <mergeCell ref="J313:K313"/>
    <mergeCell ref="L313:M313"/>
    <mergeCell ref="B312:C312"/>
    <mergeCell ref="D312:E312"/>
    <mergeCell ref="F312:G312"/>
    <mergeCell ref="H312:I312"/>
    <mergeCell ref="J312:K312"/>
    <mergeCell ref="L312:M312"/>
    <mergeCell ref="B329:C329"/>
    <mergeCell ref="D329:E329"/>
    <mergeCell ref="F329:G329"/>
    <mergeCell ref="H329:I329"/>
    <mergeCell ref="J329:K329"/>
    <mergeCell ref="L329:M329"/>
    <mergeCell ref="O329:O330"/>
    <mergeCell ref="P329:P330"/>
    <mergeCell ref="Q329:Q330"/>
    <mergeCell ref="R329:R330"/>
    <mergeCell ref="BC329:BC330"/>
    <mergeCell ref="BD329:BD330"/>
    <mergeCell ref="BE329:BE330"/>
    <mergeCell ref="B330:C330"/>
    <mergeCell ref="D330:E330"/>
    <mergeCell ref="F330:G330"/>
    <mergeCell ref="H330:I330"/>
    <mergeCell ref="J330:K330"/>
    <mergeCell ref="L330:M330"/>
    <mergeCell ref="B327:C327"/>
    <mergeCell ref="D327:E327"/>
    <mergeCell ref="F327:G327"/>
    <mergeCell ref="H327:I327"/>
    <mergeCell ref="J327:K327"/>
    <mergeCell ref="L327:M327"/>
    <mergeCell ref="O327:O328"/>
    <mergeCell ref="P327:P328"/>
    <mergeCell ref="Q327:Q328"/>
    <mergeCell ref="R327:R328"/>
    <mergeCell ref="BC327:BC328"/>
    <mergeCell ref="BD327:BD328"/>
    <mergeCell ref="BE327:BE328"/>
    <mergeCell ref="B328:C328"/>
    <mergeCell ref="D328:E328"/>
    <mergeCell ref="F328:G328"/>
    <mergeCell ref="H328:I328"/>
    <mergeCell ref="J328:K328"/>
    <mergeCell ref="L328:M328"/>
    <mergeCell ref="S328:BB328"/>
    <mergeCell ref="B335:C335"/>
    <mergeCell ref="D335:E335"/>
    <mergeCell ref="F335:G335"/>
    <mergeCell ref="H335:I335"/>
    <mergeCell ref="J335:K335"/>
    <mergeCell ref="L335:M335"/>
    <mergeCell ref="O335:O336"/>
    <mergeCell ref="P335:P336"/>
    <mergeCell ref="Q335:Q336"/>
    <mergeCell ref="R335:R336"/>
    <mergeCell ref="BC335:BC336"/>
    <mergeCell ref="BD335:BD336"/>
    <mergeCell ref="BE335:BE336"/>
    <mergeCell ref="B337:C337"/>
    <mergeCell ref="D337:E337"/>
    <mergeCell ref="F337:G337"/>
    <mergeCell ref="H337:I337"/>
    <mergeCell ref="J337:K337"/>
    <mergeCell ref="L337:M337"/>
    <mergeCell ref="O337:O338"/>
    <mergeCell ref="P337:P338"/>
    <mergeCell ref="Q337:Q338"/>
    <mergeCell ref="R337:R338"/>
    <mergeCell ref="BC337:BC338"/>
    <mergeCell ref="BD337:BD338"/>
    <mergeCell ref="BE337:BE338"/>
    <mergeCell ref="B338:C338"/>
    <mergeCell ref="D338:E338"/>
    <mergeCell ref="F338:G338"/>
    <mergeCell ref="H338:I338"/>
    <mergeCell ref="J338:K338"/>
    <mergeCell ref="L338:M338"/>
    <mergeCell ref="O331:O332"/>
    <mergeCell ref="P331:P332"/>
    <mergeCell ref="Q331:Q332"/>
    <mergeCell ref="R331:R332"/>
    <mergeCell ref="BC331:BC332"/>
    <mergeCell ref="BD331:BD332"/>
    <mergeCell ref="BE331:BE332"/>
    <mergeCell ref="B332:C332"/>
    <mergeCell ref="D332:E332"/>
    <mergeCell ref="F332:G332"/>
    <mergeCell ref="H332:I332"/>
    <mergeCell ref="J332:K332"/>
    <mergeCell ref="L332:M332"/>
    <mergeCell ref="B333:C333"/>
    <mergeCell ref="D333:E333"/>
    <mergeCell ref="F333:G333"/>
    <mergeCell ref="H333:I333"/>
    <mergeCell ref="J333:K333"/>
    <mergeCell ref="L333:M333"/>
    <mergeCell ref="O333:O334"/>
    <mergeCell ref="P333:P334"/>
    <mergeCell ref="Q333:Q334"/>
    <mergeCell ref="R333:R334"/>
    <mergeCell ref="BC333:BC334"/>
    <mergeCell ref="BD333:BD334"/>
    <mergeCell ref="BE333:BE334"/>
    <mergeCell ref="B334:C334"/>
    <mergeCell ref="D334:E334"/>
    <mergeCell ref="F334:G334"/>
    <mergeCell ref="H334:I334"/>
    <mergeCell ref="J334:K334"/>
    <mergeCell ref="L334:M334"/>
    <mergeCell ref="O341:O342"/>
    <mergeCell ref="P341:P342"/>
    <mergeCell ref="Q341:Q342"/>
    <mergeCell ref="R341:R342"/>
    <mergeCell ref="BC341:BC342"/>
    <mergeCell ref="BD341:BD342"/>
    <mergeCell ref="BE341:BE342"/>
    <mergeCell ref="B342:C342"/>
    <mergeCell ref="D342:E342"/>
    <mergeCell ref="F342:G342"/>
    <mergeCell ref="H342:I342"/>
    <mergeCell ref="J342:K342"/>
    <mergeCell ref="L342:M342"/>
    <mergeCell ref="B343:C343"/>
    <mergeCell ref="D343:E343"/>
    <mergeCell ref="F343:G343"/>
    <mergeCell ref="H343:I343"/>
    <mergeCell ref="J343:K343"/>
    <mergeCell ref="L343:M343"/>
    <mergeCell ref="O343:O344"/>
    <mergeCell ref="P343:P344"/>
    <mergeCell ref="Q343:Q344"/>
    <mergeCell ref="R343:R344"/>
    <mergeCell ref="BC343:BC344"/>
    <mergeCell ref="BD343:BD344"/>
    <mergeCell ref="BE343:BE344"/>
    <mergeCell ref="B344:C344"/>
    <mergeCell ref="D344:E344"/>
    <mergeCell ref="F344:G344"/>
    <mergeCell ref="H344:I344"/>
    <mergeCell ref="J344:K344"/>
    <mergeCell ref="L344:M344"/>
    <mergeCell ref="B339:C339"/>
    <mergeCell ref="D339:E339"/>
    <mergeCell ref="F339:G339"/>
    <mergeCell ref="H339:I339"/>
    <mergeCell ref="J339:K339"/>
    <mergeCell ref="L339:M339"/>
    <mergeCell ref="O339:O340"/>
    <mergeCell ref="P339:P340"/>
    <mergeCell ref="Q339:Q340"/>
    <mergeCell ref="R339:R340"/>
    <mergeCell ref="BC339:BC340"/>
    <mergeCell ref="BD339:BD340"/>
    <mergeCell ref="BE339:BE340"/>
    <mergeCell ref="B340:C340"/>
    <mergeCell ref="D340:E340"/>
    <mergeCell ref="F340:G340"/>
    <mergeCell ref="H340:I340"/>
    <mergeCell ref="J340:K340"/>
    <mergeCell ref="L340:M340"/>
    <mergeCell ref="B349:C349"/>
    <mergeCell ref="D349:E349"/>
    <mergeCell ref="F349:G349"/>
    <mergeCell ref="H349:I349"/>
    <mergeCell ref="J349:K349"/>
    <mergeCell ref="L349:M349"/>
    <mergeCell ref="O349:O350"/>
    <mergeCell ref="P349:P350"/>
    <mergeCell ref="Q349:Q350"/>
    <mergeCell ref="R349:R350"/>
    <mergeCell ref="BC349:BC350"/>
    <mergeCell ref="BD349:BD350"/>
    <mergeCell ref="BE349:BE350"/>
    <mergeCell ref="B350:C350"/>
    <mergeCell ref="D350:E350"/>
    <mergeCell ref="F350:G350"/>
    <mergeCell ref="H350:I350"/>
    <mergeCell ref="J350:K350"/>
    <mergeCell ref="L350:M350"/>
    <mergeCell ref="B345:C345"/>
    <mergeCell ref="D345:E345"/>
    <mergeCell ref="F345:G345"/>
    <mergeCell ref="H345:I345"/>
    <mergeCell ref="J345:K345"/>
    <mergeCell ref="L345:M345"/>
    <mergeCell ref="O345:O346"/>
    <mergeCell ref="P345:P346"/>
    <mergeCell ref="Q345:Q346"/>
    <mergeCell ref="R345:R346"/>
    <mergeCell ref="BC345:BC346"/>
    <mergeCell ref="BD345:BD346"/>
    <mergeCell ref="BE345:BE346"/>
    <mergeCell ref="B347:C347"/>
    <mergeCell ref="D347:E347"/>
    <mergeCell ref="F347:G347"/>
    <mergeCell ref="H347:I347"/>
    <mergeCell ref="J347:K347"/>
    <mergeCell ref="L347:M347"/>
    <mergeCell ref="O347:O348"/>
    <mergeCell ref="P347:P348"/>
    <mergeCell ref="Q347:Q348"/>
    <mergeCell ref="R347:R348"/>
    <mergeCell ref="BC347:BC348"/>
    <mergeCell ref="BD347:BD348"/>
    <mergeCell ref="BE347:BE348"/>
    <mergeCell ref="B348:C348"/>
    <mergeCell ref="D348:E348"/>
    <mergeCell ref="F348:G348"/>
    <mergeCell ref="H348:I348"/>
    <mergeCell ref="J348:K348"/>
    <mergeCell ref="L348:M348"/>
    <mergeCell ref="B357:C357"/>
    <mergeCell ref="D357:E357"/>
    <mergeCell ref="F357:G357"/>
    <mergeCell ref="H357:I357"/>
    <mergeCell ref="J357:K357"/>
    <mergeCell ref="L357:M357"/>
    <mergeCell ref="B359:C359"/>
    <mergeCell ref="D359:E359"/>
    <mergeCell ref="F359:G359"/>
    <mergeCell ref="H359:I359"/>
    <mergeCell ref="J359:K359"/>
    <mergeCell ref="L359:M359"/>
    <mergeCell ref="O359:O360"/>
    <mergeCell ref="P359:P360"/>
    <mergeCell ref="Q359:Q360"/>
    <mergeCell ref="R359:R360"/>
    <mergeCell ref="O351:O352"/>
    <mergeCell ref="P351:P352"/>
    <mergeCell ref="Q351:Q352"/>
    <mergeCell ref="R351:R352"/>
    <mergeCell ref="BC351:BC352"/>
    <mergeCell ref="BD351:BD352"/>
    <mergeCell ref="BE351:BE352"/>
    <mergeCell ref="B352:C352"/>
    <mergeCell ref="D352:E352"/>
    <mergeCell ref="F352:G352"/>
    <mergeCell ref="H352:I352"/>
    <mergeCell ref="J352:K352"/>
    <mergeCell ref="L352:M352"/>
    <mergeCell ref="B353:C353"/>
    <mergeCell ref="D353:E353"/>
    <mergeCell ref="F353:G353"/>
    <mergeCell ref="H353:I353"/>
    <mergeCell ref="J353:K353"/>
    <mergeCell ref="L353:M353"/>
    <mergeCell ref="O353:O354"/>
    <mergeCell ref="P353:P354"/>
    <mergeCell ref="Q353:Q354"/>
    <mergeCell ref="R353:R354"/>
    <mergeCell ref="BC353:BC354"/>
    <mergeCell ref="BD353:BD354"/>
    <mergeCell ref="BE353:BE354"/>
    <mergeCell ref="B354:C354"/>
    <mergeCell ref="D354:E354"/>
    <mergeCell ref="F354:G354"/>
    <mergeCell ref="H354:I354"/>
    <mergeCell ref="J354:K354"/>
    <mergeCell ref="L354:M354"/>
    <mergeCell ref="O363:O364"/>
    <mergeCell ref="P363:P364"/>
    <mergeCell ref="Q363:Q364"/>
    <mergeCell ref="R363:R364"/>
    <mergeCell ref="BC363:BC364"/>
    <mergeCell ref="BD363:BD364"/>
    <mergeCell ref="BE363:BE364"/>
    <mergeCell ref="B364:C364"/>
    <mergeCell ref="D364:E364"/>
    <mergeCell ref="F364:G364"/>
    <mergeCell ref="H364:I364"/>
    <mergeCell ref="J364:K364"/>
    <mergeCell ref="L364:M364"/>
    <mergeCell ref="B365:C365"/>
    <mergeCell ref="D365:E365"/>
    <mergeCell ref="F365:G365"/>
    <mergeCell ref="H365:I365"/>
    <mergeCell ref="J365:K365"/>
    <mergeCell ref="L365:M365"/>
    <mergeCell ref="O365:O366"/>
    <mergeCell ref="P365:P366"/>
    <mergeCell ref="Q365:Q366"/>
    <mergeCell ref="R365:R366"/>
    <mergeCell ref="BC365:BC366"/>
    <mergeCell ref="BD365:BD366"/>
    <mergeCell ref="BE365:BE366"/>
    <mergeCell ref="B366:C366"/>
    <mergeCell ref="D366:E366"/>
    <mergeCell ref="F366:G366"/>
    <mergeCell ref="H366:I366"/>
    <mergeCell ref="J366:K366"/>
    <mergeCell ref="L366:M366"/>
    <mergeCell ref="BC359:BC360"/>
    <mergeCell ref="BD359:BD360"/>
    <mergeCell ref="BE359:BE360"/>
    <mergeCell ref="B360:C360"/>
    <mergeCell ref="D360:E360"/>
    <mergeCell ref="F360:G360"/>
    <mergeCell ref="H360:I360"/>
    <mergeCell ref="J360:K360"/>
    <mergeCell ref="L360:M360"/>
    <mergeCell ref="S360:BB360"/>
    <mergeCell ref="B361:C361"/>
    <mergeCell ref="D361:E361"/>
    <mergeCell ref="F361:G361"/>
    <mergeCell ref="H361:I361"/>
    <mergeCell ref="J361:K361"/>
    <mergeCell ref="L361:M361"/>
    <mergeCell ref="O361:O362"/>
    <mergeCell ref="P361:P362"/>
    <mergeCell ref="Q361:Q362"/>
    <mergeCell ref="R361:R362"/>
    <mergeCell ref="BC361:BC362"/>
    <mergeCell ref="BD361:BD362"/>
    <mergeCell ref="BE361:BE362"/>
    <mergeCell ref="B362:C362"/>
    <mergeCell ref="D362:E362"/>
    <mergeCell ref="F362:G362"/>
    <mergeCell ref="H362:I362"/>
    <mergeCell ref="J362:K362"/>
    <mergeCell ref="L362:M362"/>
    <mergeCell ref="B371:C371"/>
    <mergeCell ref="D371:E371"/>
    <mergeCell ref="F371:G371"/>
    <mergeCell ref="H371:I371"/>
    <mergeCell ref="J371:K371"/>
    <mergeCell ref="L371:M371"/>
    <mergeCell ref="O371:O372"/>
    <mergeCell ref="P371:P372"/>
    <mergeCell ref="Q371:Q372"/>
    <mergeCell ref="R371:R372"/>
    <mergeCell ref="BC371:BC372"/>
    <mergeCell ref="BD371:BD372"/>
    <mergeCell ref="BE371:BE372"/>
    <mergeCell ref="B372:C372"/>
    <mergeCell ref="D372:E372"/>
    <mergeCell ref="F372:G372"/>
    <mergeCell ref="H372:I372"/>
    <mergeCell ref="J372:K372"/>
    <mergeCell ref="L372:M372"/>
    <mergeCell ref="B367:C367"/>
    <mergeCell ref="D367:E367"/>
    <mergeCell ref="F367:G367"/>
    <mergeCell ref="H367:I367"/>
    <mergeCell ref="J367:K367"/>
    <mergeCell ref="L367:M367"/>
    <mergeCell ref="O367:O368"/>
    <mergeCell ref="P367:P368"/>
    <mergeCell ref="Q367:Q368"/>
    <mergeCell ref="R367:R368"/>
    <mergeCell ref="BC367:BC368"/>
    <mergeCell ref="BD367:BD368"/>
    <mergeCell ref="BE367:BE368"/>
    <mergeCell ref="B369:C369"/>
    <mergeCell ref="D369:E369"/>
    <mergeCell ref="F369:G369"/>
    <mergeCell ref="H369:I369"/>
    <mergeCell ref="J369:K369"/>
    <mergeCell ref="L369:M369"/>
    <mergeCell ref="O369:O370"/>
    <mergeCell ref="P369:P370"/>
    <mergeCell ref="Q369:Q370"/>
    <mergeCell ref="R369:R370"/>
    <mergeCell ref="BC369:BC370"/>
    <mergeCell ref="BD369:BD370"/>
    <mergeCell ref="BE369:BE370"/>
    <mergeCell ref="B370:C370"/>
    <mergeCell ref="D370:E370"/>
    <mergeCell ref="F370:G370"/>
    <mergeCell ref="H370:I370"/>
    <mergeCell ref="J370:K370"/>
    <mergeCell ref="L370:M370"/>
    <mergeCell ref="B377:C377"/>
    <mergeCell ref="D377:E377"/>
    <mergeCell ref="F377:G377"/>
    <mergeCell ref="H377:I377"/>
    <mergeCell ref="J377:K377"/>
    <mergeCell ref="L377:M377"/>
    <mergeCell ref="O377:O378"/>
    <mergeCell ref="P377:P378"/>
    <mergeCell ref="Q377:Q378"/>
    <mergeCell ref="R377:R378"/>
    <mergeCell ref="BC377:BC378"/>
    <mergeCell ref="BD377:BD378"/>
    <mergeCell ref="BE377:BE378"/>
    <mergeCell ref="B379:C379"/>
    <mergeCell ref="D379:E379"/>
    <mergeCell ref="F379:G379"/>
    <mergeCell ref="H379:I379"/>
    <mergeCell ref="J379:K379"/>
    <mergeCell ref="L379:M379"/>
    <mergeCell ref="O379:O380"/>
    <mergeCell ref="P379:P380"/>
    <mergeCell ref="Q379:Q380"/>
    <mergeCell ref="R379:R380"/>
    <mergeCell ref="BC379:BC380"/>
    <mergeCell ref="BD379:BD380"/>
    <mergeCell ref="BE379:BE380"/>
    <mergeCell ref="B380:C380"/>
    <mergeCell ref="D380:E380"/>
    <mergeCell ref="F380:G380"/>
    <mergeCell ref="H380:I380"/>
    <mergeCell ref="J380:K380"/>
    <mergeCell ref="L380:M380"/>
    <mergeCell ref="O373:O374"/>
    <mergeCell ref="P373:P374"/>
    <mergeCell ref="Q373:Q374"/>
    <mergeCell ref="R373:R374"/>
    <mergeCell ref="BC373:BC374"/>
    <mergeCell ref="BD373:BD374"/>
    <mergeCell ref="BE373:BE374"/>
    <mergeCell ref="B374:C374"/>
    <mergeCell ref="D374:E374"/>
    <mergeCell ref="F374:G374"/>
    <mergeCell ref="H374:I374"/>
    <mergeCell ref="J374:K374"/>
    <mergeCell ref="L374:M374"/>
    <mergeCell ref="B375:C375"/>
    <mergeCell ref="D375:E375"/>
    <mergeCell ref="F375:G375"/>
    <mergeCell ref="H375:I375"/>
    <mergeCell ref="J375:K375"/>
    <mergeCell ref="L375:M375"/>
    <mergeCell ref="O375:O376"/>
    <mergeCell ref="P375:P376"/>
    <mergeCell ref="Q375:Q376"/>
    <mergeCell ref="R375:R376"/>
    <mergeCell ref="BC375:BC376"/>
    <mergeCell ref="BD375:BD376"/>
    <mergeCell ref="BE375:BE376"/>
    <mergeCell ref="B376:C376"/>
    <mergeCell ref="D376:E376"/>
    <mergeCell ref="F376:G376"/>
    <mergeCell ref="H376:I376"/>
    <mergeCell ref="J376:K376"/>
    <mergeCell ref="L376:M376"/>
    <mergeCell ref="O383:O384"/>
    <mergeCell ref="P383:P384"/>
    <mergeCell ref="Q383:Q384"/>
    <mergeCell ref="R383:R384"/>
    <mergeCell ref="BC383:BC384"/>
    <mergeCell ref="BD383:BD384"/>
    <mergeCell ref="BE383:BE384"/>
    <mergeCell ref="B384:C384"/>
    <mergeCell ref="D384:E384"/>
    <mergeCell ref="F384:G384"/>
    <mergeCell ref="H384:I384"/>
    <mergeCell ref="J384:K384"/>
    <mergeCell ref="L384:M384"/>
    <mergeCell ref="B385:C385"/>
    <mergeCell ref="D385:E385"/>
    <mergeCell ref="F385:G385"/>
    <mergeCell ref="H385:I385"/>
    <mergeCell ref="J385:K385"/>
    <mergeCell ref="L385:M385"/>
    <mergeCell ref="O385:O386"/>
    <mergeCell ref="P385:P386"/>
    <mergeCell ref="Q385:Q386"/>
    <mergeCell ref="R385:R386"/>
    <mergeCell ref="BC385:BC386"/>
    <mergeCell ref="BD385:BD386"/>
    <mergeCell ref="BE385:BE386"/>
    <mergeCell ref="B386:C386"/>
    <mergeCell ref="D386:E386"/>
    <mergeCell ref="F386:G386"/>
    <mergeCell ref="H386:I386"/>
    <mergeCell ref="J386:K386"/>
    <mergeCell ref="L386:M386"/>
    <mergeCell ref="B381:C381"/>
    <mergeCell ref="D381:E381"/>
    <mergeCell ref="F381:G381"/>
    <mergeCell ref="H381:I381"/>
    <mergeCell ref="J381:K381"/>
    <mergeCell ref="L381:M381"/>
    <mergeCell ref="O381:O382"/>
    <mergeCell ref="P381:P382"/>
    <mergeCell ref="Q381:Q382"/>
    <mergeCell ref="R381:R382"/>
    <mergeCell ref="BC381:BC382"/>
    <mergeCell ref="BD381:BD382"/>
    <mergeCell ref="BE381:BE382"/>
    <mergeCell ref="B382:C382"/>
    <mergeCell ref="D382:E382"/>
    <mergeCell ref="F382:G382"/>
    <mergeCell ref="H382:I382"/>
    <mergeCell ref="J382:K382"/>
    <mergeCell ref="L382:M382"/>
    <mergeCell ref="BC391:BC392"/>
    <mergeCell ref="BD391:BD392"/>
    <mergeCell ref="BE391:BE392"/>
    <mergeCell ref="B392:C392"/>
    <mergeCell ref="D392:E392"/>
    <mergeCell ref="F392:G392"/>
    <mergeCell ref="H392:I392"/>
    <mergeCell ref="J392:K392"/>
    <mergeCell ref="L392:M392"/>
    <mergeCell ref="S392:BB392"/>
    <mergeCell ref="B393:C393"/>
    <mergeCell ref="D393:E393"/>
    <mergeCell ref="F393:G393"/>
    <mergeCell ref="H393:I393"/>
    <mergeCell ref="J393:K393"/>
    <mergeCell ref="L393:M393"/>
    <mergeCell ref="O393:O394"/>
    <mergeCell ref="P393:P394"/>
    <mergeCell ref="Q393:Q394"/>
    <mergeCell ref="R393:R394"/>
    <mergeCell ref="BC393:BC394"/>
    <mergeCell ref="BD393:BD394"/>
    <mergeCell ref="BE393:BE394"/>
    <mergeCell ref="B394:C394"/>
    <mergeCell ref="D394:E394"/>
    <mergeCell ref="F394:G394"/>
    <mergeCell ref="H394:I394"/>
    <mergeCell ref="J394:K394"/>
    <mergeCell ref="L394:M394"/>
    <mergeCell ref="B389:C389"/>
    <mergeCell ref="D389:E389"/>
    <mergeCell ref="F389:G389"/>
    <mergeCell ref="H389:I389"/>
    <mergeCell ref="J389:K389"/>
    <mergeCell ref="L389:M389"/>
    <mergeCell ref="B391:C391"/>
    <mergeCell ref="D391:E391"/>
    <mergeCell ref="F391:G391"/>
    <mergeCell ref="H391:I391"/>
    <mergeCell ref="J391:K391"/>
    <mergeCell ref="L391:M391"/>
    <mergeCell ref="O391:O392"/>
    <mergeCell ref="P391:P392"/>
    <mergeCell ref="Q391:Q392"/>
    <mergeCell ref="R391:R392"/>
    <mergeCell ref="B399:C399"/>
    <mergeCell ref="D399:E399"/>
    <mergeCell ref="F399:G399"/>
    <mergeCell ref="H399:I399"/>
    <mergeCell ref="J399:K399"/>
    <mergeCell ref="L399:M399"/>
    <mergeCell ref="O399:O400"/>
    <mergeCell ref="P399:P400"/>
    <mergeCell ref="Q399:Q400"/>
    <mergeCell ref="R399:R400"/>
    <mergeCell ref="BC399:BC400"/>
    <mergeCell ref="BD399:BD400"/>
    <mergeCell ref="BE399:BE400"/>
    <mergeCell ref="B401:C401"/>
    <mergeCell ref="D401:E401"/>
    <mergeCell ref="F401:G401"/>
    <mergeCell ref="H401:I401"/>
    <mergeCell ref="J401:K401"/>
    <mergeCell ref="L401:M401"/>
    <mergeCell ref="O401:O402"/>
    <mergeCell ref="P401:P402"/>
    <mergeCell ref="Q401:Q402"/>
    <mergeCell ref="R401:R402"/>
    <mergeCell ref="BC401:BC402"/>
    <mergeCell ref="BD401:BD402"/>
    <mergeCell ref="BE401:BE402"/>
    <mergeCell ref="B402:C402"/>
    <mergeCell ref="D402:E402"/>
    <mergeCell ref="F402:G402"/>
    <mergeCell ref="H402:I402"/>
    <mergeCell ref="J402:K402"/>
    <mergeCell ref="L402:M402"/>
    <mergeCell ref="O395:O396"/>
    <mergeCell ref="P395:P396"/>
    <mergeCell ref="Q395:Q396"/>
    <mergeCell ref="R395:R396"/>
    <mergeCell ref="BC395:BC396"/>
    <mergeCell ref="BD395:BD396"/>
    <mergeCell ref="BE395:BE396"/>
    <mergeCell ref="B396:C396"/>
    <mergeCell ref="D396:E396"/>
    <mergeCell ref="F396:G396"/>
    <mergeCell ref="H396:I396"/>
    <mergeCell ref="J396:K396"/>
    <mergeCell ref="L396:M396"/>
    <mergeCell ref="B397:C397"/>
    <mergeCell ref="D397:E397"/>
    <mergeCell ref="F397:G397"/>
    <mergeCell ref="H397:I397"/>
    <mergeCell ref="J397:K397"/>
    <mergeCell ref="L397:M397"/>
    <mergeCell ref="O397:O398"/>
    <mergeCell ref="P397:P398"/>
    <mergeCell ref="Q397:Q398"/>
    <mergeCell ref="R397:R398"/>
    <mergeCell ref="BC397:BC398"/>
    <mergeCell ref="BD397:BD398"/>
    <mergeCell ref="BE397:BE398"/>
    <mergeCell ref="B398:C398"/>
    <mergeCell ref="D398:E398"/>
    <mergeCell ref="F398:G398"/>
    <mergeCell ref="H398:I398"/>
    <mergeCell ref="J398:K398"/>
    <mergeCell ref="L398:M398"/>
    <mergeCell ref="O405:O406"/>
    <mergeCell ref="P405:P406"/>
    <mergeCell ref="Q405:Q406"/>
    <mergeCell ref="R405:R406"/>
    <mergeCell ref="BC405:BC406"/>
    <mergeCell ref="BD405:BD406"/>
    <mergeCell ref="BE405:BE406"/>
    <mergeCell ref="B406:C406"/>
    <mergeCell ref="D406:E406"/>
    <mergeCell ref="F406:G406"/>
    <mergeCell ref="H406:I406"/>
    <mergeCell ref="J406:K406"/>
    <mergeCell ref="L406:M406"/>
    <mergeCell ref="B407:C407"/>
    <mergeCell ref="D407:E407"/>
    <mergeCell ref="F407:G407"/>
    <mergeCell ref="H407:I407"/>
    <mergeCell ref="J407:K407"/>
    <mergeCell ref="L407:M407"/>
    <mergeCell ref="O407:O408"/>
    <mergeCell ref="P407:P408"/>
    <mergeCell ref="Q407:Q408"/>
    <mergeCell ref="R407:R408"/>
    <mergeCell ref="BC407:BC408"/>
    <mergeCell ref="BD407:BD408"/>
    <mergeCell ref="BE407:BE408"/>
    <mergeCell ref="B408:C408"/>
    <mergeCell ref="D408:E408"/>
    <mergeCell ref="F408:G408"/>
    <mergeCell ref="H408:I408"/>
    <mergeCell ref="J408:K408"/>
    <mergeCell ref="L408:M408"/>
    <mergeCell ref="B403:C403"/>
    <mergeCell ref="D403:E403"/>
    <mergeCell ref="F403:G403"/>
    <mergeCell ref="H403:I403"/>
    <mergeCell ref="J403:K403"/>
    <mergeCell ref="L403:M403"/>
    <mergeCell ref="O403:O404"/>
    <mergeCell ref="P403:P404"/>
    <mergeCell ref="Q403:Q404"/>
    <mergeCell ref="R403:R404"/>
    <mergeCell ref="BC403:BC404"/>
    <mergeCell ref="BD403:BD404"/>
    <mergeCell ref="BE403:BE404"/>
    <mergeCell ref="B404:C404"/>
    <mergeCell ref="D404:E404"/>
    <mergeCell ref="F404:G404"/>
    <mergeCell ref="H404:I404"/>
    <mergeCell ref="J404:K404"/>
    <mergeCell ref="L404:M404"/>
    <mergeCell ref="B413:C413"/>
    <mergeCell ref="D413:E413"/>
    <mergeCell ref="F413:G413"/>
    <mergeCell ref="H413:I413"/>
    <mergeCell ref="J413:K413"/>
    <mergeCell ref="L413:M413"/>
    <mergeCell ref="O413:O414"/>
    <mergeCell ref="P413:P414"/>
    <mergeCell ref="Q413:Q414"/>
    <mergeCell ref="R413:R414"/>
    <mergeCell ref="BC413:BC414"/>
    <mergeCell ref="BD413:BD414"/>
    <mergeCell ref="BE413:BE414"/>
    <mergeCell ref="B414:C414"/>
    <mergeCell ref="D414:E414"/>
    <mergeCell ref="F414:G414"/>
    <mergeCell ref="H414:I414"/>
    <mergeCell ref="J414:K414"/>
    <mergeCell ref="L414:M414"/>
    <mergeCell ref="B409:C409"/>
    <mergeCell ref="D409:E409"/>
    <mergeCell ref="F409:G409"/>
    <mergeCell ref="H409:I409"/>
    <mergeCell ref="J409:K409"/>
    <mergeCell ref="L409:M409"/>
    <mergeCell ref="O409:O410"/>
    <mergeCell ref="P409:P410"/>
    <mergeCell ref="Q409:Q410"/>
    <mergeCell ref="R409:R410"/>
    <mergeCell ref="BC409:BC410"/>
    <mergeCell ref="BD409:BD410"/>
    <mergeCell ref="BE409:BE410"/>
    <mergeCell ref="B411:C411"/>
    <mergeCell ref="D411:E411"/>
    <mergeCell ref="F411:G411"/>
    <mergeCell ref="H411:I411"/>
    <mergeCell ref="J411:K411"/>
    <mergeCell ref="L411:M411"/>
    <mergeCell ref="O411:O412"/>
    <mergeCell ref="P411:P412"/>
    <mergeCell ref="Q411:Q412"/>
    <mergeCell ref="R411:R412"/>
    <mergeCell ref="BC411:BC412"/>
    <mergeCell ref="BD411:BD412"/>
    <mergeCell ref="BE411:BE412"/>
    <mergeCell ref="B412:C412"/>
    <mergeCell ref="D412:E412"/>
    <mergeCell ref="F412:G412"/>
    <mergeCell ref="H412:I412"/>
    <mergeCell ref="J412:K412"/>
    <mergeCell ref="L412:M412"/>
    <mergeCell ref="B421:C421"/>
    <mergeCell ref="D421:E421"/>
    <mergeCell ref="F421:G421"/>
    <mergeCell ref="H421:I421"/>
    <mergeCell ref="J421:K421"/>
    <mergeCell ref="L421:M421"/>
    <mergeCell ref="B423:C423"/>
    <mergeCell ref="D423:E423"/>
    <mergeCell ref="F423:G423"/>
    <mergeCell ref="H423:I423"/>
    <mergeCell ref="J423:K423"/>
    <mergeCell ref="L423:M423"/>
    <mergeCell ref="O423:O424"/>
    <mergeCell ref="P423:P424"/>
    <mergeCell ref="Q423:Q424"/>
    <mergeCell ref="R423:R424"/>
    <mergeCell ref="O415:O416"/>
    <mergeCell ref="P415:P416"/>
    <mergeCell ref="Q415:Q416"/>
    <mergeCell ref="R415:R416"/>
    <mergeCell ref="BC415:BC416"/>
    <mergeCell ref="BD415:BD416"/>
    <mergeCell ref="BE415:BE416"/>
    <mergeCell ref="B416:C416"/>
    <mergeCell ref="D416:E416"/>
    <mergeCell ref="F416:G416"/>
    <mergeCell ref="H416:I416"/>
    <mergeCell ref="J416:K416"/>
    <mergeCell ref="L416:M416"/>
    <mergeCell ref="B417:C417"/>
    <mergeCell ref="D417:E417"/>
    <mergeCell ref="F417:G417"/>
    <mergeCell ref="H417:I417"/>
    <mergeCell ref="J417:K417"/>
    <mergeCell ref="L417:M417"/>
    <mergeCell ref="O417:O418"/>
    <mergeCell ref="P417:P418"/>
    <mergeCell ref="Q417:Q418"/>
    <mergeCell ref="R417:R418"/>
    <mergeCell ref="BC417:BC418"/>
    <mergeCell ref="BD417:BD418"/>
    <mergeCell ref="BE417:BE418"/>
    <mergeCell ref="B418:C418"/>
    <mergeCell ref="D418:E418"/>
    <mergeCell ref="F418:G418"/>
    <mergeCell ref="H418:I418"/>
    <mergeCell ref="J418:K418"/>
    <mergeCell ref="L418:M418"/>
    <mergeCell ref="O427:O428"/>
    <mergeCell ref="P427:P428"/>
    <mergeCell ref="Q427:Q428"/>
    <mergeCell ref="R427:R428"/>
    <mergeCell ref="BC427:BC428"/>
    <mergeCell ref="BD427:BD428"/>
    <mergeCell ref="BE427:BE428"/>
    <mergeCell ref="B428:C428"/>
    <mergeCell ref="D428:E428"/>
    <mergeCell ref="F428:G428"/>
    <mergeCell ref="H428:I428"/>
    <mergeCell ref="J428:K428"/>
    <mergeCell ref="L428:M428"/>
    <mergeCell ref="B429:C429"/>
    <mergeCell ref="D429:E429"/>
    <mergeCell ref="F429:G429"/>
    <mergeCell ref="H429:I429"/>
    <mergeCell ref="J429:K429"/>
    <mergeCell ref="L429:M429"/>
    <mergeCell ref="O429:O430"/>
    <mergeCell ref="P429:P430"/>
    <mergeCell ref="Q429:Q430"/>
    <mergeCell ref="R429:R430"/>
    <mergeCell ref="BC429:BC430"/>
    <mergeCell ref="BD429:BD430"/>
    <mergeCell ref="BE429:BE430"/>
    <mergeCell ref="B430:C430"/>
    <mergeCell ref="D430:E430"/>
    <mergeCell ref="F430:G430"/>
    <mergeCell ref="H430:I430"/>
    <mergeCell ref="J430:K430"/>
    <mergeCell ref="L430:M430"/>
    <mergeCell ref="BC423:BC424"/>
    <mergeCell ref="BD423:BD424"/>
    <mergeCell ref="BE423:BE424"/>
    <mergeCell ref="B424:C424"/>
    <mergeCell ref="D424:E424"/>
    <mergeCell ref="F424:G424"/>
    <mergeCell ref="H424:I424"/>
    <mergeCell ref="J424:K424"/>
    <mergeCell ref="L424:M424"/>
    <mergeCell ref="S424:BB424"/>
    <mergeCell ref="B425:C425"/>
    <mergeCell ref="D425:E425"/>
    <mergeCell ref="F425:G425"/>
    <mergeCell ref="H425:I425"/>
    <mergeCell ref="J425:K425"/>
    <mergeCell ref="L425:M425"/>
    <mergeCell ref="O425:O426"/>
    <mergeCell ref="P425:P426"/>
    <mergeCell ref="Q425:Q426"/>
    <mergeCell ref="R425:R426"/>
    <mergeCell ref="BC425:BC426"/>
    <mergeCell ref="BD425:BD426"/>
    <mergeCell ref="BE425:BE426"/>
    <mergeCell ref="B426:C426"/>
    <mergeCell ref="D426:E426"/>
    <mergeCell ref="F426:G426"/>
    <mergeCell ref="H426:I426"/>
    <mergeCell ref="J426:K426"/>
    <mergeCell ref="L426:M426"/>
    <mergeCell ref="B435:C435"/>
    <mergeCell ref="D435:E435"/>
    <mergeCell ref="F435:G435"/>
    <mergeCell ref="H435:I435"/>
    <mergeCell ref="J435:K435"/>
    <mergeCell ref="L435:M435"/>
    <mergeCell ref="O435:O436"/>
    <mergeCell ref="P435:P436"/>
    <mergeCell ref="Q435:Q436"/>
    <mergeCell ref="R435:R436"/>
    <mergeCell ref="BC435:BC436"/>
    <mergeCell ref="BD435:BD436"/>
    <mergeCell ref="BE435:BE436"/>
    <mergeCell ref="B436:C436"/>
    <mergeCell ref="D436:E436"/>
    <mergeCell ref="F436:G436"/>
    <mergeCell ref="H436:I436"/>
    <mergeCell ref="J436:K436"/>
    <mergeCell ref="L436:M436"/>
    <mergeCell ref="B431:C431"/>
    <mergeCell ref="D431:E431"/>
    <mergeCell ref="F431:G431"/>
    <mergeCell ref="H431:I431"/>
    <mergeCell ref="J431:K431"/>
    <mergeCell ref="L431:M431"/>
    <mergeCell ref="O431:O432"/>
    <mergeCell ref="P431:P432"/>
    <mergeCell ref="Q431:Q432"/>
    <mergeCell ref="R431:R432"/>
    <mergeCell ref="BC431:BC432"/>
    <mergeCell ref="BD431:BD432"/>
    <mergeCell ref="BE431:BE432"/>
    <mergeCell ref="B433:C433"/>
    <mergeCell ref="D433:E433"/>
    <mergeCell ref="F433:G433"/>
    <mergeCell ref="H433:I433"/>
    <mergeCell ref="J433:K433"/>
    <mergeCell ref="L433:M433"/>
    <mergeCell ref="O433:O434"/>
    <mergeCell ref="P433:P434"/>
    <mergeCell ref="Q433:Q434"/>
    <mergeCell ref="R433:R434"/>
    <mergeCell ref="BC433:BC434"/>
    <mergeCell ref="BD433:BD434"/>
    <mergeCell ref="BE433:BE434"/>
    <mergeCell ref="B434:C434"/>
    <mergeCell ref="D434:E434"/>
    <mergeCell ref="F434:G434"/>
    <mergeCell ref="H434:I434"/>
    <mergeCell ref="J434:K434"/>
    <mergeCell ref="L434:M434"/>
    <mergeCell ref="B441:C441"/>
    <mergeCell ref="D441:E441"/>
    <mergeCell ref="F441:G441"/>
    <mergeCell ref="H441:I441"/>
    <mergeCell ref="J441:K441"/>
    <mergeCell ref="L441:M441"/>
    <mergeCell ref="O441:O442"/>
    <mergeCell ref="P441:P442"/>
    <mergeCell ref="Q441:Q442"/>
    <mergeCell ref="R441:R442"/>
    <mergeCell ref="BC441:BC442"/>
    <mergeCell ref="BD441:BD442"/>
    <mergeCell ref="BE441:BE442"/>
    <mergeCell ref="B443:C443"/>
    <mergeCell ref="D443:E443"/>
    <mergeCell ref="F443:G443"/>
    <mergeCell ref="H443:I443"/>
    <mergeCell ref="J443:K443"/>
    <mergeCell ref="L443:M443"/>
    <mergeCell ref="O443:O444"/>
    <mergeCell ref="P443:P444"/>
    <mergeCell ref="Q443:Q444"/>
    <mergeCell ref="R443:R444"/>
    <mergeCell ref="BC443:BC444"/>
    <mergeCell ref="BD443:BD444"/>
    <mergeCell ref="BE443:BE444"/>
    <mergeCell ref="B444:C444"/>
    <mergeCell ref="D444:E444"/>
    <mergeCell ref="F444:G444"/>
    <mergeCell ref="H444:I444"/>
    <mergeCell ref="J444:K444"/>
    <mergeCell ref="L444:M444"/>
    <mergeCell ref="O437:O438"/>
    <mergeCell ref="P437:P438"/>
    <mergeCell ref="Q437:Q438"/>
    <mergeCell ref="R437:R438"/>
    <mergeCell ref="BC437:BC438"/>
    <mergeCell ref="BD437:BD438"/>
    <mergeCell ref="BE437:BE438"/>
    <mergeCell ref="B438:C438"/>
    <mergeCell ref="D438:E438"/>
    <mergeCell ref="F438:G438"/>
    <mergeCell ref="H438:I438"/>
    <mergeCell ref="J438:K438"/>
    <mergeCell ref="L438:M438"/>
    <mergeCell ref="B439:C439"/>
    <mergeCell ref="D439:E439"/>
    <mergeCell ref="F439:G439"/>
    <mergeCell ref="H439:I439"/>
    <mergeCell ref="J439:K439"/>
    <mergeCell ref="L439:M439"/>
    <mergeCell ref="O439:O440"/>
    <mergeCell ref="P439:P440"/>
    <mergeCell ref="Q439:Q440"/>
    <mergeCell ref="R439:R440"/>
    <mergeCell ref="BC439:BC440"/>
    <mergeCell ref="BD439:BD440"/>
    <mergeCell ref="BE439:BE440"/>
    <mergeCell ref="B440:C440"/>
    <mergeCell ref="D440:E440"/>
    <mergeCell ref="F440:G440"/>
    <mergeCell ref="H440:I440"/>
    <mergeCell ref="J440:K440"/>
    <mergeCell ref="L440:M440"/>
    <mergeCell ref="O447:O448"/>
    <mergeCell ref="P447:P448"/>
    <mergeCell ref="Q447:Q448"/>
    <mergeCell ref="R447:R448"/>
    <mergeCell ref="BC447:BC448"/>
    <mergeCell ref="BD447:BD448"/>
    <mergeCell ref="BE447:BE448"/>
    <mergeCell ref="B448:C448"/>
    <mergeCell ref="D448:E448"/>
    <mergeCell ref="F448:G448"/>
    <mergeCell ref="H448:I448"/>
    <mergeCell ref="J448:K448"/>
    <mergeCell ref="L448:M448"/>
    <mergeCell ref="B449:C449"/>
    <mergeCell ref="D449:E449"/>
    <mergeCell ref="F449:G449"/>
    <mergeCell ref="H449:I449"/>
    <mergeCell ref="J449:K449"/>
    <mergeCell ref="L449:M449"/>
    <mergeCell ref="O449:O450"/>
    <mergeCell ref="P449:P450"/>
    <mergeCell ref="Q449:Q450"/>
    <mergeCell ref="R449:R450"/>
    <mergeCell ref="BC449:BC450"/>
    <mergeCell ref="BD449:BD450"/>
    <mergeCell ref="BE449:BE450"/>
    <mergeCell ref="B450:C450"/>
    <mergeCell ref="D450:E450"/>
    <mergeCell ref="F450:G450"/>
    <mergeCell ref="H450:I450"/>
    <mergeCell ref="J450:K450"/>
    <mergeCell ref="L450:M450"/>
    <mergeCell ref="B445:C445"/>
    <mergeCell ref="D445:E445"/>
    <mergeCell ref="F445:G445"/>
    <mergeCell ref="H445:I445"/>
    <mergeCell ref="J445:K445"/>
    <mergeCell ref="L445:M445"/>
    <mergeCell ref="O445:O446"/>
    <mergeCell ref="P445:P446"/>
    <mergeCell ref="Q445:Q446"/>
    <mergeCell ref="R445:R446"/>
    <mergeCell ref="BC445:BC446"/>
    <mergeCell ref="BD445:BD446"/>
    <mergeCell ref="BE445:BE446"/>
    <mergeCell ref="B446:C446"/>
    <mergeCell ref="D446:E446"/>
    <mergeCell ref="F446:G446"/>
    <mergeCell ref="H446:I446"/>
    <mergeCell ref="J446:K446"/>
    <mergeCell ref="L446:M446"/>
    <mergeCell ref="BC455:BC456"/>
    <mergeCell ref="BD455:BD456"/>
    <mergeCell ref="BE455:BE456"/>
    <mergeCell ref="B456:C456"/>
    <mergeCell ref="D456:E456"/>
    <mergeCell ref="F456:G456"/>
    <mergeCell ref="H456:I456"/>
    <mergeCell ref="J456:K456"/>
    <mergeCell ref="L456:M456"/>
    <mergeCell ref="S456:BB456"/>
    <mergeCell ref="B457:C457"/>
    <mergeCell ref="D457:E457"/>
    <mergeCell ref="F457:G457"/>
    <mergeCell ref="H457:I457"/>
    <mergeCell ref="J457:K457"/>
    <mergeCell ref="L457:M457"/>
    <mergeCell ref="O457:O458"/>
    <mergeCell ref="P457:P458"/>
    <mergeCell ref="Q457:Q458"/>
    <mergeCell ref="R457:R458"/>
    <mergeCell ref="BC457:BC458"/>
    <mergeCell ref="BD457:BD458"/>
    <mergeCell ref="BE457:BE458"/>
    <mergeCell ref="B458:C458"/>
    <mergeCell ref="D458:E458"/>
    <mergeCell ref="F458:G458"/>
    <mergeCell ref="H458:I458"/>
    <mergeCell ref="J458:K458"/>
    <mergeCell ref="L458:M458"/>
    <mergeCell ref="B453:C453"/>
    <mergeCell ref="D453:E453"/>
    <mergeCell ref="F453:G453"/>
    <mergeCell ref="H453:I453"/>
    <mergeCell ref="J453:K453"/>
    <mergeCell ref="L453:M453"/>
    <mergeCell ref="B455:C455"/>
    <mergeCell ref="D455:E455"/>
    <mergeCell ref="F455:G455"/>
    <mergeCell ref="H455:I455"/>
    <mergeCell ref="J455:K455"/>
    <mergeCell ref="L455:M455"/>
    <mergeCell ref="O455:O456"/>
    <mergeCell ref="P455:P456"/>
    <mergeCell ref="Q455:Q456"/>
    <mergeCell ref="R455:R456"/>
    <mergeCell ref="B463:C463"/>
    <mergeCell ref="D463:E463"/>
    <mergeCell ref="F463:G463"/>
    <mergeCell ref="H463:I463"/>
    <mergeCell ref="J463:K463"/>
    <mergeCell ref="L463:M463"/>
    <mergeCell ref="O463:O464"/>
    <mergeCell ref="P463:P464"/>
    <mergeCell ref="Q463:Q464"/>
    <mergeCell ref="R463:R464"/>
    <mergeCell ref="BC463:BC464"/>
    <mergeCell ref="BD463:BD464"/>
    <mergeCell ref="BE463:BE464"/>
    <mergeCell ref="B465:C465"/>
    <mergeCell ref="D465:E465"/>
    <mergeCell ref="F465:G465"/>
    <mergeCell ref="H465:I465"/>
    <mergeCell ref="J465:K465"/>
    <mergeCell ref="L465:M465"/>
    <mergeCell ref="O465:O466"/>
    <mergeCell ref="P465:P466"/>
    <mergeCell ref="Q465:Q466"/>
    <mergeCell ref="R465:R466"/>
    <mergeCell ref="BC465:BC466"/>
    <mergeCell ref="BD465:BD466"/>
    <mergeCell ref="BE465:BE466"/>
    <mergeCell ref="B466:C466"/>
    <mergeCell ref="D466:E466"/>
    <mergeCell ref="F466:G466"/>
    <mergeCell ref="H466:I466"/>
    <mergeCell ref="J466:K466"/>
    <mergeCell ref="L466:M466"/>
    <mergeCell ref="O459:O460"/>
    <mergeCell ref="P459:P460"/>
    <mergeCell ref="Q459:Q460"/>
    <mergeCell ref="R459:R460"/>
    <mergeCell ref="BC459:BC460"/>
    <mergeCell ref="BD459:BD460"/>
    <mergeCell ref="BE459:BE460"/>
    <mergeCell ref="B460:C460"/>
    <mergeCell ref="D460:E460"/>
    <mergeCell ref="F460:G460"/>
    <mergeCell ref="H460:I460"/>
    <mergeCell ref="J460:K460"/>
    <mergeCell ref="L460:M460"/>
    <mergeCell ref="B461:C461"/>
    <mergeCell ref="D461:E461"/>
    <mergeCell ref="F461:G461"/>
    <mergeCell ref="H461:I461"/>
    <mergeCell ref="J461:K461"/>
    <mergeCell ref="L461:M461"/>
    <mergeCell ref="O461:O462"/>
    <mergeCell ref="P461:P462"/>
    <mergeCell ref="Q461:Q462"/>
    <mergeCell ref="R461:R462"/>
    <mergeCell ref="BC461:BC462"/>
    <mergeCell ref="BD461:BD462"/>
    <mergeCell ref="BE461:BE462"/>
    <mergeCell ref="B462:C462"/>
    <mergeCell ref="D462:E462"/>
    <mergeCell ref="F462:G462"/>
    <mergeCell ref="H462:I462"/>
    <mergeCell ref="J462:K462"/>
    <mergeCell ref="L462:M462"/>
    <mergeCell ref="O469:O470"/>
    <mergeCell ref="P469:P470"/>
    <mergeCell ref="Q469:Q470"/>
    <mergeCell ref="R469:R470"/>
    <mergeCell ref="BC469:BC470"/>
    <mergeCell ref="BD469:BD470"/>
    <mergeCell ref="BE469:BE470"/>
    <mergeCell ref="B470:C470"/>
    <mergeCell ref="D470:E470"/>
    <mergeCell ref="F470:G470"/>
    <mergeCell ref="H470:I470"/>
    <mergeCell ref="J470:K470"/>
    <mergeCell ref="L470:M470"/>
    <mergeCell ref="B471:C471"/>
    <mergeCell ref="D471:E471"/>
    <mergeCell ref="F471:G471"/>
    <mergeCell ref="H471:I471"/>
    <mergeCell ref="J471:K471"/>
    <mergeCell ref="L471:M471"/>
    <mergeCell ref="O471:O472"/>
    <mergeCell ref="P471:P472"/>
    <mergeCell ref="Q471:Q472"/>
    <mergeCell ref="R471:R472"/>
    <mergeCell ref="BC471:BC472"/>
    <mergeCell ref="BD471:BD472"/>
    <mergeCell ref="BE471:BE472"/>
    <mergeCell ref="B472:C472"/>
    <mergeCell ref="D472:E472"/>
    <mergeCell ref="F472:G472"/>
    <mergeCell ref="H472:I472"/>
    <mergeCell ref="J472:K472"/>
    <mergeCell ref="L472:M472"/>
    <mergeCell ref="B467:C467"/>
    <mergeCell ref="D467:E467"/>
    <mergeCell ref="F467:G467"/>
    <mergeCell ref="H467:I467"/>
    <mergeCell ref="J467:K467"/>
    <mergeCell ref="L467:M467"/>
    <mergeCell ref="O467:O468"/>
    <mergeCell ref="P467:P468"/>
    <mergeCell ref="Q467:Q468"/>
    <mergeCell ref="R467:R468"/>
    <mergeCell ref="BC467:BC468"/>
    <mergeCell ref="BD467:BD468"/>
    <mergeCell ref="BE467:BE468"/>
    <mergeCell ref="B468:C468"/>
    <mergeCell ref="D468:E468"/>
    <mergeCell ref="F468:G468"/>
    <mergeCell ref="H468:I468"/>
    <mergeCell ref="J468:K468"/>
    <mergeCell ref="L468:M468"/>
    <mergeCell ref="B477:C477"/>
    <mergeCell ref="D477:E477"/>
    <mergeCell ref="F477:G477"/>
    <mergeCell ref="H477:I477"/>
    <mergeCell ref="J477:K477"/>
    <mergeCell ref="L477:M477"/>
    <mergeCell ref="O477:O478"/>
    <mergeCell ref="P477:P478"/>
    <mergeCell ref="Q477:Q478"/>
    <mergeCell ref="R477:R478"/>
    <mergeCell ref="BC477:BC478"/>
    <mergeCell ref="BD477:BD478"/>
    <mergeCell ref="BE477:BE478"/>
    <mergeCell ref="B478:C478"/>
    <mergeCell ref="D478:E478"/>
    <mergeCell ref="F478:G478"/>
    <mergeCell ref="H478:I478"/>
    <mergeCell ref="J478:K478"/>
    <mergeCell ref="L478:M478"/>
    <mergeCell ref="B473:C473"/>
    <mergeCell ref="D473:E473"/>
    <mergeCell ref="F473:G473"/>
    <mergeCell ref="H473:I473"/>
    <mergeCell ref="J473:K473"/>
    <mergeCell ref="L473:M473"/>
    <mergeCell ref="O473:O474"/>
    <mergeCell ref="P473:P474"/>
    <mergeCell ref="Q473:Q474"/>
    <mergeCell ref="R473:R474"/>
    <mergeCell ref="BC473:BC474"/>
    <mergeCell ref="BD473:BD474"/>
    <mergeCell ref="BE473:BE474"/>
    <mergeCell ref="B475:C475"/>
    <mergeCell ref="D475:E475"/>
    <mergeCell ref="F475:G475"/>
    <mergeCell ref="H475:I475"/>
    <mergeCell ref="J475:K475"/>
    <mergeCell ref="L475:M475"/>
    <mergeCell ref="O475:O476"/>
    <mergeCell ref="P475:P476"/>
    <mergeCell ref="Q475:Q476"/>
    <mergeCell ref="R475:R476"/>
    <mergeCell ref="BC475:BC476"/>
    <mergeCell ref="BD475:BD476"/>
    <mergeCell ref="BE475:BE476"/>
    <mergeCell ref="B476:C476"/>
    <mergeCell ref="D476:E476"/>
    <mergeCell ref="F476:G476"/>
    <mergeCell ref="H476:I476"/>
    <mergeCell ref="J476:K476"/>
    <mergeCell ref="L476:M476"/>
    <mergeCell ref="B485:C485"/>
    <mergeCell ref="D485:E485"/>
    <mergeCell ref="F485:G485"/>
    <mergeCell ref="H485:I485"/>
    <mergeCell ref="J485:K485"/>
    <mergeCell ref="L485:M485"/>
    <mergeCell ref="B487:C487"/>
    <mergeCell ref="D487:E487"/>
    <mergeCell ref="F487:G487"/>
    <mergeCell ref="H487:I487"/>
    <mergeCell ref="J487:K487"/>
    <mergeCell ref="L487:M487"/>
    <mergeCell ref="O487:O488"/>
    <mergeCell ref="P487:P488"/>
    <mergeCell ref="Q487:Q488"/>
    <mergeCell ref="R487:R488"/>
    <mergeCell ref="O479:O480"/>
    <mergeCell ref="P479:P480"/>
    <mergeCell ref="Q479:Q480"/>
    <mergeCell ref="R479:R480"/>
    <mergeCell ref="BC479:BC480"/>
    <mergeCell ref="BD479:BD480"/>
    <mergeCell ref="BE479:BE480"/>
    <mergeCell ref="B480:C480"/>
    <mergeCell ref="D480:E480"/>
    <mergeCell ref="F480:G480"/>
    <mergeCell ref="H480:I480"/>
    <mergeCell ref="J480:K480"/>
    <mergeCell ref="L480:M480"/>
    <mergeCell ref="B481:C481"/>
    <mergeCell ref="D481:E481"/>
    <mergeCell ref="F481:G481"/>
    <mergeCell ref="H481:I481"/>
    <mergeCell ref="J481:K481"/>
    <mergeCell ref="L481:M481"/>
    <mergeCell ref="O481:O482"/>
    <mergeCell ref="P481:P482"/>
    <mergeCell ref="Q481:Q482"/>
    <mergeCell ref="R481:R482"/>
    <mergeCell ref="BC481:BC482"/>
    <mergeCell ref="BD481:BD482"/>
    <mergeCell ref="BE481:BE482"/>
    <mergeCell ref="B482:C482"/>
    <mergeCell ref="D482:E482"/>
    <mergeCell ref="F482:G482"/>
    <mergeCell ref="H482:I482"/>
    <mergeCell ref="J482:K482"/>
    <mergeCell ref="L482:M482"/>
    <mergeCell ref="O491:O492"/>
    <mergeCell ref="P491:P492"/>
    <mergeCell ref="Q491:Q492"/>
    <mergeCell ref="R491:R492"/>
    <mergeCell ref="BC491:BC492"/>
    <mergeCell ref="BD491:BD492"/>
    <mergeCell ref="BE491:BE492"/>
    <mergeCell ref="B492:C492"/>
    <mergeCell ref="D492:E492"/>
    <mergeCell ref="F492:G492"/>
    <mergeCell ref="H492:I492"/>
    <mergeCell ref="J492:K492"/>
    <mergeCell ref="L492:M492"/>
    <mergeCell ref="B493:C493"/>
    <mergeCell ref="D493:E493"/>
    <mergeCell ref="F493:G493"/>
    <mergeCell ref="H493:I493"/>
    <mergeCell ref="J493:K493"/>
    <mergeCell ref="L493:M493"/>
    <mergeCell ref="O493:O494"/>
    <mergeCell ref="P493:P494"/>
    <mergeCell ref="Q493:Q494"/>
    <mergeCell ref="R493:R494"/>
    <mergeCell ref="BC493:BC494"/>
    <mergeCell ref="BD493:BD494"/>
    <mergeCell ref="BE493:BE494"/>
    <mergeCell ref="B494:C494"/>
    <mergeCell ref="D494:E494"/>
    <mergeCell ref="F494:G494"/>
    <mergeCell ref="H494:I494"/>
    <mergeCell ref="J494:K494"/>
    <mergeCell ref="L494:M494"/>
    <mergeCell ref="BC487:BC488"/>
    <mergeCell ref="BD487:BD488"/>
    <mergeCell ref="BE487:BE488"/>
    <mergeCell ref="B488:C488"/>
    <mergeCell ref="D488:E488"/>
    <mergeCell ref="F488:G488"/>
    <mergeCell ref="H488:I488"/>
    <mergeCell ref="J488:K488"/>
    <mergeCell ref="L488:M488"/>
    <mergeCell ref="S488:BB488"/>
    <mergeCell ref="B489:C489"/>
    <mergeCell ref="D489:E489"/>
    <mergeCell ref="F489:G489"/>
    <mergeCell ref="H489:I489"/>
    <mergeCell ref="J489:K489"/>
    <mergeCell ref="L489:M489"/>
    <mergeCell ref="O489:O490"/>
    <mergeCell ref="P489:P490"/>
    <mergeCell ref="Q489:Q490"/>
    <mergeCell ref="R489:R490"/>
    <mergeCell ref="BC489:BC490"/>
    <mergeCell ref="BD489:BD490"/>
    <mergeCell ref="BE489:BE490"/>
    <mergeCell ref="B490:C490"/>
    <mergeCell ref="D490:E490"/>
    <mergeCell ref="F490:G490"/>
    <mergeCell ref="H490:I490"/>
    <mergeCell ref="J490:K490"/>
    <mergeCell ref="L490:M490"/>
    <mergeCell ref="B499:C499"/>
    <mergeCell ref="D499:E499"/>
    <mergeCell ref="F499:G499"/>
    <mergeCell ref="H499:I499"/>
    <mergeCell ref="J499:K499"/>
    <mergeCell ref="L499:M499"/>
    <mergeCell ref="O499:O500"/>
    <mergeCell ref="P499:P500"/>
    <mergeCell ref="Q499:Q500"/>
    <mergeCell ref="R499:R500"/>
    <mergeCell ref="BC499:BC500"/>
    <mergeCell ref="BD499:BD500"/>
    <mergeCell ref="BE499:BE500"/>
    <mergeCell ref="B500:C500"/>
    <mergeCell ref="D500:E500"/>
    <mergeCell ref="F500:G500"/>
    <mergeCell ref="H500:I500"/>
    <mergeCell ref="J500:K500"/>
    <mergeCell ref="L500:M500"/>
    <mergeCell ref="B495:C495"/>
    <mergeCell ref="D495:E495"/>
    <mergeCell ref="F495:G495"/>
    <mergeCell ref="H495:I495"/>
    <mergeCell ref="J495:K495"/>
    <mergeCell ref="L495:M495"/>
    <mergeCell ref="O495:O496"/>
    <mergeCell ref="P495:P496"/>
    <mergeCell ref="Q495:Q496"/>
    <mergeCell ref="R495:R496"/>
    <mergeCell ref="BC495:BC496"/>
    <mergeCell ref="BD495:BD496"/>
    <mergeCell ref="BE495:BE496"/>
    <mergeCell ref="B497:C497"/>
    <mergeCell ref="D497:E497"/>
    <mergeCell ref="F497:G497"/>
    <mergeCell ref="H497:I497"/>
    <mergeCell ref="J497:K497"/>
    <mergeCell ref="L497:M497"/>
    <mergeCell ref="O497:O498"/>
    <mergeCell ref="P497:P498"/>
    <mergeCell ref="Q497:Q498"/>
    <mergeCell ref="R497:R498"/>
    <mergeCell ref="BC497:BC498"/>
    <mergeCell ref="BD497:BD498"/>
    <mergeCell ref="BE497:BE498"/>
    <mergeCell ref="B498:C498"/>
    <mergeCell ref="D498:E498"/>
    <mergeCell ref="F498:G498"/>
    <mergeCell ref="H498:I498"/>
    <mergeCell ref="J498:K498"/>
    <mergeCell ref="L498:M498"/>
    <mergeCell ref="B505:C505"/>
    <mergeCell ref="D505:E505"/>
    <mergeCell ref="F505:G505"/>
    <mergeCell ref="H505:I505"/>
    <mergeCell ref="J505:K505"/>
    <mergeCell ref="L505:M505"/>
    <mergeCell ref="O505:O506"/>
    <mergeCell ref="P505:P506"/>
    <mergeCell ref="Q505:Q506"/>
    <mergeCell ref="R505:R506"/>
    <mergeCell ref="BC505:BC506"/>
    <mergeCell ref="BD505:BD506"/>
    <mergeCell ref="BE505:BE506"/>
    <mergeCell ref="B507:C507"/>
    <mergeCell ref="D507:E507"/>
    <mergeCell ref="F507:G507"/>
    <mergeCell ref="H507:I507"/>
    <mergeCell ref="J507:K507"/>
    <mergeCell ref="L507:M507"/>
    <mergeCell ref="O507:O508"/>
    <mergeCell ref="P507:P508"/>
    <mergeCell ref="Q507:Q508"/>
    <mergeCell ref="R507:R508"/>
    <mergeCell ref="BC507:BC508"/>
    <mergeCell ref="BD507:BD508"/>
    <mergeCell ref="BE507:BE508"/>
    <mergeCell ref="B508:C508"/>
    <mergeCell ref="D508:E508"/>
    <mergeCell ref="F508:G508"/>
    <mergeCell ref="H508:I508"/>
    <mergeCell ref="J508:K508"/>
    <mergeCell ref="L508:M508"/>
    <mergeCell ref="O501:O502"/>
    <mergeCell ref="P501:P502"/>
    <mergeCell ref="Q501:Q502"/>
    <mergeCell ref="R501:R502"/>
    <mergeCell ref="BC501:BC502"/>
    <mergeCell ref="BD501:BD502"/>
    <mergeCell ref="BE501:BE502"/>
    <mergeCell ref="B502:C502"/>
    <mergeCell ref="D502:E502"/>
    <mergeCell ref="F502:G502"/>
    <mergeCell ref="H502:I502"/>
    <mergeCell ref="J502:K502"/>
    <mergeCell ref="L502:M502"/>
    <mergeCell ref="B503:C503"/>
    <mergeCell ref="D503:E503"/>
    <mergeCell ref="F503:G503"/>
    <mergeCell ref="H503:I503"/>
    <mergeCell ref="J503:K503"/>
    <mergeCell ref="L503:M503"/>
    <mergeCell ref="O503:O504"/>
    <mergeCell ref="P503:P504"/>
    <mergeCell ref="Q503:Q504"/>
    <mergeCell ref="R503:R504"/>
    <mergeCell ref="BC503:BC504"/>
    <mergeCell ref="BD503:BD504"/>
    <mergeCell ref="BE503:BE504"/>
    <mergeCell ref="B504:C504"/>
    <mergeCell ref="D504:E504"/>
    <mergeCell ref="F504:G504"/>
    <mergeCell ref="H504:I504"/>
    <mergeCell ref="J504:K504"/>
    <mergeCell ref="L504:M504"/>
    <mergeCell ref="O511:O512"/>
    <mergeCell ref="P511:P512"/>
    <mergeCell ref="Q511:Q512"/>
    <mergeCell ref="R511:R512"/>
    <mergeCell ref="BC511:BC512"/>
    <mergeCell ref="BD511:BD512"/>
    <mergeCell ref="BE511:BE512"/>
    <mergeCell ref="B512:C512"/>
    <mergeCell ref="D512:E512"/>
    <mergeCell ref="F512:G512"/>
    <mergeCell ref="H512:I512"/>
    <mergeCell ref="J512:K512"/>
    <mergeCell ref="L512:M512"/>
    <mergeCell ref="B513:C513"/>
    <mergeCell ref="D513:E513"/>
    <mergeCell ref="F513:G513"/>
    <mergeCell ref="H513:I513"/>
    <mergeCell ref="J513:K513"/>
    <mergeCell ref="L513:M513"/>
    <mergeCell ref="O513:O514"/>
    <mergeCell ref="P513:P514"/>
    <mergeCell ref="Q513:Q514"/>
    <mergeCell ref="R513:R514"/>
    <mergeCell ref="BC513:BC514"/>
    <mergeCell ref="BD513:BD514"/>
    <mergeCell ref="BE513:BE514"/>
    <mergeCell ref="B514:C514"/>
    <mergeCell ref="D514:E514"/>
    <mergeCell ref="F514:G514"/>
    <mergeCell ref="H514:I514"/>
    <mergeCell ref="J514:K514"/>
    <mergeCell ref="L514:M514"/>
    <mergeCell ref="B509:C509"/>
    <mergeCell ref="D509:E509"/>
    <mergeCell ref="F509:G509"/>
    <mergeCell ref="H509:I509"/>
    <mergeCell ref="J509:K509"/>
    <mergeCell ref="L509:M509"/>
    <mergeCell ref="O509:O510"/>
    <mergeCell ref="P509:P510"/>
    <mergeCell ref="Q509:Q510"/>
    <mergeCell ref="R509:R510"/>
    <mergeCell ref="BC509:BC510"/>
    <mergeCell ref="BD509:BD510"/>
    <mergeCell ref="BE509:BE510"/>
    <mergeCell ref="B510:C510"/>
    <mergeCell ref="D510:E510"/>
    <mergeCell ref="F510:G510"/>
    <mergeCell ref="H510:I510"/>
    <mergeCell ref="J510:K510"/>
    <mergeCell ref="L510:M510"/>
    <mergeCell ref="BC519:BC520"/>
    <mergeCell ref="BD519:BD520"/>
    <mergeCell ref="BE519:BE520"/>
    <mergeCell ref="B520:C520"/>
    <mergeCell ref="D520:E520"/>
    <mergeCell ref="F520:G520"/>
    <mergeCell ref="H520:I520"/>
    <mergeCell ref="J520:K520"/>
    <mergeCell ref="L520:M520"/>
    <mergeCell ref="S520:BB520"/>
    <mergeCell ref="B521:C521"/>
    <mergeCell ref="D521:E521"/>
    <mergeCell ref="F521:G521"/>
    <mergeCell ref="H521:I521"/>
    <mergeCell ref="J521:K521"/>
    <mergeCell ref="L521:M521"/>
    <mergeCell ref="O521:O522"/>
    <mergeCell ref="P521:P522"/>
    <mergeCell ref="Q521:Q522"/>
    <mergeCell ref="R521:R522"/>
    <mergeCell ref="BC521:BC522"/>
    <mergeCell ref="BD521:BD522"/>
    <mergeCell ref="BE521:BE522"/>
    <mergeCell ref="B522:C522"/>
    <mergeCell ref="D522:E522"/>
    <mergeCell ref="F522:G522"/>
    <mergeCell ref="H522:I522"/>
    <mergeCell ref="J522:K522"/>
    <mergeCell ref="L522:M522"/>
    <mergeCell ref="B517:C517"/>
    <mergeCell ref="D517:E517"/>
    <mergeCell ref="F517:G517"/>
    <mergeCell ref="H517:I517"/>
    <mergeCell ref="J517:K517"/>
    <mergeCell ref="L517:M517"/>
    <mergeCell ref="B519:C519"/>
    <mergeCell ref="D519:E519"/>
    <mergeCell ref="F519:G519"/>
    <mergeCell ref="H519:I519"/>
    <mergeCell ref="J519:K519"/>
    <mergeCell ref="L519:M519"/>
    <mergeCell ref="O519:O520"/>
    <mergeCell ref="P519:P520"/>
    <mergeCell ref="Q519:Q520"/>
    <mergeCell ref="R519:R520"/>
    <mergeCell ref="S519:BB519"/>
    <mergeCell ref="B527:C527"/>
    <mergeCell ref="D527:E527"/>
    <mergeCell ref="F527:G527"/>
    <mergeCell ref="H527:I527"/>
    <mergeCell ref="J527:K527"/>
    <mergeCell ref="L527:M527"/>
    <mergeCell ref="O527:O528"/>
    <mergeCell ref="P527:P528"/>
    <mergeCell ref="Q527:Q528"/>
    <mergeCell ref="R527:R528"/>
    <mergeCell ref="BC527:BC528"/>
    <mergeCell ref="BD527:BD528"/>
    <mergeCell ref="BE527:BE528"/>
    <mergeCell ref="B529:C529"/>
    <mergeCell ref="D529:E529"/>
    <mergeCell ref="F529:G529"/>
    <mergeCell ref="H529:I529"/>
    <mergeCell ref="J529:K529"/>
    <mergeCell ref="L529:M529"/>
    <mergeCell ref="O529:O530"/>
    <mergeCell ref="P529:P530"/>
    <mergeCell ref="Q529:Q530"/>
    <mergeCell ref="R529:R530"/>
    <mergeCell ref="BC529:BC530"/>
    <mergeCell ref="BD529:BD530"/>
    <mergeCell ref="BE529:BE530"/>
    <mergeCell ref="B530:C530"/>
    <mergeCell ref="D530:E530"/>
    <mergeCell ref="F530:G530"/>
    <mergeCell ref="H530:I530"/>
    <mergeCell ref="J530:K530"/>
    <mergeCell ref="L530:M530"/>
    <mergeCell ref="O523:O524"/>
    <mergeCell ref="P523:P524"/>
    <mergeCell ref="Q523:Q524"/>
    <mergeCell ref="R523:R524"/>
    <mergeCell ref="BC523:BC524"/>
    <mergeCell ref="BD523:BD524"/>
    <mergeCell ref="BE523:BE524"/>
    <mergeCell ref="B524:C524"/>
    <mergeCell ref="D524:E524"/>
    <mergeCell ref="F524:G524"/>
    <mergeCell ref="H524:I524"/>
    <mergeCell ref="J524:K524"/>
    <mergeCell ref="L524:M524"/>
    <mergeCell ref="B525:C525"/>
    <mergeCell ref="D525:E525"/>
    <mergeCell ref="F525:G525"/>
    <mergeCell ref="H525:I525"/>
    <mergeCell ref="J525:K525"/>
    <mergeCell ref="L525:M525"/>
    <mergeCell ref="O525:O526"/>
    <mergeCell ref="P525:P526"/>
    <mergeCell ref="Q525:Q526"/>
    <mergeCell ref="R525:R526"/>
    <mergeCell ref="BC525:BC526"/>
    <mergeCell ref="BD525:BD526"/>
    <mergeCell ref="BE525:BE526"/>
    <mergeCell ref="B526:C526"/>
    <mergeCell ref="D526:E526"/>
    <mergeCell ref="F526:G526"/>
    <mergeCell ref="H526:I526"/>
    <mergeCell ref="J526:K526"/>
    <mergeCell ref="L526:M526"/>
    <mergeCell ref="O533:O534"/>
    <mergeCell ref="P533:P534"/>
    <mergeCell ref="Q533:Q534"/>
    <mergeCell ref="R533:R534"/>
    <mergeCell ref="BC533:BC534"/>
    <mergeCell ref="BD533:BD534"/>
    <mergeCell ref="BE533:BE534"/>
    <mergeCell ref="B534:C534"/>
    <mergeCell ref="D534:E534"/>
    <mergeCell ref="F534:G534"/>
    <mergeCell ref="H534:I534"/>
    <mergeCell ref="J534:K534"/>
    <mergeCell ref="L534:M534"/>
    <mergeCell ref="B535:C535"/>
    <mergeCell ref="D535:E535"/>
    <mergeCell ref="F535:G535"/>
    <mergeCell ref="H535:I535"/>
    <mergeCell ref="J535:K535"/>
    <mergeCell ref="L535:M535"/>
    <mergeCell ref="O535:O536"/>
    <mergeCell ref="P535:P536"/>
    <mergeCell ref="Q535:Q536"/>
    <mergeCell ref="R535:R536"/>
    <mergeCell ref="BC535:BC536"/>
    <mergeCell ref="BD535:BD536"/>
    <mergeCell ref="BE535:BE536"/>
    <mergeCell ref="B536:C536"/>
    <mergeCell ref="D536:E536"/>
    <mergeCell ref="F536:G536"/>
    <mergeCell ref="H536:I536"/>
    <mergeCell ref="J536:K536"/>
    <mergeCell ref="L536:M536"/>
    <mergeCell ref="B531:C531"/>
    <mergeCell ref="D531:E531"/>
    <mergeCell ref="F531:G531"/>
    <mergeCell ref="H531:I531"/>
    <mergeCell ref="J531:K531"/>
    <mergeCell ref="L531:M531"/>
    <mergeCell ref="O531:O532"/>
    <mergeCell ref="P531:P532"/>
    <mergeCell ref="Q531:Q532"/>
    <mergeCell ref="R531:R532"/>
    <mergeCell ref="BC531:BC532"/>
    <mergeCell ref="BD531:BD532"/>
    <mergeCell ref="BE531:BE532"/>
    <mergeCell ref="B532:C532"/>
    <mergeCell ref="D532:E532"/>
    <mergeCell ref="F532:G532"/>
    <mergeCell ref="H532:I532"/>
    <mergeCell ref="J532:K532"/>
    <mergeCell ref="L532:M532"/>
    <mergeCell ref="B541:C541"/>
    <mergeCell ref="D541:E541"/>
    <mergeCell ref="F541:G541"/>
    <mergeCell ref="H541:I541"/>
    <mergeCell ref="J541:K541"/>
    <mergeCell ref="L541:M541"/>
    <mergeCell ref="O541:O542"/>
    <mergeCell ref="P541:P542"/>
    <mergeCell ref="Q541:Q542"/>
    <mergeCell ref="R541:R542"/>
    <mergeCell ref="BC541:BC542"/>
    <mergeCell ref="BD541:BD542"/>
    <mergeCell ref="BE541:BE542"/>
    <mergeCell ref="B542:C542"/>
    <mergeCell ref="D542:E542"/>
    <mergeCell ref="F542:G542"/>
    <mergeCell ref="H542:I542"/>
    <mergeCell ref="J542:K542"/>
    <mergeCell ref="L542:M542"/>
    <mergeCell ref="B537:C537"/>
    <mergeCell ref="D537:E537"/>
    <mergeCell ref="F537:G537"/>
    <mergeCell ref="H537:I537"/>
    <mergeCell ref="J537:K537"/>
    <mergeCell ref="L537:M537"/>
    <mergeCell ref="O537:O538"/>
    <mergeCell ref="P537:P538"/>
    <mergeCell ref="Q537:Q538"/>
    <mergeCell ref="R537:R538"/>
    <mergeCell ref="BC537:BC538"/>
    <mergeCell ref="BD537:BD538"/>
    <mergeCell ref="BE537:BE538"/>
    <mergeCell ref="B539:C539"/>
    <mergeCell ref="D539:E539"/>
    <mergeCell ref="F539:G539"/>
    <mergeCell ref="H539:I539"/>
    <mergeCell ref="J539:K539"/>
    <mergeCell ref="L539:M539"/>
    <mergeCell ref="O539:O540"/>
    <mergeCell ref="P539:P540"/>
    <mergeCell ref="Q539:Q540"/>
    <mergeCell ref="R539:R540"/>
    <mergeCell ref="BC539:BC540"/>
    <mergeCell ref="BD539:BD540"/>
    <mergeCell ref="BE539:BE540"/>
    <mergeCell ref="B540:C540"/>
    <mergeCell ref="D540:E540"/>
    <mergeCell ref="F540:G540"/>
    <mergeCell ref="H540:I540"/>
    <mergeCell ref="J540:K540"/>
    <mergeCell ref="L540:M540"/>
    <mergeCell ref="B549:C549"/>
    <mergeCell ref="D549:E549"/>
    <mergeCell ref="F549:G549"/>
    <mergeCell ref="H549:I549"/>
    <mergeCell ref="J549:K549"/>
    <mergeCell ref="L549:M549"/>
    <mergeCell ref="B551:C551"/>
    <mergeCell ref="D551:E551"/>
    <mergeCell ref="F551:G551"/>
    <mergeCell ref="H551:I551"/>
    <mergeCell ref="J551:K551"/>
    <mergeCell ref="L551:M551"/>
    <mergeCell ref="O551:O552"/>
    <mergeCell ref="P551:P552"/>
    <mergeCell ref="Q551:Q552"/>
    <mergeCell ref="R551:R552"/>
    <mergeCell ref="O543:O544"/>
    <mergeCell ref="P543:P544"/>
    <mergeCell ref="Q543:Q544"/>
    <mergeCell ref="R543:R544"/>
    <mergeCell ref="BC543:BC544"/>
    <mergeCell ref="BD543:BD544"/>
    <mergeCell ref="BE543:BE544"/>
    <mergeCell ref="B544:C544"/>
    <mergeCell ref="D544:E544"/>
    <mergeCell ref="F544:G544"/>
    <mergeCell ref="H544:I544"/>
    <mergeCell ref="J544:K544"/>
    <mergeCell ref="L544:M544"/>
    <mergeCell ref="B545:C545"/>
    <mergeCell ref="D545:E545"/>
    <mergeCell ref="F545:G545"/>
    <mergeCell ref="H545:I545"/>
    <mergeCell ref="J545:K545"/>
    <mergeCell ref="L545:M545"/>
    <mergeCell ref="O545:O546"/>
    <mergeCell ref="P545:P546"/>
    <mergeCell ref="Q545:Q546"/>
    <mergeCell ref="R545:R546"/>
    <mergeCell ref="BC545:BC546"/>
    <mergeCell ref="BD545:BD546"/>
    <mergeCell ref="BE545:BE546"/>
    <mergeCell ref="B546:C546"/>
    <mergeCell ref="D546:E546"/>
    <mergeCell ref="F546:G546"/>
    <mergeCell ref="H546:I546"/>
    <mergeCell ref="J546:K546"/>
    <mergeCell ref="L546:M546"/>
    <mergeCell ref="S549:BB549"/>
    <mergeCell ref="P555:P556"/>
    <mergeCell ref="Q555:Q556"/>
    <mergeCell ref="R555:R556"/>
    <mergeCell ref="BC555:BC556"/>
    <mergeCell ref="BD555:BD556"/>
    <mergeCell ref="BE555:BE556"/>
    <mergeCell ref="B556:C556"/>
    <mergeCell ref="D556:E556"/>
    <mergeCell ref="F556:G556"/>
    <mergeCell ref="H556:I556"/>
    <mergeCell ref="J556:K556"/>
    <mergeCell ref="L556:M556"/>
    <mergeCell ref="B557:C557"/>
    <mergeCell ref="D557:E557"/>
    <mergeCell ref="F557:G557"/>
    <mergeCell ref="H557:I557"/>
    <mergeCell ref="J557:K557"/>
    <mergeCell ref="L557:M557"/>
    <mergeCell ref="O557:O558"/>
    <mergeCell ref="P557:P558"/>
    <mergeCell ref="Q557:Q558"/>
    <mergeCell ref="R557:R558"/>
    <mergeCell ref="BC557:BC558"/>
    <mergeCell ref="BD557:BD558"/>
    <mergeCell ref="BE557:BE558"/>
    <mergeCell ref="B558:C558"/>
    <mergeCell ref="D558:E558"/>
    <mergeCell ref="F558:G558"/>
    <mergeCell ref="H558:I558"/>
    <mergeCell ref="J558:K558"/>
    <mergeCell ref="L558:M558"/>
    <mergeCell ref="BC551:BC552"/>
    <mergeCell ref="BD551:BD552"/>
    <mergeCell ref="BE551:BE552"/>
    <mergeCell ref="B552:C552"/>
    <mergeCell ref="D552:E552"/>
    <mergeCell ref="F552:G552"/>
    <mergeCell ref="H552:I552"/>
    <mergeCell ref="J552:K552"/>
    <mergeCell ref="L552:M552"/>
    <mergeCell ref="S552:BB552"/>
    <mergeCell ref="B553:C553"/>
    <mergeCell ref="D553:E553"/>
    <mergeCell ref="F553:G553"/>
    <mergeCell ref="H553:I553"/>
    <mergeCell ref="J553:K553"/>
    <mergeCell ref="L553:M553"/>
    <mergeCell ref="O553:O554"/>
    <mergeCell ref="P553:P554"/>
    <mergeCell ref="Q553:Q554"/>
    <mergeCell ref="R553:R554"/>
    <mergeCell ref="BC553:BC554"/>
    <mergeCell ref="BD553:BD554"/>
    <mergeCell ref="BE553:BE554"/>
    <mergeCell ref="B554:C554"/>
    <mergeCell ref="D554:E554"/>
    <mergeCell ref="F554:G554"/>
    <mergeCell ref="H554:I554"/>
    <mergeCell ref="J554:K554"/>
    <mergeCell ref="L554:M554"/>
    <mergeCell ref="S551:BB551"/>
    <mergeCell ref="O555:O556"/>
    <mergeCell ref="B563:C563"/>
    <mergeCell ref="D563:E563"/>
    <mergeCell ref="F563:G563"/>
    <mergeCell ref="H563:I563"/>
    <mergeCell ref="J563:K563"/>
    <mergeCell ref="L563:M563"/>
    <mergeCell ref="O563:O564"/>
    <mergeCell ref="P563:P564"/>
    <mergeCell ref="Q563:Q564"/>
    <mergeCell ref="R563:R564"/>
    <mergeCell ref="BC563:BC564"/>
    <mergeCell ref="BD563:BD564"/>
    <mergeCell ref="BE563:BE564"/>
    <mergeCell ref="B564:C564"/>
    <mergeCell ref="D564:E564"/>
    <mergeCell ref="F564:G564"/>
    <mergeCell ref="H564:I564"/>
    <mergeCell ref="J564:K564"/>
    <mergeCell ref="L564:M564"/>
    <mergeCell ref="B559:C559"/>
    <mergeCell ref="D559:E559"/>
    <mergeCell ref="F559:G559"/>
    <mergeCell ref="H559:I559"/>
    <mergeCell ref="J559:K559"/>
    <mergeCell ref="L559:M559"/>
    <mergeCell ref="O559:O560"/>
    <mergeCell ref="P559:P560"/>
    <mergeCell ref="Q559:Q560"/>
    <mergeCell ref="R559:R560"/>
    <mergeCell ref="BC559:BC560"/>
    <mergeCell ref="BD559:BD560"/>
    <mergeCell ref="BE559:BE560"/>
    <mergeCell ref="B561:C561"/>
    <mergeCell ref="D561:E561"/>
    <mergeCell ref="F561:G561"/>
    <mergeCell ref="H561:I561"/>
    <mergeCell ref="J561:K561"/>
    <mergeCell ref="L561:M561"/>
    <mergeCell ref="O561:O562"/>
    <mergeCell ref="P561:P562"/>
    <mergeCell ref="Q561:Q562"/>
    <mergeCell ref="R561:R562"/>
    <mergeCell ref="BC561:BC562"/>
    <mergeCell ref="BD561:BD562"/>
    <mergeCell ref="BE561:BE562"/>
    <mergeCell ref="B562:C562"/>
    <mergeCell ref="D562:E562"/>
    <mergeCell ref="F562:G562"/>
    <mergeCell ref="H562:I562"/>
    <mergeCell ref="J562:K562"/>
    <mergeCell ref="L562:M562"/>
    <mergeCell ref="B569:C569"/>
    <mergeCell ref="D569:E569"/>
    <mergeCell ref="F569:G569"/>
    <mergeCell ref="H569:I569"/>
    <mergeCell ref="J569:K569"/>
    <mergeCell ref="L569:M569"/>
    <mergeCell ref="O569:O570"/>
    <mergeCell ref="P569:P570"/>
    <mergeCell ref="Q569:Q570"/>
    <mergeCell ref="R569:R570"/>
    <mergeCell ref="BC569:BC570"/>
    <mergeCell ref="BD569:BD570"/>
    <mergeCell ref="BE569:BE570"/>
    <mergeCell ref="B571:C571"/>
    <mergeCell ref="D571:E571"/>
    <mergeCell ref="F571:G571"/>
    <mergeCell ref="H571:I571"/>
    <mergeCell ref="J571:K571"/>
    <mergeCell ref="L571:M571"/>
    <mergeCell ref="O571:O572"/>
    <mergeCell ref="P571:P572"/>
    <mergeCell ref="Q571:Q572"/>
    <mergeCell ref="R571:R572"/>
    <mergeCell ref="BC571:BC572"/>
    <mergeCell ref="BD571:BD572"/>
    <mergeCell ref="BE571:BE572"/>
    <mergeCell ref="B572:C572"/>
    <mergeCell ref="D572:E572"/>
    <mergeCell ref="F572:G572"/>
    <mergeCell ref="H572:I572"/>
    <mergeCell ref="J572:K572"/>
    <mergeCell ref="L572:M572"/>
    <mergeCell ref="O565:O566"/>
    <mergeCell ref="P565:P566"/>
    <mergeCell ref="Q565:Q566"/>
    <mergeCell ref="R565:R566"/>
    <mergeCell ref="BC565:BC566"/>
    <mergeCell ref="BD565:BD566"/>
    <mergeCell ref="BE565:BE566"/>
    <mergeCell ref="B566:C566"/>
    <mergeCell ref="D566:E566"/>
    <mergeCell ref="F566:G566"/>
    <mergeCell ref="H566:I566"/>
    <mergeCell ref="J566:K566"/>
    <mergeCell ref="L566:M566"/>
    <mergeCell ref="B567:C567"/>
    <mergeCell ref="D567:E567"/>
    <mergeCell ref="F567:G567"/>
    <mergeCell ref="H567:I567"/>
    <mergeCell ref="J567:K567"/>
    <mergeCell ref="L567:M567"/>
    <mergeCell ref="O567:O568"/>
    <mergeCell ref="P567:P568"/>
    <mergeCell ref="Q567:Q568"/>
    <mergeCell ref="R567:R568"/>
    <mergeCell ref="BC567:BC568"/>
    <mergeCell ref="BD567:BD568"/>
    <mergeCell ref="BE567:BE568"/>
    <mergeCell ref="B568:C568"/>
    <mergeCell ref="D568:E568"/>
    <mergeCell ref="F568:G568"/>
    <mergeCell ref="H568:I568"/>
    <mergeCell ref="J568:K568"/>
    <mergeCell ref="L568:M568"/>
    <mergeCell ref="B576:C576"/>
    <mergeCell ref="D576:E576"/>
    <mergeCell ref="F576:G576"/>
    <mergeCell ref="H576:I576"/>
    <mergeCell ref="J576:K576"/>
    <mergeCell ref="L576:M576"/>
    <mergeCell ref="B577:C577"/>
    <mergeCell ref="D577:E577"/>
    <mergeCell ref="F577:G577"/>
    <mergeCell ref="H577:I577"/>
    <mergeCell ref="J577:K577"/>
    <mergeCell ref="L577:M577"/>
    <mergeCell ref="O577:O578"/>
    <mergeCell ref="P577:P578"/>
    <mergeCell ref="Q577:Q578"/>
    <mergeCell ref="R577:R578"/>
    <mergeCell ref="BC577:BC578"/>
    <mergeCell ref="BD577:BD578"/>
    <mergeCell ref="BE577:BE578"/>
    <mergeCell ref="B578:C578"/>
    <mergeCell ref="D578:E578"/>
    <mergeCell ref="F578:G578"/>
    <mergeCell ref="H578:I578"/>
    <mergeCell ref="J578:K578"/>
    <mergeCell ref="L578:M578"/>
    <mergeCell ref="B573:C573"/>
    <mergeCell ref="D573:E573"/>
    <mergeCell ref="F573:G573"/>
    <mergeCell ref="H573:I573"/>
    <mergeCell ref="J573:K573"/>
    <mergeCell ref="L573:M573"/>
    <mergeCell ref="O573:O574"/>
    <mergeCell ref="P573:P574"/>
    <mergeCell ref="Q573:Q574"/>
    <mergeCell ref="R573:R574"/>
    <mergeCell ref="BC573:BC574"/>
    <mergeCell ref="BD573:BD574"/>
    <mergeCell ref="BE573:BE574"/>
    <mergeCell ref="B574:C574"/>
    <mergeCell ref="D574:E574"/>
    <mergeCell ref="F574:G574"/>
    <mergeCell ref="H574:I574"/>
    <mergeCell ref="J574:K574"/>
    <mergeCell ref="L574:M574"/>
    <mergeCell ref="O575:O576"/>
    <mergeCell ref="P575:P576"/>
    <mergeCell ref="Q575:Q576"/>
    <mergeCell ref="R575:R576"/>
    <mergeCell ref="BC575:BC576"/>
    <mergeCell ref="BD575:BD576"/>
    <mergeCell ref="BE575:BE576"/>
    <mergeCell ref="B584:C584"/>
    <mergeCell ref="D584:E584"/>
    <mergeCell ref="F584:G584"/>
    <mergeCell ref="H584:I584"/>
    <mergeCell ref="J584:K584"/>
    <mergeCell ref="L584:M584"/>
    <mergeCell ref="S584:BB584"/>
    <mergeCell ref="B585:C585"/>
    <mergeCell ref="D585:E585"/>
    <mergeCell ref="F585:G585"/>
    <mergeCell ref="H585:I585"/>
    <mergeCell ref="J585:K585"/>
    <mergeCell ref="L585:M585"/>
    <mergeCell ref="O585:O586"/>
    <mergeCell ref="P585:P586"/>
    <mergeCell ref="Q585:Q586"/>
    <mergeCell ref="R585:R586"/>
    <mergeCell ref="BC585:BC586"/>
    <mergeCell ref="BD585:BD586"/>
    <mergeCell ref="BE585:BE586"/>
    <mergeCell ref="B586:C586"/>
    <mergeCell ref="D586:E586"/>
    <mergeCell ref="F586:G586"/>
    <mergeCell ref="H586:I586"/>
    <mergeCell ref="J586:K586"/>
    <mergeCell ref="L586:M586"/>
    <mergeCell ref="B581:C581"/>
    <mergeCell ref="D581:E581"/>
    <mergeCell ref="F581:G581"/>
    <mergeCell ref="H581:I581"/>
    <mergeCell ref="J581:K581"/>
    <mergeCell ref="L581:M581"/>
    <mergeCell ref="B583:C583"/>
    <mergeCell ref="D583:E583"/>
    <mergeCell ref="F583:G583"/>
    <mergeCell ref="H583:I583"/>
    <mergeCell ref="J583:K583"/>
    <mergeCell ref="L583:M583"/>
    <mergeCell ref="O583:O584"/>
    <mergeCell ref="P583:P584"/>
    <mergeCell ref="Q583:Q584"/>
    <mergeCell ref="R583:R584"/>
    <mergeCell ref="S581:BB581"/>
    <mergeCell ref="S583:BB583"/>
    <mergeCell ref="BC583:BC584"/>
    <mergeCell ref="BD583:BD584"/>
    <mergeCell ref="BE583:BE584"/>
    <mergeCell ref="B591:C591"/>
    <mergeCell ref="D591:E591"/>
    <mergeCell ref="F591:G591"/>
    <mergeCell ref="H591:I591"/>
    <mergeCell ref="J591:K591"/>
    <mergeCell ref="L591:M591"/>
    <mergeCell ref="O591:O592"/>
    <mergeCell ref="P591:P592"/>
    <mergeCell ref="Q591:Q592"/>
    <mergeCell ref="R591:R592"/>
    <mergeCell ref="BC591:BC592"/>
    <mergeCell ref="BD591:BD592"/>
    <mergeCell ref="BE591:BE592"/>
    <mergeCell ref="B593:C593"/>
    <mergeCell ref="D593:E593"/>
    <mergeCell ref="F593:G593"/>
    <mergeCell ref="H593:I593"/>
    <mergeCell ref="J593:K593"/>
    <mergeCell ref="L593:M593"/>
    <mergeCell ref="O593:O594"/>
    <mergeCell ref="P593:P594"/>
    <mergeCell ref="Q593:Q594"/>
    <mergeCell ref="R593:R594"/>
    <mergeCell ref="BC593:BC594"/>
    <mergeCell ref="BD593:BD594"/>
    <mergeCell ref="BE593:BE594"/>
    <mergeCell ref="B594:C594"/>
    <mergeCell ref="D594:E594"/>
    <mergeCell ref="F594:G594"/>
    <mergeCell ref="H594:I594"/>
    <mergeCell ref="J594:K594"/>
    <mergeCell ref="L594:M594"/>
    <mergeCell ref="O587:O588"/>
    <mergeCell ref="P587:P588"/>
    <mergeCell ref="Q587:Q588"/>
    <mergeCell ref="R587:R588"/>
    <mergeCell ref="BC587:BC588"/>
    <mergeCell ref="BD587:BD588"/>
    <mergeCell ref="BE587:BE588"/>
    <mergeCell ref="B588:C588"/>
    <mergeCell ref="D588:E588"/>
    <mergeCell ref="F588:G588"/>
    <mergeCell ref="H588:I588"/>
    <mergeCell ref="J588:K588"/>
    <mergeCell ref="L588:M588"/>
    <mergeCell ref="B589:C589"/>
    <mergeCell ref="D589:E589"/>
    <mergeCell ref="F589:G589"/>
    <mergeCell ref="H589:I589"/>
    <mergeCell ref="J589:K589"/>
    <mergeCell ref="L589:M589"/>
    <mergeCell ref="O589:O590"/>
    <mergeCell ref="P589:P590"/>
    <mergeCell ref="Q589:Q590"/>
    <mergeCell ref="R589:R590"/>
    <mergeCell ref="BC589:BC590"/>
    <mergeCell ref="BD589:BD590"/>
    <mergeCell ref="BE589:BE590"/>
    <mergeCell ref="B590:C590"/>
    <mergeCell ref="D590:E590"/>
    <mergeCell ref="F590:G590"/>
    <mergeCell ref="H590:I590"/>
    <mergeCell ref="J590:K590"/>
    <mergeCell ref="L590:M590"/>
    <mergeCell ref="B598:C598"/>
    <mergeCell ref="D598:E598"/>
    <mergeCell ref="F598:G598"/>
    <mergeCell ref="H598:I598"/>
    <mergeCell ref="J598:K598"/>
    <mergeCell ref="L598:M598"/>
    <mergeCell ref="B599:C599"/>
    <mergeCell ref="D599:E599"/>
    <mergeCell ref="F599:G599"/>
    <mergeCell ref="H599:I599"/>
    <mergeCell ref="J599:K599"/>
    <mergeCell ref="L599:M599"/>
    <mergeCell ref="O599:O600"/>
    <mergeCell ref="P599:P600"/>
    <mergeCell ref="Q599:Q600"/>
    <mergeCell ref="R599:R600"/>
    <mergeCell ref="BC599:BC600"/>
    <mergeCell ref="BD599:BD600"/>
    <mergeCell ref="BE599:BE600"/>
    <mergeCell ref="B600:C600"/>
    <mergeCell ref="D600:E600"/>
    <mergeCell ref="F600:G600"/>
    <mergeCell ref="H600:I600"/>
    <mergeCell ref="J600:K600"/>
    <mergeCell ref="L600:M600"/>
    <mergeCell ref="B595:C595"/>
    <mergeCell ref="D595:E595"/>
    <mergeCell ref="F595:G595"/>
    <mergeCell ref="H595:I595"/>
    <mergeCell ref="J595:K595"/>
    <mergeCell ref="L595:M595"/>
    <mergeCell ref="O595:O596"/>
    <mergeCell ref="P595:P596"/>
    <mergeCell ref="Q595:Q596"/>
    <mergeCell ref="R595:R596"/>
    <mergeCell ref="BC595:BC596"/>
    <mergeCell ref="BD595:BD596"/>
    <mergeCell ref="BE595:BE596"/>
    <mergeCell ref="B596:C596"/>
    <mergeCell ref="D596:E596"/>
    <mergeCell ref="F596:G596"/>
    <mergeCell ref="H596:I596"/>
    <mergeCell ref="J596:K596"/>
    <mergeCell ref="L596:M596"/>
    <mergeCell ref="O597:O598"/>
    <mergeCell ref="P597:P598"/>
    <mergeCell ref="Q597:Q598"/>
    <mergeCell ref="R597:R598"/>
    <mergeCell ref="BC597:BC598"/>
    <mergeCell ref="BD597:BD598"/>
    <mergeCell ref="BE597:BE598"/>
    <mergeCell ref="B605:C605"/>
    <mergeCell ref="D605:E605"/>
    <mergeCell ref="F605:G605"/>
    <mergeCell ref="H605:I605"/>
    <mergeCell ref="J605:K605"/>
    <mergeCell ref="L605:M605"/>
    <mergeCell ref="O605:O606"/>
    <mergeCell ref="P605:P606"/>
    <mergeCell ref="Q605:Q606"/>
    <mergeCell ref="R605:R606"/>
    <mergeCell ref="BC605:BC606"/>
    <mergeCell ref="BD605:BD606"/>
    <mergeCell ref="BE605:BE606"/>
    <mergeCell ref="B606:C606"/>
    <mergeCell ref="D606:E606"/>
    <mergeCell ref="F606:G606"/>
    <mergeCell ref="H606:I606"/>
    <mergeCell ref="J606:K606"/>
    <mergeCell ref="L606:M606"/>
    <mergeCell ref="B601:C601"/>
    <mergeCell ref="D601:E601"/>
    <mergeCell ref="F601:G601"/>
    <mergeCell ref="H601:I601"/>
    <mergeCell ref="J601:K601"/>
    <mergeCell ref="L601:M601"/>
    <mergeCell ref="O601:O602"/>
    <mergeCell ref="P601:P602"/>
    <mergeCell ref="Q601:Q602"/>
    <mergeCell ref="R601:R602"/>
    <mergeCell ref="BC601:BC602"/>
    <mergeCell ref="BD601:BD602"/>
    <mergeCell ref="BE601:BE602"/>
    <mergeCell ref="B603:C603"/>
    <mergeCell ref="D603:E603"/>
    <mergeCell ref="F603:G603"/>
    <mergeCell ref="H603:I603"/>
    <mergeCell ref="J603:K603"/>
    <mergeCell ref="L603:M603"/>
    <mergeCell ref="O603:O604"/>
    <mergeCell ref="P603:P604"/>
    <mergeCell ref="Q603:Q604"/>
    <mergeCell ref="R603:R604"/>
    <mergeCell ref="BC603:BC604"/>
    <mergeCell ref="BD603:BD604"/>
    <mergeCell ref="BE603:BE604"/>
    <mergeCell ref="B604:C604"/>
    <mergeCell ref="D604:E604"/>
    <mergeCell ref="F604:G604"/>
    <mergeCell ref="H604:I604"/>
    <mergeCell ref="J604:K604"/>
    <mergeCell ref="L604:M604"/>
    <mergeCell ref="B613:C613"/>
    <mergeCell ref="D613:E613"/>
    <mergeCell ref="F613:G613"/>
    <mergeCell ref="H613:I613"/>
    <mergeCell ref="J613:K613"/>
    <mergeCell ref="L613:M613"/>
    <mergeCell ref="B615:C615"/>
    <mergeCell ref="D615:E615"/>
    <mergeCell ref="F615:G615"/>
    <mergeCell ref="H615:I615"/>
    <mergeCell ref="J615:K615"/>
    <mergeCell ref="L615:M615"/>
    <mergeCell ref="O615:O616"/>
    <mergeCell ref="P615:P616"/>
    <mergeCell ref="Q615:Q616"/>
    <mergeCell ref="R615:R616"/>
    <mergeCell ref="O607:O608"/>
    <mergeCell ref="P607:P608"/>
    <mergeCell ref="Q607:Q608"/>
    <mergeCell ref="R607:R608"/>
    <mergeCell ref="BC607:BC608"/>
    <mergeCell ref="BD607:BD608"/>
    <mergeCell ref="BE607:BE608"/>
    <mergeCell ref="B608:C608"/>
    <mergeCell ref="D608:E608"/>
    <mergeCell ref="F608:G608"/>
    <mergeCell ref="H608:I608"/>
    <mergeCell ref="J608:K608"/>
    <mergeCell ref="L608:M608"/>
    <mergeCell ref="B609:C609"/>
    <mergeCell ref="D609:E609"/>
    <mergeCell ref="F609:G609"/>
    <mergeCell ref="H609:I609"/>
    <mergeCell ref="J609:K609"/>
    <mergeCell ref="L609:M609"/>
    <mergeCell ref="O609:O610"/>
    <mergeCell ref="P609:P610"/>
    <mergeCell ref="Q609:Q610"/>
    <mergeCell ref="R609:R610"/>
    <mergeCell ref="BC609:BC610"/>
    <mergeCell ref="BD609:BD610"/>
    <mergeCell ref="BE609:BE610"/>
    <mergeCell ref="B610:C610"/>
    <mergeCell ref="D610:E610"/>
    <mergeCell ref="F610:G610"/>
    <mergeCell ref="H610:I610"/>
    <mergeCell ref="J610:K610"/>
    <mergeCell ref="L610:M610"/>
    <mergeCell ref="S613:BB613"/>
    <mergeCell ref="B620:C620"/>
    <mergeCell ref="D620:E620"/>
    <mergeCell ref="F620:G620"/>
    <mergeCell ref="H620:I620"/>
    <mergeCell ref="J620:K620"/>
    <mergeCell ref="L620:M620"/>
    <mergeCell ref="B621:C621"/>
    <mergeCell ref="D621:E621"/>
    <mergeCell ref="F621:G621"/>
    <mergeCell ref="H621:I621"/>
    <mergeCell ref="J621:K621"/>
    <mergeCell ref="L621:M621"/>
    <mergeCell ref="O621:O622"/>
    <mergeCell ref="P621:P622"/>
    <mergeCell ref="Q621:Q622"/>
    <mergeCell ref="R621:R622"/>
    <mergeCell ref="BC621:BC622"/>
    <mergeCell ref="BD621:BD622"/>
    <mergeCell ref="BE621:BE622"/>
    <mergeCell ref="B622:C622"/>
    <mergeCell ref="D622:E622"/>
    <mergeCell ref="F622:G622"/>
    <mergeCell ref="H622:I622"/>
    <mergeCell ref="J622:K622"/>
    <mergeCell ref="L622:M622"/>
    <mergeCell ref="BC615:BC616"/>
    <mergeCell ref="BD615:BD616"/>
    <mergeCell ref="BE615:BE616"/>
    <mergeCell ref="B616:C616"/>
    <mergeCell ref="D616:E616"/>
    <mergeCell ref="F616:G616"/>
    <mergeCell ref="H616:I616"/>
    <mergeCell ref="J616:K616"/>
    <mergeCell ref="L616:M616"/>
    <mergeCell ref="S616:BB616"/>
    <mergeCell ref="B617:C617"/>
    <mergeCell ref="D617:E617"/>
    <mergeCell ref="F617:G617"/>
    <mergeCell ref="H617:I617"/>
    <mergeCell ref="J617:K617"/>
    <mergeCell ref="L617:M617"/>
    <mergeCell ref="O617:O618"/>
    <mergeCell ref="P617:P618"/>
    <mergeCell ref="Q617:Q618"/>
    <mergeCell ref="R617:R618"/>
    <mergeCell ref="BC617:BC618"/>
    <mergeCell ref="BD617:BD618"/>
    <mergeCell ref="BE617:BE618"/>
    <mergeCell ref="B618:C618"/>
    <mergeCell ref="D618:E618"/>
    <mergeCell ref="F618:G618"/>
    <mergeCell ref="H618:I618"/>
    <mergeCell ref="J618:K618"/>
    <mergeCell ref="L618:M618"/>
    <mergeCell ref="S615:BB615"/>
    <mergeCell ref="O619:O620"/>
    <mergeCell ref="P619:P620"/>
    <mergeCell ref="Q619:Q620"/>
    <mergeCell ref="R619:R620"/>
    <mergeCell ref="BC619:BC620"/>
    <mergeCell ref="BD619:BD620"/>
    <mergeCell ref="BE619:BE620"/>
    <mergeCell ref="B627:C627"/>
    <mergeCell ref="D627:E627"/>
    <mergeCell ref="F627:G627"/>
    <mergeCell ref="H627:I627"/>
    <mergeCell ref="J627:K627"/>
    <mergeCell ref="L627:M627"/>
    <mergeCell ref="O627:O628"/>
    <mergeCell ref="P627:P628"/>
    <mergeCell ref="Q627:Q628"/>
    <mergeCell ref="R627:R628"/>
    <mergeCell ref="BC627:BC628"/>
    <mergeCell ref="BD627:BD628"/>
    <mergeCell ref="BE627:BE628"/>
    <mergeCell ref="B628:C628"/>
    <mergeCell ref="D628:E628"/>
    <mergeCell ref="F628:G628"/>
    <mergeCell ref="H628:I628"/>
    <mergeCell ref="J628:K628"/>
    <mergeCell ref="L628:M628"/>
    <mergeCell ref="B623:C623"/>
    <mergeCell ref="D623:E623"/>
    <mergeCell ref="F623:G623"/>
    <mergeCell ref="H623:I623"/>
    <mergeCell ref="J623:K623"/>
    <mergeCell ref="L623:M623"/>
    <mergeCell ref="O623:O624"/>
    <mergeCell ref="P623:P624"/>
    <mergeCell ref="Q623:Q624"/>
    <mergeCell ref="R623:R624"/>
    <mergeCell ref="BC623:BC624"/>
    <mergeCell ref="BD623:BD624"/>
    <mergeCell ref="BE623:BE624"/>
    <mergeCell ref="B625:C625"/>
    <mergeCell ref="D625:E625"/>
    <mergeCell ref="F625:G625"/>
    <mergeCell ref="H625:I625"/>
    <mergeCell ref="J625:K625"/>
    <mergeCell ref="L625:M625"/>
    <mergeCell ref="O625:O626"/>
    <mergeCell ref="P625:P626"/>
    <mergeCell ref="Q625:Q626"/>
    <mergeCell ref="R625:R626"/>
    <mergeCell ref="BC625:BC626"/>
    <mergeCell ref="BD625:BD626"/>
    <mergeCell ref="BE625:BE626"/>
    <mergeCell ref="B626:C626"/>
    <mergeCell ref="D626:E626"/>
    <mergeCell ref="F626:G626"/>
    <mergeCell ref="H626:I626"/>
    <mergeCell ref="J626:K626"/>
    <mergeCell ref="L626:M626"/>
    <mergeCell ref="B636:C636"/>
    <mergeCell ref="D636:E636"/>
    <mergeCell ref="F636:G636"/>
    <mergeCell ref="H636:I636"/>
    <mergeCell ref="J636:K636"/>
    <mergeCell ref="L636:M636"/>
    <mergeCell ref="O629:O630"/>
    <mergeCell ref="P629:P630"/>
    <mergeCell ref="Q629:Q630"/>
    <mergeCell ref="R629:R630"/>
    <mergeCell ref="BC629:BC630"/>
    <mergeCell ref="BD629:BD630"/>
    <mergeCell ref="BE629:BE630"/>
    <mergeCell ref="B630:C630"/>
    <mergeCell ref="D630:E630"/>
    <mergeCell ref="F630:G630"/>
    <mergeCell ref="H630:I630"/>
    <mergeCell ref="J630:K630"/>
    <mergeCell ref="L630:M630"/>
    <mergeCell ref="B631:C631"/>
    <mergeCell ref="D631:E631"/>
    <mergeCell ref="F631:G631"/>
    <mergeCell ref="H631:I631"/>
    <mergeCell ref="J631:K631"/>
    <mergeCell ref="L631:M631"/>
    <mergeCell ref="O631:O632"/>
    <mergeCell ref="P631:P632"/>
    <mergeCell ref="Q631:Q632"/>
    <mergeCell ref="R631:R632"/>
    <mergeCell ref="BC631:BC632"/>
    <mergeCell ref="BD631:BD632"/>
    <mergeCell ref="BE631:BE632"/>
    <mergeCell ref="B632:C632"/>
    <mergeCell ref="D632:E632"/>
    <mergeCell ref="F632:G632"/>
    <mergeCell ref="H632:I632"/>
    <mergeCell ref="J632:K632"/>
    <mergeCell ref="L632:M632"/>
    <mergeCell ref="B633:C633"/>
    <mergeCell ref="D633:E633"/>
    <mergeCell ref="F633:G633"/>
    <mergeCell ref="H633:I633"/>
    <mergeCell ref="J633:K633"/>
    <mergeCell ref="L633:M633"/>
    <mergeCell ref="O633:O634"/>
    <mergeCell ref="P633:P634"/>
    <mergeCell ref="Q633:Q634"/>
    <mergeCell ref="R633:R634"/>
    <mergeCell ref="BC633:BC634"/>
    <mergeCell ref="BD633:BD634"/>
    <mergeCell ref="BE633:BE634"/>
    <mergeCell ref="B635:C635"/>
    <mergeCell ref="D635:E635"/>
    <mergeCell ref="F635:G635"/>
    <mergeCell ref="H635:I635"/>
    <mergeCell ref="J635:K635"/>
    <mergeCell ref="L635:M635"/>
    <mergeCell ref="O635:O636"/>
    <mergeCell ref="P635:P636"/>
    <mergeCell ref="Q635:Q636"/>
    <mergeCell ref="R635:R636"/>
    <mergeCell ref="BC635:BC636"/>
    <mergeCell ref="BD635:BD636"/>
    <mergeCell ref="BE635:BE636"/>
    <mergeCell ref="B641:C641"/>
    <mergeCell ref="D641:E641"/>
    <mergeCell ref="F641:G641"/>
    <mergeCell ref="H641:I641"/>
    <mergeCell ref="J641:K641"/>
    <mergeCell ref="L641:M641"/>
    <mergeCell ref="O641:O642"/>
    <mergeCell ref="P641:P642"/>
    <mergeCell ref="Q641:Q642"/>
    <mergeCell ref="R641:R642"/>
    <mergeCell ref="BC641:BC642"/>
    <mergeCell ref="BD641:BD642"/>
    <mergeCell ref="BE641:BE642"/>
    <mergeCell ref="B642:C642"/>
    <mergeCell ref="D642:E642"/>
    <mergeCell ref="F642:G642"/>
    <mergeCell ref="H642:I642"/>
    <mergeCell ref="J642:K642"/>
    <mergeCell ref="L642:M642"/>
    <mergeCell ref="B637:C637"/>
    <mergeCell ref="D637:E637"/>
    <mergeCell ref="F637:G637"/>
    <mergeCell ref="H637:I637"/>
    <mergeCell ref="J637:K637"/>
    <mergeCell ref="L637:M637"/>
    <mergeCell ref="O637:O638"/>
    <mergeCell ref="P637:P638"/>
    <mergeCell ref="Q637:Q638"/>
    <mergeCell ref="R637:R638"/>
    <mergeCell ref="BC637:BC638"/>
    <mergeCell ref="BD637:BD638"/>
    <mergeCell ref="BE637:BE638"/>
    <mergeCell ref="B638:C638"/>
    <mergeCell ref="D638:E638"/>
    <mergeCell ref="F638:G638"/>
    <mergeCell ref="H638:I638"/>
    <mergeCell ref="J638:K638"/>
    <mergeCell ref="L638:M638"/>
    <mergeCell ref="O639:O640"/>
    <mergeCell ref="P639:P640"/>
    <mergeCell ref="Q639:Q640"/>
    <mergeCell ref="R639:R640"/>
    <mergeCell ref="BC639:BC640"/>
    <mergeCell ref="BD639:BD640"/>
    <mergeCell ref="BE639:BE640"/>
    <mergeCell ref="B640:C640"/>
    <mergeCell ref="D640:E640"/>
    <mergeCell ref="F640:G640"/>
    <mergeCell ref="H640:I640"/>
    <mergeCell ref="J640:K640"/>
    <mergeCell ref="L640:M640"/>
    <mergeCell ref="HU327:HU328"/>
    <mergeCell ref="DA328:DB328"/>
    <mergeCell ref="DC328:DD328"/>
    <mergeCell ref="DE328:DF328"/>
    <mergeCell ref="DG328:DH328"/>
    <mergeCell ref="DI328:DJ328"/>
    <mergeCell ref="DK328:DL328"/>
    <mergeCell ref="DV328:DW328"/>
    <mergeCell ref="DX328:DY328"/>
    <mergeCell ref="DZ328:EA328"/>
    <mergeCell ref="EB328:EC328"/>
    <mergeCell ref="ED328:EE328"/>
    <mergeCell ref="EF328:EG328"/>
    <mergeCell ref="ET328:EU328"/>
    <mergeCell ref="EV328:EW328"/>
    <mergeCell ref="EX328:EY328"/>
    <mergeCell ref="EZ328:FA328"/>
    <mergeCell ref="FB328:FC328"/>
    <mergeCell ref="FR327:FS327"/>
    <mergeCell ref="FT327:FU327"/>
    <mergeCell ref="FV327:FW327"/>
    <mergeCell ref="FX327:FY327"/>
    <mergeCell ref="FZ327:GA327"/>
    <mergeCell ref="GB327:GC327"/>
    <mergeCell ref="GE327:GE328"/>
    <mergeCell ref="GF327:GF328"/>
    <mergeCell ref="GG327:GG328"/>
    <mergeCell ref="GH327:GH328"/>
    <mergeCell ref="DA324:DB324"/>
    <mergeCell ref="DC324:DD324"/>
    <mergeCell ref="DE324:DF324"/>
    <mergeCell ref="DG324:DH324"/>
    <mergeCell ref="DI324:DJ324"/>
    <mergeCell ref="DK324:DL324"/>
    <mergeCell ref="DA325:DB325"/>
    <mergeCell ref="DC325:DD325"/>
    <mergeCell ref="DE325:DF325"/>
    <mergeCell ref="DG325:DH325"/>
    <mergeCell ref="DI325:DJ325"/>
    <mergeCell ref="DK325:DL325"/>
    <mergeCell ref="DV325:FE325"/>
    <mergeCell ref="GI325:HR325"/>
    <mergeCell ref="DA327:DB327"/>
    <mergeCell ref="DC327:DD327"/>
    <mergeCell ref="DE327:DF327"/>
    <mergeCell ref="DG327:DH327"/>
    <mergeCell ref="DI327:DJ327"/>
    <mergeCell ref="DK327:DL327"/>
    <mergeCell ref="DV327:DW327"/>
    <mergeCell ref="DX327:DY327"/>
    <mergeCell ref="DZ327:EA327"/>
    <mergeCell ref="EB327:EC327"/>
    <mergeCell ref="ED327:EE327"/>
    <mergeCell ref="EF327:EG327"/>
    <mergeCell ref="ET327:EU327"/>
    <mergeCell ref="EV327:EW327"/>
    <mergeCell ref="EX327:EY327"/>
    <mergeCell ref="EZ327:FA327"/>
    <mergeCell ref="FB327:FC327"/>
    <mergeCell ref="FD327:FE327"/>
    <mergeCell ref="FD328:FE328"/>
    <mergeCell ref="FR328:FS328"/>
    <mergeCell ref="FT328:FU328"/>
    <mergeCell ref="FV328:FW328"/>
    <mergeCell ref="FX328:FY328"/>
    <mergeCell ref="FZ328:GA328"/>
    <mergeCell ref="GB328:GC328"/>
    <mergeCell ref="DA329:DB329"/>
    <mergeCell ref="DC329:DD329"/>
    <mergeCell ref="DE329:DF329"/>
    <mergeCell ref="DG329:DH329"/>
    <mergeCell ref="DI329:DJ329"/>
    <mergeCell ref="DK329:DL329"/>
    <mergeCell ref="DV329:DW329"/>
    <mergeCell ref="DX329:DY329"/>
    <mergeCell ref="DZ329:EA329"/>
    <mergeCell ref="EB329:EC329"/>
    <mergeCell ref="ED329:EE329"/>
    <mergeCell ref="EF329:EG329"/>
    <mergeCell ref="ET329:EU329"/>
    <mergeCell ref="EV329:EW329"/>
    <mergeCell ref="EX329:EY329"/>
    <mergeCell ref="EZ329:FA329"/>
    <mergeCell ref="FB329:FC329"/>
    <mergeCell ref="FD329:FE329"/>
    <mergeCell ref="FR329:FS329"/>
    <mergeCell ref="FT329:FU329"/>
    <mergeCell ref="FV329:FW329"/>
    <mergeCell ref="FX329:FY329"/>
    <mergeCell ref="FZ329:GA329"/>
    <mergeCell ref="GB329:GC329"/>
    <mergeCell ref="HS327:HS328"/>
    <mergeCell ref="HT327:HT328"/>
    <mergeCell ref="GE331:GE332"/>
    <mergeCell ref="GF331:GF332"/>
    <mergeCell ref="GG331:GG332"/>
    <mergeCell ref="GH331:GH332"/>
    <mergeCell ref="HS331:HS332"/>
    <mergeCell ref="HT331:HT332"/>
    <mergeCell ref="GI327:HR327"/>
    <mergeCell ref="GI328:HR328"/>
    <mergeCell ref="HU331:HU332"/>
    <mergeCell ref="DA332:DB332"/>
    <mergeCell ref="DC332:DD332"/>
    <mergeCell ref="DE332:DF332"/>
    <mergeCell ref="DG332:DH332"/>
    <mergeCell ref="DI332:DJ332"/>
    <mergeCell ref="DK332:DL332"/>
    <mergeCell ref="DV332:DW332"/>
    <mergeCell ref="DX332:DY332"/>
    <mergeCell ref="DZ332:EA332"/>
    <mergeCell ref="EB332:EC332"/>
    <mergeCell ref="ED332:EE332"/>
    <mergeCell ref="EF332:EG332"/>
    <mergeCell ref="ET332:EU332"/>
    <mergeCell ref="EV332:EW332"/>
    <mergeCell ref="EX332:EY332"/>
    <mergeCell ref="EZ332:FA332"/>
    <mergeCell ref="FB332:FC332"/>
    <mergeCell ref="FD332:FE332"/>
    <mergeCell ref="FR332:FS332"/>
    <mergeCell ref="FT332:FU332"/>
    <mergeCell ref="FV332:FW332"/>
    <mergeCell ref="FX332:FY332"/>
    <mergeCell ref="FZ332:GA332"/>
    <mergeCell ref="GB332:GC332"/>
    <mergeCell ref="GE329:GE330"/>
    <mergeCell ref="GF329:GF330"/>
    <mergeCell ref="GG329:GG330"/>
    <mergeCell ref="GH329:GH330"/>
    <mergeCell ref="HS329:HS330"/>
    <mergeCell ref="HT329:HT330"/>
    <mergeCell ref="HU329:HU330"/>
    <mergeCell ref="DA330:DB330"/>
    <mergeCell ref="DC330:DD330"/>
    <mergeCell ref="DE330:DF330"/>
    <mergeCell ref="DG330:DH330"/>
    <mergeCell ref="DI330:DJ330"/>
    <mergeCell ref="DK330:DL330"/>
    <mergeCell ref="DV330:DW330"/>
    <mergeCell ref="DX330:DY330"/>
    <mergeCell ref="DZ330:EA330"/>
    <mergeCell ref="EB330:EC330"/>
    <mergeCell ref="ED330:EE330"/>
    <mergeCell ref="EF330:EG330"/>
    <mergeCell ref="ET330:EU330"/>
    <mergeCell ref="EV330:EW330"/>
    <mergeCell ref="EX330:EY330"/>
    <mergeCell ref="EZ330:FA330"/>
    <mergeCell ref="FB330:FC330"/>
    <mergeCell ref="FD330:FE330"/>
    <mergeCell ref="FR330:FS330"/>
    <mergeCell ref="FT330:FU330"/>
    <mergeCell ref="FV330:FW330"/>
    <mergeCell ref="FX330:FY330"/>
    <mergeCell ref="FZ330:GA330"/>
    <mergeCell ref="GB330:GC330"/>
    <mergeCell ref="GF333:GF334"/>
    <mergeCell ref="GG333:GG334"/>
    <mergeCell ref="GH333:GH334"/>
    <mergeCell ref="HS333:HS334"/>
    <mergeCell ref="HT333:HT334"/>
    <mergeCell ref="HU333:HU334"/>
    <mergeCell ref="DA334:DB334"/>
    <mergeCell ref="DC334:DD334"/>
    <mergeCell ref="DE334:DF334"/>
    <mergeCell ref="DG334:DH334"/>
    <mergeCell ref="DI334:DJ334"/>
    <mergeCell ref="DK334:DL334"/>
    <mergeCell ref="DV334:DW334"/>
    <mergeCell ref="DX334:DY334"/>
    <mergeCell ref="DZ334:EA334"/>
    <mergeCell ref="EB334:EC334"/>
    <mergeCell ref="ED334:EE334"/>
    <mergeCell ref="EF334:EG334"/>
    <mergeCell ref="ET334:EU334"/>
    <mergeCell ref="EV334:EW334"/>
    <mergeCell ref="EX334:EY334"/>
    <mergeCell ref="EZ334:FA334"/>
    <mergeCell ref="FB334:FC334"/>
    <mergeCell ref="FD334:FE334"/>
    <mergeCell ref="DA333:DB333"/>
    <mergeCell ref="DC333:DD333"/>
    <mergeCell ref="DE333:DF333"/>
    <mergeCell ref="DG333:DH333"/>
    <mergeCell ref="DI333:DJ333"/>
    <mergeCell ref="DK333:DL333"/>
    <mergeCell ref="DV333:DW333"/>
    <mergeCell ref="DX333:DY333"/>
    <mergeCell ref="DZ333:EA333"/>
    <mergeCell ref="EB333:EC333"/>
    <mergeCell ref="ED333:EE333"/>
    <mergeCell ref="EF333:EG333"/>
    <mergeCell ref="ET333:EU333"/>
    <mergeCell ref="EV333:EW333"/>
    <mergeCell ref="EX333:EY333"/>
    <mergeCell ref="EZ333:FA333"/>
    <mergeCell ref="FB333:FC333"/>
    <mergeCell ref="FR334:FS334"/>
    <mergeCell ref="FT334:FU334"/>
    <mergeCell ref="FV334:FW334"/>
    <mergeCell ref="FX334:FY334"/>
    <mergeCell ref="FZ334:GA334"/>
    <mergeCell ref="GB334:GC334"/>
    <mergeCell ref="DC335:DD335"/>
    <mergeCell ref="DE335:DF335"/>
    <mergeCell ref="DG335:DH335"/>
    <mergeCell ref="DI335:DJ335"/>
    <mergeCell ref="DK335:DL335"/>
    <mergeCell ref="DV335:DW335"/>
    <mergeCell ref="DX335:DY335"/>
    <mergeCell ref="DZ335:EA335"/>
    <mergeCell ref="EB335:EC335"/>
    <mergeCell ref="ED335:EE335"/>
    <mergeCell ref="EF335:EG335"/>
    <mergeCell ref="ET335:EU335"/>
    <mergeCell ref="EV335:EW335"/>
    <mergeCell ref="EX335:EY335"/>
    <mergeCell ref="EZ335:FA335"/>
    <mergeCell ref="FB335:FC335"/>
    <mergeCell ref="FD335:FE335"/>
    <mergeCell ref="FR335:FS335"/>
    <mergeCell ref="FT335:FU335"/>
    <mergeCell ref="FV335:FW335"/>
    <mergeCell ref="FX335:FY335"/>
    <mergeCell ref="FZ335:GA335"/>
    <mergeCell ref="GB335:GC335"/>
    <mergeCell ref="DS333:DS334"/>
    <mergeCell ref="DS335:DS336"/>
    <mergeCell ref="FD333:FE333"/>
    <mergeCell ref="FR333:FS333"/>
    <mergeCell ref="FT333:FU333"/>
    <mergeCell ref="FV333:FW333"/>
    <mergeCell ref="FX333:FY333"/>
    <mergeCell ref="FZ333:GA333"/>
    <mergeCell ref="GB333:GC333"/>
    <mergeCell ref="GE333:GE334"/>
    <mergeCell ref="GF337:GF338"/>
    <mergeCell ref="GG337:GG338"/>
    <mergeCell ref="GH337:GH338"/>
    <mergeCell ref="HS337:HS338"/>
    <mergeCell ref="HT337:HT338"/>
    <mergeCell ref="HU337:HU338"/>
    <mergeCell ref="DA338:DB338"/>
    <mergeCell ref="DC338:DD338"/>
    <mergeCell ref="DE338:DF338"/>
    <mergeCell ref="DG338:DH338"/>
    <mergeCell ref="DI338:DJ338"/>
    <mergeCell ref="DK338:DL338"/>
    <mergeCell ref="DV338:DW338"/>
    <mergeCell ref="DX338:DY338"/>
    <mergeCell ref="DZ338:EA338"/>
    <mergeCell ref="EB338:EC338"/>
    <mergeCell ref="ED338:EE338"/>
    <mergeCell ref="EF338:EG338"/>
    <mergeCell ref="ET338:EU338"/>
    <mergeCell ref="EV338:EW338"/>
    <mergeCell ref="EX338:EY338"/>
    <mergeCell ref="EZ338:FA338"/>
    <mergeCell ref="FB338:FC338"/>
    <mergeCell ref="FD338:FE338"/>
    <mergeCell ref="FR338:FS338"/>
    <mergeCell ref="FT338:FU338"/>
    <mergeCell ref="FV338:FW338"/>
    <mergeCell ref="FX338:FY338"/>
    <mergeCell ref="FZ338:GA338"/>
    <mergeCell ref="GB338:GC338"/>
    <mergeCell ref="DS337:DS338"/>
    <mergeCell ref="GE335:GE336"/>
    <mergeCell ref="GF335:GF336"/>
    <mergeCell ref="GG335:GG336"/>
    <mergeCell ref="GH335:GH336"/>
    <mergeCell ref="HS335:HS336"/>
    <mergeCell ref="HT335:HT336"/>
    <mergeCell ref="HU335:HU336"/>
    <mergeCell ref="DA337:DB337"/>
    <mergeCell ref="DC337:DD337"/>
    <mergeCell ref="DE337:DF337"/>
    <mergeCell ref="DG337:DH337"/>
    <mergeCell ref="DI337:DJ337"/>
    <mergeCell ref="DK337:DL337"/>
    <mergeCell ref="DV337:DW337"/>
    <mergeCell ref="DX337:DY337"/>
    <mergeCell ref="DZ337:EA337"/>
    <mergeCell ref="EB337:EC337"/>
    <mergeCell ref="ED337:EE337"/>
    <mergeCell ref="EF337:EG337"/>
    <mergeCell ref="ET337:EU337"/>
    <mergeCell ref="EV337:EW337"/>
    <mergeCell ref="EX337:EY337"/>
    <mergeCell ref="EZ337:FA337"/>
    <mergeCell ref="FB337:FC337"/>
    <mergeCell ref="FD337:FE337"/>
    <mergeCell ref="FR337:FS337"/>
    <mergeCell ref="FT337:FU337"/>
    <mergeCell ref="FV337:FW337"/>
    <mergeCell ref="FX337:FY337"/>
    <mergeCell ref="FZ337:GA337"/>
    <mergeCell ref="GB337:GC337"/>
    <mergeCell ref="GE337:GE338"/>
    <mergeCell ref="DA335:DB335"/>
    <mergeCell ref="GE341:GE342"/>
    <mergeCell ref="GF341:GF342"/>
    <mergeCell ref="GG341:GG342"/>
    <mergeCell ref="GH341:GH342"/>
    <mergeCell ref="HS341:HS342"/>
    <mergeCell ref="HT341:HT342"/>
    <mergeCell ref="HU341:HU342"/>
    <mergeCell ref="DA342:DB342"/>
    <mergeCell ref="DC342:DD342"/>
    <mergeCell ref="DE342:DF342"/>
    <mergeCell ref="DG342:DH342"/>
    <mergeCell ref="DI342:DJ342"/>
    <mergeCell ref="DK342:DL342"/>
    <mergeCell ref="DV342:DW342"/>
    <mergeCell ref="DX342:DY342"/>
    <mergeCell ref="DZ342:EA342"/>
    <mergeCell ref="EB342:EC342"/>
    <mergeCell ref="ED342:EE342"/>
    <mergeCell ref="EF342:EG342"/>
    <mergeCell ref="ET342:EU342"/>
    <mergeCell ref="EV342:EW342"/>
    <mergeCell ref="EX342:EY342"/>
    <mergeCell ref="EZ342:FA342"/>
    <mergeCell ref="FB342:FC342"/>
    <mergeCell ref="FD342:FE342"/>
    <mergeCell ref="FR342:FS342"/>
    <mergeCell ref="FD339:FE339"/>
    <mergeCell ref="FR339:FS339"/>
    <mergeCell ref="FT339:FU339"/>
    <mergeCell ref="FV339:FW339"/>
    <mergeCell ref="FX339:FY339"/>
    <mergeCell ref="FZ339:GA339"/>
    <mergeCell ref="GB339:GC339"/>
    <mergeCell ref="GE339:GE340"/>
    <mergeCell ref="GF339:GF340"/>
    <mergeCell ref="GG339:GG340"/>
    <mergeCell ref="GH339:GH340"/>
    <mergeCell ref="HS339:HS340"/>
    <mergeCell ref="HT339:HT340"/>
    <mergeCell ref="HU339:HU340"/>
    <mergeCell ref="DA340:DB340"/>
    <mergeCell ref="DC340:DD340"/>
    <mergeCell ref="DE340:DF340"/>
    <mergeCell ref="DG340:DH340"/>
    <mergeCell ref="DI340:DJ340"/>
    <mergeCell ref="DK340:DL340"/>
    <mergeCell ref="DV340:DW340"/>
    <mergeCell ref="DX340:DY340"/>
    <mergeCell ref="DZ340:EA340"/>
    <mergeCell ref="EB340:EC340"/>
    <mergeCell ref="ED340:EE340"/>
    <mergeCell ref="EF340:EG340"/>
    <mergeCell ref="ET340:EU340"/>
    <mergeCell ref="EV340:EW340"/>
    <mergeCell ref="EX340:EY340"/>
    <mergeCell ref="EZ340:FA340"/>
    <mergeCell ref="FB340:FC340"/>
    <mergeCell ref="FD340:FE340"/>
    <mergeCell ref="DA339:DB339"/>
    <mergeCell ref="DC339:DD339"/>
    <mergeCell ref="DE339:DF339"/>
    <mergeCell ref="DG339:DH339"/>
    <mergeCell ref="DI339:DJ339"/>
    <mergeCell ref="DK339:DL339"/>
    <mergeCell ref="FT342:FU342"/>
    <mergeCell ref="FV342:FW342"/>
    <mergeCell ref="FX342:FY342"/>
    <mergeCell ref="FZ342:GA342"/>
    <mergeCell ref="GB342:GC342"/>
    <mergeCell ref="DA343:DB343"/>
    <mergeCell ref="DC343:DD343"/>
    <mergeCell ref="DE343:DF343"/>
    <mergeCell ref="DG343:DH343"/>
    <mergeCell ref="DI343:DJ343"/>
    <mergeCell ref="DK343:DL343"/>
    <mergeCell ref="DV343:DW343"/>
    <mergeCell ref="DX343:DY343"/>
    <mergeCell ref="DZ343:EA343"/>
    <mergeCell ref="EB343:EC343"/>
    <mergeCell ref="ED343:EE343"/>
    <mergeCell ref="EF343:EG343"/>
    <mergeCell ref="ET343:EU343"/>
    <mergeCell ref="EV343:EW343"/>
    <mergeCell ref="EX343:EY343"/>
    <mergeCell ref="EZ343:FA343"/>
    <mergeCell ref="FB343:FC343"/>
    <mergeCell ref="FD343:FE343"/>
    <mergeCell ref="FR343:FS343"/>
    <mergeCell ref="FT343:FU343"/>
    <mergeCell ref="FV343:FW343"/>
    <mergeCell ref="FX343:FY343"/>
    <mergeCell ref="FZ343:GA343"/>
    <mergeCell ref="GB343:GC343"/>
    <mergeCell ref="FR340:FS340"/>
    <mergeCell ref="FT340:FU340"/>
    <mergeCell ref="FV340:FW340"/>
    <mergeCell ref="FX340:FY340"/>
    <mergeCell ref="FZ340:GA340"/>
    <mergeCell ref="GB340:GC340"/>
    <mergeCell ref="DS339:DS340"/>
    <mergeCell ref="DS341:DS342"/>
    <mergeCell ref="DV339:DW339"/>
    <mergeCell ref="DX339:DY339"/>
    <mergeCell ref="DZ339:EA339"/>
    <mergeCell ref="EB339:EC339"/>
    <mergeCell ref="ED339:EE339"/>
    <mergeCell ref="EF339:EG339"/>
    <mergeCell ref="ET339:EU339"/>
    <mergeCell ref="EV339:EW339"/>
    <mergeCell ref="EX339:EY339"/>
    <mergeCell ref="EZ339:FA339"/>
    <mergeCell ref="FB339:FC339"/>
    <mergeCell ref="DV345:DW345"/>
    <mergeCell ref="DX345:DY345"/>
    <mergeCell ref="DZ345:EA345"/>
    <mergeCell ref="EB345:EC345"/>
    <mergeCell ref="ED345:EE345"/>
    <mergeCell ref="EF345:EG345"/>
    <mergeCell ref="ET345:EU345"/>
    <mergeCell ref="EV345:EW345"/>
    <mergeCell ref="EX345:EY345"/>
    <mergeCell ref="EZ345:FA345"/>
    <mergeCell ref="FB345:FC345"/>
    <mergeCell ref="GE343:GE344"/>
    <mergeCell ref="GF343:GF344"/>
    <mergeCell ref="GG343:GG344"/>
    <mergeCell ref="GH343:GH344"/>
    <mergeCell ref="HS343:HS344"/>
    <mergeCell ref="HT343:HT344"/>
    <mergeCell ref="HU343:HU344"/>
    <mergeCell ref="DA344:DB344"/>
    <mergeCell ref="DC344:DD344"/>
    <mergeCell ref="DE344:DF344"/>
    <mergeCell ref="DG344:DH344"/>
    <mergeCell ref="DI344:DJ344"/>
    <mergeCell ref="DK344:DL344"/>
    <mergeCell ref="DV344:DW344"/>
    <mergeCell ref="DX344:DY344"/>
    <mergeCell ref="DZ344:EA344"/>
    <mergeCell ref="EB344:EC344"/>
    <mergeCell ref="ED344:EE344"/>
    <mergeCell ref="EF344:EG344"/>
    <mergeCell ref="ET344:EU344"/>
    <mergeCell ref="EV344:EW344"/>
    <mergeCell ref="EX344:EY344"/>
    <mergeCell ref="EZ344:FA344"/>
    <mergeCell ref="FB344:FC344"/>
    <mergeCell ref="FD344:FE344"/>
    <mergeCell ref="FR344:FS344"/>
    <mergeCell ref="FT344:FU344"/>
    <mergeCell ref="FV344:FW344"/>
    <mergeCell ref="FX344:FY344"/>
    <mergeCell ref="FZ344:GA344"/>
    <mergeCell ref="GB344:GC344"/>
    <mergeCell ref="DS343:DS344"/>
    <mergeCell ref="DS345:DS346"/>
    <mergeCell ref="GE347:GE348"/>
    <mergeCell ref="GF347:GF348"/>
    <mergeCell ref="GG347:GG348"/>
    <mergeCell ref="GH347:GH348"/>
    <mergeCell ref="HS347:HS348"/>
    <mergeCell ref="HT347:HT348"/>
    <mergeCell ref="HU347:HU348"/>
    <mergeCell ref="DA348:DB348"/>
    <mergeCell ref="DC348:DD348"/>
    <mergeCell ref="DE348:DF348"/>
    <mergeCell ref="DG348:DH348"/>
    <mergeCell ref="DI348:DJ348"/>
    <mergeCell ref="DK348:DL348"/>
    <mergeCell ref="DV348:DW348"/>
    <mergeCell ref="DX348:DY348"/>
    <mergeCell ref="DZ348:EA348"/>
    <mergeCell ref="EB348:EC348"/>
    <mergeCell ref="ED348:EE348"/>
    <mergeCell ref="EF348:EG348"/>
    <mergeCell ref="ET348:EU348"/>
    <mergeCell ref="EV348:EW348"/>
    <mergeCell ref="EX348:EY348"/>
    <mergeCell ref="EZ348:FA348"/>
    <mergeCell ref="FB348:FC348"/>
    <mergeCell ref="FD348:FE348"/>
    <mergeCell ref="FR348:FS348"/>
    <mergeCell ref="FD345:FE345"/>
    <mergeCell ref="FR345:FS345"/>
    <mergeCell ref="FT345:FU345"/>
    <mergeCell ref="FV345:FW345"/>
    <mergeCell ref="FX345:FY345"/>
    <mergeCell ref="FZ345:GA345"/>
    <mergeCell ref="GB345:GC345"/>
    <mergeCell ref="GE345:GE346"/>
    <mergeCell ref="GF345:GF346"/>
    <mergeCell ref="GG345:GG346"/>
    <mergeCell ref="GH345:GH346"/>
    <mergeCell ref="HS345:HS346"/>
    <mergeCell ref="HT345:HT346"/>
    <mergeCell ref="HU345:HU346"/>
    <mergeCell ref="DA347:DB347"/>
    <mergeCell ref="DC347:DD347"/>
    <mergeCell ref="DE347:DF347"/>
    <mergeCell ref="DG347:DH347"/>
    <mergeCell ref="DI347:DJ347"/>
    <mergeCell ref="DK347:DL347"/>
    <mergeCell ref="DV347:DW347"/>
    <mergeCell ref="DX347:DY347"/>
    <mergeCell ref="DZ347:EA347"/>
    <mergeCell ref="EB347:EC347"/>
    <mergeCell ref="ED347:EE347"/>
    <mergeCell ref="EF347:EG347"/>
    <mergeCell ref="ET347:EU347"/>
    <mergeCell ref="EV347:EW347"/>
    <mergeCell ref="EX347:EY347"/>
    <mergeCell ref="EZ347:FA347"/>
    <mergeCell ref="FB347:FC347"/>
    <mergeCell ref="FD347:FE347"/>
    <mergeCell ref="DA345:DB345"/>
    <mergeCell ref="DC345:DD345"/>
    <mergeCell ref="DE345:DF345"/>
    <mergeCell ref="DG345:DH345"/>
    <mergeCell ref="DI345:DJ345"/>
    <mergeCell ref="DK345:DL345"/>
    <mergeCell ref="FT348:FU348"/>
    <mergeCell ref="FV348:FW348"/>
    <mergeCell ref="FX348:FY348"/>
    <mergeCell ref="FZ348:GA348"/>
    <mergeCell ref="GB348:GC348"/>
    <mergeCell ref="DA349:DB349"/>
    <mergeCell ref="DC349:DD349"/>
    <mergeCell ref="DE349:DF349"/>
    <mergeCell ref="DG349:DH349"/>
    <mergeCell ref="DI349:DJ349"/>
    <mergeCell ref="DK349:DL349"/>
    <mergeCell ref="DV349:DW349"/>
    <mergeCell ref="DX349:DY349"/>
    <mergeCell ref="DZ349:EA349"/>
    <mergeCell ref="EB349:EC349"/>
    <mergeCell ref="ED349:EE349"/>
    <mergeCell ref="EF349:EG349"/>
    <mergeCell ref="ET349:EU349"/>
    <mergeCell ref="EV349:EW349"/>
    <mergeCell ref="EX349:EY349"/>
    <mergeCell ref="EZ349:FA349"/>
    <mergeCell ref="FB349:FC349"/>
    <mergeCell ref="FD349:FE349"/>
    <mergeCell ref="FR349:FS349"/>
    <mergeCell ref="FT349:FU349"/>
    <mergeCell ref="FV349:FW349"/>
    <mergeCell ref="FX349:FY349"/>
    <mergeCell ref="FZ349:GA349"/>
    <mergeCell ref="GB349:GC349"/>
    <mergeCell ref="FR347:FS347"/>
    <mergeCell ref="FT347:FU347"/>
    <mergeCell ref="FV347:FW347"/>
    <mergeCell ref="FX347:FY347"/>
    <mergeCell ref="FZ347:GA347"/>
    <mergeCell ref="GB347:GC347"/>
    <mergeCell ref="DS347:DS348"/>
    <mergeCell ref="GE351:GE352"/>
    <mergeCell ref="GF351:GF352"/>
    <mergeCell ref="GG351:GG352"/>
    <mergeCell ref="GH351:GH352"/>
    <mergeCell ref="HS351:HS352"/>
    <mergeCell ref="HT351:HT352"/>
    <mergeCell ref="HU351:HU352"/>
    <mergeCell ref="DA352:DB352"/>
    <mergeCell ref="DC352:DD352"/>
    <mergeCell ref="DE352:DF352"/>
    <mergeCell ref="DG352:DH352"/>
    <mergeCell ref="DI352:DJ352"/>
    <mergeCell ref="DK352:DL352"/>
    <mergeCell ref="DV352:DW352"/>
    <mergeCell ref="DX352:DY352"/>
    <mergeCell ref="DZ352:EA352"/>
    <mergeCell ref="EB352:EC352"/>
    <mergeCell ref="ED352:EE352"/>
    <mergeCell ref="EF352:EG352"/>
    <mergeCell ref="ET352:EU352"/>
    <mergeCell ref="EV352:EW352"/>
    <mergeCell ref="EX352:EY352"/>
    <mergeCell ref="EZ352:FA352"/>
    <mergeCell ref="FB352:FC352"/>
    <mergeCell ref="FD352:FE352"/>
    <mergeCell ref="FR352:FS352"/>
    <mergeCell ref="FT352:FU352"/>
    <mergeCell ref="FV352:FW352"/>
    <mergeCell ref="FX352:FY352"/>
    <mergeCell ref="FZ352:GA352"/>
    <mergeCell ref="GB352:GC352"/>
    <mergeCell ref="GE349:GE350"/>
    <mergeCell ref="GF349:GF350"/>
    <mergeCell ref="GG349:GG350"/>
    <mergeCell ref="GH349:GH350"/>
    <mergeCell ref="HS349:HS350"/>
    <mergeCell ref="HT349:HT350"/>
    <mergeCell ref="HU349:HU350"/>
    <mergeCell ref="DA350:DB350"/>
    <mergeCell ref="DC350:DD350"/>
    <mergeCell ref="DE350:DF350"/>
    <mergeCell ref="DG350:DH350"/>
    <mergeCell ref="DI350:DJ350"/>
    <mergeCell ref="DK350:DL350"/>
    <mergeCell ref="DV350:DW350"/>
    <mergeCell ref="DX350:DY350"/>
    <mergeCell ref="DZ350:EA350"/>
    <mergeCell ref="EB350:EC350"/>
    <mergeCell ref="ED350:EE350"/>
    <mergeCell ref="EF350:EG350"/>
    <mergeCell ref="ET350:EU350"/>
    <mergeCell ref="EV350:EW350"/>
    <mergeCell ref="EX350:EY350"/>
    <mergeCell ref="EZ350:FA350"/>
    <mergeCell ref="FB350:FC350"/>
    <mergeCell ref="FD350:FE350"/>
    <mergeCell ref="FR350:FS350"/>
    <mergeCell ref="FT350:FU350"/>
    <mergeCell ref="FV350:FW350"/>
    <mergeCell ref="FX350:FY350"/>
    <mergeCell ref="FZ350:GA350"/>
    <mergeCell ref="GB350:GC350"/>
    <mergeCell ref="DS349:DS350"/>
    <mergeCell ref="DS351:DS352"/>
    <mergeCell ref="HS353:HS354"/>
    <mergeCell ref="HT353:HT354"/>
    <mergeCell ref="HU353:HU354"/>
    <mergeCell ref="DA354:DB354"/>
    <mergeCell ref="DC354:DD354"/>
    <mergeCell ref="DE354:DF354"/>
    <mergeCell ref="DG354:DH354"/>
    <mergeCell ref="DI354:DJ354"/>
    <mergeCell ref="DK354:DL354"/>
    <mergeCell ref="DV354:DW354"/>
    <mergeCell ref="DX354:DY354"/>
    <mergeCell ref="DZ354:EA354"/>
    <mergeCell ref="EB354:EC354"/>
    <mergeCell ref="ED354:EE354"/>
    <mergeCell ref="EF354:EG354"/>
    <mergeCell ref="ET354:EU354"/>
    <mergeCell ref="EV354:EW354"/>
    <mergeCell ref="EX354:EY354"/>
    <mergeCell ref="EZ354:FA354"/>
    <mergeCell ref="FB354:FC354"/>
    <mergeCell ref="FD354:FE354"/>
    <mergeCell ref="DA353:DB353"/>
    <mergeCell ref="DC353:DD353"/>
    <mergeCell ref="DE353:DF353"/>
    <mergeCell ref="DG353:DH353"/>
    <mergeCell ref="DI353:DJ353"/>
    <mergeCell ref="DK353:DL353"/>
    <mergeCell ref="DV353:DW353"/>
    <mergeCell ref="DX353:DY353"/>
    <mergeCell ref="DZ353:EA353"/>
    <mergeCell ref="EB353:EC353"/>
    <mergeCell ref="ED353:EE353"/>
    <mergeCell ref="EF353:EG353"/>
    <mergeCell ref="ET353:EU353"/>
    <mergeCell ref="EV353:EW353"/>
    <mergeCell ref="EX353:EY353"/>
    <mergeCell ref="EZ353:FA353"/>
    <mergeCell ref="FB353:FC353"/>
    <mergeCell ref="FR354:FS354"/>
    <mergeCell ref="FT354:FU354"/>
    <mergeCell ref="FV354:FW354"/>
    <mergeCell ref="FX354:FY354"/>
    <mergeCell ref="FZ354:GA354"/>
    <mergeCell ref="GB354:GC354"/>
    <mergeCell ref="DA357:DB357"/>
    <mergeCell ref="DC357:DD357"/>
    <mergeCell ref="DE357:DF357"/>
    <mergeCell ref="DG357:DH357"/>
    <mergeCell ref="DI357:DJ357"/>
    <mergeCell ref="DK357:DL357"/>
    <mergeCell ref="DV357:FE357"/>
    <mergeCell ref="GI357:HR357"/>
    <mergeCell ref="DA359:DB359"/>
    <mergeCell ref="DC359:DD359"/>
    <mergeCell ref="DE359:DF359"/>
    <mergeCell ref="DG359:DH359"/>
    <mergeCell ref="DI359:DJ359"/>
    <mergeCell ref="DK359:DL359"/>
    <mergeCell ref="DV359:DW359"/>
    <mergeCell ref="DX359:DY359"/>
    <mergeCell ref="DZ359:EA359"/>
    <mergeCell ref="EB359:EC359"/>
    <mergeCell ref="ED359:EE359"/>
    <mergeCell ref="EF359:EG359"/>
    <mergeCell ref="ET359:EU359"/>
    <mergeCell ref="EV359:EW359"/>
    <mergeCell ref="EX359:EY359"/>
    <mergeCell ref="EZ359:FA359"/>
    <mergeCell ref="FB359:FC359"/>
    <mergeCell ref="FD359:FE359"/>
    <mergeCell ref="FD353:FE353"/>
    <mergeCell ref="FR353:FS353"/>
    <mergeCell ref="FT353:FU353"/>
    <mergeCell ref="FV353:FW353"/>
    <mergeCell ref="FX353:FY353"/>
    <mergeCell ref="FZ353:GA353"/>
    <mergeCell ref="GB353:GC353"/>
    <mergeCell ref="GE353:GE354"/>
    <mergeCell ref="GF353:GF354"/>
    <mergeCell ref="GG353:GG354"/>
    <mergeCell ref="GH353:GH354"/>
    <mergeCell ref="DS353:DS354"/>
    <mergeCell ref="HS359:HS360"/>
    <mergeCell ref="HT359:HT360"/>
    <mergeCell ref="HU359:HU360"/>
    <mergeCell ref="DA360:DB360"/>
    <mergeCell ref="DC360:DD360"/>
    <mergeCell ref="DE360:DF360"/>
    <mergeCell ref="DG360:DH360"/>
    <mergeCell ref="DI360:DJ360"/>
    <mergeCell ref="DK360:DL360"/>
    <mergeCell ref="DV360:DW360"/>
    <mergeCell ref="DX360:DY360"/>
    <mergeCell ref="DZ360:EA360"/>
    <mergeCell ref="EB360:EC360"/>
    <mergeCell ref="ED360:EE360"/>
    <mergeCell ref="EF360:EG360"/>
    <mergeCell ref="ET360:EU360"/>
    <mergeCell ref="EV360:EW360"/>
    <mergeCell ref="EX360:EY360"/>
    <mergeCell ref="EZ360:FA360"/>
    <mergeCell ref="FB360:FC360"/>
    <mergeCell ref="FR359:FS359"/>
    <mergeCell ref="FT359:FU359"/>
    <mergeCell ref="FV359:FW359"/>
    <mergeCell ref="FX359:FY359"/>
    <mergeCell ref="FZ359:GA359"/>
    <mergeCell ref="GB359:GC359"/>
    <mergeCell ref="GE359:GE360"/>
    <mergeCell ref="GF359:GF360"/>
    <mergeCell ref="GG359:GG360"/>
    <mergeCell ref="GH359:GH360"/>
    <mergeCell ref="FD360:FE360"/>
    <mergeCell ref="FR360:FS360"/>
    <mergeCell ref="FT360:FU360"/>
    <mergeCell ref="FV360:FW360"/>
    <mergeCell ref="FX360:FY360"/>
    <mergeCell ref="FZ360:GA360"/>
    <mergeCell ref="GB360:GC360"/>
    <mergeCell ref="GI359:HR359"/>
    <mergeCell ref="GI360:HR360"/>
    <mergeCell ref="DA361:DB361"/>
    <mergeCell ref="DC361:DD361"/>
    <mergeCell ref="DE361:DF361"/>
    <mergeCell ref="DG361:DH361"/>
    <mergeCell ref="DI361:DJ361"/>
    <mergeCell ref="DK361:DL361"/>
    <mergeCell ref="DV361:DW361"/>
    <mergeCell ref="DX361:DY361"/>
    <mergeCell ref="DZ361:EA361"/>
    <mergeCell ref="EB361:EC361"/>
    <mergeCell ref="ED361:EE361"/>
    <mergeCell ref="EF361:EG361"/>
    <mergeCell ref="ET361:EU361"/>
    <mergeCell ref="EV361:EW361"/>
    <mergeCell ref="EX361:EY361"/>
    <mergeCell ref="EZ361:FA361"/>
    <mergeCell ref="FB361:FC361"/>
    <mergeCell ref="FD361:FE361"/>
    <mergeCell ref="FR361:FS361"/>
    <mergeCell ref="FT361:FU361"/>
    <mergeCell ref="FV361:FW361"/>
    <mergeCell ref="FX361:FY361"/>
    <mergeCell ref="FZ361:GA361"/>
    <mergeCell ref="GB361:GC361"/>
    <mergeCell ref="GE363:GE364"/>
    <mergeCell ref="GF363:GF364"/>
    <mergeCell ref="GG363:GG364"/>
    <mergeCell ref="GH363:GH364"/>
    <mergeCell ref="HS363:HS364"/>
    <mergeCell ref="HT363:HT364"/>
    <mergeCell ref="HU363:HU364"/>
    <mergeCell ref="DA364:DB364"/>
    <mergeCell ref="DC364:DD364"/>
    <mergeCell ref="DE364:DF364"/>
    <mergeCell ref="DG364:DH364"/>
    <mergeCell ref="DI364:DJ364"/>
    <mergeCell ref="DK364:DL364"/>
    <mergeCell ref="DV364:DW364"/>
    <mergeCell ref="DX364:DY364"/>
    <mergeCell ref="DZ364:EA364"/>
    <mergeCell ref="EB364:EC364"/>
    <mergeCell ref="ED364:EE364"/>
    <mergeCell ref="EF364:EG364"/>
    <mergeCell ref="ET364:EU364"/>
    <mergeCell ref="EV364:EW364"/>
    <mergeCell ref="EX364:EY364"/>
    <mergeCell ref="EZ364:FA364"/>
    <mergeCell ref="FB364:FC364"/>
    <mergeCell ref="FD364:FE364"/>
    <mergeCell ref="FR364:FS364"/>
    <mergeCell ref="FT364:FU364"/>
    <mergeCell ref="FV364:FW364"/>
    <mergeCell ref="FX364:FY364"/>
    <mergeCell ref="FZ364:GA364"/>
    <mergeCell ref="GB364:GC364"/>
    <mergeCell ref="GE361:GE362"/>
    <mergeCell ref="GF361:GF362"/>
    <mergeCell ref="GG361:GG362"/>
    <mergeCell ref="GH361:GH362"/>
    <mergeCell ref="HS361:HS362"/>
    <mergeCell ref="HT361:HT362"/>
    <mergeCell ref="HU361:HU362"/>
    <mergeCell ref="DA362:DB362"/>
    <mergeCell ref="DC362:DD362"/>
    <mergeCell ref="DE362:DF362"/>
    <mergeCell ref="DG362:DH362"/>
    <mergeCell ref="DI362:DJ362"/>
    <mergeCell ref="DK362:DL362"/>
    <mergeCell ref="DV362:DW362"/>
    <mergeCell ref="DX362:DY362"/>
    <mergeCell ref="DZ362:EA362"/>
    <mergeCell ref="EB362:EC362"/>
    <mergeCell ref="ED362:EE362"/>
    <mergeCell ref="EF362:EG362"/>
    <mergeCell ref="ET362:EU362"/>
    <mergeCell ref="EV362:EW362"/>
    <mergeCell ref="EX362:EY362"/>
    <mergeCell ref="EZ362:FA362"/>
    <mergeCell ref="FB362:FC362"/>
    <mergeCell ref="FD362:FE362"/>
    <mergeCell ref="FR362:FS362"/>
    <mergeCell ref="FT362:FU362"/>
    <mergeCell ref="FV362:FW362"/>
    <mergeCell ref="FX362:FY362"/>
    <mergeCell ref="FZ362:GA362"/>
    <mergeCell ref="GB362:GC362"/>
    <mergeCell ref="FD365:FE365"/>
    <mergeCell ref="FR365:FS365"/>
    <mergeCell ref="FT365:FU365"/>
    <mergeCell ref="FV365:FW365"/>
    <mergeCell ref="FX365:FY365"/>
    <mergeCell ref="FZ365:GA365"/>
    <mergeCell ref="GB365:GC365"/>
    <mergeCell ref="GE365:GE366"/>
    <mergeCell ref="GF365:GF366"/>
    <mergeCell ref="HS365:HS366"/>
    <mergeCell ref="HT365:HT366"/>
    <mergeCell ref="DS361:DS362"/>
    <mergeCell ref="DS363:DS364"/>
    <mergeCell ref="HU365:HU366"/>
    <mergeCell ref="DA366:DB366"/>
    <mergeCell ref="DC366:DD366"/>
    <mergeCell ref="DE366:DF366"/>
    <mergeCell ref="DG366:DH366"/>
    <mergeCell ref="DI366:DJ366"/>
    <mergeCell ref="DK366:DL366"/>
    <mergeCell ref="DV366:DW366"/>
    <mergeCell ref="DX366:DY366"/>
    <mergeCell ref="DZ366:EA366"/>
    <mergeCell ref="EB366:EC366"/>
    <mergeCell ref="ED366:EE366"/>
    <mergeCell ref="EF366:EG366"/>
    <mergeCell ref="ET366:EU366"/>
    <mergeCell ref="EV366:EW366"/>
    <mergeCell ref="EX366:EY366"/>
    <mergeCell ref="EZ366:FA366"/>
    <mergeCell ref="FB366:FC366"/>
    <mergeCell ref="FD366:FE366"/>
    <mergeCell ref="DA365:DB365"/>
    <mergeCell ref="DC365:DD365"/>
    <mergeCell ref="DE365:DF365"/>
    <mergeCell ref="DG365:DH365"/>
    <mergeCell ref="DI365:DJ365"/>
    <mergeCell ref="DK365:DL365"/>
    <mergeCell ref="DV365:DW365"/>
    <mergeCell ref="DX365:DY365"/>
    <mergeCell ref="DZ365:EA365"/>
    <mergeCell ref="EB365:EC365"/>
    <mergeCell ref="ED365:EE365"/>
    <mergeCell ref="EF365:EG365"/>
    <mergeCell ref="ET365:EU365"/>
    <mergeCell ref="EV365:EW365"/>
    <mergeCell ref="EX365:EY365"/>
    <mergeCell ref="EZ365:FA365"/>
    <mergeCell ref="FB365:FC365"/>
    <mergeCell ref="DS365:DS366"/>
    <mergeCell ref="GE367:GE368"/>
    <mergeCell ref="GF367:GF368"/>
    <mergeCell ref="GG367:GG368"/>
    <mergeCell ref="GH367:GH368"/>
    <mergeCell ref="HS367:HS368"/>
    <mergeCell ref="HT367:HT368"/>
    <mergeCell ref="HU367:HU368"/>
    <mergeCell ref="DA369:DB369"/>
    <mergeCell ref="DC369:DD369"/>
    <mergeCell ref="DE369:DF369"/>
    <mergeCell ref="DG369:DH369"/>
    <mergeCell ref="DI369:DJ369"/>
    <mergeCell ref="DK369:DL369"/>
    <mergeCell ref="DV369:DW369"/>
    <mergeCell ref="DX369:DY369"/>
    <mergeCell ref="DZ369:EA369"/>
    <mergeCell ref="EB369:EC369"/>
    <mergeCell ref="ED369:EE369"/>
    <mergeCell ref="EF369:EG369"/>
    <mergeCell ref="ET369:EU369"/>
    <mergeCell ref="EV369:EW369"/>
    <mergeCell ref="EX369:EY369"/>
    <mergeCell ref="EZ369:FA369"/>
    <mergeCell ref="FB369:FC369"/>
    <mergeCell ref="FD369:FE369"/>
    <mergeCell ref="FR369:FS369"/>
    <mergeCell ref="FT369:FU369"/>
    <mergeCell ref="FV369:FW369"/>
    <mergeCell ref="FX369:FY369"/>
    <mergeCell ref="FZ369:GA369"/>
    <mergeCell ref="GB369:GC369"/>
    <mergeCell ref="GE369:GE370"/>
    <mergeCell ref="FR366:FS366"/>
    <mergeCell ref="FT366:FU366"/>
    <mergeCell ref="FV366:FW366"/>
    <mergeCell ref="FX366:FY366"/>
    <mergeCell ref="FZ366:GA366"/>
    <mergeCell ref="GB366:GC366"/>
    <mergeCell ref="DA367:DB367"/>
    <mergeCell ref="DC367:DD367"/>
    <mergeCell ref="DE367:DF367"/>
    <mergeCell ref="DG367:DH367"/>
    <mergeCell ref="DI367:DJ367"/>
    <mergeCell ref="DK367:DL367"/>
    <mergeCell ref="DV367:DW367"/>
    <mergeCell ref="DX367:DY367"/>
    <mergeCell ref="DZ367:EA367"/>
    <mergeCell ref="EB367:EC367"/>
    <mergeCell ref="ED367:EE367"/>
    <mergeCell ref="EF367:EG367"/>
    <mergeCell ref="ET367:EU367"/>
    <mergeCell ref="EV367:EW367"/>
    <mergeCell ref="EX367:EY367"/>
    <mergeCell ref="EZ367:FA367"/>
    <mergeCell ref="FB367:FC367"/>
    <mergeCell ref="FD367:FE367"/>
    <mergeCell ref="FR367:FS367"/>
    <mergeCell ref="FT367:FU367"/>
    <mergeCell ref="FV367:FW367"/>
    <mergeCell ref="FX367:FY367"/>
    <mergeCell ref="FZ367:GA367"/>
    <mergeCell ref="GB367:GC367"/>
    <mergeCell ref="GG365:GG366"/>
    <mergeCell ref="GH365:GH366"/>
    <mergeCell ref="DV371:DW371"/>
    <mergeCell ref="DX371:DY371"/>
    <mergeCell ref="DZ371:EA371"/>
    <mergeCell ref="EB371:EC371"/>
    <mergeCell ref="ED371:EE371"/>
    <mergeCell ref="EF371:EG371"/>
    <mergeCell ref="ET371:EU371"/>
    <mergeCell ref="EV371:EW371"/>
    <mergeCell ref="EX371:EY371"/>
    <mergeCell ref="EZ371:FA371"/>
    <mergeCell ref="FB371:FC371"/>
    <mergeCell ref="GF369:GF370"/>
    <mergeCell ref="GG369:GG370"/>
    <mergeCell ref="GH369:GH370"/>
    <mergeCell ref="HS369:HS370"/>
    <mergeCell ref="HT369:HT370"/>
    <mergeCell ref="HU369:HU370"/>
    <mergeCell ref="DA370:DB370"/>
    <mergeCell ref="DC370:DD370"/>
    <mergeCell ref="DE370:DF370"/>
    <mergeCell ref="DG370:DH370"/>
    <mergeCell ref="DI370:DJ370"/>
    <mergeCell ref="DK370:DL370"/>
    <mergeCell ref="DV370:DW370"/>
    <mergeCell ref="DX370:DY370"/>
    <mergeCell ref="DZ370:EA370"/>
    <mergeCell ref="EB370:EC370"/>
    <mergeCell ref="ED370:EE370"/>
    <mergeCell ref="EF370:EG370"/>
    <mergeCell ref="ET370:EU370"/>
    <mergeCell ref="EV370:EW370"/>
    <mergeCell ref="EX370:EY370"/>
    <mergeCell ref="EZ370:FA370"/>
    <mergeCell ref="FB370:FC370"/>
    <mergeCell ref="FD370:FE370"/>
    <mergeCell ref="FR370:FS370"/>
    <mergeCell ref="FT370:FU370"/>
    <mergeCell ref="FV370:FW370"/>
    <mergeCell ref="FX370:FY370"/>
    <mergeCell ref="FZ370:GA370"/>
    <mergeCell ref="GB370:GC370"/>
    <mergeCell ref="GE373:GE374"/>
    <mergeCell ref="GF373:GF374"/>
    <mergeCell ref="GG373:GG374"/>
    <mergeCell ref="GH373:GH374"/>
    <mergeCell ref="HS373:HS374"/>
    <mergeCell ref="HT373:HT374"/>
    <mergeCell ref="HU373:HU374"/>
    <mergeCell ref="DA374:DB374"/>
    <mergeCell ref="DC374:DD374"/>
    <mergeCell ref="DE374:DF374"/>
    <mergeCell ref="DG374:DH374"/>
    <mergeCell ref="DI374:DJ374"/>
    <mergeCell ref="DK374:DL374"/>
    <mergeCell ref="DV374:DW374"/>
    <mergeCell ref="DX374:DY374"/>
    <mergeCell ref="DZ374:EA374"/>
    <mergeCell ref="EB374:EC374"/>
    <mergeCell ref="ED374:EE374"/>
    <mergeCell ref="EF374:EG374"/>
    <mergeCell ref="ET374:EU374"/>
    <mergeCell ref="EV374:EW374"/>
    <mergeCell ref="EX374:EY374"/>
    <mergeCell ref="EZ374:FA374"/>
    <mergeCell ref="FB374:FC374"/>
    <mergeCell ref="FD374:FE374"/>
    <mergeCell ref="FR374:FS374"/>
    <mergeCell ref="FD371:FE371"/>
    <mergeCell ref="FR371:FS371"/>
    <mergeCell ref="FT371:FU371"/>
    <mergeCell ref="FV371:FW371"/>
    <mergeCell ref="FX371:FY371"/>
    <mergeCell ref="FZ371:GA371"/>
    <mergeCell ref="GB371:GC371"/>
    <mergeCell ref="GE371:GE372"/>
    <mergeCell ref="GF371:GF372"/>
    <mergeCell ref="GG371:GG372"/>
    <mergeCell ref="GH371:GH372"/>
    <mergeCell ref="HS371:HS372"/>
    <mergeCell ref="HT371:HT372"/>
    <mergeCell ref="HU371:HU372"/>
    <mergeCell ref="DA372:DB372"/>
    <mergeCell ref="DC372:DD372"/>
    <mergeCell ref="DE372:DF372"/>
    <mergeCell ref="DG372:DH372"/>
    <mergeCell ref="DI372:DJ372"/>
    <mergeCell ref="DK372:DL372"/>
    <mergeCell ref="DV372:DW372"/>
    <mergeCell ref="DX372:DY372"/>
    <mergeCell ref="DZ372:EA372"/>
    <mergeCell ref="EB372:EC372"/>
    <mergeCell ref="ED372:EE372"/>
    <mergeCell ref="EF372:EG372"/>
    <mergeCell ref="ET372:EU372"/>
    <mergeCell ref="EV372:EW372"/>
    <mergeCell ref="EX372:EY372"/>
    <mergeCell ref="EZ372:FA372"/>
    <mergeCell ref="FB372:FC372"/>
    <mergeCell ref="FD372:FE372"/>
    <mergeCell ref="DA371:DB371"/>
    <mergeCell ref="DC371:DD371"/>
    <mergeCell ref="DE371:DF371"/>
    <mergeCell ref="DG371:DH371"/>
    <mergeCell ref="DI371:DJ371"/>
    <mergeCell ref="DK371:DL371"/>
    <mergeCell ref="FT374:FU374"/>
    <mergeCell ref="FV374:FW374"/>
    <mergeCell ref="FX374:FY374"/>
    <mergeCell ref="FZ374:GA374"/>
    <mergeCell ref="GB374:GC374"/>
    <mergeCell ref="DA375:DB375"/>
    <mergeCell ref="DC375:DD375"/>
    <mergeCell ref="DE375:DF375"/>
    <mergeCell ref="DG375:DH375"/>
    <mergeCell ref="DI375:DJ375"/>
    <mergeCell ref="DK375:DL375"/>
    <mergeCell ref="DV375:DW375"/>
    <mergeCell ref="DX375:DY375"/>
    <mergeCell ref="DZ375:EA375"/>
    <mergeCell ref="EB375:EC375"/>
    <mergeCell ref="ED375:EE375"/>
    <mergeCell ref="EF375:EG375"/>
    <mergeCell ref="ET375:EU375"/>
    <mergeCell ref="EV375:EW375"/>
    <mergeCell ref="EX375:EY375"/>
    <mergeCell ref="EZ375:FA375"/>
    <mergeCell ref="FB375:FC375"/>
    <mergeCell ref="FD375:FE375"/>
    <mergeCell ref="FR375:FS375"/>
    <mergeCell ref="FT375:FU375"/>
    <mergeCell ref="FV375:FW375"/>
    <mergeCell ref="FX375:FY375"/>
    <mergeCell ref="FZ375:GA375"/>
    <mergeCell ref="GB375:GC375"/>
    <mergeCell ref="FR372:FS372"/>
    <mergeCell ref="FT372:FU372"/>
    <mergeCell ref="FV372:FW372"/>
    <mergeCell ref="FX372:FY372"/>
    <mergeCell ref="FZ372:GA372"/>
    <mergeCell ref="GB372:GC372"/>
    <mergeCell ref="DV377:DW377"/>
    <mergeCell ref="DX377:DY377"/>
    <mergeCell ref="DZ377:EA377"/>
    <mergeCell ref="EB377:EC377"/>
    <mergeCell ref="ED377:EE377"/>
    <mergeCell ref="EF377:EG377"/>
    <mergeCell ref="ET377:EU377"/>
    <mergeCell ref="EV377:EW377"/>
    <mergeCell ref="EX377:EY377"/>
    <mergeCell ref="EZ377:FA377"/>
    <mergeCell ref="FB377:FC377"/>
    <mergeCell ref="GE375:GE376"/>
    <mergeCell ref="GF375:GF376"/>
    <mergeCell ref="GG375:GG376"/>
    <mergeCell ref="GH375:GH376"/>
    <mergeCell ref="HS375:HS376"/>
    <mergeCell ref="HT375:HT376"/>
    <mergeCell ref="HU375:HU376"/>
    <mergeCell ref="DA376:DB376"/>
    <mergeCell ref="DC376:DD376"/>
    <mergeCell ref="DE376:DF376"/>
    <mergeCell ref="DG376:DH376"/>
    <mergeCell ref="DI376:DJ376"/>
    <mergeCell ref="DK376:DL376"/>
    <mergeCell ref="DV376:DW376"/>
    <mergeCell ref="DX376:DY376"/>
    <mergeCell ref="DZ376:EA376"/>
    <mergeCell ref="EB376:EC376"/>
    <mergeCell ref="ED376:EE376"/>
    <mergeCell ref="EF376:EG376"/>
    <mergeCell ref="ET376:EU376"/>
    <mergeCell ref="EV376:EW376"/>
    <mergeCell ref="EX376:EY376"/>
    <mergeCell ref="EZ376:FA376"/>
    <mergeCell ref="FB376:FC376"/>
    <mergeCell ref="FD376:FE376"/>
    <mergeCell ref="FR376:FS376"/>
    <mergeCell ref="FT376:FU376"/>
    <mergeCell ref="FV376:FW376"/>
    <mergeCell ref="FX376:FY376"/>
    <mergeCell ref="FZ376:GA376"/>
    <mergeCell ref="GB376:GC376"/>
    <mergeCell ref="GE379:GE380"/>
    <mergeCell ref="GF379:GF380"/>
    <mergeCell ref="GG379:GG380"/>
    <mergeCell ref="GH379:GH380"/>
    <mergeCell ref="HS379:HS380"/>
    <mergeCell ref="HT379:HT380"/>
    <mergeCell ref="HU379:HU380"/>
    <mergeCell ref="DA380:DB380"/>
    <mergeCell ref="DC380:DD380"/>
    <mergeCell ref="DE380:DF380"/>
    <mergeCell ref="DG380:DH380"/>
    <mergeCell ref="DI380:DJ380"/>
    <mergeCell ref="DK380:DL380"/>
    <mergeCell ref="DV380:DW380"/>
    <mergeCell ref="DX380:DY380"/>
    <mergeCell ref="DZ380:EA380"/>
    <mergeCell ref="EB380:EC380"/>
    <mergeCell ref="ED380:EE380"/>
    <mergeCell ref="EF380:EG380"/>
    <mergeCell ref="ET380:EU380"/>
    <mergeCell ref="EV380:EW380"/>
    <mergeCell ref="EX380:EY380"/>
    <mergeCell ref="EZ380:FA380"/>
    <mergeCell ref="FB380:FC380"/>
    <mergeCell ref="FD380:FE380"/>
    <mergeCell ref="FR380:FS380"/>
    <mergeCell ref="FD377:FE377"/>
    <mergeCell ref="FR377:FS377"/>
    <mergeCell ref="FT377:FU377"/>
    <mergeCell ref="FV377:FW377"/>
    <mergeCell ref="FX377:FY377"/>
    <mergeCell ref="FZ377:GA377"/>
    <mergeCell ref="GB377:GC377"/>
    <mergeCell ref="GE377:GE378"/>
    <mergeCell ref="GF377:GF378"/>
    <mergeCell ref="GG377:GG378"/>
    <mergeCell ref="GH377:GH378"/>
    <mergeCell ref="HS377:HS378"/>
    <mergeCell ref="HT377:HT378"/>
    <mergeCell ref="HU377:HU378"/>
    <mergeCell ref="DA379:DB379"/>
    <mergeCell ref="DC379:DD379"/>
    <mergeCell ref="DE379:DF379"/>
    <mergeCell ref="DG379:DH379"/>
    <mergeCell ref="DI379:DJ379"/>
    <mergeCell ref="DK379:DL379"/>
    <mergeCell ref="DV379:DW379"/>
    <mergeCell ref="DX379:DY379"/>
    <mergeCell ref="DZ379:EA379"/>
    <mergeCell ref="EB379:EC379"/>
    <mergeCell ref="ED379:EE379"/>
    <mergeCell ref="EF379:EG379"/>
    <mergeCell ref="ET379:EU379"/>
    <mergeCell ref="EV379:EW379"/>
    <mergeCell ref="EX379:EY379"/>
    <mergeCell ref="EZ379:FA379"/>
    <mergeCell ref="FB379:FC379"/>
    <mergeCell ref="FD379:FE379"/>
    <mergeCell ref="DA377:DB377"/>
    <mergeCell ref="DC377:DD377"/>
    <mergeCell ref="DE377:DF377"/>
    <mergeCell ref="DG377:DH377"/>
    <mergeCell ref="DI377:DJ377"/>
    <mergeCell ref="DK377:DL377"/>
    <mergeCell ref="FT380:FU380"/>
    <mergeCell ref="FV380:FW380"/>
    <mergeCell ref="FX380:FY380"/>
    <mergeCell ref="FZ380:GA380"/>
    <mergeCell ref="GB380:GC380"/>
    <mergeCell ref="DA381:DB381"/>
    <mergeCell ref="DC381:DD381"/>
    <mergeCell ref="DE381:DF381"/>
    <mergeCell ref="DG381:DH381"/>
    <mergeCell ref="DI381:DJ381"/>
    <mergeCell ref="DK381:DL381"/>
    <mergeCell ref="DV381:DW381"/>
    <mergeCell ref="DX381:DY381"/>
    <mergeCell ref="DZ381:EA381"/>
    <mergeCell ref="EB381:EC381"/>
    <mergeCell ref="ED381:EE381"/>
    <mergeCell ref="EF381:EG381"/>
    <mergeCell ref="ET381:EU381"/>
    <mergeCell ref="EV381:EW381"/>
    <mergeCell ref="EX381:EY381"/>
    <mergeCell ref="EZ381:FA381"/>
    <mergeCell ref="FB381:FC381"/>
    <mergeCell ref="FD381:FE381"/>
    <mergeCell ref="FR381:FS381"/>
    <mergeCell ref="FT381:FU381"/>
    <mergeCell ref="FV381:FW381"/>
    <mergeCell ref="FX381:FY381"/>
    <mergeCell ref="FZ381:GA381"/>
    <mergeCell ref="GB381:GC381"/>
    <mergeCell ref="FR379:FS379"/>
    <mergeCell ref="FT379:FU379"/>
    <mergeCell ref="FV379:FW379"/>
    <mergeCell ref="FX379:FY379"/>
    <mergeCell ref="FZ379:GA379"/>
    <mergeCell ref="GB379:GC379"/>
    <mergeCell ref="GE383:GE384"/>
    <mergeCell ref="GF383:GF384"/>
    <mergeCell ref="GG383:GG384"/>
    <mergeCell ref="GH383:GH384"/>
    <mergeCell ref="HS383:HS384"/>
    <mergeCell ref="HT383:HT384"/>
    <mergeCell ref="HU383:HU384"/>
    <mergeCell ref="DA384:DB384"/>
    <mergeCell ref="DC384:DD384"/>
    <mergeCell ref="DE384:DF384"/>
    <mergeCell ref="DG384:DH384"/>
    <mergeCell ref="DI384:DJ384"/>
    <mergeCell ref="DK384:DL384"/>
    <mergeCell ref="DV384:DW384"/>
    <mergeCell ref="DX384:DY384"/>
    <mergeCell ref="DZ384:EA384"/>
    <mergeCell ref="EB384:EC384"/>
    <mergeCell ref="ED384:EE384"/>
    <mergeCell ref="EF384:EG384"/>
    <mergeCell ref="ET384:EU384"/>
    <mergeCell ref="EV384:EW384"/>
    <mergeCell ref="EX384:EY384"/>
    <mergeCell ref="EZ384:FA384"/>
    <mergeCell ref="FB384:FC384"/>
    <mergeCell ref="FD384:FE384"/>
    <mergeCell ref="FR384:FS384"/>
    <mergeCell ref="FT384:FU384"/>
    <mergeCell ref="FV384:FW384"/>
    <mergeCell ref="FX384:FY384"/>
    <mergeCell ref="FZ384:GA384"/>
    <mergeCell ref="GB384:GC384"/>
    <mergeCell ref="GE381:GE382"/>
    <mergeCell ref="GF381:GF382"/>
    <mergeCell ref="GG381:GG382"/>
    <mergeCell ref="GH381:GH382"/>
    <mergeCell ref="HS381:HS382"/>
    <mergeCell ref="HT381:HT382"/>
    <mergeCell ref="HU381:HU382"/>
    <mergeCell ref="DA382:DB382"/>
    <mergeCell ref="DC382:DD382"/>
    <mergeCell ref="DE382:DF382"/>
    <mergeCell ref="DG382:DH382"/>
    <mergeCell ref="DI382:DJ382"/>
    <mergeCell ref="DK382:DL382"/>
    <mergeCell ref="DV382:DW382"/>
    <mergeCell ref="DX382:DY382"/>
    <mergeCell ref="DZ382:EA382"/>
    <mergeCell ref="EB382:EC382"/>
    <mergeCell ref="ED382:EE382"/>
    <mergeCell ref="EF382:EG382"/>
    <mergeCell ref="ET382:EU382"/>
    <mergeCell ref="EV382:EW382"/>
    <mergeCell ref="EX382:EY382"/>
    <mergeCell ref="EZ382:FA382"/>
    <mergeCell ref="FB382:FC382"/>
    <mergeCell ref="FD382:FE382"/>
    <mergeCell ref="FR382:FS382"/>
    <mergeCell ref="FT382:FU382"/>
    <mergeCell ref="FV382:FW382"/>
    <mergeCell ref="FX382:FY382"/>
    <mergeCell ref="FZ382:GA382"/>
    <mergeCell ref="GB382:GC382"/>
    <mergeCell ref="FD385:FE385"/>
    <mergeCell ref="FR385:FS385"/>
    <mergeCell ref="FT385:FU385"/>
    <mergeCell ref="FV385:FW385"/>
    <mergeCell ref="FX385:FY385"/>
    <mergeCell ref="FZ385:GA385"/>
    <mergeCell ref="GB385:GC385"/>
    <mergeCell ref="GE385:GE386"/>
    <mergeCell ref="GF385:GF386"/>
    <mergeCell ref="GG385:GG386"/>
    <mergeCell ref="GH385:GH386"/>
    <mergeCell ref="HS385:HS386"/>
    <mergeCell ref="HT385:HT386"/>
    <mergeCell ref="HU385:HU386"/>
    <mergeCell ref="DA386:DB386"/>
    <mergeCell ref="DC386:DD386"/>
    <mergeCell ref="DE386:DF386"/>
    <mergeCell ref="DG386:DH386"/>
    <mergeCell ref="DI386:DJ386"/>
    <mergeCell ref="DK386:DL386"/>
    <mergeCell ref="DV386:DW386"/>
    <mergeCell ref="DX386:DY386"/>
    <mergeCell ref="DZ386:EA386"/>
    <mergeCell ref="EB386:EC386"/>
    <mergeCell ref="ED386:EE386"/>
    <mergeCell ref="EF386:EG386"/>
    <mergeCell ref="ET386:EU386"/>
    <mergeCell ref="EV386:EW386"/>
    <mergeCell ref="EX386:EY386"/>
    <mergeCell ref="EZ386:FA386"/>
    <mergeCell ref="FB386:FC386"/>
    <mergeCell ref="FD386:FE386"/>
    <mergeCell ref="DA385:DB385"/>
    <mergeCell ref="DC385:DD385"/>
    <mergeCell ref="DE385:DF385"/>
    <mergeCell ref="DG385:DH385"/>
    <mergeCell ref="DI385:DJ385"/>
    <mergeCell ref="DK385:DL385"/>
    <mergeCell ref="DV385:DW385"/>
    <mergeCell ref="DX385:DY385"/>
    <mergeCell ref="DZ385:EA385"/>
    <mergeCell ref="EB385:EC385"/>
    <mergeCell ref="ED385:EE385"/>
    <mergeCell ref="EF385:EG385"/>
    <mergeCell ref="ET385:EU385"/>
    <mergeCell ref="EV385:EW385"/>
    <mergeCell ref="EX385:EY385"/>
    <mergeCell ref="EZ385:FA385"/>
    <mergeCell ref="FB385:FC385"/>
    <mergeCell ref="GI389:HR389"/>
    <mergeCell ref="DA391:DB391"/>
    <mergeCell ref="DC391:DD391"/>
    <mergeCell ref="DE391:DF391"/>
    <mergeCell ref="DG391:DH391"/>
    <mergeCell ref="DI391:DJ391"/>
    <mergeCell ref="DK391:DL391"/>
    <mergeCell ref="DV391:DW391"/>
    <mergeCell ref="DX391:DY391"/>
    <mergeCell ref="DZ391:EA391"/>
    <mergeCell ref="EB391:EC391"/>
    <mergeCell ref="ED391:EE391"/>
    <mergeCell ref="EF391:EG391"/>
    <mergeCell ref="ET391:EU391"/>
    <mergeCell ref="EV391:EW391"/>
    <mergeCell ref="EX391:EY391"/>
    <mergeCell ref="EZ391:FA391"/>
    <mergeCell ref="FB391:FC391"/>
    <mergeCell ref="FD391:FE391"/>
    <mergeCell ref="FR391:FS391"/>
    <mergeCell ref="FT391:FU391"/>
    <mergeCell ref="FV391:FW391"/>
    <mergeCell ref="FX391:FY391"/>
    <mergeCell ref="FZ391:GA391"/>
    <mergeCell ref="GB391:GC391"/>
    <mergeCell ref="GE391:GE392"/>
    <mergeCell ref="GF391:GF392"/>
    <mergeCell ref="GG391:GG392"/>
    <mergeCell ref="GH391:GH392"/>
    <mergeCell ref="FR386:FS386"/>
    <mergeCell ref="FT386:FU386"/>
    <mergeCell ref="FV386:FW386"/>
    <mergeCell ref="FX386:FY386"/>
    <mergeCell ref="FZ386:GA386"/>
    <mergeCell ref="GB386:GC386"/>
    <mergeCell ref="DA388:DB388"/>
    <mergeCell ref="DC388:DD388"/>
    <mergeCell ref="DE388:DF388"/>
    <mergeCell ref="DG388:DH388"/>
    <mergeCell ref="DI388:DJ388"/>
    <mergeCell ref="DK388:DL388"/>
    <mergeCell ref="DA389:DB389"/>
    <mergeCell ref="DC389:DD389"/>
    <mergeCell ref="DE389:DF389"/>
    <mergeCell ref="DG389:DH389"/>
    <mergeCell ref="DI389:DJ389"/>
    <mergeCell ref="DK389:DL389"/>
    <mergeCell ref="DV389:FE389"/>
    <mergeCell ref="DV393:DW393"/>
    <mergeCell ref="DX393:DY393"/>
    <mergeCell ref="DZ393:EA393"/>
    <mergeCell ref="EB393:EC393"/>
    <mergeCell ref="ED393:EE393"/>
    <mergeCell ref="EF393:EG393"/>
    <mergeCell ref="ET393:EU393"/>
    <mergeCell ref="EV393:EW393"/>
    <mergeCell ref="EX393:EY393"/>
    <mergeCell ref="EZ393:FA393"/>
    <mergeCell ref="FB393:FC393"/>
    <mergeCell ref="HT391:HT392"/>
    <mergeCell ref="HU391:HU392"/>
    <mergeCell ref="DA392:DB392"/>
    <mergeCell ref="DC392:DD392"/>
    <mergeCell ref="DE392:DF392"/>
    <mergeCell ref="DG392:DH392"/>
    <mergeCell ref="DI392:DJ392"/>
    <mergeCell ref="DK392:DL392"/>
    <mergeCell ref="DV392:DW392"/>
    <mergeCell ref="DX392:DY392"/>
    <mergeCell ref="DZ392:EA392"/>
    <mergeCell ref="EB392:EC392"/>
    <mergeCell ref="ED392:EE392"/>
    <mergeCell ref="EF392:EG392"/>
    <mergeCell ref="ET392:EU392"/>
    <mergeCell ref="EV392:EW392"/>
    <mergeCell ref="EX392:EY392"/>
    <mergeCell ref="EZ392:FA392"/>
    <mergeCell ref="FB392:FC392"/>
    <mergeCell ref="FD392:FE392"/>
    <mergeCell ref="FR392:FS392"/>
    <mergeCell ref="FT392:FU392"/>
    <mergeCell ref="FV392:FW392"/>
    <mergeCell ref="FX392:FY392"/>
    <mergeCell ref="FZ392:GA392"/>
    <mergeCell ref="GB392:GC392"/>
    <mergeCell ref="HS391:HS392"/>
    <mergeCell ref="GI391:HR391"/>
    <mergeCell ref="GI392:HR392"/>
    <mergeCell ref="GE395:GE396"/>
    <mergeCell ref="GF395:GF396"/>
    <mergeCell ref="GG395:GG396"/>
    <mergeCell ref="GH395:GH396"/>
    <mergeCell ref="HS395:HS396"/>
    <mergeCell ref="HT395:HT396"/>
    <mergeCell ref="HU395:HU396"/>
    <mergeCell ref="DA396:DB396"/>
    <mergeCell ref="DC396:DD396"/>
    <mergeCell ref="DE396:DF396"/>
    <mergeCell ref="DG396:DH396"/>
    <mergeCell ref="DI396:DJ396"/>
    <mergeCell ref="DK396:DL396"/>
    <mergeCell ref="DV396:DW396"/>
    <mergeCell ref="DX396:DY396"/>
    <mergeCell ref="DZ396:EA396"/>
    <mergeCell ref="EB396:EC396"/>
    <mergeCell ref="ED396:EE396"/>
    <mergeCell ref="EF396:EG396"/>
    <mergeCell ref="ET396:EU396"/>
    <mergeCell ref="EV396:EW396"/>
    <mergeCell ref="EX396:EY396"/>
    <mergeCell ref="EZ396:FA396"/>
    <mergeCell ref="FB396:FC396"/>
    <mergeCell ref="FD396:FE396"/>
    <mergeCell ref="FR396:FS396"/>
    <mergeCell ref="FD393:FE393"/>
    <mergeCell ref="FR393:FS393"/>
    <mergeCell ref="FT393:FU393"/>
    <mergeCell ref="FV393:FW393"/>
    <mergeCell ref="FX393:FY393"/>
    <mergeCell ref="FZ393:GA393"/>
    <mergeCell ref="GB393:GC393"/>
    <mergeCell ref="GE393:GE394"/>
    <mergeCell ref="GF393:GF394"/>
    <mergeCell ref="GG393:GG394"/>
    <mergeCell ref="GH393:GH394"/>
    <mergeCell ref="HS393:HS394"/>
    <mergeCell ref="HT393:HT394"/>
    <mergeCell ref="HU393:HU394"/>
    <mergeCell ref="DA394:DB394"/>
    <mergeCell ref="DC394:DD394"/>
    <mergeCell ref="DE394:DF394"/>
    <mergeCell ref="DG394:DH394"/>
    <mergeCell ref="DI394:DJ394"/>
    <mergeCell ref="DK394:DL394"/>
    <mergeCell ref="DV394:DW394"/>
    <mergeCell ref="DX394:DY394"/>
    <mergeCell ref="DZ394:EA394"/>
    <mergeCell ref="EB394:EC394"/>
    <mergeCell ref="ED394:EE394"/>
    <mergeCell ref="EF394:EG394"/>
    <mergeCell ref="ET394:EU394"/>
    <mergeCell ref="EV394:EW394"/>
    <mergeCell ref="EX394:EY394"/>
    <mergeCell ref="EZ394:FA394"/>
    <mergeCell ref="FB394:FC394"/>
    <mergeCell ref="FD394:FE394"/>
    <mergeCell ref="DA393:DB393"/>
    <mergeCell ref="DC393:DD393"/>
    <mergeCell ref="DE393:DF393"/>
    <mergeCell ref="DG393:DH393"/>
    <mergeCell ref="DI393:DJ393"/>
    <mergeCell ref="DK393:DL393"/>
    <mergeCell ref="FT396:FU396"/>
    <mergeCell ref="FV396:FW396"/>
    <mergeCell ref="FX396:FY396"/>
    <mergeCell ref="FZ396:GA396"/>
    <mergeCell ref="GB396:GC396"/>
    <mergeCell ref="DA397:DB397"/>
    <mergeCell ref="DC397:DD397"/>
    <mergeCell ref="DE397:DF397"/>
    <mergeCell ref="DG397:DH397"/>
    <mergeCell ref="DI397:DJ397"/>
    <mergeCell ref="DK397:DL397"/>
    <mergeCell ref="DV397:DW397"/>
    <mergeCell ref="DX397:DY397"/>
    <mergeCell ref="DZ397:EA397"/>
    <mergeCell ref="EB397:EC397"/>
    <mergeCell ref="ED397:EE397"/>
    <mergeCell ref="EF397:EG397"/>
    <mergeCell ref="ET397:EU397"/>
    <mergeCell ref="EV397:EW397"/>
    <mergeCell ref="EX397:EY397"/>
    <mergeCell ref="EZ397:FA397"/>
    <mergeCell ref="FB397:FC397"/>
    <mergeCell ref="FD397:FE397"/>
    <mergeCell ref="FR397:FS397"/>
    <mergeCell ref="FT397:FU397"/>
    <mergeCell ref="FV397:FW397"/>
    <mergeCell ref="FX397:FY397"/>
    <mergeCell ref="FZ397:GA397"/>
    <mergeCell ref="GB397:GC397"/>
    <mergeCell ref="FR394:FS394"/>
    <mergeCell ref="FT394:FU394"/>
    <mergeCell ref="FV394:FW394"/>
    <mergeCell ref="FX394:FY394"/>
    <mergeCell ref="FZ394:GA394"/>
    <mergeCell ref="GB394:GC394"/>
    <mergeCell ref="DV399:DW399"/>
    <mergeCell ref="DX399:DY399"/>
    <mergeCell ref="DZ399:EA399"/>
    <mergeCell ref="EB399:EC399"/>
    <mergeCell ref="ED399:EE399"/>
    <mergeCell ref="EF399:EG399"/>
    <mergeCell ref="ET399:EU399"/>
    <mergeCell ref="EV399:EW399"/>
    <mergeCell ref="EX399:EY399"/>
    <mergeCell ref="EZ399:FA399"/>
    <mergeCell ref="FB399:FC399"/>
    <mergeCell ref="GE397:GE398"/>
    <mergeCell ref="GF397:GF398"/>
    <mergeCell ref="GG397:GG398"/>
    <mergeCell ref="GH397:GH398"/>
    <mergeCell ref="HS397:HS398"/>
    <mergeCell ref="HT397:HT398"/>
    <mergeCell ref="HU397:HU398"/>
    <mergeCell ref="DA398:DB398"/>
    <mergeCell ref="DC398:DD398"/>
    <mergeCell ref="DE398:DF398"/>
    <mergeCell ref="DG398:DH398"/>
    <mergeCell ref="DI398:DJ398"/>
    <mergeCell ref="DK398:DL398"/>
    <mergeCell ref="DV398:DW398"/>
    <mergeCell ref="DX398:DY398"/>
    <mergeCell ref="DZ398:EA398"/>
    <mergeCell ref="EB398:EC398"/>
    <mergeCell ref="ED398:EE398"/>
    <mergeCell ref="EF398:EG398"/>
    <mergeCell ref="ET398:EU398"/>
    <mergeCell ref="EV398:EW398"/>
    <mergeCell ref="EX398:EY398"/>
    <mergeCell ref="EZ398:FA398"/>
    <mergeCell ref="FB398:FC398"/>
    <mergeCell ref="FD398:FE398"/>
    <mergeCell ref="FR398:FS398"/>
    <mergeCell ref="FT398:FU398"/>
    <mergeCell ref="FV398:FW398"/>
    <mergeCell ref="FX398:FY398"/>
    <mergeCell ref="FZ398:GA398"/>
    <mergeCell ref="GB398:GC398"/>
    <mergeCell ref="GE401:GE402"/>
    <mergeCell ref="GF401:GF402"/>
    <mergeCell ref="GG401:GG402"/>
    <mergeCell ref="GH401:GH402"/>
    <mergeCell ref="HS401:HS402"/>
    <mergeCell ref="HT401:HT402"/>
    <mergeCell ref="HU401:HU402"/>
    <mergeCell ref="DA402:DB402"/>
    <mergeCell ref="DC402:DD402"/>
    <mergeCell ref="DE402:DF402"/>
    <mergeCell ref="DG402:DH402"/>
    <mergeCell ref="DI402:DJ402"/>
    <mergeCell ref="DK402:DL402"/>
    <mergeCell ref="DV402:DW402"/>
    <mergeCell ref="DX402:DY402"/>
    <mergeCell ref="DZ402:EA402"/>
    <mergeCell ref="EB402:EC402"/>
    <mergeCell ref="ED402:EE402"/>
    <mergeCell ref="EF402:EG402"/>
    <mergeCell ref="ET402:EU402"/>
    <mergeCell ref="EV402:EW402"/>
    <mergeCell ref="EX402:EY402"/>
    <mergeCell ref="EZ402:FA402"/>
    <mergeCell ref="FB402:FC402"/>
    <mergeCell ref="FD402:FE402"/>
    <mergeCell ref="FR402:FS402"/>
    <mergeCell ref="FD399:FE399"/>
    <mergeCell ref="FR399:FS399"/>
    <mergeCell ref="FT399:FU399"/>
    <mergeCell ref="FV399:FW399"/>
    <mergeCell ref="FX399:FY399"/>
    <mergeCell ref="FZ399:GA399"/>
    <mergeCell ref="GB399:GC399"/>
    <mergeCell ref="GE399:GE400"/>
    <mergeCell ref="GF399:GF400"/>
    <mergeCell ref="GG399:GG400"/>
    <mergeCell ref="GH399:GH400"/>
    <mergeCell ref="HS399:HS400"/>
    <mergeCell ref="HT399:HT400"/>
    <mergeCell ref="HU399:HU400"/>
    <mergeCell ref="DA401:DB401"/>
    <mergeCell ref="DC401:DD401"/>
    <mergeCell ref="DE401:DF401"/>
    <mergeCell ref="DG401:DH401"/>
    <mergeCell ref="DI401:DJ401"/>
    <mergeCell ref="DK401:DL401"/>
    <mergeCell ref="DV401:DW401"/>
    <mergeCell ref="DX401:DY401"/>
    <mergeCell ref="DZ401:EA401"/>
    <mergeCell ref="EB401:EC401"/>
    <mergeCell ref="ED401:EE401"/>
    <mergeCell ref="EF401:EG401"/>
    <mergeCell ref="ET401:EU401"/>
    <mergeCell ref="EV401:EW401"/>
    <mergeCell ref="EX401:EY401"/>
    <mergeCell ref="EZ401:FA401"/>
    <mergeCell ref="FB401:FC401"/>
    <mergeCell ref="FD401:FE401"/>
    <mergeCell ref="DA399:DB399"/>
    <mergeCell ref="DC399:DD399"/>
    <mergeCell ref="DE399:DF399"/>
    <mergeCell ref="DG399:DH399"/>
    <mergeCell ref="DI399:DJ399"/>
    <mergeCell ref="DK399:DL399"/>
    <mergeCell ref="FT402:FU402"/>
    <mergeCell ref="FV402:FW402"/>
    <mergeCell ref="FX402:FY402"/>
    <mergeCell ref="FZ402:GA402"/>
    <mergeCell ref="GB402:GC402"/>
    <mergeCell ref="DA403:DB403"/>
    <mergeCell ref="DC403:DD403"/>
    <mergeCell ref="DE403:DF403"/>
    <mergeCell ref="DG403:DH403"/>
    <mergeCell ref="DI403:DJ403"/>
    <mergeCell ref="DK403:DL403"/>
    <mergeCell ref="DV403:DW403"/>
    <mergeCell ref="DX403:DY403"/>
    <mergeCell ref="DZ403:EA403"/>
    <mergeCell ref="EB403:EC403"/>
    <mergeCell ref="ED403:EE403"/>
    <mergeCell ref="EF403:EG403"/>
    <mergeCell ref="ET403:EU403"/>
    <mergeCell ref="EV403:EW403"/>
    <mergeCell ref="EX403:EY403"/>
    <mergeCell ref="EZ403:FA403"/>
    <mergeCell ref="FB403:FC403"/>
    <mergeCell ref="FD403:FE403"/>
    <mergeCell ref="FR403:FS403"/>
    <mergeCell ref="FT403:FU403"/>
    <mergeCell ref="FV403:FW403"/>
    <mergeCell ref="FX403:FY403"/>
    <mergeCell ref="FZ403:GA403"/>
    <mergeCell ref="GB403:GC403"/>
    <mergeCell ref="FR401:FS401"/>
    <mergeCell ref="FT401:FU401"/>
    <mergeCell ref="FV401:FW401"/>
    <mergeCell ref="FX401:FY401"/>
    <mergeCell ref="FZ401:GA401"/>
    <mergeCell ref="GB401:GC401"/>
    <mergeCell ref="GE405:GE406"/>
    <mergeCell ref="GF405:GF406"/>
    <mergeCell ref="GG405:GG406"/>
    <mergeCell ref="GH405:GH406"/>
    <mergeCell ref="HS405:HS406"/>
    <mergeCell ref="HT405:HT406"/>
    <mergeCell ref="HU405:HU406"/>
    <mergeCell ref="DA406:DB406"/>
    <mergeCell ref="DC406:DD406"/>
    <mergeCell ref="DE406:DF406"/>
    <mergeCell ref="DG406:DH406"/>
    <mergeCell ref="DI406:DJ406"/>
    <mergeCell ref="DK406:DL406"/>
    <mergeCell ref="DV406:DW406"/>
    <mergeCell ref="DX406:DY406"/>
    <mergeCell ref="DZ406:EA406"/>
    <mergeCell ref="EB406:EC406"/>
    <mergeCell ref="ED406:EE406"/>
    <mergeCell ref="EF406:EG406"/>
    <mergeCell ref="ET406:EU406"/>
    <mergeCell ref="EV406:EW406"/>
    <mergeCell ref="EX406:EY406"/>
    <mergeCell ref="EZ406:FA406"/>
    <mergeCell ref="FB406:FC406"/>
    <mergeCell ref="FD406:FE406"/>
    <mergeCell ref="FR406:FS406"/>
    <mergeCell ref="FT406:FU406"/>
    <mergeCell ref="FV406:FW406"/>
    <mergeCell ref="FX406:FY406"/>
    <mergeCell ref="FZ406:GA406"/>
    <mergeCell ref="GB406:GC406"/>
    <mergeCell ref="GE403:GE404"/>
    <mergeCell ref="GF403:GF404"/>
    <mergeCell ref="GG403:GG404"/>
    <mergeCell ref="GH403:GH404"/>
    <mergeCell ref="HS403:HS404"/>
    <mergeCell ref="HT403:HT404"/>
    <mergeCell ref="HU403:HU404"/>
    <mergeCell ref="DA404:DB404"/>
    <mergeCell ref="DC404:DD404"/>
    <mergeCell ref="DE404:DF404"/>
    <mergeCell ref="DG404:DH404"/>
    <mergeCell ref="DI404:DJ404"/>
    <mergeCell ref="DK404:DL404"/>
    <mergeCell ref="DV404:DW404"/>
    <mergeCell ref="DX404:DY404"/>
    <mergeCell ref="DZ404:EA404"/>
    <mergeCell ref="EB404:EC404"/>
    <mergeCell ref="ED404:EE404"/>
    <mergeCell ref="EF404:EG404"/>
    <mergeCell ref="ET404:EU404"/>
    <mergeCell ref="EV404:EW404"/>
    <mergeCell ref="EX404:EY404"/>
    <mergeCell ref="EZ404:FA404"/>
    <mergeCell ref="FB404:FC404"/>
    <mergeCell ref="FD404:FE404"/>
    <mergeCell ref="FR404:FS404"/>
    <mergeCell ref="FT404:FU404"/>
    <mergeCell ref="FV404:FW404"/>
    <mergeCell ref="FX404:FY404"/>
    <mergeCell ref="FZ404:GA404"/>
    <mergeCell ref="GB404:GC404"/>
    <mergeCell ref="FD407:FE407"/>
    <mergeCell ref="FR407:FS407"/>
    <mergeCell ref="FT407:FU407"/>
    <mergeCell ref="FV407:FW407"/>
    <mergeCell ref="FX407:FY407"/>
    <mergeCell ref="FZ407:GA407"/>
    <mergeCell ref="GB407:GC407"/>
    <mergeCell ref="GE407:GE408"/>
    <mergeCell ref="GF407:GF408"/>
    <mergeCell ref="GG407:GG408"/>
    <mergeCell ref="GH407:GH408"/>
    <mergeCell ref="HS407:HS408"/>
    <mergeCell ref="HT407:HT408"/>
    <mergeCell ref="HU407:HU408"/>
    <mergeCell ref="DA408:DB408"/>
    <mergeCell ref="DC408:DD408"/>
    <mergeCell ref="DE408:DF408"/>
    <mergeCell ref="DG408:DH408"/>
    <mergeCell ref="DI408:DJ408"/>
    <mergeCell ref="DK408:DL408"/>
    <mergeCell ref="DV408:DW408"/>
    <mergeCell ref="DX408:DY408"/>
    <mergeCell ref="DZ408:EA408"/>
    <mergeCell ref="EB408:EC408"/>
    <mergeCell ref="ED408:EE408"/>
    <mergeCell ref="EF408:EG408"/>
    <mergeCell ref="ET408:EU408"/>
    <mergeCell ref="EV408:EW408"/>
    <mergeCell ref="EX408:EY408"/>
    <mergeCell ref="EZ408:FA408"/>
    <mergeCell ref="FB408:FC408"/>
    <mergeCell ref="FD408:FE408"/>
    <mergeCell ref="DA407:DB407"/>
    <mergeCell ref="DC407:DD407"/>
    <mergeCell ref="DE407:DF407"/>
    <mergeCell ref="DG407:DH407"/>
    <mergeCell ref="DI407:DJ407"/>
    <mergeCell ref="DK407:DL407"/>
    <mergeCell ref="DV407:DW407"/>
    <mergeCell ref="DX407:DY407"/>
    <mergeCell ref="DZ407:EA407"/>
    <mergeCell ref="EB407:EC407"/>
    <mergeCell ref="ED407:EE407"/>
    <mergeCell ref="EF407:EG407"/>
    <mergeCell ref="ET407:EU407"/>
    <mergeCell ref="EV407:EW407"/>
    <mergeCell ref="EX407:EY407"/>
    <mergeCell ref="EZ407:FA407"/>
    <mergeCell ref="FB407:FC407"/>
    <mergeCell ref="GE409:GE410"/>
    <mergeCell ref="GF409:GF410"/>
    <mergeCell ref="GG409:GG410"/>
    <mergeCell ref="GH409:GH410"/>
    <mergeCell ref="HS409:HS410"/>
    <mergeCell ref="HT409:HT410"/>
    <mergeCell ref="HU409:HU410"/>
    <mergeCell ref="DA411:DB411"/>
    <mergeCell ref="DC411:DD411"/>
    <mergeCell ref="DE411:DF411"/>
    <mergeCell ref="DG411:DH411"/>
    <mergeCell ref="DI411:DJ411"/>
    <mergeCell ref="DK411:DL411"/>
    <mergeCell ref="DV411:DW411"/>
    <mergeCell ref="DX411:DY411"/>
    <mergeCell ref="DZ411:EA411"/>
    <mergeCell ref="EB411:EC411"/>
    <mergeCell ref="ED411:EE411"/>
    <mergeCell ref="EF411:EG411"/>
    <mergeCell ref="ET411:EU411"/>
    <mergeCell ref="EV411:EW411"/>
    <mergeCell ref="EX411:EY411"/>
    <mergeCell ref="EZ411:FA411"/>
    <mergeCell ref="FB411:FC411"/>
    <mergeCell ref="FD411:FE411"/>
    <mergeCell ref="FR411:FS411"/>
    <mergeCell ref="FT411:FU411"/>
    <mergeCell ref="FV411:FW411"/>
    <mergeCell ref="FX411:FY411"/>
    <mergeCell ref="FZ411:GA411"/>
    <mergeCell ref="GB411:GC411"/>
    <mergeCell ref="GE411:GE412"/>
    <mergeCell ref="FR408:FS408"/>
    <mergeCell ref="FT408:FU408"/>
    <mergeCell ref="FV408:FW408"/>
    <mergeCell ref="FX408:FY408"/>
    <mergeCell ref="FZ408:GA408"/>
    <mergeCell ref="GB408:GC408"/>
    <mergeCell ref="DA409:DB409"/>
    <mergeCell ref="DC409:DD409"/>
    <mergeCell ref="DE409:DF409"/>
    <mergeCell ref="DG409:DH409"/>
    <mergeCell ref="DI409:DJ409"/>
    <mergeCell ref="DK409:DL409"/>
    <mergeCell ref="DV409:DW409"/>
    <mergeCell ref="DX409:DY409"/>
    <mergeCell ref="DZ409:EA409"/>
    <mergeCell ref="EB409:EC409"/>
    <mergeCell ref="ED409:EE409"/>
    <mergeCell ref="EF409:EG409"/>
    <mergeCell ref="ET409:EU409"/>
    <mergeCell ref="EV409:EW409"/>
    <mergeCell ref="EX409:EY409"/>
    <mergeCell ref="EZ409:FA409"/>
    <mergeCell ref="FB409:FC409"/>
    <mergeCell ref="FD409:FE409"/>
    <mergeCell ref="FR409:FS409"/>
    <mergeCell ref="FT409:FU409"/>
    <mergeCell ref="FV409:FW409"/>
    <mergeCell ref="FX409:FY409"/>
    <mergeCell ref="FZ409:GA409"/>
    <mergeCell ref="GB409:GC409"/>
    <mergeCell ref="DA413:DB413"/>
    <mergeCell ref="DC413:DD413"/>
    <mergeCell ref="DE413:DF413"/>
    <mergeCell ref="DG413:DH413"/>
    <mergeCell ref="DI413:DJ413"/>
    <mergeCell ref="DK413:DL413"/>
    <mergeCell ref="DV413:DW413"/>
    <mergeCell ref="DX413:DY413"/>
    <mergeCell ref="DZ413:EA413"/>
    <mergeCell ref="EB413:EC413"/>
    <mergeCell ref="ED413:EE413"/>
    <mergeCell ref="EF413:EG413"/>
    <mergeCell ref="ET413:EU413"/>
    <mergeCell ref="EV413:EW413"/>
    <mergeCell ref="EX413:EY413"/>
    <mergeCell ref="EZ413:FA413"/>
    <mergeCell ref="FB413:FC413"/>
    <mergeCell ref="GF411:GF412"/>
    <mergeCell ref="GG411:GG412"/>
    <mergeCell ref="GH411:GH412"/>
    <mergeCell ref="HS411:HS412"/>
    <mergeCell ref="HT411:HT412"/>
    <mergeCell ref="HU411:HU412"/>
    <mergeCell ref="DA412:DB412"/>
    <mergeCell ref="DC412:DD412"/>
    <mergeCell ref="DE412:DF412"/>
    <mergeCell ref="DG412:DH412"/>
    <mergeCell ref="DI412:DJ412"/>
    <mergeCell ref="DK412:DL412"/>
    <mergeCell ref="DV412:DW412"/>
    <mergeCell ref="DX412:DY412"/>
    <mergeCell ref="DZ412:EA412"/>
    <mergeCell ref="EB412:EC412"/>
    <mergeCell ref="ED412:EE412"/>
    <mergeCell ref="EF412:EG412"/>
    <mergeCell ref="ET412:EU412"/>
    <mergeCell ref="EV412:EW412"/>
    <mergeCell ref="EX412:EY412"/>
    <mergeCell ref="EZ412:FA412"/>
    <mergeCell ref="FB412:FC412"/>
    <mergeCell ref="FD412:FE412"/>
    <mergeCell ref="FR412:FS412"/>
    <mergeCell ref="FT412:FU412"/>
    <mergeCell ref="FV412:FW412"/>
    <mergeCell ref="FX412:FY412"/>
    <mergeCell ref="FZ412:GA412"/>
    <mergeCell ref="GB412:GC412"/>
    <mergeCell ref="FR414:FS414"/>
    <mergeCell ref="FT414:FU414"/>
    <mergeCell ref="FV414:FW414"/>
    <mergeCell ref="FX414:FY414"/>
    <mergeCell ref="FZ414:GA414"/>
    <mergeCell ref="GB414:GC414"/>
    <mergeCell ref="GE415:GE416"/>
    <mergeCell ref="GF415:GF416"/>
    <mergeCell ref="GG415:GG416"/>
    <mergeCell ref="GH415:GH416"/>
    <mergeCell ref="HS415:HS416"/>
    <mergeCell ref="HT415:HT416"/>
    <mergeCell ref="HU415:HU416"/>
    <mergeCell ref="DA416:DB416"/>
    <mergeCell ref="DC416:DD416"/>
    <mergeCell ref="DE416:DF416"/>
    <mergeCell ref="DG416:DH416"/>
    <mergeCell ref="DI416:DJ416"/>
    <mergeCell ref="DK416:DL416"/>
    <mergeCell ref="DV416:DW416"/>
    <mergeCell ref="DX416:DY416"/>
    <mergeCell ref="DZ416:EA416"/>
    <mergeCell ref="EB416:EC416"/>
    <mergeCell ref="ED416:EE416"/>
    <mergeCell ref="EF416:EG416"/>
    <mergeCell ref="ET416:EU416"/>
    <mergeCell ref="EV416:EW416"/>
    <mergeCell ref="EX416:EY416"/>
    <mergeCell ref="EZ416:FA416"/>
    <mergeCell ref="FB416:FC416"/>
    <mergeCell ref="FD416:FE416"/>
    <mergeCell ref="FR416:FS416"/>
    <mergeCell ref="FD413:FE413"/>
    <mergeCell ref="FR413:FS413"/>
    <mergeCell ref="FT413:FU413"/>
    <mergeCell ref="FV413:FW413"/>
    <mergeCell ref="FX413:FY413"/>
    <mergeCell ref="FZ413:GA413"/>
    <mergeCell ref="GB413:GC413"/>
    <mergeCell ref="GE413:GE414"/>
    <mergeCell ref="GF413:GF414"/>
    <mergeCell ref="GG413:GG414"/>
    <mergeCell ref="GH413:GH414"/>
    <mergeCell ref="HS413:HS414"/>
    <mergeCell ref="HT413:HT414"/>
    <mergeCell ref="HU413:HU414"/>
    <mergeCell ref="DA414:DB414"/>
    <mergeCell ref="DC414:DD414"/>
    <mergeCell ref="DE414:DF414"/>
    <mergeCell ref="DG414:DH414"/>
    <mergeCell ref="DI414:DJ414"/>
    <mergeCell ref="DK414:DL414"/>
    <mergeCell ref="DV414:DW414"/>
    <mergeCell ref="DX414:DY414"/>
    <mergeCell ref="DZ414:EA414"/>
    <mergeCell ref="EB414:EC414"/>
    <mergeCell ref="ED414:EE414"/>
    <mergeCell ref="EF414:EG414"/>
    <mergeCell ref="ET414:EU414"/>
    <mergeCell ref="EV414:EW414"/>
    <mergeCell ref="EX414:EY414"/>
    <mergeCell ref="EZ414:FA414"/>
    <mergeCell ref="FB414:FC414"/>
    <mergeCell ref="FD414:FE414"/>
    <mergeCell ref="HS417:HS418"/>
    <mergeCell ref="HT417:HT418"/>
    <mergeCell ref="HU417:HU418"/>
    <mergeCell ref="DA418:DB418"/>
    <mergeCell ref="DC418:DD418"/>
    <mergeCell ref="DE418:DF418"/>
    <mergeCell ref="DG418:DH418"/>
    <mergeCell ref="DI418:DJ418"/>
    <mergeCell ref="DK418:DL418"/>
    <mergeCell ref="DV418:DW418"/>
    <mergeCell ref="DX418:DY418"/>
    <mergeCell ref="DZ418:EA418"/>
    <mergeCell ref="EB418:EC418"/>
    <mergeCell ref="ED418:EE418"/>
    <mergeCell ref="EF418:EG418"/>
    <mergeCell ref="ET418:EU418"/>
    <mergeCell ref="EV418:EW418"/>
    <mergeCell ref="EX418:EY418"/>
    <mergeCell ref="EZ418:FA418"/>
    <mergeCell ref="FB418:FC418"/>
    <mergeCell ref="FD418:FE418"/>
    <mergeCell ref="FR418:FS418"/>
    <mergeCell ref="FT418:FU418"/>
    <mergeCell ref="FV418:FW418"/>
    <mergeCell ref="FX418:FY418"/>
    <mergeCell ref="FZ418:GA418"/>
    <mergeCell ref="GB418:GC418"/>
    <mergeCell ref="FT416:FU416"/>
    <mergeCell ref="FV416:FW416"/>
    <mergeCell ref="FX416:FY416"/>
    <mergeCell ref="FZ416:GA416"/>
    <mergeCell ref="GB416:GC416"/>
    <mergeCell ref="DA417:DB417"/>
    <mergeCell ref="DC417:DD417"/>
    <mergeCell ref="DE417:DF417"/>
    <mergeCell ref="DG417:DH417"/>
    <mergeCell ref="DI417:DJ417"/>
    <mergeCell ref="DK417:DL417"/>
    <mergeCell ref="DV417:DW417"/>
    <mergeCell ref="DX417:DY417"/>
    <mergeCell ref="DZ417:EA417"/>
    <mergeCell ref="EB417:EC417"/>
    <mergeCell ref="ED417:EE417"/>
    <mergeCell ref="EF417:EG417"/>
    <mergeCell ref="ET417:EU417"/>
    <mergeCell ref="EV417:EW417"/>
    <mergeCell ref="EX417:EY417"/>
    <mergeCell ref="EZ417:FA417"/>
    <mergeCell ref="FB417:FC417"/>
    <mergeCell ref="FD417:FE417"/>
    <mergeCell ref="FR417:FS417"/>
    <mergeCell ref="FT417:FU417"/>
    <mergeCell ref="FV417:FW417"/>
    <mergeCell ref="FX417:FY417"/>
    <mergeCell ref="FZ417:GA417"/>
    <mergeCell ref="GB417:GC417"/>
    <mergeCell ref="DA421:DB421"/>
    <mergeCell ref="DC421:DD421"/>
    <mergeCell ref="DE421:DF421"/>
    <mergeCell ref="DG421:DH421"/>
    <mergeCell ref="DI421:DJ421"/>
    <mergeCell ref="DK421:DL421"/>
    <mergeCell ref="DV421:FE421"/>
    <mergeCell ref="GI421:HR421"/>
    <mergeCell ref="DA423:DB423"/>
    <mergeCell ref="DC423:DD423"/>
    <mergeCell ref="DE423:DF423"/>
    <mergeCell ref="DG423:DH423"/>
    <mergeCell ref="DI423:DJ423"/>
    <mergeCell ref="DK423:DL423"/>
    <mergeCell ref="DV423:DW423"/>
    <mergeCell ref="DX423:DY423"/>
    <mergeCell ref="DZ423:EA423"/>
    <mergeCell ref="EB423:EC423"/>
    <mergeCell ref="ED423:EE423"/>
    <mergeCell ref="EF423:EG423"/>
    <mergeCell ref="ET423:EU423"/>
    <mergeCell ref="EV423:EW423"/>
    <mergeCell ref="EX423:EY423"/>
    <mergeCell ref="EZ423:FA423"/>
    <mergeCell ref="FB423:FC423"/>
    <mergeCell ref="FD423:FE423"/>
    <mergeCell ref="FR423:FS423"/>
    <mergeCell ref="FT423:FU423"/>
    <mergeCell ref="FV423:FW423"/>
    <mergeCell ref="FX423:FY423"/>
    <mergeCell ref="FZ423:GA423"/>
    <mergeCell ref="GB423:GC423"/>
    <mergeCell ref="GE417:GE418"/>
    <mergeCell ref="GF417:GF418"/>
    <mergeCell ref="GG417:GG418"/>
    <mergeCell ref="GH417:GH418"/>
    <mergeCell ref="GI423:HR423"/>
    <mergeCell ref="HS423:HS424"/>
    <mergeCell ref="HT423:HT424"/>
    <mergeCell ref="GE427:GE428"/>
    <mergeCell ref="GF427:GF428"/>
    <mergeCell ref="GG427:GG428"/>
    <mergeCell ref="GH427:GH428"/>
    <mergeCell ref="HS427:HS428"/>
    <mergeCell ref="HT427:HT428"/>
    <mergeCell ref="HU423:HU424"/>
    <mergeCell ref="DA424:DB424"/>
    <mergeCell ref="DC424:DD424"/>
    <mergeCell ref="DE424:DF424"/>
    <mergeCell ref="DG424:DH424"/>
    <mergeCell ref="DI424:DJ424"/>
    <mergeCell ref="DK424:DL424"/>
    <mergeCell ref="DV424:DW424"/>
    <mergeCell ref="DX424:DY424"/>
    <mergeCell ref="DZ424:EA424"/>
    <mergeCell ref="EB424:EC424"/>
    <mergeCell ref="ED424:EE424"/>
    <mergeCell ref="EF424:EG424"/>
    <mergeCell ref="ET424:EU424"/>
    <mergeCell ref="EV424:EW424"/>
    <mergeCell ref="EX424:EY424"/>
    <mergeCell ref="EZ424:FA424"/>
    <mergeCell ref="FB424:FC424"/>
    <mergeCell ref="FD424:FE424"/>
    <mergeCell ref="FR424:FS424"/>
    <mergeCell ref="FT424:FU424"/>
    <mergeCell ref="FV424:FW424"/>
    <mergeCell ref="FX424:FY424"/>
    <mergeCell ref="FZ424:GA424"/>
    <mergeCell ref="GE423:GE424"/>
    <mergeCell ref="GF423:GF424"/>
    <mergeCell ref="GG423:GG424"/>
    <mergeCell ref="GH423:GH424"/>
    <mergeCell ref="GB424:GC424"/>
    <mergeCell ref="HU427:HU428"/>
    <mergeCell ref="DA428:DB428"/>
    <mergeCell ref="DC428:DD428"/>
    <mergeCell ref="DE428:DF428"/>
    <mergeCell ref="DG428:DH428"/>
    <mergeCell ref="DI428:DJ428"/>
    <mergeCell ref="DK428:DL428"/>
    <mergeCell ref="DV428:DW428"/>
    <mergeCell ref="DX428:DY428"/>
    <mergeCell ref="DZ428:EA428"/>
    <mergeCell ref="EB428:EC428"/>
    <mergeCell ref="ED428:EE428"/>
    <mergeCell ref="EF428:EG428"/>
    <mergeCell ref="ET428:EU428"/>
    <mergeCell ref="EV428:EW428"/>
    <mergeCell ref="EX428:EY428"/>
    <mergeCell ref="EZ428:FA428"/>
    <mergeCell ref="FB428:FC428"/>
    <mergeCell ref="FD428:FE428"/>
    <mergeCell ref="FR428:FS428"/>
    <mergeCell ref="FT428:FU428"/>
    <mergeCell ref="FV428:FW428"/>
    <mergeCell ref="FX428:FY428"/>
    <mergeCell ref="FZ428:GA428"/>
    <mergeCell ref="GB428:GC428"/>
    <mergeCell ref="GE425:GE426"/>
    <mergeCell ref="GF425:GF426"/>
    <mergeCell ref="GG425:GG426"/>
    <mergeCell ref="GH425:GH426"/>
    <mergeCell ref="HS425:HS426"/>
    <mergeCell ref="HT425:HT426"/>
    <mergeCell ref="HU425:HU426"/>
    <mergeCell ref="DA426:DB426"/>
    <mergeCell ref="DC426:DD426"/>
    <mergeCell ref="DE426:DF426"/>
    <mergeCell ref="DG426:DH426"/>
    <mergeCell ref="DI426:DJ426"/>
    <mergeCell ref="DK426:DL426"/>
    <mergeCell ref="DV426:DW426"/>
    <mergeCell ref="DX426:DY426"/>
    <mergeCell ref="DZ426:EA426"/>
    <mergeCell ref="EB426:EC426"/>
    <mergeCell ref="ED426:EE426"/>
    <mergeCell ref="EF426:EG426"/>
    <mergeCell ref="ET426:EU426"/>
    <mergeCell ref="EV426:EW426"/>
    <mergeCell ref="EX426:EY426"/>
    <mergeCell ref="EZ426:FA426"/>
    <mergeCell ref="FB426:FC426"/>
    <mergeCell ref="FD426:FE426"/>
    <mergeCell ref="FR426:FS426"/>
    <mergeCell ref="FT426:FU426"/>
    <mergeCell ref="FV426:FW426"/>
    <mergeCell ref="FX426:FY426"/>
    <mergeCell ref="FZ426:GA426"/>
    <mergeCell ref="GB426:GC426"/>
    <mergeCell ref="DA425:DB425"/>
    <mergeCell ref="DC425:DD425"/>
    <mergeCell ref="DE425:DF425"/>
    <mergeCell ref="DG425:DH425"/>
    <mergeCell ref="DI425:DJ425"/>
    <mergeCell ref="DK425:DL425"/>
    <mergeCell ref="DV425:DW425"/>
    <mergeCell ref="DX425:DY425"/>
    <mergeCell ref="DZ425:EA425"/>
    <mergeCell ref="EB425:EC425"/>
    <mergeCell ref="ED425:EE425"/>
    <mergeCell ref="EF425:EG425"/>
    <mergeCell ref="ET425:EU425"/>
    <mergeCell ref="EV425:EW425"/>
    <mergeCell ref="EX425:EY425"/>
    <mergeCell ref="EZ425:FA425"/>
    <mergeCell ref="FB425:FC425"/>
    <mergeCell ref="FD425:FE425"/>
    <mergeCell ref="FR425:FS425"/>
    <mergeCell ref="FT425:FU425"/>
    <mergeCell ref="FV425:FW425"/>
    <mergeCell ref="FX425:FY425"/>
    <mergeCell ref="FZ425:GA425"/>
    <mergeCell ref="GB425:GC425"/>
    <mergeCell ref="FD429:FE429"/>
    <mergeCell ref="FR429:FS429"/>
    <mergeCell ref="FT429:FU429"/>
    <mergeCell ref="FV429:FW429"/>
    <mergeCell ref="FX429:FY429"/>
    <mergeCell ref="FZ429:GA429"/>
    <mergeCell ref="GB429:GC429"/>
    <mergeCell ref="GE429:GE430"/>
    <mergeCell ref="GF429:GF430"/>
    <mergeCell ref="GG429:GG430"/>
    <mergeCell ref="GH429:GH430"/>
    <mergeCell ref="HS429:HS430"/>
    <mergeCell ref="HT429:HT430"/>
    <mergeCell ref="HU429:HU430"/>
    <mergeCell ref="DA430:DB430"/>
    <mergeCell ref="DC430:DD430"/>
    <mergeCell ref="DE430:DF430"/>
    <mergeCell ref="DG430:DH430"/>
    <mergeCell ref="DI430:DJ430"/>
    <mergeCell ref="DK430:DL430"/>
    <mergeCell ref="DV430:DW430"/>
    <mergeCell ref="DX430:DY430"/>
    <mergeCell ref="DZ430:EA430"/>
    <mergeCell ref="EB430:EC430"/>
    <mergeCell ref="ED430:EE430"/>
    <mergeCell ref="EF430:EG430"/>
    <mergeCell ref="ET430:EU430"/>
    <mergeCell ref="EV430:EW430"/>
    <mergeCell ref="EX430:EY430"/>
    <mergeCell ref="EZ430:FA430"/>
    <mergeCell ref="FB430:FC430"/>
    <mergeCell ref="FD430:FE430"/>
    <mergeCell ref="DA429:DB429"/>
    <mergeCell ref="DC429:DD429"/>
    <mergeCell ref="DE429:DF429"/>
    <mergeCell ref="DG429:DH429"/>
    <mergeCell ref="DI429:DJ429"/>
    <mergeCell ref="DK429:DL429"/>
    <mergeCell ref="DV429:DW429"/>
    <mergeCell ref="DX429:DY429"/>
    <mergeCell ref="DZ429:EA429"/>
    <mergeCell ref="EB429:EC429"/>
    <mergeCell ref="ED429:EE429"/>
    <mergeCell ref="EF429:EG429"/>
    <mergeCell ref="ET429:EU429"/>
    <mergeCell ref="EV429:EW429"/>
    <mergeCell ref="EX429:EY429"/>
    <mergeCell ref="EZ429:FA429"/>
    <mergeCell ref="FB429:FC429"/>
    <mergeCell ref="GE431:GE432"/>
    <mergeCell ref="GF431:GF432"/>
    <mergeCell ref="GG431:GG432"/>
    <mergeCell ref="GH431:GH432"/>
    <mergeCell ref="HS431:HS432"/>
    <mergeCell ref="HT431:HT432"/>
    <mergeCell ref="HU431:HU432"/>
    <mergeCell ref="DA433:DB433"/>
    <mergeCell ref="DC433:DD433"/>
    <mergeCell ref="DE433:DF433"/>
    <mergeCell ref="DG433:DH433"/>
    <mergeCell ref="DI433:DJ433"/>
    <mergeCell ref="DK433:DL433"/>
    <mergeCell ref="DV433:DW433"/>
    <mergeCell ref="DX433:DY433"/>
    <mergeCell ref="DZ433:EA433"/>
    <mergeCell ref="EB433:EC433"/>
    <mergeCell ref="ED433:EE433"/>
    <mergeCell ref="EF433:EG433"/>
    <mergeCell ref="ET433:EU433"/>
    <mergeCell ref="EV433:EW433"/>
    <mergeCell ref="EX433:EY433"/>
    <mergeCell ref="EZ433:FA433"/>
    <mergeCell ref="FB433:FC433"/>
    <mergeCell ref="FD433:FE433"/>
    <mergeCell ref="FR433:FS433"/>
    <mergeCell ref="FT433:FU433"/>
    <mergeCell ref="FV433:FW433"/>
    <mergeCell ref="FX433:FY433"/>
    <mergeCell ref="FZ433:GA433"/>
    <mergeCell ref="GB433:GC433"/>
    <mergeCell ref="GE433:GE434"/>
    <mergeCell ref="FR430:FS430"/>
    <mergeCell ref="FT430:FU430"/>
    <mergeCell ref="FV430:FW430"/>
    <mergeCell ref="FX430:FY430"/>
    <mergeCell ref="FZ430:GA430"/>
    <mergeCell ref="GB430:GC430"/>
    <mergeCell ref="DA431:DB431"/>
    <mergeCell ref="DC431:DD431"/>
    <mergeCell ref="DE431:DF431"/>
    <mergeCell ref="DG431:DH431"/>
    <mergeCell ref="DI431:DJ431"/>
    <mergeCell ref="DK431:DL431"/>
    <mergeCell ref="DV431:DW431"/>
    <mergeCell ref="DX431:DY431"/>
    <mergeCell ref="DZ431:EA431"/>
    <mergeCell ref="EB431:EC431"/>
    <mergeCell ref="ED431:EE431"/>
    <mergeCell ref="EF431:EG431"/>
    <mergeCell ref="ET431:EU431"/>
    <mergeCell ref="EV431:EW431"/>
    <mergeCell ref="EX431:EY431"/>
    <mergeCell ref="EZ431:FA431"/>
    <mergeCell ref="FB431:FC431"/>
    <mergeCell ref="FD431:FE431"/>
    <mergeCell ref="FR431:FS431"/>
    <mergeCell ref="FT431:FU431"/>
    <mergeCell ref="FV431:FW431"/>
    <mergeCell ref="FX431:FY431"/>
    <mergeCell ref="FZ431:GA431"/>
    <mergeCell ref="GB431:GC431"/>
    <mergeCell ref="DV435:DW435"/>
    <mergeCell ref="DX435:DY435"/>
    <mergeCell ref="DZ435:EA435"/>
    <mergeCell ref="EB435:EC435"/>
    <mergeCell ref="ED435:EE435"/>
    <mergeCell ref="EF435:EG435"/>
    <mergeCell ref="ET435:EU435"/>
    <mergeCell ref="EV435:EW435"/>
    <mergeCell ref="EX435:EY435"/>
    <mergeCell ref="EZ435:FA435"/>
    <mergeCell ref="FB435:FC435"/>
    <mergeCell ref="GF433:GF434"/>
    <mergeCell ref="GG433:GG434"/>
    <mergeCell ref="GH433:GH434"/>
    <mergeCell ref="HS433:HS434"/>
    <mergeCell ref="HT433:HT434"/>
    <mergeCell ref="HU433:HU434"/>
    <mergeCell ref="DA434:DB434"/>
    <mergeCell ref="DC434:DD434"/>
    <mergeCell ref="DE434:DF434"/>
    <mergeCell ref="DG434:DH434"/>
    <mergeCell ref="DI434:DJ434"/>
    <mergeCell ref="DK434:DL434"/>
    <mergeCell ref="DV434:DW434"/>
    <mergeCell ref="DX434:DY434"/>
    <mergeCell ref="DZ434:EA434"/>
    <mergeCell ref="EB434:EC434"/>
    <mergeCell ref="ED434:EE434"/>
    <mergeCell ref="EF434:EG434"/>
    <mergeCell ref="ET434:EU434"/>
    <mergeCell ref="EV434:EW434"/>
    <mergeCell ref="EX434:EY434"/>
    <mergeCell ref="EZ434:FA434"/>
    <mergeCell ref="FB434:FC434"/>
    <mergeCell ref="FD434:FE434"/>
    <mergeCell ref="FR434:FS434"/>
    <mergeCell ref="FT434:FU434"/>
    <mergeCell ref="FV434:FW434"/>
    <mergeCell ref="FX434:FY434"/>
    <mergeCell ref="FZ434:GA434"/>
    <mergeCell ref="GB434:GC434"/>
    <mergeCell ref="GE437:GE438"/>
    <mergeCell ref="GF437:GF438"/>
    <mergeCell ref="GG437:GG438"/>
    <mergeCell ref="GH437:GH438"/>
    <mergeCell ref="HS437:HS438"/>
    <mergeCell ref="HT437:HT438"/>
    <mergeCell ref="HU437:HU438"/>
    <mergeCell ref="DA438:DB438"/>
    <mergeCell ref="DC438:DD438"/>
    <mergeCell ref="DE438:DF438"/>
    <mergeCell ref="DG438:DH438"/>
    <mergeCell ref="DI438:DJ438"/>
    <mergeCell ref="DK438:DL438"/>
    <mergeCell ref="DV438:DW438"/>
    <mergeCell ref="DX438:DY438"/>
    <mergeCell ref="DZ438:EA438"/>
    <mergeCell ref="EB438:EC438"/>
    <mergeCell ref="ED438:EE438"/>
    <mergeCell ref="EF438:EG438"/>
    <mergeCell ref="ET438:EU438"/>
    <mergeCell ref="EV438:EW438"/>
    <mergeCell ref="EX438:EY438"/>
    <mergeCell ref="EZ438:FA438"/>
    <mergeCell ref="FB438:FC438"/>
    <mergeCell ref="FD438:FE438"/>
    <mergeCell ref="FR438:FS438"/>
    <mergeCell ref="FD435:FE435"/>
    <mergeCell ref="FR435:FS435"/>
    <mergeCell ref="FT435:FU435"/>
    <mergeCell ref="FV435:FW435"/>
    <mergeCell ref="FX435:FY435"/>
    <mergeCell ref="FZ435:GA435"/>
    <mergeCell ref="GB435:GC435"/>
    <mergeCell ref="GE435:GE436"/>
    <mergeCell ref="GF435:GF436"/>
    <mergeCell ref="GG435:GG436"/>
    <mergeCell ref="GH435:GH436"/>
    <mergeCell ref="HS435:HS436"/>
    <mergeCell ref="HT435:HT436"/>
    <mergeCell ref="HU435:HU436"/>
    <mergeCell ref="DA436:DB436"/>
    <mergeCell ref="DC436:DD436"/>
    <mergeCell ref="DE436:DF436"/>
    <mergeCell ref="DG436:DH436"/>
    <mergeCell ref="DI436:DJ436"/>
    <mergeCell ref="DK436:DL436"/>
    <mergeCell ref="DV436:DW436"/>
    <mergeCell ref="DX436:DY436"/>
    <mergeCell ref="DZ436:EA436"/>
    <mergeCell ref="EB436:EC436"/>
    <mergeCell ref="ED436:EE436"/>
    <mergeCell ref="EF436:EG436"/>
    <mergeCell ref="ET436:EU436"/>
    <mergeCell ref="EV436:EW436"/>
    <mergeCell ref="EX436:EY436"/>
    <mergeCell ref="EZ436:FA436"/>
    <mergeCell ref="FB436:FC436"/>
    <mergeCell ref="FD436:FE436"/>
    <mergeCell ref="DA435:DB435"/>
    <mergeCell ref="DC435:DD435"/>
    <mergeCell ref="DE435:DF435"/>
    <mergeCell ref="DG435:DH435"/>
    <mergeCell ref="DI435:DJ435"/>
    <mergeCell ref="DK435:DL435"/>
    <mergeCell ref="FT438:FU438"/>
    <mergeCell ref="FV438:FW438"/>
    <mergeCell ref="FX438:FY438"/>
    <mergeCell ref="FZ438:GA438"/>
    <mergeCell ref="GB438:GC438"/>
    <mergeCell ref="DA439:DB439"/>
    <mergeCell ref="DC439:DD439"/>
    <mergeCell ref="DE439:DF439"/>
    <mergeCell ref="DG439:DH439"/>
    <mergeCell ref="DI439:DJ439"/>
    <mergeCell ref="DK439:DL439"/>
    <mergeCell ref="DV439:DW439"/>
    <mergeCell ref="DX439:DY439"/>
    <mergeCell ref="DZ439:EA439"/>
    <mergeCell ref="EB439:EC439"/>
    <mergeCell ref="ED439:EE439"/>
    <mergeCell ref="EF439:EG439"/>
    <mergeCell ref="ET439:EU439"/>
    <mergeCell ref="EV439:EW439"/>
    <mergeCell ref="EX439:EY439"/>
    <mergeCell ref="EZ439:FA439"/>
    <mergeCell ref="FB439:FC439"/>
    <mergeCell ref="FD439:FE439"/>
    <mergeCell ref="FR439:FS439"/>
    <mergeCell ref="FT439:FU439"/>
    <mergeCell ref="FV439:FW439"/>
    <mergeCell ref="FX439:FY439"/>
    <mergeCell ref="FZ439:GA439"/>
    <mergeCell ref="GB439:GC439"/>
    <mergeCell ref="FR436:FS436"/>
    <mergeCell ref="FT436:FU436"/>
    <mergeCell ref="FV436:FW436"/>
    <mergeCell ref="FX436:FY436"/>
    <mergeCell ref="FZ436:GA436"/>
    <mergeCell ref="GB436:GC436"/>
    <mergeCell ref="DV441:DW441"/>
    <mergeCell ref="DX441:DY441"/>
    <mergeCell ref="DZ441:EA441"/>
    <mergeCell ref="EB441:EC441"/>
    <mergeCell ref="ED441:EE441"/>
    <mergeCell ref="EF441:EG441"/>
    <mergeCell ref="ET441:EU441"/>
    <mergeCell ref="EV441:EW441"/>
    <mergeCell ref="EX441:EY441"/>
    <mergeCell ref="EZ441:FA441"/>
    <mergeCell ref="FB441:FC441"/>
    <mergeCell ref="GE439:GE440"/>
    <mergeCell ref="GF439:GF440"/>
    <mergeCell ref="GG439:GG440"/>
    <mergeCell ref="GH439:GH440"/>
    <mergeCell ref="HS439:HS440"/>
    <mergeCell ref="HT439:HT440"/>
    <mergeCell ref="HU439:HU440"/>
    <mergeCell ref="DA440:DB440"/>
    <mergeCell ref="DC440:DD440"/>
    <mergeCell ref="DE440:DF440"/>
    <mergeCell ref="DG440:DH440"/>
    <mergeCell ref="DI440:DJ440"/>
    <mergeCell ref="DK440:DL440"/>
    <mergeCell ref="DV440:DW440"/>
    <mergeCell ref="DX440:DY440"/>
    <mergeCell ref="DZ440:EA440"/>
    <mergeCell ref="EB440:EC440"/>
    <mergeCell ref="ED440:EE440"/>
    <mergeCell ref="EF440:EG440"/>
    <mergeCell ref="ET440:EU440"/>
    <mergeCell ref="EV440:EW440"/>
    <mergeCell ref="EX440:EY440"/>
    <mergeCell ref="EZ440:FA440"/>
    <mergeCell ref="FB440:FC440"/>
    <mergeCell ref="FD440:FE440"/>
    <mergeCell ref="FR440:FS440"/>
    <mergeCell ref="FT440:FU440"/>
    <mergeCell ref="FV440:FW440"/>
    <mergeCell ref="FX440:FY440"/>
    <mergeCell ref="FZ440:GA440"/>
    <mergeCell ref="GB440:GC440"/>
    <mergeCell ref="GE443:GE444"/>
    <mergeCell ref="GF443:GF444"/>
    <mergeCell ref="GG443:GG444"/>
    <mergeCell ref="GH443:GH444"/>
    <mergeCell ref="HS443:HS444"/>
    <mergeCell ref="HT443:HT444"/>
    <mergeCell ref="HU443:HU444"/>
    <mergeCell ref="DA444:DB444"/>
    <mergeCell ref="DC444:DD444"/>
    <mergeCell ref="DE444:DF444"/>
    <mergeCell ref="DG444:DH444"/>
    <mergeCell ref="DI444:DJ444"/>
    <mergeCell ref="DK444:DL444"/>
    <mergeCell ref="DV444:DW444"/>
    <mergeCell ref="DX444:DY444"/>
    <mergeCell ref="DZ444:EA444"/>
    <mergeCell ref="EB444:EC444"/>
    <mergeCell ref="ED444:EE444"/>
    <mergeCell ref="EF444:EG444"/>
    <mergeCell ref="ET444:EU444"/>
    <mergeCell ref="EV444:EW444"/>
    <mergeCell ref="EX444:EY444"/>
    <mergeCell ref="EZ444:FA444"/>
    <mergeCell ref="FB444:FC444"/>
    <mergeCell ref="FD444:FE444"/>
    <mergeCell ref="FR444:FS444"/>
    <mergeCell ref="FD441:FE441"/>
    <mergeCell ref="FR441:FS441"/>
    <mergeCell ref="FT441:FU441"/>
    <mergeCell ref="FV441:FW441"/>
    <mergeCell ref="FX441:FY441"/>
    <mergeCell ref="FZ441:GA441"/>
    <mergeCell ref="GB441:GC441"/>
    <mergeCell ref="GE441:GE442"/>
    <mergeCell ref="GF441:GF442"/>
    <mergeCell ref="GG441:GG442"/>
    <mergeCell ref="GH441:GH442"/>
    <mergeCell ref="HS441:HS442"/>
    <mergeCell ref="HT441:HT442"/>
    <mergeCell ref="HU441:HU442"/>
    <mergeCell ref="DA443:DB443"/>
    <mergeCell ref="DC443:DD443"/>
    <mergeCell ref="DE443:DF443"/>
    <mergeCell ref="DG443:DH443"/>
    <mergeCell ref="DI443:DJ443"/>
    <mergeCell ref="DK443:DL443"/>
    <mergeCell ref="DV443:DW443"/>
    <mergeCell ref="DX443:DY443"/>
    <mergeCell ref="DZ443:EA443"/>
    <mergeCell ref="EB443:EC443"/>
    <mergeCell ref="ED443:EE443"/>
    <mergeCell ref="EF443:EG443"/>
    <mergeCell ref="ET443:EU443"/>
    <mergeCell ref="EV443:EW443"/>
    <mergeCell ref="EX443:EY443"/>
    <mergeCell ref="EZ443:FA443"/>
    <mergeCell ref="FB443:FC443"/>
    <mergeCell ref="FD443:FE443"/>
    <mergeCell ref="DA441:DB441"/>
    <mergeCell ref="DC441:DD441"/>
    <mergeCell ref="DE441:DF441"/>
    <mergeCell ref="DG441:DH441"/>
    <mergeCell ref="DI441:DJ441"/>
    <mergeCell ref="DK441:DL441"/>
    <mergeCell ref="FT444:FU444"/>
    <mergeCell ref="FV444:FW444"/>
    <mergeCell ref="FX444:FY444"/>
    <mergeCell ref="FZ444:GA444"/>
    <mergeCell ref="GB444:GC444"/>
    <mergeCell ref="DA445:DB445"/>
    <mergeCell ref="DC445:DD445"/>
    <mergeCell ref="DE445:DF445"/>
    <mergeCell ref="DG445:DH445"/>
    <mergeCell ref="DI445:DJ445"/>
    <mergeCell ref="DK445:DL445"/>
    <mergeCell ref="DV445:DW445"/>
    <mergeCell ref="DX445:DY445"/>
    <mergeCell ref="DZ445:EA445"/>
    <mergeCell ref="EB445:EC445"/>
    <mergeCell ref="ED445:EE445"/>
    <mergeCell ref="EF445:EG445"/>
    <mergeCell ref="ET445:EU445"/>
    <mergeCell ref="EV445:EW445"/>
    <mergeCell ref="EX445:EY445"/>
    <mergeCell ref="EZ445:FA445"/>
    <mergeCell ref="FB445:FC445"/>
    <mergeCell ref="FD445:FE445"/>
    <mergeCell ref="FR445:FS445"/>
    <mergeCell ref="FT445:FU445"/>
    <mergeCell ref="FV445:FW445"/>
    <mergeCell ref="FX445:FY445"/>
    <mergeCell ref="FZ445:GA445"/>
    <mergeCell ref="GB445:GC445"/>
    <mergeCell ref="FR443:FS443"/>
    <mergeCell ref="FT443:FU443"/>
    <mergeCell ref="FV443:FW443"/>
    <mergeCell ref="FX443:FY443"/>
    <mergeCell ref="FZ443:GA443"/>
    <mergeCell ref="GB443:GC443"/>
    <mergeCell ref="GE447:GE448"/>
    <mergeCell ref="GF447:GF448"/>
    <mergeCell ref="GG447:GG448"/>
    <mergeCell ref="GH447:GH448"/>
    <mergeCell ref="HS447:HS448"/>
    <mergeCell ref="HT447:HT448"/>
    <mergeCell ref="HU447:HU448"/>
    <mergeCell ref="DA448:DB448"/>
    <mergeCell ref="DC448:DD448"/>
    <mergeCell ref="DE448:DF448"/>
    <mergeCell ref="DG448:DH448"/>
    <mergeCell ref="DI448:DJ448"/>
    <mergeCell ref="DK448:DL448"/>
    <mergeCell ref="DV448:DW448"/>
    <mergeCell ref="DX448:DY448"/>
    <mergeCell ref="DZ448:EA448"/>
    <mergeCell ref="EB448:EC448"/>
    <mergeCell ref="ED448:EE448"/>
    <mergeCell ref="EF448:EG448"/>
    <mergeCell ref="ET448:EU448"/>
    <mergeCell ref="EV448:EW448"/>
    <mergeCell ref="EX448:EY448"/>
    <mergeCell ref="EZ448:FA448"/>
    <mergeCell ref="FB448:FC448"/>
    <mergeCell ref="FD448:FE448"/>
    <mergeCell ref="FR448:FS448"/>
    <mergeCell ref="FT448:FU448"/>
    <mergeCell ref="FV448:FW448"/>
    <mergeCell ref="FX448:FY448"/>
    <mergeCell ref="FZ448:GA448"/>
    <mergeCell ref="GB448:GC448"/>
    <mergeCell ref="GE445:GE446"/>
    <mergeCell ref="GF445:GF446"/>
    <mergeCell ref="GG445:GG446"/>
    <mergeCell ref="GH445:GH446"/>
    <mergeCell ref="HS445:HS446"/>
    <mergeCell ref="HT445:HT446"/>
    <mergeCell ref="HU445:HU446"/>
    <mergeCell ref="DA446:DB446"/>
    <mergeCell ref="DC446:DD446"/>
    <mergeCell ref="DE446:DF446"/>
    <mergeCell ref="DG446:DH446"/>
    <mergeCell ref="DI446:DJ446"/>
    <mergeCell ref="DK446:DL446"/>
    <mergeCell ref="DV446:DW446"/>
    <mergeCell ref="DX446:DY446"/>
    <mergeCell ref="DZ446:EA446"/>
    <mergeCell ref="EB446:EC446"/>
    <mergeCell ref="ED446:EE446"/>
    <mergeCell ref="EF446:EG446"/>
    <mergeCell ref="ET446:EU446"/>
    <mergeCell ref="EV446:EW446"/>
    <mergeCell ref="EX446:EY446"/>
    <mergeCell ref="EZ446:FA446"/>
    <mergeCell ref="FB446:FC446"/>
    <mergeCell ref="FD446:FE446"/>
    <mergeCell ref="FR446:FS446"/>
    <mergeCell ref="FT446:FU446"/>
    <mergeCell ref="FV446:FW446"/>
    <mergeCell ref="FX446:FY446"/>
    <mergeCell ref="FZ446:GA446"/>
    <mergeCell ref="GB446:GC446"/>
    <mergeCell ref="DS445:DS446"/>
    <mergeCell ref="DS447:DS448"/>
    <mergeCell ref="HU449:HU450"/>
    <mergeCell ref="DA450:DB450"/>
    <mergeCell ref="DC450:DD450"/>
    <mergeCell ref="DE450:DF450"/>
    <mergeCell ref="DG450:DH450"/>
    <mergeCell ref="DI450:DJ450"/>
    <mergeCell ref="DK450:DL450"/>
    <mergeCell ref="DV450:DW450"/>
    <mergeCell ref="DX450:DY450"/>
    <mergeCell ref="DZ450:EA450"/>
    <mergeCell ref="EB450:EC450"/>
    <mergeCell ref="ED450:EE450"/>
    <mergeCell ref="EF450:EG450"/>
    <mergeCell ref="ET450:EU450"/>
    <mergeCell ref="EV450:EW450"/>
    <mergeCell ref="EX450:EY450"/>
    <mergeCell ref="EZ450:FA450"/>
    <mergeCell ref="FB450:FC450"/>
    <mergeCell ref="FD450:FE450"/>
    <mergeCell ref="DA449:DB449"/>
    <mergeCell ref="DC449:DD449"/>
    <mergeCell ref="DE449:DF449"/>
    <mergeCell ref="DG449:DH449"/>
    <mergeCell ref="DI449:DJ449"/>
    <mergeCell ref="DK449:DL449"/>
    <mergeCell ref="DV449:DW449"/>
    <mergeCell ref="DX449:DY449"/>
    <mergeCell ref="DZ449:EA449"/>
    <mergeCell ref="EB449:EC449"/>
    <mergeCell ref="ED449:EE449"/>
    <mergeCell ref="EF449:EG449"/>
    <mergeCell ref="ET449:EU449"/>
    <mergeCell ref="EV449:EW449"/>
    <mergeCell ref="EX449:EY449"/>
    <mergeCell ref="EZ449:FA449"/>
    <mergeCell ref="FB449:FC449"/>
    <mergeCell ref="FR450:FS450"/>
    <mergeCell ref="FT450:FU450"/>
    <mergeCell ref="FV450:FW450"/>
    <mergeCell ref="FX450:FY450"/>
    <mergeCell ref="FZ450:GA450"/>
    <mergeCell ref="GB450:GC450"/>
    <mergeCell ref="DA452:DB452"/>
    <mergeCell ref="DC452:DD452"/>
    <mergeCell ref="DE452:DF452"/>
    <mergeCell ref="DG452:DH452"/>
    <mergeCell ref="DI452:DJ452"/>
    <mergeCell ref="DK452:DL452"/>
    <mergeCell ref="DA453:DB453"/>
    <mergeCell ref="DC453:DD453"/>
    <mergeCell ref="DE453:DF453"/>
    <mergeCell ref="DG453:DH453"/>
    <mergeCell ref="DI453:DJ453"/>
    <mergeCell ref="DK453:DL453"/>
    <mergeCell ref="DV453:FE453"/>
    <mergeCell ref="DS449:DS450"/>
    <mergeCell ref="FD449:FE449"/>
    <mergeCell ref="FR449:FS449"/>
    <mergeCell ref="FT449:FU449"/>
    <mergeCell ref="FV449:FW449"/>
    <mergeCell ref="FX449:FY449"/>
    <mergeCell ref="FZ449:GA449"/>
    <mergeCell ref="GB449:GC449"/>
    <mergeCell ref="GE449:GE450"/>
    <mergeCell ref="GF449:GF450"/>
    <mergeCell ref="GG449:GG450"/>
    <mergeCell ref="GH449:GH450"/>
    <mergeCell ref="HS449:HS450"/>
    <mergeCell ref="HT449:HT450"/>
    <mergeCell ref="HT455:HT456"/>
    <mergeCell ref="HU455:HU456"/>
    <mergeCell ref="DA456:DB456"/>
    <mergeCell ref="DC456:DD456"/>
    <mergeCell ref="DE456:DF456"/>
    <mergeCell ref="DG456:DH456"/>
    <mergeCell ref="DI456:DJ456"/>
    <mergeCell ref="DK456:DL456"/>
    <mergeCell ref="DV456:DW456"/>
    <mergeCell ref="DX456:DY456"/>
    <mergeCell ref="DZ456:EA456"/>
    <mergeCell ref="EB456:EC456"/>
    <mergeCell ref="ED456:EE456"/>
    <mergeCell ref="EF456:EG456"/>
    <mergeCell ref="ET456:EU456"/>
    <mergeCell ref="EV456:EW456"/>
    <mergeCell ref="EX456:EY456"/>
    <mergeCell ref="EZ456:FA456"/>
    <mergeCell ref="FB456:FC456"/>
    <mergeCell ref="FD456:FE456"/>
    <mergeCell ref="FR456:FS456"/>
    <mergeCell ref="FT456:FU456"/>
    <mergeCell ref="FV456:FW456"/>
    <mergeCell ref="FX456:FY456"/>
    <mergeCell ref="FZ456:GA456"/>
    <mergeCell ref="GB456:GC456"/>
    <mergeCell ref="HS455:HS456"/>
    <mergeCell ref="GI453:HR453"/>
    <mergeCell ref="DA455:DB455"/>
    <mergeCell ref="DC455:DD455"/>
    <mergeCell ref="DE455:DF455"/>
    <mergeCell ref="DG455:DH455"/>
    <mergeCell ref="DI455:DJ455"/>
    <mergeCell ref="DK455:DL455"/>
    <mergeCell ref="DV455:DW455"/>
    <mergeCell ref="DX455:DY455"/>
    <mergeCell ref="DZ455:EA455"/>
    <mergeCell ref="EB455:EC455"/>
    <mergeCell ref="ED455:EE455"/>
    <mergeCell ref="EF455:EG455"/>
    <mergeCell ref="ET455:EU455"/>
    <mergeCell ref="EV455:EW455"/>
    <mergeCell ref="EX455:EY455"/>
    <mergeCell ref="EZ455:FA455"/>
    <mergeCell ref="FB455:FC455"/>
    <mergeCell ref="FD455:FE455"/>
    <mergeCell ref="FR455:FS455"/>
    <mergeCell ref="FT455:FU455"/>
    <mergeCell ref="FV455:FW455"/>
    <mergeCell ref="FX455:FY455"/>
    <mergeCell ref="FZ455:GA455"/>
    <mergeCell ref="GB455:GC455"/>
    <mergeCell ref="GE455:GE456"/>
    <mergeCell ref="GF455:GF456"/>
    <mergeCell ref="GG455:GG456"/>
    <mergeCell ref="GH455:GH456"/>
    <mergeCell ref="GE459:GE460"/>
    <mergeCell ref="GF459:GF460"/>
    <mergeCell ref="GG459:GG460"/>
    <mergeCell ref="GH459:GH460"/>
    <mergeCell ref="HS459:HS460"/>
    <mergeCell ref="HT459:HT460"/>
    <mergeCell ref="HU459:HU460"/>
    <mergeCell ref="DA460:DB460"/>
    <mergeCell ref="DC460:DD460"/>
    <mergeCell ref="DE460:DF460"/>
    <mergeCell ref="DG460:DH460"/>
    <mergeCell ref="DI460:DJ460"/>
    <mergeCell ref="DK460:DL460"/>
    <mergeCell ref="DV460:DW460"/>
    <mergeCell ref="DX460:DY460"/>
    <mergeCell ref="DZ460:EA460"/>
    <mergeCell ref="EB460:EC460"/>
    <mergeCell ref="ED460:EE460"/>
    <mergeCell ref="EF460:EG460"/>
    <mergeCell ref="ET460:EU460"/>
    <mergeCell ref="EV460:EW460"/>
    <mergeCell ref="EX460:EY460"/>
    <mergeCell ref="EZ460:FA460"/>
    <mergeCell ref="FB460:FC460"/>
    <mergeCell ref="FD460:FE460"/>
    <mergeCell ref="FR460:FS460"/>
    <mergeCell ref="FD457:FE457"/>
    <mergeCell ref="FR457:FS457"/>
    <mergeCell ref="FT457:FU457"/>
    <mergeCell ref="FV457:FW457"/>
    <mergeCell ref="FX457:FY457"/>
    <mergeCell ref="FZ457:GA457"/>
    <mergeCell ref="GB457:GC457"/>
    <mergeCell ref="GE457:GE458"/>
    <mergeCell ref="GF457:GF458"/>
    <mergeCell ref="GG457:GG458"/>
    <mergeCell ref="GH457:GH458"/>
    <mergeCell ref="HS457:HS458"/>
    <mergeCell ref="HT457:HT458"/>
    <mergeCell ref="HU457:HU458"/>
    <mergeCell ref="DA458:DB458"/>
    <mergeCell ref="DC458:DD458"/>
    <mergeCell ref="DE458:DF458"/>
    <mergeCell ref="DG458:DH458"/>
    <mergeCell ref="DI458:DJ458"/>
    <mergeCell ref="DI457:DJ457"/>
    <mergeCell ref="DK457:DL457"/>
    <mergeCell ref="FT460:FU460"/>
    <mergeCell ref="FV460:FW460"/>
    <mergeCell ref="FX460:FY460"/>
    <mergeCell ref="FZ460:GA460"/>
    <mergeCell ref="GB460:GC460"/>
    <mergeCell ref="DA461:DB461"/>
    <mergeCell ref="DC461:DD461"/>
    <mergeCell ref="DE461:DF461"/>
    <mergeCell ref="DG461:DH461"/>
    <mergeCell ref="DI461:DJ461"/>
    <mergeCell ref="DK461:DL461"/>
    <mergeCell ref="DV461:DW461"/>
    <mergeCell ref="DX461:DY461"/>
    <mergeCell ref="DZ461:EA461"/>
    <mergeCell ref="EB461:EC461"/>
    <mergeCell ref="ED461:EE461"/>
    <mergeCell ref="EF461:EG461"/>
    <mergeCell ref="ET461:EU461"/>
    <mergeCell ref="EV461:EW461"/>
    <mergeCell ref="EX461:EY461"/>
    <mergeCell ref="EZ461:FA461"/>
    <mergeCell ref="FB461:FC461"/>
    <mergeCell ref="FD461:FE461"/>
    <mergeCell ref="FR461:FS461"/>
    <mergeCell ref="FT461:FU461"/>
    <mergeCell ref="FV461:FW461"/>
    <mergeCell ref="FX461:FY461"/>
    <mergeCell ref="FZ461:GA461"/>
    <mergeCell ref="GB461:GC461"/>
    <mergeCell ref="FR458:FS458"/>
    <mergeCell ref="FT458:FU458"/>
    <mergeCell ref="FV458:FW458"/>
    <mergeCell ref="FX458:FY458"/>
    <mergeCell ref="FZ458:GA458"/>
    <mergeCell ref="GB458:GC458"/>
    <mergeCell ref="DS457:DS458"/>
    <mergeCell ref="DS459:DS460"/>
    <mergeCell ref="DV457:DW457"/>
    <mergeCell ref="DX457:DY457"/>
    <mergeCell ref="DZ457:EA457"/>
    <mergeCell ref="EB457:EC457"/>
    <mergeCell ref="ED457:EE457"/>
    <mergeCell ref="EF457:EG457"/>
    <mergeCell ref="ET457:EU457"/>
    <mergeCell ref="EV457:EW457"/>
    <mergeCell ref="EX457:EY457"/>
    <mergeCell ref="EZ457:FA457"/>
    <mergeCell ref="FB457:FC457"/>
    <mergeCell ref="DV463:DW463"/>
    <mergeCell ref="DX463:DY463"/>
    <mergeCell ref="DZ463:EA463"/>
    <mergeCell ref="EB463:EC463"/>
    <mergeCell ref="ED463:EE463"/>
    <mergeCell ref="EF463:EG463"/>
    <mergeCell ref="ET463:EU463"/>
    <mergeCell ref="EV463:EW463"/>
    <mergeCell ref="EX463:EY463"/>
    <mergeCell ref="EZ463:FA463"/>
    <mergeCell ref="FB463:FC463"/>
    <mergeCell ref="GE461:GE462"/>
    <mergeCell ref="GF461:GF462"/>
    <mergeCell ref="GG461:GG462"/>
    <mergeCell ref="GH461:GH462"/>
    <mergeCell ref="HS461:HS462"/>
    <mergeCell ref="HT461:HT462"/>
    <mergeCell ref="HU461:HU462"/>
    <mergeCell ref="DA462:DB462"/>
    <mergeCell ref="DC462:DD462"/>
    <mergeCell ref="DE462:DF462"/>
    <mergeCell ref="DG462:DH462"/>
    <mergeCell ref="DI462:DJ462"/>
    <mergeCell ref="DK462:DL462"/>
    <mergeCell ref="DV462:DW462"/>
    <mergeCell ref="DX462:DY462"/>
    <mergeCell ref="DZ462:EA462"/>
    <mergeCell ref="EB462:EC462"/>
    <mergeCell ref="ED462:EE462"/>
    <mergeCell ref="EF462:EG462"/>
    <mergeCell ref="ET462:EU462"/>
    <mergeCell ref="EV462:EW462"/>
    <mergeCell ref="EX462:EY462"/>
    <mergeCell ref="EZ462:FA462"/>
    <mergeCell ref="FB462:FC462"/>
    <mergeCell ref="FD462:FE462"/>
    <mergeCell ref="FR462:FS462"/>
    <mergeCell ref="FT462:FU462"/>
    <mergeCell ref="FV462:FW462"/>
    <mergeCell ref="FX462:FY462"/>
    <mergeCell ref="FZ462:GA462"/>
    <mergeCell ref="GB462:GC462"/>
    <mergeCell ref="DS461:DS462"/>
    <mergeCell ref="DS463:DS464"/>
    <mergeCell ref="DK458:DL458"/>
    <mergeCell ref="DV458:DW458"/>
    <mergeCell ref="DX458:DY458"/>
    <mergeCell ref="DZ458:EA458"/>
    <mergeCell ref="EB458:EC458"/>
    <mergeCell ref="ED458:EE458"/>
    <mergeCell ref="EF458:EG458"/>
    <mergeCell ref="ET458:EU458"/>
    <mergeCell ref="EV458:EW458"/>
    <mergeCell ref="EX458:EY458"/>
    <mergeCell ref="EZ458:FA458"/>
    <mergeCell ref="FB458:FC458"/>
    <mergeCell ref="FD458:FE458"/>
    <mergeCell ref="DA457:DB457"/>
    <mergeCell ref="DC457:DD457"/>
    <mergeCell ref="DE457:DF457"/>
    <mergeCell ref="DG457:DH457"/>
    <mergeCell ref="GE465:GE466"/>
    <mergeCell ref="GF465:GF466"/>
    <mergeCell ref="GG465:GG466"/>
    <mergeCell ref="GH465:GH466"/>
    <mergeCell ref="HS465:HS466"/>
    <mergeCell ref="HT465:HT466"/>
    <mergeCell ref="HU465:HU466"/>
    <mergeCell ref="DA466:DB466"/>
    <mergeCell ref="DC466:DD466"/>
    <mergeCell ref="DE466:DF466"/>
    <mergeCell ref="DG466:DH466"/>
    <mergeCell ref="DI466:DJ466"/>
    <mergeCell ref="DK466:DL466"/>
    <mergeCell ref="DV466:DW466"/>
    <mergeCell ref="DX466:DY466"/>
    <mergeCell ref="DZ466:EA466"/>
    <mergeCell ref="EB466:EC466"/>
    <mergeCell ref="ED466:EE466"/>
    <mergeCell ref="EF466:EG466"/>
    <mergeCell ref="ET466:EU466"/>
    <mergeCell ref="EV466:EW466"/>
    <mergeCell ref="EX466:EY466"/>
    <mergeCell ref="EZ466:FA466"/>
    <mergeCell ref="FB466:FC466"/>
    <mergeCell ref="FD466:FE466"/>
    <mergeCell ref="FR466:FS466"/>
    <mergeCell ref="FD463:FE463"/>
    <mergeCell ref="FR463:FS463"/>
    <mergeCell ref="FT463:FU463"/>
    <mergeCell ref="FV463:FW463"/>
    <mergeCell ref="FX463:FY463"/>
    <mergeCell ref="FZ463:GA463"/>
    <mergeCell ref="GB463:GC463"/>
    <mergeCell ref="GE463:GE464"/>
    <mergeCell ref="GF463:GF464"/>
    <mergeCell ref="GG463:GG464"/>
    <mergeCell ref="GH463:GH464"/>
    <mergeCell ref="HS463:HS464"/>
    <mergeCell ref="HT463:HT464"/>
    <mergeCell ref="HU463:HU464"/>
    <mergeCell ref="DA465:DB465"/>
    <mergeCell ref="DC465:DD465"/>
    <mergeCell ref="DE465:DF465"/>
    <mergeCell ref="DG465:DH465"/>
    <mergeCell ref="DI465:DJ465"/>
    <mergeCell ref="DK465:DL465"/>
    <mergeCell ref="DV465:DW465"/>
    <mergeCell ref="DX465:DY465"/>
    <mergeCell ref="DZ465:EA465"/>
    <mergeCell ref="EB465:EC465"/>
    <mergeCell ref="ED465:EE465"/>
    <mergeCell ref="EF465:EG465"/>
    <mergeCell ref="ET465:EU465"/>
    <mergeCell ref="EV465:EW465"/>
    <mergeCell ref="EX465:EY465"/>
    <mergeCell ref="EZ465:FA465"/>
    <mergeCell ref="FB465:FC465"/>
    <mergeCell ref="FD465:FE465"/>
    <mergeCell ref="DA463:DB463"/>
    <mergeCell ref="DC463:DD463"/>
    <mergeCell ref="DE463:DF463"/>
    <mergeCell ref="DG463:DH463"/>
    <mergeCell ref="DI463:DJ463"/>
    <mergeCell ref="DK463:DL463"/>
    <mergeCell ref="FT466:FU466"/>
    <mergeCell ref="FV466:FW466"/>
    <mergeCell ref="FX466:FY466"/>
    <mergeCell ref="FZ466:GA466"/>
    <mergeCell ref="GB466:GC466"/>
    <mergeCell ref="DA467:DB467"/>
    <mergeCell ref="DC467:DD467"/>
    <mergeCell ref="DE467:DF467"/>
    <mergeCell ref="DG467:DH467"/>
    <mergeCell ref="DI467:DJ467"/>
    <mergeCell ref="DK467:DL467"/>
    <mergeCell ref="DV467:DW467"/>
    <mergeCell ref="DX467:DY467"/>
    <mergeCell ref="DZ467:EA467"/>
    <mergeCell ref="EB467:EC467"/>
    <mergeCell ref="ED467:EE467"/>
    <mergeCell ref="EF467:EG467"/>
    <mergeCell ref="ET467:EU467"/>
    <mergeCell ref="EV467:EW467"/>
    <mergeCell ref="EX467:EY467"/>
    <mergeCell ref="EZ467:FA467"/>
    <mergeCell ref="FB467:FC467"/>
    <mergeCell ref="FD467:FE467"/>
    <mergeCell ref="FR467:FS467"/>
    <mergeCell ref="FT467:FU467"/>
    <mergeCell ref="FV467:FW467"/>
    <mergeCell ref="FX467:FY467"/>
    <mergeCell ref="FZ467:GA467"/>
    <mergeCell ref="GB467:GC467"/>
    <mergeCell ref="FR465:FS465"/>
    <mergeCell ref="FT465:FU465"/>
    <mergeCell ref="FV465:FW465"/>
    <mergeCell ref="FX465:FY465"/>
    <mergeCell ref="FZ465:GA465"/>
    <mergeCell ref="GB465:GC465"/>
    <mergeCell ref="DS465:DS466"/>
    <mergeCell ref="GE469:GE470"/>
    <mergeCell ref="GF469:GF470"/>
    <mergeCell ref="GG469:GG470"/>
    <mergeCell ref="GH469:GH470"/>
    <mergeCell ref="HS469:HS470"/>
    <mergeCell ref="HT469:HT470"/>
    <mergeCell ref="HU469:HU470"/>
    <mergeCell ref="DA470:DB470"/>
    <mergeCell ref="DC470:DD470"/>
    <mergeCell ref="DE470:DF470"/>
    <mergeCell ref="DG470:DH470"/>
    <mergeCell ref="DI470:DJ470"/>
    <mergeCell ref="DK470:DL470"/>
    <mergeCell ref="DV470:DW470"/>
    <mergeCell ref="DX470:DY470"/>
    <mergeCell ref="DZ470:EA470"/>
    <mergeCell ref="EB470:EC470"/>
    <mergeCell ref="ED470:EE470"/>
    <mergeCell ref="EF470:EG470"/>
    <mergeCell ref="ET470:EU470"/>
    <mergeCell ref="EV470:EW470"/>
    <mergeCell ref="EX470:EY470"/>
    <mergeCell ref="EZ470:FA470"/>
    <mergeCell ref="FB470:FC470"/>
    <mergeCell ref="FD470:FE470"/>
    <mergeCell ref="FR470:FS470"/>
    <mergeCell ref="FT470:FU470"/>
    <mergeCell ref="FV470:FW470"/>
    <mergeCell ref="FX470:FY470"/>
    <mergeCell ref="FZ470:GA470"/>
    <mergeCell ref="GB470:GC470"/>
    <mergeCell ref="GE467:GE468"/>
    <mergeCell ref="GF467:GF468"/>
    <mergeCell ref="GG467:GG468"/>
    <mergeCell ref="GH467:GH468"/>
    <mergeCell ref="HS467:HS468"/>
    <mergeCell ref="HT467:HT468"/>
    <mergeCell ref="HU467:HU468"/>
    <mergeCell ref="DA468:DB468"/>
    <mergeCell ref="DC468:DD468"/>
    <mergeCell ref="DE468:DF468"/>
    <mergeCell ref="DG468:DH468"/>
    <mergeCell ref="DI468:DJ468"/>
    <mergeCell ref="DK468:DL468"/>
    <mergeCell ref="DV468:DW468"/>
    <mergeCell ref="DX468:DY468"/>
    <mergeCell ref="DZ468:EA468"/>
    <mergeCell ref="EB468:EC468"/>
    <mergeCell ref="ED468:EE468"/>
    <mergeCell ref="EF468:EG468"/>
    <mergeCell ref="ET468:EU468"/>
    <mergeCell ref="EV468:EW468"/>
    <mergeCell ref="EX468:EY468"/>
    <mergeCell ref="EZ468:FA468"/>
    <mergeCell ref="FB468:FC468"/>
    <mergeCell ref="FD468:FE468"/>
    <mergeCell ref="FR468:FS468"/>
    <mergeCell ref="FT468:FU468"/>
    <mergeCell ref="FV468:FW468"/>
    <mergeCell ref="FX468:FY468"/>
    <mergeCell ref="FZ468:GA468"/>
    <mergeCell ref="GB468:GC468"/>
    <mergeCell ref="DS467:DS468"/>
    <mergeCell ref="DS469:DS470"/>
    <mergeCell ref="FD471:FE471"/>
    <mergeCell ref="FR471:FS471"/>
    <mergeCell ref="FT471:FU471"/>
    <mergeCell ref="FV471:FW471"/>
    <mergeCell ref="FX471:FY471"/>
    <mergeCell ref="FZ471:GA471"/>
    <mergeCell ref="GB471:GC471"/>
    <mergeCell ref="GE471:GE472"/>
    <mergeCell ref="GF471:GF472"/>
    <mergeCell ref="GG471:GG472"/>
    <mergeCell ref="GH471:GH472"/>
    <mergeCell ref="HS471:HS472"/>
    <mergeCell ref="HT471:HT472"/>
    <mergeCell ref="HU471:HU472"/>
    <mergeCell ref="DA472:DB472"/>
    <mergeCell ref="DC472:DD472"/>
    <mergeCell ref="DE472:DF472"/>
    <mergeCell ref="DG472:DH472"/>
    <mergeCell ref="DI472:DJ472"/>
    <mergeCell ref="DK472:DL472"/>
    <mergeCell ref="DV472:DW472"/>
    <mergeCell ref="DX472:DY472"/>
    <mergeCell ref="DZ472:EA472"/>
    <mergeCell ref="EB472:EC472"/>
    <mergeCell ref="ED472:EE472"/>
    <mergeCell ref="EF472:EG472"/>
    <mergeCell ref="ET472:EU472"/>
    <mergeCell ref="EV472:EW472"/>
    <mergeCell ref="EX472:EY472"/>
    <mergeCell ref="EZ472:FA472"/>
    <mergeCell ref="FB472:FC472"/>
    <mergeCell ref="FD472:FE472"/>
    <mergeCell ref="DA471:DB471"/>
    <mergeCell ref="DC471:DD471"/>
    <mergeCell ref="DE471:DF471"/>
    <mergeCell ref="DG471:DH471"/>
    <mergeCell ref="DI471:DJ471"/>
    <mergeCell ref="DK471:DL471"/>
    <mergeCell ref="DV471:DW471"/>
    <mergeCell ref="DX471:DY471"/>
    <mergeCell ref="DZ471:EA471"/>
    <mergeCell ref="EB471:EC471"/>
    <mergeCell ref="ED471:EE471"/>
    <mergeCell ref="EF471:EG471"/>
    <mergeCell ref="ET471:EU471"/>
    <mergeCell ref="EV471:EW471"/>
    <mergeCell ref="EX471:EY471"/>
    <mergeCell ref="EZ471:FA471"/>
    <mergeCell ref="FB471:FC471"/>
    <mergeCell ref="GE473:GE474"/>
    <mergeCell ref="GF473:GF474"/>
    <mergeCell ref="GG473:GG474"/>
    <mergeCell ref="GH473:GH474"/>
    <mergeCell ref="HS473:HS474"/>
    <mergeCell ref="HT473:HT474"/>
    <mergeCell ref="HU473:HU474"/>
    <mergeCell ref="DA475:DB475"/>
    <mergeCell ref="DC475:DD475"/>
    <mergeCell ref="DE475:DF475"/>
    <mergeCell ref="DG475:DH475"/>
    <mergeCell ref="DI475:DJ475"/>
    <mergeCell ref="DK475:DL475"/>
    <mergeCell ref="DV475:DW475"/>
    <mergeCell ref="DX475:DY475"/>
    <mergeCell ref="DZ475:EA475"/>
    <mergeCell ref="EB475:EC475"/>
    <mergeCell ref="ED475:EE475"/>
    <mergeCell ref="EF475:EG475"/>
    <mergeCell ref="ET475:EU475"/>
    <mergeCell ref="EV475:EW475"/>
    <mergeCell ref="EX475:EY475"/>
    <mergeCell ref="EZ475:FA475"/>
    <mergeCell ref="FB475:FC475"/>
    <mergeCell ref="FD475:FE475"/>
    <mergeCell ref="FR475:FS475"/>
    <mergeCell ref="FT475:FU475"/>
    <mergeCell ref="FV475:FW475"/>
    <mergeCell ref="FX475:FY475"/>
    <mergeCell ref="FZ475:GA475"/>
    <mergeCell ref="GB475:GC475"/>
    <mergeCell ref="GE475:GE476"/>
    <mergeCell ref="FR472:FS472"/>
    <mergeCell ref="FT472:FU472"/>
    <mergeCell ref="FV472:FW472"/>
    <mergeCell ref="FX472:FY472"/>
    <mergeCell ref="FZ472:GA472"/>
    <mergeCell ref="GB472:GC472"/>
    <mergeCell ref="DA473:DB473"/>
    <mergeCell ref="DC473:DD473"/>
    <mergeCell ref="DE473:DF473"/>
    <mergeCell ref="DG473:DH473"/>
    <mergeCell ref="DI473:DJ473"/>
    <mergeCell ref="DK473:DL473"/>
    <mergeCell ref="DV473:DW473"/>
    <mergeCell ref="DX473:DY473"/>
    <mergeCell ref="DZ473:EA473"/>
    <mergeCell ref="EB473:EC473"/>
    <mergeCell ref="ED473:EE473"/>
    <mergeCell ref="EF473:EG473"/>
    <mergeCell ref="ET473:EU473"/>
    <mergeCell ref="EV473:EW473"/>
    <mergeCell ref="EX473:EY473"/>
    <mergeCell ref="EZ473:FA473"/>
    <mergeCell ref="FB473:FC473"/>
    <mergeCell ref="FD473:FE473"/>
    <mergeCell ref="FR473:FS473"/>
    <mergeCell ref="FT473:FU473"/>
    <mergeCell ref="FV473:FW473"/>
    <mergeCell ref="FX473:FY473"/>
    <mergeCell ref="FZ473:GA473"/>
    <mergeCell ref="GB473:GC473"/>
    <mergeCell ref="DS471:DS472"/>
    <mergeCell ref="DS473:DS474"/>
    <mergeCell ref="EV477:EW477"/>
    <mergeCell ref="EX477:EY477"/>
    <mergeCell ref="EZ477:FA477"/>
    <mergeCell ref="FB477:FC477"/>
    <mergeCell ref="GF475:GF476"/>
    <mergeCell ref="GG475:GG476"/>
    <mergeCell ref="GH475:GH476"/>
    <mergeCell ref="HS475:HS476"/>
    <mergeCell ref="HT475:HT476"/>
    <mergeCell ref="HU475:HU476"/>
    <mergeCell ref="DA476:DB476"/>
    <mergeCell ref="DC476:DD476"/>
    <mergeCell ref="DE476:DF476"/>
    <mergeCell ref="DG476:DH476"/>
    <mergeCell ref="DI476:DJ476"/>
    <mergeCell ref="DK476:DL476"/>
    <mergeCell ref="DV476:DW476"/>
    <mergeCell ref="DX476:DY476"/>
    <mergeCell ref="DZ476:EA476"/>
    <mergeCell ref="EB476:EC476"/>
    <mergeCell ref="ED476:EE476"/>
    <mergeCell ref="EF476:EG476"/>
    <mergeCell ref="ET476:EU476"/>
    <mergeCell ref="EV476:EW476"/>
    <mergeCell ref="EX476:EY476"/>
    <mergeCell ref="EZ476:FA476"/>
    <mergeCell ref="FB476:FC476"/>
    <mergeCell ref="FD476:FE476"/>
    <mergeCell ref="FR476:FS476"/>
    <mergeCell ref="FT476:FU476"/>
    <mergeCell ref="FV476:FW476"/>
    <mergeCell ref="FX476:FY476"/>
    <mergeCell ref="FZ476:GA476"/>
    <mergeCell ref="GB476:GC476"/>
    <mergeCell ref="DS475:DS476"/>
    <mergeCell ref="DS477:DS478"/>
    <mergeCell ref="FR478:FS478"/>
    <mergeCell ref="FT478:FU478"/>
    <mergeCell ref="FV478:FW478"/>
    <mergeCell ref="FX478:FY478"/>
    <mergeCell ref="FZ478:GA478"/>
    <mergeCell ref="GB478:GC478"/>
    <mergeCell ref="DA480:DB480"/>
    <mergeCell ref="DC480:DD480"/>
    <mergeCell ref="DE480:DF480"/>
    <mergeCell ref="DG480:DH480"/>
    <mergeCell ref="DI480:DJ480"/>
    <mergeCell ref="DK480:DL480"/>
    <mergeCell ref="DV480:DW480"/>
    <mergeCell ref="DX480:DY480"/>
    <mergeCell ref="DZ480:EA480"/>
    <mergeCell ref="EB480:EC480"/>
    <mergeCell ref="ED480:EE480"/>
    <mergeCell ref="EF480:EG480"/>
    <mergeCell ref="ET480:EU480"/>
    <mergeCell ref="EV480:EW480"/>
    <mergeCell ref="EX480:EY480"/>
    <mergeCell ref="EZ480:FA480"/>
    <mergeCell ref="FB480:FC480"/>
    <mergeCell ref="FD480:FE480"/>
    <mergeCell ref="FR480:FS480"/>
    <mergeCell ref="FD477:FE477"/>
    <mergeCell ref="FR477:FS477"/>
    <mergeCell ref="FT477:FU477"/>
    <mergeCell ref="FV477:FW477"/>
    <mergeCell ref="FX477:FY477"/>
    <mergeCell ref="FZ477:GA477"/>
    <mergeCell ref="GB477:GC477"/>
    <mergeCell ref="GE477:GE478"/>
    <mergeCell ref="GF477:GF478"/>
    <mergeCell ref="GG477:GG478"/>
    <mergeCell ref="GH477:GH478"/>
    <mergeCell ref="HS477:HS478"/>
    <mergeCell ref="HT477:HT478"/>
    <mergeCell ref="HU477:HU478"/>
    <mergeCell ref="DA478:DB478"/>
    <mergeCell ref="DC478:DD478"/>
    <mergeCell ref="DE478:DF478"/>
    <mergeCell ref="DG478:DH478"/>
    <mergeCell ref="DI478:DJ478"/>
    <mergeCell ref="DK478:DL478"/>
    <mergeCell ref="DV478:DW478"/>
    <mergeCell ref="DX478:DY478"/>
    <mergeCell ref="DZ478:EA478"/>
    <mergeCell ref="EB478:EC478"/>
    <mergeCell ref="ED478:EE478"/>
    <mergeCell ref="EF478:EG478"/>
    <mergeCell ref="ET478:EU478"/>
    <mergeCell ref="EV478:EW478"/>
    <mergeCell ref="EX478:EY478"/>
    <mergeCell ref="EZ478:FA478"/>
    <mergeCell ref="FB478:FC478"/>
    <mergeCell ref="FD478:FE478"/>
    <mergeCell ref="DA477:DB477"/>
    <mergeCell ref="DC477:DD477"/>
    <mergeCell ref="DE477:DF477"/>
    <mergeCell ref="DG477:DH477"/>
    <mergeCell ref="DI477:DJ477"/>
    <mergeCell ref="DK477:DL477"/>
    <mergeCell ref="DV477:DW477"/>
    <mergeCell ref="DX477:DY477"/>
    <mergeCell ref="DZ477:EA477"/>
    <mergeCell ref="EB477:EC477"/>
    <mergeCell ref="ED477:EE477"/>
    <mergeCell ref="EF477:EG477"/>
    <mergeCell ref="ET477:EU477"/>
    <mergeCell ref="HS481:HS482"/>
    <mergeCell ref="HT481:HT482"/>
    <mergeCell ref="HU481:HU482"/>
    <mergeCell ref="DA482:DB482"/>
    <mergeCell ref="DC482:DD482"/>
    <mergeCell ref="DE482:DF482"/>
    <mergeCell ref="DG482:DH482"/>
    <mergeCell ref="DI482:DJ482"/>
    <mergeCell ref="DK482:DL482"/>
    <mergeCell ref="DV482:DW482"/>
    <mergeCell ref="DX482:DY482"/>
    <mergeCell ref="DZ482:EA482"/>
    <mergeCell ref="EB482:EC482"/>
    <mergeCell ref="ED482:EE482"/>
    <mergeCell ref="EF482:EG482"/>
    <mergeCell ref="ET482:EU482"/>
    <mergeCell ref="EV482:EW482"/>
    <mergeCell ref="EX482:EY482"/>
    <mergeCell ref="EZ482:FA482"/>
    <mergeCell ref="FB482:FC482"/>
    <mergeCell ref="FD482:FE482"/>
    <mergeCell ref="FR482:FS482"/>
    <mergeCell ref="FT482:FU482"/>
    <mergeCell ref="FV482:FW482"/>
    <mergeCell ref="FX482:FY482"/>
    <mergeCell ref="FZ482:GA482"/>
    <mergeCell ref="GB482:GC482"/>
    <mergeCell ref="FT480:FU480"/>
    <mergeCell ref="FV480:FW480"/>
    <mergeCell ref="FX480:FY480"/>
    <mergeCell ref="FZ480:GA480"/>
    <mergeCell ref="GB480:GC480"/>
    <mergeCell ref="DA481:DB481"/>
    <mergeCell ref="DC481:DD481"/>
    <mergeCell ref="DE481:DF481"/>
    <mergeCell ref="DG481:DH481"/>
    <mergeCell ref="DI481:DJ481"/>
    <mergeCell ref="DK481:DL481"/>
    <mergeCell ref="DV481:DW481"/>
    <mergeCell ref="DX481:DY481"/>
    <mergeCell ref="DZ481:EA481"/>
    <mergeCell ref="EB481:EC481"/>
    <mergeCell ref="ED481:EE481"/>
    <mergeCell ref="EF481:EG481"/>
    <mergeCell ref="ET481:EU481"/>
    <mergeCell ref="EV481:EW481"/>
    <mergeCell ref="EX481:EY481"/>
    <mergeCell ref="EZ481:FA481"/>
    <mergeCell ref="FB481:FC481"/>
    <mergeCell ref="FD481:FE481"/>
    <mergeCell ref="FR481:FS481"/>
    <mergeCell ref="FT481:FU481"/>
    <mergeCell ref="FV481:FW481"/>
    <mergeCell ref="FX481:FY481"/>
    <mergeCell ref="FZ481:GA481"/>
    <mergeCell ref="GB481:GC481"/>
    <mergeCell ref="DS479:DS480"/>
    <mergeCell ref="GE479:GE480"/>
    <mergeCell ref="GF479:GF480"/>
    <mergeCell ref="GG479:GG480"/>
    <mergeCell ref="GH479:GH480"/>
    <mergeCell ref="HS479:HS480"/>
    <mergeCell ref="HT479:HT480"/>
    <mergeCell ref="HU479:HU480"/>
    <mergeCell ref="DA485:DB485"/>
    <mergeCell ref="DC485:DD485"/>
    <mergeCell ref="DE485:DF485"/>
    <mergeCell ref="DG485:DH485"/>
    <mergeCell ref="DI485:DJ485"/>
    <mergeCell ref="DK485:DL485"/>
    <mergeCell ref="DV485:FE485"/>
    <mergeCell ref="GI485:HR485"/>
    <mergeCell ref="DA487:DB487"/>
    <mergeCell ref="DC487:DD487"/>
    <mergeCell ref="DE487:DF487"/>
    <mergeCell ref="DG487:DH487"/>
    <mergeCell ref="DI487:DJ487"/>
    <mergeCell ref="DK487:DL487"/>
    <mergeCell ref="DV487:DW487"/>
    <mergeCell ref="DX487:DY487"/>
    <mergeCell ref="DZ487:EA487"/>
    <mergeCell ref="EB487:EC487"/>
    <mergeCell ref="ED487:EE487"/>
    <mergeCell ref="EF487:EG487"/>
    <mergeCell ref="ET487:EU487"/>
    <mergeCell ref="EV487:EW487"/>
    <mergeCell ref="EX487:EY487"/>
    <mergeCell ref="EZ487:FA487"/>
    <mergeCell ref="FB487:FC487"/>
    <mergeCell ref="FD487:FE487"/>
    <mergeCell ref="FR487:FS487"/>
    <mergeCell ref="FT487:FU487"/>
    <mergeCell ref="FV487:FW487"/>
    <mergeCell ref="FX487:FY487"/>
    <mergeCell ref="FZ487:GA487"/>
    <mergeCell ref="GB487:GC487"/>
    <mergeCell ref="GE481:GE482"/>
    <mergeCell ref="GF481:GF482"/>
    <mergeCell ref="GG481:GG482"/>
    <mergeCell ref="GH481:GH482"/>
    <mergeCell ref="DS481:DS482"/>
    <mergeCell ref="HS487:HS488"/>
    <mergeCell ref="HT487:HT488"/>
    <mergeCell ref="GE491:GE492"/>
    <mergeCell ref="GF491:GF492"/>
    <mergeCell ref="GG491:GG492"/>
    <mergeCell ref="GH491:GH492"/>
    <mergeCell ref="HS491:HS492"/>
    <mergeCell ref="HT491:HT492"/>
    <mergeCell ref="HU487:HU488"/>
    <mergeCell ref="DA488:DB488"/>
    <mergeCell ref="DC488:DD488"/>
    <mergeCell ref="DE488:DF488"/>
    <mergeCell ref="DG488:DH488"/>
    <mergeCell ref="DI488:DJ488"/>
    <mergeCell ref="DK488:DL488"/>
    <mergeCell ref="DV488:DW488"/>
    <mergeCell ref="DX488:DY488"/>
    <mergeCell ref="DZ488:EA488"/>
    <mergeCell ref="EB488:EC488"/>
    <mergeCell ref="ED488:EE488"/>
    <mergeCell ref="EF488:EG488"/>
    <mergeCell ref="ET488:EU488"/>
    <mergeCell ref="EV488:EW488"/>
    <mergeCell ref="EX488:EY488"/>
    <mergeCell ref="EZ488:FA488"/>
    <mergeCell ref="FB488:FC488"/>
    <mergeCell ref="FD488:FE488"/>
    <mergeCell ref="FR488:FS488"/>
    <mergeCell ref="FT488:FU488"/>
    <mergeCell ref="FV488:FW488"/>
    <mergeCell ref="FX488:FY488"/>
    <mergeCell ref="FZ488:GA488"/>
    <mergeCell ref="GE487:GE488"/>
    <mergeCell ref="GF487:GF488"/>
    <mergeCell ref="GG487:GG488"/>
    <mergeCell ref="GH487:GH488"/>
    <mergeCell ref="GB488:GC488"/>
    <mergeCell ref="HU491:HU492"/>
    <mergeCell ref="DA492:DB492"/>
    <mergeCell ref="DC492:DD492"/>
    <mergeCell ref="DE492:DF492"/>
    <mergeCell ref="DG492:DH492"/>
    <mergeCell ref="DI492:DJ492"/>
    <mergeCell ref="DK492:DL492"/>
    <mergeCell ref="DV492:DW492"/>
    <mergeCell ref="DX492:DY492"/>
    <mergeCell ref="DZ492:EA492"/>
    <mergeCell ref="EB492:EC492"/>
    <mergeCell ref="ED492:EE492"/>
    <mergeCell ref="EF492:EG492"/>
    <mergeCell ref="ET492:EU492"/>
    <mergeCell ref="EV492:EW492"/>
    <mergeCell ref="EX492:EY492"/>
    <mergeCell ref="EZ492:FA492"/>
    <mergeCell ref="FB492:FC492"/>
    <mergeCell ref="FD492:FE492"/>
    <mergeCell ref="FR492:FS492"/>
    <mergeCell ref="FT492:FU492"/>
    <mergeCell ref="FV492:FW492"/>
    <mergeCell ref="FX492:FY492"/>
    <mergeCell ref="FZ492:GA492"/>
    <mergeCell ref="GB492:GC492"/>
    <mergeCell ref="GE489:GE490"/>
    <mergeCell ref="GF489:GF490"/>
    <mergeCell ref="GG489:GG490"/>
    <mergeCell ref="GH489:GH490"/>
    <mergeCell ref="HS489:HS490"/>
    <mergeCell ref="HT489:HT490"/>
    <mergeCell ref="HU489:HU490"/>
    <mergeCell ref="DA490:DB490"/>
    <mergeCell ref="DC490:DD490"/>
    <mergeCell ref="DE490:DF490"/>
    <mergeCell ref="DG490:DH490"/>
    <mergeCell ref="DI490:DJ490"/>
    <mergeCell ref="DK490:DL490"/>
    <mergeCell ref="DV490:DW490"/>
    <mergeCell ref="DX490:DY490"/>
    <mergeCell ref="DZ490:EA490"/>
    <mergeCell ref="EB490:EC490"/>
    <mergeCell ref="ED490:EE490"/>
    <mergeCell ref="EF490:EG490"/>
    <mergeCell ref="ET490:EU490"/>
    <mergeCell ref="EV490:EW490"/>
    <mergeCell ref="EX490:EY490"/>
    <mergeCell ref="EZ490:FA490"/>
    <mergeCell ref="FB490:FC490"/>
    <mergeCell ref="FD490:FE490"/>
    <mergeCell ref="FR490:FS490"/>
    <mergeCell ref="FT490:FU490"/>
    <mergeCell ref="FV490:FW490"/>
    <mergeCell ref="FX490:FY490"/>
    <mergeCell ref="FZ490:GA490"/>
    <mergeCell ref="GB490:GC490"/>
    <mergeCell ref="DA489:DB489"/>
    <mergeCell ref="DC489:DD489"/>
    <mergeCell ref="DE489:DF489"/>
    <mergeCell ref="DG489:DH489"/>
    <mergeCell ref="DI489:DJ489"/>
    <mergeCell ref="DK489:DL489"/>
    <mergeCell ref="DV489:DW489"/>
    <mergeCell ref="DX489:DY489"/>
    <mergeCell ref="DZ489:EA489"/>
    <mergeCell ref="EB489:EC489"/>
    <mergeCell ref="ED489:EE489"/>
    <mergeCell ref="EF489:EG489"/>
    <mergeCell ref="ET489:EU489"/>
    <mergeCell ref="EV489:EW489"/>
    <mergeCell ref="EX489:EY489"/>
    <mergeCell ref="EZ489:FA489"/>
    <mergeCell ref="FB489:FC489"/>
    <mergeCell ref="FD489:FE489"/>
    <mergeCell ref="FR489:FS489"/>
    <mergeCell ref="FT489:FU489"/>
    <mergeCell ref="FV489:FW489"/>
    <mergeCell ref="FX489:FY489"/>
    <mergeCell ref="FZ489:GA489"/>
    <mergeCell ref="GB489:GC489"/>
    <mergeCell ref="DS489:DS490"/>
    <mergeCell ref="FD493:FE493"/>
    <mergeCell ref="FR493:FS493"/>
    <mergeCell ref="FT493:FU493"/>
    <mergeCell ref="FV493:FW493"/>
    <mergeCell ref="FX493:FY493"/>
    <mergeCell ref="FZ493:GA493"/>
    <mergeCell ref="GB493:GC493"/>
    <mergeCell ref="GE493:GE494"/>
    <mergeCell ref="GF493:GF494"/>
    <mergeCell ref="GG493:GG494"/>
    <mergeCell ref="GH493:GH494"/>
    <mergeCell ref="HS493:HS494"/>
    <mergeCell ref="HT493:HT494"/>
    <mergeCell ref="HU493:HU494"/>
    <mergeCell ref="DA494:DB494"/>
    <mergeCell ref="DC494:DD494"/>
    <mergeCell ref="DE494:DF494"/>
    <mergeCell ref="DG494:DH494"/>
    <mergeCell ref="DI494:DJ494"/>
    <mergeCell ref="DK494:DL494"/>
    <mergeCell ref="DV494:DW494"/>
    <mergeCell ref="DX494:DY494"/>
    <mergeCell ref="DZ494:EA494"/>
    <mergeCell ref="EB494:EC494"/>
    <mergeCell ref="ED494:EE494"/>
    <mergeCell ref="EF494:EG494"/>
    <mergeCell ref="ET494:EU494"/>
    <mergeCell ref="EV494:EW494"/>
    <mergeCell ref="EX494:EY494"/>
    <mergeCell ref="EZ494:FA494"/>
    <mergeCell ref="FB494:FC494"/>
    <mergeCell ref="FD494:FE494"/>
    <mergeCell ref="DA493:DB493"/>
    <mergeCell ref="DC493:DD493"/>
    <mergeCell ref="DE493:DF493"/>
    <mergeCell ref="DG493:DH493"/>
    <mergeCell ref="DI493:DJ493"/>
    <mergeCell ref="DK493:DL493"/>
    <mergeCell ref="DV493:DW493"/>
    <mergeCell ref="DX493:DY493"/>
    <mergeCell ref="DZ493:EA493"/>
    <mergeCell ref="EB493:EC493"/>
    <mergeCell ref="ED493:EE493"/>
    <mergeCell ref="EF493:EG493"/>
    <mergeCell ref="ET493:EU493"/>
    <mergeCell ref="EV493:EW493"/>
    <mergeCell ref="EX493:EY493"/>
    <mergeCell ref="EZ493:FA493"/>
    <mergeCell ref="FB493:FC493"/>
    <mergeCell ref="GE495:GE496"/>
    <mergeCell ref="GF495:GF496"/>
    <mergeCell ref="GG495:GG496"/>
    <mergeCell ref="GH495:GH496"/>
    <mergeCell ref="HS495:HS496"/>
    <mergeCell ref="HT495:HT496"/>
    <mergeCell ref="HU495:HU496"/>
    <mergeCell ref="DA497:DB497"/>
    <mergeCell ref="DC497:DD497"/>
    <mergeCell ref="DE497:DF497"/>
    <mergeCell ref="DG497:DH497"/>
    <mergeCell ref="DI497:DJ497"/>
    <mergeCell ref="DK497:DL497"/>
    <mergeCell ref="DV497:DW497"/>
    <mergeCell ref="DX497:DY497"/>
    <mergeCell ref="DZ497:EA497"/>
    <mergeCell ref="EB497:EC497"/>
    <mergeCell ref="ED497:EE497"/>
    <mergeCell ref="EF497:EG497"/>
    <mergeCell ref="ET497:EU497"/>
    <mergeCell ref="EV497:EW497"/>
    <mergeCell ref="EX497:EY497"/>
    <mergeCell ref="EZ497:FA497"/>
    <mergeCell ref="FB497:FC497"/>
    <mergeCell ref="FD497:FE497"/>
    <mergeCell ref="FR497:FS497"/>
    <mergeCell ref="FT497:FU497"/>
    <mergeCell ref="FV497:FW497"/>
    <mergeCell ref="FX497:FY497"/>
    <mergeCell ref="FZ497:GA497"/>
    <mergeCell ref="GB497:GC497"/>
    <mergeCell ref="GE497:GE498"/>
    <mergeCell ref="FR494:FS494"/>
    <mergeCell ref="FT494:FU494"/>
    <mergeCell ref="FV494:FW494"/>
    <mergeCell ref="FX494:FY494"/>
    <mergeCell ref="FZ494:GA494"/>
    <mergeCell ref="GB494:GC494"/>
    <mergeCell ref="DA495:DB495"/>
    <mergeCell ref="DC495:DD495"/>
    <mergeCell ref="DE495:DF495"/>
    <mergeCell ref="DG495:DH495"/>
    <mergeCell ref="DI495:DJ495"/>
    <mergeCell ref="DK495:DL495"/>
    <mergeCell ref="DV495:DW495"/>
    <mergeCell ref="DX495:DY495"/>
    <mergeCell ref="DZ495:EA495"/>
    <mergeCell ref="EB495:EC495"/>
    <mergeCell ref="ED495:EE495"/>
    <mergeCell ref="EF495:EG495"/>
    <mergeCell ref="ET495:EU495"/>
    <mergeCell ref="EV495:EW495"/>
    <mergeCell ref="EX495:EY495"/>
    <mergeCell ref="EZ495:FA495"/>
    <mergeCell ref="FB495:FC495"/>
    <mergeCell ref="FD495:FE495"/>
    <mergeCell ref="FR495:FS495"/>
    <mergeCell ref="FT495:FU495"/>
    <mergeCell ref="FV495:FW495"/>
    <mergeCell ref="FX495:FY495"/>
    <mergeCell ref="FZ495:GA495"/>
    <mergeCell ref="GB495:GC495"/>
    <mergeCell ref="DV499:DW499"/>
    <mergeCell ref="DX499:DY499"/>
    <mergeCell ref="DZ499:EA499"/>
    <mergeCell ref="EB499:EC499"/>
    <mergeCell ref="ED499:EE499"/>
    <mergeCell ref="EF499:EG499"/>
    <mergeCell ref="ET499:EU499"/>
    <mergeCell ref="EV499:EW499"/>
    <mergeCell ref="EX499:EY499"/>
    <mergeCell ref="EZ499:FA499"/>
    <mergeCell ref="FB499:FC499"/>
    <mergeCell ref="GF497:GF498"/>
    <mergeCell ref="GG497:GG498"/>
    <mergeCell ref="GH497:GH498"/>
    <mergeCell ref="HS497:HS498"/>
    <mergeCell ref="HT497:HT498"/>
    <mergeCell ref="HU497:HU498"/>
    <mergeCell ref="DA498:DB498"/>
    <mergeCell ref="DC498:DD498"/>
    <mergeCell ref="DE498:DF498"/>
    <mergeCell ref="DG498:DH498"/>
    <mergeCell ref="DI498:DJ498"/>
    <mergeCell ref="DK498:DL498"/>
    <mergeCell ref="DV498:DW498"/>
    <mergeCell ref="DX498:DY498"/>
    <mergeCell ref="DZ498:EA498"/>
    <mergeCell ref="EB498:EC498"/>
    <mergeCell ref="ED498:EE498"/>
    <mergeCell ref="EF498:EG498"/>
    <mergeCell ref="ET498:EU498"/>
    <mergeCell ref="EV498:EW498"/>
    <mergeCell ref="EX498:EY498"/>
    <mergeCell ref="EZ498:FA498"/>
    <mergeCell ref="FB498:FC498"/>
    <mergeCell ref="FD498:FE498"/>
    <mergeCell ref="FR498:FS498"/>
    <mergeCell ref="FT498:FU498"/>
    <mergeCell ref="FV498:FW498"/>
    <mergeCell ref="FX498:FY498"/>
    <mergeCell ref="FZ498:GA498"/>
    <mergeCell ref="GB498:GC498"/>
    <mergeCell ref="GE501:GE502"/>
    <mergeCell ref="GF501:GF502"/>
    <mergeCell ref="GG501:GG502"/>
    <mergeCell ref="GH501:GH502"/>
    <mergeCell ref="HS501:HS502"/>
    <mergeCell ref="HT501:HT502"/>
    <mergeCell ref="HU501:HU502"/>
    <mergeCell ref="DA502:DB502"/>
    <mergeCell ref="DC502:DD502"/>
    <mergeCell ref="DE502:DF502"/>
    <mergeCell ref="DG502:DH502"/>
    <mergeCell ref="DI502:DJ502"/>
    <mergeCell ref="DK502:DL502"/>
    <mergeCell ref="DV502:DW502"/>
    <mergeCell ref="DX502:DY502"/>
    <mergeCell ref="DZ502:EA502"/>
    <mergeCell ref="EB502:EC502"/>
    <mergeCell ref="ED502:EE502"/>
    <mergeCell ref="EF502:EG502"/>
    <mergeCell ref="ET502:EU502"/>
    <mergeCell ref="EV502:EW502"/>
    <mergeCell ref="EX502:EY502"/>
    <mergeCell ref="EZ502:FA502"/>
    <mergeCell ref="FB502:FC502"/>
    <mergeCell ref="FD502:FE502"/>
    <mergeCell ref="FR502:FS502"/>
    <mergeCell ref="FD499:FE499"/>
    <mergeCell ref="FR499:FS499"/>
    <mergeCell ref="FT499:FU499"/>
    <mergeCell ref="FV499:FW499"/>
    <mergeCell ref="FX499:FY499"/>
    <mergeCell ref="FZ499:GA499"/>
    <mergeCell ref="GB499:GC499"/>
    <mergeCell ref="GE499:GE500"/>
    <mergeCell ref="GF499:GF500"/>
    <mergeCell ref="GG499:GG500"/>
    <mergeCell ref="GH499:GH500"/>
    <mergeCell ref="HS499:HS500"/>
    <mergeCell ref="HT499:HT500"/>
    <mergeCell ref="HU499:HU500"/>
    <mergeCell ref="DA500:DB500"/>
    <mergeCell ref="DC500:DD500"/>
    <mergeCell ref="DE500:DF500"/>
    <mergeCell ref="DG500:DH500"/>
    <mergeCell ref="DI500:DJ500"/>
    <mergeCell ref="DK500:DL500"/>
    <mergeCell ref="DV500:DW500"/>
    <mergeCell ref="DX500:DY500"/>
    <mergeCell ref="DZ500:EA500"/>
    <mergeCell ref="EB500:EC500"/>
    <mergeCell ref="ED500:EE500"/>
    <mergeCell ref="EF500:EG500"/>
    <mergeCell ref="ET500:EU500"/>
    <mergeCell ref="EV500:EW500"/>
    <mergeCell ref="EX500:EY500"/>
    <mergeCell ref="EZ500:FA500"/>
    <mergeCell ref="FB500:FC500"/>
    <mergeCell ref="FD500:FE500"/>
    <mergeCell ref="DA499:DB499"/>
    <mergeCell ref="DC499:DD499"/>
    <mergeCell ref="DE499:DF499"/>
    <mergeCell ref="DG499:DH499"/>
    <mergeCell ref="DI499:DJ499"/>
    <mergeCell ref="DK499:DL499"/>
    <mergeCell ref="FT502:FU502"/>
    <mergeCell ref="FV502:FW502"/>
    <mergeCell ref="FX502:FY502"/>
    <mergeCell ref="FZ502:GA502"/>
    <mergeCell ref="GB502:GC502"/>
    <mergeCell ref="DA503:DB503"/>
    <mergeCell ref="DC503:DD503"/>
    <mergeCell ref="DE503:DF503"/>
    <mergeCell ref="DG503:DH503"/>
    <mergeCell ref="DI503:DJ503"/>
    <mergeCell ref="DK503:DL503"/>
    <mergeCell ref="DV503:DW503"/>
    <mergeCell ref="DX503:DY503"/>
    <mergeCell ref="DZ503:EA503"/>
    <mergeCell ref="EB503:EC503"/>
    <mergeCell ref="ED503:EE503"/>
    <mergeCell ref="EF503:EG503"/>
    <mergeCell ref="ET503:EU503"/>
    <mergeCell ref="EV503:EW503"/>
    <mergeCell ref="EX503:EY503"/>
    <mergeCell ref="EZ503:FA503"/>
    <mergeCell ref="FB503:FC503"/>
    <mergeCell ref="FD503:FE503"/>
    <mergeCell ref="FR503:FS503"/>
    <mergeCell ref="FT503:FU503"/>
    <mergeCell ref="FV503:FW503"/>
    <mergeCell ref="FX503:FY503"/>
    <mergeCell ref="FZ503:GA503"/>
    <mergeCell ref="GB503:GC503"/>
    <mergeCell ref="FR500:FS500"/>
    <mergeCell ref="FT500:FU500"/>
    <mergeCell ref="FV500:FW500"/>
    <mergeCell ref="FX500:FY500"/>
    <mergeCell ref="FZ500:GA500"/>
    <mergeCell ref="GB500:GC500"/>
    <mergeCell ref="DV505:DW505"/>
    <mergeCell ref="DX505:DY505"/>
    <mergeCell ref="DZ505:EA505"/>
    <mergeCell ref="EB505:EC505"/>
    <mergeCell ref="ED505:EE505"/>
    <mergeCell ref="EF505:EG505"/>
    <mergeCell ref="ET505:EU505"/>
    <mergeCell ref="EV505:EW505"/>
    <mergeCell ref="EX505:EY505"/>
    <mergeCell ref="EZ505:FA505"/>
    <mergeCell ref="FB505:FC505"/>
    <mergeCell ref="GE503:GE504"/>
    <mergeCell ref="GF503:GF504"/>
    <mergeCell ref="GG503:GG504"/>
    <mergeCell ref="GH503:GH504"/>
    <mergeCell ref="HS503:HS504"/>
    <mergeCell ref="HT503:HT504"/>
    <mergeCell ref="HU503:HU504"/>
    <mergeCell ref="DA504:DB504"/>
    <mergeCell ref="DC504:DD504"/>
    <mergeCell ref="DE504:DF504"/>
    <mergeCell ref="DG504:DH504"/>
    <mergeCell ref="DI504:DJ504"/>
    <mergeCell ref="DK504:DL504"/>
    <mergeCell ref="DV504:DW504"/>
    <mergeCell ref="DX504:DY504"/>
    <mergeCell ref="DZ504:EA504"/>
    <mergeCell ref="EB504:EC504"/>
    <mergeCell ref="ED504:EE504"/>
    <mergeCell ref="EF504:EG504"/>
    <mergeCell ref="ET504:EU504"/>
    <mergeCell ref="EV504:EW504"/>
    <mergeCell ref="EX504:EY504"/>
    <mergeCell ref="EZ504:FA504"/>
    <mergeCell ref="FB504:FC504"/>
    <mergeCell ref="FD504:FE504"/>
    <mergeCell ref="FR504:FS504"/>
    <mergeCell ref="FT504:FU504"/>
    <mergeCell ref="FV504:FW504"/>
    <mergeCell ref="FX504:FY504"/>
    <mergeCell ref="FZ504:GA504"/>
    <mergeCell ref="GB504:GC504"/>
    <mergeCell ref="GE507:GE508"/>
    <mergeCell ref="GF507:GF508"/>
    <mergeCell ref="GG507:GG508"/>
    <mergeCell ref="GH507:GH508"/>
    <mergeCell ref="HS507:HS508"/>
    <mergeCell ref="HT507:HT508"/>
    <mergeCell ref="HU507:HU508"/>
    <mergeCell ref="DA508:DB508"/>
    <mergeCell ref="DC508:DD508"/>
    <mergeCell ref="DE508:DF508"/>
    <mergeCell ref="DG508:DH508"/>
    <mergeCell ref="DI508:DJ508"/>
    <mergeCell ref="DK508:DL508"/>
    <mergeCell ref="DV508:DW508"/>
    <mergeCell ref="DX508:DY508"/>
    <mergeCell ref="DZ508:EA508"/>
    <mergeCell ref="EB508:EC508"/>
    <mergeCell ref="ED508:EE508"/>
    <mergeCell ref="EF508:EG508"/>
    <mergeCell ref="ET508:EU508"/>
    <mergeCell ref="EV508:EW508"/>
    <mergeCell ref="EX508:EY508"/>
    <mergeCell ref="EZ508:FA508"/>
    <mergeCell ref="FB508:FC508"/>
    <mergeCell ref="FD508:FE508"/>
    <mergeCell ref="FR508:FS508"/>
    <mergeCell ref="FD505:FE505"/>
    <mergeCell ref="FR505:FS505"/>
    <mergeCell ref="FT505:FU505"/>
    <mergeCell ref="FV505:FW505"/>
    <mergeCell ref="FX505:FY505"/>
    <mergeCell ref="FZ505:GA505"/>
    <mergeCell ref="GB505:GC505"/>
    <mergeCell ref="GE505:GE506"/>
    <mergeCell ref="GF505:GF506"/>
    <mergeCell ref="GG505:GG506"/>
    <mergeCell ref="GH505:GH506"/>
    <mergeCell ref="HS505:HS506"/>
    <mergeCell ref="HT505:HT506"/>
    <mergeCell ref="HU505:HU506"/>
    <mergeCell ref="DA507:DB507"/>
    <mergeCell ref="DC507:DD507"/>
    <mergeCell ref="DE507:DF507"/>
    <mergeCell ref="DG507:DH507"/>
    <mergeCell ref="DI507:DJ507"/>
    <mergeCell ref="DK507:DL507"/>
    <mergeCell ref="DV507:DW507"/>
    <mergeCell ref="DX507:DY507"/>
    <mergeCell ref="DZ507:EA507"/>
    <mergeCell ref="EB507:EC507"/>
    <mergeCell ref="ED507:EE507"/>
    <mergeCell ref="EF507:EG507"/>
    <mergeCell ref="ET507:EU507"/>
    <mergeCell ref="EV507:EW507"/>
    <mergeCell ref="EX507:EY507"/>
    <mergeCell ref="EZ507:FA507"/>
    <mergeCell ref="FB507:FC507"/>
    <mergeCell ref="FD507:FE507"/>
    <mergeCell ref="DA505:DB505"/>
    <mergeCell ref="DC505:DD505"/>
    <mergeCell ref="DE505:DF505"/>
    <mergeCell ref="DG505:DH505"/>
    <mergeCell ref="DI505:DJ505"/>
    <mergeCell ref="DK505:DL505"/>
    <mergeCell ref="FT508:FU508"/>
    <mergeCell ref="FV508:FW508"/>
    <mergeCell ref="FX508:FY508"/>
    <mergeCell ref="FZ508:GA508"/>
    <mergeCell ref="GB508:GC508"/>
    <mergeCell ref="DA509:DB509"/>
    <mergeCell ref="DC509:DD509"/>
    <mergeCell ref="DE509:DF509"/>
    <mergeCell ref="DG509:DH509"/>
    <mergeCell ref="DI509:DJ509"/>
    <mergeCell ref="DK509:DL509"/>
    <mergeCell ref="DV509:DW509"/>
    <mergeCell ref="DX509:DY509"/>
    <mergeCell ref="DZ509:EA509"/>
    <mergeCell ref="EB509:EC509"/>
    <mergeCell ref="ED509:EE509"/>
    <mergeCell ref="EF509:EG509"/>
    <mergeCell ref="ET509:EU509"/>
    <mergeCell ref="EV509:EW509"/>
    <mergeCell ref="EX509:EY509"/>
    <mergeCell ref="EZ509:FA509"/>
    <mergeCell ref="FB509:FC509"/>
    <mergeCell ref="FD509:FE509"/>
    <mergeCell ref="FR509:FS509"/>
    <mergeCell ref="FT509:FU509"/>
    <mergeCell ref="FV509:FW509"/>
    <mergeCell ref="FX509:FY509"/>
    <mergeCell ref="FZ509:GA509"/>
    <mergeCell ref="GB509:GC509"/>
    <mergeCell ref="FR507:FS507"/>
    <mergeCell ref="FT507:FU507"/>
    <mergeCell ref="FV507:FW507"/>
    <mergeCell ref="FX507:FY507"/>
    <mergeCell ref="FZ507:GA507"/>
    <mergeCell ref="GB507:GC507"/>
    <mergeCell ref="GF511:GF512"/>
    <mergeCell ref="GG511:GG512"/>
    <mergeCell ref="GH511:GH512"/>
    <mergeCell ref="HS511:HS512"/>
    <mergeCell ref="HT511:HT512"/>
    <mergeCell ref="HU511:HU512"/>
    <mergeCell ref="DA512:DB512"/>
    <mergeCell ref="DC512:DD512"/>
    <mergeCell ref="DE512:DF512"/>
    <mergeCell ref="DG512:DH512"/>
    <mergeCell ref="DI512:DJ512"/>
    <mergeCell ref="DK512:DL512"/>
    <mergeCell ref="DV512:DW512"/>
    <mergeCell ref="DX512:DY512"/>
    <mergeCell ref="DZ512:EA512"/>
    <mergeCell ref="EB512:EC512"/>
    <mergeCell ref="ED512:EE512"/>
    <mergeCell ref="EF512:EG512"/>
    <mergeCell ref="ET512:EU512"/>
    <mergeCell ref="EV512:EW512"/>
    <mergeCell ref="EX512:EY512"/>
    <mergeCell ref="EZ512:FA512"/>
    <mergeCell ref="FB512:FC512"/>
    <mergeCell ref="FD512:FE512"/>
    <mergeCell ref="FR512:FS512"/>
    <mergeCell ref="FT512:FU512"/>
    <mergeCell ref="FV512:FW512"/>
    <mergeCell ref="FX512:FY512"/>
    <mergeCell ref="FZ512:GA512"/>
    <mergeCell ref="GB512:GC512"/>
    <mergeCell ref="GE509:GE510"/>
    <mergeCell ref="GF509:GF510"/>
    <mergeCell ref="GG509:GG510"/>
    <mergeCell ref="GH509:GH510"/>
    <mergeCell ref="HS509:HS510"/>
    <mergeCell ref="HT509:HT510"/>
    <mergeCell ref="HU509:HU510"/>
    <mergeCell ref="DA510:DB510"/>
    <mergeCell ref="DC510:DD510"/>
    <mergeCell ref="DE510:DF510"/>
    <mergeCell ref="DG510:DH510"/>
    <mergeCell ref="DI510:DJ510"/>
    <mergeCell ref="DK510:DL510"/>
    <mergeCell ref="DV510:DW510"/>
    <mergeCell ref="DX510:DY510"/>
    <mergeCell ref="DZ510:EA510"/>
    <mergeCell ref="EB510:EC510"/>
    <mergeCell ref="ED510:EE510"/>
    <mergeCell ref="EF510:EG510"/>
    <mergeCell ref="ET510:EU510"/>
    <mergeCell ref="EV510:EW510"/>
    <mergeCell ref="EX510:EY510"/>
    <mergeCell ref="EZ510:FA510"/>
    <mergeCell ref="FB510:FC510"/>
    <mergeCell ref="FD510:FE510"/>
    <mergeCell ref="FR510:FS510"/>
    <mergeCell ref="FT510:FU510"/>
    <mergeCell ref="FV510:FW510"/>
    <mergeCell ref="FX510:FY510"/>
    <mergeCell ref="FZ510:GA510"/>
    <mergeCell ref="GB510:GC510"/>
    <mergeCell ref="HS513:HS514"/>
    <mergeCell ref="HT513:HT514"/>
    <mergeCell ref="HU513:HU514"/>
    <mergeCell ref="DA514:DB514"/>
    <mergeCell ref="DC514:DD514"/>
    <mergeCell ref="DE514:DF514"/>
    <mergeCell ref="DG514:DH514"/>
    <mergeCell ref="DI514:DJ514"/>
    <mergeCell ref="DK514:DL514"/>
    <mergeCell ref="DV514:DW514"/>
    <mergeCell ref="DX514:DY514"/>
    <mergeCell ref="DZ514:EA514"/>
    <mergeCell ref="EB514:EC514"/>
    <mergeCell ref="ED514:EE514"/>
    <mergeCell ref="EF514:EG514"/>
    <mergeCell ref="ET514:EU514"/>
    <mergeCell ref="EV514:EW514"/>
    <mergeCell ref="EX514:EY514"/>
    <mergeCell ref="EZ514:FA514"/>
    <mergeCell ref="FB514:FC514"/>
    <mergeCell ref="FD514:FE514"/>
    <mergeCell ref="DA513:DB513"/>
    <mergeCell ref="DC513:DD513"/>
    <mergeCell ref="DE513:DF513"/>
    <mergeCell ref="DG513:DH513"/>
    <mergeCell ref="DI513:DJ513"/>
    <mergeCell ref="DK513:DL513"/>
    <mergeCell ref="DV513:DW513"/>
    <mergeCell ref="DX513:DY513"/>
    <mergeCell ref="DZ513:EA513"/>
    <mergeCell ref="EB513:EC513"/>
    <mergeCell ref="ED513:EE513"/>
    <mergeCell ref="EF513:EG513"/>
    <mergeCell ref="ET513:EU513"/>
    <mergeCell ref="EV513:EW513"/>
    <mergeCell ref="EX513:EY513"/>
    <mergeCell ref="EZ513:FA513"/>
    <mergeCell ref="FB513:FC513"/>
    <mergeCell ref="GG519:GG520"/>
    <mergeCell ref="GH519:GH520"/>
    <mergeCell ref="GI519:HR519"/>
    <mergeCell ref="GI520:HR520"/>
    <mergeCell ref="FR514:FS514"/>
    <mergeCell ref="FT514:FU514"/>
    <mergeCell ref="FV514:FW514"/>
    <mergeCell ref="FX514:FY514"/>
    <mergeCell ref="FZ514:GA514"/>
    <mergeCell ref="GB514:GC514"/>
    <mergeCell ref="DA516:DB516"/>
    <mergeCell ref="DC516:DD516"/>
    <mergeCell ref="DE516:DF516"/>
    <mergeCell ref="DG516:DH516"/>
    <mergeCell ref="DI516:DJ516"/>
    <mergeCell ref="DK516:DL516"/>
    <mergeCell ref="DA517:DB517"/>
    <mergeCell ref="DC517:DD517"/>
    <mergeCell ref="DE517:DF517"/>
    <mergeCell ref="DG517:DH517"/>
    <mergeCell ref="DI517:DJ517"/>
    <mergeCell ref="DK517:DL517"/>
    <mergeCell ref="DV517:FE517"/>
    <mergeCell ref="FD513:FE513"/>
    <mergeCell ref="FR513:FS513"/>
    <mergeCell ref="FT513:FU513"/>
    <mergeCell ref="FV513:FW513"/>
    <mergeCell ref="FX513:FY513"/>
    <mergeCell ref="FZ513:GA513"/>
    <mergeCell ref="GB513:GC513"/>
    <mergeCell ref="GE513:GE514"/>
    <mergeCell ref="GF513:GF514"/>
    <mergeCell ref="GG513:GG514"/>
    <mergeCell ref="GH513:GH514"/>
    <mergeCell ref="DV521:DW521"/>
    <mergeCell ref="DX521:DY521"/>
    <mergeCell ref="DZ521:EA521"/>
    <mergeCell ref="EB521:EC521"/>
    <mergeCell ref="ED521:EE521"/>
    <mergeCell ref="EF521:EG521"/>
    <mergeCell ref="ET521:EU521"/>
    <mergeCell ref="EV521:EW521"/>
    <mergeCell ref="EX521:EY521"/>
    <mergeCell ref="EZ521:FA521"/>
    <mergeCell ref="FB521:FC521"/>
    <mergeCell ref="HT519:HT520"/>
    <mergeCell ref="HU519:HU520"/>
    <mergeCell ref="DA520:DB520"/>
    <mergeCell ref="DC520:DD520"/>
    <mergeCell ref="DE520:DF520"/>
    <mergeCell ref="DG520:DH520"/>
    <mergeCell ref="DI520:DJ520"/>
    <mergeCell ref="DK520:DL520"/>
    <mergeCell ref="DV520:DW520"/>
    <mergeCell ref="DX520:DY520"/>
    <mergeCell ref="DZ520:EA520"/>
    <mergeCell ref="EB520:EC520"/>
    <mergeCell ref="ED520:EE520"/>
    <mergeCell ref="EF520:EG520"/>
    <mergeCell ref="ET520:EU520"/>
    <mergeCell ref="EV520:EW520"/>
    <mergeCell ref="EX520:EY520"/>
    <mergeCell ref="EZ520:FA520"/>
    <mergeCell ref="FB520:FC520"/>
    <mergeCell ref="FD520:FE520"/>
    <mergeCell ref="FR520:FS520"/>
    <mergeCell ref="FT520:FU520"/>
    <mergeCell ref="FV520:FW520"/>
    <mergeCell ref="FX520:FY520"/>
    <mergeCell ref="FZ520:GA520"/>
    <mergeCell ref="GB520:GC520"/>
    <mergeCell ref="HS519:HS520"/>
    <mergeCell ref="DA519:DB519"/>
    <mergeCell ref="DC519:DD519"/>
    <mergeCell ref="DE519:DF519"/>
    <mergeCell ref="DG519:DH519"/>
    <mergeCell ref="DI519:DJ519"/>
    <mergeCell ref="DK519:DL519"/>
    <mergeCell ref="DV519:DW519"/>
    <mergeCell ref="DX519:DY519"/>
    <mergeCell ref="DZ519:EA519"/>
    <mergeCell ref="EB519:EC519"/>
    <mergeCell ref="ED519:EE519"/>
    <mergeCell ref="EF519:EG519"/>
    <mergeCell ref="ET519:EU519"/>
    <mergeCell ref="EV519:EW519"/>
    <mergeCell ref="EX519:EY519"/>
    <mergeCell ref="EZ519:FA519"/>
    <mergeCell ref="FB519:FC519"/>
    <mergeCell ref="FD519:FE519"/>
    <mergeCell ref="FR519:FS519"/>
    <mergeCell ref="FT519:FU519"/>
    <mergeCell ref="FV519:FW519"/>
    <mergeCell ref="FX519:FY519"/>
    <mergeCell ref="FZ519:GA519"/>
    <mergeCell ref="GB519:GC519"/>
    <mergeCell ref="GE519:GE520"/>
    <mergeCell ref="GF519:GF520"/>
    <mergeCell ref="GE523:GE524"/>
    <mergeCell ref="GF523:GF524"/>
    <mergeCell ref="GG523:GG524"/>
    <mergeCell ref="GH523:GH524"/>
    <mergeCell ref="HS523:HS524"/>
    <mergeCell ref="HT523:HT524"/>
    <mergeCell ref="HU523:HU524"/>
    <mergeCell ref="DA524:DB524"/>
    <mergeCell ref="DC524:DD524"/>
    <mergeCell ref="DE524:DF524"/>
    <mergeCell ref="DG524:DH524"/>
    <mergeCell ref="DI524:DJ524"/>
    <mergeCell ref="DK524:DL524"/>
    <mergeCell ref="DV524:DW524"/>
    <mergeCell ref="DX524:DY524"/>
    <mergeCell ref="DZ524:EA524"/>
    <mergeCell ref="EB524:EC524"/>
    <mergeCell ref="ED524:EE524"/>
    <mergeCell ref="EF524:EG524"/>
    <mergeCell ref="ET524:EU524"/>
    <mergeCell ref="EV524:EW524"/>
    <mergeCell ref="EX524:EY524"/>
    <mergeCell ref="EZ524:FA524"/>
    <mergeCell ref="FB524:FC524"/>
    <mergeCell ref="FD524:FE524"/>
    <mergeCell ref="FR524:FS524"/>
    <mergeCell ref="FD521:FE521"/>
    <mergeCell ref="FR521:FS521"/>
    <mergeCell ref="FT521:FU521"/>
    <mergeCell ref="FV521:FW521"/>
    <mergeCell ref="FX521:FY521"/>
    <mergeCell ref="FZ521:GA521"/>
    <mergeCell ref="GB521:GC521"/>
    <mergeCell ref="GE521:GE522"/>
    <mergeCell ref="GF521:GF522"/>
    <mergeCell ref="GG521:GG522"/>
    <mergeCell ref="GH521:GH522"/>
    <mergeCell ref="HS521:HS522"/>
    <mergeCell ref="HT521:HT522"/>
    <mergeCell ref="HU521:HU522"/>
    <mergeCell ref="DA522:DB522"/>
    <mergeCell ref="DC522:DD522"/>
    <mergeCell ref="DE522:DF522"/>
    <mergeCell ref="DG522:DH522"/>
    <mergeCell ref="DI522:DJ522"/>
    <mergeCell ref="DK522:DL522"/>
    <mergeCell ref="DV522:DW522"/>
    <mergeCell ref="DX522:DY522"/>
    <mergeCell ref="DZ522:EA522"/>
    <mergeCell ref="EB522:EC522"/>
    <mergeCell ref="ED522:EE522"/>
    <mergeCell ref="EF522:EG522"/>
    <mergeCell ref="ET522:EU522"/>
    <mergeCell ref="EV522:EW522"/>
    <mergeCell ref="EX522:EY522"/>
    <mergeCell ref="EZ522:FA522"/>
    <mergeCell ref="FB522:FC522"/>
    <mergeCell ref="FD522:FE522"/>
    <mergeCell ref="DA521:DB521"/>
    <mergeCell ref="DC521:DD521"/>
    <mergeCell ref="DE521:DF521"/>
    <mergeCell ref="DG521:DH521"/>
    <mergeCell ref="DI521:DJ521"/>
    <mergeCell ref="DK521:DL521"/>
    <mergeCell ref="FT524:FU524"/>
    <mergeCell ref="FV524:FW524"/>
    <mergeCell ref="FX524:FY524"/>
    <mergeCell ref="FZ524:GA524"/>
    <mergeCell ref="GB524:GC524"/>
    <mergeCell ref="DA525:DB525"/>
    <mergeCell ref="DC525:DD525"/>
    <mergeCell ref="DE525:DF525"/>
    <mergeCell ref="DG525:DH525"/>
    <mergeCell ref="DI525:DJ525"/>
    <mergeCell ref="DK525:DL525"/>
    <mergeCell ref="DV525:DW525"/>
    <mergeCell ref="DX525:DY525"/>
    <mergeCell ref="DZ525:EA525"/>
    <mergeCell ref="EB525:EC525"/>
    <mergeCell ref="ED525:EE525"/>
    <mergeCell ref="EF525:EG525"/>
    <mergeCell ref="ET525:EU525"/>
    <mergeCell ref="EV525:EW525"/>
    <mergeCell ref="EX525:EY525"/>
    <mergeCell ref="EZ525:FA525"/>
    <mergeCell ref="FB525:FC525"/>
    <mergeCell ref="FD525:FE525"/>
    <mergeCell ref="FR525:FS525"/>
    <mergeCell ref="FT525:FU525"/>
    <mergeCell ref="FV525:FW525"/>
    <mergeCell ref="FX525:FY525"/>
    <mergeCell ref="FZ525:GA525"/>
    <mergeCell ref="GB525:GC525"/>
    <mergeCell ref="FR522:FS522"/>
    <mergeCell ref="FT522:FU522"/>
    <mergeCell ref="FV522:FW522"/>
    <mergeCell ref="FX522:FY522"/>
    <mergeCell ref="FZ522:GA522"/>
    <mergeCell ref="GB522:GC522"/>
    <mergeCell ref="DV527:DW527"/>
    <mergeCell ref="DX527:DY527"/>
    <mergeCell ref="DZ527:EA527"/>
    <mergeCell ref="EB527:EC527"/>
    <mergeCell ref="ED527:EE527"/>
    <mergeCell ref="EF527:EG527"/>
    <mergeCell ref="ET527:EU527"/>
    <mergeCell ref="EV527:EW527"/>
    <mergeCell ref="EX527:EY527"/>
    <mergeCell ref="EZ527:FA527"/>
    <mergeCell ref="FB527:FC527"/>
    <mergeCell ref="GE525:GE526"/>
    <mergeCell ref="GF525:GF526"/>
    <mergeCell ref="GG525:GG526"/>
    <mergeCell ref="GH525:GH526"/>
    <mergeCell ref="HS525:HS526"/>
    <mergeCell ref="HT525:HT526"/>
    <mergeCell ref="HU525:HU526"/>
    <mergeCell ref="DA526:DB526"/>
    <mergeCell ref="DC526:DD526"/>
    <mergeCell ref="DE526:DF526"/>
    <mergeCell ref="DG526:DH526"/>
    <mergeCell ref="DI526:DJ526"/>
    <mergeCell ref="DK526:DL526"/>
    <mergeCell ref="DV526:DW526"/>
    <mergeCell ref="DX526:DY526"/>
    <mergeCell ref="DZ526:EA526"/>
    <mergeCell ref="EB526:EC526"/>
    <mergeCell ref="ED526:EE526"/>
    <mergeCell ref="EF526:EG526"/>
    <mergeCell ref="ET526:EU526"/>
    <mergeCell ref="EV526:EW526"/>
    <mergeCell ref="EX526:EY526"/>
    <mergeCell ref="EZ526:FA526"/>
    <mergeCell ref="FB526:FC526"/>
    <mergeCell ref="FD526:FE526"/>
    <mergeCell ref="FR526:FS526"/>
    <mergeCell ref="FT526:FU526"/>
    <mergeCell ref="FV526:FW526"/>
    <mergeCell ref="FX526:FY526"/>
    <mergeCell ref="FZ526:GA526"/>
    <mergeCell ref="GB526:GC526"/>
    <mergeCell ref="GE529:GE530"/>
    <mergeCell ref="GF529:GF530"/>
    <mergeCell ref="GG529:GG530"/>
    <mergeCell ref="GH529:GH530"/>
    <mergeCell ref="HS529:HS530"/>
    <mergeCell ref="HT529:HT530"/>
    <mergeCell ref="HU529:HU530"/>
    <mergeCell ref="DA530:DB530"/>
    <mergeCell ref="DC530:DD530"/>
    <mergeCell ref="DE530:DF530"/>
    <mergeCell ref="DG530:DH530"/>
    <mergeCell ref="DI530:DJ530"/>
    <mergeCell ref="DK530:DL530"/>
    <mergeCell ref="DV530:DW530"/>
    <mergeCell ref="DX530:DY530"/>
    <mergeCell ref="DZ530:EA530"/>
    <mergeCell ref="EB530:EC530"/>
    <mergeCell ref="ED530:EE530"/>
    <mergeCell ref="EF530:EG530"/>
    <mergeCell ref="ET530:EU530"/>
    <mergeCell ref="EV530:EW530"/>
    <mergeCell ref="EX530:EY530"/>
    <mergeCell ref="EZ530:FA530"/>
    <mergeCell ref="FB530:FC530"/>
    <mergeCell ref="FD530:FE530"/>
    <mergeCell ref="FR530:FS530"/>
    <mergeCell ref="FD527:FE527"/>
    <mergeCell ref="FR527:FS527"/>
    <mergeCell ref="FT527:FU527"/>
    <mergeCell ref="FV527:FW527"/>
    <mergeCell ref="FX527:FY527"/>
    <mergeCell ref="FZ527:GA527"/>
    <mergeCell ref="GB527:GC527"/>
    <mergeCell ref="GE527:GE528"/>
    <mergeCell ref="GF527:GF528"/>
    <mergeCell ref="GG527:GG528"/>
    <mergeCell ref="GH527:GH528"/>
    <mergeCell ref="HS527:HS528"/>
    <mergeCell ref="HT527:HT528"/>
    <mergeCell ref="HU527:HU528"/>
    <mergeCell ref="DA529:DB529"/>
    <mergeCell ref="DC529:DD529"/>
    <mergeCell ref="DE529:DF529"/>
    <mergeCell ref="DG529:DH529"/>
    <mergeCell ref="DI529:DJ529"/>
    <mergeCell ref="DK529:DL529"/>
    <mergeCell ref="DV529:DW529"/>
    <mergeCell ref="DX529:DY529"/>
    <mergeCell ref="DZ529:EA529"/>
    <mergeCell ref="EB529:EC529"/>
    <mergeCell ref="ED529:EE529"/>
    <mergeCell ref="EF529:EG529"/>
    <mergeCell ref="ET529:EU529"/>
    <mergeCell ref="EV529:EW529"/>
    <mergeCell ref="EX529:EY529"/>
    <mergeCell ref="EZ529:FA529"/>
    <mergeCell ref="FB529:FC529"/>
    <mergeCell ref="FD529:FE529"/>
    <mergeCell ref="DA527:DB527"/>
    <mergeCell ref="DC527:DD527"/>
    <mergeCell ref="DE527:DF527"/>
    <mergeCell ref="DG527:DH527"/>
    <mergeCell ref="DI527:DJ527"/>
    <mergeCell ref="DK527:DL527"/>
    <mergeCell ref="FT530:FU530"/>
    <mergeCell ref="FV530:FW530"/>
    <mergeCell ref="FX530:FY530"/>
    <mergeCell ref="FZ530:GA530"/>
    <mergeCell ref="GB530:GC530"/>
    <mergeCell ref="DA531:DB531"/>
    <mergeCell ref="DC531:DD531"/>
    <mergeCell ref="DE531:DF531"/>
    <mergeCell ref="DG531:DH531"/>
    <mergeCell ref="DI531:DJ531"/>
    <mergeCell ref="DK531:DL531"/>
    <mergeCell ref="DV531:DW531"/>
    <mergeCell ref="DX531:DY531"/>
    <mergeCell ref="DZ531:EA531"/>
    <mergeCell ref="EB531:EC531"/>
    <mergeCell ref="ED531:EE531"/>
    <mergeCell ref="EF531:EG531"/>
    <mergeCell ref="ET531:EU531"/>
    <mergeCell ref="EV531:EW531"/>
    <mergeCell ref="EX531:EY531"/>
    <mergeCell ref="EZ531:FA531"/>
    <mergeCell ref="FB531:FC531"/>
    <mergeCell ref="FD531:FE531"/>
    <mergeCell ref="FR531:FS531"/>
    <mergeCell ref="FT531:FU531"/>
    <mergeCell ref="FV531:FW531"/>
    <mergeCell ref="FX531:FY531"/>
    <mergeCell ref="FZ531:GA531"/>
    <mergeCell ref="GB531:GC531"/>
    <mergeCell ref="FR529:FS529"/>
    <mergeCell ref="FT529:FU529"/>
    <mergeCell ref="FV529:FW529"/>
    <mergeCell ref="FX529:FY529"/>
    <mergeCell ref="FZ529:GA529"/>
    <mergeCell ref="GB529:GC529"/>
    <mergeCell ref="GE533:GE534"/>
    <mergeCell ref="GF533:GF534"/>
    <mergeCell ref="GG533:GG534"/>
    <mergeCell ref="GH533:GH534"/>
    <mergeCell ref="HS533:HS534"/>
    <mergeCell ref="HT533:HT534"/>
    <mergeCell ref="HU533:HU534"/>
    <mergeCell ref="DA534:DB534"/>
    <mergeCell ref="DC534:DD534"/>
    <mergeCell ref="DE534:DF534"/>
    <mergeCell ref="DG534:DH534"/>
    <mergeCell ref="DI534:DJ534"/>
    <mergeCell ref="DK534:DL534"/>
    <mergeCell ref="DV534:DW534"/>
    <mergeCell ref="DX534:DY534"/>
    <mergeCell ref="DZ534:EA534"/>
    <mergeCell ref="EB534:EC534"/>
    <mergeCell ref="ED534:EE534"/>
    <mergeCell ref="EF534:EG534"/>
    <mergeCell ref="ET534:EU534"/>
    <mergeCell ref="EV534:EW534"/>
    <mergeCell ref="EX534:EY534"/>
    <mergeCell ref="EZ534:FA534"/>
    <mergeCell ref="FB534:FC534"/>
    <mergeCell ref="FD534:FE534"/>
    <mergeCell ref="FR534:FS534"/>
    <mergeCell ref="FT534:FU534"/>
    <mergeCell ref="FV534:FW534"/>
    <mergeCell ref="FX534:FY534"/>
    <mergeCell ref="FZ534:GA534"/>
    <mergeCell ref="GB534:GC534"/>
    <mergeCell ref="GE531:GE532"/>
    <mergeCell ref="GF531:GF532"/>
    <mergeCell ref="GG531:GG532"/>
    <mergeCell ref="GH531:GH532"/>
    <mergeCell ref="HS531:HS532"/>
    <mergeCell ref="HT531:HT532"/>
    <mergeCell ref="HU531:HU532"/>
    <mergeCell ref="DA532:DB532"/>
    <mergeCell ref="DC532:DD532"/>
    <mergeCell ref="DE532:DF532"/>
    <mergeCell ref="DG532:DH532"/>
    <mergeCell ref="DI532:DJ532"/>
    <mergeCell ref="DK532:DL532"/>
    <mergeCell ref="DV532:DW532"/>
    <mergeCell ref="DX532:DY532"/>
    <mergeCell ref="DZ532:EA532"/>
    <mergeCell ref="EB532:EC532"/>
    <mergeCell ref="ED532:EE532"/>
    <mergeCell ref="EF532:EG532"/>
    <mergeCell ref="ET532:EU532"/>
    <mergeCell ref="EV532:EW532"/>
    <mergeCell ref="EX532:EY532"/>
    <mergeCell ref="EZ532:FA532"/>
    <mergeCell ref="FB532:FC532"/>
    <mergeCell ref="FD532:FE532"/>
    <mergeCell ref="FR532:FS532"/>
    <mergeCell ref="FT532:FU532"/>
    <mergeCell ref="FV532:FW532"/>
    <mergeCell ref="FX532:FY532"/>
    <mergeCell ref="FZ532:GA532"/>
    <mergeCell ref="GB532:GC532"/>
    <mergeCell ref="FD535:FE535"/>
    <mergeCell ref="FR535:FS535"/>
    <mergeCell ref="FT535:FU535"/>
    <mergeCell ref="FV535:FW535"/>
    <mergeCell ref="FX535:FY535"/>
    <mergeCell ref="FZ535:GA535"/>
    <mergeCell ref="GB535:GC535"/>
    <mergeCell ref="GE535:GE536"/>
    <mergeCell ref="GF535:GF536"/>
    <mergeCell ref="GG535:GG536"/>
    <mergeCell ref="GH535:GH536"/>
    <mergeCell ref="HS535:HS536"/>
    <mergeCell ref="HT535:HT536"/>
    <mergeCell ref="HU535:HU536"/>
    <mergeCell ref="DA536:DB536"/>
    <mergeCell ref="DC536:DD536"/>
    <mergeCell ref="DE536:DF536"/>
    <mergeCell ref="DG536:DH536"/>
    <mergeCell ref="DI536:DJ536"/>
    <mergeCell ref="DK536:DL536"/>
    <mergeCell ref="DV536:DW536"/>
    <mergeCell ref="DX536:DY536"/>
    <mergeCell ref="DZ536:EA536"/>
    <mergeCell ref="EB536:EC536"/>
    <mergeCell ref="ED536:EE536"/>
    <mergeCell ref="EF536:EG536"/>
    <mergeCell ref="ET536:EU536"/>
    <mergeCell ref="EV536:EW536"/>
    <mergeCell ref="EX536:EY536"/>
    <mergeCell ref="EZ536:FA536"/>
    <mergeCell ref="FB536:FC536"/>
    <mergeCell ref="FD536:FE536"/>
    <mergeCell ref="DA535:DB535"/>
    <mergeCell ref="DC535:DD535"/>
    <mergeCell ref="DE535:DF535"/>
    <mergeCell ref="DG535:DH535"/>
    <mergeCell ref="DI535:DJ535"/>
    <mergeCell ref="DK535:DL535"/>
    <mergeCell ref="DV535:DW535"/>
    <mergeCell ref="DX535:DY535"/>
    <mergeCell ref="DZ535:EA535"/>
    <mergeCell ref="EB535:EC535"/>
    <mergeCell ref="ED535:EE535"/>
    <mergeCell ref="EF535:EG535"/>
    <mergeCell ref="ET535:EU535"/>
    <mergeCell ref="EV535:EW535"/>
    <mergeCell ref="EX535:EY535"/>
    <mergeCell ref="EZ535:FA535"/>
    <mergeCell ref="FB535:FC535"/>
    <mergeCell ref="GE537:GE538"/>
    <mergeCell ref="GF537:GF538"/>
    <mergeCell ref="GG537:GG538"/>
    <mergeCell ref="GH537:GH538"/>
    <mergeCell ref="HS537:HS538"/>
    <mergeCell ref="HT537:HT538"/>
    <mergeCell ref="HU537:HU538"/>
    <mergeCell ref="DA539:DB539"/>
    <mergeCell ref="DC539:DD539"/>
    <mergeCell ref="DE539:DF539"/>
    <mergeCell ref="DG539:DH539"/>
    <mergeCell ref="DI539:DJ539"/>
    <mergeCell ref="DK539:DL539"/>
    <mergeCell ref="DV539:DW539"/>
    <mergeCell ref="DX539:DY539"/>
    <mergeCell ref="DZ539:EA539"/>
    <mergeCell ref="EB539:EC539"/>
    <mergeCell ref="ED539:EE539"/>
    <mergeCell ref="EF539:EG539"/>
    <mergeCell ref="ET539:EU539"/>
    <mergeCell ref="EV539:EW539"/>
    <mergeCell ref="EX539:EY539"/>
    <mergeCell ref="EZ539:FA539"/>
    <mergeCell ref="FB539:FC539"/>
    <mergeCell ref="FD539:FE539"/>
    <mergeCell ref="FR539:FS539"/>
    <mergeCell ref="FT539:FU539"/>
    <mergeCell ref="FV539:FW539"/>
    <mergeCell ref="FX539:FY539"/>
    <mergeCell ref="FZ539:GA539"/>
    <mergeCell ref="GB539:GC539"/>
    <mergeCell ref="GE539:GE540"/>
    <mergeCell ref="FR536:FS536"/>
    <mergeCell ref="FT536:FU536"/>
    <mergeCell ref="FV536:FW536"/>
    <mergeCell ref="FX536:FY536"/>
    <mergeCell ref="FZ536:GA536"/>
    <mergeCell ref="GB536:GC536"/>
    <mergeCell ref="DA537:DB537"/>
    <mergeCell ref="DC537:DD537"/>
    <mergeCell ref="DE537:DF537"/>
    <mergeCell ref="DG537:DH537"/>
    <mergeCell ref="DI537:DJ537"/>
    <mergeCell ref="DK537:DL537"/>
    <mergeCell ref="DV537:DW537"/>
    <mergeCell ref="DX537:DY537"/>
    <mergeCell ref="DZ537:EA537"/>
    <mergeCell ref="EB537:EC537"/>
    <mergeCell ref="ED537:EE537"/>
    <mergeCell ref="EF537:EG537"/>
    <mergeCell ref="ET537:EU537"/>
    <mergeCell ref="EV537:EW537"/>
    <mergeCell ref="EX537:EY537"/>
    <mergeCell ref="EZ537:FA537"/>
    <mergeCell ref="FB537:FC537"/>
    <mergeCell ref="FD537:FE537"/>
    <mergeCell ref="FR537:FS537"/>
    <mergeCell ref="FT537:FU537"/>
    <mergeCell ref="FV537:FW537"/>
    <mergeCell ref="FX537:FY537"/>
    <mergeCell ref="FZ537:GA537"/>
    <mergeCell ref="GB537:GC537"/>
    <mergeCell ref="DA541:DB541"/>
    <mergeCell ref="DC541:DD541"/>
    <mergeCell ref="DE541:DF541"/>
    <mergeCell ref="DG541:DH541"/>
    <mergeCell ref="DI541:DJ541"/>
    <mergeCell ref="DK541:DL541"/>
    <mergeCell ref="DV541:DW541"/>
    <mergeCell ref="DX541:DY541"/>
    <mergeCell ref="DZ541:EA541"/>
    <mergeCell ref="EB541:EC541"/>
    <mergeCell ref="ED541:EE541"/>
    <mergeCell ref="EF541:EG541"/>
    <mergeCell ref="ET541:EU541"/>
    <mergeCell ref="EV541:EW541"/>
    <mergeCell ref="EX541:EY541"/>
    <mergeCell ref="EZ541:FA541"/>
    <mergeCell ref="FB541:FC541"/>
    <mergeCell ref="GF539:GF540"/>
    <mergeCell ref="GG539:GG540"/>
    <mergeCell ref="GH539:GH540"/>
    <mergeCell ref="HS539:HS540"/>
    <mergeCell ref="HT539:HT540"/>
    <mergeCell ref="HU539:HU540"/>
    <mergeCell ref="DA540:DB540"/>
    <mergeCell ref="DC540:DD540"/>
    <mergeCell ref="DE540:DF540"/>
    <mergeCell ref="DG540:DH540"/>
    <mergeCell ref="DI540:DJ540"/>
    <mergeCell ref="DK540:DL540"/>
    <mergeCell ref="DV540:DW540"/>
    <mergeCell ref="DX540:DY540"/>
    <mergeCell ref="DZ540:EA540"/>
    <mergeCell ref="EB540:EC540"/>
    <mergeCell ref="ED540:EE540"/>
    <mergeCell ref="EF540:EG540"/>
    <mergeCell ref="ET540:EU540"/>
    <mergeCell ref="EV540:EW540"/>
    <mergeCell ref="EX540:EY540"/>
    <mergeCell ref="EZ540:FA540"/>
    <mergeCell ref="FB540:FC540"/>
    <mergeCell ref="FD540:FE540"/>
    <mergeCell ref="FR540:FS540"/>
    <mergeCell ref="FT540:FU540"/>
    <mergeCell ref="FV540:FW540"/>
    <mergeCell ref="FX540:FY540"/>
    <mergeCell ref="FZ540:GA540"/>
    <mergeCell ref="GB540:GC540"/>
    <mergeCell ref="FR542:FS542"/>
    <mergeCell ref="FT542:FU542"/>
    <mergeCell ref="FV542:FW542"/>
    <mergeCell ref="FX542:FY542"/>
    <mergeCell ref="FZ542:GA542"/>
    <mergeCell ref="GB542:GC542"/>
    <mergeCell ref="GE543:GE544"/>
    <mergeCell ref="GF543:GF544"/>
    <mergeCell ref="GG543:GG544"/>
    <mergeCell ref="GH543:GH544"/>
    <mergeCell ref="HS543:HS544"/>
    <mergeCell ref="HT543:HT544"/>
    <mergeCell ref="HU543:HU544"/>
    <mergeCell ref="DA544:DB544"/>
    <mergeCell ref="DC544:DD544"/>
    <mergeCell ref="DE544:DF544"/>
    <mergeCell ref="DG544:DH544"/>
    <mergeCell ref="DI544:DJ544"/>
    <mergeCell ref="DK544:DL544"/>
    <mergeCell ref="DV544:DW544"/>
    <mergeCell ref="DX544:DY544"/>
    <mergeCell ref="DZ544:EA544"/>
    <mergeCell ref="EB544:EC544"/>
    <mergeCell ref="ED544:EE544"/>
    <mergeCell ref="EF544:EG544"/>
    <mergeCell ref="ET544:EU544"/>
    <mergeCell ref="EV544:EW544"/>
    <mergeCell ref="EX544:EY544"/>
    <mergeCell ref="EZ544:FA544"/>
    <mergeCell ref="FB544:FC544"/>
    <mergeCell ref="FD544:FE544"/>
    <mergeCell ref="FR544:FS544"/>
    <mergeCell ref="FD541:FE541"/>
    <mergeCell ref="FR541:FS541"/>
    <mergeCell ref="FT541:FU541"/>
    <mergeCell ref="FV541:FW541"/>
    <mergeCell ref="FX541:FY541"/>
    <mergeCell ref="FZ541:GA541"/>
    <mergeCell ref="GB541:GC541"/>
    <mergeCell ref="GE541:GE542"/>
    <mergeCell ref="GF541:GF542"/>
    <mergeCell ref="GG541:GG542"/>
    <mergeCell ref="GH541:GH542"/>
    <mergeCell ref="HS541:HS542"/>
    <mergeCell ref="HT541:HT542"/>
    <mergeCell ref="HU541:HU542"/>
    <mergeCell ref="DA542:DB542"/>
    <mergeCell ref="DC542:DD542"/>
    <mergeCell ref="DE542:DF542"/>
    <mergeCell ref="DG542:DH542"/>
    <mergeCell ref="DI542:DJ542"/>
    <mergeCell ref="DK542:DL542"/>
    <mergeCell ref="DV542:DW542"/>
    <mergeCell ref="DX542:DY542"/>
    <mergeCell ref="DZ542:EA542"/>
    <mergeCell ref="EB542:EC542"/>
    <mergeCell ref="ED542:EE542"/>
    <mergeCell ref="EF542:EG542"/>
    <mergeCell ref="ET542:EU542"/>
    <mergeCell ref="EV542:EW542"/>
    <mergeCell ref="EX542:EY542"/>
    <mergeCell ref="EZ542:FA542"/>
    <mergeCell ref="FB542:FC542"/>
    <mergeCell ref="FD542:FE542"/>
    <mergeCell ref="GE545:GE546"/>
    <mergeCell ref="GF545:GF546"/>
    <mergeCell ref="GG545:GG546"/>
    <mergeCell ref="GH545:GH546"/>
    <mergeCell ref="HS545:HS546"/>
    <mergeCell ref="HT545:HT546"/>
    <mergeCell ref="HU545:HU546"/>
    <mergeCell ref="DA546:DB546"/>
    <mergeCell ref="DC546:DD546"/>
    <mergeCell ref="DE546:DF546"/>
    <mergeCell ref="DG546:DH546"/>
    <mergeCell ref="DI546:DJ546"/>
    <mergeCell ref="DK546:DL546"/>
    <mergeCell ref="DV546:DW546"/>
    <mergeCell ref="DX546:DY546"/>
    <mergeCell ref="DZ546:EA546"/>
    <mergeCell ref="EB546:EC546"/>
    <mergeCell ref="ED546:EE546"/>
    <mergeCell ref="EF546:EG546"/>
    <mergeCell ref="ET546:EU546"/>
    <mergeCell ref="EV546:EW546"/>
    <mergeCell ref="EX546:EY546"/>
    <mergeCell ref="EZ546:FA546"/>
    <mergeCell ref="FB546:FC546"/>
    <mergeCell ref="FD546:FE546"/>
    <mergeCell ref="FR546:FS546"/>
    <mergeCell ref="FT546:FU546"/>
    <mergeCell ref="FV546:FW546"/>
    <mergeCell ref="FX546:FY546"/>
    <mergeCell ref="FZ546:GA546"/>
    <mergeCell ref="GB546:GC546"/>
    <mergeCell ref="FT544:FU544"/>
    <mergeCell ref="FV544:FW544"/>
    <mergeCell ref="FX544:FY544"/>
    <mergeCell ref="FZ544:GA544"/>
    <mergeCell ref="GB544:GC544"/>
    <mergeCell ref="DA545:DB545"/>
    <mergeCell ref="DC545:DD545"/>
    <mergeCell ref="DE545:DF545"/>
    <mergeCell ref="DG545:DH545"/>
    <mergeCell ref="DI545:DJ545"/>
    <mergeCell ref="DK545:DL545"/>
    <mergeCell ref="DV545:DW545"/>
    <mergeCell ref="DX545:DY545"/>
    <mergeCell ref="DZ545:EA545"/>
    <mergeCell ref="EB545:EC545"/>
    <mergeCell ref="ED545:EE545"/>
    <mergeCell ref="EF545:EG545"/>
    <mergeCell ref="ET545:EU545"/>
    <mergeCell ref="EV545:EW545"/>
    <mergeCell ref="EX545:EY545"/>
    <mergeCell ref="EZ545:FA545"/>
    <mergeCell ref="FB545:FC545"/>
    <mergeCell ref="FD545:FE545"/>
    <mergeCell ref="FR545:FS545"/>
    <mergeCell ref="FT545:FU545"/>
    <mergeCell ref="FV545:FW545"/>
    <mergeCell ref="FX545:FY545"/>
    <mergeCell ref="FZ545:GA545"/>
    <mergeCell ref="GB545:GC545"/>
    <mergeCell ref="DS545:DS546"/>
    <mergeCell ref="DA549:DB549"/>
    <mergeCell ref="DC549:DD549"/>
    <mergeCell ref="DE549:DF549"/>
    <mergeCell ref="DG549:DH549"/>
    <mergeCell ref="DI549:DJ549"/>
    <mergeCell ref="DK549:DL549"/>
    <mergeCell ref="DV549:FE549"/>
    <mergeCell ref="GI549:HR549"/>
    <mergeCell ref="DA551:DB551"/>
    <mergeCell ref="DC551:DD551"/>
    <mergeCell ref="DE551:DF551"/>
    <mergeCell ref="DG551:DH551"/>
    <mergeCell ref="DI551:DJ551"/>
    <mergeCell ref="DK551:DL551"/>
    <mergeCell ref="DV551:DW551"/>
    <mergeCell ref="DX551:DY551"/>
    <mergeCell ref="DZ551:EA551"/>
    <mergeCell ref="EB551:EC551"/>
    <mergeCell ref="ED551:EE551"/>
    <mergeCell ref="EF551:EG551"/>
    <mergeCell ref="ET551:EU551"/>
    <mergeCell ref="EV551:EW551"/>
    <mergeCell ref="EX551:EY551"/>
    <mergeCell ref="EZ551:FA551"/>
    <mergeCell ref="FB551:FC551"/>
    <mergeCell ref="FD551:FE551"/>
    <mergeCell ref="FR551:FS551"/>
    <mergeCell ref="FT551:FU551"/>
    <mergeCell ref="FV551:FW551"/>
    <mergeCell ref="FX551:FY551"/>
    <mergeCell ref="FZ551:GA551"/>
    <mergeCell ref="GB551:GC551"/>
    <mergeCell ref="GI551:HR551"/>
    <mergeCell ref="HS551:HS552"/>
    <mergeCell ref="HT551:HT552"/>
    <mergeCell ref="GE555:GE556"/>
    <mergeCell ref="GF555:GF556"/>
    <mergeCell ref="GG555:GG556"/>
    <mergeCell ref="GH555:GH556"/>
    <mergeCell ref="HS555:HS556"/>
    <mergeCell ref="HT555:HT556"/>
    <mergeCell ref="HU551:HU552"/>
    <mergeCell ref="DA552:DB552"/>
    <mergeCell ref="DC552:DD552"/>
    <mergeCell ref="DE552:DF552"/>
    <mergeCell ref="DG552:DH552"/>
    <mergeCell ref="DI552:DJ552"/>
    <mergeCell ref="DK552:DL552"/>
    <mergeCell ref="DV552:DW552"/>
    <mergeCell ref="DX552:DY552"/>
    <mergeCell ref="DZ552:EA552"/>
    <mergeCell ref="EB552:EC552"/>
    <mergeCell ref="ED552:EE552"/>
    <mergeCell ref="EF552:EG552"/>
    <mergeCell ref="ET552:EU552"/>
    <mergeCell ref="EV552:EW552"/>
    <mergeCell ref="EX552:EY552"/>
    <mergeCell ref="EZ552:FA552"/>
    <mergeCell ref="FB552:FC552"/>
    <mergeCell ref="FD552:FE552"/>
    <mergeCell ref="FR552:FS552"/>
    <mergeCell ref="FT552:FU552"/>
    <mergeCell ref="FV552:FW552"/>
    <mergeCell ref="FX552:FY552"/>
    <mergeCell ref="FZ552:GA552"/>
    <mergeCell ref="GE551:GE552"/>
    <mergeCell ref="GF551:GF552"/>
    <mergeCell ref="GG551:GG552"/>
    <mergeCell ref="GH551:GH552"/>
    <mergeCell ref="GB552:GC552"/>
    <mergeCell ref="GI552:HR552"/>
    <mergeCell ref="HU555:HU556"/>
    <mergeCell ref="DA556:DB556"/>
    <mergeCell ref="DC556:DD556"/>
    <mergeCell ref="DE556:DF556"/>
    <mergeCell ref="DG556:DH556"/>
    <mergeCell ref="DI556:DJ556"/>
    <mergeCell ref="DK556:DL556"/>
    <mergeCell ref="DV556:DW556"/>
    <mergeCell ref="DX556:DY556"/>
    <mergeCell ref="DZ556:EA556"/>
    <mergeCell ref="EB556:EC556"/>
    <mergeCell ref="ED556:EE556"/>
    <mergeCell ref="EF556:EG556"/>
    <mergeCell ref="ET556:EU556"/>
    <mergeCell ref="EV556:EW556"/>
    <mergeCell ref="EX556:EY556"/>
    <mergeCell ref="EZ556:FA556"/>
    <mergeCell ref="FB556:FC556"/>
    <mergeCell ref="FD556:FE556"/>
    <mergeCell ref="FR556:FS556"/>
    <mergeCell ref="FT556:FU556"/>
    <mergeCell ref="FV556:FW556"/>
    <mergeCell ref="FX556:FY556"/>
    <mergeCell ref="FZ556:GA556"/>
    <mergeCell ref="GB556:GC556"/>
    <mergeCell ref="GE553:GE554"/>
    <mergeCell ref="GF553:GF554"/>
    <mergeCell ref="GG553:GG554"/>
    <mergeCell ref="GH553:GH554"/>
    <mergeCell ref="HS553:HS554"/>
    <mergeCell ref="HT553:HT554"/>
    <mergeCell ref="HU553:HU554"/>
    <mergeCell ref="DA554:DB554"/>
    <mergeCell ref="DC554:DD554"/>
    <mergeCell ref="DE554:DF554"/>
    <mergeCell ref="DG554:DH554"/>
    <mergeCell ref="DI554:DJ554"/>
    <mergeCell ref="DK554:DL554"/>
    <mergeCell ref="DV554:DW554"/>
    <mergeCell ref="DX554:DY554"/>
    <mergeCell ref="DZ554:EA554"/>
    <mergeCell ref="EB554:EC554"/>
    <mergeCell ref="ED554:EE554"/>
    <mergeCell ref="EF554:EG554"/>
    <mergeCell ref="ET554:EU554"/>
    <mergeCell ref="EV554:EW554"/>
    <mergeCell ref="EX554:EY554"/>
    <mergeCell ref="EZ554:FA554"/>
    <mergeCell ref="FB554:FC554"/>
    <mergeCell ref="FD554:FE554"/>
    <mergeCell ref="FR554:FS554"/>
    <mergeCell ref="FT554:FU554"/>
    <mergeCell ref="FV554:FW554"/>
    <mergeCell ref="FX554:FY554"/>
    <mergeCell ref="FZ554:GA554"/>
    <mergeCell ref="GB554:GC554"/>
    <mergeCell ref="DA553:DB553"/>
    <mergeCell ref="DC553:DD553"/>
    <mergeCell ref="DE553:DF553"/>
    <mergeCell ref="DG553:DH553"/>
    <mergeCell ref="DI553:DJ553"/>
    <mergeCell ref="DK553:DL553"/>
    <mergeCell ref="DV553:DW553"/>
    <mergeCell ref="DX553:DY553"/>
    <mergeCell ref="DZ553:EA553"/>
    <mergeCell ref="EB553:EC553"/>
    <mergeCell ref="ED553:EE553"/>
    <mergeCell ref="EF553:EG553"/>
    <mergeCell ref="ET553:EU553"/>
    <mergeCell ref="EV553:EW553"/>
    <mergeCell ref="EX553:EY553"/>
    <mergeCell ref="EZ553:FA553"/>
    <mergeCell ref="FB553:FC553"/>
    <mergeCell ref="FD553:FE553"/>
    <mergeCell ref="FR553:FS553"/>
    <mergeCell ref="FT553:FU553"/>
    <mergeCell ref="FV553:FW553"/>
    <mergeCell ref="FX553:FY553"/>
    <mergeCell ref="FZ553:GA553"/>
    <mergeCell ref="GB553:GC553"/>
    <mergeCell ref="DS553:DS554"/>
    <mergeCell ref="FD557:FE557"/>
    <mergeCell ref="FR557:FS557"/>
    <mergeCell ref="FT557:FU557"/>
    <mergeCell ref="FV557:FW557"/>
    <mergeCell ref="FX557:FY557"/>
    <mergeCell ref="FZ557:GA557"/>
    <mergeCell ref="GB557:GC557"/>
    <mergeCell ref="GE557:GE558"/>
    <mergeCell ref="GF557:GF558"/>
    <mergeCell ref="GG557:GG558"/>
    <mergeCell ref="GH557:GH558"/>
    <mergeCell ref="HS557:HS558"/>
    <mergeCell ref="HT557:HT558"/>
    <mergeCell ref="HU557:HU558"/>
    <mergeCell ref="DA558:DB558"/>
    <mergeCell ref="DC558:DD558"/>
    <mergeCell ref="DE558:DF558"/>
    <mergeCell ref="DG558:DH558"/>
    <mergeCell ref="DI558:DJ558"/>
    <mergeCell ref="DK558:DL558"/>
    <mergeCell ref="DV558:DW558"/>
    <mergeCell ref="DX558:DY558"/>
    <mergeCell ref="DZ558:EA558"/>
    <mergeCell ref="EB558:EC558"/>
    <mergeCell ref="ED558:EE558"/>
    <mergeCell ref="EF558:EG558"/>
    <mergeCell ref="ET558:EU558"/>
    <mergeCell ref="EV558:EW558"/>
    <mergeCell ref="EX558:EY558"/>
    <mergeCell ref="EZ558:FA558"/>
    <mergeCell ref="FB558:FC558"/>
    <mergeCell ref="FD558:FE558"/>
    <mergeCell ref="DA557:DB557"/>
    <mergeCell ref="DC557:DD557"/>
    <mergeCell ref="DE557:DF557"/>
    <mergeCell ref="DG557:DH557"/>
    <mergeCell ref="DI557:DJ557"/>
    <mergeCell ref="DK557:DL557"/>
    <mergeCell ref="DV557:DW557"/>
    <mergeCell ref="DX557:DY557"/>
    <mergeCell ref="DZ557:EA557"/>
    <mergeCell ref="EB557:EC557"/>
    <mergeCell ref="ED557:EE557"/>
    <mergeCell ref="EF557:EG557"/>
    <mergeCell ref="ET557:EU557"/>
    <mergeCell ref="EV557:EW557"/>
    <mergeCell ref="EX557:EY557"/>
    <mergeCell ref="EZ557:FA557"/>
    <mergeCell ref="FB557:FC557"/>
    <mergeCell ref="GE559:GE560"/>
    <mergeCell ref="GF559:GF560"/>
    <mergeCell ref="GG559:GG560"/>
    <mergeCell ref="GH559:GH560"/>
    <mergeCell ref="HS559:HS560"/>
    <mergeCell ref="HT559:HT560"/>
    <mergeCell ref="HU559:HU560"/>
    <mergeCell ref="DA561:DB561"/>
    <mergeCell ref="DC561:DD561"/>
    <mergeCell ref="DE561:DF561"/>
    <mergeCell ref="DG561:DH561"/>
    <mergeCell ref="DI561:DJ561"/>
    <mergeCell ref="DK561:DL561"/>
    <mergeCell ref="DV561:DW561"/>
    <mergeCell ref="DX561:DY561"/>
    <mergeCell ref="DZ561:EA561"/>
    <mergeCell ref="EB561:EC561"/>
    <mergeCell ref="ED561:EE561"/>
    <mergeCell ref="EF561:EG561"/>
    <mergeCell ref="ET561:EU561"/>
    <mergeCell ref="EV561:EW561"/>
    <mergeCell ref="EX561:EY561"/>
    <mergeCell ref="EZ561:FA561"/>
    <mergeCell ref="FB561:FC561"/>
    <mergeCell ref="FD561:FE561"/>
    <mergeCell ref="FR561:FS561"/>
    <mergeCell ref="FT561:FU561"/>
    <mergeCell ref="FV561:FW561"/>
    <mergeCell ref="FX561:FY561"/>
    <mergeCell ref="FZ561:GA561"/>
    <mergeCell ref="GB561:GC561"/>
    <mergeCell ref="GE561:GE562"/>
    <mergeCell ref="FR558:FS558"/>
    <mergeCell ref="FT558:FU558"/>
    <mergeCell ref="FV558:FW558"/>
    <mergeCell ref="FX558:FY558"/>
    <mergeCell ref="FZ558:GA558"/>
    <mergeCell ref="GB558:GC558"/>
    <mergeCell ref="DA559:DB559"/>
    <mergeCell ref="DC559:DD559"/>
    <mergeCell ref="DE559:DF559"/>
    <mergeCell ref="DG559:DH559"/>
    <mergeCell ref="DI559:DJ559"/>
    <mergeCell ref="DK559:DL559"/>
    <mergeCell ref="DV559:DW559"/>
    <mergeCell ref="DX559:DY559"/>
    <mergeCell ref="DZ559:EA559"/>
    <mergeCell ref="EB559:EC559"/>
    <mergeCell ref="ED559:EE559"/>
    <mergeCell ref="EF559:EG559"/>
    <mergeCell ref="ET559:EU559"/>
    <mergeCell ref="EV559:EW559"/>
    <mergeCell ref="EX559:EY559"/>
    <mergeCell ref="EZ559:FA559"/>
    <mergeCell ref="FB559:FC559"/>
    <mergeCell ref="FD559:FE559"/>
    <mergeCell ref="FR559:FS559"/>
    <mergeCell ref="FT559:FU559"/>
    <mergeCell ref="FV559:FW559"/>
    <mergeCell ref="FX559:FY559"/>
    <mergeCell ref="FZ559:GA559"/>
    <mergeCell ref="GB559:GC559"/>
    <mergeCell ref="DV563:DW563"/>
    <mergeCell ref="DX563:DY563"/>
    <mergeCell ref="DZ563:EA563"/>
    <mergeCell ref="EB563:EC563"/>
    <mergeCell ref="ED563:EE563"/>
    <mergeCell ref="EF563:EG563"/>
    <mergeCell ref="ET563:EU563"/>
    <mergeCell ref="EV563:EW563"/>
    <mergeCell ref="EX563:EY563"/>
    <mergeCell ref="EZ563:FA563"/>
    <mergeCell ref="FB563:FC563"/>
    <mergeCell ref="GF561:GF562"/>
    <mergeCell ref="GG561:GG562"/>
    <mergeCell ref="GH561:GH562"/>
    <mergeCell ref="HS561:HS562"/>
    <mergeCell ref="HT561:HT562"/>
    <mergeCell ref="HU561:HU562"/>
    <mergeCell ref="DA562:DB562"/>
    <mergeCell ref="DC562:DD562"/>
    <mergeCell ref="DE562:DF562"/>
    <mergeCell ref="DG562:DH562"/>
    <mergeCell ref="DI562:DJ562"/>
    <mergeCell ref="DK562:DL562"/>
    <mergeCell ref="DV562:DW562"/>
    <mergeCell ref="DX562:DY562"/>
    <mergeCell ref="DZ562:EA562"/>
    <mergeCell ref="EB562:EC562"/>
    <mergeCell ref="ED562:EE562"/>
    <mergeCell ref="EF562:EG562"/>
    <mergeCell ref="ET562:EU562"/>
    <mergeCell ref="EV562:EW562"/>
    <mergeCell ref="EX562:EY562"/>
    <mergeCell ref="EZ562:FA562"/>
    <mergeCell ref="FB562:FC562"/>
    <mergeCell ref="FD562:FE562"/>
    <mergeCell ref="FR562:FS562"/>
    <mergeCell ref="FT562:FU562"/>
    <mergeCell ref="FV562:FW562"/>
    <mergeCell ref="FX562:FY562"/>
    <mergeCell ref="FZ562:GA562"/>
    <mergeCell ref="GB562:GC562"/>
    <mergeCell ref="GE565:GE566"/>
    <mergeCell ref="GF565:GF566"/>
    <mergeCell ref="GG565:GG566"/>
    <mergeCell ref="GH565:GH566"/>
    <mergeCell ref="HS565:HS566"/>
    <mergeCell ref="HT565:HT566"/>
    <mergeCell ref="HU565:HU566"/>
    <mergeCell ref="DA566:DB566"/>
    <mergeCell ref="DC566:DD566"/>
    <mergeCell ref="DE566:DF566"/>
    <mergeCell ref="DG566:DH566"/>
    <mergeCell ref="DI566:DJ566"/>
    <mergeCell ref="DK566:DL566"/>
    <mergeCell ref="DV566:DW566"/>
    <mergeCell ref="DX566:DY566"/>
    <mergeCell ref="DZ566:EA566"/>
    <mergeCell ref="EB566:EC566"/>
    <mergeCell ref="ED566:EE566"/>
    <mergeCell ref="EF566:EG566"/>
    <mergeCell ref="ET566:EU566"/>
    <mergeCell ref="EV566:EW566"/>
    <mergeCell ref="EX566:EY566"/>
    <mergeCell ref="EZ566:FA566"/>
    <mergeCell ref="FB566:FC566"/>
    <mergeCell ref="FD566:FE566"/>
    <mergeCell ref="FR566:FS566"/>
    <mergeCell ref="FD563:FE563"/>
    <mergeCell ref="FR563:FS563"/>
    <mergeCell ref="FT563:FU563"/>
    <mergeCell ref="FV563:FW563"/>
    <mergeCell ref="FX563:FY563"/>
    <mergeCell ref="FZ563:GA563"/>
    <mergeCell ref="GB563:GC563"/>
    <mergeCell ref="GE563:GE564"/>
    <mergeCell ref="GF563:GF564"/>
    <mergeCell ref="GG563:GG564"/>
    <mergeCell ref="GH563:GH564"/>
    <mergeCell ref="HS563:HS564"/>
    <mergeCell ref="HT563:HT564"/>
    <mergeCell ref="HU563:HU564"/>
    <mergeCell ref="DA564:DB564"/>
    <mergeCell ref="DC564:DD564"/>
    <mergeCell ref="DE564:DF564"/>
    <mergeCell ref="DG564:DH564"/>
    <mergeCell ref="DI564:DJ564"/>
    <mergeCell ref="DK564:DL564"/>
    <mergeCell ref="DV564:DW564"/>
    <mergeCell ref="DX564:DY564"/>
    <mergeCell ref="DZ564:EA564"/>
    <mergeCell ref="EB564:EC564"/>
    <mergeCell ref="ED564:EE564"/>
    <mergeCell ref="EF564:EG564"/>
    <mergeCell ref="ET564:EU564"/>
    <mergeCell ref="EV564:EW564"/>
    <mergeCell ref="EX564:EY564"/>
    <mergeCell ref="EZ564:FA564"/>
    <mergeCell ref="FB564:FC564"/>
    <mergeCell ref="FD564:FE564"/>
    <mergeCell ref="DA563:DB563"/>
    <mergeCell ref="DC563:DD563"/>
    <mergeCell ref="DE563:DF563"/>
    <mergeCell ref="DG563:DH563"/>
    <mergeCell ref="DI563:DJ563"/>
    <mergeCell ref="DK563:DL563"/>
    <mergeCell ref="FT566:FU566"/>
    <mergeCell ref="FV566:FW566"/>
    <mergeCell ref="FX566:FY566"/>
    <mergeCell ref="FZ566:GA566"/>
    <mergeCell ref="GB566:GC566"/>
    <mergeCell ref="DA567:DB567"/>
    <mergeCell ref="DC567:DD567"/>
    <mergeCell ref="DE567:DF567"/>
    <mergeCell ref="DG567:DH567"/>
    <mergeCell ref="DI567:DJ567"/>
    <mergeCell ref="DK567:DL567"/>
    <mergeCell ref="DV567:DW567"/>
    <mergeCell ref="DX567:DY567"/>
    <mergeCell ref="DZ567:EA567"/>
    <mergeCell ref="EB567:EC567"/>
    <mergeCell ref="ED567:EE567"/>
    <mergeCell ref="EF567:EG567"/>
    <mergeCell ref="ET567:EU567"/>
    <mergeCell ref="EV567:EW567"/>
    <mergeCell ref="EX567:EY567"/>
    <mergeCell ref="EZ567:FA567"/>
    <mergeCell ref="FB567:FC567"/>
    <mergeCell ref="FD567:FE567"/>
    <mergeCell ref="FR567:FS567"/>
    <mergeCell ref="FT567:FU567"/>
    <mergeCell ref="FV567:FW567"/>
    <mergeCell ref="FX567:FY567"/>
    <mergeCell ref="FZ567:GA567"/>
    <mergeCell ref="GB567:GC567"/>
    <mergeCell ref="FR564:FS564"/>
    <mergeCell ref="FT564:FU564"/>
    <mergeCell ref="FV564:FW564"/>
    <mergeCell ref="FX564:FY564"/>
    <mergeCell ref="FZ564:GA564"/>
    <mergeCell ref="GB564:GC564"/>
    <mergeCell ref="DV569:DW569"/>
    <mergeCell ref="DX569:DY569"/>
    <mergeCell ref="DZ569:EA569"/>
    <mergeCell ref="EB569:EC569"/>
    <mergeCell ref="ED569:EE569"/>
    <mergeCell ref="EF569:EG569"/>
    <mergeCell ref="ET569:EU569"/>
    <mergeCell ref="EV569:EW569"/>
    <mergeCell ref="EX569:EY569"/>
    <mergeCell ref="EZ569:FA569"/>
    <mergeCell ref="FB569:FC569"/>
    <mergeCell ref="GE567:GE568"/>
    <mergeCell ref="GF567:GF568"/>
    <mergeCell ref="GG567:GG568"/>
    <mergeCell ref="GH567:GH568"/>
    <mergeCell ref="HS567:HS568"/>
    <mergeCell ref="HT567:HT568"/>
    <mergeCell ref="HU567:HU568"/>
    <mergeCell ref="DA568:DB568"/>
    <mergeCell ref="DC568:DD568"/>
    <mergeCell ref="DE568:DF568"/>
    <mergeCell ref="DG568:DH568"/>
    <mergeCell ref="DI568:DJ568"/>
    <mergeCell ref="DK568:DL568"/>
    <mergeCell ref="DV568:DW568"/>
    <mergeCell ref="DX568:DY568"/>
    <mergeCell ref="DZ568:EA568"/>
    <mergeCell ref="EB568:EC568"/>
    <mergeCell ref="ED568:EE568"/>
    <mergeCell ref="EF568:EG568"/>
    <mergeCell ref="ET568:EU568"/>
    <mergeCell ref="EV568:EW568"/>
    <mergeCell ref="EX568:EY568"/>
    <mergeCell ref="EZ568:FA568"/>
    <mergeCell ref="FB568:FC568"/>
    <mergeCell ref="FD568:FE568"/>
    <mergeCell ref="FR568:FS568"/>
    <mergeCell ref="FT568:FU568"/>
    <mergeCell ref="FV568:FW568"/>
    <mergeCell ref="FX568:FY568"/>
    <mergeCell ref="FZ568:GA568"/>
    <mergeCell ref="GB568:GC568"/>
    <mergeCell ref="DS569:DS570"/>
    <mergeCell ref="GE571:GE572"/>
    <mergeCell ref="GF571:GF572"/>
    <mergeCell ref="GG571:GG572"/>
    <mergeCell ref="GH571:GH572"/>
    <mergeCell ref="HS571:HS572"/>
    <mergeCell ref="HT571:HT572"/>
    <mergeCell ref="HU571:HU572"/>
    <mergeCell ref="DA572:DB572"/>
    <mergeCell ref="DC572:DD572"/>
    <mergeCell ref="DE572:DF572"/>
    <mergeCell ref="DG572:DH572"/>
    <mergeCell ref="DI572:DJ572"/>
    <mergeCell ref="DK572:DL572"/>
    <mergeCell ref="DV572:DW572"/>
    <mergeCell ref="DX572:DY572"/>
    <mergeCell ref="DZ572:EA572"/>
    <mergeCell ref="EB572:EC572"/>
    <mergeCell ref="ED572:EE572"/>
    <mergeCell ref="EF572:EG572"/>
    <mergeCell ref="ET572:EU572"/>
    <mergeCell ref="EV572:EW572"/>
    <mergeCell ref="EX572:EY572"/>
    <mergeCell ref="EZ572:FA572"/>
    <mergeCell ref="FB572:FC572"/>
    <mergeCell ref="FD572:FE572"/>
    <mergeCell ref="FR572:FS572"/>
    <mergeCell ref="FD569:FE569"/>
    <mergeCell ref="FR569:FS569"/>
    <mergeCell ref="FT569:FU569"/>
    <mergeCell ref="FV569:FW569"/>
    <mergeCell ref="FX569:FY569"/>
    <mergeCell ref="FZ569:GA569"/>
    <mergeCell ref="GB569:GC569"/>
    <mergeCell ref="GE569:GE570"/>
    <mergeCell ref="GF569:GF570"/>
    <mergeCell ref="GG569:GG570"/>
    <mergeCell ref="GH569:GH570"/>
    <mergeCell ref="HS569:HS570"/>
    <mergeCell ref="HT569:HT570"/>
    <mergeCell ref="HU569:HU570"/>
    <mergeCell ref="DA571:DB571"/>
    <mergeCell ref="DC571:DD571"/>
    <mergeCell ref="DE571:DF571"/>
    <mergeCell ref="DG571:DH571"/>
    <mergeCell ref="DI571:DJ571"/>
    <mergeCell ref="DK571:DL571"/>
    <mergeCell ref="DV571:DW571"/>
    <mergeCell ref="DX571:DY571"/>
    <mergeCell ref="DZ571:EA571"/>
    <mergeCell ref="EB571:EC571"/>
    <mergeCell ref="ED571:EE571"/>
    <mergeCell ref="EF571:EG571"/>
    <mergeCell ref="ET571:EU571"/>
    <mergeCell ref="EV571:EW571"/>
    <mergeCell ref="EX571:EY571"/>
    <mergeCell ref="EZ571:FA571"/>
    <mergeCell ref="FB571:FC571"/>
    <mergeCell ref="FD571:FE571"/>
    <mergeCell ref="DA569:DB569"/>
    <mergeCell ref="DC569:DD569"/>
    <mergeCell ref="DE569:DF569"/>
    <mergeCell ref="DG569:DH569"/>
    <mergeCell ref="DI569:DJ569"/>
    <mergeCell ref="DK569:DL569"/>
    <mergeCell ref="FT572:FU572"/>
    <mergeCell ref="FV572:FW572"/>
    <mergeCell ref="FX572:FY572"/>
    <mergeCell ref="FZ572:GA572"/>
    <mergeCell ref="GB572:GC572"/>
    <mergeCell ref="DA573:DB573"/>
    <mergeCell ref="DC573:DD573"/>
    <mergeCell ref="DE573:DF573"/>
    <mergeCell ref="DG573:DH573"/>
    <mergeCell ref="DI573:DJ573"/>
    <mergeCell ref="DK573:DL573"/>
    <mergeCell ref="DV573:DW573"/>
    <mergeCell ref="DX573:DY573"/>
    <mergeCell ref="DZ573:EA573"/>
    <mergeCell ref="EB573:EC573"/>
    <mergeCell ref="ED573:EE573"/>
    <mergeCell ref="EF573:EG573"/>
    <mergeCell ref="ET573:EU573"/>
    <mergeCell ref="EV573:EW573"/>
    <mergeCell ref="EX573:EY573"/>
    <mergeCell ref="EZ573:FA573"/>
    <mergeCell ref="FB573:FC573"/>
    <mergeCell ref="FD573:FE573"/>
    <mergeCell ref="FR573:FS573"/>
    <mergeCell ref="FT573:FU573"/>
    <mergeCell ref="FV573:FW573"/>
    <mergeCell ref="FX573:FY573"/>
    <mergeCell ref="FZ573:GA573"/>
    <mergeCell ref="GB573:GC573"/>
    <mergeCell ref="FR571:FS571"/>
    <mergeCell ref="FT571:FU571"/>
    <mergeCell ref="FV571:FW571"/>
    <mergeCell ref="FX571:FY571"/>
    <mergeCell ref="FZ571:GA571"/>
    <mergeCell ref="GB571:GC571"/>
    <mergeCell ref="DS571:DS572"/>
    <mergeCell ref="GE575:GE576"/>
    <mergeCell ref="GF575:GF576"/>
    <mergeCell ref="GG575:GG576"/>
    <mergeCell ref="GH575:GH576"/>
    <mergeCell ref="HS575:HS576"/>
    <mergeCell ref="HT575:HT576"/>
    <mergeCell ref="HU575:HU576"/>
    <mergeCell ref="DA576:DB576"/>
    <mergeCell ref="DC576:DD576"/>
    <mergeCell ref="DE576:DF576"/>
    <mergeCell ref="DG576:DH576"/>
    <mergeCell ref="DI576:DJ576"/>
    <mergeCell ref="DK576:DL576"/>
    <mergeCell ref="DV576:DW576"/>
    <mergeCell ref="DX576:DY576"/>
    <mergeCell ref="DZ576:EA576"/>
    <mergeCell ref="EB576:EC576"/>
    <mergeCell ref="ED576:EE576"/>
    <mergeCell ref="EF576:EG576"/>
    <mergeCell ref="ET576:EU576"/>
    <mergeCell ref="EV576:EW576"/>
    <mergeCell ref="EX576:EY576"/>
    <mergeCell ref="EZ576:FA576"/>
    <mergeCell ref="FB576:FC576"/>
    <mergeCell ref="FD576:FE576"/>
    <mergeCell ref="FR576:FS576"/>
    <mergeCell ref="FT576:FU576"/>
    <mergeCell ref="FV576:FW576"/>
    <mergeCell ref="FX576:FY576"/>
    <mergeCell ref="FZ576:GA576"/>
    <mergeCell ref="GB576:GC576"/>
    <mergeCell ref="GE573:GE574"/>
    <mergeCell ref="GF573:GF574"/>
    <mergeCell ref="GG573:GG574"/>
    <mergeCell ref="GH573:GH574"/>
    <mergeCell ref="HS573:HS574"/>
    <mergeCell ref="HT573:HT574"/>
    <mergeCell ref="HU573:HU574"/>
    <mergeCell ref="DA574:DB574"/>
    <mergeCell ref="DC574:DD574"/>
    <mergeCell ref="DE574:DF574"/>
    <mergeCell ref="DG574:DH574"/>
    <mergeCell ref="DI574:DJ574"/>
    <mergeCell ref="DK574:DL574"/>
    <mergeCell ref="DV574:DW574"/>
    <mergeCell ref="DX574:DY574"/>
    <mergeCell ref="DZ574:EA574"/>
    <mergeCell ref="EB574:EC574"/>
    <mergeCell ref="ED574:EE574"/>
    <mergeCell ref="EF574:EG574"/>
    <mergeCell ref="ET574:EU574"/>
    <mergeCell ref="EV574:EW574"/>
    <mergeCell ref="EX574:EY574"/>
    <mergeCell ref="EZ574:FA574"/>
    <mergeCell ref="FB574:FC574"/>
    <mergeCell ref="FD574:FE574"/>
    <mergeCell ref="FR574:FS574"/>
    <mergeCell ref="FT574:FU574"/>
    <mergeCell ref="FV574:FW574"/>
    <mergeCell ref="FX574:FY574"/>
    <mergeCell ref="FZ574:GA574"/>
    <mergeCell ref="GB574:GC574"/>
    <mergeCell ref="DS573:DS574"/>
    <mergeCell ref="DS575:DS576"/>
    <mergeCell ref="HU577:HU578"/>
    <mergeCell ref="DA578:DB578"/>
    <mergeCell ref="DC578:DD578"/>
    <mergeCell ref="DE578:DF578"/>
    <mergeCell ref="DG578:DH578"/>
    <mergeCell ref="DI578:DJ578"/>
    <mergeCell ref="DK578:DL578"/>
    <mergeCell ref="DV578:DW578"/>
    <mergeCell ref="DX578:DY578"/>
    <mergeCell ref="DZ578:EA578"/>
    <mergeCell ref="EB578:EC578"/>
    <mergeCell ref="ED578:EE578"/>
    <mergeCell ref="EF578:EG578"/>
    <mergeCell ref="ET578:EU578"/>
    <mergeCell ref="EV578:EW578"/>
    <mergeCell ref="EX578:EY578"/>
    <mergeCell ref="EZ578:FA578"/>
    <mergeCell ref="FB578:FC578"/>
    <mergeCell ref="FD578:FE578"/>
    <mergeCell ref="DA577:DB577"/>
    <mergeCell ref="DC577:DD577"/>
    <mergeCell ref="DE577:DF577"/>
    <mergeCell ref="DG577:DH577"/>
    <mergeCell ref="DI577:DJ577"/>
    <mergeCell ref="DK577:DL577"/>
    <mergeCell ref="DV577:DW577"/>
    <mergeCell ref="DX577:DY577"/>
    <mergeCell ref="DZ577:EA577"/>
    <mergeCell ref="EB577:EC577"/>
    <mergeCell ref="ED577:EE577"/>
    <mergeCell ref="EF577:EG577"/>
    <mergeCell ref="ET577:EU577"/>
    <mergeCell ref="EV577:EW577"/>
    <mergeCell ref="EX577:EY577"/>
    <mergeCell ref="EZ577:FA577"/>
    <mergeCell ref="FB577:FC577"/>
    <mergeCell ref="FR578:FS578"/>
    <mergeCell ref="FT578:FU578"/>
    <mergeCell ref="FV578:FW578"/>
    <mergeCell ref="FX578:FY578"/>
    <mergeCell ref="FZ578:GA578"/>
    <mergeCell ref="GB578:GC578"/>
    <mergeCell ref="DA580:DB580"/>
    <mergeCell ref="DC580:DD580"/>
    <mergeCell ref="DE580:DF580"/>
    <mergeCell ref="DG580:DH580"/>
    <mergeCell ref="DI580:DJ580"/>
    <mergeCell ref="DK580:DL580"/>
    <mergeCell ref="DA581:DB581"/>
    <mergeCell ref="DC581:DD581"/>
    <mergeCell ref="DE581:DF581"/>
    <mergeCell ref="DG581:DH581"/>
    <mergeCell ref="DI581:DJ581"/>
    <mergeCell ref="DK581:DL581"/>
    <mergeCell ref="DV581:FE581"/>
    <mergeCell ref="DS577:DS578"/>
    <mergeCell ref="FD577:FE577"/>
    <mergeCell ref="FR577:FS577"/>
    <mergeCell ref="FT577:FU577"/>
    <mergeCell ref="FV577:FW577"/>
    <mergeCell ref="FX577:FY577"/>
    <mergeCell ref="FZ577:GA577"/>
    <mergeCell ref="GB577:GC577"/>
    <mergeCell ref="GE577:GE578"/>
    <mergeCell ref="GF577:GF578"/>
    <mergeCell ref="GG577:GG578"/>
    <mergeCell ref="GH577:GH578"/>
    <mergeCell ref="HS577:HS578"/>
    <mergeCell ref="HT577:HT578"/>
    <mergeCell ref="HT583:HT584"/>
    <mergeCell ref="HU583:HU584"/>
    <mergeCell ref="DA584:DB584"/>
    <mergeCell ref="DC584:DD584"/>
    <mergeCell ref="DE584:DF584"/>
    <mergeCell ref="DG584:DH584"/>
    <mergeCell ref="DI584:DJ584"/>
    <mergeCell ref="DK584:DL584"/>
    <mergeCell ref="DV584:DW584"/>
    <mergeCell ref="DX584:DY584"/>
    <mergeCell ref="DZ584:EA584"/>
    <mergeCell ref="EB584:EC584"/>
    <mergeCell ref="ED584:EE584"/>
    <mergeCell ref="EF584:EG584"/>
    <mergeCell ref="ET584:EU584"/>
    <mergeCell ref="EV584:EW584"/>
    <mergeCell ref="EX584:EY584"/>
    <mergeCell ref="EZ584:FA584"/>
    <mergeCell ref="FB584:FC584"/>
    <mergeCell ref="FD584:FE584"/>
    <mergeCell ref="FR584:FS584"/>
    <mergeCell ref="FT584:FU584"/>
    <mergeCell ref="FV584:FW584"/>
    <mergeCell ref="FX584:FY584"/>
    <mergeCell ref="FZ584:GA584"/>
    <mergeCell ref="GB584:GC584"/>
    <mergeCell ref="HS583:HS584"/>
    <mergeCell ref="GI581:HR581"/>
    <mergeCell ref="DA583:DB583"/>
    <mergeCell ref="DC583:DD583"/>
    <mergeCell ref="DE583:DF583"/>
    <mergeCell ref="DG583:DH583"/>
    <mergeCell ref="DI583:DJ583"/>
    <mergeCell ref="DK583:DL583"/>
    <mergeCell ref="DV583:DW583"/>
    <mergeCell ref="DX583:DY583"/>
    <mergeCell ref="DZ583:EA583"/>
    <mergeCell ref="EB583:EC583"/>
    <mergeCell ref="ED583:EE583"/>
    <mergeCell ref="EF583:EG583"/>
    <mergeCell ref="ET583:EU583"/>
    <mergeCell ref="EV583:EW583"/>
    <mergeCell ref="EX583:EY583"/>
    <mergeCell ref="EZ583:FA583"/>
    <mergeCell ref="FB583:FC583"/>
    <mergeCell ref="FD583:FE583"/>
    <mergeCell ref="FR583:FS583"/>
    <mergeCell ref="FT583:FU583"/>
    <mergeCell ref="FV583:FW583"/>
    <mergeCell ref="FX583:FY583"/>
    <mergeCell ref="FZ583:GA583"/>
    <mergeCell ref="GB583:GC583"/>
    <mergeCell ref="GE583:GE584"/>
    <mergeCell ref="GF583:GF584"/>
    <mergeCell ref="GG583:GG584"/>
    <mergeCell ref="GH583:GH584"/>
    <mergeCell ref="GI583:HR583"/>
    <mergeCell ref="GI584:HR584"/>
    <mergeCell ref="GE587:GE588"/>
    <mergeCell ref="GF587:GF588"/>
    <mergeCell ref="GG587:GG588"/>
    <mergeCell ref="GH587:GH588"/>
    <mergeCell ref="HS587:HS588"/>
    <mergeCell ref="HT587:HT588"/>
    <mergeCell ref="HU587:HU588"/>
    <mergeCell ref="DA588:DB588"/>
    <mergeCell ref="DC588:DD588"/>
    <mergeCell ref="DE588:DF588"/>
    <mergeCell ref="DG588:DH588"/>
    <mergeCell ref="DI588:DJ588"/>
    <mergeCell ref="DK588:DL588"/>
    <mergeCell ref="DV588:DW588"/>
    <mergeCell ref="DX588:DY588"/>
    <mergeCell ref="DZ588:EA588"/>
    <mergeCell ref="EB588:EC588"/>
    <mergeCell ref="ED588:EE588"/>
    <mergeCell ref="EF588:EG588"/>
    <mergeCell ref="ET588:EU588"/>
    <mergeCell ref="EV588:EW588"/>
    <mergeCell ref="EX588:EY588"/>
    <mergeCell ref="EZ588:FA588"/>
    <mergeCell ref="FB588:FC588"/>
    <mergeCell ref="FD588:FE588"/>
    <mergeCell ref="FR588:FS588"/>
    <mergeCell ref="FD585:FE585"/>
    <mergeCell ref="FR585:FS585"/>
    <mergeCell ref="FT585:FU585"/>
    <mergeCell ref="FV585:FW585"/>
    <mergeCell ref="FX585:FY585"/>
    <mergeCell ref="FZ585:GA585"/>
    <mergeCell ref="GB585:GC585"/>
    <mergeCell ref="GE585:GE586"/>
    <mergeCell ref="GF585:GF586"/>
    <mergeCell ref="GG585:GG586"/>
    <mergeCell ref="GH585:GH586"/>
    <mergeCell ref="HS585:HS586"/>
    <mergeCell ref="HT585:HT586"/>
    <mergeCell ref="HU585:HU586"/>
    <mergeCell ref="DA586:DB586"/>
    <mergeCell ref="DC586:DD586"/>
    <mergeCell ref="DE586:DF586"/>
    <mergeCell ref="DA585:DB585"/>
    <mergeCell ref="DC585:DD585"/>
    <mergeCell ref="DE585:DF585"/>
    <mergeCell ref="DG585:DH585"/>
    <mergeCell ref="DI585:DJ585"/>
    <mergeCell ref="DK585:DL585"/>
    <mergeCell ref="FT588:FU588"/>
    <mergeCell ref="FV588:FW588"/>
    <mergeCell ref="FX588:FY588"/>
    <mergeCell ref="FZ588:GA588"/>
    <mergeCell ref="GB588:GC588"/>
    <mergeCell ref="DA589:DB589"/>
    <mergeCell ref="DC589:DD589"/>
    <mergeCell ref="DE589:DF589"/>
    <mergeCell ref="DG589:DH589"/>
    <mergeCell ref="DI589:DJ589"/>
    <mergeCell ref="DK589:DL589"/>
    <mergeCell ref="DV589:DW589"/>
    <mergeCell ref="DX589:DY589"/>
    <mergeCell ref="DZ589:EA589"/>
    <mergeCell ref="EB589:EC589"/>
    <mergeCell ref="ED589:EE589"/>
    <mergeCell ref="EF589:EG589"/>
    <mergeCell ref="ET589:EU589"/>
    <mergeCell ref="EV589:EW589"/>
    <mergeCell ref="EX589:EY589"/>
    <mergeCell ref="EZ589:FA589"/>
    <mergeCell ref="FB589:FC589"/>
    <mergeCell ref="FD589:FE589"/>
    <mergeCell ref="FR589:FS589"/>
    <mergeCell ref="FT589:FU589"/>
    <mergeCell ref="FV589:FW589"/>
    <mergeCell ref="FX589:FY589"/>
    <mergeCell ref="FZ589:GA589"/>
    <mergeCell ref="GB589:GC589"/>
    <mergeCell ref="FR586:FS586"/>
    <mergeCell ref="FT586:FU586"/>
    <mergeCell ref="FV586:FW586"/>
    <mergeCell ref="FX586:FY586"/>
    <mergeCell ref="FZ586:GA586"/>
    <mergeCell ref="GB586:GC586"/>
    <mergeCell ref="DS585:DS586"/>
    <mergeCell ref="DS587:DS588"/>
    <mergeCell ref="DV585:DW585"/>
    <mergeCell ref="DX585:DY585"/>
    <mergeCell ref="DZ585:EA585"/>
    <mergeCell ref="EB585:EC585"/>
    <mergeCell ref="ED585:EE585"/>
    <mergeCell ref="EF585:EG585"/>
    <mergeCell ref="ET585:EU585"/>
    <mergeCell ref="EV585:EW585"/>
    <mergeCell ref="EX585:EY585"/>
    <mergeCell ref="EZ585:FA585"/>
    <mergeCell ref="FB585:FC585"/>
    <mergeCell ref="DV591:DW591"/>
    <mergeCell ref="DX591:DY591"/>
    <mergeCell ref="DZ591:EA591"/>
    <mergeCell ref="EB591:EC591"/>
    <mergeCell ref="ED591:EE591"/>
    <mergeCell ref="EF591:EG591"/>
    <mergeCell ref="ET591:EU591"/>
    <mergeCell ref="EV591:EW591"/>
    <mergeCell ref="EX591:EY591"/>
    <mergeCell ref="EZ591:FA591"/>
    <mergeCell ref="FB591:FC591"/>
    <mergeCell ref="GE589:GE590"/>
    <mergeCell ref="GF589:GF590"/>
    <mergeCell ref="GG589:GG590"/>
    <mergeCell ref="GH589:GH590"/>
    <mergeCell ref="HS589:HS590"/>
    <mergeCell ref="HT589:HT590"/>
    <mergeCell ref="HU589:HU590"/>
    <mergeCell ref="DA590:DB590"/>
    <mergeCell ref="DC590:DD590"/>
    <mergeCell ref="DE590:DF590"/>
    <mergeCell ref="DG590:DH590"/>
    <mergeCell ref="DI590:DJ590"/>
    <mergeCell ref="DK590:DL590"/>
    <mergeCell ref="DV590:DW590"/>
    <mergeCell ref="DX590:DY590"/>
    <mergeCell ref="DZ590:EA590"/>
    <mergeCell ref="EB590:EC590"/>
    <mergeCell ref="ED590:EE590"/>
    <mergeCell ref="EF590:EG590"/>
    <mergeCell ref="ET590:EU590"/>
    <mergeCell ref="EV590:EW590"/>
    <mergeCell ref="EX590:EY590"/>
    <mergeCell ref="EZ590:FA590"/>
    <mergeCell ref="FB590:FC590"/>
    <mergeCell ref="FD590:FE590"/>
    <mergeCell ref="FR590:FS590"/>
    <mergeCell ref="FT590:FU590"/>
    <mergeCell ref="FV590:FW590"/>
    <mergeCell ref="FX590:FY590"/>
    <mergeCell ref="FZ590:GA590"/>
    <mergeCell ref="GB590:GC590"/>
    <mergeCell ref="DS589:DS590"/>
    <mergeCell ref="DS591:DS592"/>
    <mergeCell ref="DG586:DH586"/>
    <mergeCell ref="DI586:DJ586"/>
    <mergeCell ref="DK586:DL586"/>
    <mergeCell ref="DV586:DW586"/>
    <mergeCell ref="DX586:DY586"/>
    <mergeCell ref="DZ586:EA586"/>
    <mergeCell ref="EB586:EC586"/>
    <mergeCell ref="ED586:EE586"/>
    <mergeCell ref="EF586:EG586"/>
    <mergeCell ref="ET586:EU586"/>
    <mergeCell ref="EV586:EW586"/>
    <mergeCell ref="EX586:EY586"/>
    <mergeCell ref="EZ586:FA586"/>
    <mergeCell ref="FB586:FC586"/>
    <mergeCell ref="FD586:FE586"/>
    <mergeCell ref="GE593:GE594"/>
    <mergeCell ref="GF593:GF594"/>
    <mergeCell ref="GG593:GG594"/>
    <mergeCell ref="GH593:GH594"/>
    <mergeCell ref="HS593:HS594"/>
    <mergeCell ref="HT593:HT594"/>
    <mergeCell ref="HU593:HU594"/>
    <mergeCell ref="DA594:DB594"/>
    <mergeCell ref="DC594:DD594"/>
    <mergeCell ref="DE594:DF594"/>
    <mergeCell ref="DG594:DH594"/>
    <mergeCell ref="DI594:DJ594"/>
    <mergeCell ref="DK594:DL594"/>
    <mergeCell ref="DV594:DW594"/>
    <mergeCell ref="DX594:DY594"/>
    <mergeCell ref="DZ594:EA594"/>
    <mergeCell ref="EB594:EC594"/>
    <mergeCell ref="ED594:EE594"/>
    <mergeCell ref="EF594:EG594"/>
    <mergeCell ref="ET594:EU594"/>
    <mergeCell ref="EV594:EW594"/>
    <mergeCell ref="EX594:EY594"/>
    <mergeCell ref="EZ594:FA594"/>
    <mergeCell ref="FB594:FC594"/>
    <mergeCell ref="FD594:FE594"/>
    <mergeCell ref="FR594:FS594"/>
    <mergeCell ref="FD591:FE591"/>
    <mergeCell ref="FR591:FS591"/>
    <mergeCell ref="FT591:FU591"/>
    <mergeCell ref="FV591:FW591"/>
    <mergeCell ref="FX591:FY591"/>
    <mergeCell ref="FZ591:GA591"/>
    <mergeCell ref="GB591:GC591"/>
    <mergeCell ref="GE591:GE592"/>
    <mergeCell ref="GF591:GF592"/>
    <mergeCell ref="GG591:GG592"/>
    <mergeCell ref="GH591:GH592"/>
    <mergeCell ref="HS591:HS592"/>
    <mergeCell ref="HT591:HT592"/>
    <mergeCell ref="HU591:HU592"/>
    <mergeCell ref="DA593:DB593"/>
    <mergeCell ref="DC593:DD593"/>
    <mergeCell ref="DE593:DF593"/>
    <mergeCell ref="DG593:DH593"/>
    <mergeCell ref="DI593:DJ593"/>
    <mergeCell ref="DK593:DL593"/>
    <mergeCell ref="DV593:DW593"/>
    <mergeCell ref="DX593:DY593"/>
    <mergeCell ref="DZ593:EA593"/>
    <mergeCell ref="EB593:EC593"/>
    <mergeCell ref="ED593:EE593"/>
    <mergeCell ref="EF593:EG593"/>
    <mergeCell ref="ET593:EU593"/>
    <mergeCell ref="EV593:EW593"/>
    <mergeCell ref="EX593:EY593"/>
    <mergeCell ref="EZ593:FA593"/>
    <mergeCell ref="FB593:FC593"/>
    <mergeCell ref="FD593:FE593"/>
    <mergeCell ref="DA591:DB591"/>
    <mergeCell ref="DC591:DD591"/>
    <mergeCell ref="DE591:DF591"/>
    <mergeCell ref="DG591:DH591"/>
    <mergeCell ref="DI591:DJ591"/>
    <mergeCell ref="DK591:DL591"/>
    <mergeCell ref="FT594:FU594"/>
    <mergeCell ref="FV594:FW594"/>
    <mergeCell ref="FX594:FY594"/>
    <mergeCell ref="FZ594:GA594"/>
    <mergeCell ref="GB594:GC594"/>
    <mergeCell ref="DA595:DB595"/>
    <mergeCell ref="DC595:DD595"/>
    <mergeCell ref="DE595:DF595"/>
    <mergeCell ref="DG595:DH595"/>
    <mergeCell ref="DI595:DJ595"/>
    <mergeCell ref="DK595:DL595"/>
    <mergeCell ref="DV595:DW595"/>
    <mergeCell ref="DX595:DY595"/>
    <mergeCell ref="DZ595:EA595"/>
    <mergeCell ref="EB595:EC595"/>
    <mergeCell ref="ED595:EE595"/>
    <mergeCell ref="EF595:EG595"/>
    <mergeCell ref="ET595:EU595"/>
    <mergeCell ref="EV595:EW595"/>
    <mergeCell ref="EX595:EY595"/>
    <mergeCell ref="EZ595:FA595"/>
    <mergeCell ref="FB595:FC595"/>
    <mergeCell ref="FD595:FE595"/>
    <mergeCell ref="FR595:FS595"/>
    <mergeCell ref="FT595:FU595"/>
    <mergeCell ref="FV595:FW595"/>
    <mergeCell ref="FX595:FY595"/>
    <mergeCell ref="FZ595:GA595"/>
    <mergeCell ref="GB595:GC595"/>
    <mergeCell ref="FR593:FS593"/>
    <mergeCell ref="FT593:FU593"/>
    <mergeCell ref="FV593:FW593"/>
    <mergeCell ref="FX593:FY593"/>
    <mergeCell ref="FZ593:GA593"/>
    <mergeCell ref="GB593:GC593"/>
    <mergeCell ref="DS593:DS594"/>
    <mergeCell ref="GE597:GE598"/>
    <mergeCell ref="GF597:GF598"/>
    <mergeCell ref="GG597:GG598"/>
    <mergeCell ref="GH597:GH598"/>
    <mergeCell ref="HS597:HS598"/>
    <mergeCell ref="HT597:HT598"/>
    <mergeCell ref="HU597:HU598"/>
    <mergeCell ref="DA598:DB598"/>
    <mergeCell ref="DC598:DD598"/>
    <mergeCell ref="DE598:DF598"/>
    <mergeCell ref="DG598:DH598"/>
    <mergeCell ref="DI598:DJ598"/>
    <mergeCell ref="DK598:DL598"/>
    <mergeCell ref="DV598:DW598"/>
    <mergeCell ref="DX598:DY598"/>
    <mergeCell ref="DZ598:EA598"/>
    <mergeCell ref="EB598:EC598"/>
    <mergeCell ref="ED598:EE598"/>
    <mergeCell ref="EF598:EG598"/>
    <mergeCell ref="ET598:EU598"/>
    <mergeCell ref="EV598:EW598"/>
    <mergeCell ref="EX598:EY598"/>
    <mergeCell ref="EZ598:FA598"/>
    <mergeCell ref="FB598:FC598"/>
    <mergeCell ref="FD598:FE598"/>
    <mergeCell ref="FR598:FS598"/>
    <mergeCell ref="FT598:FU598"/>
    <mergeCell ref="FV598:FW598"/>
    <mergeCell ref="FX598:FY598"/>
    <mergeCell ref="FZ598:GA598"/>
    <mergeCell ref="GB598:GC598"/>
    <mergeCell ref="GE595:GE596"/>
    <mergeCell ref="GF595:GF596"/>
    <mergeCell ref="GG595:GG596"/>
    <mergeCell ref="GH595:GH596"/>
    <mergeCell ref="HS595:HS596"/>
    <mergeCell ref="HT595:HT596"/>
    <mergeCell ref="HU595:HU596"/>
    <mergeCell ref="DA596:DB596"/>
    <mergeCell ref="DC596:DD596"/>
    <mergeCell ref="DE596:DF596"/>
    <mergeCell ref="DG596:DH596"/>
    <mergeCell ref="DI596:DJ596"/>
    <mergeCell ref="DK596:DL596"/>
    <mergeCell ref="DV596:DW596"/>
    <mergeCell ref="DX596:DY596"/>
    <mergeCell ref="DZ596:EA596"/>
    <mergeCell ref="EB596:EC596"/>
    <mergeCell ref="ED596:EE596"/>
    <mergeCell ref="EF596:EG596"/>
    <mergeCell ref="ET596:EU596"/>
    <mergeCell ref="EV596:EW596"/>
    <mergeCell ref="EX596:EY596"/>
    <mergeCell ref="EZ596:FA596"/>
    <mergeCell ref="FB596:FC596"/>
    <mergeCell ref="FD596:FE596"/>
    <mergeCell ref="FR596:FS596"/>
    <mergeCell ref="FT596:FU596"/>
    <mergeCell ref="FV596:FW596"/>
    <mergeCell ref="FX596:FY596"/>
    <mergeCell ref="FZ596:GA596"/>
    <mergeCell ref="GB596:GC596"/>
    <mergeCell ref="DS595:DS596"/>
    <mergeCell ref="DS597:DS598"/>
    <mergeCell ref="FD599:FE599"/>
    <mergeCell ref="FR599:FS599"/>
    <mergeCell ref="FT599:FU599"/>
    <mergeCell ref="FV599:FW599"/>
    <mergeCell ref="FX599:FY599"/>
    <mergeCell ref="FZ599:GA599"/>
    <mergeCell ref="GB599:GC599"/>
    <mergeCell ref="GE599:GE600"/>
    <mergeCell ref="GF599:GF600"/>
    <mergeCell ref="GG599:GG600"/>
    <mergeCell ref="GH599:GH600"/>
    <mergeCell ref="HS599:HS600"/>
    <mergeCell ref="HT599:HT600"/>
    <mergeCell ref="HU599:HU600"/>
    <mergeCell ref="DA600:DB600"/>
    <mergeCell ref="DC600:DD600"/>
    <mergeCell ref="DE600:DF600"/>
    <mergeCell ref="DG600:DH600"/>
    <mergeCell ref="DI600:DJ600"/>
    <mergeCell ref="DK600:DL600"/>
    <mergeCell ref="DV600:DW600"/>
    <mergeCell ref="DX600:DY600"/>
    <mergeCell ref="DZ600:EA600"/>
    <mergeCell ref="EB600:EC600"/>
    <mergeCell ref="ED600:EE600"/>
    <mergeCell ref="EF600:EG600"/>
    <mergeCell ref="ET600:EU600"/>
    <mergeCell ref="EV600:EW600"/>
    <mergeCell ref="EX600:EY600"/>
    <mergeCell ref="EZ600:FA600"/>
    <mergeCell ref="FB600:FC600"/>
    <mergeCell ref="FD600:FE600"/>
    <mergeCell ref="DA599:DB599"/>
    <mergeCell ref="DC599:DD599"/>
    <mergeCell ref="DE599:DF599"/>
    <mergeCell ref="DG599:DH599"/>
    <mergeCell ref="DI599:DJ599"/>
    <mergeCell ref="DK599:DL599"/>
    <mergeCell ref="DV599:DW599"/>
    <mergeCell ref="DX599:DY599"/>
    <mergeCell ref="DZ599:EA599"/>
    <mergeCell ref="EB599:EC599"/>
    <mergeCell ref="ED599:EE599"/>
    <mergeCell ref="EF599:EG599"/>
    <mergeCell ref="ET599:EU599"/>
    <mergeCell ref="EV599:EW599"/>
    <mergeCell ref="EX599:EY599"/>
    <mergeCell ref="EZ599:FA599"/>
    <mergeCell ref="FB599:FC599"/>
    <mergeCell ref="GE601:GE602"/>
    <mergeCell ref="GF601:GF602"/>
    <mergeCell ref="GG601:GG602"/>
    <mergeCell ref="GH601:GH602"/>
    <mergeCell ref="HS601:HS602"/>
    <mergeCell ref="HT601:HT602"/>
    <mergeCell ref="HU601:HU602"/>
    <mergeCell ref="DA603:DB603"/>
    <mergeCell ref="DC603:DD603"/>
    <mergeCell ref="DE603:DF603"/>
    <mergeCell ref="DG603:DH603"/>
    <mergeCell ref="DI603:DJ603"/>
    <mergeCell ref="DK603:DL603"/>
    <mergeCell ref="DV603:DW603"/>
    <mergeCell ref="DX603:DY603"/>
    <mergeCell ref="DZ603:EA603"/>
    <mergeCell ref="EB603:EC603"/>
    <mergeCell ref="ED603:EE603"/>
    <mergeCell ref="EF603:EG603"/>
    <mergeCell ref="ET603:EU603"/>
    <mergeCell ref="EV603:EW603"/>
    <mergeCell ref="EX603:EY603"/>
    <mergeCell ref="EZ603:FA603"/>
    <mergeCell ref="FB603:FC603"/>
    <mergeCell ref="FD603:FE603"/>
    <mergeCell ref="FR603:FS603"/>
    <mergeCell ref="FT603:FU603"/>
    <mergeCell ref="FV603:FW603"/>
    <mergeCell ref="FX603:FY603"/>
    <mergeCell ref="FZ603:GA603"/>
    <mergeCell ref="GB603:GC603"/>
    <mergeCell ref="GE603:GE604"/>
    <mergeCell ref="FR600:FS600"/>
    <mergeCell ref="FT600:FU600"/>
    <mergeCell ref="FV600:FW600"/>
    <mergeCell ref="FX600:FY600"/>
    <mergeCell ref="FZ600:GA600"/>
    <mergeCell ref="GB600:GC600"/>
    <mergeCell ref="DA601:DB601"/>
    <mergeCell ref="DC601:DD601"/>
    <mergeCell ref="DE601:DF601"/>
    <mergeCell ref="DG601:DH601"/>
    <mergeCell ref="DI601:DJ601"/>
    <mergeCell ref="DK601:DL601"/>
    <mergeCell ref="DV601:DW601"/>
    <mergeCell ref="DX601:DY601"/>
    <mergeCell ref="DZ601:EA601"/>
    <mergeCell ref="EB601:EC601"/>
    <mergeCell ref="ED601:EE601"/>
    <mergeCell ref="EF601:EG601"/>
    <mergeCell ref="ET601:EU601"/>
    <mergeCell ref="EV601:EW601"/>
    <mergeCell ref="EX601:EY601"/>
    <mergeCell ref="EZ601:FA601"/>
    <mergeCell ref="FB601:FC601"/>
    <mergeCell ref="FD601:FE601"/>
    <mergeCell ref="FR601:FS601"/>
    <mergeCell ref="FT601:FU601"/>
    <mergeCell ref="FV601:FW601"/>
    <mergeCell ref="FX601:FY601"/>
    <mergeCell ref="FZ601:GA601"/>
    <mergeCell ref="GB601:GC601"/>
    <mergeCell ref="DS599:DS600"/>
    <mergeCell ref="DS601:DS602"/>
    <mergeCell ref="DZ605:EA605"/>
    <mergeCell ref="EB605:EC605"/>
    <mergeCell ref="ED605:EE605"/>
    <mergeCell ref="EF605:EG605"/>
    <mergeCell ref="ET605:EU605"/>
    <mergeCell ref="EV605:EW605"/>
    <mergeCell ref="EX605:EY605"/>
    <mergeCell ref="EZ605:FA605"/>
    <mergeCell ref="FB605:FC605"/>
    <mergeCell ref="GF603:GF604"/>
    <mergeCell ref="GG603:GG604"/>
    <mergeCell ref="GH603:GH604"/>
    <mergeCell ref="HS603:HS604"/>
    <mergeCell ref="HT603:HT604"/>
    <mergeCell ref="HU603:HU604"/>
    <mergeCell ref="DA604:DB604"/>
    <mergeCell ref="DC604:DD604"/>
    <mergeCell ref="DE604:DF604"/>
    <mergeCell ref="DG604:DH604"/>
    <mergeCell ref="DI604:DJ604"/>
    <mergeCell ref="DK604:DL604"/>
    <mergeCell ref="DV604:DW604"/>
    <mergeCell ref="DX604:DY604"/>
    <mergeCell ref="DZ604:EA604"/>
    <mergeCell ref="EB604:EC604"/>
    <mergeCell ref="ED604:EE604"/>
    <mergeCell ref="EF604:EG604"/>
    <mergeCell ref="ET604:EU604"/>
    <mergeCell ref="EV604:EW604"/>
    <mergeCell ref="EX604:EY604"/>
    <mergeCell ref="EZ604:FA604"/>
    <mergeCell ref="FB604:FC604"/>
    <mergeCell ref="FD604:FE604"/>
    <mergeCell ref="FR604:FS604"/>
    <mergeCell ref="FT604:FU604"/>
    <mergeCell ref="FV604:FW604"/>
    <mergeCell ref="FX604:FY604"/>
    <mergeCell ref="FZ604:GA604"/>
    <mergeCell ref="GB604:GC604"/>
    <mergeCell ref="DS603:DS604"/>
    <mergeCell ref="DS605:DS606"/>
    <mergeCell ref="FR606:FS606"/>
    <mergeCell ref="FT606:FU606"/>
    <mergeCell ref="FV606:FW606"/>
    <mergeCell ref="FX606:FY606"/>
    <mergeCell ref="FZ606:GA606"/>
    <mergeCell ref="GB606:GC606"/>
    <mergeCell ref="GG607:GG608"/>
    <mergeCell ref="GH607:GH608"/>
    <mergeCell ref="HS607:HS608"/>
    <mergeCell ref="HT607:HT608"/>
    <mergeCell ref="HU607:HU608"/>
    <mergeCell ref="DA608:DB608"/>
    <mergeCell ref="DC608:DD608"/>
    <mergeCell ref="DE608:DF608"/>
    <mergeCell ref="DG608:DH608"/>
    <mergeCell ref="DI608:DJ608"/>
    <mergeCell ref="DK608:DL608"/>
    <mergeCell ref="DV608:DW608"/>
    <mergeCell ref="DX608:DY608"/>
    <mergeCell ref="DZ608:EA608"/>
    <mergeCell ref="EB608:EC608"/>
    <mergeCell ref="ED608:EE608"/>
    <mergeCell ref="EF608:EG608"/>
    <mergeCell ref="ET608:EU608"/>
    <mergeCell ref="EV608:EW608"/>
    <mergeCell ref="EX608:EY608"/>
    <mergeCell ref="EZ608:FA608"/>
    <mergeCell ref="FB608:FC608"/>
    <mergeCell ref="FD608:FE608"/>
    <mergeCell ref="FR608:FS608"/>
    <mergeCell ref="FD605:FE605"/>
    <mergeCell ref="FR605:FS605"/>
    <mergeCell ref="FT605:FU605"/>
    <mergeCell ref="FV605:FW605"/>
    <mergeCell ref="FX605:FY605"/>
    <mergeCell ref="FZ605:GA605"/>
    <mergeCell ref="GB605:GC605"/>
    <mergeCell ref="GE605:GE606"/>
    <mergeCell ref="GF605:GF606"/>
    <mergeCell ref="GG605:GG606"/>
    <mergeCell ref="GH605:GH606"/>
    <mergeCell ref="HS605:HS606"/>
    <mergeCell ref="HT605:HT606"/>
    <mergeCell ref="HU605:HU606"/>
    <mergeCell ref="DA606:DB606"/>
    <mergeCell ref="DC606:DD606"/>
    <mergeCell ref="DE606:DF606"/>
    <mergeCell ref="DG606:DH606"/>
    <mergeCell ref="DI606:DJ606"/>
    <mergeCell ref="DK606:DL606"/>
    <mergeCell ref="DV606:DW606"/>
    <mergeCell ref="DX606:DY606"/>
    <mergeCell ref="DZ606:EA606"/>
    <mergeCell ref="EB606:EC606"/>
    <mergeCell ref="ED606:EE606"/>
    <mergeCell ref="EF606:EG606"/>
    <mergeCell ref="ET606:EU606"/>
    <mergeCell ref="EV606:EW606"/>
    <mergeCell ref="EX606:EY606"/>
    <mergeCell ref="EZ606:FA606"/>
    <mergeCell ref="FB606:FC606"/>
    <mergeCell ref="FD606:FE606"/>
    <mergeCell ref="DA605:DB605"/>
    <mergeCell ref="DC605:DD605"/>
    <mergeCell ref="DE605:DF605"/>
    <mergeCell ref="DG605:DH605"/>
    <mergeCell ref="DI605:DJ605"/>
    <mergeCell ref="DK605:DL605"/>
    <mergeCell ref="DV605:DW605"/>
    <mergeCell ref="DX605:DY605"/>
    <mergeCell ref="GE609:GE610"/>
    <mergeCell ref="GF609:GF610"/>
    <mergeCell ref="GG609:GG610"/>
    <mergeCell ref="GH609:GH610"/>
    <mergeCell ref="HS609:HS610"/>
    <mergeCell ref="HT609:HT610"/>
    <mergeCell ref="HU609:HU610"/>
    <mergeCell ref="DA610:DB610"/>
    <mergeCell ref="DC610:DD610"/>
    <mergeCell ref="DE610:DF610"/>
    <mergeCell ref="DG610:DH610"/>
    <mergeCell ref="DI610:DJ610"/>
    <mergeCell ref="DK610:DL610"/>
    <mergeCell ref="DV610:DW610"/>
    <mergeCell ref="DX610:DY610"/>
    <mergeCell ref="DZ610:EA610"/>
    <mergeCell ref="EB610:EC610"/>
    <mergeCell ref="ED610:EE610"/>
    <mergeCell ref="EF610:EG610"/>
    <mergeCell ref="ET610:EU610"/>
    <mergeCell ref="EV610:EW610"/>
    <mergeCell ref="EX610:EY610"/>
    <mergeCell ref="EZ610:FA610"/>
    <mergeCell ref="FB610:FC610"/>
    <mergeCell ref="FD610:FE610"/>
    <mergeCell ref="FR610:FS610"/>
    <mergeCell ref="FT610:FU610"/>
    <mergeCell ref="FV610:FW610"/>
    <mergeCell ref="FX610:FY610"/>
    <mergeCell ref="FZ610:GA610"/>
    <mergeCell ref="GB610:GC610"/>
    <mergeCell ref="FT608:FU608"/>
    <mergeCell ref="FV608:FW608"/>
    <mergeCell ref="FX608:FY608"/>
    <mergeCell ref="FZ608:GA608"/>
    <mergeCell ref="GB608:GC608"/>
    <mergeCell ref="DA609:DB609"/>
    <mergeCell ref="DC609:DD609"/>
    <mergeCell ref="DE609:DF609"/>
    <mergeCell ref="DG609:DH609"/>
    <mergeCell ref="DI609:DJ609"/>
    <mergeCell ref="DK609:DL609"/>
    <mergeCell ref="DV609:DW609"/>
    <mergeCell ref="DX609:DY609"/>
    <mergeCell ref="DZ609:EA609"/>
    <mergeCell ref="EB609:EC609"/>
    <mergeCell ref="ED609:EE609"/>
    <mergeCell ref="EF609:EG609"/>
    <mergeCell ref="ET609:EU609"/>
    <mergeCell ref="EV609:EW609"/>
    <mergeCell ref="EX609:EY609"/>
    <mergeCell ref="EZ609:FA609"/>
    <mergeCell ref="FB609:FC609"/>
    <mergeCell ref="FD609:FE609"/>
    <mergeCell ref="FR609:FS609"/>
    <mergeCell ref="FT609:FU609"/>
    <mergeCell ref="FV609:FW609"/>
    <mergeCell ref="FX609:FY609"/>
    <mergeCell ref="FZ609:GA609"/>
    <mergeCell ref="GB609:GC609"/>
    <mergeCell ref="DS607:DS608"/>
    <mergeCell ref="DS609:DS610"/>
    <mergeCell ref="GE607:GE608"/>
    <mergeCell ref="GF607:GF608"/>
    <mergeCell ref="DA613:DB613"/>
    <mergeCell ref="DC613:DD613"/>
    <mergeCell ref="DE613:DF613"/>
    <mergeCell ref="DG613:DH613"/>
    <mergeCell ref="DI613:DJ613"/>
    <mergeCell ref="DK613:DL613"/>
    <mergeCell ref="DV613:FE613"/>
    <mergeCell ref="GI613:HR613"/>
    <mergeCell ref="DA615:DB615"/>
    <mergeCell ref="DC615:DD615"/>
    <mergeCell ref="DE615:DF615"/>
    <mergeCell ref="DG615:DH615"/>
    <mergeCell ref="DI615:DJ615"/>
    <mergeCell ref="DK615:DL615"/>
    <mergeCell ref="DV615:DW615"/>
    <mergeCell ref="DX615:DY615"/>
    <mergeCell ref="DZ615:EA615"/>
    <mergeCell ref="EB615:EC615"/>
    <mergeCell ref="ED615:EE615"/>
    <mergeCell ref="EF615:EG615"/>
    <mergeCell ref="ET615:EU615"/>
    <mergeCell ref="EV615:EW615"/>
    <mergeCell ref="EX615:EY615"/>
    <mergeCell ref="EZ615:FA615"/>
    <mergeCell ref="FB615:FC615"/>
    <mergeCell ref="FD615:FE615"/>
    <mergeCell ref="FR615:FS615"/>
    <mergeCell ref="FT615:FU615"/>
    <mergeCell ref="FV615:FW615"/>
    <mergeCell ref="FX615:FY615"/>
    <mergeCell ref="FZ615:GA615"/>
    <mergeCell ref="GB615:GC615"/>
    <mergeCell ref="GI615:HR615"/>
    <mergeCell ref="HS615:HS616"/>
    <mergeCell ref="HT615:HT616"/>
    <mergeCell ref="GE619:GE620"/>
    <mergeCell ref="GF619:GF620"/>
    <mergeCell ref="GG619:GG620"/>
    <mergeCell ref="GH619:GH620"/>
    <mergeCell ref="HS619:HS620"/>
    <mergeCell ref="HT619:HT620"/>
    <mergeCell ref="HU615:HU616"/>
    <mergeCell ref="DA616:DB616"/>
    <mergeCell ref="DC616:DD616"/>
    <mergeCell ref="DE616:DF616"/>
    <mergeCell ref="DG616:DH616"/>
    <mergeCell ref="DI616:DJ616"/>
    <mergeCell ref="DK616:DL616"/>
    <mergeCell ref="DV616:DW616"/>
    <mergeCell ref="DX616:DY616"/>
    <mergeCell ref="DZ616:EA616"/>
    <mergeCell ref="EB616:EC616"/>
    <mergeCell ref="ED616:EE616"/>
    <mergeCell ref="EF616:EG616"/>
    <mergeCell ref="ET616:EU616"/>
    <mergeCell ref="EV616:EW616"/>
    <mergeCell ref="EX616:EY616"/>
    <mergeCell ref="EZ616:FA616"/>
    <mergeCell ref="FB616:FC616"/>
    <mergeCell ref="FD616:FE616"/>
    <mergeCell ref="FR616:FS616"/>
    <mergeCell ref="FT616:FU616"/>
    <mergeCell ref="FV616:FW616"/>
    <mergeCell ref="FX616:FY616"/>
    <mergeCell ref="FZ616:GA616"/>
    <mergeCell ref="GE615:GE616"/>
    <mergeCell ref="GF615:GF616"/>
    <mergeCell ref="GG615:GG616"/>
    <mergeCell ref="GH615:GH616"/>
    <mergeCell ref="GB616:GC616"/>
    <mergeCell ref="GI616:HR616"/>
    <mergeCell ref="HU619:HU620"/>
    <mergeCell ref="DA620:DB620"/>
    <mergeCell ref="DC620:DD620"/>
    <mergeCell ref="DE620:DF620"/>
    <mergeCell ref="DG620:DH620"/>
    <mergeCell ref="DI620:DJ620"/>
    <mergeCell ref="DK620:DL620"/>
    <mergeCell ref="DV620:DW620"/>
    <mergeCell ref="DX620:DY620"/>
    <mergeCell ref="DZ620:EA620"/>
    <mergeCell ref="EB620:EC620"/>
    <mergeCell ref="ED620:EE620"/>
    <mergeCell ref="EF620:EG620"/>
    <mergeCell ref="ET620:EU620"/>
    <mergeCell ref="EV620:EW620"/>
    <mergeCell ref="EX620:EY620"/>
    <mergeCell ref="EZ620:FA620"/>
    <mergeCell ref="FB620:FC620"/>
    <mergeCell ref="FD620:FE620"/>
    <mergeCell ref="FR620:FS620"/>
    <mergeCell ref="FT620:FU620"/>
    <mergeCell ref="FV620:FW620"/>
    <mergeCell ref="FX620:FY620"/>
    <mergeCell ref="FZ620:GA620"/>
    <mergeCell ref="GB620:GC620"/>
    <mergeCell ref="GE617:GE618"/>
    <mergeCell ref="DS619:DS620"/>
    <mergeCell ref="GF617:GF618"/>
    <mergeCell ref="GG617:GG618"/>
    <mergeCell ref="GH617:GH618"/>
    <mergeCell ref="HS617:HS618"/>
    <mergeCell ref="HT617:HT618"/>
    <mergeCell ref="HU617:HU618"/>
    <mergeCell ref="DA618:DB618"/>
    <mergeCell ref="DC618:DD618"/>
    <mergeCell ref="DE618:DF618"/>
    <mergeCell ref="DG618:DH618"/>
    <mergeCell ref="DI618:DJ618"/>
    <mergeCell ref="DK618:DL618"/>
    <mergeCell ref="DV618:DW618"/>
    <mergeCell ref="DX618:DY618"/>
    <mergeCell ref="DZ618:EA618"/>
    <mergeCell ref="EB618:EC618"/>
    <mergeCell ref="ED618:EE618"/>
    <mergeCell ref="EF618:EG618"/>
    <mergeCell ref="ET618:EU618"/>
    <mergeCell ref="EV618:EW618"/>
    <mergeCell ref="EX618:EY618"/>
    <mergeCell ref="EZ618:FA618"/>
    <mergeCell ref="FB618:FC618"/>
    <mergeCell ref="FD618:FE618"/>
    <mergeCell ref="FR618:FS618"/>
    <mergeCell ref="FT618:FU618"/>
    <mergeCell ref="FV618:FW618"/>
    <mergeCell ref="FX618:FY618"/>
    <mergeCell ref="FZ618:GA618"/>
    <mergeCell ref="GB618:GC618"/>
    <mergeCell ref="DA617:DB617"/>
    <mergeCell ref="DC617:DD617"/>
    <mergeCell ref="DE617:DF617"/>
    <mergeCell ref="DG617:DH617"/>
    <mergeCell ref="DI617:DJ617"/>
    <mergeCell ref="DK617:DL617"/>
    <mergeCell ref="DV617:DW617"/>
    <mergeCell ref="DX617:DY617"/>
    <mergeCell ref="DZ617:EA617"/>
    <mergeCell ref="EB617:EC617"/>
    <mergeCell ref="ED617:EE617"/>
    <mergeCell ref="EF617:EG617"/>
    <mergeCell ref="ET617:EU617"/>
    <mergeCell ref="EV617:EW617"/>
    <mergeCell ref="EX617:EY617"/>
    <mergeCell ref="EZ617:FA617"/>
    <mergeCell ref="FB617:FC617"/>
    <mergeCell ref="FD617:FE617"/>
    <mergeCell ref="FR617:FS617"/>
    <mergeCell ref="FT617:FU617"/>
    <mergeCell ref="FV617:FW617"/>
    <mergeCell ref="FX617:FY617"/>
    <mergeCell ref="FZ617:GA617"/>
    <mergeCell ref="GB617:GC617"/>
    <mergeCell ref="DS617:DS618"/>
    <mergeCell ref="GG621:GG622"/>
    <mergeCell ref="GH621:GH622"/>
    <mergeCell ref="HS621:HS622"/>
    <mergeCell ref="HT621:HT622"/>
    <mergeCell ref="HU621:HU622"/>
    <mergeCell ref="DA622:DB622"/>
    <mergeCell ref="DC622:DD622"/>
    <mergeCell ref="DE622:DF622"/>
    <mergeCell ref="DG622:DH622"/>
    <mergeCell ref="DI622:DJ622"/>
    <mergeCell ref="DK622:DL622"/>
    <mergeCell ref="DV622:DW622"/>
    <mergeCell ref="DX622:DY622"/>
    <mergeCell ref="DZ622:EA622"/>
    <mergeCell ref="EB622:EC622"/>
    <mergeCell ref="ED622:EE622"/>
    <mergeCell ref="EF622:EG622"/>
    <mergeCell ref="ET622:EU622"/>
    <mergeCell ref="EV622:EW622"/>
    <mergeCell ref="EX622:EY622"/>
    <mergeCell ref="EZ622:FA622"/>
    <mergeCell ref="FB622:FC622"/>
    <mergeCell ref="FD622:FE622"/>
    <mergeCell ref="DA621:DB621"/>
    <mergeCell ref="DC621:DD621"/>
    <mergeCell ref="DE621:DF621"/>
    <mergeCell ref="DG621:DH621"/>
    <mergeCell ref="DI621:DJ621"/>
    <mergeCell ref="DK621:DL621"/>
    <mergeCell ref="DV621:DW621"/>
    <mergeCell ref="DX621:DY621"/>
    <mergeCell ref="DZ621:EA621"/>
    <mergeCell ref="EB621:EC621"/>
    <mergeCell ref="ED621:EE621"/>
    <mergeCell ref="EF621:EG621"/>
    <mergeCell ref="ET621:EU621"/>
    <mergeCell ref="EV621:EW621"/>
    <mergeCell ref="EX621:EY621"/>
    <mergeCell ref="EZ621:FA621"/>
    <mergeCell ref="FB621:FC621"/>
    <mergeCell ref="FR622:FS622"/>
    <mergeCell ref="FT622:FU622"/>
    <mergeCell ref="FV622:FW622"/>
    <mergeCell ref="FX622:FY622"/>
    <mergeCell ref="FZ622:GA622"/>
    <mergeCell ref="GB622:GC622"/>
    <mergeCell ref="DC623:DD623"/>
    <mergeCell ref="DE623:DF623"/>
    <mergeCell ref="DG623:DH623"/>
    <mergeCell ref="DI623:DJ623"/>
    <mergeCell ref="DK623:DL623"/>
    <mergeCell ref="DV623:DW623"/>
    <mergeCell ref="DX623:DY623"/>
    <mergeCell ref="DZ623:EA623"/>
    <mergeCell ref="EB623:EC623"/>
    <mergeCell ref="ED623:EE623"/>
    <mergeCell ref="EF623:EG623"/>
    <mergeCell ref="ET623:EU623"/>
    <mergeCell ref="EV623:EW623"/>
    <mergeCell ref="EX623:EY623"/>
    <mergeCell ref="EZ623:FA623"/>
    <mergeCell ref="FB623:FC623"/>
    <mergeCell ref="FD623:FE623"/>
    <mergeCell ref="FR623:FS623"/>
    <mergeCell ref="FT623:FU623"/>
    <mergeCell ref="FV623:FW623"/>
    <mergeCell ref="FX623:FY623"/>
    <mergeCell ref="FZ623:GA623"/>
    <mergeCell ref="GB623:GC623"/>
    <mergeCell ref="DS621:DS622"/>
    <mergeCell ref="FD621:FE621"/>
    <mergeCell ref="FR621:FS621"/>
    <mergeCell ref="FT621:FU621"/>
    <mergeCell ref="FV621:FW621"/>
    <mergeCell ref="FX621:FY621"/>
    <mergeCell ref="FZ621:GA621"/>
    <mergeCell ref="GB621:GC621"/>
    <mergeCell ref="GF625:GF626"/>
    <mergeCell ref="GE621:GE622"/>
    <mergeCell ref="GF621:GF622"/>
    <mergeCell ref="GG625:GG626"/>
    <mergeCell ref="GH625:GH626"/>
    <mergeCell ref="HS625:HS626"/>
    <mergeCell ref="HT625:HT626"/>
    <mergeCell ref="HU625:HU626"/>
    <mergeCell ref="DA626:DB626"/>
    <mergeCell ref="DC626:DD626"/>
    <mergeCell ref="DE626:DF626"/>
    <mergeCell ref="DG626:DH626"/>
    <mergeCell ref="DI626:DJ626"/>
    <mergeCell ref="DK626:DL626"/>
    <mergeCell ref="DV626:DW626"/>
    <mergeCell ref="DX626:DY626"/>
    <mergeCell ref="DZ626:EA626"/>
    <mergeCell ref="EB626:EC626"/>
    <mergeCell ref="ED626:EE626"/>
    <mergeCell ref="EF626:EG626"/>
    <mergeCell ref="ET626:EU626"/>
    <mergeCell ref="EV626:EW626"/>
    <mergeCell ref="EX626:EY626"/>
    <mergeCell ref="EZ626:FA626"/>
    <mergeCell ref="FB626:FC626"/>
    <mergeCell ref="FD626:FE626"/>
    <mergeCell ref="FR626:FS626"/>
    <mergeCell ref="FT626:FU626"/>
    <mergeCell ref="FV626:FW626"/>
    <mergeCell ref="FX626:FY626"/>
    <mergeCell ref="FZ626:GA626"/>
    <mergeCell ref="GB626:GC626"/>
    <mergeCell ref="DS623:DS624"/>
    <mergeCell ref="DS625:DS626"/>
    <mergeCell ref="GE623:GE624"/>
    <mergeCell ref="GF623:GF624"/>
    <mergeCell ref="GG623:GG624"/>
    <mergeCell ref="GH623:GH624"/>
    <mergeCell ref="HS623:HS624"/>
    <mergeCell ref="HT623:HT624"/>
    <mergeCell ref="HU623:HU624"/>
    <mergeCell ref="DA625:DB625"/>
    <mergeCell ref="DC625:DD625"/>
    <mergeCell ref="DE625:DF625"/>
    <mergeCell ref="DG625:DH625"/>
    <mergeCell ref="DI625:DJ625"/>
    <mergeCell ref="DK625:DL625"/>
    <mergeCell ref="DV625:DW625"/>
    <mergeCell ref="DX625:DY625"/>
    <mergeCell ref="DZ625:EA625"/>
    <mergeCell ref="EB625:EC625"/>
    <mergeCell ref="ED625:EE625"/>
    <mergeCell ref="EF625:EG625"/>
    <mergeCell ref="ET625:EU625"/>
    <mergeCell ref="EV625:EW625"/>
    <mergeCell ref="EX625:EY625"/>
    <mergeCell ref="EZ625:FA625"/>
    <mergeCell ref="FB625:FC625"/>
    <mergeCell ref="FD625:FE625"/>
    <mergeCell ref="FR625:FS625"/>
    <mergeCell ref="FT625:FU625"/>
    <mergeCell ref="FV625:FW625"/>
    <mergeCell ref="FX625:FY625"/>
    <mergeCell ref="FZ625:GA625"/>
    <mergeCell ref="GB625:GC625"/>
    <mergeCell ref="GE625:GE626"/>
    <mergeCell ref="DA623:DB623"/>
    <mergeCell ref="GE629:GE630"/>
    <mergeCell ref="GF629:GF630"/>
    <mergeCell ref="GG629:GG630"/>
    <mergeCell ref="GH629:GH630"/>
    <mergeCell ref="HS629:HS630"/>
    <mergeCell ref="HT629:HT630"/>
    <mergeCell ref="HU629:HU630"/>
    <mergeCell ref="DA630:DB630"/>
    <mergeCell ref="DC630:DD630"/>
    <mergeCell ref="DE630:DF630"/>
    <mergeCell ref="DG630:DH630"/>
    <mergeCell ref="DI630:DJ630"/>
    <mergeCell ref="DK630:DL630"/>
    <mergeCell ref="DV630:DW630"/>
    <mergeCell ref="DX630:DY630"/>
    <mergeCell ref="DZ630:EA630"/>
    <mergeCell ref="EB630:EC630"/>
    <mergeCell ref="ED630:EE630"/>
    <mergeCell ref="EF630:EG630"/>
    <mergeCell ref="ET630:EU630"/>
    <mergeCell ref="EV630:EW630"/>
    <mergeCell ref="EX630:EY630"/>
    <mergeCell ref="EZ630:FA630"/>
    <mergeCell ref="FB630:FC630"/>
    <mergeCell ref="FD630:FE630"/>
    <mergeCell ref="FR630:FS630"/>
    <mergeCell ref="FD627:FE627"/>
    <mergeCell ref="FR627:FS627"/>
    <mergeCell ref="FT627:FU627"/>
    <mergeCell ref="FV627:FW627"/>
    <mergeCell ref="FX627:FY627"/>
    <mergeCell ref="FZ627:GA627"/>
    <mergeCell ref="GB627:GC627"/>
    <mergeCell ref="GE627:GE628"/>
    <mergeCell ref="GF627:GF628"/>
    <mergeCell ref="GG627:GG628"/>
    <mergeCell ref="GH627:GH628"/>
    <mergeCell ref="HS627:HS628"/>
    <mergeCell ref="HT627:HT628"/>
    <mergeCell ref="HU627:HU628"/>
    <mergeCell ref="DA628:DB628"/>
    <mergeCell ref="DC628:DD628"/>
    <mergeCell ref="DE628:DF628"/>
    <mergeCell ref="DG628:DH628"/>
    <mergeCell ref="DI628:DJ628"/>
    <mergeCell ref="DK628:DL628"/>
    <mergeCell ref="DV628:DW628"/>
    <mergeCell ref="DX628:DY628"/>
    <mergeCell ref="DZ628:EA628"/>
    <mergeCell ref="EB628:EC628"/>
    <mergeCell ref="ED628:EE628"/>
    <mergeCell ref="EF628:EG628"/>
    <mergeCell ref="ET628:EU628"/>
    <mergeCell ref="EV628:EW628"/>
    <mergeCell ref="EX628:EY628"/>
    <mergeCell ref="EZ628:FA628"/>
    <mergeCell ref="FB628:FC628"/>
    <mergeCell ref="FD628:FE628"/>
    <mergeCell ref="DA627:DB627"/>
    <mergeCell ref="DC627:DD627"/>
    <mergeCell ref="DE627:DF627"/>
    <mergeCell ref="DG627:DH627"/>
    <mergeCell ref="DI627:DJ627"/>
    <mergeCell ref="DK627:DL627"/>
    <mergeCell ref="DS629:DS630"/>
    <mergeCell ref="DS631:DS632"/>
    <mergeCell ref="FT630:FU630"/>
    <mergeCell ref="FV630:FW630"/>
    <mergeCell ref="FX630:FY630"/>
    <mergeCell ref="FZ630:GA630"/>
    <mergeCell ref="GB630:GC630"/>
    <mergeCell ref="DA631:DB631"/>
    <mergeCell ref="DC631:DD631"/>
    <mergeCell ref="DE631:DF631"/>
    <mergeCell ref="DG631:DH631"/>
    <mergeCell ref="DI631:DJ631"/>
    <mergeCell ref="DK631:DL631"/>
    <mergeCell ref="DV631:DW631"/>
    <mergeCell ref="DX631:DY631"/>
    <mergeCell ref="DZ631:EA631"/>
    <mergeCell ref="EB631:EC631"/>
    <mergeCell ref="ED631:EE631"/>
    <mergeCell ref="EF631:EG631"/>
    <mergeCell ref="ET631:EU631"/>
    <mergeCell ref="EV631:EW631"/>
    <mergeCell ref="EX631:EY631"/>
    <mergeCell ref="EZ631:FA631"/>
    <mergeCell ref="FB631:FC631"/>
    <mergeCell ref="FD631:FE631"/>
    <mergeCell ref="FR631:FS631"/>
    <mergeCell ref="FT631:FU631"/>
    <mergeCell ref="FV631:FW631"/>
    <mergeCell ref="FX631:FY631"/>
    <mergeCell ref="FZ631:GA631"/>
    <mergeCell ref="GB631:GC631"/>
    <mergeCell ref="FR628:FS628"/>
    <mergeCell ref="FT628:FU628"/>
    <mergeCell ref="FV628:FW628"/>
    <mergeCell ref="FX628:FY628"/>
    <mergeCell ref="FZ628:GA628"/>
    <mergeCell ref="GB628:GC628"/>
    <mergeCell ref="DS627:DS628"/>
    <mergeCell ref="DV627:DW627"/>
    <mergeCell ref="DX627:DY627"/>
    <mergeCell ref="DZ627:EA627"/>
    <mergeCell ref="EB627:EC627"/>
    <mergeCell ref="ED627:EE627"/>
    <mergeCell ref="EF627:EG627"/>
    <mergeCell ref="ET627:EU627"/>
    <mergeCell ref="EV627:EW627"/>
    <mergeCell ref="EX627:EY627"/>
    <mergeCell ref="EZ627:FA627"/>
    <mergeCell ref="FB627:FC627"/>
    <mergeCell ref="GE637:GE638"/>
    <mergeCell ref="GF637:GF638"/>
    <mergeCell ref="GG637:GG638"/>
    <mergeCell ref="GH637:GH638"/>
    <mergeCell ref="HS637:HS638"/>
    <mergeCell ref="HT637:HT638"/>
    <mergeCell ref="HU637:HU638"/>
    <mergeCell ref="DA638:DB638"/>
    <mergeCell ref="EZ635:FA635"/>
    <mergeCell ref="FB635:FC635"/>
    <mergeCell ref="FD635:FE635"/>
    <mergeCell ref="DA633:DB633"/>
    <mergeCell ref="DC633:DD633"/>
    <mergeCell ref="DE633:DF633"/>
    <mergeCell ref="DG633:DH633"/>
    <mergeCell ref="DI633:DJ633"/>
    <mergeCell ref="DK633:DL633"/>
    <mergeCell ref="DV633:DW633"/>
    <mergeCell ref="DX633:DY633"/>
    <mergeCell ref="DZ633:EA633"/>
    <mergeCell ref="EB633:EC633"/>
    <mergeCell ref="ED633:EE633"/>
    <mergeCell ref="EF633:EG633"/>
    <mergeCell ref="ET633:EU633"/>
    <mergeCell ref="EV633:EW633"/>
    <mergeCell ref="EX633:EY633"/>
    <mergeCell ref="EZ633:FA633"/>
    <mergeCell ref="FB633:FC633"/>
    <mergeCell ref="GE631:GE632"/>
    <mergeCell ref="GF631:GF632"/>
    <mergeCell ref="GG631:GG632"/>
    <mergeCell ref="GH631:GH632"/>
    <mergeCell ref="HS631:HS632"/>
    <mergeCell ref="HT631:HT632"/>
    <mergeCell ref="HU631:HU632"/>
    <mergeCell ref="DA632:DB632"/>
    <mergeCell ref="DC632:DD632"/>
    <mergeCell ref="DE632:DF632"/>
    <mergeCell ref="DG632:DH632"/>
    <mergeCell ref="DI632:DJ632"/>
    <mergeCell ref="DK632:DL632"/>
    <mergeCell ref="DV632:DW632"/>
    <mergeCell ref="DX632:DY632"/>
    <mergeCell ref="DZ632:EA632"/>
    <mergeCell ref="EB632:EC632"/>
    <mergeCell ref="ED632:EE632"/>
    <mergeCell ref="EF632:EG632"/>
    <mergeCell ref="ET632:EU632"/>
    <mergeCell ref="EV632:EW632"/>
    <mergeCell ref="EX632:EY632"/>
    <mergeCell ref="EZ632:FA632"/>
    <mergeCell ref="FB632:FC632"/>
    <mergeCell ref="FD632:FE632"/>
    <mergeCell ref="FR632:FS632"/>
    <mergeCell ref="FT632:FU632"/>
    <mergeCell ref="FV632:FW632"/>
    <mergeCell ref="FX632:FY632"/>
    <mergeCell ref="FZ632:GA632"/>
    <mergeCell ref="GB632:GC632"/>
    <mergeCell ref="FR635:FS635"/>
    <mergeCell ref="FT635:FU635"/>
    <mergeCell ref="FV635:FW635"/>
    <mergeCell ref="FX635:FY635"/>
    <mergeCell ref="FZ635:GA635"/>
    <mergeCell ref="GE635:GE636"/>
    <mergeCell ref="GF635:GF636"/>
    <mergeCell ref="GG635:GG636"/>
    <mergeCell ref="GH635:GH636"/>
    <mergeCell ref="HS635:HS636"/>
    <mergeCell ref="HT635:HT636"/>
    <mergeCell ref="HU635:HU636"/>
    <mergeCell ref="DA636:DB636"/>
    <mergeCell ref="DC636:DD636"/>
    <mergeCell ref="DE636:DF636"/>
    <mergeCell ref="DG636:DH636"/>
    <mergeCell ref="DI636:DJ636"/>
    <mergeCell ref="DK636:DL636"/>
    <mergeCell ref="DV636:DW636"/>
    <mergeCell ref="DX636:DY636"/>
    <mergeCell ref="DZ636:EA636"/>
    <mergeCell ref="EB636:EC636"/>
    <mergeCell ref="ED636:EE636"/>
    <mergeCell ref="EF636:EG636"/>
    <mergeCell ref="ET636:EU636"/>
    <mergeCell ref="EV636:EW636"/>
    <mergeCell ref="EX636:EY636"/>
    <mergeCell ref="EZ636:FA636"/>
    <mergeCell ref="FB636:FC636"/>
    <mergeCell ref="FD636:FE636"/>
    <mergeCell ref="FR636:FS636"/>
    <mergeCell ref="FD633:FE633"/>
    <mergeCell ref="FR633:FS633"/>
    <mergeCell ref="FT633:FU633"/>
    <mergeCell ref="FV633:FW633"/>
    <mergeCell ref="FX633:FY633"/>
    <mergeCell ref="FZ633:GA633"/>
    <mergeCell ref="GB633:GC633"/>
    <mergeCell ref="GE633:GE634"/>
    <mergeCell ref="GF633:GF634"/>
    <mergeCell ref="GG633:GG634"/>
    <mergeCell ref="GH633:GH634"/>
    <mergeCell ref="HS633:HS634"/>
    <mergeCell ref="HT633:HT634"/>
    <mergeCell ref="HU633:HU634"/>
    <mergeCell ref="DA635:DB635"/>
    <mergeCell ref="DC635:DD635"/>
    <mergeCell ref="DE635:DF635"/>
    <mergeCell ref="DG635:DH635"/>
    <mergeCell ref="DI635:DJ635"/>
    <mergeCell ref="DK635:DL635"/>
    <mergeCell ref="DV635:DW635"/>
    <mergeCell ref="DX635:DY635"/>
    <mergeCell ref="DZ635:EA635"/>
    <mergeCell ref="EB635:EC635"/>
    <mergeCell ref="ED635:EE635"/>
    <mergeCell ref="EF635:EG635"/>
    <mergeCell ref="ET635:EU635"/>
    <mergeCell ref="EV635:EW635"/>
    <mergeCell ref="EX635:EY635"/>
    <mergeCell ref="GB635:GC635"/>
    <mergeCell ref="DS633:DS634"/>
    <mergeCell ref="DS635:DS636"/>
    <mergeCell ref="DC638:DD638"/>
    <mergeCell ref="DE638:DF638"/>
    <mergeCell ref="DG638:DH638"/>
    <mergeCell ref="DI638:DJ638"/>
    <mergeCell ref="DK638:DL638"/>
    <mergeCell ref="DV638:DW638"/>
    <mergeCell ref="DX638:DY638"/>
    <mergeCell ref="DZ638:EA638"/>
    <mergeCell ref="EB638:EC638"/>
    <mergeCell ref="ED638:EE638"/>
    <mergeCell ref="EF638:EG638"/>
    <mergeCell ref="ET638:EU638"/>
    <mergeCell ref="EV638:EW638"/>
    <mergeCell ref="EX638:EY638"/>
    <mergeCell ref="EZ638:FA638"/>
    <mergeCell ref="FB638:FC638"/>
    <mergeCell ref="FD638:FE638"/>
    <mergeCell ref="FR638:FS638"/>
    <mergeCell ref="FT638:FU638"/>
    <mergeCell ref="FV638:FW638"/>
    <mergeCell ref="FX638:FY638"/>
    <mergeCell ref="FZ638:GA638"/>
    <mergeCell ref="GB638:GC638"/>
    <mergeCell ref="FT636:FU636"/>
    <mergeCell ref="FV636:FW636"/>
    <mergeCell ref="FX636:FY636"/>
    <mergeCell ref="FZ636:GA636"/>
    <mergeCell ref="GB636:GC636"/>
    <mergeCell ref="DA637:DB637"/>
    <mergeCell ref="DC637:DD637"/>
    <mergeCell ref="DE637:DF637"/>
    <mergeCell ref="DG637:DH637"/>
    <mergeCell ref="DI637:DJ637"/>
    <mergeCell ref="DK637:DL637"/>
    <mergeCell ref="DV637:DW637"/>
    <mergeCell ref="DX637:DY637"/>
    <mergeCell ref="DZ637:EA637"/>
    <mergeCell ref="EB637:EC637"/>
    <mergeCell ref="ED637:EE637"/>
    <mergeCell ref="EF637:EG637"/>
    <mergeCell ref="ET637:EU637"/>
    <mergeCell ref="EV637:EW637"/>
    <mergeCell ref="EX637:EY637"/>
    <mergeCell ref="EZ637:FA637"/>
    <mergeCell ref="FB637:FC637"/>
    <mergeCell ref="FD637:FE637"/>
    <mergeCell ref="FR637:FS637"/>
    <mergeCell ref="FT637:FU637"/>
    <mergeCell ref="FV637:FW637"/>
    <mergeCell ref="FX637:FY637"/>
    <mergeCell ref="FZ637:GA637"/>
    <mergeCell ref="GB637:GC637"/>
    <mergeCell ref="DS637:DS638"/>
    <mergeCell ref="DS639:DS640"/>
    <mergeCell ref="DS641:DS642"/>
    <mergeCell ref="GE639:GE640"/>
    <mergeCell ref="GF639:GF640"/>
    <mergeCell ref="GG639:GG640"/>
    <mergeCell ref="GH639:GH640"/>
    <mergeCell ref="HS639:HS640"/>
    <mergeCell ref="HT639:HT640"/>
    <mergeCell ref="HU639:HU640"/>
    <mergeCell ref="DA640:DB640"/>
    <mergeCell ref="DC640:DD640"/>
    <mergeCell ref="DE640:DF640"/>
    <mergeCell ref="DG640:DH640"/>
    <mergeCell ref="DI640:DJ640"/>
    <mergeCell ref="DK640:DL640"/>
    <mergeCell ref="DV640:DW640"/>
    <mergeCell ref="DX640:DY640"/>
    <mergeCell ref="DZ640:EA640"/>
    <mergeCell ref="EB640:EC640"/>
    <mergeCell ref="ED640:EE640"/>
    <mergeCell ref="EF640:EG640"/>
    <mergeCell ref="ET640:EU640"/>
    <mergeCell ref="EV640:EW640"/>
    <mergeCell ref="EX640:EY640"/>
    <mergeCell ref="EZ640:FA640"/>
    <mergeCell ref="FB640:FC640"/>
    <mergeCell ref="FD640:FE640"/>
    <mergeCell ref="FR640:FS640"/>
    <mergeCell ref="FT640:FU640"/>
    <mergeCell ref="FV640:FW640"/>
    <mergeCell ref="FX640:FY640"/>
    <mergeCell ref="FZ640:GA640"/>
    <mergeCell ref="GB640:GC640"/>
    <mergeCell ref="FR642:FS642"/>
    <mergeCell ref="FT642:FU642"/>
    <mergeCell ref="FV642:FW642"/>
    <mergeCell ref="FX642:FY642"/>
    <mergeCell ref="FZ642:GA642"/>
    <mergeCell ref="GB642:GC642"/>
    <mergeCell ref="FD641:FE641"/>
    <mergeCell ref="FR641:FS641"/>
    <mergeCell ref="FT641:FU641"/>
    <mergeCell ref="FV641:FW641"/>
    <mergeCell ref="FX641:FY641"/>
    <mergeCell ref="FZ641:GA641"/>
    <mergeCell ref="GB641:GC641"/>
    <mergeCell ref="GE641:GE642"/>
    <mergeCell ref="GF641:GF642"/>
    <mergeCell ref="GG641:GG642"/>
    <mergeCell ref="GH641:GH642"/>
    <mergeCell ref="HS641:HS642"/>
    <mergeCell ref="HT641:HT642"/>
    <mergeCell ref="HU641:HU642"/>
    <mergeCell ref="DA642:DB642"/>
    <mergeCell ref="DC642:DD642"/>
    <mergeCell ref="DE642:DF642"/>
    <mergeCell ref="DG642:DH642"/>
    <mergeCell ref="DI642:DJ642"/>
    <mergeCell ref="DK642:DL642"/>
    <mergeCell ref="DV642:DW642"/>
    <mergeCell ref="DX642:DY642"/>
    <mergeCell ref="DZ642:EA642"/>
    <mergeCell ref="EB642:EC642"/>
    <mergeCell ref="ED642:EE642"/>
    <mergeCell ref="EF642:EG642"/>
    <mergeCell ref="ET642:EU642"/>
    <mergeCell ref="EV642:EW642"/>
    <mergeCell ref="EX642:EY642"/>
    <mergeCell ref="EZ642:FA642"/>
    <mergeCell ref="FB642:FC642"/>
    <mergeCell ref="FD642:FE642"/>
    <mergeCell ref="DA641:DB641"/>
    <mergeCell ref="DC641:DD641"/>
    <mergeCell ref="DE641:DF641"/>
    <mergeCell ref="DG641:DH641"/>
    <mergeCell ref="DI641:DJ641"/>
    <mergeCell ref="DK641:DL641"/>
    <mergeCell ref="DV641:DW641"/>
    <mergeCell ref="DX641:DY641"/>
    <mergeCell ref="DZ641:EA641"/>
    <mergeCell ref="EB641:EC641"/>
    <mergeCell ref="ED641:EE641"/>
    <mergeCell ref="EF641:EG641"/>
    <mergeCell ref="ET641:EU641"/>
    <mergeCell ref="EV641:EW641"/>
    <mergeCell ref="EX641:EY641"/>
    <mergeCell ref="EZ641:FA641"/>
    <mergeCell ref="FB641:FC641"/>
    <mergeCell ref="GI8:HR8"/>
    <mergeCell ref="S5:BB5"/>
    <mergeCell ref="S37:BB37"/>
    <mergeCell ref="S39:BB39"/>
    <mergeCell ref="S69:BB69"/>
    <mergeCell ref="S71:BB71"/>
    <mergeCell ref="S101:BB101"/>
    <mergeCell ref="S103:BB103"/>
    <mergeCell ref="S133:BB133"/>
    <mergeCell ref="S135:BB135"/>
    <mergeCell ref="S165:BB165"/>
    <mergeCell ref="S167:BB167"/>
    <mergeCell ref="S197:BB197"/>
    <mergeCell ref="S199:BB199"/>
    <mergeCell ref="S229:BB229"/>
    <mergeCell ref="S231:BB231"/>
    <mergeCell ref="S261:BB261"/>
    <mergeCell ref="S263:BB263"/>
    <mergeCell ref="S293:BB293"/>
    <mergeCell ref="S295:BB295"/>
    <mergeCell ref="S325:BB325"/>
    <mergeCell ref="S327:BB327"/>
    <mergeCell ref="S357:BB357"/>
    <mergeCell ref="S359:BB359"/>
    <mergeCell ref="S389:BB389"/>
    <mergeCell ref="S391:BB391"/>
    <mergeCell ref="S421:BB421"/>
    <mergeCell ref="S423:BB423"/>
    <mergeCell ref="S453:BB453"/>
    <mergeCell ref="S455:BB455"/>
    <mergeCell ref="S485:BB485"/>
    <mergeCell ref="S487:BB487"/>
    <mergeCell ref="S517:BB517"/>
    <mergeCell ref="GI40:HR40"/>
    <mergeCell ref="GI39:HR39"/>
    <mergeCell ref="GI71:HR71"/>
    <mergeCell ref="GI72:HR72"/>
    <mergeCell ref="GI103:HR103"/>
    <mergeCell ref="GI104:HR104"/>
    <mergeCell ref="GI135:HR135"/>
    <mergeCell ref="GI424:HR424"/>
    <mergeCell ref="GI455:HR455"/>
    <mergeCell ref="GI456:HR456"/>
    <mergeCell ref="GI487:HR487"/>
    <mergeCell ref="GI488:HR488"/>
    <mergeCell ref="GI517:HR517"/>
    <mergeCell ref="GE511:GE512"/>
    <mergeCell ref="DS9:DS10"/>
    <mergeCell ref="DS11:DS12"/>
    <mergeCell ref="DS13:DS14"/>
    <mergeCell ref="DS15:DS16"/>
    <mergeCell ref="DS17:DS18"/>
    <mergeCell ref="DS19:DS20"/>
    <mergeCell ref="DS21:DS22"/>
    <mergeCell ref="DS23:DS24"/>
    <mergeCell ref="DS25:DS26"/>
    <mergeCell ref="DS27:DS28"/>
    <mergeCell ref="DS29:DS30"/>
    <mergeCell ref="DS31:DS32"/>
    <mergeCell ref="DS33:DS34"/>
    <mergeCell ref="DS41:DS42"/>
    <mergeCell ref="DS43:DS44"/>
    <mergeCell ref="DS45:DS46"/>
    <mergeCell ref="DS47:DS48"/>
    <mergeCell ref="DS49:DS50"/>
    <mergeCell ref="DS51:DS52"/>
    <mergeCell ref="DS53:DS54"/>
    <mergeCell ref="DS55:DS56"/>
    <mergeCell ref="DS57:DS58"/>
    <mergeCell ref="DS59:DS60"/>
    <mergeCell ref="DS61:DS62"/>
    <mergeCell ref="DS63:DS64"/>
    <mergeCell ref="DS65:DS66"/>
    <mergeCell ref="DS73:DS74"/>
    <mergeCell ref="DS75:DS76"/>
    <mergeCell ref="DS77:DS78"/>
    <mergeCell ref="DS79:DS80"/>
    <mergeCell ref="DS81:DS82"/>
    <mergeCell ref="DS83:DS84"/>
    <mergeCell ref="DS85:DS86"/>
    <mergeCell ref="DS87:DS88"/>
    <mergeCell ref="DS89:DS90"/>
    <mergeCell ref="DS91:DS92"/>
    <mergeCell ref="DS93:DS94"/>
    <mergeCell ref="DS95:DS96"/>
    <mergeCell ref="DS97:DS98"/>
    <mergeCell ref="DS105:DS106"/>
    <mergeCell ref="DS107:DS108"/>
    <mergeCell ref="DS109:DS110"/>
    <mergeCell ref="DS111:DS112"/>
    <mergeCell ref="DS113:DS114"/>
    <mergeCell ref="DS115:DS116"/>
    <mergeCell ref="DS117:DS118"/>
    <mergeCell ref="DS119:DS120"/>
    <mergeCell ref="DS121:DS122"/>
    <mergeCell ref="DS123:DS124"/>
    <mergeCell ref="DS125:DS126"/>
    <mergeCell ref="DS127:DS128"/>
    <mergeCell ref="DS129:DS130"/>
    <mergeCell ref="DS137:DS138"/>
    <mergeCell ref="DS139:DS140"/>
    <mergeCell ref="DS141:DS142"/>
    <mergeCell ref="DS143:DS144"/>
    <mergeCell ref="DS145:DS146"/>
    <mergeCell ref="DS147:DS148"/>
    <mergeCell ref="DS149:DS150"/>
    <mergeCell ref="DS151:DS152"/>
    <mergeCell ref="DS153:DS154"/>
    <mergeCell ref="DS155:DS156"/>
    <mergeCell ref="DS157:DS158"/>
    <mergeCell ref="DS159:DS160"/>
    <mergeCell ref="DS161:DS162"/>
    <mergeCell ref="DS169:DS170"/>
    <mergeCell ref="DS171:DS172"/>
    <mergeCell ref="DS173:DS174"/>
    <mergeCell ref="DS175:DS176"/>
    <mergeCell ref="DS177:DS178"/>
    <mergeCell ref="DS179:DS180"/>
    <mergeCell ref="DS181:DS182"/>
    <mergeCell ref="DS183:DS184"/>
    <mergeCell ref="DS185:DS186"/>
    <mergeCell ref="DS187:DS188"/>
    <mergeCell ref="DS189:DS190"/>
    <mergeCell ref="DS191:DS192"/>
    <mergeCell ref="DS193:DS194"/>
    <mergeCell ref="DS201:DS202"/>
    <mergeCell ref="DS203:DS204"/>
    <mergeCell ref="DS205:DS206"/>
    <mergeCell ref="DS207:DS208"/>
    <mergeCell ref="DS209:DS210"/>
    <mergeCell ref="DS211:DS212"/>
    <mergeCell ref="DS213:DS214"/>
    <mergeCell ref="DS215:DS216"/>
    <mergeCell ref="DS217:DS218"/>
    <mergeCell ref="DS219:DS220"/>
    <mergeCell ref="DS221:DS222"/>
    <mergeCell ref="DS223:DS224"/>
    <mergeCell ref="DS225:DS226"/>
    <mergeCell ref="DS233:DS234"/>
    <mergeCell ref="DS235:DS236"/>
    <mergeCell ref="DS237:DS238"/>
    <mergeCell ref="DS239:DS240"/>
    <mergeCell ref="DS241:DS242"/>
    <mergeCell ref="DS243:DS244"/>
    <mergeCell ref="DS245:DS246"/>
    <mergeCell ref="DS247:DS248"/>
    <mergeCell ref="DS249:DS250"/>
    <mergeCell ref="DS251:DS252"/>
    <mergeCell ref="DS253:DS254"/>
    <mergeCell ref="DS255:DS256"/>
    <mergeCell ref="DS257:DS258"/>
    <mergeCell ref="DS265:DS266"/>
    <mergeCell ref="DS267:DS268"/>
    <mergeCell ref="DS269:DS270"/>
    <mergeCell ref="DS271:DS272"/>
    <mergeCell ref="DS273:DS274"/>
    <mergeCell ref="DS275:DS276"/>
    <mergeCell ref="DS277:DS278"/>
    <mergeCell ref="DS279:DS280"/>
    <mergeCell ref="DS281:DS282"/>
    <mergeCell ref="DS283:DS284"/>
    <mergeCell ref="DS285:DS286"/>
    <mergeCell ref="DS287:DS288"/>
    <mergeCell ref="DS289:DS290"/>
    <mergeCell ref="DS297:DS298"/>
    <mergeCell ref="DS299:DS300"/>
    <mergeCell ref="DS301:DS302"/>
    <mergeCell ref="DS303:DS304"/>
    <mergeCell ref="DS305:DS306"/>
    <mergeCell ref="DS307:DS308"/>
    <mergeCell ref="DS309:DS310"/>
    <mergeCell ref="DS311:DS312"/>
    <mergeCell ref="DS313:DS314"/>
    <mergeCell ref="DS315:DS316"/>
    <mergeCell ref="DS317:DS318"/>
    <mergeCell ref="DS319:DS320"/>
    <mergeCell ref="DS321:DS322"/>
    <mergeCell ref="DS329:DS330"/>
    <mergeCell ref="DS331:DS332"/>
    <mergeCell ref="DS367:DS368"/>
    <mergeCell ref="DS369:DS370"/>
    <mergeCell ref="DS371:DS372"/>
    <mergeCell ref="DS373:DS374"/>
    <mergeCell ref="DS375:DS376"/>
    <mergeCell ref="DS377:DS378"/>
    <mergeCell ref="DS379:DS380"/>
    <mergeCell ref="DS381:DS382"/>
    <mergeCell ref="DS383:DS384"/>
    <mergeCell ref="DS385:DS386"/>
    <mergeCell ref="DS393:DS394"/>
    <mergeCell ref="DS395:DS396"/>
    <mergeCell ref="DS397:DS398"/>
    <mergeCell ref="DS399:DS400"/>
    <mergeCell ref="DS401:DS402"/>
    <mergeCell ref="DS403:DS404"/>
    <mergeCell ref="DS405:DS406"/>
    <mergeCell ref="DS407:DS408"/>
    <mergeCell ref="DS409:DS410"/>
    <mergeCell ref="DS411:DS412"/>
    <mergeCell ref="DS413:DS414"/>
    <mergeCell ref="DS415:DS416"/>
    <mergeCell ref="DS417:DS418"/>
    <mergeCell ref="DS425:DS426"/>
    <mergeCell ref="DS555:DS556"/>
    <mergeCell ref="DS557:DS558"/>
    <mergeCell ref="DS559:DS560"/>
    <mergeCell ref="DS561:DS562"/>
    <mergeCell ref="DS563:DS564"/>
    <mergeCell ref="DS565:DS566"/>
    <mergeCell ref="DS567:DS568"/>
    <mergeCell ref="DS427:DS428"/>
    <mergeCell ref="DS429:DS430"/>
    <mergeCell ref="DS431:DS432"/>
    <mergeCell ref="DS433:DS434"/>
    <mergeCell ref="DS435:DS436"/>
    <mergeCell ref="DS437:DS438"/>
    <mergeCell ref="DS439:DS440"/>
    <mergeCell ref="DS441:DS442"/>
    <mergeCell ref="DS443:DS444"/>
    <mergeCell ref="DS491:DS492"/>
    <mergeCell ref="DS493:DS494"/>
    <mergeCell ref="DS495:DS496"/>
    <mergeCell ref="DS497:DS498"/>
    <mergeCell ref="DS499:DS500"/>
    <mergeCell ref="DS501:DS502"/>
    <mergeCell ref="DS503:DS504"/>
    <mergeCell ref="DS505:DS506"/>
    <mergeCell ref="DS507:DS508"/>
    <mergeCell ref="DS509:DS510"/>
    <mergeCell ref="DS511:DS512"/>
    <mergeCell ref="DS513:DS514"/>
    <mergeCell ref="DS521:DS522"/>
    <mergeCell ref="DS523:DS524"/>
    <mergeCell ref="DS525:DS526"/>
    <mergeCell ref="DS527:DS528"/>
    <mergeCell ref="DS529:DS530"/>
    <mergeCell ref="DS531:DS532"/>
    <mergeCell ref="DS533:DS534"/>
    <mergeCell ref="DS535:DS536"/>
    <mergeCell ref="DS537:DS538"/>
    <mergeCell ref="DS539:DS540"/>
    <mergeCell ref="DS541:DS542"/>
    <mergeCell ref="DS543:DS544"/>
  </mergeCells>
  <phoneticPr fontId="10"/>
  <conditionalFormatting sqref="B1:M1048576">
    <cfRule type="expression" dxfId="83" priority="160">
      <formula>DA1="grey"</formula>
    </cfRule>
    <cfRule type="expression" dxfId="82" priority="165">
      <formula>DA1="red"</formula>
    </cfRule>
    <cfRule type="expression" dxfId="81" priority="170">
      <formula>DA1="yellow"</formula>
    </cfRule>
  </conditionalFormatting>
  <conditionalFormatting sqref="O1:BE1048576">
    <cfRule type="expression" dxfId="80" priority="61">
      <formula>GE1="grey"</formula>
    </cfRule>
    <cfRule type="expression" dxfId="79" priority="62">
      <formula>GE1="red"</formula>
    </cfRule>
    <cfRule type="expression" dxfId="78" priority="68">
      <formula>GE1="yellow"</formula>
    </cfRule>
  </conditionalFormatting>
  <dataValidations count="7">
    <dataValidation type="list" allowBlank="1" showInputMessage="1" showErrorMessage="1" sqref="L26 L6 J26 H26 F26 D26 B26 L21 J21 H21 F21 D21 B21 L16 J16 H16 F16 D16 B16 L11 J11 H11 F11 D11 B11 J6 H6 F6 D6 B6 L31 J31 H31 F31 D31 B31 L58 L38 J58 H58 F58 D58 B58 L53 J53 H53 F53 D53 B53 L48 J48 H48 F48 D48 B48 L43 J43 H43 F43 D43 B43 J38 H38 F38 D38 B38 L63 J63 H63 F63 D63 B63 L90 L70 J90 H90 F90 D90 B90 L85 J85 H85 F85 D85 B85 L80 J80 H80 F80 D80 B80 L75 J75 H75 F75 D75 B75 J70 H70 F70 D70 B70 L95 J95 H95 F95 D95 B95 L122 L102 J122 H122 F122 D122 B122 L117 J117 H117 F117 D117 B117 L112 J112 H112 F112 D112 B112 L107 J107 H107 F107 D107 B107 J102 H102 F102 D102 B102 L127 J127 H127 F127 D127 B127 L154 L134 J154 H154 F154 D154 B154 L149 J149 H149 F149 D149 B149 L144 J144 H144 F144 D144 B144 L139 J139 H139 F139 D139 B139 J134 H134 F134 D134 B134 L159 J159 H159 F159 D159 B159 L186 L166 J186 H186 F186 D186 B186 L181 J181 H181 F181 D181 B181 L176 J176 H176 F176 D176 B176 L171 J171 H171 F171 D171 B171 J166 H166 F166 D166 B166 L191 J191 H191 F191 D191 B191 L218 L198 J218 H218 F218 D218 B218 L213 J213 H213 F213 D213 B213 L208 J208 H208 F208 D208 B208 L203 J203 H203 F203 D203 B203 J198 H198 F198 D198 B198 L223 J223 H223 F223 D223 B223 L250 L230 J250 H250 F250 D250 B250 L245 J245 H245 F245 D245 B245 L240 J240 H240 F240 D240 B240 L235 J235 H235 F235 D235 B235 J230 H230 F230 D230 B230 L255 J255 H255 F255 D255 B255 L282 L262 J282 H282 F282 D282 B282 L277 J277 H277 F277 D277 B277 L272 J272 H272 F272 D272 B272 L267 J267 H267 F267 D267 B267 J262 H262 F262 D262 B262 L287 J287 H287 F287 D287 B287 L314 L294 J314 H314 F314 D314 B314 L309 J309 H309 F309 D309 B309 L304 J304 H304 F304 D304 B304 L299 J299 H299 F299 D299 B299 J294 H294 F294 D294 B294 L319 J319 H319 F319 D319 B319 L346 L326 J346 H346 F346 D346 B346 L341 J341 H341 F341 D341 B341 L336 J336 H336 F336 D336 B336 L331 J331 H331 F331 D331 B331 J326 H326 F326 D326 B326 L351 J351 H351 F351 D351 B351 L378 L358 J378 H378 F378 D378 B378 L373 J373 H373 F373 D373 B373 L368 J368 H368 F368 D368 B368 L363 J363 H363 F363 D363 B363 J358 H358 F358 D358 B358 L383 J383 H383 F383 D383 B383 L410 L390 J410 H410 F410 D410 B410 L405 J405 H405 F405 D405 B405 L400 J400 H400 F400 D400 B400 L395 J395 H395 F395 D395 B395 J390 H390 F390 D390 B390 L415 J415 H415 F415 D415 B415 L442 L422 J442 H442 F442 D442 B442 L437 J437 H437 F437 D437 B437 L432 J432 H432 F432 D432 B432 L427 J427 H427 F427 D427 B427 J422 H422 F422 D422 B422 L447 J447 H447 F447 D447 B447 L474 L454 J474 H474 F474 D474 B474 L469 J469 H469 F469 D469 B469 L464 J464 H464 F464 D464 B464 L459 J459 H459 F459 D459 B459 J454 H454 F454 D454 B454 L479 J479 H479 F479 D479 B479 L506 L486 J506 H506 F506 D506 B506 L501 J501 H501 F501 D501 B501 L496 J496 H496 F496 D496 B496 L491 J491 H491 F491 D491 B491 J486 H486 F486 D486 B486 L511 J511 H511 F511 D511 B511 L538 L518 J538 H538 F538 D538 B538 L533 J533 H533 F533 D533 B533 L528 J528 H528 F528 D528 B528 L523 J523 H523 F523 D523 B523 J518 H518 F518 D518 B518 L543 J543 H543 F543 D543 B543 L570 L550 J570 H570 F570 D570 B570 L565 J565 H565 F565 D565 B565 L560 J560 H560 F560 D560 B560 L555 J555 H555 F555 D555 B555 J550 H550 F550 D550 B550 L575 J575 H575 F575 D575 B575 L602 L582 J602 H602 F602 D602 B602 L597 J597 H597 F597 D597 B597 L592 J592 H592 F592 D592 B592 L587 J587 H587 F587 D587 B587 J582 H582 F582 D582 B582 L607 J607 H607 F607 D607 B607 L634 L614 J634 H634 F634 D634 B634 L629 J629 H629 F629 D629 B629 L624 J624 H624 F624 D624 B624 L619 J619 H619 F619 D619 B619 J614 H614 F614 D614 B614 L639 J639 H639 F639 D639 B639" xr:uid="{00000000-0002-0000-0700-000000000000}">
      <formula1>$BG$6:$BG$39</formula1>
    </dataValidation>
    <dataValidation type="list" allowBlank="1" showInputMessage="1" showErrorMessage="1" sqref="B9:M9 B322:M322 B14:M14 B290:M290 B24:M24 B29:M29 B34:M34 B19:M19 B41:M41 B46:M46 B56:M56 B61:M61 B66:M66 B73:M73 B78:M78 B83:M83 B88:M88 B93:M93 B98:M98 B105:M105 B110:M110 B115:M115 B120:M120 B125:M125 B130:M130 B137:M137 B142:M142 B147:M147 B152:M152 B157:M157 B162:M162 B169:M169 B174:M174 B179:M179 B184:M184 B189:M189 B194:M194 B201:M201 B206:M206 B211:M211 B216:M216 B221:M221 B226:M226 B233:M233 B238:M238 B243:M243 B248:M248 B253:M253 B258:M258 B265:M265 B270:M270 B275:M275 B280:M280 B285:M285 B51:M51 B297:M297 B302:M302 B307:M307 B312:M312 B317:M317 B386:M386 B354:M354 B329:M329 B334:M334 B339:M339 B344:M344 B349:M349 B361:M361 B366:M366 B371:M371 B376:M376 B381:M381 B450:M450 B418:M418 B393:M393 B398:M398 B403:M403 B408:M408 B413:M413 B425:M425 B430:M430 B435:M435 B440:M440 B445:M445 B514:M514 B482:M482 B457:M457 B462:M462 B467:M467 B472:M472 B477:M477 B489:M489 B494:M494 B499:M499 B504:M504 B509:M509 B578:M578 B546:M546 B521:M521 B526:M526 B531:M531 B536:M536 B541:M541 B553:M553 B558:M558 B563:M563 B568:M568 B573:M573 B642:M642 B610:M610 B585:M585 B590:M590 B595:M595 B600:M600 B605:M605 B617:M617 B622:M622 B627:M627 B632:M632 B637:M637" xr:uid="{00000000-0002-0000-0700-000001000000}">
      <formula1>$CN$6:$CN$32</formula1>
    </dataValidation>
    <dataValidation type="list" allowBlank="1" showInputMessage="1" showErrorMessage="1" sqref="BC245 S586:BB586 S588:BB588 S590:BB590 S592:BB592 S594:BB594 S596:BB596 S598:BB598 BC641 BC639 BC637 BC635 S642:BB642 BC633 BC33 BC31 BC29 BC27 BC25 BC23 BC21 BC19 BC17 BC15 BC13 BC11 BC9 BC211 BC177 BC143 BC109 BC75 BC41 BC279 S600:BB600 S12:BB12 S14:BB14 S16:BB16 S18:BB18 S20:BB20 S22:BB22 S24:BB24 S26:BB26 S28:BB28 S30:BB30 S32:BB32 S34:BB34 BC65 BC63 BC61 BC59 BC57 BC55 BC53 BC51 BC49 BC47 BC45 BC43 BC73 S42:BB42 S44:BB44 S46:BB46 S48:BB48 S50:BB50 S52:BB52 S54:BB54 S56:BB56 S58:BB58 S60:BB60 S62:BB62 S64:BB64 S66:BB66 BC97 BC95 BC93 BC91 BC89 BC87 BC85 BC83 BC81 BC79 BC77 BC107 BC105 S74:BB74 S76:BB76 S78:BB78 S80:BB80 S82:BB82 S84:BB84 S86:BB86 S88:BB88 S90:BB90 S92:BB92 S94:BB94 S96:BB96 S98:BB98 BC129 BC127 BC125 BC123 BC121 BC119 BC117 BC115 BC113 BC111 BC141 BC139 BC137 S106:BB106 S108:BB108 S110:BB110 S112:BB112 S114:BB114 S116:BB116 S118:BB118 S120:BB120 S122:BB122 S124:BB124 S126:BB126 S128:BB128 S130:BB130 BC161 BC159 BC157 BC155 BC153 BC151 BC149 BC147 BC145 BC175 BC173 BC171 BC169 S138:BB138 S140:BB140 S142:BB142 S144:BB144 S146:BB146 S148:BB148 S150:BB150 S152:BB152 S154:BB154 S156:BB156 S158:BB158 S160:BB160 S162:BB162 BC193 BC191 BC189 BC187 BC185 BC183 BC181 BC179 BC209 BC207 BC205 BC203 BC201 S170:BB170 S172:BB172 S174:BB174 S176:BB176 S178:BB178 S180:BB180 S182:BB182 S184:BB184 S186:BB186 S188:BB188 S190:BB190 S192:BB192 S194:BB194 BC225 BC223 BC221 BC219 BC217 BC215 BC213 BC243 BC241 BC239 BC237 BC235 BC233 S202:BB202 S204:BB204 S206:BB206 S208:BB208 S210:BB210 S212:BB212 S214:BB214 S216:BB216 S218:BB218 S220:BB220 S222:BB222 S224:BB224 S226:BB226 BC257 BC255 BC253 BC251 BC249 BC247 BC277 BC275 BC273 BC271 BC269 BC267 BC265 S234:BB234 S236:BB236 S238:BB238 S240:BB240 S242:BB242 S244:BB244 S246:BB246 S248:BB248 S250:BB250 S252:BB252 S254:BB254 S256:BB256 S258:BB258 BC289 BC287 BC285 BC283 BC281 BC311 BC309 BC307 BC305 BC303 BC301 BC299 BC297 S266:BB266 S268:BB268 S270:BB270 S272:BB272 S274:BB274 S276:BB276 S278:BB278 S280:BB280 S282:BB282 S284:BB284 S286:BB286 S288:BB288 S290:BB290 BC321 BC319 BC317 BC315 BC313 BC343 BC341 BC339 BC337 BC335 BC333 BC331 BC329 S298:BB298 S300:BB300 S302:BB302 S304:BB304 S306:BB306 S308:BB308 S310:BB310 S312:BB312 S314:BB314 S316:BB316 S318:BB318 S320:BB320 S322:BB322 BC353 BC351 BC349 BC347 BC345 BC375 BC373 BC371 BC369 BC367 BC365 BC363 BC361 S330:BB330 S332:BB332 S334:BB334 S336:BB336 S338:BB338 S340:BB340 S342:BB342 S344:BB344 S346:BB346 S348:BB348 S350:BB350 S352:BB352 S354:BB354 BC385 BC383 BC381 BC379 BC377 BC407 BC405 BC403 BC401 BC399 BC397 BC395 BC393 S362:BB362 S364:BB364 S366:BB366 S368:BB368 S370:BB370 S372:BB372 S374:BB374 S376:BB376 S378:BB378 S380:BB380 S382:BB382 S384:BB384 S386:BB386 BC417 BC415 BC413 BC411 BC409 BC439 BC437 BC435 BC433 BC431 BC429 BC427 BC425 S394:BB394 S396:BB396 S398:BB398 S400:BB400 S402:BB402 S404:BB404 S406:BB406 S408:BB408 S410:BB410 S412:BB412 S414:BB414 S416:BB416 S418:BB418 BC449 BC447 BC445 BC443 BC441 BC471 BC469 BC467 BC465 BC463 BC461 BC459 BC457 S426:BB426 S428:BB428 S430:BB430 S432:BB432 S434:BB434 S436:BB436 S438:BB438 S440:BB440 S442:BB442 S444:BB444 S446:BB446 S448:BB448 S450:BB450 BC481 BC479 BC477 BC475 BC473 BC503 BC501 BC499 BC497 BC495 BC493 BC491 BC489 S458:BB458 S460:BB460 S462:BB462 S464:BB464 S466:BB466 S468:BB468 S470:BB470 S472:BB472 S474:BB474 S476:BB476 S478:BB478 S480:BB480 S482:BB482 BC513 BC511 BC509 BC507 BC505 BC535 BC533 BC531 BC529 BC527 BC525 BC523 BC521 S490:BB490 S492:BB492 S494:BB494 S496:BB496 S498:BB498 S500:BB500 S502:BB502 S504:BB504 S506:BB506 S508:BB508 S510:BB510 S512:BB512 S514:BB514 BC545 BC543 BC541 BC539 BC537 BC567 BC565 BC563 BC561 BC559 BC557 BC555 BC553 S522:BB522 S524:BB524 S526:BB526 S528:BB528 S530:BB530 S532:BB532 S534:BB534 S536:BB536 S538:BB538 S540:BB540 S542:BB542 S544:BB544 S546:BB546 BC577 BC575 BC573 BC571 BC569 BC599 BC597 BC595 BC593 BC591 BC589 BC587 BC585 S554:BB554 S556:BB556 S558:BB558 S560:BB560 S562:BB562 S564:BB564 S566:BB566 S568:BB568 S570:BB570 S572:BB572 S574:BB574 S576:BB576 S578:BB578 BC609 BC607 BC605 BC603 BC601 BC631 BC629 BC627 BC625 BC623 BC621 BC619 BC617 S602:BB602 S604:BB604 S606:BB606 S608:BB608 S610:BB610 S618:BB618 S620:BB620 S622:BB622 S624:BB624 S626:BB626 S628:BB628 S630:BB630 S632:BB632 S634:BB634 S636:BB636 S638:BB638 S640:BB640 S10:BB10" xr:uid="{00000000-0002-0000-0700-000002000000}">
      <formula1>$CW$6:$CW$7</formula1>
    </dataValidation>
    <dataValidation type="list" allowBlank="1" showInputMessage="1" sqref="Q279 Q33 Q31 Q29 Q27 Q25 Q23 Q21 Q19 Q17 Q15 Q13 Q11 Q9 Q245 Q211 Q177 Q143 Q109 Q75 Q41 Q65 Q63 Q61 Q59 Q57 Q55 Q53 Q51 Q49 Q47 Q45 Q43 Q73 Q97 Q95 Q93 Q91 Q89 Q87 Q85 Q83 Q81 Q79 Q77 Q107 Q105 Q129 Q127 Q125 Q123 Q121 Q119 Q117 Q115 Q113 Q111 Q141 Q139 Q137 Q161 Q159 Q157 Q155 Q153 Q151 Q149 Q147 Q145 Q175 Q173 Q171 Q169 Q193 Q191 Q189 Q187 Q185 Q183 Q181 Q179 Q209 Q207 Q205 Q203 Q201 Q225 Q223 Q221 Q219 Q217 Q215 Q213 Q243 Q241 Q239 Q237 Q235 Q233 Q257 Q255 Q253 Q251 Q249 Q247 Q277 Q275 Q273 Q271 Q269 Q267 Q265 Q289 Q287 Q285 Q283 Q281 Q311 Q309 Q307 Q305 Q303 Q301 Q299 Q297 Q321 Q319 Q317 Q315 Q313 Q343 Q341 Q339 Q337 Q335 Q333 Q331 Q329 Q353 Q351 Q349 Q347 Q345 Q375 Q373 Q371 Q369 Q367 Q365 Q363 Q361 Q385 Q383 Q381 Q379 Q377 Q407 Q405 Q403 Q401 Q399 Q397 Q395 Q393 Q417 Q415 Q413 Q411 Q409 Q439 Q437 Q435 Q433 Q431 Q429 Q427 Q425 Q449 Q447 Q445 Q443 Q441 Q471 Q469 Q467 Q465 Q463 Q461 Q459 Q457 Q481 Q479 Q477 Q475 Q473 Q503 Q501 Q499 Q497 Q495 Q493 Q491 Q489 Q513 Q511 Q509 Q507 Q505 Q535 Q533 Q531 Q529 Q527 Q525 Q523 Q521 Q545 Q543 Q541 Q539 Q537 Q567 Q565 Q563 Q561 Q559 Q557 Q555 Q553 Q577 Q575 Q573 Q571 Q569 Q599 Q597 Q595 Q593 Q591 Q589 Q587 Q585 Q609 Q607 Q605 Q603 Q601 Q631 Q629 Q627 Q625 Q623 Q621 Q619 Q617 Q641 Q639 Q637 Q635 Q633" xr:uid="{00000000-0002-0000-0700-000003000000}">
      <formula1>OFFSET($CS$6,0,0,COUNT($CS$6:$CS$45),1)</formula1>
    </dataValidation>
    <dataValidation type="list" allowBlank="1" showInputMessage="1" showErrorMessage="1" sqref="M319 E6 G6 I6 K6 M6 C11 E11 G11 I11 K11 M11 C16 E16 G16 I16 K16 M16 C21 E21 G21 I21 K21 M21 C26 E26 G26 I26 K26 M26 C31 E31 G31 I31 K31 M31 C38 E38 G38 I38 K38 M38 C43 E43 G43 I43 K43 M43 C48 E48 G48 I48 K48 M48 C53 E53 G53 I53 K53 M53 C58 E58 G58 I58 K58 M58 C63 E63 G63 I63 K63 M63 C70 E70 G70 I70 K70 M70 C75 E75 G75 I75 K75 M75 C80 E80 G80 I80 K80 M80 C85 E85 G85 I85 K85 M85 C90 E90 G90 I90 K90 M90 C95 E95 G95 I95 K95 M95 C102 E102 G102 I102 K102 M102 C107 E107 G107 I107 K107 M107 C112 E112 G112 I112 K112 M112 C117 E117 G117 I117 K117 M117 C122 E122 G122 I122 K122 M122 C127 E127 G127 I127 K127 M127 C134 E134 G134 I134 K134 M134 C139 E139 G139 I139 K139 M139 C144 E144 G144 I144 K144 M144 C149 E149 G149 I149 K149 M149 C154 E154 G154 I154 K154 M154 C159 E159 G159 I159 K159 M159 C166 E166 G166 I166 K166 M166 C171 E171 G171 I171 K171 M171 C176 E176 G176 I176 K176 M176 C181 E181 G181 I181 K181 M181 C186 E186 G186 I186 K186 M186 C191 E191 G191 I191 K191 M191 C198 E198 G198 I198 K198 M198 C203 E203 G203 I203 K203 M203 C208 E208 G208 I208 K208 M208 C213 E213 G213 I213 K213 M213 C218 E218 G218 I218 K218 M218 C223 E223 G223 I223 K223 M223 C230 E230 G230 I230 K230 M230 C235 E235 G235 I235 K235 M235 C240 E240 G240 I240 K240 M240 C245 E245 G245 I245 K245 M245 C250 E250 G250 I250 K250 M250 C255 E255 G255 I255 K255 M255 C262 E262 G262 I262 K262 M262 C267 E267 G267 I267 K267 M267 C272 E272 G272 I272 K272 M272 C277 E277 G277 I277 K277 M277 C282 E282 G282 I282 K282 M282 C287 E287 G287 I287 K287 M287 C294 E294 G294 I294 K294 M294 C299 E299 G299 I299 K299 M299 C304 E304 G304 I304 K304 M304 C309 E309 G309 I309 K309 M309 C314 E314 G314 I314 K314 M314 C319 E319 G319 I319 K319 C6 M383 C326 E326 G326 I326 K326 M326 C331 E331 G331 I331 K331 M331 C336 E336 G336 I336 K336 M336 C341 E341 G341 I341 K341 M341 C346 E346 G346 I346 K346 M346 C351 E351 G351 I351 K351 M351 C358 E358 G358 I358 K358 M358 C363 E363 G363 I363 K363 M363 C368 E368 G368 I368 K368 M368 C373 E373 G373 I373 K373 M373 C378 E378 G378 I378 K378 M378 C383 E383 G383 I383 K383 M447 C390 E390 G390 I390 K390 M390 C395 E395 G395 I395 K395 M395 C400 E400 G400 I400 K400 M400 C405 E405 G405 I405 K405 M405 C410 E410 G410 I410 K410 M410 C415 E415 G415 I415 K415 M415 C422 E422 G422 I422 K422 M422 C427 E427 G427 I427 K427 M427 C432 E432 G432 I432 K432 M432 C437 E437 G437 I437 K437 M437 C442 E442 G442 I442 K442 M442 C447 E447 G447 I447 K447 M511 C454 E454 G454 I454 K454 M454 C459 E459 G459 I459 K459 M459 C464 E464 G464 I464 K464 M464 C469 E469 G469 I469 K469 M469 C474 E474 G474 I474 K474 M474 C479 E479 G479 I479 K479 M479 C486 E486 G486 I486 K486 M486 C491 E491 G491 I491 K491 M491 C496 E496 G496 I496 K496 M496 C501 E501 G501 I501 K501 M501 C506 E506 G506 I506 K506 M506 C511 E511 G511 I511 K511 M575 C518 E518 G518 I518 K518 M518 C523 E523 G523 I523 K523 M523 C528 E528 G528 I528 K528 M528 C533 E533 G533 I533 K533 M533 C538 E538 G538 I538 K538 M538 C543 E543 G543 I543 K543 M543 C550 E550 G550 I550 K550 M550 C555 E555 G555 I555 K555 M555 C560 E560 G560 I560 K560 M560 C565 E565 G565 I565 K565 M565 C570 E570 G570 I570 K570 M570 C575 E575 G575 I575 K575 M639 C582 E582 G582 I582 K582 M582 C587 E587 G587 I587 K587 M587 C592 E592 G592 I592 K592 M592 C597 E597 G597 I597 K597 M597 C602 E602 G602 I602 K602 M602 C607 E607 G607 I607 K607 M607 C614 E614 G614 I614 K614 M614 C619 E619 G619 I619 K619 M619 C624 E624 G624 I624 K624 M624 C629 E629 G629 I629 K629 M629 C634 E634 G634 I634 K634 M634 C639 E639 G639 I639 K639" xr:uid="{00000000-0002-0000-0700-000004000000}">
      <formula1>INDIRECT(B6)</formula1>
    </dataValidation>
    <dataValidation type="list" allowBlank="1" showInputMessage="1" showErrorMessage="1" sqref="W3:AB3" xr:uid="{00000000-0002-0000-0700-000005000000}">
      <formula1>$CX$6:$CX$14</formula1>
    </dataValidation>
    <dataValidation type="list" allowBlank="1" showInputMessage="1" showErrorMessage="1" sqref="S585:BB585 S587:BB587 S589:BB589 S591:BB591 S593:BB593 S595:BB595 S597:BB597 S599:BB599 S601:BB601 S603:BB603 S605:BB605 S607:BB607 S641:BB641 S609:BB609 S11:BB11 S13:BB13 S15:BB15 S17:BB17 S19:BB19 S21:BB21 S23:BB23 S25:BB25 S27:BB27 S29:BB29 S31:BB31 S33:BB33 S41:BB41 S43:BB43 S45:BB45 S47:BB47 S49:BB49 S51:BB51 S53:BB53 S55:BB55 S57:BB57 S59:BB59 S61:BB61 S63:BB63 S65:BB65 S73:BB73 S75:BB75 S77:BB77 S79:BB79 S81:BB81 S83:BB83 S85:BB85 S87:BB87 S89:BB89 S91:BB91 S93:BB93 S95:BB95 S97:BB97 S105:BB105 S107:BB107 S109:BB109 S111:BB111 S113:BB113 S115:BB115 S117:BB117 S119:BB119 S121:BB121 S123:BB123 S125:BB125 S127:BB127 S129:BB129 S137:BB137 S139:BB139 S141:BB141 S143:BB143 S145:BB145 S147:BB147 S149:BB149 S151:BB151 S153:BB153 S155:BB155 S157:BB157 S159:BB159 S161:BB161 S169:BB169 S171:BB171 S173:BB173 S175:BB175 S177:BB177 S179:BB179 S181:BB181 S183:BB183 S185:BB185 S187:BB187 S189:BB189 S191:BB191 S193:BB193 S201:BB201 S203:BB203 S205:BB205 S207:BB207 S209:BB209 S211:BB211 S213:BB213 S215:BB215 S217:BB217 S219:BB219 S221:BB221 S223:BB223 S225:BB225 S233:BB233 S235:BB235 S237:BB237 S239:BB239 S241:BB241 S243:BB243 S245:BB245 S247:BB247 S249:BB249 S251:BB251 S253:BB253 S255:BB255 S257:BB257 S265:BB265 S267:BB267 S269:BB269 S271:BB271 S273:BB273 S275:BB275 S277:BB277 S279:BB279 S281:BB281 S283:BB283 S285:BB285 S287:BB287 S289:BB289 S297:BB297 S299:BB299 S301:BB301 S303:BB303 S305:BB305 S307:BB307 S309:BB309 S311:BB311 S313:BB313 S315:BB315 S317:BB317 S319:BB319 S321:BB321 S329:BB329 S331:BB331 S333:BB333 S335:BB335 S337:BB337 S339:BB339 S341:BB341 S343:BB343 S345:BB345 S347:BB347 S349:BB349 S351:BB351 S353:BB353 S361:BB361 S363:BB363 S365:BB365 S367:BB367 S369:BB369 S371:BB371 S373:BB373 S375:BB375 S377:BB377 S379:BB379 S381:BB381 S383:BB383 S385:BB385 S393:BB393 S395:BB395 S397:BB397 S399:BB399 S401:BB401 S403:BB403 S405:BB405 S407:BB407 S409:BB409 S411:BB411 S413:BB413 S415:BB415 S417:BB417 S425:BB425 S427:BB427 S429:BB429 S431:BB431 S433:BB433 S435:BB435 S437:BB437 S439:BB439 S441:BB441 S443:BB443 S445:BB445 S447:BB447 S449:BB449 S457:BB457 S459:BB459 S461:BB461 S463:BB463 S465:BB465 S467:BB467 S469:BB469 S471:BB471 S473:BB473 S475:BB475 S477:BB477 S479:BB479 S481:BB481 S489:BB489 S491:BB491 S493:BB493 S495:BB495 S497:BB497 S499:BB499 S501:BB501 S503:BB503 S505:BB505 S507:BB507 S509:BB509 S511:BB511 S513:BB513 S521:BB521 S523:BB523 S525:BB525 S527:BB527 S529:BB529 S531:BB531 S533:BB533 S535:BB535 S537:BB537 S539:BB539 S541:BB541 S543:BB543 S545:BB545 S553:BB553 S555:BB555 S557:BB557 S559:BB559 S561:BB561 S563:BB563 S565:BB565 S567:BB567 S569:BB569 S571:BB571 S573:BB573 S575:BB575 S577:BB577 S617:BB617 S619:BB619 S621:BB621 S623:BB623 S625:BB625 S627:BB627 S629:BB629 S631:BB631 S633:BB633 S635:BB635 S637:BB637 S639:BB639 S9:BB9" xr:uid="{00000000-0002-0000-0700-000006000000}">
      <formula1>$CT$6:$CT$21</formula1>
    </dataValidation>
  </dataValidations>
  <pageMargins left="0.31496062992125984" right="0.31496062992125984" top="0.82677165354330717" bottom="0.82677165354330717" header="0.27559055118110237" footer="0.27559055118110237"/>
  <pageSetup paperSize="8" scale="66" fitToHeight="0" orientation="landscape" r:id="rId1"/>
  <headerFooter>
    <oddHeader>&amp;L&amp;"Meiryo UI,太字"&amp;22αZXMデータ設定Sheet キーパターン別鳴動表</oddHeader>
    <oddFooter>&amp;P / &amp;N ページ</oddFooter>
  </headerFooter>
  <rowBreaks count="9" manualBreakCount="9">
    <brk id="67" max="56" man="1"/>
    <brk id="131" max="56" man="1"/>
    <brk id="195" max="56" man="1"/>
    <brk id="259" max="56" man="1"/>
    <brk id="323" max="56" man="1"/>
    <brk id="387" max="56" man="1"/>
    <brk id="451" max="56" man="1"/>
    <brk id="515" max="56" man="1"/>
    <brk id="579" max="56" man="1"/>
  </row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H6:J10"/>
  <sheetViews>
    <sheetView zoomScale="85" zoomScaleNormal="85" workbookViewId="0">
      <selection activeCell="B2" sqref="B2"/>
    </sheetView>
  </sheetViews>
  <sheetFormatPr defaultColWidth="9" defaultRowHeight="15"/>
  <cols>
    <col min="1" max="7" width="9" style="43"/>
    <col min="8" max="8" width="3.59765625" style="43" bestFit="1" customWidth="1"/>
    <col min="9" max="9" width="36.59765625" style="43" bestFit="1" customWidth="1"/>
    <col min="10" max="10" width="115.8984375" style="43" bestFit="1" customWidth="1"/>
    <col min="11" max="16384" width="9" style="43"/>
  </cols>
  <sheetData>
    <row r="6" spans="8:10">
      <c r="H6" s="41" t="s">
        <v>321</v>
      </c>
      <c r="I6" s="42" t="s">
        <v>622</v>
      </c>
      <c r="J6" s="42" t="s">
        <v>322</v>
      </c>
    </row>
    <row r="7" spans="8:10" ht="150">
      <c r="H7" s="44" t="s">
        <v>323</v>
      </c>
      <c r="I7" s="45" t="s">
        <v>621</v>
      </c>
      <c r="J7" s="42" t="s">
        <v>1310</v>
      </c>
    </row>
    <row r="8" spans="8:10" ht="45">
      <c r="H8" s="46" t="s">
        <v>324</v>
      </c>
      <c r="I8" s="47" t="s">
        <v>325</v>
      </c>
      <c r="J8" s="47" t="s">
        <v>637</v>
      </c>
    </row>
    <row r="9" spans="8:10" ht="45">
      <c r="H9" s="48" t="s">
        <v>326</v>
      </c>
      <c r="I9" s="47" t="s">
        <v>325</v>
      </c>
      <c r="J9" s="47" t="s">
        <v>640</v>
      </c>
    </row>
    <row r="10" spans="8:10" ht="45">
      <c r="H10" s="49" t="s">
        <v>327</v>
      </c>
      <c r="I10" s="42" t="s">
        <v>328</v>
      </c>
      <c r="J10" s="42" t="s">
        <v>1311</v>
      </c>
    </row>
  </sheetData>
  <sheetProtection sheet="1" selectLockedCells="1"/>
  <phoneticPr fontId="2"/>
  <pageMargins left="0.25" right="0.25" top="0.75" bottom="0.75" header="0.3" footer="0.3"/>
  <pageSetup paperSize="9" scale="59" orientation="landscape"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AY260"/>
  <sheetViews>
    <sheetView zoomScaleNormal="100" zoomScaleSheetLayoutView="100" workbookViewId="0">
      <pane ySplit="4" topLeftCell="A5" activePane="bottomLeft" state="frozen"/>
      <selection pane="bottomLeft" activeCell="B5" sqref="B5"/>
    </sheetView>
  </sheetViews>
  <sheetFormatPr defaultColWidth="9" defaultRowHeight="15"/>
  <cols>
    <col min="1" max="1" width="2.59765625" style="79" customWidth="1"/>
    <col min="2" max="2" width="4.3984375" style="79" bestFit="1" customWidth="1"/>
    <col min="3" max="3" width="9.19921875" style="79" customWidth="1"/>
    <col min="4" max="4" width="9.19921875" style="79" bestFit="1" customWidth="1"/>
    <col min="5" max="6" width="11.19921875" style="105" customWidth="1"/>
    <col min="7" max="7" width="2.59765625" style="79" customWidth="1"/>
    <col min="8" max="8" width="4.19921875" style="79" bestFit="1" customWidth="1"/>
    <col min="9" max="9" width="11.19921875" style="79" customWidth="1"/>
    <col min="10" max="10" width="2.59765625" style="79" customWidth="1"/>
    <col min="11" max="11" width="4.19921875" style="79" bestFit="1" customWidth="1"/>
    <col min="12" max="12" width="11.19921875" style="105" customWidth="1"/>
    <col min="13" max="13" width="2.59765625" style="79" customWidth="1"/>
    <col min="14" max="14" width="5.5" style="79" bestFit="1" customWidth="1"/>
    <col min="15" max="16" width="11.19921875" style="79" bestFit="1" customWidth="1"/>
    <col min="17" max="17" width="2.59765625" style="79" customWidth="1"/>
    <col min="18" max="18" width="4.3984375" style="79" hidden="1" customWidth="1"/>
    <col min="19" max="20" width="9.19921875" style="79" hidden="1" customWidth="1"/>
    <col min="21" max="22" width="11.19921875" style="105" hidden="1" customWidth="1"/>
    <col min="23" max="23" width="2.59765625" style="79" hidden="1" customWidth="1"/>
    <col min="24" max="24" width="4.19921875" style="79" hidden="1" customWidth="1"/>
    <col min="25" max="25" width="11.19921875" style="79" hidden="1" customWidth="1"/>
    <col min="26" max="26" width="2.59765625" style="79" hidden="1" customWidth="1"/>
    <col min="27" max="27" width="4.19921875" style="79" hidden="1" customWidth="1"/>
    <col min="28" max="28" width="11.19921875" style="105" hidden="1" customWidth="1"/>
    <col min="29" max="29" width="2.59765625" style="79" hidden="1" customWidth="1"/>
    <col min="30" max="30" width="5.5" style="79" hidden="1" customWidth="1"/>
    <col min="31" max="31" width="11.19921875" style="79" hidden="1" customWidth="1"/>
    <col min="32" max="39" width="0" style="79" hidden="1" customWidth="1"/>
    <col min="40" max="40" width="2.59765625" style="79" hidden="1" customWidth="1"/>
    <col min="41" max="41" width="11.59765625" style="79" hidden="1" customWidth="1"/>
    <col min="42" max="42" width="10.8984375" style="79" hidden="1" customWidth="1"/>
    <col min="43" max="43" width="0" style="79" hidden="1" customWidth="1"/>
    <col min="44" max="44" width="2.59765625" style="79" hidden="1" customWidth="1"/>
    <col min="45" max="45" width="6" style="105" hidden="1" customWidth="1"/>
    <col min="46" max="46" width="8.59765625" style="105" hidden="1" customWidth="1"/>
    <col min="47" max="47" width="0" style="79" hidden="1" customWidth="1"/>
    <col min="48" max="48" width="2.59765625" style="79" hidden="1" customWidth="1"/>
    <col min="49" max="49" width="8.59765625" style="105" hidden="1" customWidth="1"/>
    <col min="50" max="51" width="0" style="79" hidden="1" customWidth="1"/>
    <col min="52" max="16384" width="9" style="79"/>
  </cols>
  <sheetData>
    <row r="1" spans="1:51" s="125" customFormat="1">
      <c r="B1" s="1066" t="s">
        <v>1282</v>
      </c>
      <c r="C1" s="1066"/>
      <c r="D1" s="1066"/>
      <c r="E1" s="1066"/>
      <c r="F1" s="1066"/>
      <c r="G1" s="1066"/>
      <c r="H1" s="1066"/>
      <c r="I1" s="1066"/>
      <c r="J1" s="1066"/>
      <c r="K1" s="1066"/>
      <c r="L1" s="1066"/>
      <c r="M1" s="1066"/>
      <c r="N1" s="1066"/>
      <c r="O1" s="1066"/>
      <c r="P1" s="1066"/>
      <c r="R1" s="1123" t="s">
        <v>452</v>
      </c>
      <c r="S1" s="1123"/>
      <c r="T1" s="1123"/>
      <c r="U1" s="1123"/>
      <c r="V1" s="1123"/>
      <c r="W1" s="1123"/>
      <c r="X1" s="1123"/>
      <c r="Y1" s="1123"/>
      <c r="Z1" s="1123"/>
      <c r="AA1" s="1123"/>
      <c r="AB1" s="1123"/>
      <c r="AC1" s="1123"/>
      <c r="AD1" s="1123"/>
      <c r="AE1" s="1123"/>
      <c r="AG1" s="1123" t="s">
        <v>824</v>
      </c>
      <c r="AH1" s="1123"/>
      <c r="AI1" s="1123"/>
      <c r="AJ1" s="1123"/>
      <c r="AK1" s="1123"/>
      <c r="AL1" s="1123"/>
      <c r="AM1" s="1123"/>
      <c r="AN1" s="1123"/>
      <c r="AO1" s="1123"/>
      <c r="AP1" s="1123"/>
      <c r="AQ1" s="1123"/>
      <c r="AR1" s="1123"/>
      <c r="AS1" s="1123"/>
      <c r="AT1" s="1123"/>
      <c r="AU1" s="1123"/>
      <c r="AV1" s="1123"/>
      <c r="AW1" s="1123"/>
      <c r="AX1" s="1123"/>
    </row>
    <row r="2" spans="1:51" s="125" customFormat="1" ht="15.6" thickBot="1">
      <c r="A2" s="107"/>
      <c r="B2" s="125" t="s">
        <v>270</v>
      </c>
      <c r="E2" s="105"/>
      <c r="F2" s="105"/>
      <c r="L2" s="105"/>
      <c r="N2" s="125" t="s">
        <v>271</v>
      </c>
      <c r="Q2" s="107"/>
      <c r="R2" s="92"/>
      <c r="S2" s="92"/>
      <c r="T2" s="92"/>
      <c r="U2" s="91"/>
      <c r="V2" s="91"/>
      <c r="X2" s="92"/>
      <c r="Y2" s="92"/>
      <c r="Z2" s="107"/>
      <c r="AA2" s="92"/>
      <c r="AB2" s="91"/>
      <c r="AD2" s="92"/>
      <c r="AE2" s="92"/>
      <c r="AG2" s="1016" t="s">
        <v>825</v>
      </c>
      <c r="AH2" s="1243"/>
      <c r="AI2" s="1017"/>
      <c r="AJ2" s="436" t="s">
        <v>828</v>
      </c>
      <c r="AK2" s="436" t="s">
        <v>830</v>
      </c>
      <c r="AL2" s="436" t="s">
        <v>831</v>
      </c>
      <c r="AM2" s="436" t="s">
        <v>832</v>
      </c>
      <c r="AO2" s="1244" t="s">
        <v>833</v>
      </c>
      <c r="AP2" s="1244"/>
      <c r="AQ2" s="436" t="s">
        <v>834</v>
      </c>
      <c r="AS2" s="1016" t="s">
        <v>835</v>
      </c>
      <c r="AT2" s="1017"/>
      <c r="AU2" s="436" t="s">
        <v>834</v>
      </c>
      <c r="AW2" s="1036" t="s">
        <v>836</v>
      </c>
      <c r="AX2" s="1036"/>
    </row>
    <row r="3" spans="1:51" ht="13.5" customHeight="1" thickBot="1">
      <c r="A3" s="108"/>
      <c r="B3" s="1220" t="s">
        <v>244</v>
      </c>
      <c r="C3" s="1222" t="s">
        <v>441</v>
      </c>
      <c r="D3" s="1003" t="s">
        <v>442</v>
      </c>
      <c r="E3" s="1239" t="s">
        <v>443</v>
      </c>
      <c r="F3" s="1240"/>
      <c r="G3" s="55"/>
      <c r="H3" s="1005" t="s">
        <v>1369</v>
      </c>
      <c r="I3" s="1067" t="s">
        <v>444</v>
      </c>
      <c r="J3" s="108"/>
      <c r="K3" s="1220" t="s">
        <v>225</v>
      </c>
      <c r="L3" s="1241" t="s">
        <v>445</v>
      </c>
      <c r="M3" s="55"/>
      <c r="N3" s="1228" t="s">
        <v>446</v>
      </c>
      <c r="O3" s="1232"/>
      <c r="P3" s="1229"/>
      <c r="Q3" s="168"/>
      <c r="R3" s="1211" t="s">
        <v>244</v>
      </c>
      <c r="S3" s="1213" t="s">
        <v>441</v>
      </c>
      <c r="T3" s="976" t="s">
        <v>442</v>
      </c>
      <c r="U3" s="1215" t="s">
        <v>443</v>
      </c>
      <c r="V3" s="1216"/>
      <c r="W3" s="55"/>
      <c r="X3" s="982" t="s">
        <v>636</v>
      </c>
      <c r="Y3" s="1075" t="s">
        <v>444</v>
      </c>
      <c r="Z3" s="108"/>
      <c r="AA3" s="1211" t="s">
        <v>225</v>
      </c>
      <c r="AB3" s="986" t="s">
        <v>445</v>
      </c>
      <c r="AC3" s="55"/>
      <c r="AD3" s="1218" t="s">
        <v>446</v>
      </c>
      <c r="AE3" s="1219"/>
      <c r="AG3" s="435" t="s">
        <v>826</v>
      </c>
      <c r="AH3" s="435" t="s">
        <v>827</v>
      </c>
      <c r="AI3" s="435" t="s">
        <v>710</v>
      </c>
      <c r="AJ3" s="435" t="s">
        <v>829</v>
      </c>
      <c r="AK3" s="435" t="s">
        <v>829</v>
      </c>
      <c r="AL3" s="435" t="s">
        <v>829</v>
      </c>
      <c r="AM3" s="435" t="s">
        <v>829</v>
      </c>
      <c r="AO3" s="477" t="s">
        <v>820</v>
      </c>
      <c r="AP3" s="478" t="s">
        <v>822</v>
      </c>
      <c r="AQ3" s="435" t="s">
        <v>829</v>
      </c>
      <c r="AS3" s="435" t="s">
        <v>331</v>
      </c>
      <c r="AT3" s="435" t="s">
        <v>758</v>
      </c>
      <c r="AU3" s="435" t="s">
        <v>829</v>
      </c>
      <c r="AW3" s="435" t="s">
        <v>758</v>
      </c>
      <c r="AX3" s="435" t="s">
        <v>829</v>
      </c>
    </row>
    <row r="4" spans="1:51" ht="23.4" thickBot="1">
      <c r="A4" s="108"/>
      <c r="B4" s="1221"/>
      <c r="C4" s="1223"/>
      <c r="D4" s="1004"/>
      <c r="E4" s="475" t="s">
        <v>245</v>
      </c>
      <c r="F4" s="476" t="s">
        <v>246</v>
      </c>
      <c r="G4" s="55"/>
      <c r="H4" s="1100"/>
      <c r="I4" s="1069"/>
      <c r="J4" s="108"/>
      <c r="K4" s="1221"/>
      <c r="L4" s="1242"/>
      <c r="N4" s="1233"/>
      <c r="O4" s="1234"/>
      <c r="P4" s="1235"/>
      <c r="Q4" s="177" t="s">
        <v>660</v>
      </c>
      <c r="R4" s="1212"/>
      <c r="S4" s="1214"/>
      <c r="T4" s="977"/>
      <c r="U4" s="120" t="s">
        <v>245</v>
      </c>
      <c r="V4" s="121" t="s">
        <v>246</v>
      </c>
      <c r="W4" s="55"/>
      <c r="X4" s="1217"/>
      <c r="Y4" s="1077"/>
      <c r="Z4" s="108"/>
      <c r="AA4" s="1212"/>
      <c r="AB4" s="987"/>
      <c r="AD4" s="1218"/>
      <c r="AE4" s="1219"/>
      <c r="AG4" s="435" t="s">
        <v>760</v>
      </c>
      <c r="AH4" s="435" t="s">
        <v>760</v>
      </c>
      <c r="AI4" s="437" t="s">
        <v>764</v>
      </c>
      <c r="AJ4" s="438" t="s">
        <v>761</v>
      </c>
      <c r="AK4" s="438" t="s">
        <v>761</v>
      </c>
      <c r="AL4" s="438" t="s">
        <v>761</v>
      </c>
      <c r="AM4" s="438" t="s">
        <v>761</v>
      </c>
      <c r="AO4" s="478" t="s">
        <v>760</v>
      </c>
      <c r="AP4" s="478" t="s">
        <v>818</v>
      </c>
      <c r="AQ4" s="438" t="s">
        <v>761</v>
      </c>
      <c r="AS4" s="435" t="s">
        <v>760</v>
      </c>
      <c r="AT4" s="435" t="s">
        <v>764</v>
      </c>
      <c r="AU4" s="438" t="s">
        <v>761</v>
      </c>
      <c r="AW4" s="435" t="s">
        <v>764</v>
      </c>
      <c r="AX4" s="438" t="s">
        <v>761</v>
      </c>
    </row>
    <row r="5" spans="1:51" ht="15.75" customHeight="1" thickBot="1">
      <c r="B5" s="122">
        <v>1</v>
      </c>
      <c r="C5" s="123">
        <v>1</v>
      </c>
      <c r="D5" s="124" t="s">
        <v>246</v>
      </c>
      <c r="E5" s="348" t="s">
        <v>459</v>
      </c>
      <c r="F5" s="335" t="s">
        <v>459</v>
      </c>
      <c r="H5" s="72">
        <v>1</v>
      </c>
      <c r="I5" s="345">
        <v>5</v>
      </c>
      <c r="K5" s="84">
        <v>1</v>
      </c>
      <c r="L5" s="342">
        <v>5</v>
      </c>
      <c r="N5" s="1236" t="s">
        <v>246</v>
      </c>
      <c r="O5" s="1237"/>
      <c r="P5" s="1238"/>
      <c r="S5" s="79">
        <v>1</v>
      </c>
      <c r="T5" s="79" t="s">
        <v>457</v>
      </c>
      <c r="U5" s="125" t="s">
        <v>459</v>
      </c>
      <c r="Y5" s="79">
        <v>0</v>
      </c>
      <c r="AB5" s="79">
        <v>0</v>
      </c>
      <c r="AD5" s="79" t="s">
        <v>457</v>
      </c>
      <c r="AE5" s="126"/>
      <c r="AG5" s="478" t="str">
        <f>内線情報!$BO5</f>
        <v/>
      </c>
      <c r="AH5" s="478" t="str">
        <f>内線情報!$BP5</f>
        <v/>
      </c>
      <c r="AI5" s="1007" t="s">
        <v>768</v>
      </c>
      <c r="AJ5" s="479" t="str">
        <f>IF(COUNTIF($S$5:$S$70,C5),"","red")</f>
        <v/>
      </c>
      <c r="AK5" s="479" t="str">
        <f>IF(COUNTIF($T$5:$T$6,D5),"","red")</f>
        <v/>
      </c>
      <c r="AL5" s="479" t="str">
        <f>IF(COUNTIF($U$5:$U$6,E5),"","red")</f>
        <v/>
      </c>
      <c r="AM5" s="479" t="str">
        <f>IF(COUNTIF($U$5:$U$6,F5),"","red")</f>
        <v/>
      </c>
      <c r="AO5" s="478" t="str">
        <f>NK･NKG!CI5</f>
        <v/>
      </c>
      <c r="AP5" s="1007" t="s">
        <v>768</v>
      </c>
      <c r="AQ5" s="479" t="str">
        <f>IF(COUNTIF($Y$5:$Y$260,I5),"","red")</f>
        <v/>
      </c>
      <c r="AS5" s="478" t="str">
        <f>外線情報!AY5</f>
        <v/>
      </c>
      <c r="AT5" s="1007" t="s">
        <v>768</v>
      </c>
      <c r="AU5" s="479" t="str">
        <f>IF(COUNTIF($AB$5:$AB$260,L5),"","red")</f>
        <v/>
      </c>
      <c r="AX5" s="478" t="str">
        <f>IF(COUNTIF($AD$5:$AD$6,N5),"","red")</f>
        <v/>
      </c>
    </row>
    <row r="6" spans="1:51" ht="15.75" customHeight="1">
      <c r="B6" s="102">
        <v>2</v>
      </c>
      <c r="C6" s="127">
        <v>2</v>
      </c>
      <c r="D6" s="128" t="s">
        <v>246</v>
      </c>
      <c r="E6" s="349" t="s">
        <v>459</v>
      </c>
      <c r="F6" s="338" t="s">
        <v>459</v>
      </c>
      <c r="H6" s="74">
        <v>2</v>
      </c>
      <c r="I6" s="346">
        <v>5</v>
      </c>
      <c r="K6" s="87">
        <v>2</v>
      </c>
      <c r="L6" s="343">
        <v>5</v>
      </c>
      <c r="N6" s="92"/>
      <c r="O6" s="92"/>
      <c r="P6" s="92"/>
      <c r="S6" s="79">
        <v>2</v>
      </c>
      <c r="T6" s="79" t="s">
        <v>458</v>
      </c>
      <c r="U6" s="125" t="s">
        <v>460</v>
      </c>
      <c r="Y6" s="79">
        <v>1</v>
      </c>
      <c r="AB6" s="79">
        <v>1</v>
      </c>
      <c r="AD6" s="79" t="s">
        <v>458</v>
      </c>
      <c r="AE6" s="126"/>
      <c r="AG6" s="478" t="str">
        <f>内線情報!$BO6</f>
        <v/>
      </c>
      <c r="AH6" s="478" t="str">
        <f>内線情報!$BP6</f>
        <v/>
      </c>
      <c r="AI6" s="1007"/>
      <c r="AJ6" s="479" t="str">
        <f t="shared" ref="AJ6:AJ44" si="0">IF(COUNTIF($S$5:$S$70,C6),"","red")</f>
        <v/>
      </c>
      <c r="AK6" s="479" t="str">
        <f t="shared" ref="AK6:AK44" si="1">IF(COUNTIF($T$5:$T$6,D6),"","red")</f>
        <v/>
      </c>
      <c r="AL6" s="479" t="str">
        <f t="shared" ref="AL6:AL44" si="2">IF(COUNTIF($U$5:$U$6,E6),"","red")</f>
        <v/>
      </c>
      <c r="AM6" s="479" t="str">
        <f t="shared" ref="AM6:AM44" si="3">IF(COUNTIF($U$5:$U$6,F6),"","red")</f>
        <v/>
      </c>
      <c r="AO6" s="478" t="str">
        <f>NK･NKG!CI6</f>
        <v/>
      </c>
      <c r="AP6" s="1007"/>
      <c r="AQ6" s="479" t="str">
        <f t="shared" ref="AQ6:AQ52" si="4">IF(COUNTIF($Y$5:$Y$260,I6),"","red")</f>
        <v/>
      </c>
      <c r="AS6" s="478" t="str">
        <f>外線情報!AY6</f>
        <v/>
      </c>
      <c r="AT6" s="1007"/>
      <c r="AU6" s="479" t="str">
        <f>IF(COUNTIF($AB$5:$AB$260,L6),"","red")</f>
        <v/>
      </c>
    </row>
    <row r="7" spans="1:51" ht="15.75" customHeight="1" thickBot="1">
      <c r="B7" s="102">
        <v>3</v>
      </c>
      <c r="C7" s="127">
        <v>3</v>
      </c>
      <c r="D7" s="128" t="s">
        <v>246</v>
      </c>
      <c r="E7" s="349" t="s">
        <v>459</v>
      </c>
      <c r="F7" s="338" t="s">
        <v>459</v>
      </c>
      <c r="H7" s="74">
        <v>3</v>
      </c>
      <c r="I7" s="346">
        <v>5</v>
      </c>
      <c r="K7" s="87">
        <v>3</v>
      </c>
      <c r="L7" s="343">
        <v>5</v>
      </c>
      <c r="N7" s="92"/>
      <c r="O7" s="92"/>
      <c r="P7" s="92"/>
      <c r="S7" s="79">
        <v>3</v>
      </c>
      <c r="Y7" s="79">
        <v>2</v>
      </c>
      <c r="AB7" s="79">
        <v>2</v>
      </c>
      <c r="AD7" s="92"/>
      <c r="AE7" s="92"/>
      <c r="AG7" s="478" t="str">
        <f>内線情報!$BO7</f>
        <v/>
      </c>
      <c r="AH7" s="478" t="str">
        <f>内線情報!$BP7</f>
        <v/>
      </c>
      <c r="AI7" s="1007"/>
      <c r="AJ7" s="479" t="str">
        <f t="shared" si="0"/>
        <v/>
      </c>
      <c r="AK7" s="479" t="str">
        <f t="shared" si="1"/>
        <v/>
      </c>
      <c r="AL7" s="479" t="str">
        <f t="shared" si="2"/>
        <v/>
      </c>
      <c r="AM7" s="479" t="str">
        <f t="shared" si="3"/>
        <v/>
      </c>
      <c r="AO7" s="478" t="str">
        <f>NK･NKG!CI7</f>
        <v/>
      </c>
      <c r="AP7" s="1007"/>
      <c r="AQ7" s="479" t="str">
        <f t="shared" si="4"/>
        <v/>
      </c>
      <c r="AS7" s="478" t="str">
        <f>外線情報!AY7</f>
        <v/>
      </c>
      <c r="AT7" s="1007"/>
      <c r="AU7" s="479" t="str">
        <f t="shared" ref="AU7:AU16" si="5">IF(COUNTIF($AB$5:$AB$260,L7),"","red")</f>
        <v/>
      </c>
    </row>
    <row r="8" spans="1:51" ht="15.75" customHeight="1">
      <c r="B8" s="102">
        <v>4</v>
      </c>
      <c r="C8" s="127">
        <v>4</v>
      </c>
      <c r="D8" s="128" t="s">
        <v>246</v>
      </c>
      <c r="E8" s="349" t="s">
        <v>459</v>
      </c>
      <c r="F8" s="338" t="s">
        <v>459</v>
      </c>
      <c r="H8" s="74">
        <v>4</v>
      </c>
      <c r="I8" s="346">
        <v>5</v>
      </c>
      <c r="K8" s="87">
        <v>4</v>
      </c>
      <c r="L8" s="343">
        <v>5</v>
      </c>
      <c r="O8" s="1228" t="s">
        <v>661</v>
      </c>
      <c r="P8" s="1229"/>
      <c r="S8" s="79">
        <v>4</v>
      </c>
      <c r="Y8" s="79">
        <v>3</v>
      </c>
      <c r="AB8" s="79">
        <v>3</v>
      </c>
      <c r="AD8" s="1224" t="s">
        <v>447</v>
      </c>
      <c r="AE8" s="1225"/>
      <c r="AG8" s="478" t="str">
        <f>内線情報!$BO8</f>
        <v/>
      </c>
      <c r="AH8" s="478" t="str">
        <f>内線情報!$BP8</f>
        <v/>
      </c>
      <c r="AI8" s="1007"/>
      <c r="AJ8" s="479" t="str">
        <f t="shared" si="0"/>
        <v/>
      </c>
      <c r="AK8" s="479" t="str">
        <f t="shared" si="1"/>
        <v/>
      </c>
      <c r="AL8" s="479" t="str">
        <f t="shared" si="2"/>
        <v/>
      </c>
      <c r="AM8" s="479" t="str">
        <f t="shared" si="3"/>
        <v/>
      </c>
      <c r="AO8" s="478" t="str">
        <f>NK･NKG!CI8</f>
        <v/>
      </c>
      <c r="AP8" s="1007"/>
      <c r="AQ8" s="479" t="str">
        <f t="shared" si="4"/>
        <v/>
      </c>
      <c r="AS8" s="478" t="str">
        <f>外線情報!AY8</f>
        <v/>
      </c>
      <c r="AT8" s="1007"/>
      <c r="AU8" s="479" t="str">
        <f t="shared" si="5"/>
        <v/>
      </c>
      <c r="AW8" s="215" t="s">
        <v>839</v>
      </c>
      <c r="AX8" s="215" t="s">
        <v>837</v>
      </c>
      <c r="AY8" s="215" t="s">
        <v>838</v>
      </c>
    </row>
    <row r="9" spans="1:51" ht="15.75" customHeight="1" thickBot="1">
      <c r="B9" s="102">
        <v>5</v>
      </c>
      <c r="C9" s="127">
        <v>5</v>
      </c>
      <c r="D9" s="128" t="s">
        <v>246</v>
      </c>
      <c r="E9" s="349" t="s">
        <v>459</v>
      </c>
      <c r="F9" s="338" t="s">
        <v>459</v>
      </c>
      <c r="H9" s="74">
        <v>5</v>
      </c>
      <c r="I9" s="346">
        <v>5</v>
      </c>
      <c r="K9" s="87">
        <v>5</v>
      </c>
      <c r="L9" s="343">
        <v>5</v>
      </c>
      <c r="N9" s="175"/>
      <c r="O9" s="1230"/>
      <c r="P9" s="1231"/>
      <c r="S9" s="79">
        <v>5</v>
      </c>
      <c r="Y9" s="79">
        <v>4</v>
      </c>
      <c r="AB9" s="79">
        <v>4</v>
      </c>
      <c r="AD9" s="1226"/>
      <c r="AE9" s="1227"/>
      <c r="AG9" s="478" t="str">
        <f>内線情報!$BO9</f>
        <v/>
      </c>
      <c r="AH9" s="478" t="str">
        <f>内線情報!$BP9</f>
        <v/>
      </c>
      <c r="AI9" s="1007"/>
      <c r="AJ9" s="479" t="str">
        <f t="shared" si="0"/>
        <v/>
      </c>
      <c r="AK9" s="479" t="str">
        <f t="shared" si="1"/>
        <v/>
      </c>
      <c r="AL9" s="479" t="str">
        <f t="shared" si="2"/>
        <v/>
      </c>
      <c r="AM9" s="479" t="str">
        <f t="shared" si="3"/>
        <v/>
      </c>
      <c r="AO9" s="478" t="str">
        <f>NK･NKG!CI9</f>
        <v/>
      </c>
      <c r="AP9" s="1007"/>
      <c r="AQ9" s="479" t="str">
        <f t="shared" si="4"/>
        <v/>
      </c>
      <c r="AS9" s="478" t="str">
        <f>外線情報!AY9</f>
        <v/>
      </c>
      <c r="AT9" s="1007"/>
      <c r="AU9" s="479" t="str">
        <f t="shared" si="5"/>
        <v/>
      </c>
      <c r="AW9" s="435" t="s">
        <v>758</v>
      </c>
      <c r="AX9" s="435" t="s">
        <v>829</v>
      </c>
      <c r="AY9" s="435" t="s">
        <v>829</v>
      </c>
    </row>
    <row r="10" spans="1:51" ht="15.75" customHeight="1" thickBot="1">
      <c r="B10" s="102">
        <v>6</v>
      </c>
      <c r="C10" s="127">
        <v>6</v>
      </c>
      <c r="D10" s="128" t="s">
        <v>246</v>
      </c>
      <c r="E10" s="349" t="s">
        <v>459</v>
      </c>
      <c r="F10" s="338" t="s">
        <v>459</v>
      </c>
      <c r="H10" s="74">
        <v>6</v>
      </c>
      <c r="I10" s="346">
        <v>5</v>
      </c>
      <c r="K10" s="87">
        <v>6</v>
      </c>
      <c r="L10" s="343">
        <v>5</v>
      </c>
      <c r="N10" s="176"/>
      <c r="O10" s="473" t="s">
        <v>658</v>
      </c>
      <c r="P10" s="474" t="s">
        <v>659</v>
      </c>
      <c r="S10" s="79">
        <v>6</v>
      </c>
      <c r="Y10" s="79">
        <v>5</v>
      </c>
      <c r="AB10" s="79">
        <v>5</v>
      </c>
      <c r="AD10" s="125" t="s">
        <v>459</v>
      </c>
      <c r="AG10" s="478" t="str">
        <f>内線情報!$BO10</f>
        <v/>
      </c>
      <c r="AH10" s="478" t="str">
        <f>内線情報!$BP10</f>
        <v/>
      </c>
      <c r="AI10" s="1007"/>
      <c r="AJ10" s="479" t="str">
        <f t="shared" si="0"/>
        <v/>
      </c>
      <c r="AK10" s="479" t="str">
        <f t="shared" si="1"/>
        <v/>
      </c>
      <c r="AL10" s="479" t="str">
        <f t="shared" si="2"/>
        <v/>
      </c>
      <c r="AM10" s="479" t="str">
        <f t="shared" si="3"/>
        <v/>
      </c>
      <c r="AO10" s="478" t="str">
        <f>NK･NKG!CI10</f>
        <v/>
      </c>
      <c r="AP10" s="1007"/>
      <c r="AQ10" s="479" t="str">
        <f t="shared" si="4"/>
        <v/>
      </c>
      <c r="AS10" s="478" t="str">
        <f>外線情報!AY10</f>
        <v/>
      </c>
      <c r="AT10" s="1007"/>
      <c r="AU10" s="479" t="str">
        <f t="shared" si="5"/>
        <v/>
      </c>
      <c r="AW10" s="435" t="s">
        <v>764</v>
      </c>
      <c r="AX10" s="438" t="s">
        <v>761</v>
      </c>
      <c r="AY10" s="438" t="s">
        <v>761</v>
      </c>
    </row>
    <row r="11" spans="1:51" ht="15.75" customHeight="1">
      <c r="B11" s="102">
        <v>7</v>
      </c>
      <c r="C11" s="127">
        <v>7</v>
      </c>
      <c r="D11" s="128" t="s">
        <v>246</v>
      </c>
      <c r="E11" s="349" t="s">
        <v>459</v>
      </c>
      <c r="F11" s="338" t="s">
        <v>459</v>
      </c>
      <c r="H11" s="74">
        <v>7</v>
      </c>
      <c r="I11" s="346">
        <v>5</v>
      </c>
      <c r="K11" s="87">
        <v>7</v>
      </c>
      <c r="L11" s="343">
        <v>5</v>
      </c>
      <c r="N11" s="98" t="s">
        <v>247</v>
      </c>
      <c r="O11" s="173" t="s">
        <v>459</v>
      </c>
      <c r="P11" s="174" t="s">
        <v>459</v>
      </c>
      <c r="S11" s="79">
        <v>7</v>
      </c>
      <c r="Y11" s="79">
        <v>6</v>
      </c>
      <c r="AB11" s="79">
        <v>6</v>
      </c>
      <c r="AD11" s="125" t="s">
        <v>460</v>
      </c>
      <c r="AG11" s="478" t="str">
        <f>内線情報!$BO11</f>
        <v/>
      </c>
      <c r="AH11" s="478" t="str">
        <f>内線情報!$BP11</f>
        <v/>
      </c>
      <c r="AI11" s="1007"/>
      <c r="AJ11" s="479" t="str">
        <f t="shared" si="0"/>
        <v/>
      </c>
      <c r="AK11" s="479" t="str">
        <f t="shared" si="1"/>
        <v/>
      </c>
      <c r="AL11" s="479" t="str">
        <f t="shared" si="2"/>
        <v/>
      </c>
      <c r="AM11" s="479" t="str">
        <f t="shared" si="3"/>
        <v/>
      </c>
      <c r="AO11" s="478" t="str">
        <f>NK･NKG!CI11</f>
        <v>grey</v>
      </c>
      <c r="AP11" s="1007"/>
      <c r="AQ11" s="479" t="str">
        <f t="shared" si="4"/>
        <v/>
      </c>
      <c r="AS11" s="478" t="str">
        <f>外線情報!AY11</f>
        <v>grey</v>
      </c>
      <c r="AT11" s="1007"/>
      <c r="AU11" s="479" t="str">
        <f t="shared" si="5"/>
        <v/>
      </c>
      <c r="AX11" s="478" t="str">
        <f t="shared" ref="AX11:AY14" si="6">IF(COUNTIF($AD$10:$AD$11,O11),"","red")</f>
        <v/>
      </c>
      <c r="AY11" s="478" t="str">
        <f t="shared" si="6"/>
        <v/>
      </c>
    </row>
    <row r="12" spans="1:51" ht="15.75" customHeight="1">
      <c r="B12" s="102">
        <v>8</v>
      </c>
      <c r="C12" s="127">
        <v>8</v>
      </c>
      <c r="D12" s="128" t="s">
        <v>246</v>
      </c>
      <c r="E12" s="349" t="s">
        <v>459</v>
      </c>
      <c r="F12" s="338" t="s">
        <v>459</v>
      </c>
      <c r="H12" s="74">
        <v>8</v>
      </c>
      <c r="I12" s="346">
        <v>5</v>
      </c>
      <c r="K12" s="87">
        <v>8</v>
      </c>
      <c r="L12" s="343">
        <v>5</v>
      </c>
      <c r="N12" s="102" t="s">
        <v>248</v>
      </c>
      <c r="O12" s="169" t="s">
        <v>459</v>
      </c>
      <c r="P12" s="170" t="s">
        <v>459</v>
      </c>
      <c r="S12" s="79">
        <v>8</v>
      </c>
      <c r="Y12" s="79">
        <v>7</v>
      </c>
      <c r="AB12" s="79">
        <v>7</v>
      </c>
      <c r="AG12" s="478" t="str">
        <f>内線情報!$BO12</f>
        <v>grey</v>
      </c>
      <c r="AH12" s="478" t="str">
        <f>内線情報!$BP12</f>
        <v/>
      </c>
      <c r="AI12" s="1007"/>
      <c r="AJ12" s="479" t="str">
        <f t="shared" si="0"/>
        <v/>
      </c>
      <c r="AK12" s="479" t="str">
        <f t="shared" si="1"/>
        <v/>
      </c>
      <c r="AL12" s="479" t="str">
        <f t="shared" si="2"/>
        <v/>
      </c>
      <c r="AM12" s="479" t="str">
        <f t="shared" si="3"/>
        <v/>
      </c>
      <c r="AO12" s="478" t="str">
        <f>NK･NKG!CI12</f>
        <v>grey</v>
      </c>
      <c r="AP12" s="1007"/>
      <c r="AQ12" s="479" t="str">
        <f t="shared" si="4"/>
        <v/>
      </c>
      <c r="AS12" s="478" t="str">
        <f>外線情報!AY12</f>
        <v>grey</v>
      </c>
      <c r="AT12" s="1007"/>
      <c r="AU12" s="479" t="str">
        <f t="shared" si="5"/>
        <v/>
      </c>
      <c r="AX12" s="478" t="str">
        <f t="shared" si="6"/>
        <v/>
      </c>
      <c r="AY12" s="478" t="str">
        <f t="shared" si="6"/>
        <v/>
      </c>
    </row>
    <row r="13" spans="1:51" ht="15.75" customHeight="1">
      <c r="B13" s="102">
        <v>9</v>
      </c>
      <c r="C13" s="127">
        <v>9</v>
      </c>
      <c r="D13" s="128" t="s">
        <v>246</v>
      </c>
      <c r="E13" s="349" t="s">
        <v>459</v>
      </c>
      <c r="F13" s="338" t="s">
        <v>459</v>
      </c>
      <c r="H13" s="74">
        <v>9</v>
      </c>
      <c r="I13" s="346">
        <v>5</v>
      </c>
      <c r="K13" s="87">
        <v>9</v>
      </c>
      <c r="L13" s="343">
        <v>5</v>
      </c>
      <c r="N13" s="102" t="s">
        <v>249</v>
      </c>
      <c r="O13" s="169" t="s">
        <v>459</v>
      </c>
      <c r="P13" s="170" t="s">
        <v>459</v>
      </c>
      <c r="S13" s="79">
        <v>9</v>
      </c>
      <c r="Y13" s="79">
        <v>8</v>
      </c>
      <c r="AB13" s="79">
        <v>8</v>
      </c>
      <c r="AG13" s="478" t="str">
        <f>内線情報!$BO13</f>
        <v>grey</v>
      </c>
      <c r="AH13" s="478" t="str">
        <f>内線情報!$BP13</f>
        <v/>
      </c>
      <c r="AI13" s="1007"/>
      <c r="AJ13" s="479" t="str">
        <f t="shared" si="0"/>
        <v/>
      </c>
      <c r="AK13" s="479" t="str">
        <f t="shared" si="1"/>
        <v/>
      </c>
      <c r="AL13" s="479" t="str">
        <f t="shared" si="2"/>
        <v/>
      </c>
      <c r="AM13" s="479" t="str">
        <f t="shared" si="3"/>
        <v/>
      </c>
      <c r="AO13" s="478" t="str">
        <f>NK･NKG!CI13</f>
        <v>grey</v>
      </c>
      <c r="AP13" s="1007"/>
      <c r="AQ13" s="479" t="str">
        <f t="shared" si="4"/>
        <v/>
      </c>
      <c r="AS13" s="478" t="str">
        <f>外線情報!AY13</f>
        <v>grey</v>
      </c>
      <c r="AT13" s="1007"/>
      <c r="AU13" s="479" t="str">
        <f t="shared" si="5"/>
        <v/>
      </c>
      <c r="AX13" s="478" t="str">
        <f t="shared" si="6"/>
        <v/>
      </c>
      <c r="AY13" s="478" t="str">
        <f t="shared" si="6"/>
        <v/>
      </c>
    </row>
    <row r="14" spans="1:51" ht="15.75" customHeight="1" thickBot="1">
      <c r="B14" s="102">
        <v>10</v>
      </c>
      <c r="C14" s="127">
        <v>10</v>
      </c>
      <c r="D14" s="128" t="s">
        <v>246</v>
      </c>
      <c r="E14" s="349" t="s">
        <v>459</v>
      </c>
      <c r="F14" s="338" t="s">
        <v>459</v>
      </c>
      <c r="H14" s="74">
        <v>10</v>
      </c>
      <c r="I14" s="346">
        <v>5</v>
      </c>
      <c r="K14" s="87">
        <v>10</v>
      </c>
      <c r="L14" s="343">
        <v>5</v>
      </c>
      <c r="N14" s="104" t="s">
        <v>250</v>
      </c>
      <c r="O14" s="171" t="s">
        <v>459</v>
      </c>
      <c r="P14" s="172" t="s">
        <v>459</v>
      </c>
      <c r="S14" s="79">
        <v>10</v>
      </c>
      <c r="Y14" s="79">
        <v>9</v>
      </c>
      <c r="AB14" s="79">
        <v>9</v>
      </c>
      <c r="AG14" s="478" t="str">
        <f>内線情報!$BO14</f>
        <v>grey</v>
      </c>
      <c r="AH14" s="478" t="str">
        <f>内線情報!$BP14</f>
        <v/>
      </c>
      <c r="AI14" s="1007"/>
      <c r="AJ14" s="479" t="str">
        <f t="shared" si="0"/>
        <v/>
      </c>
      <c r="AK14" s="479" t="str">
        <f t="shared" si="1"/>
        <v/>
      </c>
      <c r="AL14" s="479" t="str">
        <f t="shared" si="2"/>
        <v/>
      </c>
      <c r="AM14" s="479" t="str">
        <f t="shared" si="3"/>
        <v/>
      </c>
      <c r="AO14" s="478" t="str">
        <f>NK･NKG!CI14</f>
        <v>grey</v>
      </c>
      <c r="AP14" s="1007"/>
      <c r="AQ14" s="479" t="str">
        <f t="shared" si="4"/>
        <v/>
      </c>
      <c r="AS14" s="478" t="str">
        <f>外線情報!AY14</f>
        <v>grey</v>
      </c>
      <c r="AT14" s="1007"/>
      <c r="AU14" s="479" t="str">
        <f t="shared" si="5"/>
        <v/>
      </c>
      <c r="AX14" s="478" t="str">
        <f t="shared" si="6"/>
        <v/>
      </c>
      <c r="AY14" s="478" t="str">
        <f t="shared" si="6"/>
        <v/>
      </c>
    </row>
    <row r="15" spans="1:51" ht="15.75" customHeight="1">
      <c r="B15" s="102">
        <v>11</v>
      </c>
      <c r="C15" s="127">
        <v>11</v>
      </c>
      <c r="D15" s="128" t="s">
        <v>246</v>
      </c>
      <c r="E15" s="349" t="s">
        <v>459</v>
      </c>
      <c r="F15" s="338" t="s">
        <v>459</v>
      </c>
      <c r="H15" s="74">
        <v>11</v>
      </c>
      <c r="I15" s="346">
        <v>5</v>
      </c>
      <c r="K15" s="87">
        <v>11</v>
      </c>
      <c r="L15" s="343">
        <v>5</v>
      </c>
      <c r="S15" s="79">
        <v>11</v>
      </c>
      <c r="Y15" s="79">
        <v>10</v>
      </c>
      <c r="AB15" s="79">
        <v>10</v>
      </c>
      <c r="AG15" s="478" t="str">
        <f>内線情報!$BO15</f>
        <v>grey</v>
      </c>
      <c r="AH15" s="478" t="str">
        <f>内線情報!$BP15</f>
        <v/>
      </c>
      <c r="AI15" s="1007"/>
      <c r="AJ15" s="479" t="str">
        <f t="shared" si="0"/>
        <v/>
      </c>
      <c r="AK15" s="479" t="str">
        <f t="shared" si="1"/>
        <v/>
      </c>
      <c r="AL15" s="479" t="str">
        <f t="shared" si="2"/>
        <v/>
      </c>
      <c r="AM15" s="479" t="str">
        <f t="shared" si="3"/>
        <v/>
      </c>
      <c r="AO15" s="478" t="str">
        <f>NK･NKG!CI15</f>
        <v>grey</v>
      </c>
      <c r="AP15" s="1007"/>
      <c r="AQ15" s="479" t="str">
        <f t="shared" si="4"/>
        <v/>
      </c>
      <c r="AS15" s="478" t="str">
        <f>外線情報!AY15</f>
        <v>grey</v>
      </c>
      <c r="AT15" s="1007"/>
      <c r="AU15" s="479" t="str">
        <f t="shared" si="5"/>
        <v/>
      </c>
    </row>
    <row r="16" spans="1:51" ht="15.75" customHeight="1" thickBot="1">
      <c r="B16" s="102">
        <v>12</v>
      </c>
      <c r="C16" s="127">
        <v>12</v>
      </c>
      <c r="D16" s="128" t="s">
        <v>246</v>
      </c>
      <c r="E16" s="349" t="s">
        <v>459</v>
      </c>
      <c r="F16" s="338" t="s">
        <v>459</v>
      </c>
      <c r="H16" s="74">
        <v>12</v>
      </c>
      <c r="I16" s="346">
        <v>5</v>
      </c>
      <c r="K16" s="88">
        <v>12</v>
      </c>
      <c r="L16" s="344">
        <v>5</v>
      </c>
      <c r="S16" s="79">
        <v>12</v>
      </c>
      <c r="Y16" s="79">
        <v>11</v>
      </c>
      <c r="AB16" s="79">
        <v>11</v>
      </c>
      <c r="AG16" s="478" t="str">
        <f>内線情報!$BO16</f>
        <v>grey</v>
      </c>
      <c r="AH16" s="478" t="str">
        <f>内線情報!$BP16</f>
        <v/>
      </c>
      <c r="AI16" s="1007"/>
      <c r="AJ16" s="479" t="str">
        <f t="shared" si="0"/>
        <v/>
      </c>
      <c r="AK16" s="479" t="str">
        <f t="shared" si="1"/>
        <v/>
      </c>
      <c r="AL16" s="479" t="str">
        <f t="shared" si="2"/>
        <v/>
      </c>
      <c r="AM16" s="479" t="str">
        <f t="shared" si="3"/>
        <v/>
      </c>
      <c r="AO16" s="478" t="str">
        <f>NK･NKG!CI16</f>
        <v>grey</v>
      </c>
      <c r="AP16" s="1007"/>
      <c r="AQ16" s="479" t="str">
        <f t="shared" si="4"/>
        <v/>
      </c>
      <c r="AS16" s="478" t="str">
        <f>外線情報!AY16</f>
        <v>grey</v>
      </c>
      <c r="AT16" s="1007"/>
      <c r="AU16" s="479" t="str">
        <f t="shared" si="5"/>
        <v/>
      </c>
    </row>
    <row r="17" spans="2:43" s="79" customFormat="1" ht="15.75" customHeight="1">
      <c r="B17" s="102">
        <v>13</v>
      </c>
      <c r="C17" s="127">
        <v>13</v>
      </c>
      <c r="D17" s="128" t="s">
        <v>246</v>
      </c>
      <c r="E17" s="349" t="s">
        <v>459</v>
      </c>
      <c r="F17" s="338" t="s">
        <v>459</v>
      </c>
      <c r="H17" s="74">
        <v>13</v>
      </c>
      <c r="I17" s="346">
        <v>5</v>
      </c>
      <c r="L17" s="105"/>
      <c r="S17" s="79">
        <v>13</v>
      </c>
      <c r="U17" s="105"/>
      <c r="V17" s="105"/>
      <c r="Y17" s="79">
        <v>12</v>
      </c>
      <c r="AB17" s="79">
        <v>12</v>
      </c>
      <c r="AG17" s="478" t="str">
        <f>内線情報!$BO17</f>
        <v>grey</v>
      </c>
      <c r="AH17" s="478" t="str">
        <f>内線情報!$BP17</f>
        <v/>
      </c>
      <c r="AI17" s="1007"/>
      <c r="AJ17" s="479" t="str">
        <f t="shared" si="0"/>
        <v/>
      </c>
      <c r="AK17" s="479" t="str">
        <f t="shared" si="1"/>
        <v/>
      </c>
      <c r="AL17" s="479" t="str">
        <f t="shared" si="2"/>
        <v/>
      </c>
      <c r="AM17" s="479" t="str">
        <f t="shared" si="3"/>
        <v/>
      </c>
      <c r="AO17" s="478" t="str">
        <f>NK･NKG!CI17</f>
        <v>grey</v>
      </c>
      <c r="AP17" s="1007"/>
      <c r="AQ17" s="479" t="str">
        <f t="shared" si="4"/>
        <v/>
      </c>
    </row>
    <row r="18" spans="2:43" s="79" customFormat="1" ht="15.75" customHeight="1">
      <c r="B18" s="102">
        <v>14</v>
      </c>
      <c r="C18" s="127">
        <v>14</v>
      </c>
      <c r="D18" s="128" t="s">
        <v>246</v>
      </c>
      <c r="E18" s="349" t="s">
        <v>459</v>
      </c>
      <c r="F18" s="338" t="s">
        <v>459</v>
      </c>
      <c r="H18" s="74">
        <v>14</v>
      </c>
      <c r="I18" s="346">
        <v>5</v>
      </c>
      <c r="L18" s="105"/>
      <c r="S18" s="79">
        <v>14</v>
      </c>
      <c r="U18" s="105"/>
      <c r="V18" s="105"/>
      <c r="Y18" s="79">
        <v>13</v>
      </c>
      <c r="AB18" s="79">
        <v>13</v>
      </c>
      <c r="AG18" s="478" t="str">
        <f>内線情報!$BO18</f>
        <v>grey</v>
      </c>
      <c r="AH18" s="478" t="str">
        <f>内線情報!$BP18</f>
        <v/>
      </c>
      <c r="AI18" s="1007"/>
      <c r="AJ18" s="479" t="str">
        <f t="shared" si="0"/>
        <v/>
      </c>
      <c r="AK18" s="479" t="str">
        <f t="shared" si="1"/>
        <v/>
      </c>
      <c r="AL18" s="479" t="str">
        <f t="shared" si="2"/>
        <v/>
      </c>
      <c r="AM18" s="479" t="str">
        <f t="shared" si="3"/>
        <v/>
      </c>
      <c r="AO18" s="478" t="str">
        <f>NK･NKG!CI18</f>
        <v>grey</v>
      </c>
      <c r="AP18" s="1007"/>
      <c r="AQ18" s="479" t="str">
        <f t="shared" si="4"/>
        <v/>
      </c>
    </row>
    <row r="19" spans="2:43" s="79" customFormat="1" ht="15.75" customHeight="1">
      <c r="B19" s="102">
        <v>15</v>
      </c>
      <c r="C19" s="127">
        <v>15</v>
      </c>
      <c r="D19" s="128" t="s">
        <v>246</v>
      </c>
      <c r="E19" s="349" t="s">
        <v>459</v>
      </c>
      <c r="F19" s="338" t="s">
        <v>459</v>
      </c>
      <c r="H19" s="74">
        <v>15</v>
      </c>
      <c r="I19" s="346">
        <v>5</v>
      </c>
      <c r="L19" s="105"/>
      <c r="S19" s="79">
        <v>15</v>
      </c>
      <c r="U19" s="105"/>
      <c r="V19" s="105"/>
      <c r="Y19" s="79">
        <v>14</v>
      </c>
      <c r="AB19" s="79">
        <v>14</v>
      </c>
      <c r="AG19" s="478" t="str">
        <f>内線情報!$BO19</f>
        <v>grey</v>
      </c>
      <c r="AH19" s="478" t="str">
        <f>内線情報!$BP19</f>
        <v/>
      </c>
      <c r="AI19" s="1007"/>
      <c r="AJ19" s="479" t="str">
        <f t="shared" si="0"/>
        <v/>
      </c>
      <c r="AK19" s="479" t="str">
        <f t="shared" si="1"/>
        <v/>
      </c>
      <c r="AL19" s="479" t="str">
        <f t="shared" si="2"/>
        <v/>
      </c>
      <c r="AM19" s="479" t="str">
        <f t="shared" si="3"/>
        <v/>
      </c>
      <c r="AO19" s="478" t="str">
        <f>NK･NKG!CI19</f>
        <v>grey</v>
      </c>
      <c r="AP19" s="1007"/>
      <c r="AQ19" s="479" t="str">
        <f t="shared" si="4"/>
        <v/>
      </c>
    </row>
    <row r="20" spans="2:43" s="79" customFormat="1" ht="15.75" customHeight="1">
      <c r="B20" s="102">
        <v>16</v>
      </c>
      <c r="C20" s="127">
        <v>16</v>
      </c>
      <c r="D20" s="128" t="s">
        <v>246</v>
      </c>
      <c r="E20" s="349" t="s">
        <v>459</v>
      </c>
      <c r="F20" s="338" t="s">
        <v>459</v>
      </c>
      <c r="H20" s="74">
        <v>16</v>
      </c>
      <c r="I20" s="346">
        <v>5</v>
      </c>
      <c r="L20" s="105"/>
      <c r="S20" s="79">
        <v>16</v>
      </c>
      <c r="U20" s="105"/>
      <c r="V20" s="105"/>
      <c r="Y20" s="79">
        <v>15</v>
      </c>
      <c r="AB20" s="79">
        <v>15</v>
      </c>
      <c r="AG20" s="478" t="str">
        <f>内線情報!$BO20</f>
        <v>grey</v>
      </c>
      <c r="AH20" s="478" t="str">
        <f>内線情報!$BP20</f>
        <v/>
      </c>
      <c r="AI20" s="1007"/>
      <c r="AJ20" s="479" t="str">
        <f t="shared" si="0"/>
        <v/>
      </c>
      <c r="AK20" s="479" t="str">
        <f t="shared" si="1"/>
        <v/>
      </c>
      <c r="AL20" s="479" t="str">
        <f t="shared" si="2"/>
        <v/>
      </c>
      <c r="AM20" s="479" t="str">
        <f t="shared" si="3"/>
        <v/>
      </c>
      <c r="AO20" s="478" t="str">
        <f>NK･NKG!CI20</f>
        <v>grey</v>
      </c>
      <c r="AP20" s="1007"/>
      <c r="AQ20" s="479" t="str">
        <f t="shared" si="4"/>
        <v/>
      </c>
    </row>
    <row r="21" spans="2:43" s="79" customFormat="1" ht="15.75" customHeight="1">
      <c r="B21" s="102">
        <v>17</v>
      </c>
      <c r="C21" s="127">
        <v>17</v>
      </c>
      <c r="D21" s="128" t="s">
        <v>246</v>
      </c>
      <c r="E21" s="349" t="s">
        <v>459</v>
      </c>
      <c r="F21" s="338" t="s">
        <v>459</v>
      </c>
      <c r="H21" s="74">
        <v>17</v>
      </c>
      <c r="I21" s="346">
        <v>5</v>
      </c>
      <c r="L21" s="105"/>
      <c r="S21" s="79">
        <v>17</v>
      </c>
      <c r="U21" s="105"/>
      <c r="V21" s="105"/>
      <c r="Y21" s="79">
        <v>16</v>
      </c>
      <c r="AB21" s="79">
        <v>16</v>
      </c>
      <c r="AG21" s="478" t="str">
        <f>内線情報!$BO21</f>
        <v>grey</v>
      </c>
      <c r="AH21" s="478" t="str">
        <f>内線情報!$BP21</f>
        <v/>
      </c>
      <c r="AI21" s="1007"/>
      <c r="AJ21" s="479" t="str">
        <f t="shared" si="0"/>
        <v/>
      </c>
      <c r="AK21" s="479" t="str">
        <f t="shared" si="1"/>
        <v/>
      </c>
      <c r="AL21" s="479" t="str">
        <f t="shared" si="2"/>
        <v/>
      </c>
      <c r="AM21" s="479" t="str">
        <f t="shared" si="3"/>
        <v/>
      </c>
      <c r="AO21" s="478" t="str">
        <f>NK･NKG!CI21</f>
        <v>grey</v>
      </c>
      <c r="AP21" s="1007"/>
      <c r="AQ21" s="479" t="str">
        <f t="shared" si="4"/>
        <v/>
      </c>
    </row>
    <row r="22" spans="2:43" s="79" customFormat="1" ht="15.75" customHeight="1">
      <c r="B22" s="102">
        <v>18</v>
      </c>
      <c r="C22" s="127">
        <v>18</v>
      </c>
      <c r="D22" s="128" t="s">
        <v>246</v>
      </c>
      <c r="E22" s="349" t="s">
        <v>459</v>
      </c>
      <c r="F22" s="338" t="s">
        <v>459</v>
      </c>
      <c r="H22" s="74">
        <v>18</v>
      </c>
      <c r="I22" s="346">
        <v>5</v>
      </c>
      <c r="L22" s="105"/>
      <c r="S22" s="79">
        <v>18</v>
      </c>
      <c r="U22" s="105"/>
      <c r="V22" s="105"/>
      <c r="Y22" s="79">
        <v>17</v>
      </c>
      <c r="AB22" s="79">
        <v>17</v>
      </c>
      <c r="AG22" s="478" t="str">
        <f>内線情報!$BO22</f>
        <v>grey</v>
      </c>
      <c r="AH22" s="478" t="str">
        <f>内線情報!$BP22</f>
        <v/>
      </c>
      <c r="AI22" s="1007"/>
      <c r="AJ22" s="479" t="str">
        <f t="shared" si="0"/>
        <v/>
      </c>
      <c r="AK22" s="479" t="str">
        <f t="shared" si="1"/>
        <v/>
      </c>
      <c r="AL22" s="479" t="str">
        <f t="shared" si="2"/>
        <v/>
      </c>
      <c r="AM22" s="479" t="str">
        <f t="shared" si="3"/>
        <v/>
      </c>
      <c r="AO22" s="478" t="str">
        <f>NK･NKG!CI22</f>
        <v>grey</v>
      </c>
      <c r="AP22" s="1007"/>
      <c r="AQ22" s="479" t="str">
        <f t="shared" si="4"/>
        <v/>
      </c>
    </row>
    <row r="23" spans="2:43" s="79" customFormat="1" ht="15.75" customHeight="1">
      <c r="B23" s="102">
        <v>19</v>
      </c>
      <c r="C23" s="127">
        <v>19</v>
      </c>
      <c r="D23" s="128" t="s">
        <v>246</v>
      </c>
      <c r="E23" s="349" t="s">
        <v>459</v>
      </c>
      <c r="F23" s="338" t="s">
        <v>459</v>
      </c>
      <c r="H23" s="74">
        <v>19</v>
      </c>
      <c r="I23" s="346">
        <v>5</v>
      </c>
      <c r="L23" s="105"/>
      <c r="S23" s="79">
        <v>19</v>
      </c>
      <c r="U23" s="105"/>
      <c r="V23" s="105"/>
      <c r="Y23" s="79">
        <v>18</v>
      </c>
      <c r="AB23" s="79">
        <v>18</v>
      </c>
      <c r="AG23" s="478" t="str">
        <f>内線情報!$BO23</f>
        <v>grey</v>
      </c>
      <c r="AH23" s="478" t="str">
        <f>内線情報!$BP23</f>
        <v/>
      </c>
      <c r="AI23" s="1007"/>
      <c r="AJ23" s="479" t="str">
        <f t="shared" si="0"/>
        <v/>
      </c>
      <c r="AK23" s="479" t="str">
        <f t="shared" si="1"/>
        <v/>
      </c>
      <c r="AL23" s="479" t="str">
        <f t="shared" si="2"/>
        <v/>
      </c>
      <c r="AM23" s="479" t="str">
        <f t="shared" si="3"/>
        <v/>
      </c>
      <c r="AO23" s="478" t="str">
        <f>NK･NKG!CI23</f>
        <v>grey</v>
      </c>
      <c r="AP23" s="1007"/>
      <c r="AQ23" s="479" t="str">
        <f t="shared" si="4"/>
        <v/>
      </c>
    </row>
    <row r="24" spans="2:43" s="79" customFormat="1" ht="15.75" customHeight="1">
      <c r="B24" s="102">
        <v>20</v>
      </c>
      <c r="C24" s="127">
        <v>20</v>
      </c>
      <c r="D24" s="128" t="s">
        <v>246</v>
      </c>
      <c r="E24" s="349" t="s">
        <v>459</v>
      </c>
      <c r="F24" s="338" t="s">
        <v>459</v>
      </c>
      <c r="H24" s="74">
        <v>20</v>
      </c>
      <c r="I24" s="346">
        <v>5</v>
      </c>
      <c r="L24" s="105"/>
      <c r="S24" s="79">
        <v>20</v>
      </c>
      <c r="U24" s="105"/>
      <c r="V24" s="105"/>
      <c r="Y24" s="79">
        <v>19</v>
      </c>
      <c r="AB24" s="79">
        <v>19</v>
      </c>
      <c r="AG24" s="478" t="str">
        <f>内線情報!$BO24</f>
        <v>grey</v>
      </c>
      <c r="AH24" s="478" t="str">
        <f>内線情報!$BP24</f>
        <v/>
      </c>
      <c r="AI24" s="1007"/>
      <c r="AJ24" s="479" t="str">
        <f t="shared" si="0"/>
        <v/>
      </c>
      <c r="AK24" s="479" t="str">
        <f t="shared" si="1"/>
        <v/>
      </c>
      <c r="AL24" s="479" t="str">
        <f t="shared" si="2"/>
        <v/>
      </c>
      <c r="AM24" s="479" t="str">
        <f t="shared" si="3"/>
        <v/>
      </c>
      <c r="AO24" s="478" t="str">
        <f>NK･NKG!CI24</f>
        <v>grey</v>
      </c>
      <c r="AP24" s="1007"/>
      <c r="AQ24" s="479" t="str">
        <f t="shared" si="4"/>
        <v/>
      </c>
    </row>
    <row r="25" spans="2:43" s="79" customFormat="1" ht="15.75" customHeight="1">
      <c r="B25" s="102">
        <v>21</v>
      </c>
      <c r="C25" s="127">
        <v>21</v>
      </c>
      <c r="D25" s="128" t="s">
        <v>246</v>
      </c>
      <c r="E25" s="349" t="s">
        <v>459</v>
      </c>
      <c r="F25" s="338" t="s">
        <v>459</v>
      </c>
      <c r="H25" s="74">
        <v>21</v>
      </c>
      <c r="I25" s="346">
        <v>5</v>
      </c>
      <c r="L25" s="105"/>
      <c r="S25" s="79">
        <v>21</v>
      </c>
      <c r="U25" s="105"/>
      <c r="V25" s="105"/>
      <c r="Y25" s="79">
        <v>20</v>
      </c>
      <c r="AB25" s="79">
        <v>20</v>
      </c>
      <c r="AG25" s="478" t="str">
        <f>内線情報!$BO25</f>
        <v>grey</v>
      </c>
      <c r="AH25" s="478" t="str">
        <f>内線情報!$BP25</f>
        <v/>
      </c>
      <c r="AI25" s="1007"/>
      <c r="AJ25" s="479" t="str">
        <f t="shared" si="0"/>
        <v/>
      </c>
      <c r="AK25" s="479" t="str">
        <f t="shared" si="1"/>
        <v/>
      </c>
      <c r="AL25" s="479" t="str">
        <f t="shared" si="2"/>
        <v/>
      </c>
      <c r="AM25" s="479" t="str">
        <f t="shared" si="3"/>
        <v/>
      </c>
      <c r="AO25" s="478" t="str">
        <f>NK･NKG!CI25</f>
        <v>grey</v>
      </c>
      <c r="AP25" s="1007"/>
      <c r="AQ25" s="479" t="str">
        <f t="shared" si="4"/>
        <v/>
      </c>
    </row>
    <row r="26" spans="2:43" s="79" customFormat="1" ht="15.75" customHeight="1">
      <c r="B26" s="102">
        <v>22</v>
      </c>
      <c r="C26" s="127">
        <v>22</v>
      </c>
      <c r="D26" s="128" t="s">
        <v>246</v>
      </c>
      <c r="E26" s="349" t="s">
        <v>459</v>
      </c>
      <c r="F26" s="338" t="s">
        <v>459</v>
      </c>
      <c r="H26" s="74">
        <v>22</v>
      </c>
      <c r="I26" s="346">
        <v>5</v>
      </c>
      <c r="L26" s="105"/>
      <c r="S26" s="79">
        <v>22</v>
      </c>
      <c r="U26" s="105"/>
      <c r="V26" s="105"/>
      <c r="Y26" s="79">
        <v>21</v>
      </c>
      <c r="AB26" s="79">
        <v>21</v>
      </c>
      <c r="AG26" s="478" t="str">
        <f>内線情報!$BO26</f>
        <v>grey</v>
      </c>
      <c r="AH26" s="478" t="str">
        <f>内線情報!$BP26</f>
        <v/>
      </c>
      <c r="AI26" s="1007"/>
      <c r="AJ26" s="479" t="str">
        <f t="shared" si="0"/>
        <v/>
      </c>
      <c r="AK26" s="479" t="str">
        <f t="shared" si="1"/>
        <v/>
      </c>
      <c r="AL26" s="479" t="str">
        <f t="shared" si="2"/>
        <v/>
      </c>
      <c r="AM26" s="479" t="str">
        <f t="shared" si="3"/>
        <v/>
      </c>
      <c r="AO26" s="478" t="str">
        <f>NK･NKG!CI26</f>
        <v>grey</v>
      </c>
      <c r="AP26" s="1007"/>
      <c r="AQ26" s="479" t="str">
        <f t="shared" si="4"/>
        <v/>
      </c>
    </row>
    <row r="27" spans="2:43" s="79" customFormat="1" ht="15.75" customHeight="1">
      <c r="B27" s="102">
        <v>23</v>
      </c>
      <c r="C27" s="127">
        <v>23</v>
      </c>
      <c r="D27" s="128" t="s">
        <v>246</v>
      </c>
      <c r="E27" s="349" t="s">
        <v>459</v>
      </c>
      <c r="F27" s="338" t="s">
        <v>459</v>
      </c>
      <c r="H27" s="74">
        <v>23</v>
      </c>
      <c r="I27" s="346">
        <v>5</v>
      </c>
      <c r="L27" s="105"/>
      <c r="S27" s="79">
        <v>23</v>
      </c>
      <c r="U27" s="105"/>
      <c r="V27" s="105"/>
      <c r="Y27" s="79">
        <v>22</v>
      </c>
      <c r="AB27" s="79">
        <v>22</v>
      </c>
      <c r="AG27" s="478" t="str">
        <f>内線情報!$BO27</f>
        <v>grey</v>
      </c>
      <c r="AH27" s="478" t="str">
        <f>内線情報!$BP27</f>
        <v/>
      </c>
      <c r="AI27" s="1007"/>
      <c r="AJ27" s="479" t="str">
        <f t="shared" si="0"/>
        <v/>
      </c>
      <c r="AK27" s="479" t="str">
        <f t="shared" si="1"/>
        <v/>
      </c>
      <c r="AL27" s="479" t="str">
        <f t="shared" si="2"/>
        <v/>
      </c>
      <c r="AM27" s="479" t="str">
        <f t="shared" si="3"/>
        <v/>
      </c>
      <c r="AO27" s="478" t="str">
        <f>NK･NKG!CI27</f>
        <v>grey</v>
      </c>
      <c r="AP27" s="1007"/>
      <c r="AQ27" s="479" t="str">
        <f t="shared" si="4"/>
        <v/>
      </c>
    </row>
    <row r="28" spans="2:43" s="79" customFormat="1" ht="15.75" customHeight="1">
      <c r="B28" s="102">
        <v>24</v>
      </c>
      <c r="C28" s="127">
        <v>24</v>
      </c>
      <c r="D28" s="128" t="s">
        <v>246</v>
      </c>
      <c r="E28" s="349" t="s">
        <v>459</v>
      </c>
      <c r="F28" s="338" t="s">
        <v>459</v>
      </c>
      <c r="H28" s="74">
        <v>24</v>
      </c>
      <c r="I28" s="346">
        <v>5</v>
      </c>
      <c r="L28" s="105"/>
      <c r="S28" s="79">
        <v>24</v>
      </c>
      <c r="U28" s="105"/>
      <c r="V28" s="105"/>
      <c r="Y28" s="79">
        <v>23</v>
      </c>
      <c r="AB28" s="79">
        <v>23</v>
      </c>
      <c r="AG28" s="478" t="str">
        <f>内線情報!$BO28</f>
        <v>grey</v>
      </c>
      <c r="AH28" s="478" t="str">
        <f>内線情報!$BP28</f>
        <v/>
      </c>
      <c r="AI28" s="1007"/>
      <c r="AJ28" s="479" t="str">
        <f t="shared" si="0"/>
        <v/>
      </c>
      <c r="AK28" s="479" t="str">
        <f t="shared" si="1"/>
        <v/>
      </c>
      <c r="AL28" s="479" t="str">
        <f t="shared" si="2"/>
        <v/>
      </c>
      <c r="AM28" s="479" t="str">
        <f t="shared" si="3"/>
        <v/>
      </c>
      <c r="AO28" s="478" t="str">
        <f>NK･NKG!CI28</f>
        <v>grey</v>
      </c>
      <c r="AP28" s="1007"/>
      <c r="AQ28" s="479" t="str">
        <f t="shared" si="4"/>
        <v/>
      </c>
    </row>
    <row r="29" spans="2:43" s="79" customFormat="1" ht="15.75" customHeight="1">
      <c r="B29" s="102">
        <v>25</v>
      </c>
      <c r="C29" s="127">
        <v>25</v>
      </c>
      <c r="D29" s="128" t="s">
        <v>246</v>
      </c>
      <c r="E29" s="349" t="s">
        <v>459</v>
      </c>
      <c r="F29" s="338" t="s">
        <v>459</v>
      </c>
      <c r="H29" s="74">
        <v>25</v>
      </c>
      <c r="I29" s="346">
        <v>5</v>
      </c>
      <c r="L29" s="105"/>
      <c r="S29" s="79">
        <v>25</v>
      </c>
      <c r="U29" s="105"/>
      <c r="V29" s="105"/>
      <c r="Y29" s="79">
        <v>24</v>
      </c>
      <c r="AB29" s="79">
        <v>24</v>
      </c>
      <c r="AG29" s="478" t="str">
        <f>内線情報!$BO29</f>
        <v/>
      </c>
      <c r="AH29" s="478" t="str">
        <f>内線情報!$BP29</f>
        <v/>
      </c>
      <c r="AI29" s="1007"/>
      <c r="AJ29" s="479" t="str">
        <f t="shared" si="0"/>
        <v/>
      </c>
      <c r="AK29" s="479" t="str">
        <f t="shared" si="1"/>
        <v/>
      </c>
      <c r="AL29" s="479" t="str">
        <f t="shared" si="2"/>
        <v/>
      </c>
      <c r="AM29" s="479" t="str">
        <f t="shared" si="3"/>
        <v/>
      </c>
      <c r="AO29" s="478" t="str">
        <f>NK･NKG!CI29</f>
        <v>grey</v>
      </c>
      <c r="AP29" s="1007"/>
      <c r="AQ29" s="479" t="str">
        <f t="shared" si="4"/>
        <v/>
      </c>
    </row>
    <row r="30" spans="2:43" s="79" customFormat="1" ht="15.75" customHeight="1">
      <c r="B30" s="102">
        <v>26</v>
      </c>
      <c r="C30" s="127">
        <v>26</v>
      </c>
      <c r="D30" s="128" t="s">
        <v>246</v>
      </c>
      <c r="E30" s="349" t="s">
        <v>459</v>
      </c>
      <c r="F30" s="338" t="s">
        <v>459</v>
      </c>
      <c r="H30" s="74">
        <v>26</v>
      </c>
      <c r="I30" s="346">
        <v>5</v>
      </c>
      <c r="L30" s="105"/>
      <c r="S30" s="79">
        <v>26</v>
      </c>
      <c r="U30" s="105"/>
      <c r="V30" s="105"/>
      <c r="Y30" s="79">
        <v>25</v>
      </c>
      <c r="AB30" s="79">
        <v>25</v>
      </c>
      <c r="AG30" s="478" t="str">
        <f>内線情報!$BO30</f>
        <v/>
      </c>
      <c r="AH30" s="478" t="str">
        <f>内線情報!$BP30</f>
        <v/>
      </c>
      <c r="AI30" s="1007"/>
      <c r="AJ30" s="479" t="str">
        <f t="shared" si="0"/>
        <v/>
      </c>
      <c r="AK30" s="479" t="str">
        <f t="shared" si="1"/>
        <v/>
      </c>
      <c r="AL30" s="479" t="str">
        <f t="shared" si="2"/>
        <v/>
      </c>
      <c r="AM30" s="479" t="str">
        <f t="shared" si="3"/>
        <v/>
      </c>
      <c r="AO30" s="478" t="str">
        <f>NK･NKG!CI30</f>
        <v>grey</v>
      </c>
      <c r="AP30" s="1007"/>
      <c r="AQ30" s="479" t="str">
        <f t="shared" si="4"/>
        <v/>
      </c>
    </row>
    <row r="31" spans="2:43" s="79" customFormat="1" ht="15.75" customHeight="1">
      <c r="B31" s="102">
        <v>27</v>
      </c>
      <c r="C31" s="127">
        <v>27</v>
      </c>
      <c r="D31" s="128" t="s">
        <v>246</v>
      </c>
      <c r="E31" s="349" t="s">
        <v>459</v>
      </c>
      <c r="F31" s="338" t="s">
        <v>459</v>
      </c>
      <c r="H31" s="74">
        <v>27</v>
      </c>
      <c r="I31" s="346">
        <v>5</v>
      </c>
      <c r="L31" s="105"/>
      <c r="S31" s="79">
        <v>27</v>
      </c>
      <c r="U31" s="105"/>
      <c r="V31" s="105"/>
      <c r="Y31" s="79">
        <v>26</v>
      </c>
      <c r="AB31" s="79">
        <v>26</v>
      </c>
      <c r="AG31" s="478" t="str">
        <f>内線情報!$BO31</f>
        <v/>
      </c>
      <c r="AH31" s="478" t="str">
        <f>内線情報!$BP31</f>
        <v/>
      </c>
      <c r="AI31" s="1007"/>
      <c r="AJ31" s="479" t="str">
        <f t="shared" si="0"/>
        <v/>
      </c>
      <c r="AK31" s="479" t="str">
        <f t="shared" si="1"/>
        <v/>
      </c>
      <c r="AL31" s="479" t="str">
        <f t="shared" si="2"/>
        <v/>
      </c>
      <c r="AM31" s="479" t="str">
        <f t="shared" si="3"/>
        <v/>
      </c>
      <c r="AO31" s="478" t="str">
        <f>NK･NKG!CI31</f>
        <v>grey</v>
      </c>
      <c r="AP31" s="1007"/>
      <c r="AQ31" s="479" t="str">
        <f t="shared" si="4"/>
        <v/>
      </c>
    </row>
    <row r="32" spans="2:43" s="79" customFormat="1" ht="15.75" customHeight="1">
      <c r="B32" s="102">
        <v>28</v>
      </c>
      <c r="C32" s="127">
        <v>28</v>
      </c>
      <c r="D32" s="128" t="s">
        <v>246</v>
      </c>
      <c r="E32" s="349" t="s">
        <v>459</v>
      </c>
      <c r="F32" s="338" t="s">
        <v>459</v>
      </c>
      <c r="H32" s="74">
        <v>28</v>
      </c>
      <c r="I32" s="346">
        <v>5</v>
      </c>
      <c r="L32" s="105"/>
      <c r="S32" s="79">
        <v>28</v>
      </c>
      <c r="U32" s="105"/>
      <c r="V32" s="105"/>
      <c r="Y32" s="79">
        <v>27</v>
      </c>
      <c r="AB32" s="79">
        <v>27</v>
      </c>
      <c r="AG32" s="478" t="str">
        <f>内線情報!$BO32</f>
        <v/>
      </c>
      <c r="AH32" s="478" t="str">
        <f>内線情報!$BP32</f>
        <v/>
      </c>
      <c r="AI32" s="1007"/>
      <c r="AJ32" s="479" t="str">
        <f t="shared" si="0"/>
        <v/>
      </c>
      <c r="AK32" s="479" t="str">
        <f t="shared" si="1"/>
        <v/>
      </c>
      <c r="AL32" s="479" t="str">
        <f t="shared" si="2"/>
        <v/>
      </c>
      <c r="AM32" s="479" t="str">
        <f t="shared" si="3"/>
        <v/>
      </c>
      <c r="AO32" s="478" t="str">
        <f>NK･NKG!CI32</f>
        <v>grey</v>
      </c>
      <c r="AP32" s="1007"/>
      <c r="AQ32" s="479" t="str">
        <f t="shared" si="4"/>
        <v/>
      </c>
    </row>
    <row r="33" spans="2:43" s="79" customFormat="1" ht="15.75" customHeight="1">
      <c r="B33" s="102">
        <v>29</v>
      </c>
      <c r="C33" s="127">
        <v>29</v>
      </c>
      <c r="D33" s="128" t="s">
        <v>246</v>
      </c>
      <c r="E33" s="349" t="s">
        <v>459</v>
      </c>
      <c r="F33" s="338" t="s">
        <v>459</v>
      </c>
      <c r="H33" s="74">
        <v>29</v>
      </c>
      <c r="I33" s="346">
        <v>5</v>
      </c>
      <c r="L33" s="105"/>
      <c r="S33" s="79">
        <v>29</v>
      </c>
      <c r="U33" s="105"/>
      <c r="V33" s="105"/>
      <c r="Y33" s="79">
        <v>28</v>
      </c>
      <c r="AB33" s="79">
        <v>28</v>
      </c>
      <c r="AG33" s="478" t="str">
        <f>内線情報!$BO33</f>
        <v/>
      </c>
      <c r="AH33" s="478" t="str">
        <f>内線情報!$BP33</f>
        <v/>
      </c>
      <c r="AI33" s="1007"/>
      <c r="AJ33" s="479" t="str">
        <f t="shared" si="0"/>
        <v/>
      </c>
      <c r="AK33" s="479" t="str">
        <f t="shared" si="1"/>
        <v/>
      </c>
      <c r="AL33" s="479" t="str">
        <f t="shared" si="2"/>
        <v/>
      </c>
      <c r="AM33" s="479" t="str">
        <f t="shared" si="3"/>
        <v/>
      </c>
      <c r="AO33" s="478" t="str">
        <f>NK･NKG!CI33</f>
        <v>grey</v>
      </c>
      <c r="AP33" s="1007"/>
      <c r="AQ33" s="479" t="str">
        <f t="shared" si="4"/>
        <v/>
      </c>
    </row>
    <row r="34" spans="2:43" s="79" customFormat="1" ht="15.75" customHeight="1">
      <c r="B34" s="102">
        <v>30</v>
      </c>
      <c r="C34" s="127">
        <v>30</v>
      </c>
      <c r="D34" s="128" t="s">
        <v>246</v>
      </c>
      <c r="E34" s="349" t="s">
        <v>459</v>
      </c>
      <c r="F34" s="338" t="s">
        <v>459</v>
      </c>
      <c r="H34" s="74">
        <v>30</v>
      </c>
      <c r="I34" s="346">
        <v>5</v>
      </c>
      <c r="L34" s="105"/>
      <c r="S34" s="79">
        <v>30</v>
      </c>
      <c r="U34" s="105"/>
      <c r="V34" s="105"/>
      <c r="Y34" s="79">
        <v>29</v>
      </c>
      <c r="AB34" s="79">
        <v>29</v>
      </c>
      <c r="AG34" s="478" t="str">
        <f>内線情報!$BO34</f>
        <v/>
      </c>
      <c r="AH34" s="478" t="str">
        <f>内線情報!$BP34</f>
        <v/>
      </c>
      <c r="AI34" s="1007"/>
      <c r="AJ34" s="479" t="str">
        <f t="shared" si="0"/>
        <v/>
      </c>
      <c r="AK34" s="479" t="str">
        <f t="shared" si="1"/>
        <v/>
      </c>
      <c r="AL34" s="479" t="str">
        <f t="shared" si="2"/>
        <v/>
      </c>
      <c r="AM34" s="479" t="str">
        <f t="shared" si="3"/>
        <v/>
      </c>
      <c r="AO34" s="478" t="str">
        <f>NK･NKG!CI34</f>
        <v>grey</v>
      </c>
      <c r="AP34" s="1007"/>
      <c r="AQ34" s="479" t="str">
        <f t="shared" si="4"/>
        <v/>
      </c>
    </row>
    <row r="35" spans="2:43" s="79" customFormat="1" ht="15.75" customHeight="1">
      <c r="B35" s="102">
        <v>31</v>
      </c>
      <c r="C35" s="127">
        <v>31</v>
      </c>
      <c r="D35" s="128" t="s">
        <v>246</v>
      </c>
      <c r="E35" s="349" t="s">
        <v>459</v>
      </c>
      <c r="F35" s="338" t="s">
        <v>459</v>
      </c>
      <c r="H35" s="74">
        <v>31</v>
      </c>
      <c r="I35" s="346">
        <v>5</v>
      </c>
      <c r="L35" s="105"/>
      <c r="S35" s="79">
        <v>31</v>
      </c>
      <c r="U35" s="105"/>
      <c r="V35" s="105"/>
      <c r="Y35" s="79">
        <v>30</v>
      </c>
      <c r="AB35" s="79">
        <v>30</v>
      </c>
      <c r="AG35" s="478" t="str">
        <f>内線情報!$BO35</f>
        <v>grey</v>
      </c>
      <c r="AH35" s="478" t="str">
        <f>内線情報!$BP35</f>
        <v/>
      </c>
      <c r="AI35" s="1007"/>
      <c r="AJ35" s="479" t="str">
        <f t="shared" si="0"/>
        <v/>
      </c>
      <c r="AK35" s="479" t="str">
        <f t="shared" si="1"/>
        <v/>
      </c>
      <c r="AL35" s="479" t="str">
        <f t="shared" si="2"/>
        <v/>
      </c>
      <c r="AM35" s="479" t="str">
        <f t="shared" si="3"/>
        <v/>
      </c>
      <c r="AO35" s="478" t="str">
        <f>NK･NKG!CI35</f>
        <v>grey</v>
      </c>
      <c r="AP35" s="1007"/>
      <c r="AQ35" s="479" t="str">
        <f t="shared" si="4"/>
        <v/>
      </c>
    </row>
    <row r="36" spans="2:43" s="79" customFormat="1" ht="15.75" customHeight="1">
      <c r="B36" s="102">
        <v>32</v>
      </c>
      <c r="C36" s="127">
        <v>32</v>
      </c>
      <c r="D36" s="128" t="s">
        <v>246</v>
      </c>
      <c r="E36" s="349" t="s">
        <v>459</v>
      </c>
      <c r="F36" s="338" t="s">
        <v>459</v>
      </c>
      <c r="H36" s="74">
        <v>32</v>
      </c>
      <c r="I36" s="346">
        <v>5</v>
      </c>
      <c r="L36" s="105"/>
      <c r="S36" s="79">
        <v>32</v>
      </c>
      <c r="U36" s="105"/>
      <c r="V36" s="105"/>
      <c r="Y36" s="79">
        <v>31</v>
      </c>
      <c r="AB36" s="79">
        <v>31</v>
      </c>
      <c r="AG36" s="478" t="str">
        <f>内線情報!$BO36</f>
        <v>grey</v>
      </c>
      <c r="AH36" s="478" t="str">
        <f>内線情報!$BP36</f>
        <v/>
      </c>
      <c r="AI36" s="1007"/>
      <c r="AJ36" s="479" t="str">
        <f t="shared" si="0"/>
        <v/>
      </c>
      <c r="AK36" s="479" t="str">
        <f t="shared" si="1"/>
        <v/>
      </c>
      <c r="AL36" s="479" t="str">
        <f t="shared" si="2"/>
        <v/>
      </c>
      <c r="AM36" s="479" t="str">
        <f t="shared" si="3"/>
        <v/>
      </c>
      <c r="AO36" s="478" t="str">
        <f>NK･NKG!CI36</f>
        <v>grey</v>
      </c>
      <c r="AP36" s="1007"/>
      <c r="AQ36" s="479" t="str">
        <f t="shared" si="4"/>
        <v/>
      </c>
    </row>
    <row r="37" spans="2:43" s="79" customFormat="1" ht="15.75" customHeight="1">
      <c r="B37" s="102">
        <v>33</v>
      </c>
      <c r="C37" s="127">
        <v>33</v>
      </c>
      <c r="D37" s="128" t="s">
        <v>246</v>
      </c>
      <c r="E37" s="349" t="s">
        <v>459</v>
      </c>
      <c r="F37" s="338" t="s">
        <v>459</v>
      </c>
      <c r="H37" s="74">
        <v>33</v>
      </c>
      <c r="I37" s="346">
        <v>5</v>
      </c>
      <c r="L37" s="105"/>
      <c r="S37" s="79">
        <v>33</v>
      </c>
      <c r="U37" s="105"/>
      <c r="V37" s="105"/>
      <c r="Y37" s="79">
        <v>32</v>
      </c>
      <c r="AB37" s="79">
        <v>32</v>
      </c>
      <c r="AG37" s="478" t="str">
        <f>内線情報!$BO37</f>
        <v>grey</v>
      </c>
      <c r="AH37" s="478" t="str">
        <f>内線情報!$BP37</f>
        <v/>
      </c>
      <c r="AI37" s="1007"/>
      <c r="AJ37" s="479" t="str">
        <f t="shared" si="0"/>
        <v/>
      </c>
      <c r="AK37" s="479" t="str">
        <f t="shared" si="1"/>
        <v/>
      </c>
      <c r="AL37" s="479" t="str">
        <f t="shared" si="2"/>
        <v/>
      </c>
      <c r="AM37" s="479" t="str">
        <f t="shared" si="3"/>
        <v/>
      </c>
      <c r="AO37" s="478" t="str">
        <f>NK･NKG!CI37</f>
        <v>grey</v>
      </c>
      <c r="AP37" s="1007"/>
      <c r="AQ37" s="479" t="str">
        <f t="shared" si="4"/>
        <v/>
      </c>
    </row>
    <row r="38" spans="2:43" s="79" customFormat="1" ht="15.75" customHeight="1">
      <c r="B38" s="102">
        <v>34</v>
      </c>
      <c r="C38" s="127">
        <v>34</v>
      </c>
      <c r="D38" s="128" t="s">
        <v>246</v>
      </c>
      <c r="E38" s="349" t="s">
        <v>459</v>
      </c>
      <c r="F38" s="338" t="s">
        <v>459</v>
      </c>
      <c r="H38" s="74">
        <v>34</v>
      </c>
      <c r="I38" s="346">
        <v>5</v>
      </c>
      <c r="L38" s="105"/>
      <c r="S38" s="79">
        <v>34</v>
      </c>
      <c r="U38" s="105"/>
      <c r="V38" s="105"/>
      <c r="Y38" s="79">
        <v>33</v>
      </c>
      <c r="AB38" s="79">
        <v>33</v>
      </c>
      <c r="AG38" s="478" t="str">
        <f>内線情報!$BO38</f>
        <v>grey</v>
      </c>
      <c r="AH38" s="478" t="str">
        <f>内線情報!$BP38</f>
        <v/>
      </c>
      <c r="AI38" s="1007"/>
      <c r="AJ38" s="479" t="str">
        <f t="shared" si="0"/>
        <v/>
      </c>
      <c r="AK38" s="479" t="str">
        <f t="shared" si="1"/>
        <v/>
      </c>
      <c r="AL38" s="479" t="str">
        <f t="shared" si="2"/>
        <v/>
      </c>
      <c r="AM38" s="479" t="str">
        <f t="shared" si="3"/>
        <v/>
      </c>
      <c r="AO38" s="478" t="str">
        <f>NK･NKG!CI38</f>
        <v>grey</v>
      </c>
      <c r="AP38" s="1007"/>
      <c r="AQ38" s="479" t="str">
        <f t="shared" si="4"/>
        <v/>
      </c>
    </row>
    <row r="39" spans="2:43" s="79" customFormat="1" ht="15.75" customHeight="1">
      <c r="B39" s="102">
        <v>35</v>
      </c>
      <c r="C39" s="127">
        <v>35</v>
      </c>
      <c r="D39" s="128" t="s">
        <v>246</v>
      </c>
      <c r="E39" s="349" t="s">
        <v>459</v>
      </c>
      <c r="F39" s="338" t="s">
        <v>459</v>
      </c>
      <c r="H39" s="74">
        <v>35</v>
      </c>
      <c r="I39" s="346">
        <v>5</v>
      </c>
      <c r="L39" s="105"/>
      <c r="S39" s="79">
        <v>35</v>
      </c>
      <c r="U39" s="105"/>
      <c r="V39" s="105"/>
      <c r="Y39" s="79">
        <v>34</v>
      </c>
      <c r="AB39" s="79">
        <v>34</v>
      </c>
      <c r="AG39" s="478" t="str">
        <f>内線情報!$BO39</f>
        <v>grey</v>
      </c>
      <c r="AH39" s="478" t="str">
        <f>内線情報!$BP39</f>
        <v/>
      </c>
      <c r="AI39" s="1007"/>
      <c r="AJ39" s="479" t="str">
        <f t="shared" si="0"/>
        <v/>
      </c>
      <c r="AK39" s="479" t="str">
        <f t="shared" si="1"/>
        <v/>
      </c>
      <c r="AL39" s="479" t="str">
        <f t="shared" si="2"/>
        <v/>
      </c>
      <c r="AM39" s="479" t="str">
        <f t="shared" si="3"/>
        <v/>
      </c>
      <c r="AO39" s="478" t="str">
        <f>NK･NKG!CI39</f>
        <v>grey</v>
      </c>
      <c r="AP39" s="1007"/>
      <c r="AQ39" s="479" t="str">
        <f t="shared" si="4"/>
        <v/>
      </c>
    </row>
    <row r="40" spans="2:43" s="79" customFormat="1" ht="15.75" customHeight="1">
      <c r="B40" s="102">
        <v>36</v>
      </c>
      <c r="C40" s="127">
        <v>36</v>
      </c>
      <c r="D40" s="128" t="s">
        <v>246</v>
      </c>
      <c r="E40" s="349" t="s">
        <v>459</v>
      </c>
      <c r="F40" s="338" t="s">
        <v>459</v>
      </c>
      <c r="H40" s="74">
        <v>36</v>
      </c>
      <c r="I40" s="346">
        <v>5</v>
      </c>
      <c r="L40" s="105"/>
      <c r="S40" s="79">
        <v>36</v>
      </c>
      <c r="U40" s="105"/>
      <c r="V40" s="105"/>
      <c r="Y40" s="79">
        <v>35</v>
      </c>
      <c r="AB40" s="79">
        <v>35</v>
      </c>
      <c r="AG40" s="478" t="str">
        <f>内線情報!$BO40</f>
        <v>grey</v>
      </c>
      <c r="AH40" s="478" t="str">
        <f>内線情報!$BP40</f>
        <v/>
      </c>
      <c r="AI40" s="1007"/>
      <c r="AJ40" s="479" t="str">
        <f t="shared" si="0"/>
        <v/>
      </c>
      <c r="AK40" s="479" t="str">
        <f t="shared" si="1"/>
        <v/>
      </c>
      <c r="AL40" s="479" t="str">
        <f t="shared" si="2"/>
        <v/>
      </c>
      <c r="AM40" s="479" t="str">
        <f t="shared" si="3"/>
        <v/>
      </c>
      <c r="AO40" s="478" t="str">
        <f>NK･NKG!CI40</f>
        <v>grey</v>
      </c>
      <c r="AP40" s="1007"/>
      <c r="AQ40" s="479" t="str">
        <f t="shared" si="4"/>
        <v/>
      </c>
    </row>
    <row r="41" spans="2:43" s="79" customFormat="1" ht="15.75" customHeight="1">
      <c r="B41" s="102">
        <v>37</v>
      </c>
      <c r="C41" s="127">
        <v>37</v>
      </c>
      <c r="D41" s="128" t="s">
        <v>246</v>
      </c>
      <c r="E41" s="349" t="s">
        <v>459</v>
      </c>
      <c r="F41" s="338" t="s">
        <v>459</v>
      </c>
      <c r="H41" s="74">
        <v>37</v>
      </c>
      <c r="I41" s="346">
        <v>5</v>
      </c>
      <c r="L41" s="105"/>
      <c r="S41" s="79">
        <v>37</v>
      </c>
      <c r="U41" s="105"/>
      <c r="V41" s="105"/>
      <c r="Y41" s="79">
        <v>36</v>
      </c>
      <c r="AB41" s="79">
        <v>36</v>
      </c>
      <c r="AG41" s="478" t="str">
        <f>内線情報!$BO41</f>
        <v>grey</v>
      </c>
      <c r="AH41" s="478" t="str">
        <f>内線情報!$BP41</f>
        <v/>
      </c>
      <c r="AI41" s="1007"/>
      <c r="AJ41" s="479" t="str">
        <f t="shared" si="0"/>
        <v/>
      </c>
      <c r="AK41" s="479" t="str">
        <f t="shared" si="1"/>
        <v/>
      </c>
      <c r="AL41" s="479" t="str">
        <f t="shared" si="2"/>
        <v/>
      </c>
      <c r="AM41" s="479" t="str">
        <f t="shared" si="3"/>
        <v/>
      </c>
      <c r="AO41" s="478" t="str">
        <f>NK･NKG!CI41</f>
        <v>grey</v>
      </c>
      <c r="AP41" s="1007"/>
      <c r="AQ41" s="479" t="str">
        <f t="shared" si="4"/>
        <v/>
      </c>
    </row>
    <row r="42" spans="2:43" s="79" customFormat="1" ht="15.75" customHeight="1">
      <c r="B42" s="102">
        <v>38</v>
      </c>
      <c r="C42" s="127">
        <v>38</v>
      </c>
      <c r="D42" s="128" t="s">
        <v>246</v>
      </c>
      <c r="E42" s="349" t="s">
        <v>459</v>
      </c>
      <c r="F42" s="338" t="s">
        <v>459</v>
      </c>
      <c r="H42" s="74">
        <v>38</v>
      </c>
      <c r="I42" s="346">
        <v>5</v>
      </c>
      <c r="L42" s="105"/>
      <c r="S42" s="79">
        <v>38</v>
      </c>
      <c r="U42" s="105"/>
      <c r="V42" s="105"/>
      <c r="Y42" s="79">
        <v>37</v>
      </c>
      <c r="AB42" s="79">
        <v>37</v>
      </c>
      <c r="AG42" s="478" t="str">
        <f>内線情報!$BO42</f>
        <v>grey</v>
      </c>
      <c r="AH42" s="478" t="str">
        <f>内線情報!$BP42</f>
        <v/>
      </c>
      <c r="AI42" s="1007"/>
      <c r="AJ42" s="479" t="str">
        <f t="shared" si="0"/>
        <v/>
      </c>
      <c r="AK42" s="479" t="str">
        <f t="shared" si="1"/>
        <v/>
      </c>
      <c r="AL42" s="479" t="str">
        <f t="shared" si="2"/>
        <v/>
      </c>
      <c r="AM42" s="479" t="str">
        <f t="shared" si="3"/>
        <v/>
      </c>
      <c r="AO42" s="478" t="str">
        <f>NK･NKG!CI42</f>
        <v>grey</v>
      </c>
      <c r="AP42" s="1007"/>
      <c r="AQ42" s="479" t="str">
        <f t="shared" si="4"/>
        <v/>
      </c>
    </row>
    <row r="43" spans="2:43" s="79" customFormat="1" ht="15.75" customHeight="1">
      <c r="B43" s="102">
        <v>39</v>
      </c>
      <c r="C43" s="127">
        <v>39</v>
      </c>
      <c r="D43" s="128" t="s">
        <v>246</v>
      </c>
      <c r="E43" s="349" t="s">
        <v>459</v>
      </c>
      <c r="F43" s="338" t="s">
        <v>459</v>
      </c>
      <c r="H43" s="74">
        <v>39</v>
      </c>
      <c r="I43" s="346">
        <v>5</v>
      </c>
      <c r="L43" s="105"/>
      <c r="S43" s="79">
        <v>39</v>
      </c>
      <c r="U43" s="105"/>
      <c r="V43" s="105"/>
      <c r="Y43" s="79">
        <v>38</v>
      </c>
      <c r="AB43" s="79">
        <v>38</v>
      </c>
      <c r="AG43" s="478" t="str">
        <f>内線情報!$BO43</f>
        <v>grey</v>
      </c>
      <c r="AH43" s="478" t="str">
        <f>内線情報!$BP43</f>
        <v/>
      </c>
      <c r="AI43" s="1007"/>
      <c r="AJ43" s="479" t="str">
        <f t="shared" si="0"/>
        <v/>
      </c>
      <c r="AK43" s="479" t="str">
        <f t="shared" si="1"/>
        <v/>
      </c>
      <c r="AL43" s="479" t="str">
        <f t="shared" si="2"/>
        <v/>
      </c>
      <c r="AM43" s="479" t="str">
        <f t="shared" si="3"/>
        <v/>
      </c>
      <c r="AO43" s="478" t="str">
        <f>NK･NKG!CI43</f>
        <v>grey</v>
      </c>
      <c r="AP43" s="1007"/>
      <c r="AQ43" s="479" t="str">
        <f t="shared" si="4"/>
        <v/>
      </c>
    </row>
    <row r="44" spans="2:43" s="79" customFormat="1" ht="15.75" customHeight="1" thickBot="1">
      <c r="B44" s="104">
        <v>40</v>
      </c>
      <c r="C44" s="129">
        <v>40</v>
      </c>
      <c r="D44" s="130" t="s">
        <v>246</v>
      </c>
      <c r="E44" s="350" t="s">
        <v>459</v>
      </c>
      <c r="F44" s="341" t="s">
        <v>459</v>
      </c>
      <c r="H44" s="74">
        <v>40</v>
      </c>
      <c r="I44" s="346">
        <v>5</v>
      </c>
      <c r="L44" s="105"/>
      <c r="S44" s="79">
        <v>40</v>
      </c>
      <c r="U44" s="105"/>
      <c r="V44" s="105"/>
      <c r="Y44" s="79">
        <v>39</v>
      </c>
      <c r="AB44" s="79">
        <v>39</v>
      </c>
      <c r="AG44" s="478" t="str">
        <f>内線情報!$BO44</f>
        <v>grey</v>
      </c>
      <c r="AH44" s="478" t="str">
        <f>内線情報!$BP44</f>
        <v/>
      </c>
      <c r="AI44" s="1007"/>
      <c r="AJ44" s="479" t="str">
        <f t="shared" si="0"/>
        <v/>
      </c>
      <c r="AK44" s="479" t="str">
        <f t="shared" si="1"/>
        <v/>
      </c>
      <c r="AL44" s="479" t="str">
        <f t="shared" si="2"/>
        <v/>
      </c>
      <c r="AM44" s="479" t="str">
        <f t="shared" si="3"/>
        <v/>
      </c>
      <c r="AO44" s="478" t="str">
        <f>NK･NKG!CI44</f>
        <v>grey</v>
      </c>
      <c r="AP44" s="1007"/>
      <c r="AQ44" s="479" t="str">
        <f t="shared" si="4"/>
        <v/>
      </c>
    </row>
    <row r="45" spans="2:43" s="79" customFormat="1">
      <c r="E45" s="105"/>
      <c r="F45" s="105"/>
      <c r="H45" s="74">
        <v>41</v>
      </c>
      <c r="I45" s="346">
        <v>5</v>
      </c>
      <c r="L45" s="105"/>
      <c r="S45" s="79">
        <v>41</v>
      </c>
      <c r="U45" s="105"/>
      <c r="V45" s="105"/>
      <c r="Y45" s="79">
        <v>40</v>
      </c>
      <c r="AB45" s="79">
        <v>40</v>
      </c>
      <c r="AO45" s="478" t="str">
        <f>NK･NKG!CI45</f>
        <v>grey</v>
      </c>
      <c r="AP45" s="1007"/>
      <c r="AQ45" s="479" t="str">
        <f t="shared" si="4"/>
        <v/>
      </c>
    </row>
    <row r="46" spans="2:43" s="79" customFormat="1">
      <c r="E46" s="105"/>
      <c r="F46" s="105"/>
      <c r="H46" s="74">
        <v>42</v>
      </c>
      <c r="I46" s="346">
        <v>5</v>
      </c>
      <c r="L46" s="105"/>
      <c r="S46" s="79">
        <v>42</v>
      </c>
      <c r="U46" s="105"/>
      <c r="V46" s="105"/>
      <c r="Y46" s="79">
        <v>41</v>
      </c>
      <c r="AB46" s="79">
        <v>41</v>
      </c>
      <c r="AO46" s="478" t="str">
        <f>NK･NKG!CI46</f>
        <v>grey</v>
      </c>
      <c r="AP46" s="1007"/>
      <c r="AQ46" s="479" t="str">
        <f t="shared" si="4"/>
        <v/>
      </c>
    </row>
    <row r="47" spans="2:43" s="79" customFormat="1">
      <c r="E47" s="105"/>
      <c r="F47" s="105"/>
      <c r="H47" s="74">
        <v>43</v>
      </c>
      <c r="I47" s="346">
        <v>5</v>
      </c>
      <c r="L47" s="105"/>
      <c r="S47" s="79">
        <v>43</v>
      </c>
      <c r="U47" s="105"/>
      <c r="V47" s="105"/>
      <c r="Y47" s="79">
        <v>42</v>
      </c>
      <c r="AB47" s="79">
        <v>42</v>
      </c>
      <c r="AO47" s="478" t="str">
        <f>NK･NKG!CI47</f>
        <v>grey</v>
      </c>
      <c r="AP47" s="1007"/>
      <c r="AQ47" s="479" t="str">
        <f t="shared" si="4"/>
        <v/>
      </c>
    </row>
    <row r="48" spans="2:43" s="79" customFormat="1">
      <c r="E48" s="105"/>
      <c r="F48" s="105"/>
      <c r="H48" s="74">
        <v>44</v>
      </c>
      <c r="I48" s="346">
        <v>5</v>
      </c>
      <c r="L48" s="105"/>
      <c r="S48" s="79">
        <v>44</v>
      </c>
      <c r="U48" s="105"/>
      <c r="V48" s="105"/>
      <c r="Y48" s="79">
        <v>43</v>
      </c>
      <c r="AB48" s="79">
        <v>43</v>
      </c>
      <c r="AO48" s="478" t="str">
        <f>NK･NKG!CI48</f>
        <v>grey</v>
      </c>
      <c r="AP48" s="1007"/>
      <c r="AQ48" s="479" t="str">
        <f t="shared" si="4"/>
        <v/>
      </c>
    </row>
    <row r="49" spans="8:43" s="79" customFormat="1">
      <c r="H49" s="74">
        <v>45</v>
      </c>
      <c r="I49" s="346">
        <v>5</v>
      </c>
      <c r="L49" s="105"/>
      <c r="S49" s="79">
        <v>45</v>
      </c>
      <c r="U49" s="105"/>
      <c r="V49" s="105"/>
      <c r="Y49" s="79">
        <v>44</v>
      </c>
      <c r="AB49" s="79">
        <v>44</v>
      </c>
      <c r="AO49" s="478" t="str">
        <f>NK･NKG!CI49</f>
        <v>grey</v>
      </c>
      <c r="AP49" s="1007"/>
      <c r="AQ49" s="479" t="str">
        <f t="shared" si="4"/>
        <v/>
      </c>
    </row>
    <row r="50" spans="8:43" s="79" customFormat="1">
      <c r="H50" s="74">
        <v>46</v>
      </c>
      <c r="I50" s="346">
        <v>5</v>
      </c>
      <c r="L50" s="105"/>
      <c r="S50" s="79">
        <v>46</v>
      </c>
      <c r="U50" s="105"/>
      <c r="V50" s="105"/>
      <c r="Y50" s="79">
        <v>45</v>
      </c>
      <c r="AB50" s="79">
        <v>45</v>
      </c>
      <c r="AO50" s="478" t="str">
        <f>NK･NKG!CI50</f>
        <v>grey</v>
      </c>
      <c r="AP50" s="1007"/>
      <c r="AQ50" s="479" t="str">
        <f t="shared" si="4"/>
        <v/>
      </c>
    </row>
    <row r="51" spans="8:43" s="79" customFormat="1">
      <c r="H51" s="74">
        <v>47</v>
      </c>
      <c r="I51" s="346">
        <v>5</v>
      </c>
      <c r="L51" s="105"/>
      <c r="S51" s="79">
        <v>47</v>
      </c>
      <c r="U51" s="105"/>
      <c r="V51" s="105"/>
      <c r="Y51" s="79">
        <v>46</v>
      </c>
      <c r="AB51" s="79">
        <v>46</v>
      </c>
      <c r="AO51" s="478" t="str">
        <f>NK･NKG!CI51</f>
        <v>grey</v>
      </c>
      <c r="AP51" s="1007"/>
      <c r="AQ51" s="479" t="str">
        <f t="shared" si="4"/>
        <v/>
      </c>
    </row>
    <row r="52" spans="8:43" s="79" customFormat="1" ht="15.6" thickBot="1">
      <c r="H52" s="131">
        <v>48</v>
      </c>
      <c r="I52" s="347">
        <v>5</v>
      </c>
      <c r="L52" s="105"/>
      <c r="S52" s="79">
        <v>48</v>
      </c>
      <c r="U52" s="105"/>
      <c r="V52" s="105"/>
      <c r="Y52" s="79">
        <v>47</v>
      </c>
      <c r="AB52" s="79">
        <v>47</v>
      </c>
      <c r="AO52" s="478" t="str">
        <f>NK･NKG!CI52</f>
        <v>grey</v>
      </c>
      <c r="AP52" s="1007"/>
      <c r="AQ52" s="479" t="str">
        <f t="shared" si="4"/>
        <v/>
      </c>
    </row>
    <row r="53" spans="8:43" s="79" customFormat="1">
      <c r="L53" s="105"/>
      <c r="S53" s="79">
        <v>49</v>
      </c>
      <c r="U53" s="105"/>
      <c r="V53" s="105"/>
      <c r="Y53" s="79">
        <v>48</v>
      </c>
      <c r="AB53" s="79">
        <v>48</v>
      </c>
    </row>
    <row r="54" spans="8:43" s="79" customFormat="1" hidden="1">
      <c r="L54" s="105"/>
      <c r="S54" s="79">
        <v>50</v>
      </c>
      <c r="U54" s="105"/>
      <c r="V54" s="105"/>
      <c r="Y54" s="79">
        <v>49</v>
      </c>
      <c r="AB54" s="79">
        <v>49</v>
      </c>
    </row>
    <row r="55" spans="8:43" s="79" customFormat="1" hidden="1">
      <c r="L55" s="105"/>
      <c r="S55" s="79">
        <v>51</v>
      </c>
      <c r="U55" s="105"/>
      <c r="V55" s="105"/>
      <c r="Y55" s="79">
        <v>50</v>
      </c>
      <c r="AB55" s="79">
        <v>50</v>
      </c>
    </row>
    <row r="56" spans="8:43" s="79" customFormat="1" hidden="1">
      <c r="L56" s="105"/>
      <c r="S56" s="79">
        <v>52</v>
      </c>
      <c r="U56" s="105"/>
      <c r="V56" s="105"/>
      <c r="Y56" s="79">
        <v>51</v>
      </c>
      <c r="AB56" s="79">
        <v>51</v>
      </c>
    </row>
    <row r="57" spans="8:43" s="79" customFormat="1" hidden="1">
      <c r="L57" s="105"/>
      <c r="S57" s="79">
        <v>53</v>
      </c>
      <c r="U57" s="105"/>
      <c r="V57" s="105"/>
      <c r="Y57" s="79">
        <v>52</v>
      </c>
      <c r="AB57" s="79">
        <v>52</v>
      </c>
    </row>
    <row r="58" spans="8:43" s="79" customFormat="1" hidden="1">
      <c r="L58" s="105"/>
      <c r="S58" s="79">
        <v>54</v>
      </c>
      <c r="U58" s="105"/>
      <c r="V58" s="105"/>
      <c r="Y58" s="79">
        <v>53</v>
      </c>
      <c r="AB58" s="79">
        <v>53</v>
      </c>
    </row>
    <row r="59" spans="8:43" s="79" customFormat="1" hidden="1">
      <c r="L59" s="105"/>
      <c r="S59" s="79">
        <v>55</v>
      </c>
      <c r="U59" s="105"/>
      <c r="V59" s="105"/>
      <c r="Y59" s="79">
        <v>54</v>
      </c>
      <c r="AB59" s="79">
        <v>54</v>
      </c>
    </row>
    <row r="60" spans="8:43" s="79" customFormat="1" hidden="1">
      <c r="L60" s="105"/>
      <c r="S60" s="79">
        <v>56</v>
      </c>
      <c r="U60" s="105"/>
      <c r="V60" s="105"/>
      <c r="Y60" s="79">
        <v>55</v>
      </c>
      <c r="AB60" s="79">
        <v>55</v>
      </c>
    </row>
    <row r="61" spans="8:43" s="79" customFormat="1" hidden="1">
      <c r="L61" s="105"/>
      <c r="S61" s="79">
        <v>57</v>
      </c>
      <c r="U61" s="105"/>
      <c r="V61" s="105"/>
      <c r="Y61" s="79">
        <v>56</v>
      </c>
      <c r="AB61" s="79">
        <v>56</v>
      </c>
    </row>
    <row r="62" spans="8:43" s="79" customFormat="1" hidden="1">
      <c r="L62" s="105"/>
      <c r="S62" s="79">
        <v>58</v>
      </c>
      <c r="U62" s="105"/>
      <c r="V62" s="105"/>
      <c r="Y62" s="79">
        <v>57</v>
      </c>
      <c r="AB62" s="79">
        <v>57</v>
      </c>
    </row>
    <row r="63" spans="8:43" s="79" customFormat="1" hidden="1">
      <c r="L63" s="105"/>
      <c r="S63" s="79">
        <v>59</v>
      </c>
      <c r="U63" s="105"/>
      <c r="V63" s="105"/>
      <c r="Y63" s="79">
        <v>58</v>
      </c>
      <c r="AB63" s="79">
        <v>58</v>
      </c>
    </row>
    <row r="64" spans="8:43" s="79" customFormat="1" hidden="1">
      <c r="L64" s="105"/>
      <c r="S64" s="79">
        <v>60</v>
      </c>
      <c r="U64" s="105"/>
      <c r="V64" s="105"/>
      <c r="Y64" s="79">
        <v>59</v>
      </c>
      <c r="AB64" s="79">
        <v>59</v>
      </c>
    </row>
    <row r="65" spans="19:28" s="79" customFormat="1" hidden="1">
      <c r="S65" s="79">
        <v>61</v>
      </c>
      <c r="U65" s="105"/>
      <c r="V65" s="105"/>
      <c r="Y65" s="79">
        <v>60</v>
      </c>
      <c r="AB65" s="79">
        <v>60</v>
      </c>
    </row>
    <row r="66" spans="19:28" s="79" customFormat="1" hidden="1">
      <c r="S66" s="79">
        <v>62</v>
      </c>
      <c r="U66" s="105"/>
      <c r="V66" s="105"/>
      <c r="Y66" s="79">
        <v>61</v>
      </c>
      <c r="AB66" s="79">
        <v>61</v>
      </c>
    </row>
    <row r="67" spans="19:28" s="79" customFormat="1" hidden="1">
      <c r="S67" s="79">
        <v>63</v>
      </c>
      <c r="U67" s="105"/>
      <c r="V67" s="105"/>
      <c r="Y67" s="79">
        <v>62</v>
      </c>
      <c r="AB67" s="79">
        <v>62</v>
      </c>
    </row>
    <row r="68" spans="19:28" s="79" customFormat="1" hidden="1">
      <c r="S68" s="79">
        <v>64</v>
      </c>
      <c r="U68" s="105"/>
      <c r="V68" s="105"/>
      <c r="Y68" s="79">
        <v>63</v>
      </c>
      <c r="AB68" s="79">
        <v>63</v>
      </c>
    </row>
    <row r="69" spans="19:28" s="79" customFormat="1" hidden="1">
      <c r="S69" s="79">
        <v>65</v>
      </c>
      <c r="U69" s="105"/>
      <c r="V69" s="105"/>
      <c r="Y69" s="79">
        <v>64</v>
      </c>
      <c r="AB69" s="79">
        <v>64</v>
      </c>
    </row>
    <row r="70" spans="19:28" s="79" customFormat="1" hidden="1">
      <c r="S70" s="79">
        <v>66</v>
      </c>
      <c r="U70" s="105"/>
      <c r="V70" s="105"/>
      <c r="Y70" s="79">
        <v>65</v>
      </c>
      <c r="AB70" s="79">
        <v>65</v>
      </c>
    </row>
    <row r="71" spans="19:28" s="79" customFormat="1" hidden="1">
      <c r="U71" s="105"/>
      <c r="V71" s="105"/>
      <c r="Y71" s="79">
        <v>66</v>
      </c>
      <c r="AB71" s="79">
        <v>66</v>
      </c>
    </row>
    <row r="72" spans="19:28" s="79" customFormat="1" hidden="1">
      <c r="U72" s="105"/>
      <c r="V72" s="105"/>
      <c r="Y72" s="79">
        <v>67</v>
      </c>
      <c r="AB72" s="79">
        <v>67</v>
      </c>
    </row>
    <row r="73" spans="19:28" s="79" customFormat="1" hidden="1">
      <c r="U73" s="105"/>
      <c r="V73" s="105"/>
      <c r="Y73" s="79">
        <v>68</v>
      </c>
      <c r="AB73" s="79">
        <v>68</v>
      </c>
    </row>
    <row r="74" spans="19:28" s="79" customFormat="1" hidden="1">
      <c r="U74" s="105"/>
      <c r="V74" s="105"/>
      <c r="Y74" s="79">
        <v>69</v>
      </c>
      <c r="AB74" s="79">
        <v>69</v>
      </c>
    </row>
    <row r="75" spans="19:28" s="79" customFormat="1" hidden="1">
      <c r="U75" s="105"/>
      <c r="V75" s="105"/>
      <c r="Y75" s="79">
        <v>70</v>
      </c>
      <c r="AB75" s="79">
        <v>70</v>
      </c>
    </row>
    <row r="76" spans="19:28" s="79" customFormat="1" hidden="1">
      <c r="U76" s="105"/>
      <c r="V76" s="105"/>
      <c r="Y76" s="79">
        <v>71</v>
      </c>
      <c r="AB76" s="79">
        <v>71</v>
      </c>
    </row>
    <row r="77" spans="19:28" s="79" customFormat="1" hidden="1">
      <c r="U77" s="105"/>
      <c r="V77" s="105"/>
      <c r="Y77" s="79">
        <v>72</v>
      </c>
      <c r="AB77" s="79">
        <v>72</v>
      </c>
    </row>
    <row r="78" spans="19:28" s="79" customFormat="1" hidden="1">
      <c r="U78" s="105"/>
      <c r="V78" s="105"/>
      <c r="Y78" s="79">
        <v>73</v>
      </c>
      <c r="AB78" s="79">
        <v>73</v>
      </c>
    </row>
    <row r="79" spans="19:28" s="79" customFormat="1" hidden="1">
      <c r="U79" s="105"/>
      <c r="V79" s="105"/>
      <c r="Y79" s="79">
        <v>74</v>
      </c>
      <c r="AB79" s="79">
        <v>74</v>
      </c>
    </row>
    <row r="80" spans="19:28" s="79" customFormat="1" hidden="1">
      <c r="U80" s="105"/>
      <c r="V80" s="105"/>
      <c r="Y80" s="79">
        <v>75</v>
      </c>
      <c r="AB80" s="79">
        <v>75</v>
      </c>
    </row>
    <row r="81" spans="25:28" s="79" customFormat="1" hidden="1">
      <c r="Y81" s="79">
        <v>76</v>
      </c>
      <c r="AB81" s="79">
        <v>76</v>
      </c>
    </row>
    <row r="82" spans="25:28" s="79" customFormat="1" hidden="1">
      <c r="Y82" s="79">
        <v>77</v>
      </c>
      <c r="AB82" s="79">
        <v>77</v>
      </c>
    </row>
    <row r="83" spans="25:28" s="79" customFormat="1" hidden="1">
      <c r="Y83" s="79">
        <v>78</v>
      </c>
      <c r="AB83" s="79">
        <v>78</v>
      </c>
    </row>
    <row r="84" spans="25:28" s="79" customFormat="1" hidden="1">
      <c r="Y84" s="79">
        <v>79</v>
      </c>
      <c r="AB84" s="79">
        <v>79</v>
      </c>
    </row>
    <row r="85" spans="25:28" s="79" customFormat="1" hidden="1">
      <c r="Y85" s="79">
        <v>80</v>
      </c>
      <c r="AB85" s="79">
        <v>80</v>
      </c>
    </row>
    <row r="86" spans="25:28" s="79" customFormat="1" hidden="1">
      <c r="Y86" s="79">
        <v>81</v>
      </c>
      <c r="AB86" s="79">
        <v>81</v>
      </c>
    </row>
    <row r="87" spans="25:28" s="79" customFormat="1" hidden="1">
      <c r="Y87" s="79">
        <v>82</v>
      </c>
      <c r="AB87" s="79">
        <v>82</v>
      </c>
    </row>
    <row r="88" spans="25:28" s="79" customFormat="1" hidden="1">
      <c r="Y88" s="79">
        <v>83</v>
      </c>
      <c r="AB88" s="79">
        <v>83</v>
      </c>
    </row>
    <row r="89" spans="25:28" s="79" customFormat="1" hidden="1">
      <c r="Y89" s="79">
        <v>84</v>
      </c>
      <c r="AB89" s="79">
        <v>84</v>
      </c>
    </row>
    <row r="90" spans="25:28" s="79" customFormat="1" hidden="1">
      <c r="Y90" s="79">
        <v>85</v>
      </c>
      <c r="AB90" s="79">
        <v>85</v>
      </c>
    </row>
    <row r="91" spans="25:28" s="79" customFormat="1" hidden="1">
      <c r="Y91" s="79">
        <v>86</v>
      </c>
      <c r="AB91" s="79">
        <v>86</v>
      </c>
    </row>
    <row r="92" spans="25:28" s="79" customFormat="1" hidden="1">
      <c r="Y92" s="79">
        <v>87</v>
      </c>
      <c r="AB92" s="79">
        <v>87</v>
      </c>
    </row>
    <row r="93" spans="25:28" s="79" customFormat="1" hidden="1">
      <c r="Y93" s="79">
        <v>88</v>
      </c>
      <c r="AB93" s="79">
        <v>88</v>
      </c>
    </row>
    <row r="94" spans="25:28" s="79" customFormat="1" hidden="1">
      <c r="Y94" s="79">
        <v>89</v>
      </c>
      <c r="AB94" s="79">
        <v>89</v>
      </c>
    </row>
    <row r="95" spans="25:28" s="79" customFormat="1" hidden="1">
      <c r="Y95" s="79">
        <v>90</v>
      </c>
      <c r="AB95" s="79">
        <v>90</v>
      </c>
    </row>
    <row r="96" spans="25:28" s="79" customFormat="1" hidden="1">
      <c r="Y96" s="79">
        <v>91</v>
      </c>
      <c r="AB96" s="79">
        <v>91</v>
      </c>
    </row>
    <row r="97" spans="25:28" s="79" customFormat="1" hidden="1">
      <c r="Y97" s="79">
        <v>92</v>
      </c>
      <c r="AB97" s="79">
        <v>92</v>
      </c>
    </row>
    <row r="98" spans="25:28" s="79" customFormat="1" hidden="1">
      <c r="Y98" s="79">
        <v>93</v>
      </c>
      <c r="AB98" s="79">
        <v>93</v>
      </c>
    </row>
    <row r="99" spans="25:28" s="79" customFormat="1" hidden="1">
      <c r="Y99" s="79">
        <v>94</v>
      </c>
      <c r="AB99" s="79">
        <v>94</v>
      </c>
    </row>
    <row r="100" spans="25:28" s="79" customFormat="1" hidden="1">
      <c r="Y100" s="79">
        <v>95</v>
      </c>
      <c r="AB100" s="79">
        <v>95</v>
      </c>
    </row>
    <row r="101" spans="25:28" s="79" customFormat="1" hidden="1">
      <c r="Y101" s="79">
        <v>96</v>
      </c>
      <c r="AB101" s="79">
        <v>96</v>
      </c>
    </row>
    <row r="102" spans="25:28" s="79" customFormat="1" hidden="1">
      <c r="Y102" s="79">
        <v>97</v>
      </c>
      <c r="AB102" s="79">
        <v>97</v>
      </c>
    </row>
    <row r="103" spans="25:28" s="79" customFormat="1" hidden="1">
      <c r="Y103" s="79">
        <v>98</v>
      </c>
      <c r="AB103" s="79">
        <v>98</v>
      </c>
    </row>
    <row r="104" spans="25:28" s="79" customFormat="1" hidden="1">
      <c r="Y104" s="79">
        <v>99</v>
      </c>
      <c r="AB104" s="79">
        <v>99</v>
      </c>
    </row>
    <row r="105" spans="25:28" s="79" customFormat="1" hidden="1">
      <c r="Y105" s="79">
        <v>100</v>
      </c>
      <c r="AB105" s="79">
        <v>100</v>
      </c>
    </row>
    <row r="106" spans="25:28" s="79" customFormat="1" hidden="1">
      <c r="Y106" s="79">
        <v>101</v>
      </c>
      <c r="AB106" s="79">
        <v>101</v>
      </c>
    </row>
    <row r="107" spans="25:28" s="79" customFormat="1" hidden="1">
      <c r="Y107" s="79">
        <v>102</v>
      </c>
      <c r="AB107" s="79">
        <v>102</v>
      </c>
    </row>
    <row r="108" spans="25:28" s="79" customFormat="1" hidden="1">
      <c r="Y108" s="79">
        <v>103</v>
      </c>
      <c r="AB108" s="79">
        <v>103</v>
      </c>
    </row>
    <row r="109" spans="25:28" s="79" customFormat="1" hidden="1">
      <c r="Y109" s="79">
        <v>104</v>
      </c>
      <c r="AB109" s="79">
        <v>104</v>
      </c>
    </row>
    <row r="110" spans="25:28" s="79" customFormat="1" hidden="1">
      <c r="Y110" s="79">
        <v>105</v>
      </c>
      <c r="AB110" s="79">
        <v>105</v>
      </c>
    </row>
    <row r="111" spans="25:28" s="79" customFormat="1" hidden="1">
      <c r="Y111" s="79">
        <v>106</v>
      </c>
      <c r="AB111" s="79">
        <v>106</v>
      </c>
    </row>
    <row r="112" spans="25:28" s="79" customFormat="1" hidden="1">
      <c r="Y112" s="79">
        <v>107</v>
      </c>
      <c r="AB112" s="79">
        <v>107</v>
      </c>
    </row>
    <row r="113" spans="25:28" s="79" customFormat="1" hidden="1">
      <c r="Y113" s="79">
        <v>108</v>
      </c>
      <c r="AB113" s="79">
        <v>108</v>
      </c>
    </row>
    <row r="114" spans="25:28" s="79" customFormat="1" hidden="1">
      <c r="Y114" s="79">
        <v>109</v>
      </c>
      <c r="AB114" s="79">
        <v>109</v>
      </c>
    </row>
    <row r="115" spans="25:28" s="79" customFormat="1" hidden="1">
      <c r="Y115" s="79">
        <v>110</v>
      </c>
      <c r="AB115" s="79">
        <v>110</v>
      </c>
    </row>
    <row r="116" spans="25:28" s="79" customFormat="1" hidden="1">
      <c r="Y116" s="79">
        <v>111</v>
      </c>
      <c r="AB116" s="79">
        <v>111</v>
      </c>
    </row>
    <row r="117" spans="25:28" s="79" customFormat="1" hidden="1">
      <c r="Y117" s="79">
        <v>112</v>
      </c>
      <c r="AB117" s="79">
        <v>112</v>
      </c>
    </row>
    <row r="118" spans="25:28" s="79" customFormat="1" hidden="1">
      <c r="Y118" s="79">
        <v>113</v>
      </c>
      <c r="AB118" s="79">
        <v>113</v>
      </c>
    </row>
    <row r="119" spans="25:28" s="79" customFormat="1" hidden="1">
      <c r="Y119" s="79">
        <v>114</v>
      </c>
      <c r="AB119" s="79">
        <v>114</v>
      </c>
    </row>
    <row r="120" spans="25:28" s="79" customFormat="1" hidden="1">
      <c r="Y120" s="79">
        <v>115</v>
      </c>
      <c r="AB120" s="79">
        <v>115</v>
      </c>
    </row>
    <row r="121" spans="25:28" s="79" customFormat="1" hidden="1">
      <c r="Y121" s="79">
        <v>116</v>
      </c>
      <c r="AB121" s="79">
        <v>116</v>
      </c>
    </row>
    <row r="122" spans="25:28" s="79" customFormat="1" hidden="1">
      <c r="Y122" s="79">
        <v>117</v>
      </c>
      <c r="AB122" s="79">
        <v>117</v>
      </c>
    </row>
    <row r="123" spans="25:28" s="79" customFormat="1" hidden="1">
      <c r="Y123" s="79">
        <v>118</v>
      </c>
      <c r="AB123" s="79">
        <v>118</v>
      </c>
    </row>
    <row r="124" spans="25:28" s="79" customFormat="1" hidden="1">
      <c r="Y124" s="79">
        <v>119</v>
      </c>
      <c r="AB124" s="79">
        <v>119</v>
      </c>
    </row>
    <row r="125" spans="25:28" s="79" customFormat="1" hidden="1">
      <c r="Y125" s="79">
        <v>120</v>
      </c>
      <c r="AB125" s="79">
        <v>120</v>
      </c>
    </row>
    <row r="126" spans="25:28" s="79" customFormat="1" hidden="1">
      <c r="Y126" s="79">
        <v>121</v>
      </c>
      <c r="AB126" s="79">
        <v>121</v>
      </c>
    </row>
    <row r="127" spans="25:28" s="79" customFormat="1" hidden="1">
      <c r="Y127" s="79">
        <v>122</v>
      </c>
      <c r="AB127" s="79">
        <v>122</v>
      </c>
    </row>
    <row r="128" spans="25:28" s="79" customFormat="1" hidden="1">
      <c r="Y128" s="79">
        <v>123</v>
      </c>
      <c r="AB128" s="79">
        <v>123</v>
      </c>
    </row>
    <row r="129" spans="25:28" s="79" customFormat="1" hidden="1">
      <c r="Y129" s="79">
        <v>124</v>
      </c>
      <c r="AB129" s="79">
        <v>124</v>
      </c>
    </row>
    <row r="130" spans="25:28" s="79" customFormat="1" hidden="1">
      <c r="Y130" s="79">
        <v>125</v>
      </c>
      <c r="AB130" s="79">
        <v>125</v>
      </c>
    </row>
    <row r="131" spans="25:28" s="79" customFormat="1" hidden="1">
      <c r="Y131" s="79">
        <v>126</v>
      </c>
      <c r="AB131" s="79">
        <v>126</v>
      </c>
    </row>
    <row r="132" spans="25:28" s="79" customFormat="1" hidden="1">
      <c r="Y132" s="79">
        <v>127</v>
      </c>
      <c r="AB132" s="79">
        <v>127</v>
      </c>
    </row>
    <row r="133" spans="25:28" s="79" customFormat="1" hidden="1">
      <c r="Y133" s="79">
        <v>128</v>
      </c>
      <c r="AB133" s="79">
        <v>128</v>
      </c>
    </row>
    <row r="134" spans="25:28" s="79" customFormat="1" hidden="1">
      <c r="Y134" s="79">
        <v>129</v>
      </c>
      <c r="AB134" s="79">
        <v>129</v>
      </c>
    </row>
    <row r="135" spans="25:28" s="79" customFormat="1" hidden="1">
      <c r="Y135" s="79">
        <v>130</v>
      </c>
      <c r="AB135" s="79">
        <v>130</v>
      </c>
    </row>
    <row r="136" spans="25:28" s="79" customFormat="1" hidden="1">
      <c r="Y136" s="79">
        <v>131</v>
      </c>
      <c r="AB136" s="79">
        <v>131</v>
      </c>
    </row>
    <row r="137" spans="25:28" s="79" customFormat="1" hidden="1">
      <c r="Y137" s="79">
        <v>132</v>
      </c>
      <c r="AB137" s="79">
        <v>132</v>
      </c>
    </row>
    <row r="138" spans="25:28" s="79" customFormat="1" hidden="1">
      <c r="Y138" s="79">
        <v>133</v>
      </c>
      <c r="AB138" s="79">
        <v>133</v>
      </c>
    </row>
    <row r="139" spans="25:28" s="79" customFormat="1" hidden="1">
      <c r="Y139" s="79">
        <v>134</v>
      </c>
      <c r="AB139" s="79">
        <v>134</v>
      </c>
    </row>
    <row r="140" spans="25:28" s="79" customFormat="1" hidden="1">
      <c r="Y140" s="79">
        <v>135</v>
      </c>
      <c r="AB140" s="79">
        <v>135</v>
      </c>
    </row>
    <row r="141" spans="25:28" s="79" customFormat="1" hidden="1">
      <c r="Y141" s="79">
        <v>136</v>
      </c>
      <c r="AB141" s="79">
        <v>136</v>
      </c>
    </row>
    <row r="142" spans="25:28" s="79" customFormat="1" hidden="1">
      <c r="Y142" s="79">
        <v>137</v>
      </c>
      <c r="AB142" s="79">
        <v>137</v>
      </c>
    </row>
    <row r="143" spans="25:28" s="79" customFormat="1" hidden="1">
      <c r="Y143" s="79">
        <v>138</v>
      </c>
      <c r="AB143" s="79">
        <v>138</v>
      </c>
    </row>
    <row r="144" spans="25:28" s="79" customFormat="1" hidden="1">
      <c r="Y144" s="79">
        <v>139</v>
      </c>
      <c r="AB144" s="79">
        <v>139</v>
      </c>
    </row>
    <row r="145" spans="25:28" s="79" customFormat="1" hidden="1">
      <c r="Y145" s="79">
        <v>140</v>
      </c>
      <c r="AB145" s="79">
        <v>140</v>
      </c>
    </row>
    <row r="146" spans="25:28" s="79" customFormat="1" hidden="1">
      <c r="Y146" s="79">
        <v>141</v>
      </c>
      <c r="AB146" s="79">
        <v>141</v>
      </c>
    </row>
    <row r="147" spans="25:28" s="79" customFormat="1" hidden="1">
      <c r="Y147" s="79">
        <v>142</v>
      </c>
      <c r="AB147" s="79">
        <v>142</v>
      </c>
    </row>
    <row r="148" spans="25:28" s="79" customFormat="1" hidden="1">
      <c r="Y148" s="79">
        <v>143</v>
      </c>
      <c r="AB148" s="79">
        <v>143</v>
      </c>
    </row>
    <row r="149" spans="25:28" s="79" customFormat="1" hidden="1">
      <c r="Y149" s="79">
        <v>144</v>
      </c>
      <c r="AB149" s="79">
        <v>144</v>
      </c>
    </row>
    <row r="150" spans="25:28" s="79" customFormat="1" hidden="1">
      <c r="Y150" s="79">
        <v>145</v>
      </c>
      <c r="AB150" s="79">
        <v>145</v>
      </c>
    </row>
    <row r="151" spans="25:28" s="79" customFormat="1" hidden="1">
      <c r="Y151" s="79">
        <v>146</v>
      </c>
      <c r="AB151" s="79">
        <v>146</v>
      </c>
    </row>
    <row r="152" spans="25:28" s="79" customFormat="1" hidden="1">
      <c r="Y152" s="79">
        <v>147</v>
      </c>
      <c r="AB152" s="79">
        <v>147</v>
      </c>
    </row>
    <row r="153" spans="25:28" s="79" customFormat="1" hidden="1">
      <c r="Y153" s="79">
        <v>148</v>
      </c>
      <c r="AB153" s="79">
        <v>148</v>
      </c>
    </row>
    <row r="154" spans="25:28" s="79" customFormat="1" hidden="1">
      <c r="Y154" s="79">
        <v>149</v>
      </c>
      <c r="AB154" s="79">
        <v>149</v>
      </c>
    </row>
    <row r="155" spans="25:28" s="79" customFormat="1" hidden="1">
      <c r="Y155" s="79">
        <v>150</v>
      </c>
      <c r="AB155" s="79">
        <v>150</v>
      </c>
    </row>
    <row r="156" spans="25:28" s="79" customFormat="1" hidden="1">
      <c r="Y156" s="79">
        <v>151</v>
      </c>
      <c r="AB156" s="79">
        <v>151</v>
      </c>
    </row>
    <row r="157" spans="25:28" s="79" customFormat="1" hidden="1">
      <c r="Y157" s="79">
        <v>152</v>
      </c>
      <c r="AB157" s="79">
        <v>152</v>
      </c>
    </row>
    <row r="158" spans="25:28" s="79" customFormat="1" hidden="1">
      <c r="Y158" s="79">
        <v>153</v>
      </c>
      <c r="AB158" s="79">
        <v>153</v>
      </c>
    </row>
    <row r="159" spans="25:28" s="79" customFormat="1" hidden="1">
      <c r="Y159" s="79">
        <v>154</v>
      </c>
      <c r="AB159" s="79">
        <v>154</v>
      </c>
    </row>
    <row r="160" spans="25:28" s="79" customFormat="1" hidden="1">
      <c r="Y160" s="79">
        <v>155</v>
      </c>
      <c r="AB160" s="79">
        <v>155</v>
      </c>
    </row>
    <row r="161" spans="25:28" s="79" customFormat="1" hidden="1">
      <c r="Y161" s="79">
        <v>156</v>
      </c>
      <c r="AB161" s="79">
        <v>156</v>
      </c>
    </row>
    <row r="162" spans="25:28" s="79" customFormat="1" hidden="1">
      <c r="Y162" s="79">
        <v>157</v>
      </c>
      <c r="AB162" s="79">
        <v>157</v>
      </c>
    </row>
    <row r="163" spans="25:28" s="79" customFormat="1" hidden="1">
      <c r="Y163" s="79">
        <v>158</v>
      </c>
      <c r="AB163" s="79">
        <v>158</v>
      </c>
    </row>
    <row r="164" spans="25:28" s="79" customFormat="1" hidden="1">
      <c r="Y164" s="79">
        <v>159</v>
      </c>
      <c r="AB164" s="79">
        <v>159</v>
      </c>
    </row>
    <row r="165" spans="25:28" s="79" customFormat="1" hidden="1">
      <c r="Y165" s="79">
        <v>160</v>
      </c>
      <c r="AB165" s="79">
        <v>160</v>
      </c>
    </row>
    <row r="166" spans="25:28" s="79" customFormat="1" hidden="1">
      <c r="Y166" s="79">
        <v>161</v>
      </c>
      <c r="AB166" s="79">
        <v>161</v>
      </c>
    </row>
    <row r="167" spans="25:28" s="79" customFormat="1" hidden="1">
      <c r="Y167" s="79">
        <v>162</v>
      </c>
      <c r="AB167" s="79">
        <v>162</v>
      </c>
    </row>
    <row r="168" spans="25:28" s="79" customFormat="1" hidden="1">
      <c r="Y168" s="79">
        <v>163</v>
      </c>
      <c r="AB168" s="79">
        <v>163</v>
      </c>
    </row>
    <row r="169" spans="25:28" s="79" customFormat="1" hidden="1">
      <c r="Y169" s="79">
        <v>164</v>
      </c>
      <c r="AB169" s="79">
        <v>164</v>
      </c>
    </row>
    <row r="170" spans="25:28" s="79" customFormat="1" hidden="1">
      <c r="Y170" s="79">
        <v>165</v>
      </c>
      <c r="AB170" s="79">
        <v>165</v>
      </c>
    </row>
    <row r="171" spans="25:28" s="79" customFormat="1" hidden="1">
      <c r="Y171" s="79">
        <v>166</v>
      </c>
      <c r="AB171" s="79">
        <v>166</v>
      </c>
    </row>
    <row r="172" spans="25:28" s="79" customFormat="1" hidden="1">
      <c r="Y172" s="79">
        <v>167</v>
      </c>
      <c r="AB172" s="79">
        <v>167</v>
      </c>
    </row>
    <row r="173" spans="25:28" s="79" customFormat="1" hidden="1">
      <c r="Y173" s="79">
        <v>168</v>
      </c>
      <c r="AB173" s="79">
        <v>168</v>
      </c>
    </row>
    <row r="174" spans="25:28" s="79" customFormat="1" hidden="1">
      <c r="Y174" s="79">
        <v>169</v>
      </c>
      <c r="AB174" s="79">
        <v>169</v>
      </c>
    </row>
    <row r="175" spans="25:28" s="79" customFormat="1" hidden="1">
      <c r="Y175" s="79">
        <v>170</v>
      </c>
      <c r="AB175" s="79">
        <v>170</v>
      </c>
    </row>
    <row r="176" spans="25:28" s="79" customFormat="1" hidden="1">
      <c r="Y176" s="79">
        <v>171</v>
      </c>
      <c r="AB176" s="79">
        <v>171</v>
      </c>
    </row>
    <row r="177" spans="25:28" s="79" customFormat="1" hidden="1">
      <c r="Y177" s="79">
        <v>172</v>
      </c>
      <c r="AB177" s="79">
        <v>172</v>
      </c>
    </row>
    <row r="178" spans="25:28" s="79" customFormat="1" hidden="1">
      <c r="Y178" s="79">
        <v>173</v>
      </c>
      <c r="AB178" s="79">
        <v>173</v>
      </c>
    </row>
    <row r="179" spans="25:28" s="79" customFormat="1" hidden="1">
      <c r="Y179" s="79">
        <v>174</v>
      </c>
      <c r="AB179" s="79">
        <v>174</v>
      </c>
    </row>
    <row r="180" spans="25:28" s="79" customFormat="1" hidden="1">
      <c r="Y180" s="79">
        <v>175</v>
      </c>
      <c r="AB180" s="79">
        <v>175</v>
      </c>
    </row>
    <row r="181" spans="25:28" s="79" customFormat="1" hidden="1">
      <c r="Y181" s="79">
        <v>176</v>
      </c>
      <c r="AB181" s="79">
        <v>176</v>
      </c>
    </row>
    <row r="182" spans="25:28" s="79" customFormat="1" hidden="1">
      <c r="Y182" s="79">
        <v>177</v>
      </c>
      <c r="AB182" s="79">
        <v>177</v>
      </c>
    </row>
    <row r="183" spans="25:28" s="79" customFormat="1" hidden="1">
      <c r="Y183" s="79">
        <v>178</v>
      </c>
      <c r="AB183" s="79">
        <v>178</v>
      </c>
    </row>
    <row r="184" spans="25:28" s="79" customFormat="1" hidden="1">
      <c r="Y184" s="79">
        <v>179</v>
      </c>
      <c r="AB184" s="79">
        <v>179</v>
      </c>
    </row>
    <row r="185" spans="25:28" s="79" customFormat="1" hidden="1">
      <c r="Y185" s="79">
        <v>180</v>
      </c>
      <c r="AB185" s="79">
        <v>180</v>
      </c>
    </row>
    <row r="186" spans="25:28" s="79" customFormat="1" hidden="1">
      <c r="Y186" s="79">
        <v>181</v>
      </c>
      <c r="AB186" s="79">
        <v>181</v>
      </c>
    </row>
    <row r="187" spans="25:28" s="79" customFormat="1" hidden="1">
      <c r="Y187" s="79">
        <v>182</v>
      </c>
      <c r="AB187" s="79">
        <v>182</v>
      </c>
    </row>
    <row r="188" spans="25:28" s="79" customFormat="1" hidden="1">
      <c r="Y188" s="79">
        <v>183</v>
      </c>
      <c r="AB188" s="79">
        <v>183</v>
      </c>
    </row>
    <row r="189" spans="25:28" s="79" customFormat="1" hidden="1">
      <c r="Y189" s="79">
        <v>184</v>
      </c>
      <c r="AB189" s="79">
        <v>184</v>
      </c>
    </row>
    <row r="190" spans="25:28" s="79" customFormat="1" hidden="1">
      <c r="Y190" s="79">
        <v>185</v>
      </c>
      <c r="AB190" s="79">
        <v>185</v>
      </c>
    </row>
    <row r="191" spans="25:28" s="79" customFormat="1" hidden="1">
      <c r="Y191" s="79">
        <v>186</v>
      </c>
      <c r="AB191" s="79">
        <v>186</v>
      </c>
    </row>
    <row r="192" spans="25:28" s="79" customFormat="1" hidden="1">
      <c r="Y192" s="79">
        <v>187</v>
      </c>
      <c r="AB192" s="79">
        <v>187</v>
      </c>
    </row>
    <row r="193" spans="25:28" s="79" customFormat="1" hidden="1">
      <c r="Y193" s="79">
        <v>188</v>
      </c>
      <c r="AB193" s="79">
        <v>188</v>
      </c>
    </row>
    <row r="194" spans="25:28" s="79" customFormat="1" hidden="1">
      <c r="Y194" s="79">
        <v>189</v>
      </c>
      <c r="AB194" s="79">
        <v>189</v>
      </c>
    </row>
    <row r="195" spans="25:28" s="79" customFormat="1" hidden="1">
      <c r="Y195" s="79">
        <v>190</v>
      </c>
      <c r="AB195" s="79">
        <v>190</v>
      </c>
    </row>
    <row r="196" spans="25:28" s="79" customFormat="1" hidden="1">
      <c r="Y196" s="79">
        <v>191</v>
      </c>
      <c r="AB196" s="79">
        <v>191</v>
      </c>
    </row>
    <row r="197" spans="25:28" s="79" customFormat="1" hidden="1">
      <c r="Y197" s="79">
        <v>192</v>
      </c>
      <c r="AB197" s="79">
        <v>192</v>
      </c>
    </row>
    <row r="198" spans="25:28" s="79" customFormat="1" hidden="1">
      <c r="Y198" s="79">
        <v>193</v>
      </c>
      <c r="AB198" s="79">
        <v>193</v>
      </c>
    </row>
    <row r="199" spans="25:28" s="79" customFormat="1" hidden="1">
      <c r="Y199" s="79">
        <v>194</v>
      </c>
      <c r="AB199" s="79">
        <v>194</v>
      </c>
    </row>
    <row r="200" spans="25:28" s="79" customFormat="1" hidden="1">
      <c r="Y200" s="79">
        <v>195</v>
      </c>
      <c r="AB200" s="79">
        <v>195</v>
      </c>
    </row>
    <row r="201" spans="25:28" s="79" customFormat="1" hidden="1">
      <c r="Y201" s="79">
        <v>196</v>
      </c>
      <c r="AB201" s="79">
        <v>196</v>
      </c>
    </row>
    <row r="202" spans="25:28" s="79" customFormat="1" hidden="1">
      <c r="Y202" s="79">
        <v>197</v>
      </c>
      <c r="AB202" s="79">
        <v>197</v>
      </c>
    </row>
    <row r="203" spans="25:28" s="79" customFormat="1" hidden="1">
      <c r="Y203" s="79">
        <v>198</v>
      </c>
      <c r="AB203" s="79">
        <v>198</v>
      </c>
    </row>
    <row r="204" spans="25:28" s="79" customFormat="1" hidden="1">
      <c r="Y204" s="79">
        <v>199</v>
      </c>
      <c r="AB204" s="79">
        <v>199</v>
      </c>
    </row>
    <row r="205" spans="25:28" s="79" customFormat="1" hidden="1">
      <c r="Y205" s="79">
        <v>200</v>
      </c>
      <c r="AB205" s="79">
        <v>200</v>
      </c>
    </row>
    <row r="206" spans="25:28" s="79" customFormat="1" hidden="1">
      <c r="Y206" s="79">
        <v>201</v>
      </c>
      <c r="AB206" s="79">
        <v>201</v>
      </c>
    </row>
    <row r="207" spans="25:28" s="79" customFormat="1" hidden="1">
      <c r="Y207" s="79">
        <v>202</v>
      </c>
      <c r="AB207" s="79">
        <v>202</v>
      </c>
    </row>
    <row r="208" spans="25:28" s="79" customFormat="1" hidden="1">
      <c r="Y208" s="79">
        <v>203</v>
      </c>
      <c r="AB208" s="79">
        <v>203</v>
      </c>
    </row>
    <row r="209" spans="25:28" s="79" customFormat="1" hidden="1">
      <c r="Y209" s="79">
        <v>204</v>
      </c>
      <c r="AB209" s="79">
        <v>204</v>
      </c>
    </row>
    <row r="210" spans="25:28" s="79" customFormat="1" hidden="1">
      <c r="Y210" s="79">
        <v>205</v>
      </c>
      <c r="AB210" s="79">
        <v>205</v>
      </c>
    </row>
    <row r="211" spans="25:28" s="79" customFormat="1" hidden="1">
      <c r="Y211" s="79">
        <v>206</v>
      </c>
      <c r="AB211" s="79">
        <v>206</v>
      </c>
    </row>
    <row r="212" spans="25:28" s="79" customFormat="1" hidden="1">
      <c r="Y212" s="79">
        <v>207</v>
      </c>
      <c r="AB212" s="79">
        <v>207</v>
      </c>
    </row>
    <row r="213" spans="25:28" s="79" customFormat="1" hidden="1">
      <c r="Y213" s="79">
        <v>208</v>
      </c>
      <c r="AB213" s="79">
        <v>208</v>
      </c>
    </row>
    <row r="214" spans="25:28" s="79" customFormat="1" hidden="1">
      <c r="Y214" s="79">
        <v>209</v>
      </c>
      <c r="AB214" s="79">
        <v>209</v>
      </c>
    </row>
    <row r="215" spans="25:28" s="79" customFormat="1" hidden="1">
      <c r="Y215" s="79">
        <v>210</v>
      </c>
      <c r="AB215" s="79">
        <v>210</v>
      </c>
    </row>
    <row r="216" spans="25:28" s="79" customFormat="1" hidden="1">
      <c r="Y216" s="79">
        <v>211</v>
      </c>
      <c r="AB216" s="79">
        <v>211</v>
      </c>
    </row>
    <row r="217" spans="25:28" s="79" customFormat="1" hidden="1">
      <c r="Y217" s="79">
        <v>212</v>
      </c>
      <c r="AB217" s="79">
        <v>212</v>
      </c>
    </row>
    <row r="218" spans="25:28" s="79" customFormat="1" hidden="1">
      <c r="Y218" s="79">
        <v>213</v>
      </c>
      <c r="AB218" s="79">
        <v>213</v>
      </c>
    </row>
    <row r="219" spans="25:28" s="79" customFormat="1" hidden="1">
      <c r="Y219" s="79">
        <v>214</v>
      </c>
      <c r="AB219" s="79">
        <v>214</v>
      </c>
    </row>
    <row r="220" spans="25:28" s="79" customFormat="1" hidden="1">
      <c r="Y220" s="79">
        <v>215</v>
      </c>
      <c r="AB220" s="79">
        <v>215</v>
      </c>
    </row>
    <row r="221" spans="25:28" s="79" customFormat="1" hidden="1">
      <c r="Y221" s="79">
        <v>216</v>
      </c>
      <c r="AB221" s="79">
        <v>216</v>
      </c>
    </row>
    <row r="222" spans="25:28" s="79" customFormat="1" hidden="1">
      <c r="Y222" s="79">
        <v>217</v>
      </c>
      <c r="AB222" s="79">
        <v>217</v>
      </c>
    </row>
    <row r="223" spans="25:28" s="79" customFormat="1" hidden="1">
      <c r="Y223" s="79">
        <v>218</v>
      </c>
      <c r="AB223" s="79">
        <v>218</v>
      </c>
    </row>
    <row r="224" spans="25:28" s="79" customFormat="1" hidden="1">
      <c r="Y224" s="79">
        <v>219</v>
      </c>
      <c r="AB224" s="79">
        <v>219</v>
      </c>
    </row>
    <row r="225" spans="25:28" s="79" customFormat="1" hidden="1">
      <c r="Y225" s="79">
        <v>220</v>
      </c>
      <c r="AB225" s="79">
        <v>220</v>
      </c>
    </row>
    <row r="226" spans="25:28" s="79" customFormat="1" hidden="1">
      <c r="Y226" s="79">
        <v>221</v>
      </c>
      <c r="AB226" s="79">
        <v>221</v>
      </c>
    </row>
    <row r="227" spans="25:28" s="79" customFormat="1" hidden="1">
      <c r="Y227" s="79">
        <v>222</v>
      </c>
      <c r="AB227" s="79">
        <v>222</v>
      </c>
    </row>
    <row r="228" spans="25:28" s="79" customFormat="1" hidden="1">
      <c r="Y228" s="79">
        <v>223</v>
      </c>
      <c r="AB228" s="79">
        <v>223</v>
      </c>
    </row>
    <row r="229" spans="25:28" s="79" customFormat="1" hidden="1">
      <c r="Y229" s="79">
        <v>224</v>
      </c>
      <c r="AB229" s="79">
        <v>224</v>
      </c>
    </row>
    <row r="230" spans="25:28" s="79" customFormat="1" hidden="1">
      <c r="Y230" s="79">
        <v>225</v>
      </c>
      <c r="AB230" s="79">
        <v>225</v>
      </c>
    </row>
    <row r="231" spans="25:28" s="79" customFormat="1" hidden="1">
      <c r="Y231" s="79">
        <v>226</v>
      </c>
      <c r="AB231" s="79">
        <v>226</v>
      </c>
    </row>
    <row r="232" spans="25:28" s="79" customFormat="1" hidden="1">
      <c r="Y232" s="79">
        <v>227</v>
      </c>
      <c r="AB232" s="79">
        <v>227</v>
      </c>
    </row>
    <row r="233" spans="25:28" s="79" customFormat="1" hidden="1">
      <c r="Y233" s="79">
        <v>228</v>
      </c>
      <c r="AB233" s="79">
        <v>228</v>
      </c>
    </row>
    <row r="234" spans="25:28" s="79" customFormat="1" hidden="1">
      <c r="Y234" s="79">
        <v>229</v>
      </c>
      <c r="AB234" s="79">
        <v>229</v>
      </c>
    </row>
    <row r="235" spans="25:28" s="79" customFormat="1" hidden="1">
      <c r="Y235" s="79">
        <v>230</v>
      </c>
      <c r="AB235" s="79">
        <v>230</v>
      </c>
    </row>
    <row r="236" spans="25:28" s="79" customFormat="1" hidden="1">
      <c r="Y236" s="79">
        <v>231</v>
      </c>
      <c r="AB236" s="79">
        <v>231</v>
      </c>
    </row>
    <row r="237" spans="25:28" s="79" customFormat="1" hidden="1">
      <c r="Y237" s="79">
        <v>232</v>
      </c>
      <c r="AB237" s="79">
        <v>232</v>
      </c>
    </row>
    <row r="238" spans="25:28" s="79" customFormat="1" hidden="1">
      <c r="Y238" s="79">
        <v>233</v>
      </c>
      <c r="AB238" s="79">
        <v>233</v>
      </c>
    </row>
    <row r="239" spans="25:28" s="79" customFormat="1" hidden="1">
      <c r="Y239" s="79">
        <v>234</v>
      </c>
      <c r="AB239" s="79">
        <v>234</v>
      </c>
    </row>
    <row r="240" spans="25:28" s="79" customFormat="1" hidden="1">
      <c r="Y240" s="79">
        <v>235</v>
      </c>
      <c r="AB240" s="79">
        <v>235</v>
      </c>
    </row>
    <row r="241" spans="25:28" s="79" customFormat="1" hidden="1">
      <c r="Y241" s="79">
        <v>236</v>
      </c>
      <c r="AB241" s="79">
        <v>236</v>
      </c>
    </row>
    <row r="242" spans="25:28" s="79" customFormat="1" hidden="1">
      <c r="Y242" s="79">
        <v>237</v>
      </c>
      <c r="AB242" s="79">
        <v>237</v>
      </c>
    </row>
    <row r="243" spans="25:28" s="79" customFormat="1" hidden="1">
      <c r="Y243" s="79">
        <v>238</v>
      </c>
      <c r="AB243" s="79">
        <v>238</v>
      </c>
    </row>
    <row r="244" spans="25:28" s="79" customFormat="1" hidden="1">
      <c r="Y244" s="79">
        <v>239</v>
      </c>
      <c r="AB244" s="79">
        <v>239</v>
      </c>
    </row>
    <row r="245" spans="25:28" s="79" customFormat="1" hidden="1">
      <c r="Y245" s="79">
        <v>240</v>
      </c>
      <c r="AB245" s="79">
        <v>240</v>
      </c>
    </row>
    <row r="246" spans="25:28" s="79" customFormat="1" hidden="1">
      <c r="Y246" s="79">
        <v>241</v>
      </c>
      <c r="AB246" s="79">
        <v>241</v>
      </c>
    </row>
    <row r="247" spans="25:28" s="79" customFormat="1" hidden="1">
      <c r="Y247" s="79">
        <v>242</v>
      </c>
      <c r="AB247" s="79">
        <v>242</v>
      </c>
    </row>
    <row r="248" spans="25:28" s="79" customFormat="1" hidden="1">
      <c r="Y248" s="79">
        <v>243</v>
      </c>
      <c r="AB248" s="79">
        <v>243</v>
      </c>
    </row>
    <row r="249" spans="25:28" s="79" customFormat="1" hidden="1">
      <c r="Y249" s="79">
        <v>244</v>
      </c>
      <c r="AB249" s="79">
        <v>244</v>
      </c>
    </row>
    <row r="250" spans="25:28" s="79" customFormat="1" hidden="1">
      <c r="Y250" s="79">
        <v>245</v>
      </c>
      <c r="AB250" s="79">
        <v>245</v>
      </c>
    </row>
    <row r="251" spans="25:28" s="79" customFormat="1" hidden="1">
      <c r="Y251" s="79">
        <v>246</v>
      </c>
      <c r="AB251" s="79">
        <v>246</v>
      </c>
    </row>
    <row r="252" spans="25:28" s="79" customFormat="1" hidden="1">
      <c r="Y252" s="79">
        <v>247</v>
      </c>
      <c r="AB252" s="79">
        <v>247</v>
      </c>
    </row>
    <row r="253" spans="25:28" s="79" customFormat="1" hidden="1">
      <c r="Y253" s="79">
        <v>248</v>
      </c>
      <c r="AB253" s="79">
        <v>248</v>
      </c>
    </row>
    <row r="254" spans="25:28" s="79" customFormat="1" hidden="1">
      <c r="Y254" s="79">
        <v>249</v>
      </c>
      <c r="AB254" s="79">
        <v>249</v>
      </c>
    </row>
    <row r="255" spans="25:28" s="79" customFormat="1" hidden="1">
      <c r="Y255" s="79">
        <v>250</v>
      </c>
      <c r="AB255" s="79">
        <v>250</v>
      </c>
    </row>
    <row r="256" spans="25:28" s="79" customFormat="1" hidden="1">
      <c r="Y256" s="79">
        <v>251</v>
      </c>
      <c r="AB256" s="79">
        <v>251</v>
      </c>
    </row>
    <row r="257" spans="25:28" s="79" customFormat="1" hidden="1">
      <c r="Y257" s="79">
        <v>252</v>
      </c>
      <c r="AB257" s="79">
        <v>252</v>
      </c>
    </row>
    <row r="258" spans="25:28" s="79" customFormat="1" hidden="1">
      <c r="Y258" s="79">
        <v>253</v>
      </c>
      <c r="AB258" s="79">
        <v>253</v>
      </c>
    </row>
    <row r="259" spans="25:28" s="79" customFormat="1" hidden="1">
      <c r="Y259" s="79">
        <v>254</v>
      </c>
      <c r="AB259" s="79">
        <v>254</v>
      </c>
    </row>
    <row r="260" spans="25:28" s="79" customFormat="1" hidden="1">
      <c r="Y260" s="79">
        <v>255</v>
      </c>
      <c r="AB260" s="79">
        <v>255</v>
      </c>
    </row>
  </sheetData>
  <sheetProtection sheet="1" objects="1" scenarios="1" selectLockedCells="1"/>
  <mergeCells count="31">
    <mergeCell ref="AG1:AX1"/>
    <mergeCell ref="AI5:AI44"/>
    <mergeCell ref="AG2:AI2"/>
    <mergeCell ref="AP5:AP52"/>
    <mergeCell ref="AO2:AP2"/>
    <mergeCell ref="AS2:AT2"/>
    <mergeCell ref="AT5:AT16"/>
    <mergeCell ref="AW2:AX2"/>
    <mergeCell ref="AD8:AE9"/>
    <mergeCell ref="O8:P9"/>
    <mergeCell ref="N3:P4"/>
    <mergeCell ref="N5:P5"/>
    <mergeCell ref="E3:F3"/>
    <mergeCell ref="L3:L4"/>
    <mergeCell ref="K3:K4"/>
    <mergeCell ref="H3:H4"/>
    <mergeCell ref="I3:I4"/>
    <mergeCell ref="B1:P1"/>
    <mergeCell ref="R1:AE1"/>
    <mergeCell ref="R3:R4"/>
    <mergeCell ref="S3:S4"/>
    <mergeCell ref="T3:T4"/>
    <mergeCell ref="U3:V3"/>
    <mergeCell ref="X3:X4"/>
    <mergeCell ref="Y3:Y4"/>
    <mergeCell ref="AA3:AA4"/>
    <mergeCell ref="AB3:AB4"/>
    <mergeCell ref="AD3:AE4"/>
    <mergeCell ref="B3:B4"/>
    <mergeCell ref="C3:C4"/>
    <mergeCell ref="D3:D4"/>
  </mergeCells>
  <phoneticPr fontId="2"/>
  <conditionalFormatting sqref="C5:F44">
    <cfRule type="expression" dxfId="77" priority="12">
      <formula>$AG5="grey"</formula>
    </cfRule>
    <cfRule type="expression" dxfId="76" priority="70">
      <formula>$AH5="grey"</formula>
    </cfRule>
    <cfRule type="containsBlanks" dxfId="75" priority="71">
      <formula>LEN(TRIM(C5))=0</formula>
    </cfRule>
    <cfRule type="expression" dxfId="74" priority="72">
      <formula>AJ5="red"</formula>
    </cfRule>
  </conditionalFormatting>
  <conditionalFormatting sqref="I5:I52">
    <cfRule type="containsBlanks" dxfId="73" priority="10">
      <formula>LEN(TRIM(I5))=0</formula>
    </cfRule>
    <cfRule type="expression" dxfId="72" priority="11">
      <formula>$AQ5="red"</formula>
    </cfRule>
  </conditionalFormatting>
  <conditionalFormatting sqref="L5:L16">
    <cfRule type="expression" dxfId="71" priority="6">
      <formula>$AS5="grey"</formula>
    </cfRule>
    <cfRule type="containsBlanks" dxfId="70" priority="7">
      <formula>LEN(TRIM(L5))=0</formula>
    </cfRule>
    <cfRule type="expression" dxfId="69" priority="8">
      <formula>$AU5="red"</formula>
    </cfRule>
  </conditionalFormatting>
  <conditionalFormatting sqref="N5:P5">
    <cfRule type="containsBlanks" dxfId="68" priority="4">
      <formula>LEN(TRIM(N5))=0</formula>
    </cfRule>
    <cfRule type="expression" dxfId="67" priority="5">
      <formula>$AX5="red"</formula>
    </cfRule>
  </conditionalFormatting>
  <conditionalFormatting sqref="O11:O14">
    <cfRule type="expression" dxfId="66" priority="3">
      <formula>$AX11="red"</formula>
    </cfRule>
  </conditionalFormatting>
  <conditionalFormatting sqref="P11:P14">
    <cfRule type="expression" dxfId="65" priority="2">
      <formula>$AY11="red"</formula>
    </cfRule>
  </conditionalFormatting>
  <conditionalFormatting sqref="O11:P14">
    <cfRule type="containsBlanks" dxfId="64" priority="1">
      <formula>LEN(TRIM(O11))=0</formula>
    </cfRule>
  </conditionalFormatting>
  <dataValidations count="7">
    <dataValidation type="list" allowBlank="1" showInputMessage="1" showErrorMessage="1" sqref="C5:C44" xr:uid="{00000000-0002-0000-0900-000000000000}">
      <formula1>$S$5:$S$70</formula1>
    </dataValidation>
    <dataValidation type="list" allowBlank="1" showInputMessage="1" showErrorMessage="1" sqref="L5:L16" xr:uid="{00000000-0002-0000-0900-000001000000}">
      <formula1>$AB$5:$AB$260</formula1>
    </dataValidation>
    <dataValidation type="list" allowBlank="1" showInputMessage="1" showErrorMessage="1" sqref="D5:D44" xr:uid="{00000000-0002-0000-0900-000002000000}">
      <formula1>$T$5:$T$6</formula1>
    </dataValidation>
    <dataValidation type="list" allowBlank="1" showInputMessage="1" showErrorMessage="1" sqref="E5:F44" xr:uid="{00000000-0002-0000-0900-000003000000}">
      <formula1>$U$5:$U$6</formula1>
    </dataValidation>
    <dataValidation type="list" allowBlank="1" showInputMessage="1" showErrorMessage="1" sqref="O11:P14" xr:uid="{00000000-0002-0000-0900-000004000000}">
      <formula1>$AD$10:$AD$11</formula1>
    </dataValidation>
    <dataValidation type="list" allowBlank="1" showInputMessage="1" showErrorMessage="1" sqref="N5" xr:uid="{00000000-0002-0000-0900-000005000000}">
      <formula1>$AD$5:$AD$6</formula1>
    </dataValidation>
    <dataValidation type="list" allowBlank="1" showInputMessage="1" showErrorMessage="1" sqref="I5:I52" xr:uid="{00000000-0002-0000-0900-000006000000}">
      <formula1>$Y$5:$Y$260</formula1>
    </dataValidation>
  </dataValidations>
  <pageMargins left="0.23622047244094491" right="0.23622047244094491" top="0.74803149606299213" bottom="0.74803149606299213" header="0.31496062992125984" footer="0.31496062992125984"/>
  <pageSetup paperSize="9" scale="56" pageOrder="overThenDown" orientation="landscape" horizontalDpi="300" verticalDpi="300" r:id="rId1"/>
  <headerFooter>
    <oddHeader>&amp;L&amp;"Meiryo UI,太字"&amp;22αZXMデータ設定Sheet 留守番電話</oddHeader>
    <oddFooter>&amp;P / &amp;N ページ</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DY44"/>
  <sheetViews>
    <sheetView zoomScaleNormal="100" zoomScaleSheetLayoutView="100" workbookViewId="0">
      <pane ySplit="4" topLeftCell="A5" activePane="bottomLeft" state="frozen"/>
      <selection activeCell="A5" sqref="A5"/>
      <selection pane="bottomLeft" activeCell="B5" sqref="B5"/>
    </sheetView>
  </sheetViews>
  <sheetFormatPr defaultColWidth="9" defaultRowHeight="15"/>
  <cols>
    <col min="1" max="1" width="2.59765625" style="79" customWidth="1"/>
    <col min="2" max="2" width="4.3984375" style="79" bestFit="1" customWidth="1"/>
    <col min="3" max="3" width="15" style="79" customWidth="1"/>
    <col min="4" max="14" width="3" style="79" customWidth="1"/>
    <col min="15" max="15" width="3" style="105" customWidth="1"/>
    <col min="16" max="26" width="3" style="79" customWidth="1"/>
    <col min="27" max="27" width="3" style="105" customWidth="1"/>
    <col min="28" max="38" width="3" style="79" customWidth="1"/>
    <col min="39" max="39" width="3" style="105" customWidth="1"/>
    <col min="40" max="50" width="3" style="79" customWidth="1"/>
    <col min="51" max="51" width="3" style="105" customWidth="1"/>
    <col min="52" max="52" width="2.59765625" style="79" customWidth="1"/>
    <col min="53" max="54" width="11.19921875" style="105" customWidth="1"/>
    <col min="55" max="55" width="2.59765625" style="105" customWidth="1"/>
    <col min="56" max="56" width="15" style="79" hidden="1" customWidth="1"/>
    <col min="57" max="67" width="4" style="79" hidden="1" customWidth="1"/>
    <col min="68" max="68" width="4" style="105" hidden="1" customWidth="1"/>
    <col min="69" max="69" width="2.59765625" style="79" hidden="1" customWidth="1"/>
    <col min="70" max="72" width="11.19921875" style="105" hidden="1" customWidth="1"/>
    <col min="73" max="125" width="0" style="79" hidden="1" customWidth="1"/>
    <col min="126" max="126" width="2.59765625" style="79" hidden="1" customWidth="1"/>
    <col min="127" max="127" width="8.59765625" style="105" hidden="1" customWidth="1"/>
    <col min="128" max="129" width="0" style="79" hidden="1" customWidth="1"/>
    <col min="130" max="16384" width="9" style="79"/>
  </cols>
  <sheetData>
    <row r="1" spans="1:129" s="125" customFormat="1">
      <c r="B1" s="1066" t="s">
        <v>632</v>
      </c>
      <c r="C1" s="1066"/>
      <c r="D1" s="1066"/>
      <c r="E1" s="1066"/>
      <c r="F1" s="1066"/>
      <c r="G1" s="1066"/>
      <c r="H1" s="1066"/>
      <c r="I1" s="1066"/>
      <c r="J1" s="1066"/>
      <c r="K1" s="1066"/>
      <c r="L1" s="1066"/>
      <c r="M1" s="1066"/>
      <c r="N1" s="1066"/>
      <c r="O1" s="1066"/>
      <c r="P1" s="1066"/>
      <c r="Q1" s="1066"/>
      <c r="R1" s="1066"/>
      <c r="S1" s="1066"/>
      <c r="T1" s="1066"/>
      <c r="U1" s="1066"/>
      <c r="V1" s="1066"/>
      <c r="W1" s="1066"/>
      <c r="X1" s="1066"/>
      <c r="Y1" s="1066"/>
      <c r="Z1" s="1066"/>
      <c r="AA1" s="1066"/>
      <c r="AB1" s="1066"/>
      <c r="AC1" s="1066"/>
      <c r="AD1" s="1066"/>
      <c r="AE1" s="1066"/>
      <c r="AF1" s="1066"/>
      <c r="AG1" s="1066"/>
      <c r="AH1" s="1066"/>
      <c r="AI1" s="1066"/>
      <c r="AJ1" s="1066"/>
      <c r="AK1" s="1066"/>
      <c r="AL1" s="1066"/>
      <c r="AM1" s="1066"/>
      <c r="AN1" s="1066"/>
      <c r="AO1" s="1066"/>
      <c r="AP1" s="1066"/>
      <c r="AQ1" s="1066"/>
      <c r="AR1" s="1066"/>
      <c r="AS1" s="1066"/>
      <c r="AT1" s="1066"/>
      <c r="AU1" s="1066"/>
      <c r="AV1" s="1066"/>
      <c r="AW1" s="1066"/>
      <c r="AX1" s="1066"/>
      <c r="AY1" s="1066"/>
      <c r="AZ1" s="1066"/>
      <c r="BA1" s="1066"/>
      <c r="BB1" s="1066"/>
      <c r="BC1" s="105"/>
      <c r="BD1" s="1066" t="s">
        <v>469</v>
      </c>
      <c r="BE1" s="1066"/>
      <c r="BF1" s="1066"/>
      <c r="BG1" s="1066"/>
      <c r="BH1" s="1066"/>
      <c r="BI1" s="1066"/>
      <c r="BJ1" s="1066"/>
      <c r="BK1" s="1066"/>
      <c r="BL1" s="1066"/>
      <c r="BM1" s="1066"/>
      <c r="BN1" s="1066"/>
      <c r="BO1" s="1066"/>
      <c r="BP1" s="1066"/>
      <c r="BQ1" s="1066"/>
      <c r="BR1" s="1066"/>
      <c r="BS1" s="1066"/>
      <c r="BT1" s="1066"/>
      <c r="BV1" s="1123" t="s">
        <v>824</v>
      </c>
      <c r="BW1" s="1123"/>
      <c r="BX1" s="1123"/>
      <c r="BY1" s="1123"/>
      <c r="BZ1" s="1123"/>
      <c r="CA1" s="1123"/>
      <c r="CB1" s="1123"/>
      <c r="CC1" s="1123"/>
      <c r="CD1" s="1123"/>
      <c r="CE1" s="1123"/>
      <c r="CF1" s="1123"/>
      <c r="CG1" s="1123"/>
      <c r="CH1" s="1123"/>
      <c r="CI1" s="1123"/>
      <c r="CJ1" s="1123"/>
      <c r="CK1" s="1123"/>
      <c r="CL1" s="1123"/>
      <c r="CM1" s="1123"/>
      <c r="CN1" s="1123"/>
      <c r="CO1" s="1123"/>
      <c r="CP1" s="1123"/>
      <c r="CQ1" s="1123"/>
      <c r="CR1" s="1123"/>
      <c r="CS1" s="1123"/>
      <c r="CT1" s="1123"/>
      <c r="CU1" s="1123"/>
      <c r="CV1" s="1123"/>
      <c r="CW1" s="1123"/>
      <c r="CX1" s="1123"/>
      <c r="CY1" s="1123"/>
      <c r="CZ1" s="1123"/>
      <c r="DA1" s="1123"/>
      <c r="DB1" s="1123"/>
      <c r="DC1" s="1123"/>
      <c r="DD1" s="1123"/>
      <c r="DE1" s="1123"/>
      <c r="DF1" s="1123"/>
      <c r="DG1" s="1123"/>
      <c r="DH1" s="1123"/>
      <c r="DI1" s="1123"/>
      <c r="DJ1" s="1123"/>
      <c r="DK1" s="1123"/>
      <c r="DL1" s="1123"/>
      <c r="DM1" s="1123"/>
      <c r="DN1" s="1123"/>
      <c r="DO1" s="1123"/>
      <c r="DP1" s="1123"/>
      <c r="DQ1" s="1123"/>
      <c r="DR1" s="1123"/>
      <c r="DS1" s="1123"/>
      <c r="DT1" s="1123"/>
      <c r="DU1" s="1123"/>
      <c r="DV1" s="1123"/>
      <c r="DW1" s="1123"/>
      <c r="DX1" s="1123"/>
      <c r="DY1" s="1123"/>
    </row>
    <row r="2" spans="1:129" s="125" customFormat="1" ht="15.6" thickBot="1">
      <c r="B2" s="92"/>
      <c r="C2" s="92"/>
      <c r="D2" s="92"/>
      <c r="E2" s="92"/>
      <c r="F2" s="92"/>
      <c r="G2" s="92"/>
      <c r="H2" s="92"/>
      <c r="I2" s="92"/>
      <c r="J2" s="92"/>
      <c r="K2" s="92"/>
      <c r="L2" s="92"/>
      <c r="M2" s="92"/>
      <c r="N2" s="92"/>
      <c r="O2" s="91"/>
      <c r="P2" s="92"/>
      <c r="Q2" s="92"/>
      <c r="R2" s="92"/>
      <c r="S2" s="92"/>
      <c r="T2" s="92"/>
      <c r="U2" s="92"/>
      <c r="V2" s="92"/>
      <c r="W2" s="92"/>
      <c r="X2" s="92"/>
      <c r="Y2" s="92"/>
      <c r="Z2" s="92"/>
      <c r="AA2" s="91"/>
      <c r="AB2" s="92"/>
      <c r="AC2" s="92"/>
      <c r="AD2" s="92"/>
      <c r="AE2" s="92"/>
      <c r="AF2" s="92"/>
      <c r="AG2" s="92"/>
      <c r="AH2" s="92"/>
      <c r="AI2" s="92"/>
      <c r="AJ2" s="92"/>
      <c r="AK2" s="92"/>
      <c r="AL2" s="92"/>
      <c r="AM2" s="91"/>
      <c r="AN2" s="92"/>
      <c r="AO2" s="92"/>
      <c r="AP2" s="92"/>
      <c r="AQ2" s="92"/>
      <c r="AR2" s="92"/>
      <c r="AS2" s="92"/>
      <c r="AT2" s="92"/>
      <c r="AU2" s="92"/>
      <c r="AV2" s="92"/>
      <c r="AW2" s="92"/>
      <c r="AX2" s="92"/>
      <c r="AY2" s="91"/>
      <c r="BA2" s="91"/>
      <c r="BB2" s="91"/>
      <c r="BC2" s="105"/>
      <c r="BD2" s="92"/>
      <c r="BE2" s="92"/>
      <c r="BF2" s="92"/>
      <c r="BG2" s="92"/>
      <c r="BH2" s="92"/>
      <c r="BI2" s="92"/>
      <c r="BJ2" s="92"/>
      <c r="BK2" s="92"/>
      <c r="BL2" s="92"/>
      <c r="BM2" s="92"/>
      <c r="BN2" s="92"/>
      <c r="BO2" s="92"/>
      <c r="BP2" s="91"/>
      <c r="BR2" s="91"/>
      <c r="BS2" s="91"/>
      <c r="BT2" s="91"/>
      <c r="BV2" s="1016" t="s">
        <v>825</v>
      </c>
      <c r="BW2" s="1243"/>
      <c r="BX2" s="1017"/>
      <c r="BY2" s="436" t="s">
        <v>840</v>
      </c>
      <c r="BZ2" s="1245" t="s">
        <v>841</v>
      </c>
      <c r="CA2" s="1245"/>
      <c r="CB2" s="1245"/>
      <c r="CC2" s="1245"/>
      <c r="CD2" s="1245"/>
      <c r="CE2" s="1245"/>
      <c r="CF2" s="1245"/>
      <c r="CG2" s="1245"/>
      <c r="CH2" s="1245"/>
      <c r="CI2" s="1245"/>
      <c r="CJ2" s="1245"/>
      <c r="CK2" s="1245"/>
      <c r="CL2" s="1245" t="s">
        <v>842</v>
      </c>
      <c r="CM2" s="1245"/>
      <c r="CN2" s="1245"/>
      <c r="CO2" s="1245"/>
      <c r="CP2" s="1245"/>
      <c r="CQ2" s="1245"/>
      <c r="CR2" s="1245"/>
      <c r="CS2" s="1245"/>
      <c r="CT2" s="1245"/>
      <c r="CU2" s="1245"/>
      <c r="CV2" s="1245"/>
      <c r="CW2" s="1245"/>
      <c r="CX2" s="1245" t="s">
        <v>843</v>
      </c>
      <c r="CY2" s="1245"/>
      <c r="CZ2" s="1245"/>
      <c r="DA2" s="1245"/>
      <c r="DB2" s="1245"/>
      <c r="DC2" s="1245"/>
      <c r="DD2" s="1245"/>
      <c r="DE2" s="1245"/>
      <c r="DF2" s="1245"/>
      <c r="DG2" s="1245"/>
      <c r="DH2" s="1245"/>
      <c r="DI2" s="1245"/>
      <c r="DJ2" s="1245" t="s">
        <v>844</v>
      </c>
      <c r="DK2" s="1245"/>
      <c r="DL2" s="1245"/>
      <c r="DM2" s="1245"/>
      <c r="DN2" s="1245"/>
      <c r="DO2" s="1245"/>
      <c r="DP2" s="1245"/>
      <c r="DQ2" s="1245"/>
      <c r="DR2" s="1245"/>
      <c r="DS2" s="1245"/>
      <c r="DT2" s="1245"/>
      <c r="DU2" s="1245"/>
      <c r="DW2" s="446"/>
      <c r="DX2" s="436" t="s">
        <v>845</v>
      </c>
      <c r="DY2" s="436" t="s">
        <v>846</v>
      </c>
    </row>
    <row r="3" spans="1:129" ht="24" customHeight="1">
      <c r="A3" s="55"/>
      <c r="B3" s="1220" t="s">
        <v>244</v>
      </c>
      <c r="C3" s="1249" t="s">
        <v>448</v>
      </c>
      <c r="D3" s="1000" t="s">
        <v>483</v>
      </c>
      <c r="E3" s="1000"/>
      <c r="F3" s="1000"/>
      <c r="G3" s="1000"/>
      <c r="H3" s="1000"/>
      <c r="I3" s="1000"/>
      <c r="J3" s="1000"/>
      <c r="K3" s="1000"/>
      <c r="L3" s="1000"/>
      <c r="M3" s="1000"/>
      <c r="N3" s="1000"/>
      <c r="O3" s="1073"/>
      <c r="P3" s="1000" t="s">
        <v>484</v>
      </c>
      <c r="Q3" s="1000"/>
      <c r="R3" s="1000"/>
      <c r="S3" s="1000"/>
      <c r="T3" s="1000"/>
      <c r="U3" s="1000"/>
      <c r="V3" s="1000"/>
      <c r="W3" s="1000"/>
      <c r="X3" s="1000"/>
      <c r="Y3" s="1000"/>
      <c r="Z3" s="1000"/>
      <c r="AA3" s="1000"/>
      <c r="AB3" s="1259" t="s">
        <v>485</v>
      </c>
      <c r="AC3" s="1000"/>
      <c r="AD3" s="1000"/>
      <c r="AE3" s="1000"/>
      <c r="AF3" s="1000"/>
      <c r="AG3" s="1000"/>
      <c r="AH3" s="1000"/>
      <c r="AI3" s="1000"/>
      <c r="AJ3" s="1000"/>
      <c r="AK3" s="1000"/>
      <c r="AL3" s="1000"/>
      <c r="AM3" s="1073"/>
      <c r="AN3" s="1000" t="s">
        <v>486</v>
      </c>
      <c r="AO3" s="1074"/>
      <c r="AP3" s="1074"/>
      <c r="AQ3" s="1074"/>
      <c r="AR3" s="1074"/>
      <c r="AS3" s="1074"/>
      <c r="AT3" s="1074"/>
      <c r="AU3" s="1074"/>
      <c r="AV3" s="1074"/>
      <c r="AW3" s="1074"/>
      <c r="AX3" s="1074"/>
      <c r="AY3" s="1260"/>
      <c r="AZ3" s="132" t="s">
        <v>453</v>
      </c>
      <c r="BA3" s="1222" t="s">
        <v>450</v>
      </c>
      <c r="BB3" s="1241" t="s">
        <v>451</v>
      </c>
      <c r="BC3" s="90"/>
      <c r="BD3" s="1211" t="s">
        <v>448</v>
      </c>
      <c r="BE3" s="1246" t="s">
        <v>449</v>
      </c>
      <c r="BF3" s="1247"/>
      <c r="BG3" s="1247"/>
      <c r="BH3" s="1247"/>
      <c r="BI3" s="1247"/>
      <c r="BJ3" s="1247"/>
      <c r="BK3" s="1247"/>
      <c r="BL3" s="1247"/>
      <c r="BM3" s="1247"/>
      <c r="BN3" s="1247"/>
      <c r="BO3" s="1247"/>
      <c r="BP3" s="1248"/>
      <c r="BQ3" s="133" t="s">
        <v>425</v>
      </c>
      <c r="BR3" s="1075" t="s">
        <v>450</v>
      </c>
      <c r="BS3" s="1075" t="s">
        <v>451</v>
      </c>
      <c r="BT3" s="1075" t="s">
        <v>915</v>
      </c>
      <c r="BV3" s="435" t="s">
        <v>826</v>
      </c>
      <c r="BW3" s="435" t="s">
        <v>827</v>
      </c>
      <c r="BX3" s="435" t="s">
        <v>710</v>
      </c>
      <c r="BY3" s="435" t="s">
        <v>829</v>
      </c>
      <c r="BZ3" s="435" t="s">
        <v>829</v>
      </c>
      <c r="CA3" s="435" t="s">
        <v>829</v>
      </c>
      <c r="CB3" s="435" t="s">
        <v>829</v>
      </c>
      <c r="CC3" s="435" t="s">
        <v>829</v>
      </c>
      <c r="CD3" s="435" t="s">
        <v>829</v>
      </c>
      <c r="CE3" s="435" t="s">
        <v>829</v>
      </c>
      <c r="CF3" s="435" t="s">
        <v>829</v>
      </c>
      <c r="CG3" s="435" t="s">
        <v>829</v>
      </c>
      <c r="CH3" s="435" t="s">
        <v>829</v>
      </c>
      <c r="CI3" s="435" t="s">
        <v>829</v>
      </c>
      <c r="CJ3" s="435" t="s">
        <v>829</v>
      </c>
      <c r="CK3" s="435" t="s">
        <v>829</v>
      </c>
      <c r="CL3" s="435" t="s">
        <v>829</v>
      </c>
      <c r="CM3" s="435" t="s">
        <v>829</v>
      </c>
      <c r="CN3" s="435" t="s">
        <v>829</v>
      </c>
      <c r="CO3" s="435" t="s">
        <v>829</v>
      </c>
      <c r="CP3" s="435" t="s">
        <v>829</v>
      </c>
      <c r="CQ3" s="435" t="s">
        <v>829</v>
      </c>
      <c r="CR3" s="435" t="s">
        <v>829</v>
      </c>
      <c r="CS3" s="435" t="s">
        <v>829</v>
      </c>
      <c r="CT3" s="435" t="s">
        <v>829</v>
      </c>
      <c r="CU3" s="435" t="s">
        <v>829</v>
      </c>
      <c r="CV3" s="435" t="s">
        <v>829</v>
      </c>
      <c r="CW3" s="435" t="s">
        <v>829</v>
      </c>
      <c r="CX3" s="435" t="s">
        <v>829</v>
      </c>
      <c r="CY3" s="435" t="s">
        <v>829</v>
      </c>
      <c r="CZ3" s="435" t="s">
        <v>829</v>
      </c>
      <c r="DA3" s="435" t="s">
        <v>829</v>
      </c>
      <c r="DB3" s="435" t="s">
        <v>829</v>
      </c>
      <c r="DC3" s="435" t="s">
        <v>829</v>
      </c>
      <c r="DD3" s="435" t="s">
        <v>829</v>
      </c>
      <c r="DE3" s="435" t="s">
        <v>829</v>
      </c>
      <c r="DF3" s="435" t="s">
        <v>829</v>
      </c>
      <c r="DG3" s="435" t="s">
        <v>829</v>
      </c>
      <c r="DH3" s="435" t="s">
        <v>829</v>
      </c>
      <c r="DI3" s="435" t="s">
        <v>829</v>
      </c>
      <c r="DJ3" s="435" t="s">
        <v>829</v>
      </c>
      <c r="DK3" s="435" t="s">
        <v>829</v>
      </c>
      <c r="DL3" s="435" t="s">
        <v>829</v>
      </c>
      <c r="DM3" s="435" t="s">
        <v>829</v>
      </c>
      <c r="DN3" s="435" t="s">
        <v>829</v>
      </c>
      <c r="DO3" s="435" t="s">
        <v>829</v>
      </c>
      <c r="DP3" s="435" t="s">
        <v>829</v>
      </c>
      <c r="DQ3" s="435" t="s">
        <v>829</v>
      </c>
      <c r="DR3" s="435" t="s">
        <v>829</v>
      </c>
      <c r="DS3" s="435" t="s">
        <v>829</v>
      </c>
      <c r="DT3" s="435" t="s">
        <v>829</v>
      </c>
      <c r="DU3" s="435" t="s">
        <v>829</v>
      </c>
      <c r="DW3" s="435" t="s">
        <v>758</v>
      </c>
      <c r="DX3" s="435" t="s">
        <v>829</v>
      </c>
      <c r="DY3" s="435" t="s">
        <v>829</v>
      </c>
    </row>
    <row r="4" spans="1:129" ht="15.6" thickBot="1">
      <c r="B4" s="1221"/>
      <c r="C4" s="1250"/>
      <c r="D4" s="467">
        <v>1</v>
      </c>
      <c r="E4" s="468">
        <v>2</v>
      </c>
      <c r="F4" s="468">
        <v>3</v>
      </c>
      <c r="G4" s="468">
        <v>4</v>
      </c>
      <c r="H4" s="468">
        <v>5</v>
      </c>
      <c r="I4" s="468">
        <v>6</v>
      </c>
      <c r="J4" s="468">
        <v>7</v>
      </c>
      <c r="K4" s="468">
        <v>8</v>
      </c>
      <c r="L4" s="468">
        <v>9</v>
      </c>
      <c r="M4" s="468">
        <v>10</v>
      </c>
      <c r="N4" s="468">
        <v>11</v>
      </c>
      <c r="O4" s="469">
        <v>12</v>
      </c>
      <c r="P4" s="467">
        <v>1</v>
      </c>
      <c r="Q4" s="468">
        <v>2</v>
      </c>
      <c r="R4" s="468">
        <v>3</v>
      </c>
      <c r="S4" s="468">
        <v>4</v>
      </c>
      <c r="T4" s="468">
        <v>5</v>
      </c>
      <c r="U4" s="468">
        <v>6</v>
      </c>
      <c r="V4" s="468">
        <v>7</v>
      </c>
      <c r="W4" s="468">
        <v>8</v>
      </c>
      <c r="X4" s="468">
        <v>9</v>
      </c>
      <c r="Y4" s="468">
        <v>10</v>
      </c>
      <c r="Z4" s="468">
        <v>11</v>
      </c>
      <c r="AA4" s="470">
        <v>12</v>
      </c>
      <c r="AB4" s="471">
        <v>1</v>
      </c>
      <c r="AC4" s="468">
        <v>2</v>
      </c>
      <c r="AD4" s="468">
        <v>3</v>
      </c>
      <c r="AE4" s="468">
        <v>4</v>
      </c>
      <c r="AF4" s="468">
        <v>5</v>
      </c>
      <c r="AG4" s="468">
        <v>6</v>
      </c>
      <c r="AH4" s="468">
        <v>7</v>
      </c>
      <c r="AI4" s="468">
        <v>8</v>
      </c>
      <c r="AJ4" s="468">
        <v>9</v>
      </c>
      <c r="AK4" s="468">
        <v>10</v>
      </c>
      <c r="AL4" s="468">
        <v>11</v>
      </c>
      <c r="AM4" s="469">
        <v>12</v>
      </c>
      <c r="AN4" s="467">
        <v>1</v>
      </c>
      <c r="AO4" s="468">
        <v>2</v>
      </c>
      <c r="AP4" s="468">
        <v>3</v>
      </c>
      <c r="AQ4" s="468">
        <v>4</v>
      </c>
      <c r="AR4" s="468">
        <v>5</v>
      </c>
      <c r="AS4" s="468">
        <v>6</v>
      </c>
      <c r="AT4" s="468">
        <v>7</v>
      </c>
      <c r="AU4" s="468">
        <v>8</v>
      </c>
      <c r="AV4" s="468">
        <v>9</v>
      </c>
      <c r="AW4" s="468">
        <v>10</v>
      </c>
      <c r="AX4" s="468">
        <v>11</v>
      </c>
      <c r="AY4" s="472">
        <v>12</v>
      </c>
      <c r="BA4" s="1223"/>
      <c r="BB4" s="1242"/>
      <c r="BD4" s="1212"/>
      <c r="BE4" s="134">
        <v>1</v>
      </c>
      <c r="BF4" s="135">
        <v>2</v>
      </c>
      <c r="BG4" s="135">
        <v>3</v>
      </c>
      <c r="BH4" s="135">
        <v>4</v>
      </c>
      <c r="BI4" s="135">
        <v>5</v>
      </c>
      <c r="BJ4" s="135">
        <v>6</v>
      </c>
      <c r="BK4" s="135">
        <v>7</v>
      </c>
      <c r="BL4" s="135">
        <v>8</v>
      </c>
      <c r="BM4" s="135">
        <v>9</v>
      </c>
      <c r="BN4" s="135">
        <v>10</v>
      </c>
      <c r="BO4" s="135">
        <v>11</v>
      </c>
      <c r="BP4" s="136">
        <v>12</v>
      </c>
      <c r="BR4" s="1077"/>
      <c r="BS4" s="1077"/>
      <c r="BT4" s="1077"/>
      <c r="BV4" s="435" t="s">
        <v>760</v>
      </c>
      <c r="BW4" s="435" t="s">
        <v>760</v>
      </c>
      <c r="BX4" s="437" t="s">
        <v>764</v>
      </c>
      <c r="BY4" s="438" t="s">
        <v>761</v>
      </c>
      <c r="BZ4" s="438" t="s">
        <v>761</v>
      </c>
      <c r="CA4" s="438" t="s">
        <v>761</v>
      </c>
      <c r="CB4" s="438" t="s">
        <v>761</v>
      </c>
      <c r="CC4" s="438" t="s">
        <v>761</v>
      </c>
      <c r="CD4" s="438" t="s">
        <v>761</v>
      </c>
      <c r="CE4" s="438" t="s">
        <v>761</v>
      </c>
      <c r="CF4" s="438" t="s">
        <v>761</v>
      </c>
      <c r="CG4" s="438" t="s">
        <v>761</v>
      </c>
      <c r="CH4" s="438" t="s">
        <v>761</v>
      </c>
      <c r="CI4" s="438" t="s">
        <v>761</v>
      </c>
      <c r="CJ4" s="438" t="s">
        <v>761</v>
      </c>
      <c r="CK4" s="438" t="s">
        <v>761</v>
      </c>
      <c r="CL4" s="438" t="s">
        <v>761</v>
      </c>
      <c r="CM4" s="438" t="s">
        <v>761</v>
      </c>
      <c r="CN4" s="438" t="s">
        <v>761</v>
      </c>
      <c r="CO4" s="438" t="s">
        <v>761</v>
      </c>
      <c r="CP4" s="438" t="s">
        <v>761</v>
      </c>
      <c r="CQ4" s="438" t="s">
        <v>761</v>
      </c>
      <c r="CR4" s="438" t="s">
        <v>761</v>
      </c>
      <c r="CS4" s="438" t="s">
        <v>761</v>
      </c>
      <c r="CT4" s="438" t="s">
        <v>761</v>
      </c>
      <c r="CU4" s="438" t="s">
        <v>761</v>
      </c>
      <c r="CV4" s="438" t="s">
        <v>761</v>
      </c>
      <c r="CW4" s="438" t="s">
        <v>761</v>
      </c>
      <c r="CX4" s="438" t="s">
        <v>761</v>
      </c>
      <c r="CY4" s="438" t="s">
        <v>761</v>
      </c>
      <c r="CZ4" s="438" t="s">
        <v>761</v>
      </c>
      <c r="DA4" s="438" t="s">
        <v>761</v>
      </c>
      <c r="DB4" s="438" t="s">
        <v>761</v>
      </c>
      <c r="DC4" s="438" t="s">
        <v>761</v>
      </c>
      <c r="DD4" s="438" t="s">
        <v>761</v>
      </c>
      <c r="DE4" s="438" t="s">
        <v>761</v>
      </c>
      <c r="DF4" s="438" t="s">
        <v>761</v>
      </c>
      <c r="DG4" s="438" t="s">
        <v>761</v>
      </c>
      <c r="DH4" s="438" t="s">
        <v>761</v>
      </c>
      <c r="DI4" s="438" t="s">
        <v>761</v>
      </c>
      <c r="DJ4" s="438" t="s">
        <v>761</v>
      </c>
      <c r="DK4" s="438" t="s">
        <v>761</v>
      </c>
      <c r="DL4" s="438" t="s">
        <v>761</v>
      </c>
      <c r="DM4" s="438" t="s">
        <v>761</v>
      </c>
      <c r="DN4" s="438" t="s">
        <v>761</v>
      </c>
      <c r="DO4" s="438" t="s">
        <v>761</v>
      </c>
      <c r="DP4" s="438" t="s">
        <v>761</v>
      </c>
      <c r="DQ4" s="438" t="s">
        <v>761</v>
      </c>
      <c r="DR4" s="438" t="s">
        <v>761</v>
      </c>
      <c r="DS4" s="438" t="s">
        <v>761</v>
      </c>
      <c r="DT4" s="438" t="s">
        <v>761</v>
      </c>
      <c r="DU4" s="438" t="s">
        <v>761</v>
      </c>
      <c r="DW4" s="435" t="s">
        <v>764</v>
      </c>
      <c r="DX4" s="435" t="s">
        <v>761</v>
      </c>
      <c r="DY4" s="435" t="s">
        <v>761</v>
      </c>
    </row>
    <row r="5" spans="1:129" ht="15.75" customHeight="1" thickBot="1">
      <c r="B5" s="122">
        <v>1</v>
      </c>
      <c r="C5" s="137" t="s">
        <v>1226</v>
      </c>
      <c r="D5" s="138" t="s">
        <v>643</v>
      </c>
      <c r="E5" s="139" t="s">
        <v>643</v>
      </c>
      <c r="F5" s="139" t="s">
        <v>643</v>
      </c>
      <c r="G5" s="139" t="s">
        <v>643</v>
      </c>
      <c r="H5" s="139" t="s">
        <v>643</v>
      </c>
      <c r="I5" s="139" t="s">
        <v>643</v>
      </c>
      <c r="J5" s="139" t="s">
        <v>643</v>
      </c>
      <c r="K5" s="139" t="s">
        <v>643</v>
      </c>
      <c r="L5" s="139" t="s">
        <v>643</v>
      </c>
      <c r="M5" s="139" t="s">
        <v>643</v>
      </c>
      <c r="N5" s="139" t="s">
        <v>643</v>
      </c>
      <c r="O5" s="333" t="s">
        <v>643</v>
      </c>
      <c r="P5" s="138" t="s">
        <v>1212</v>
      </c>
      <c r="Q5" s="139" t="s">
        <v>1212</v>
      </c>
      <c r="R5" s="139" t="s">
        <v>1212</v>
      </c>
      <c r="S5" s="139" t="s">
        <v>1212</v>
      </c>
      <c r="T5" s="139" t="s">
        <v>1213</v>
      </c>
      <c r="U5" s="139" t="s">
        <v>1212</v>
      </c>
      <c r="V5" s="139" t="s">
        <v>1212</v>
      </c>
      <c r="W5" s="139" t="s">
        <v>1212</v>
      </c>
      <c r="X5" s="139" t="s">
        <v>1227</v>
      </c>
      <c r="Y5" s="139" t="s">
        <v>1220</v>
      </c>
      <c r="Z5" s="139" t="s">
        <v>1213</v>
      </c>
      <c r="AA5" s="334" t="s">
        <v>1212</v>
      </c>
      <c r="AB5" s="140" t="s">
        <v>1213</v>
      </c>
      <c r="AC5" s="139" t="s">
        <v>1212</v>
      </c>
      <c r="AD5" s="139" t="s">
        <v>1212</v>
      </c>
      <c r="AE5" s="139" t="s">
        <v>1213</v>
      </c>
      <c r="AF5" s="139" t="s">
        <v>1212</v>
      </c>
      <c r="AG5" s="139" t="s">
        <v>1212</v>
      </c>
      <c r="AH5" s="139" t="s">
        <v>1229</v>
      </c>
      <c r="AI5" s="139" t="s">
        <v>1212</v>
      </c>
      <c r="AJ5" s="139" t="s">
        <v>1213</v>
      </c>
      <c r="AK5" s="139" t="s">
        <v>1212</v>
      </c>
      <c r="AL5" s="139" t="s">
        <v>1212</v>
      </c>
      <c r="AM5" s="333" t="s">
        <v>1221</v>
      </c>
      <c r="AN5" s="138" t="s">
        <v>1212</v>
      </c>
      <c r="AO5" s="139" t="s">
        <v>1212</v>
      </c>
      <c r="AP5" s="139" t="s">
        <v>1212</v>
      </c>
      <c r="AQ5" s="139" t="s">
        <v>1212</v>
      </c>
      <c r="AR5" s="139" t="s">
        <v>1212</v>
      </c>
      <c r="AS5" s="139" t="s">
        <v>1212</v>
      </c>
      <c r="AT5" s="139" t="s">
        <v>1227</v>
      </c>
      <c r="AU5" s="139" t="s">
        <v>1212</v>
      </c>
      <c r="AV5" s="139" t="s">
        <v>1212</v>
      </c>
      <c r="AW5" s="139" t="s">
        <v>1212</v>
      </c>
      <c r="AX5" s="139" t="s">
        <v>1212</v>
      </c>
      <c r="AY5" s="335" t="s">
        <v>1212</v>
      </c>
      <c r="BA5" s="332" t="s">
        <v>643</v>
      </c>
      <c r="BB5" s="331">
        <v>5</v>
      </c>
      <c r="BD5" s="79" t="s">
        <v>422</v>
      </c>
      <c r="BE5" s="79" t="s">
        <v>696</v>
      </c>
      <c r="BR5" s="79" t="s">
        <v>916</v>
      </c>
      <c r="BS5" s="105">
        <v>5</v>
      </c>
      <c r="BT5" s="125" t="s">
        <v>919</v>
      </c>
      <c r="BV5" s="478" t="str">
        <f>内線情報!$BO5</f>
        <v/>
      </c>
      <c r="BW5" s="478" t="str">
        <f>内線情報!$BP5</f>
        <v/>
      </c>
      <c r="BX5" s="1007" t="s">
        <v>768</v>
      </c>
      <c r="BY5" s="479" t="str">
        <f>IF(COUNTIF($BD$5:$BD$7,C5),"","red")</f>
        <v/>
      </c>
      <c r="BZ5" s="479" t="str">
        <f>IF(COUNTIF($BE$5:$BE$6,D5),"","red")</f>
        <v/>
      </c>
      <c r="CA5" s="479" t="str">
        <f t="shared" ref="CA5:DU5" si="0">IF(COUNTIF($BE$5:$BE$6,E5),"","red")</f>
        <v/>
      </c>
      <c r="CB5" s="479" t="str">
        <f t="shared" si="0"/>
        <v/>
      </c>
      <c r="CC5" s="479" t="str">
        <f t="shared" si="0"/>
        <v/>
      </c>
      <c r="CD5" s="479" t="str">
        <f t="shared" si="0"/>
        <v/>
      </c>
      <c r="CE5" s="479" t="str">
        <f t="shared" si="0"/>
        <v/>
      </c>
      <c r="CF5" s="479" t="str">
        <f t="shared" si="0"/>
        <v/>
      </c>
      <c r="CG5" s="479" t="str">
        <f t="shared" si="0"/>
        <v/>
      </c>
      <c r="CH5" s="479" t="str">
        <f t="shared" si="0"/>
        <v/>
      </c>
      <c r="CI5" s="479" t="str">
        <f t="shared" si="0"/>
        <v/>
      </c>
      <c r="CJ5" s="479" t="str">
        <f t="shared" si="0"/>
        <v/>
      </c>
      <c r="CK5" s="479" t="str">
        <f t="shared" si="0"/>
        <v/>
      </c>
      <c r="CL5" s="479" t="str">
        <f t="shared" si="0"/>
        <v/>
      </c>
      <c r="CM5" s="479" t="str">
        <f t="shared" si="0"/>
        <v/>
      </c>
      <c r="CN5" s="479" t="str">
        <f t="shared" si="0"/>
        <v/>
      </c>
      <c r="CO5" s="479" t="str">
        <f t="shared" si="0"/>
        <v/>
      </c>
      <c r="CP5" s="479" t="str">
        <f t="shared" si="0"/>
        <v/>
      </c>
      <c r="CQ5" s="479" t="str">
        <f t="shared" si="0"/>
        <v/>
      </c>
      <c r="CR5" s="479" t="str">
        <f t="shared" si="0"/>
        <v/>
      </c>
      <c r="CS5" s="479" t="str">
        <f t="shared" si="0"/>
        <v/>
      </c>
      <c r="CT5" s="479" t="str">
        <f t="shared" si="0"/>
        <v/>
      </c>
      <c r="CU5" s="479" t="str">
        <f t="shared" si="0"/>
        <v/>
      </c>
      <c r="CV5" s="479" t="str">
        <f t="shared" si="0"/>
        <v/>
      </c>
      <c r="CW5" s="479" t="str">
        <f t="shared" si="0"/>
        <v/>
      </c>
      <c r="CX5" s="479" t="str">
        <f t="shared" si="0"/>
        <v/>
      </c>
      <c r="CY5" s="479" t="str">
        <f t="shared" si="0"/>
        <v/>
      </c>
      <c r="CZ5" s="479" t="str">
        <f t="shared" si="0"/>
        <v/>
      </c>
      <c r="DA5" s="479" t="str">
        <f t="shared" si="0"/>
        <v/>
      </c>
      <c r="DB5" s="479" t="str">
        <f t="shared" si="0"/>
        <v/>
      </c>
      <c r="DC5" s="479" t="str">
        <f t="shared" si="0"/>
        <v/>
      </c>
      <c r="DD5" s="479" t="str">
        <f t="shared" si="0"/>
        <v/>
      </c>
      <c r="DE5" s="479" t="str">
        <f t="shared" si="0"/>
        <v/>
      </c>
      <c r="DF5" s="479" t="str">
        <f t="shared" si="0"/>
        <v/>
      </c>
      <c r="DG5" s="479" t="str">
        <f t="shared" si="0"/>
        <v/>
      </c>
      <c r="DH5" s="479" t="str">
        <f t="shared" si="0"/>
        <v/>
      </c>
      <c r="DI5" s="479" t="str">
        <f t="shared" si="0"/>
        <v/>
      </c>
      <c r="DJ5" s="479" t="str">
        <f t="shared" si="0"/>
        <v/>
      </c>
      <c r="DK5" s="479" t="str">
        <f t="shared" si="0"/>
        <v/>
      </c>
      <c r="DL5" s="479" t="str">
        <f t="shared" si="0"/>
        <v/>
      </c>
      <c r="DM5" s="479" t="str">
        <f t="shared" si="0"/>
        <v/>
      </c>
      <c r="DN5" s="479" t="str">
        <f t="shared" si="0"/>
        <v/>
      </c>
      <c r="DO5" s="479" t="str">
        <f t="shared" si="0"/>
        <v/>
      </c>
      <c r="DP5" s="479" t="str">
        <f t="shared" si="0"/>
        <v/>
      </c>
      <c r="DQ5" s="479" t="str">
        <f t="shared" si="0"/>
        <v/>
      </c>
      <c r="DR5" s="479" t="str">
        <f t="shared" si="0"/>
        <v/>
      </c>
      <c r="DS5" s="479" t="str">
        <f t="shared" si="0"/>
        <v/>
      </c>
      <c r="DT5" s="479" t="str">
        <f t="shared" si="0"/>
        <v/>
      </c>
      <c r="DU5" s="479" t="str">
        <f t="shared" si="0"/>
        <v/>
      </c>
      <c r="DW5" s="1251" t="s">
        <v>884</v>
      </c>
      <c r="DX5" s="478" t="str">
        <f>IF(COUNTIF($BR$5:$BR$6,BA5),"","red")</f>
        <v/>
      </c>
      <c r="DY5" s="478" t="str">
        <f>IF(COUNTIF($BS$5:$BS$30,BB5),"","red")</f>
        <v/>
      </c>
    </row>
    <row r="6" spans="1:129" ht="15.75" customHeight="1">
      <c r="B6" s="102">
        <v>2</v>
      </c>
      <c r="C6" s="141" t="s">
        <v>1226</v>
      </c>
      <c r="D6" s="142" t="s">
        <v>643</v>
      </c>
      <c r="E6" s="143" t="s">
        <v>1227</v>
      </c>
      <c r="F6" s="143" t="s">
        <v>1212</v>
      </c>
      <c r="G6" s="143" t="s">
        <v>1212</v>
      </c>
      <c r="H6" s="143" t="s">
        <v>1212</v>
      </c>
      <c r="I6" s="143" t="s">
        <v>1212</v>
      </c>
      <c r="J6" s="143" t="s">
        <v>1212</v>
      </c>
      <c r="K6" s="143" t="s">
        <v>1227</v>
      </c>
      <c r="L6" s="143" t="s">
        <v>1212</v>
      </c>
      <c r="M6" s="143" t="s">
        <v>1212</v>
      </c>
      <c r="N6" s="143" t="s">
        <v>1212</v>
      </c>
      <c r="O6" s="336" t="s">
        <v>643</v>
      </c>
      <c r="P6" s="142" t="s">
        <v>1212</v>
      </c>
      <c r="Q6" s="143" t="s">
        <v>1212</v>
      </c>
      <c r="R6" s="143" t="s">
        <v>1212</v>
      </c>
      <c r="S6" s="143" t="s">
        <v>1213</v>
      </c>
      <c r="T6" s="143" t="s">
        <v>1213</v>
      </c>
      <c r="U6" s="143" t="s">
        <v>1212</v>
      </c>
      <c r="V6" s="143" t="s">
        <v>1212</v>
      </c>
      <c r="W6" s="143" t="s">
        <v>1212</v>
      </c>
      <c r="X6" s="143" t="s">
        <v>1212</v>
      </c>
      <c r="Y6" s="143" t="s">
        <v>1212</v>
      </c>
      <c r="Z6" s="143" t="s">
        <v>1227</v>
      </c>
      <c r="AA6" s="337" t="s">
        <v>1212</v>
      </c>
      <c r="AB6" s="144" t="s">
        <v>1228</v>
      </c>
      <c r="AC6" s="143" t="s">
        <v>1212</v>
      </c>
      <c r="AD6" s="143" t="s">
        <v>1212</v>
      </c>
      <c r="AE6" s="143" t="s">
        <v>1212</v>
      </c>
      <c r="AF6" s="143" t="s">
        <v>1212</v>
      </c>
      <c r="AG6" s="143" t="s">
        <v>1228</v>
      </c>
      <c r="AH6" s="143" t="s">
        <v>1212</v>
      </c>
      <c r="AI6" s="143" t="s">
        <v>1213</v>
      </c>
      <c r="AJ6" s="143" t="s">
        <v>1212</v>
      </c>
      <c r="AK6" s="143" t="s">
        <v>1213</v>
      </c>
      <c r="AL6" s="143" t="s">
        <v>1212</v>
      </c>
      <c r="AM6" s="336" t="s">
        <v>1212</v>
      </c>
      <c r="AN6" s="142" t="s">
        <v>1227</v>
      </c>
      <c r="AO6" s="143" t="s">
        <v>1212</v>
      </c>
      <c r="AP6" s="143" t="s">
        <v>1213</v>
      </c>
      <c r="AQ6" s="143" t="s">
        <v>1212</v>
      </c>
      <c r="AR6" s="143" t="s">
        <v>1213</v>
      </c>
      <c r="AS6" s="143" t="s">
        <v>1227</v>
      </c>
      <c r="AT6" s="143" t="s">
        <v>1230</v>
      </c>
      <c r="AU6" s="143" t="s">
        <v>1212</v>
      </c>
      <c r="AV6" s="143" t="s">
        <v>1212</v>
      </c>
      <c r="AW6" s="143" t="s">
        <v>1212</v>
      </c>
      <c r="AX6" s="143" t="s">
        <v>1212</v>
      </c>
      <c r="AY6" s="338" t="s">
        <v>1227</v>
      </c>
      <c r="BD6" s="79" t="s">
        <v>423</v>
      </c>
      <c r="BE6" s="79" t="s">
        <v>643</v>
      </c>
      <c r="BR6" s="79" t="s">
        <v>643</v>
      </c>
      <c r="BS6" s="105">
        <v>6</v>
      </c>
      <c r="BT6" s="125" t="s">
        <v>920</v>
      </c>
      <c r="BV6" s="478" t="str">
        <f>内線情報!$BO6</f>
        <v/>
      </c>
      <c r="BW6" s="478" t="str">
        <f>内線情報!$BP6</f>
        <v/>
      </c>
      <c r="BX6" s="1007"/>
      <c r="BY6" s="479" t="str">
        <f t="shared" ref="BY6:BY44" si="1">IF(COUNTIF($BD$5:$BD$7,C6),"","red")</f>
        <v/>
      </c>
      <c r="BZ6" s="479" t="str">
        <f t="shared" ref="BZ6:BZ44" si="2">IF(COUNTIF($BE$5:$BE$6,D6),"","red")</f>
        <v/>
      </c>
      <c r="CA6" s="479" t="str">
        <f t="shared" ref="CA6:CA44" si="3">IF(COUNTIF($BE$5:$BE$6,E6),"","red")</f>
        <v/>
      </c>
      <c r="CB6" s="479" t="str">
        <f t="shared" ref="CB6:CB44" si="4">IF(COUNTIF($BE$5:$BE$6,F6),"","red")</f>
        <v/>
      </c>
      <c r="CC6" s="479" t="str">
        <f t="shared" ref="CC6:CC44" si="5">IF(COUNTIF($BE$5:$BE$6,G6),"","red")</f>
        <v/>
      </c>
      <c r="CD6" s="479" t="str">
        <f t="shared" ref="CD6:CD44" si="6">IF(COUNTIF($BE$5:$BE$6,H6),"","red")</f>
        <v/>
      </c>
      <c r="CE6" s="479" t="str">
        <f t="shared" ref="CE6:CE44" si="7">IF(COUNTIF($BE$5:$BE$6,I6),"","red")</f>
        <v/>
      </c>
      <c r="CF6" s="479" t="str">
        <f t="shared" ref="CF6:CF44" si="8">IF(COUNTIF($BE$5:$BE$6,J6),"","red")</f>
        <v/>
      </c>
      <c r="CG6" s="479" t="str">
        <f t="shared" ref="CG6:CG44" si="9">IF(COUNTIF($BE$5:$BE$6,K6),"","red")</f>
        <v/>
      </c>
      <c r="CH6" s="479" t="str">
        <f t="shared" ref="CH6:CH44" si="10">IF(COUNTIF($BE$5:$BE$6,L6),"","red")</f>
        <v/>
      </c>
      <c r="CI6" s="479" t="str">
        <f t="shared" ref="CI6:CI44" si="11">IF(COUNTIF($BE$5:$BE$6,M6),"","red")</f>
        <v/>
      </c>
      <c r="CJ6" s="479" t="str">
        <f t="shared" ref="CJ6:CJ44" si="12">IF(COUNTIF($BE$5:$BE$6,N6),"","red")</f>
        <v/>
      </c>
      <c r="CK6" s="479" t="str">
        <f t="shared" ref="CK6:CK44" si="13">IF(COUNTIF($BE$5:$BE$6,O6),"","red")</f>
        <v/>
      </c>
      <c r="CL6" s="479" t="str">
        <f t="shared" ref="CL6:CL44" si="14">IF(COUNTIF($BE$5:$BE$6,P6),"","red")</f>
        <v/>
      </c>
      <c r="CM6" s="479" t="str">
        <f t="shared" ref="CM6:CM44" si="15">IF(COUNTIF($BE$5:$BE$6,Q6),"","red")</f>
        <v/>
      </c>
      <c r="CN6" s="479" t="str">
        <f t="shared" ref="CN6:CN44" si="16">IF(COUNTIF($BE$5:$BE$6,R6),"","red")</f>
        <v/>
      </c>
      <c r="CO6" s="479" t="str">
        <f t="shared" ref="CO6:CO44" si="17">IF(COUNTIF($BE$5:$BE$6,S6),"","red")</f>
        <v/>
      </c>
      <c r="CP6" s="479" t="str">
        <f t="shared" ref="CP6:CP44" si="18">IF(COUNTIF($BE$5:$BE$6,T6),"","red")</f>
        <v/>
      </c>
      <c r="CQ6" s="479" t="str">
        <f t="shared" ref="CQ6:CQ44" si="19">IF(COUNTIF($BE$5:$BE$6,U6),"","red")</f>
        <v/>
      </c>
      <c r="CR6" s="479" t="str">
        <f t="shared" ref="CR6:CR44" si="20">IF(COUNTIF($BE$5:$BE$6,V6),"","red")</f>
        <v/>
      </c>
      <c r="CS6" s="479" t="str">
        <f t="shared" ref="CS6:CS44" si="21">IF(COUNTIF($BE$5:$BE$6,W6),"","red")</f>
        <v/>
      </c>
      <c r="CT6" s="479" t="str">
        <f t="shared" ref="CT6:CT44" si="22">IF(COUNTIF($BE$5:$BE$6,X6),"","red")</f>
        <v/>
      </c>
      <c r="CU6" s="479" t="str">
        <f t="shared" ref="CU6:CU44" si="23">IF(COUNTIF($BE$5:$BE$6,Y6),"","red")</f>
        <v/>
      </c>
      <c r="CV6" s="479" t="str">
        <f t="shared" ref="CV6:CV44" si="24">IF(COUNTIF($BE$5:$BE$6,Z6),"","red")</f>
        <v/>
      </c>
      <c r="CW6" s="479" t="str">
        <f t="shared" ref="CW6:CW44" si="25">IF(COUNTIF($BE$5:$BE$6,AA6),"","red")</f>
        <v/>
      </c>
      <c r="CX6" s="479" t="str">
        <f t="shared" ref="CX6:CX44" si="26">IF(COUNTIF($BE$5:$BE$6,AB6),"","red")</f>
        <v/>
      </c>
      <c r="CY6" s="479" t="str">
        <f t="shared" ref="CY6:CY44" si="27">IF(COUNTIF($BE$5:$BE$6,AC6),"","red")</f>
        <v/>
      </c>
      <c r="CZ6" s="479" t="str">
        <f t="shared" ref="CZ6:CZ44" si="28">IF(COUNTIF($BE$5:$BE$6,AD6),"","red")</f>
        <v/>
      </c>
      <c r="DA6" s="479" t="str">
        <f t="shared" ref="DA6:DA44" si="29">IF(COUNTIF($BE$5:$BE$6,AE6),"","red")</f>
        <v/>
      </c>
      <c r="DB6" s="479" t="str">
        <f t="shared" ref="DB6:DB44" si="30">IF(COUNTIF($BE$5:$BE$6,AF6),"","red")</f>
        <v/>
      </c>
      <c r="DC6" s="479" t="str">
        <f t="shared" ref="DC6:DC44" si="31">IF(COUNTIF($BE$5:$BE$6,AG6),"","red")</f>
        <v/>
      </c>
      <c r="DD6" s="479" t="str">
        <f t="shared" ref="DD6:DD44" si="32">IF(COUNTIF($BE$5:$BE$6,AH6),"","red")</f>
        <v/>
      </c>
      <c r="DE6" s="479" t="str">
        <f t="shared" ref="DE6:DE44" si="33">IF(COUNTIF($BE$5:$BE$6,AI6),"","red")</f>
        <v/>
      </c>
      <c r="DF6" s="479" t="str">
        <f t="shared" ref="DF6:DF44" si="34">IF(COUNTIF($BE$5:$BE$6,AJ6),"","red")</f>
        <v/>
      </c>
      <c r="DG6" s="479" t="str">
        <f t="shared" ref="DG6:DG44" si="35">IF(COUNTIF($BE$5:$BE$6,AK6),"","red")</f>
        <v/>
      </c>
      <c r="DH6" s="479" t="str">
        <f t="shared" ref="DH6:DH44" si="36">IF(COUNTIF($BE$5:$BE$6,AL6),"","red")</f>
        <v/>
      </c>
      <c r="DI6" s="479" t="str">
        <f t="shared" ref="DI6:DI44" si="37">IF(COUNTIF($BE$5:$BE$6,AM6),"","red")</f>
        <v/>
      </c>
      <c r="DJ6" s="479" t="str">
        <f t="shared" ref="DJ6:DJ44" si="38">IF(COUNTIF($BE$5:$BE$6,AN6),"","red")</f>
        <v/>
      </c>
      <c r="DK6" s="479" t="str">
        <f t="shared" ref="DK6:DK44" si="39">IF(COUNTIF($BE$5:$BE$6,AO6),"","red")</f>
        <v/>
      </c>
      <c r="DL6" s="479" t="str">
        <f t="shared" ref="DL6:DL44" si="40">IF(COUNTIF($BE$5:$BE$6,AP6),"","red")</f>
        <v/>
      </c>
      <c r="DM6" s="479" t="str">
        <f t="shared" ref="DM6:DM44" si="41">IF(COUNTIF($BE$5:$BE$6,AQ6),"","red")</f>
        <v/>
      </c>
      <c r="DN6" s="479" t="str">
        <f t="shared" ref="DN6:DN44" si="42">IF(COUNTIF($BE$5:$BE$6,AR6),"","red")</f>
        <v/>
      </c>
      <c r="DO6" s="479" t="str">
        <f t="shared" ref="DO6:DO44" si="43">IF(COUNTIF($BE$5:$BE$6,AS6),"","red")</f>
        <v/>
      </c>
      <c r="DP6" s="479" t="str">
        <f t="shared" ref="DP6:DP44" si="44">IF(COUNTIF($BE$5:$BE$6,AT6),"","red")</f>
        <v/>
      </c>
      <c r="DQ6" s="479" t="str">
        <f t="shared" ref="DQ6:DQ44" si="45">IF(COUNTIF($BE$5:$BE$6,AU6),"","red")</f>
        <v/>
      </c>
      <c r="DR6" s="479" t="str">
        <f t="shared" ref="DR6:DR44" si="46">IF(COUNTIF($BE$5:$BE$6,AV6),"","red")</f>
        <v/>
      </c>
      <c r="DS6" s="479" t="str">
        <f t="shared" ref="DS6:DS44" si="47">IF(COUNTIF($BE$5:$BE$6,AW6),"","red")</f>
        <v/>
      </c>
      <c r="DT6" s="479" t="str">
        <f t="shared" ref="DT6:DT44" si="48">IF(COUNTIF($BE$5:$BE$6,AX6),"","red")</f>
        <v/>
      </c>
      <c r="DU6" s="479" t="str">
        <f t="shared" ref="DU6:DU43" si="49">IF(COUNTIF($BE$5:$BE$6,AY6),"","red")</f>
        <v/>
      </c>
      <c r="DW6" s="1252"/>
      <c r="DX6" s="105"/>
    </row>
    <row r="7" spans="1:129" ht="15.75" customHeight="1" thickBot="1">
      <c r="B7" s="102">
        <v>3</v>
      </c>
      <c r="C7" s="141" t="s">
        <v>1226</v>
      </c>
      <c r="D7" s="142" t="s">
        <v>643</v>
      </c>
      <c r="E7" s="143" t="s">
        <v>1227</v>
      </c>
      <c r="F7" s="143" t="s">
        <v>1212</v>
      </c>
      <c r="G7" s="143" t="s">
        <v>1212</v>
      </c>
      <c r="H7" s="143" t="s">
        <v>1212</v>
      </c>
      <c r="I7" s="143" t="s">
        <v>1212</v>
      </c>
      <c r="J7" s="143" t="s">
        <v>1212</v>
      </c>
      <c r="K7" s="143" t="s">
        <v>1227</v>
      </c>
      <c r="L7" s="143" t="s">
        <v>1212</v>
      </c>
      <c r="M7" s="143" t="s">
        <v>1212</v>
      </c>
      <c r="N7" s="143" t="s">
        <v>1212</v>
      </c>
      <c r="O7" s="336" t="s">
        <v>643</v>
      </c>
      <c r="P7" s="142" t="s">
        <v>1212</v>
      </c>
      <c r="Q7" s="143" t="s">
        <v>1212</v>
      </c>
      <c r="R7" s="143" t="s">
        <v>1212</v>
      </c>
      <c r="S7" s="143" t="s">
        <v>1213</v>
      </c>
      <c r="T7" s="143" t="s">
        <v>1213</v>
      </c>
      <c r="U7" s="143" t="s">
        <v>1212</v>
      </c>
      <c r="V7" s="143" t="s">
        <v>1212</v>
      </c>
      <c r="W7" s="143" t="s">
        <v>1212</v>
      </c>
      <c r="X7" s="143" t="s">
        <v>1212</v>
      </c>
      <c r="Y7" s="143" t="s">
        <v>1212</v>
      </c>
      <c r="Z7" s="143" t="s">
        <v>1227</v>
      </c>
      <c r="AA7" s="337" t="s">
        <v>643</v>
      </c>
      <c r="AB7" s="144" t="s">
        <v>1212</v>
      </c>
      <c r="AC7" s="143" t="s">
        <v>1212</v>
      </c>
      <c r="AD7" s="143" t="s">
        <v>1212</v>
      </c>
      <c r="AE7" s="143" t="s">
        <v>1212</v>
      </c>
      <c r="AF7" s="143" t="s">
        <v>1212</v>
      </c>
      <c r="AG7" s="143" t="s">
        <v>1228</v>
      </c>
      <c r="AH7" s="143" t="s">
        <v>1212</v>
      </c>
      <c r="AI7" s="143" t="s">
        <v>1213</v>
      </c>
      <c r="AJ7" s="143" t="s">
        <v>1212</v>
      </c>
      <c r="AK7" s="143" t="s">
        <v>1213</v>
      </c>
      <c r="AL7" s="143" t="s">
        <v>1212</v>
      </c>
      <c r="AM7" s="336" t="s">
        <v>1212</v>
      </c>
      <c r="AN7" s="142" t="s">
        <v>1227</v>
      </c>
      <c r="AO7" s="143" t="s">
        <v>1212</v>
      </c>
      <c r="AP7" s="143" t="s">
        <v>1213</v>
      </c>
      <c r="AQ7" s="143" t="s">
        <v>1212</v>
      </c>
      <c r="AR7" s="143" t="s">
        <v>1213</v>
      </c>
      <c r="AS7" s="143" t="s">
        <v>1227</v>
      </c>
      <c r="AT7" s="143" t="s">
        <v>1230</v>
      </c>
      <c r="AU7" s="143" t="s">
        <v>1212</v>
      </c>
      <c r="AV7" s="143" t="s">
        <v>1212</v>
      </c>
      <c r="AW7" s="143" t="s">
        <v>1212</v>
      </c>
      <c r="AX7" s="143" t="s">
        <v>1212</v>
      </c>
      <c r="AY7" s="338" t="s">
        <v>1212</v>
      </c>
      <c r="BD7" s="79" t="s">
        <v>424</v>
      </c>
      <c r="BS7" s="105">
        <v>7</v>
      </c>
      <c r="BV7" s="478" t="str">
        <f>内線情報!$BO7</f>
        <v/>
      </c>
      <c r="BW7" s="478" t="str">
        <f>内線情報!$BP7</f>
        <v/>
      </c>
      <c r="BX7" s="1007"/>
      <c r="BY7" s="479" t="str">
        <f t="shared" si="1"/>
        <v/>
      </c>
      <c r="BZ7" s="479" t="str">
        <f t="shared" si="2"/>
        <v/>
      </c>
      <c r="CA7" s="479" t="str">
        <f t="shared" si="3"/>
        <v/>
      </c>
      <c r="CB7" s="479" t="str">
        <f t="shared" si="4"/>
        <v/>
      </c>
      <c r="CC7" s="479" t="str">
        <f t="shared" si="5"/>
        <v/>
      </c>
      <c r="CD7" s="479" t="str">
        <f t="shared" si="6"/>
        <v/>
      </c>
      <c r="CE7" s="479" t="str">
        <f t="shared" si="7"/>
        <v/>
      </c>
      <c r="CF7" s="479" t="str">
        <f t="shared" si="8"/>
        <v/>
      </c>
      <c r="CG7" s="479" t="str">
        <f t="shared" si="9"/>
        <v/>
      </c>
      <c r="CH7" s="479" t="str">
        <f t="shared" si="10"/>
        <v/>
      </c>
      <c r="CI7" s="479" t="str">
        <f t="shared" si="11"/>
        <v/>
      </c>
      <c r="CJ7" s="479" t="str">
        <f t="shared" si="12"/>
        <v/>
      </c>
      <c r="CK7" s="479" t="str">
        <f t="shared" si="13"/>
        <v/>
      </c>
      <c r="CL7" s="479" t="str">
        <f t="shared" si="14"/>
        <v/>
      </c>
      <c r="CM7" s="479" t="str">
        <f t="shared" si="15"/>
        <v/>
      </c>
      <c r="CN7" s="479" t="str">
        <f t="shared" si="16"/>
        <v/>
      </c>
      <c r="CO7" s="479" t="str">
        <f t="shared" si="17"/>
        <v/>
      </c>
      <c r="CP7" s="479" t="str">
        <f t="shared" si="18"/>
        <v/>
      </c>
      <c r="CQ7" s="479" t="str">
        <f t="shared" si="19"/>
        <v/>
      </c>
      <c r="CR7" s="479" t="str">
        <f t="shared" si="20"/>
        <v/>
      </c>
      <c r="CS7" s="479" t="str">
        <f t="shared" si="21"/>
        <v/>
      </c>
      <c r="CT7" s="479" t="str">
        <f t="shared" si="22"/>
        <v/>
      </c>
      <c r="CU7" s="479" t="str">
        <f t="shared" si="23"/>
        <v/>
      </c>
      <c r="CV7" s="479" t="str">
        <f t="shared" si="24"/>
        <v/>
      </c>
      <c r="CW7" s="479" t="str">
        <f t="shared" si="25"/>
        <v/>
      </c>
      <c r="CX7" s="479" t="str">
        <f t="shared" si="26"/>
        <v/>
      </c>
      <c r="CY7" s="479" t="str">
        <f t="shared" si="27"/>
        <v/>
      </c>
      <c r="CZ7" s="479" t="str">
        <f t="shared" si="28"/>
        <v/>
      </c>
      <c r="DA7" s="479" t="str">
        <f t="shared" si="29"/>
        <v/>
      </c>
      <c r="DB7" s="479" t="str">
        <f t="shared" si="30"/>
        <v/>
      </c>
      <c r="DC7" s="479" t="str">
        <f t="shared" si="31"/>
        <v/>
      </c>
      <c r="DD7" s="479" t="str">
        <f t="shared" si="32"/>
        <v/>
      </c>
      <c r="DE7" s="479" t="str">
        <f t="shared" si="33"/>
        <v/>
      </c>
      <c r="DF7" s="479" t="str">
        <f t="shared" si="34"/>
        <v/>
      </c>
      <c r="DG7" s="479" t="str">
        <f t="shared" si="35"/>
        <v/>
      </c>
      <c r="DH7" s="479" t="str">
        <f t="shared" si="36"/>
        <v/>
      </c>
      <c r="DI7" s="479" t="str">
        <f t="shared" si="37"/>
        <v/>
      </c>
      <c r="DJ7" s="479" t="str">
        <f t="shared" si="38"/>
        <v/>
      </c>
      <c r="DK7" s="479" t="str">
        <f t="shared" si="39"/>
        <v/>
      </c>
      <c r="DL7" s="479" t="str">
        <f t="shared" si="40"/>
        <v/>
      </c>
      <c r="DM7" s="479" t="str">
        <f t="shared" si="41"/>
        <v/>
      </c>
      <c r="DN7" s="479" t="str">
        <f t="shared" si="42"/>
        <v/>
      </c>
      <c r="DO7" s="479" t="str">
        <f t="shared" si="43"/>
        <v/>
      </c>
      <c r="DP7" s="479" t="str">
        <f t="shared" si="44"/>
        <v/>
      </c>
      <c r="DQ7" s="479" t="str">
        <f t="shared" si="45"/>
        <v/>
      </c>
      <c r="DR7" s="479" t="str">
        <f t="shared" si="46"/>
        <v/>
      </c>
      <c r="DS7" s="479" t="str">
        <f t="shared" si="47"/>
        <v/>
      </c>
      <c r="DT7" s="479" t="str">
        <f t="shared" si="48"/>
        <v/>
      </c>
      <c r="DU7" s="479" t="str">
        <f t="shared" si="49"/>
        <v/>
      </c>
      <c r="DW7" s="1252"/>
      <c r="DX7" s="215" t="s">
        <v>922</v>
      </c>
    </row>
    <row r="8" spans="1:129" ht="15.75" customHeight="1">
      <c r="B8" s="102">
        <v>4</v>
      </c>
      <c r="C8" s="141" t="s">
        <v>1226</v>
      </c>
      <c r="D8" s="142" t="s">
        <v>1231</v>
      </c>
      <c r="E8" s="143" t="s">
        <v>1227</v>
      </c>
      <c r="F8" s="143" t="s">
        <v>1212</v>
      </c>
      <c r="G8" s="143" t="s">
        <v>1212</v>
      </c>
      <c r="H8" s="143" t="s">
        <v>1212</v>
      </c>
      <c r="I8" s="143" t="s">
        <v>1212</v>
      </c>
      <c r="J8" s="143" t="s">
        <v>1212</v>
      </c>
      <c r="K8" s="143" t="s">
        <v>1227</v>
      </c>
      <c r="L8" s="143" t="s">
        <v>1212</v>
      </c>
      <c r="M8" s="143" t="s">
        <v>1212</v>
      </c>
      <c r="N8" s="143" t="s">
        <v>1212</v>
      </c>
      <c r="O8" s="336" t="s">
        <v>1212</v>
      </c>
      <c r="P8" s="142" t="s">
        <v>1212</v>
      </c>
      <c r="Q8" s="143" t="s">
        <v>1212</v>
      </c>
      <c r="R8" s="143" t="s">
        <v>1212</v>
      </c>
      <c r="S8" s="143" t="s">
        <v>1213</v>
      </c>
      <c r="T8" s="143" t="s">
        <v>1213</v>
      </c>
      <c r="U8" s="143" t="s">
        <v>1212</v>
      </c>
      <c r="V8" s="143" t="s">
        <v>1212</v>
      </c>
      <c r="W8" s="143" t="s">
        <v>1212</v>
      </c>
      <c r="X8" s="143" t="s">
        <v>1212</v>
      </c>
      <c r="Y8" s="143" t="s">
        <v>1212</v>
      </c>
      <c r="Z8" s="143" t="s">
        <v>1227</v>
      </c>
      <c r="AA8" s="337" t="s">
        <v>1212</v>
      </c>
      <c r="AB8" s="144" t="s">
        <v>1227</v>
      </c>
      <c r="AC8" s="143" t="s">
        <v>1212</v>
      </c>
      <c r="AD8" s="143" t="s">
        <v>1212</v>
      </c>
      <c r="AE8" s="143" t="s">
        <v>1212</v>
      </c>
      <c r="AF8" s="143" t="s">
        <v>1212</v>
      </c>
      <c r="AG8" s="143" t="s">
        <v>1228</v>
      </c>
      <c r="AH8" s="143" t="s">
        <v>1212</v>
      </c>
      <c r="AI8" s="143" t="s">
        <v>1213</v>
      </c>
      <c r="AJ8" s="143" t="s">
        <v>1212</v>
      </c>
      <c r="AK8" s="143" t="s">
        <v>1213</v>
      </c>
      <c r="AL8" s="143" t="s">
        <v>1212</v>
      </c>
      <c r="AM8" s="336" t="s">
        <v>1212</v>
      </c>
      <c r="AN8" s="142" t="s">
        <v>1227</v>
      </c>
      <c r="AO8" s="143" t="s">
        <v>1212</v>
      </c>
      <c r="AP8" s="143" t="s">
        <v>1213</v>
      </c>
      <c r="AQ8" s="143" t="s">
        <v>1212</v>
      </c>
      <c r="AR8" s="143" t="s">
        <v>1213</v>
      </c>
      <c r="AS8" s="143" t="s">
        <v>1227</v>
      </c>
      <c r="AT8" s="143" t="s">
        <v>1230</v>
      </c>
      <c r="AU8" s="143" t="s">
        <v>1212</v>
      </c>
      <c r="AV8" s="143" t="s">
        <v>1212</v>
      </c>
      <c r="AW8" s="143" t="s">
        <v>1212</v>
      </c>
      <c r="AX8" s="143" t="s">
        <v>1212</v>
      </c>
      <c r="AY8" s="338" t="s">
        <v>1212</v>
      </c>
      <c r="BA8" s="1253" t="s">
        <v>914</v>
      </c>
      <c r="BB8" s="1254"/>
      <c r="BS8" s="105">
        <v>8</v>
      </c>
      <c r="BV8" s="478" t="str">
        <f>内線情報!$BO8</f>
        <v/>
      </c>
      <c r="BW8" s="478" t="str">
        <f>内線情報!$BP8</f>
        <v/>
      </c>
      <c r="BX8" s="1007"/>
      <c r="BY8" s="479" t="str">
        <f t="shared" si="1"/>
        <v/>
      </c>
      <c r="BZ8" s="479" t="str">
        <f t="shared" si="2"/>
        <v/>
      </c>
      <c r="CA8" s="479" t="str">
        <f t="shared" si="3"/>
        <v/>
      </c>
      <c r="CB8" s="479" t="str">
        <f t="shared" si="4"/>
        <v/>
      </c>
      <c r="CC8" s="479" t="str">
        <f t="shared" si="5"/>
        <v/>
      </c>
      <c r="CD8" s="479" t="str">
        <f t="shared" si="6"/>
        <v/>
      </c>
      <c r="CE8" s="479" t="str">
        <f t="shared" si="7"/>
        <v/>
      </c>
      <c r="CF8" s="479" t="str">
        <f t="shared" si="8"/>
        <v/>
      </c>
      <c r="CG8" s="479" t="str">
        <f t="shared" si="9"/>
        <v/>
      </c>
      <c r="CH8" s="479" t="str">
        <f t="shared" si="10"/>
        <v/>
      </c>
      <c r="CI8" s="479" t="str">
        <f t="shared" si="11"/>
        <v/>
      </c>
      <c r="CJ8" s="479" t="str">
        <f t="shared" si="12"/>
        <v/>
      </c>
      <c r="CK8" s="479" t="str">
        <f t="shared" si="13"/>
        <v/>
      </c>
      <c r="CL8" s="479" t="str">
        <f t="shared" si="14"/>
        <v/>
      </c>
      <c r="CM8" s="479" t="str">
        <f t="shared" si="15"/>
        <v/>
      </c>
      <c r="CN8" s="479" t="str">
        <f t="shared" si="16"/>
        <v/>
      </c>
      <c r="CO8" s="479" t="str">
        <f t="shared" si="17"/>
        <v/>
      </c>
      <c r="CP8" s="479" t="str">
        <f t="shared" si="18"/>
        <v/>
      </c>
      <c r="CQ8" s="479" t="str">
        <f t="shared" si="19"/>
        <v/>
      </c>
      <c r="CR8" s="479" t="str">
        <f t="shared" si="20"/>
        <v/>
      </c>
      <c r="CS8" s="479" t="str">
        <f t="shared" si="21"/>
        <v/>
      </c>
      <c r="CT8" s="479" t="str">
        <f t="shared" si="22"/>
        <v/>
      </c>
      <c r="CU8" s="479" t="str">
        <f t="shared" si="23"/>
        <v/>
      </c>
      <c r="CV8" s="479" t="str">
        <f t="shared" si="24"/>
        <v/>
      </c>
      <c r="CW8" s="479" t="str">
        <f t="shared" si="25"/>
        <v/>
      </c>
      <c r="CX8" s="479" t="str">
        <f t="shared" si="26"/>
        <v/>
      </c>
      <c r="CY8" s="479" t="str">
        <f t="shared" si="27"/>
        <v/>
      </c>
      <c r="CZ8" s="479" t="str">
        <f t="shared" si="28"/>
        <v/>
      </c>
      <c r="DA8" s="479" t="str">
        <f t="shared" si="29"/>
        <v/>
      </c>
      <c r="DB8" s="479" t="str">
        <f t="shared" si="30"/>
        <v/>
      </c>
      <c r="DC8" s="479" t="str">
        <f t="shared" si="31"/>
        <v/>
      </c>
      <c r="DD8" s="479" t="str">
        <f t="shared" si="32"/>
        <v/>
      </c>
      <c r="DE8" s="479" t="str">
        <f t="shared" si="33"/>
        <v/>
      </c>
      <c r="DF8" s="479" t="str">
        <f t="shared" si="34"/>
        <v/>
      </c>
      <c r="DG8" s="479" t="str">
        <f t="shared" si="35"/>
        <v/>
      </c>
      <c r="DH8" s="479" t="str">
        <f t="shared" si="36"/>
        <v/>
      </c>
      <c r="DI8" s="479" t="str">
        <f t="shared" si="37"/>
        <v/>
      </c>
      <c r="DJ8" s="479" t="str">
        <f t="shared" si="38"/>
        <v/>
      </c>
      <c r="DK8" s="479" t="str">
        <f t="shared" si="39"/>
        <v/>
      </c>
      <c r="DL8" s="479" t="str">
        <f t="shared" si="40"/>
        <v/>
      </c>
      <c r="DM8" s="479" t="str">
        <f t="shared" si="41"/>
        <v/>
      </c>
      <c r="DN8" s="479" t="str">
        <f t="shared" si="42"/>
        <v/>
      </c>
      <c r="DO8" s="479" t="str">
        <f t="shared" si="43"/>
        <v/>
      </c>
      <c r="DP8" s="479" t="str">
        <f t="shared" si="44"/>
        <v/>
      </c>
      <c r="DQ8" s="479" t="str">
        <f t="shared" si="45"/>
        <v/>
      </c>
      <c r="DR8" s="479" t="str">
        <f t="shared" si="46"/>
        <v/>
      </c>
      <c r="DS8" s="479" t="str">
        <f t="shared" si="47"/>
        <v/>
      </c>
      <c r="DT8" s="479" t="str">
        <f t="shared" si="48"/>
        <v/>
      </c>
      <c r="DU8" s="479" t="str">
        <f t="shared" si="49"/>
        <v/>
      </c>
      <c r="DW8" s="1252"/>
      <c r="DX8" s="435" t="s">
        <v>829</v>
      </c>
    </row>
    <row r="9" spans="1:129" ht="15.75" customHeight="1">
      <c r="B9" s="102">
        <v>5</v>
      </c>
      <c r="C9" s="141" t="s">
        <v>1226</v>
      </c>
      <c r="D9" s="142" t="s">
        <v>1212</v>
      </c>
      <c r="E9" s="143" t="s">
        <v>1227</v>
      </c>
      <c r="F9" s="143" t="s">
        <v>1212</v>
      </c>
      <c r="G9" s="143" t="s">
        <v>1212</v>
      </c>
      <c r="H9" s="143" t="s">
        <v>1212</v>
      </c>
      <c r="I9" s="143" t="s">
        <v>1212</v>
      </c>
      <c r="J9" s="143" t="s">
        <v>1212</v>
      </c>
      <c r="K9" s="143" t="s">
        <v>1227</v>
      </c>
      <c r="L9" s="143" t="s">
        <v>1212</v>
      </c>
      <c r="M9" s="143" t="s">
        <v>1212</v>
      </c>
      <c r="N9" s="143" t="s">
        <v>1212</v>
      </c>
      <c r="O9" s="336" t="s">
        <v>1227</v>
      </c>
      <c r="P9" s="142" t="s">
        <v>1212</v>
      </c>
      <c r="Q9" s="143" t="s">
        <v>1212</v>
      </c>
      <c r="R9" s="143" t="s">
        <v>1212</v>
      </c>
      <c r="S9" s="143" t="s">
        <v>1213</v>
      </c>
      <c r="T9" s="143" t="s">
        <v>1213</v>
      </c>
      <c r="U9" s="143" t="s">
        <v>1212</v>
      </c>
      <c r="V9" s="143" t="s">
        <v>1212</v>
      </c>
      <c r="W9" s="143" t="s">
        <v>1212</v>
      </c>
      <c r="X9" s="143" t="s">
        <v>1212</v>
      </c>
      <c r="Y9" s="143" t="s">
        <v>1212</v>
      </c>
      <c r="Z9" s="143" t="s">
        <v>1227</v>
      </c>
      <c r="AA9" s="337" t="s">
        <v>1212</v>
      </c>
      <c r="AB9" s="144" t="s">
        <v>1212</v>
      </c>
      <c r="AC9" s="143" t="s">
        <v>1212</v>
      </c>
      <c r="AD9" s="143" t="s">
        <v>1212</v>
      </c>
      <c r="AE9" s="143" t="s">
        <v>1212</v>
      </c>
      <c r="AF9" s="143" t="s">
        <v>1212</v>
      </c>
      <c r="AG9" s="143" t="s">
        <v>1228</v>
      </c>
      <c r="AH9" s="143" t="s">
        <v>1212</v>
      </c>
      <c r="AI9" s="143" t="s">
        <v>1213</v>
      </c>
      <c r="AJ9" s="143" t="s">
        <v>1212</v>
      </c>
      <c r="AK9" s="143" t="s">
        <v>1213</v>
      </c>
      <c r="AL9" s="143" t="s">
        <v>1212</v>
      </c>
      <c r="AM9" s="336" t="s">
        <v>1212</v>
      </c>
      <c r="AN9" s="142" t="s">
        <v>1227</v>
      </c>
      <c r="AO9" s="143" t="s">
        <v>1212</v>
      </c>
      <c r="AP9" s="143" t="s">
        <v>1213</v>
      </c>
      <c r="AQ9" s="143" t="s">
        <v>1212</v>
      </c>
      <c r="AR9" s="143" t="s">
        <v>1213</v>
      </c>
      <c r="AS9" s="143" t="s">
        <v>1227</v>
      </c>
      <c r="AT9" s="143" t="s">
        <v>1230</v>
      </c>
      <c r="AU9" s="143" t="s">
        <v>1212</v>
      </c>
      <c r="AV9" s="143" t="s">
        <v>1212</v>
      </c>
      <c r="AW9" s="143" t="s">
        <v>1212</v>
      </c>
      <c r="AX9" s="143" t="s">
        <v>1212</v>
      </c>
      <c r="AY9" s="338" t="s">
        <v>1212</v>
      </c>
      <c r="BA9" s="1255"/>
      <c r="BB9" s="1256"/>
      <c r="BS9" s="105">
        <v>9</v>
      </c>
      <c r="BV9" s="478" t="str">
        <f>内線情報!$BO9</f>
        <v/>
      </c>
      <c r="BW9" s="478" t="str">
        <f>内線情報!$BP9</f>
        <v/>
      </c>
      <c r="BX9" s="1007"/>
      <c r="BY9" s="479" t="str">
        <f t="shared" si="1"/>
        <v/>
      </c>
      <c r="BZ9" s="479" t="str">
        <f t="shared" si="2"/>
        <v/>
      </c>
      <c r="CA9" s="479" t="str">
        <f t="shared" si="3"/>
        <v/>
      </c>
      <c r="CB9" s="479" t="str">
        <f t="shared" si="4"/>
        <v/>
      </c>
      <c r="CC9" s="479" t="str">
        <f t="shared" si="5"/>
        <v/>
      </c>
      <c r="CD9" s="479" t="str">
        <f t="shared" si="6"/>
        <v/>
      </c>
      <c r="CE9" s="479" t="str">
        <f t="shared" si="7"/>
        <v/>
      </c>
      <c r="CF9" s="479" t="str">
        <f t="shared" si="8"/>
        <v/>
      </c>
      <c r="CG9" s="479" t="str">
        <f t="shared" si="9"/>
        <v/>
      </c>
      <c r="CH9" s="479" t="str">
        <f t="shared" si="10"/>
        <v/>
      </c>
      <c r="CI9" s="479" t="str">
        <f t="shared" si="11"/>
        <v/>
      </c>
      <c r="CJ9" s="479" t="str">
        <f t="shared" si="12"/>
        <v/>
      </c>
      <c r="CK9" s="479" t="str">
        <f t="shared" si="13"/>
        <v/>
      </c>
      <c r="CL9" s="479" t="str">
        <f t="shared" si="14"/>
        <v/>
      </c>
      <c r="CM9" s="479" t="str">
        <f t="shared" si="15"/>
        <v/>
      </c>
      <c r="CN9" s="479" t="str">
        <f t="shared" si="16"/>
        <v/>
      </c>
      <c r="CO9" s="479" t="str">
        <f t="shared" si="17"/>
        <v/>
      </c>
      <c r="CP9" s="479" t="str">
        <f t="shared" si="18"/>
        <v/>
      </c>
      <c r="CQ9" s="479" t="str">
        <f t="shared" si="19"/>
        <v/>
      </c>
      <c r="CR9" s="479" t="str">
        <f t="shared" si="20"/>
        <v/>
      </c>
      <c r="CS9" s="479" t="str">
        <f t="shared" si="21"/>
        <v/>
      </c>
      <c r="CT9" s="479" t="str">
        <f t="shared" si="22"/>
        <v/>
      </c>
      <c r="CU9" s="479" t="str">
        <f t="shared" si="23"/>
        <v/>
      </c>
      <c r="CV9" s="479" t="str">
        <f t="shared" si="24"/>
        <v/>
      </c>
      <c r="CW9" s="479" t="str">
        <f t="shared" si="25"/>
        <v/>
      </c>
      <c r="CX9" s="479" t="str">
        <f t="shared" si="26"/>
        <v/>
      </c>
      <c r="CY9" s="479" t="str">
        <f t="shared" si="27"/>
        <v/>
      </c>
      <c r="CZ9" s="479" t="str">
        <f t="shared" si="28"/>
        <v/>
      </c>
      <c r="DA9" s="479" t="str">
        <f t="shared" si="29"/>
        <v/>
      </c>
      <c r="DB9" s="479" t="str">
        <f t="shared" si="30"/>
        <v/>
      </c>
      <c r="DC9" s="479" t="str">
        <f t="shared" si="31"/>
        <v/>
      </c>
      <c r="DD9" s="479" t="str">
        <f t="shared" si="32"/>
        <v/>
      </c>
      <c r="DE9" s="479" t="str">
        <f t="shared" si="33"/>
        <v/>
      </c>
      <c r="DF9" s="479" t="str">
        <f t="shared" si="34"/>
        <v/>
      </c>
      <c r="DG9" s="479" t="str">
        <f t="shared" si="35"/>
        <v/>
      </c>
      <c r="DH9" s="479" t="str">
        <f t="shared" si="36"/>
        <v/>
      </c>
      <c r="DI9" s="479" t="str">
        <f t="shared" si="37"/>
        <v/>
      </c>
      <c r="DJ9" s="479" t="str">
        <f t="shared" si="38"/>
        <v/>
      </c>
      <c r="DK9" s="479" t="str">
        <f t="shared" si="39"/>
        <v/>
      </c>
      <c r="DL9" s="479" t="str">
        <f t="shared" si="40"/>
        <v/>
      </c>
      <c r="DM9" s="479" t="str">
        <f t="shared" si="41"/>
        <v/>
      </c>
      <c r="DN9" s="479" t="str">
        <f t="shared" si="42"/>
        <v/>
      </c>
      <c r="DO9" s="479" t="str">
        <f t="shared" si="43"/>
        <v/>
      </c>
      <c r="DP9" s="479" t="str">
        <f t="shared" si="44"/>
        <v/>
      </c>
      <c r="DQ9" s="479" t="str">
        <f t="shared" si="45"/>
        <v/>
      </c>
      <c r="DR9" s="479" t="str">
        <f t="shared" si="46"/>
        <v/>
      </c>
      <c r="DS9" s="479" t="str">
        <f t="shared" si="47"/>
        <v/>
      </c>
      <c r="DT9" s="479" t="str">
        <f t="shared" si="48"/>
        <v/>
      </c>
      <c r="DU9" s="479" t="str">
        <f t="shared" si="49"/>
        <v/>
      </c>
      <c r="DW9" s="1252"/>
      <c r="DX9" s="435" t="s">
        <v>761</v>
      </c>
    </row>
    <row r="10" spans="1:129" ht="15.75" customHeight="1" thickBot="1">
      <c r="B10" s="102">
        <v>6</v>
      </c>
      <c r="C10" s="141" t="s">
        <v>1226</v>
      </c>
      <c r="D10" s="142" t="s">
        <v>1212</v>
      </c>
      <c r="E10" s="143" t="s">
        <v>1227</v>
      </c>
      <c r="F10" s="143" t="s">
        <v>1212</v>
      </c>
      <c r="G10" s="143" t="s">
        <v>1212</v>
      </c>
      <c r="H10" s="143" t="s">
        <v>1212</v>
      </c>
      <c r="I10" s="143" t="s">
        <v>1212</v>
      </c>
      <c r="J10" s="143" t="s">
        <v>1212</v>
      </c>
      <c r="K10" s="143" t="s">
        <v>1227</v>
      </c>
      <c r="L10" s="143" t="s">
        <v>1212</v>
      </c>
      <c r="M10" s="143" t="s">
        <v>1212</v>
      </c>
      <c r="N10" s="143" t="s">
        <v>1212</v>
      </c>
      <c r="O10" s="336" t="s">
        <v>1213</v>
      </c>
      <c r="P10" s="142" t="s">
        <v>1212</v>
      </c>
      <c r="Q10" s="143" t="s">
        <v>1212</v>
      </c>
      <c r="R10" s="143" t="s">
        <v>1212</v>
      </c>
      <c r="S10" s="143" t="s">
        <v>1213</v>
      </c>
      <c r="T10" s="143" t="s">
        <v>1213</v>
      </c>
      <c r="U10" s="143" t="s">
        <v>1212</v>
      </c>
      <c r="V10" s="143" t="s">
        <v>1212</v>
      </c>
      <c r="W10" s="143" t="s">
        <v>1212</v>
      </c>
      <c r="X10" s="143" t="s">
        <v>1212</v>
      </c>
      <c r="Y10" s="143" t="s">
        <v>1212</v>
      </c>
      <c r="Z10" s="143" t="s">
        <v>1227</v>
      </c>
      <c r="AA10" s="337" t="s">
        <v>1227</v>
      </c>
      <c r="AB10" s="144" t="s">
        <v>1212</v>
      </c>
      <c r="AC10" s="143" t="s">
        <v>1212</v>
      </c>
      <c r="AD10" s="143" t="s">
        <v>1212</v>
      </c>
      <c r="AE10" s="143" t="s">
        <v>1212</v>
      </c>
      <c r="AF10" s="143" t="s">
        <v>1212</v>
      </c>
      <c r="AG10" s="143" t="s">
        <v>1228</v>
      </c>
      <c r="AH10" s="143" t="s">
        <v>1212</v>
      </c>
      <c r="AI10" s="143" t="s">
        <v>1213</v>
      </c>
      <c r="AJ10" s="143" t="s">
        <v>1212</v>
      </c>
      <c r="AK10" s="143" t="s">
        <v>1213</v>
      </c>
      <c r="AL10" s="143" t="s">
        <v>1212</v>
      </c>
      <c r="AM10" s="336" t="s">
        <v>1212</v>
      </c>
      <c r="AN10" s="142" t="s">
        <v>1227</v>
      </c>
      <c r="AO10" s="143" t="s">
        <v>1212</v>
      </c>
      <c r="AP10" s="143" t="s">
        <v>1213</v>
      </c>
      <c r="AQ10" s="143" t="s">
        <v>1212</v>
      </c>
      <c r="AR10" s="143" t="s">
        <v>1213</v>
      </c>
      <c r="AS10" s="143" t="s">
        <v>1227</v>
      </c>
      <c r="AT10" s="143" t="s">
        <v>1230</v>
      </c>
      <c r="AU10" s="143" t="s">
        <v>1212</v>
      </c>
      <c r="AV10" s="143" t="s">
        <v>1212</v>
      </c>
      <c r="AW10" s="143" t="s">
        <v>1212</v>
      </c>
      <c r="AX10" s="143" t="s">
        <v>1212</v>
      </c>
      <c r="AY10" s="338" t="s">
        <v>1212</v>
      </c>
      <c r="BA10" s="1257" t="s">
        <v>1210</v>
      </c>
      <c r="BB10" s="1258"/>
      <c r="BS10" s="105">
        <v>10</v>
      </c>
      <c r="BV10" s="478" t="str">
        <f>内線情報!$BO10</f>
        <v/>
      </c>
      <c r="BW10" s="478" t="str">
        <f>内線情報!$BP10</f>
        <v/>
      </c>
      <c r="BX10" s="1007"/>
      <c r="BY10" s="479" t="str">
        <f t="shared" si="1"/>
        <v/>
      </c>
      <c r="BZ10" s="479" t="str">
        <f t="shared" si="2"/>
        <v/>
      </c>
      <c r="CA10" s="479" t="str">
        <f t="shared" si="3"/>
        <v/>
      </c>
      <c r="CB10" s="479" t="str">
        <f t="shared" si="4"/>
        <v/>
      </c>
      <c r="CC10" s="479" t="str">
        <f t="shared" si="5"/>
        <v/>
      </c>
      <c r="CD10" s="479" t="str">
        <f t="shared" si="6"/>
        <v/>
      </c>
      <c r="CE10" s="479" t="str">
        <f t="shared" si="7"/>
        <v/>
      </c>
      <c r="CF10" s="479" t="str">
        <f t="shared" si="8"/>
        <v/>
      </c>
      <c r="CG10" s="479" t="str">
        <f t="shared" si="9"/>
        <v/>
      </c>
      <c r="CH10" s="479" t="str">
        <f t="shared" si="10"/>
        <v/>
      </c>
      <c r="CI10" s="479" t="str">
        <f t="shared" si="11"/>
        <v/>
      </c>
      <c r="CJ10" s="479" t="str">
        <f t="shared" si="12"/>
        <v/>
      </c>
      <c r="CK10" s="479" t="str">
        <f t="shared" si="13"/>
        <v/>
      </c>
      <c r="CL10" s="479" t="str">
        <f t="shared" si="14"/>
        <v/>
      </c>
      <c r="CM10" s="479" t="str">
        <f t="shared" si="15"/>
        <v/>
      </c>
      <c r="CN10" s="479" t="str">
        <f t="shared" si="16"/>
        <v/>
      </c>
      <c r="CO10" s="479" t="str">
        <f t="shared" si="17"/>
        <v/>
      </c>
      <c r="CP10" s="479" t="str">
        <f t="shared" si="18"/>
        <v/>
      </c>
      <c r="CQ10" s="479" t="str">
        <f t="shared" si="19"/>
        <v/>
      </c>
      <c r="CR10" s="479" t="str">
        <f t="shared" si="20"/>
        <v/>
      </c>
      <c r="CS10" s="479" t="str">
        <f t="shared" si="21"/>
        <v/>
      </c>
      <c r="CT10" s="479" t="str">
        <f t="shared" si="22"/>
        <v/>
      </c>
      <c r="CU10" s="479" t="str">
        <f t="shared" si="23"/>
        <v/>
      </c>
      <c r="CV10" s="479" t="str">
        <f t="shared" si="24"/>
        <v/>
      </c>
      <c r="CW10" s="479" t="str">
        <f t="shared" si="25"/>
        <v/>
      </c>
      <c r="CX10" s="479" t="str">
        <f t="shared" si="26"/>
        <v/>
      </c>
      <c r="CY10" s="479" t="str">
        <f t="shared" si="27"/>
        <v/>
      </c>
      <c r="CZ10" s="479" t="str">
        <f t="shared" si="28"/>
        <v/>
      </c>
      <c r="DA10" s="479" t="str">
        <f t="shared" si="29"/>
        <v/>
      </c>
      <c r="DB10" s="479" t="str">
        <f t="shared" si="30"/>
        <v/>
      </c>
      <c r="DC10" s="479" t="str">
        <f t="shared" si="31"/>
        <v/>
      </c>
      <c r="DD10" s="479" t="str">
        <f t="shared" si="32"/>
        <v/>
      </c>
      <c r="DE10" s="479" t="str">
        <f t="shared" si="33"/>
        <v/>
      </c>
      <c r="DF10" s="479" t="str">
        <f t="shared" si="34"/>
        <v/>
      </c>
      <c r="DG10" s="479" t="str">
        <f t="shared" si="35"/>
        <v/>
      </c>
      <c r="DH10" s="479" t="str">
        <f t="shared" si="36"/>
        <v/>
      </c>
      <c r="DI10" s="479" t="str">
        <f t="shared" si="37"/>
        <v/>
      </c>
      <c r="DJ10" s="479" t="str">
        <f t="shared" si="38"/>
        <v/>
      </c>
      <c r="DK10" s="479" t="str">
        <f t="shared" si="39"/>
        <v/>
      </c>
      <c r="DL10" s="479" t="str">
        <f t="shared" si="40"/>
        <v/>
      </c>
      <c r="DM10" s="479" t="str">
        <f t="shared" si="41"/>
        <v/>
      </c>
      <c r="DN10" s="479" t="str">
        <f t="shared" si="42"/>
        <v/>
      </c>
      <c r="DO10" s="479" t="str">
        <f t="shared" si="43"/>
        <v/>
      </c>
      <c r="DP10" s="479" t="str">
        <f t="shared" si="44"/>
        <v/>
      </c>
      <c r="DQ10" s="479" t="str">
        <f t="shared" si="45"/>
        <v/>
      </c>
      <c r="DR10" s="479" t="str">
        <f t="shared" si="46"/>
        <v/>
      </c>
      <c r="DS10" s="479" t="str">
        <f t="shared" si="47"/>
        <v/>
      </c>
      <c r="DT10" s="479" t="str">
        <f t="shared" si="48"/>
        <v/>
      </c>
      <c r="DU10" s="479" t="str">
        <f t="shared" si="49"/>
        <v/>
      </c>
      <c r="DW10" s="1252"/>
      <c r="DX10" s="478" t="str">
        <f>IF(COUNTIF($BT$5:$BT$6,BA10),"","red")</f>
        <v/>
      </c>
    </row>
    <row r="11" spans="1:129" ht="15.75" customHeight="1">
      <c r="B11" s="102">
        <v>7</v>
      </c>
      <c r="C11" s="141" t="s">
        <v>1226</v>
      </c>
      <c r="D11" s="142" t="s">
        <v>1212</v>
      </c>
      <c r="E11" s="143" t="s">
        <v>1227</v>
      </c>
      <c r="F11" s="143" t="s">
        <v>1212</v>
      </c>
      <c r="G11" s="143" t="s">
        <v>1212</v>
      </c>
      <c r="H11" s="143" t="s">
        <v>1212</v>
      </c>
      <c r="I11" s="143" t="s">
        <v>1212</v>
      </c>
      <c r="J11" s="143" t="s">
        <v>1212</v>
      </c>
      <c r="K11" s="143" t="s">
        <v>1227</v>
      </c>
      <c r="L11" s="143" t="s">
        <v>1212</v>
      </c>
      <c r="M11" s="143" t="s">
        <v>1212</v>
      </c>
      <c r="N11" s="143" t="s">
        <v>1212</v>
      </c>
      <c r="O11" s="336" t="s">
        <v>1212</v>
      </c>
      <c r="P11" s="142" t="s">
        <v>1212</v>
      </c>
      <c r="Q11" s="143" t="s">
        <v>1212</v>
      </c>
      <c r="R11" s="143" t="s">
        <v>1212</v>
      </c>
      <c r="S11" s="143" t="s">
        <v>1213</v>
      </c>
      <c r="T11" s="143" t="s">
        <v>1213</v>
      </c>
      <c r="U11" s="143" t="s">
        <v>1212</v>
      </c>
      <c r="V11" s="143" t="s">
        <v>1212</v>
      </c>
      <c r="W11" s="143" t="s">
        <v>1212</v>
      </c>
      <c r="X11" s="143" t="s">
        <v>1212</v>
      </c>
      <c r="Y11" s="143" t="s">
        <v>1212</v>
      </c>
      <c r="Z11" s="143" t="s">
        <v>1227</v>
      </c>
      <c r="AA11" s="337" t="s">
        <v>1212</v>
      </c>
      <c r="AB11" s="144" t="s">
        <v>1212</v>
      </c>
      <c r="AC11" s="143" t="s">
        <v>1212</v>
      </c>
      <c r="AD11" s="143" t="s">
        <v>1212</v>
      </c>
      <c r="AE11" s="143" t="s">
        <v>1212</v>
      </c>
      <c r="AF11" s="143" t="s">
        <v>1212</v>
      </c>
      <c r="AG11" s="143" t="s">
        <v>1228</v>
      </c>
      <c r="AH11" s="143" t="s">
        <v>1212</v>
      </c>
      <c r="AI11" s="143" t="s">
        <v>1213</v>
      </c>
      <c r="AJ11" s="143" t="s">
        <v>1212</v>
      </c>
      <c r="AK11" s="143" t="s">
        <v>1213</v>
      </c>
      <c r="AL11" s="143" t="s">
        <v>1212</v>
      </c>
      <c r="AM11" s="336" t="s">
        <v>1212</v>
      </c>
      <c r="AN11" s="142" t="s">
        <v>1227</v>
      </c>
      <c r="AO11" s="143" t="s">
        <v>1212</v>
      </c>
      <c r="AP11" s="143" t="s">
        <v>1213</v>
      </c>
      <c r="AQ11" s="143" t="s">
        <v>1212</v>
      </c>
      <c r="AR11" s="143" t="s">
        <v>1213</v>
      </c>
      <c r="AS11" s="143" t="s">
        <v>1227</v>
      </c>
      <c r="AT11" s="143" t="s">
        <v>1230</v>
      </c>
      <c r="AU11" s="143" t="s">
        <v>1212</v>
      </c>
      <c r="AV11" s="143" t="s">
        <v>1212</v>
      </c>
      <c r="AW11" s="143" t="s">
        <v>1212</v>
      </c>
      <c r="AX11" s="143" t="s">
        <v>1212</v>
      </c>
      <c r="AY11" s="338" t="s">
        <v>1213</v>
      </c>
      <c r="BS11" s="105">
        <v>11</v>
      </c>
      <c r="BV11" s="478" t="str">
        <f>内線情報!$BO11</f>
        <v/>
      </c>
      <c r="BW11" s="478" t="str">
        <f>内線情報!$BP11</f>
        <v/>
      </c>
      <c r="BX11" s="1007"/>
      <c r="BY11" s="479" t="str">
        <f t="shared" si="1"/>
        <v/>
      </c>
      <c r="BZ11" s="479" t="str">
        <f t="shared" si="2"/>
        <v/>
      </c>
      <c r="CA11" s="479" t="str">
        <f t="shared" si="3"/>
        <v/>
      </c>
      <c r="CB11" s="479" t="str">
        <f t="shared" si="4"/>
        <v/>
      </c>
      <c r="CC11" s="479" t="str">
        <f t="shared" si="5"/>
        <v/>
      </c>
      <c r="CD11" s="479" t="str">
        <f t="shared" si="6"/>
        <v/>
      </c>
      <c r="CE11" s="479" t="str">
        <f t="shared" si="7"/>
        <v/>
      </c>
      <c r="CF11" s="479" t="str">
        <f t="shared" si="8"/>
        <v/>
      </c>
      <c r="CG11" s="479" t="str">
        <f t="shared" si="9"/>
        <v/>
      </c>
      <c r="CH11" s="479" t="str">
        <f t="shared" si="10"/>
        <v/>
      </c>
      <c r="CI11" s="479" t="str">
        <f t="shared" si="11"/>
        <v/>
      </c>
      <c r="CJ11" s="479" t="str">
        <f t="shared" si="12"/>
        <v/>
      </c>
      <c r="CK11" s="479" t="str">
        <f t="shared" si="13"/>
        <v/>
      </c>
      <c r="CL11" s="479" t="str">
        <f t="shared" si="14"/>
        <v/>
      </c>
      <c r="CM11" s="479" t="str">
        <f t="shared" si="15"/>
        <v/>
      </c>
      <c r="CN11" s="479" t="str">
        <f t="shared" si="16"/>
        <v/>
      </c>
      <c r="CO11" s="479" t="str">
        <f t="shared" si="17"/>
        <v/>
      </c>
      <c r="CP11" s="479" t="str">
        <f t="shared" si="18"/>
        <v/>
      </c>
      <c r="CQ11" s="479" t="str">
        <f t="shared" si="19"/>
        <v/>
      </c>
      <c r="CR11" s="479" t="str">
        <f t="shared" si="20"/>
        <v/>
      </c>
      <c r="CS11" s="479" t="str">
        <f t="shared" si="21"/>
        <v/>
      </c>
      <c r="CT11" s="479" t="str">
        <f t="shared" si="22"/>
        <v/>
      </c>
      <c r="CU11" s="479" t="str">
        <f t="shared" si="23"/>
        <v/>
      </c>
      <c r="CV11" s="479" t="str">
        <f t="shared" si="24"/>
        <v/>
      </c>
      <c r="CW11" s="479" t="str">
        <f t="shared" si="25"/>
        <v/>
      </c>
      <c r="CX11" s="479" t="str">
        <f t="shared" si="26"/>
        <v/>
      </c>
      <c r="CY11" s="479" t="str">
        <f t="shared" si="27"/>
        <v/>
      </c>
      <c r="CZ11" s="479" t="str">
        <f t="shared" si="28"/>
        <v/>
      </c>
      <c r="DA11" s="479" t="str">
        <f t="shared" si="29"/>
        <v/>
      </c>
      <c r="DB11" s="479" t="str">
        <f t="shared" si="30"/>
        <v/>
      </c>
      <c r="DC11" s="479" t="str">
        <f t="shared" si="31"/>
        <v/>
      </c>
      <c r="DD11" s="479" t="str">
        <f t="shared" si="32"/>
        <v/>
      </c>
      <c r="DE11" s="479" t="str">
        <f t="shared" si="33"/>
        <v/>
      </c>
      <c r="DF11" s="479" t="str">
        <f t="shared" si="34"/>
        <v/>
      </c>
      <c r="DG11" s="479" t="str">
        <f t="shared" si="35"/>
        <v/>
      </c>
      <c r="DH11" s="479" t="str">
        <f t="shared" si="36"/>
        <v/>
      </c>
      <c r="DI11" s="479" t="str">
        <f t="shared" si="37"/>
        <v/>
      </c>
      <c r="DJ11" s="479" t="str">
        <f t="shared" si="38"/>
        <v/>
      </c>
      <c r="DK11" s="479" t="str">
        <f t="shared" si="39"/>
        <v/>
      </c>
      <c r="DL11" s="479" t="str">
        <f t="shared" si="40"/>
        <v/>
      </c>
      <c r="DM11" s="479" t="str">
        <f t="shared" si="41"/>
        <v/>
      </c>
      <c r="DN11" s="479" t="str">
        <f t="shared" si="42"/>
        <v/>
      </c>
      <c r="DO11" s="479" t="str">
        <f t="shared" si="43"/>
        <v/>
      </c>
      <c r="DP11" s="479" t="str">
        <f t="shared" si="44"/>
        <v/>
      </c>
      <c r="DQ11" s="479" t="str">
        <f t="shared" si="45"/>
        <v/>
      </c>
      <c r="DR11" s="479" t="str">
        <f t="shared" si="46"/>
        <v/>
      </c>
      <c r="DS11" s="479" t="str">
        <f t="shared" si="47"/>
        <v/>
      </c>
      <c r="DT11" s="479" t="str">
        <f t="shared" si="48"/>
        <v/>
      </c>
      <c r="DU11" s="479" t="str">
        <f t="shared" si="49"/>
        <v/>
      </c>
    </row>
    <row r="12" spans="1:129" ht="15.75" customHeight="1">
      <c r="B12" s="102">
        <v>8</v>
      </c>
      <c r="C12" s="141" t="s">
        <v>1226</v>
      </c>
      <c r="D12" s="142" t="s">
        <v>1212</v>
      </c>
      <c r="E12" s="143" t="s">
        <v>1227</v>
      </c>
      <c r="F12" s="143" t="s">
        <v>1212</v>
      </c>
      <c r="G12" s="143" t="s">
        <v>1212</v>
      </c>
      <c r="H12" s="143" t="s">
        <v>1212</v>
      </c>
      <c r="I12" s="143" t="s">
        <v>1212</v>
      </c>
      <c r="J12" s="143" t="s">
        <v>1212</v>
      </c>
      <c r="K12" s="143" t="s">
        <v>1227</v>
      </c>
      <c r="L12" s="143" t="s">
        <v>1212</v>
      </c>
      <c r="M12" s="143" t="s">
        <v>1212</v>
      </c>
      <c r="N12" s="143" t="s">
        <v>1212</v>
      </c>
      <c r="O12" s="336" t="s">
        <v>1212</v>
      </c>
      <c r="P12" s="142" t="s">
        <v>1212</v>
      </c>
      <c r="Q12" s="143" t="s">
        <v>1212</v>
      </c>
      <c r="R12" s="143" t="s">
        <v>1212</v>
      </c>
      <c r="S12" s="143" t="s">
        <v>1213</v>
      </c>
      <c r="T12" s="143" t="s">
        <v>1213</v>
      </c>
      <c r="U12" s="143" t="s">
        <v>1212</v>
      </c>
      <c r="V12" s="143" t="s">
        <v>1212</v>
      </c>
      <c r="W12" s="143" t="s">
        <v>1212</v>
      </c>
      <c r="X12" s="143" t="s">
        <v>1212</v>
      </c>
      <c r="Y12" s="143" t="s">
        <v>1212</v>
      </c>
      <c r="Z12" s="143" t="s">
        <v>1227</v>
      </c>
      <c r="AA12" s="337" t="s">
        <v>1212</v>
      </c>
      <c r="AB12" s="144" t="s">
        <v>1212</v>
      </c>
      <c r="AC12" s="143" t="s">
        <v>1212</v>
      </c>
      <c r="AD12" s="143" t="s">
        <v>1212</v>
      </c>
      <c r="AE12" s="143" t="s">
        <v>1212</v>
      </c>
      <c r="AF12" s="143" t="s">
        <v>1212</v>
      </c>
      <c r="AG12" s="143" t="s">
        <v>1228</v>
      </c>
      <c r="AH12" s="143" t="s">
        <v>1212</v>
      </c>
      <c r="AI12" s="143" t="s">
        <v>1213</v>
      </c>
      <c r="AJ12" s="143" t="s">
        <v>1212</v>
      </c>
      <c r="AK12" s="143" t="s">
        <v>1213</v>
      </c>
      <c r="AL12" s="143" t="s">
        <v>1212</v>
      </c>
      <c r="AM12" s="336" t="s">
        <v>1212</v>
      </c>
      <c r="AN12" s="142" t="s">
        <v>1227</v>
      </c>
      <c r="AO12" s="143" t="s">
        <v>1212</v>
      </c>
      <c r="AP12" s="143" t="s">
        <v>1213</v>
      </c>
      <c r="AQ12" s="143" t="s">
        <v>1212</v>
      </c>
      <c r="AR12" s="143" t="s">
        <v>1213</v>
      </c>
      <c r="AS12" s="143" t="s">
        <v>1227</v>
      </c>
      <c r="AT12" s="143" t="s">
        <v>1230</v>
      </c>
      <c r="AU12" s="143" t="s">
        <v>1212</v>
      </c>
      <c r="AV12" s="143" t="s">
        <v>1212</v>
      </c>
      <c r="AW12" s="143" t="s">
        <v>1212</v>
      </c>
      <c r="AX12" s="143" t="s">
        <v>1212</v>
      </c>
      <c r="AY12" s="338" t="s">
        <v>1212</v>
      </c>
      <c r="BS12" s="105">
        <v>12</v>
      </c>
      <c r="BV12" s="478" t="str">
        <f>内線情報!$BO12</f>
        <v>grey</v>
      </c>
      <c r="BW12" s="478" t="str">
        <f>内線情報!$BP12</f>
        <v/>
      </c>
      <c r="BX12" s="1007"/>
      <c r="BY12" s="479" t="str">
        <f t="shared" si="1"/>
        <v/>
      </c>
      <c r="BZ12" s="479" t="str">
        <f t="shared" si="2"/>
        <v/>
      </c>
      <c r="CA12" s="479" t="str">
        <f t="shared" si="3"/>
        <v/>
      </c>
      <c r="CB12" s="479" t="str">
        <f t="shared" si="4"/>
        <v/>
      </c>
      <c r="CC12" s="479" t="str">
        <f t="shared" si="5"/>
        <v/>
      </c>
      <c r="CD12" s="479" t="str">
        <f t="shared" si="6"/>
        <v/>
      </c>
      <c r="CE12" s="479" t="str">
        <f t="shared" si="7"/>
        <v/>
      </c>
      <c r="CF12" s="479" t="str">
        <f t="shared" si="8"/>
        <v/>
      </c>
      <c r="CG12" s="479" t="str">
        <f t="shared" si="9"/>
        <v/>
      </c>
      <c r="CH12" s="479" t="str">
        <f t="shared" si="10"/>
        <v/>
      </c>
      <c r="CI12" s="479" t="str">
        <f t="shared" si="11"/>
        <v/>
      </c>
      <c r="CJ12" s="479" t="str">
        <f t="shared" si="12"/>
        <v/>
      </c>
      <c r="CK12" s="479" t="str">
        <f t="shared" si="13"/>
        <v/>
      </c>
      <c r="CL12" s="479" t="str">
        <f t="shared" si="14"/>
        <v/>
      </c>
      <c r="CM12" s="479" t="str">
        <f t="shared" si="15"/>
        <v/>
      </c>
      <c r="CN12" s="479" t="str">
        <f t="shared" si="16"/>
        <v/>
      </c>
      <c r="CO12" s="479" t="str">
        <f t="shared" si="17"/>
        <v/>
      </c>
      <c r="CP12" s="479" t="str">
        <f t="shared" si="18"/>
        <v/>
      </c>
      <c r="CQ12" s="479" t="str">
        <f t="shared" si="19"/>
        <v/>
      </c>
      <c r="CR12" s="479" t="str">
        <f t="shared" si="20"/>
        <v/>
      </c>
      <c r="CS12" s="479" t="str">
        <f t="shared" si="21"/>
        <v/>
      </c>
      <c r="CT12" s="479" t="str">
        <f t="shared" si="22"/>
        <v/>
      </c>
      <c r="CU12" s="479" t="str">
        <f t="shared" si="23"/>
        <v/>
      </c>
      <c r="CV12" s="479" t="str">
        <f t="shared" si="24"/>
        <v/>
      </c>
      <c r="CW12" s="479" t="str">
        <f t="shared" si="25"/>
        <v/>
      </c>
      <c r="CX12" s="479" t="str">
        <f t="shared" si="26"/>
        <v/>
      </c>
      <c r="CY12" s="479" t="str">
        <f t="shared" si="27"/>
        <v/>
      </c>
      <c r="CZ12" s="479" t="str">
        <f t="shared" si="28"/>
        <v/>
      </c>
      <c r="DA12" s="479" t="str">
        <f t="shared" si="29"/>
        <v/>
      </c>
      <c r="DB12" s="479" t="str">
        <f t="shared" si="30"/>
        <v/>
      </c>
      <c r="DC12" s="479" t="str">
        <f t="shared" si="31"/>
        <v/>
      </c>
      <c r="DD12" s="479" t="str">
        <f t="shared" si="32"/>
        <v/>
      </c>
      <c r="DE12" s="479" t="str">
        <f t="shared" si="33"/>
        <v/>
      </c>
      <c r="DF12" s="479" t="str">
        <f t="shared" si="34"/>
        <v/>
      </c>
      <c r="DG12" s="479" t="str">
        <f t="shared" si="35"/>
        <v/>
      </c>
      <c r="DH12" s="479" t="str">
        <f t="shared" si="36"/>
        <v/>
      </c>
      <c r="DI12" s="479" t="str">
        <f t="shared" si="37"/>
        <v/>
      </c>
      <c r="DJ12" s="479" t="str">
        <f t="shared" si="38"/>
        <v/>
      </c>
      <c r="DK12" s="479" t="str">
        <f t="shared" si="39"/>
        <v/>
      </c>
      <c r="DL12" s="479" t="str">
        <f t="shared" si="40"/>
        <v/>
      </c>
      <c r="DM12" s="479" t="str">
        <f t="shared" si="41"/>
        <v/>
      </c>
      <c r="DN12" s="479" t="str">
        <f t="shared" si="42"/>
        <v/>
      </c>
      <c r="DO12" s="479" t="str">
        <f t="shared" si="43"/>
        <v/>
      </c>
      <c r="DP12" s="479" t="str">
        <f t="shared" si="44"/>
        <v/>
      </c>
      <c r="DQ12" s="479" t="str">
        <f t="shared" si="45"/>
        <v/>
      </c>
      <c r="DR12" s="479" t="str">
        <f t="shared" si="46"/>
        <v/>
      </c>
      <c r="DS12" s="479" t="str">
        <f t="shared" si="47"/>
        <v/>
      </c>
      <c r="DT12" s="479" t="str">
        <f t="shared" si="48"/>
        <v/>
      </c>
      <c r="DU12" s="479" t="str">
        <f t="shared" si="49"/>
        <v/>
      </c>
    </row>
    <row r="13" spans="1:129" ht="15.75" customHeight="1">
      <c r="B13" s="102">
        <v>9</v>
      </c>
      <c r="C13" s="141" t="s">
        <v>1226</v>
      </c>
      <c r="D13" s="142" t="s">
        <v>1212</v>
      </c>
      <c r="E13" s="143" t="s">
        <v>1227</v>
      </c>
      <c r="F13" s="143" t="s">
        <v>1212</v>
      </c>
      <c r="G13" s="143" t="s">
        <v>1212</v>
      </c>
      <c r="H13" s="143" t="s">
        <v>1212</v>
      </c>
      <c r="I13" s="143" t="s">
        <v>1212</v>
      </c>
      <c r="J13" s="143" t="s">
        <v>1212</v>
      </c>
      <c r="K13" s="143" t="s">
        <v>1227</v>
      </c>
      <c r="L13" s="143" t="s">
        <v>1212</v>
      </c>
      <c r="M13" s="143" t="s">
        <v>1212</v>
      </c>
      <c r="N13" s="143" t="s">
        <v>1212</v>
      </c>
      <c r="O13" s="336" t="s">
        <v>1212</v>
      </c>
      <c r="P13" s="142" t="s">
        <v>1212</v>
      </c>
      <c r="Q13" s="143" t="s">
        <v>1212</v>
      </c>
      <c r="R13" s="143" t="s">
        <v>1212</v>
      </c>
      <c r="S13" s="143" t="s">
        <v>1213</v>
      </c>
      <c r="T13" s="143" t="s">
        <v>1213</v>
      </c>
      <c r="U13" s="143" t="s">
        <v>1212</v>
      </c>
      <c r="V13" s="143" t="s">
        <v>1212</v>
      </c>
      <c r="W13" s="143" t="s">
        <v>1212</v>
      </c>
      <c r="X13" s="143" t="s">
        <v>1212</v>
      </c>
      <c r="Y13" s="143" t="s">
        <v>1212</v>
      </c>
      <c r="Z13" s="143" t="s">
        <v>1227</v>
      </c>
      <c r="AA13" s="337" t="s">
        <v>1212</v>
      </c>
      <c r="AB13" s="144" t="s">
        <v>1227</v>
      </c>
      <c r="AC13" s="143" t="s">
        <v>1212</v>
      </c>
      <c r="AD13" s="143" t="s">
        <v>1212</v>
      </c>
      <c r="AE13" s="143" t="s">
        <v>1212</v>
      </c>
      <c r="AF13" s="143" t="s">
        <v>1212</v>
      </c>
      <c r="AG13" s="143" t="s">
        <v>1228</v>
      </c>
      <c r="AH13" s="143" t="s">
        <v>1212</v>
      </c>
      <c r="AI13" s="143" t="s">
        <v>1213</v>
      </c>
      <c r="AJ13" s="143" t="s">
        <v>1212</v>
      </c>
      <c r="AK13" s="143" t="s">
        <v>1213</v>
      </c>
      <c r="AL13" s="143" t="s">
        <v>1212</v>
      </c>
      <c r="AM13" s="336" t="s">
        <v>1212</v>
      </c>
      <c r="AN13" s="142" t="s">
        <v>1227</v>
      </c>
      <c r="AO13" s="143" t="s">
        <v>1212</v>
      </c>
      <c r="AP13" s="143" t="s">
        <v>1213</v>
      </c>
      <c r="AQ13" s="143" t="s">
        <v>1212</v>
      </c>
      <c r="AR13" s="143" t="s">
        <v>1213</v>
      </c>
      <c r="AS13" s="143" t="s">
        <v>1227</v>
      </c>
      <c r="AT13" s="143" t="s">
        <v>1230</v>
      </c>
      <c r="AU13" s="143" t="s">
        <v>1212</v>
      </c>
      <c r="AV13" s="143" t="s">
        <v>1212</v>
      </c>
      <c r="AW13" s="143" t="s">
        <v>1212</v>
      </c>
      <c r="AX13" s="143" t="s">
        <v>1212</v>
      </c>
      <c r="AY13" s="338" t="s">
        <v>1212</v>
      </c>
      <c r="BS13" s="105">
        <v>13</v>
      </c>
      <c r="BV13" s="478" t="str">
        <f>内線情報!$BO13</f>
        <v>grey</v>
      </c>
      <c r="BW13" s="478" t="str">
        <f>内線情報!$BP13</f>
        <v/>
      </c>
      <c r="BX13" s="1007"/>
      <c r="BY13" s="479" t="str">
        <f t="shared" si="1"/>
        <v/>
      </c>
      <c r="BZ13" s="479" t="str">
        <f t="shared" si="2"/>
        <v/>
      </c>
      <c r="CA13" s="479" t="str">
        <f t="shared" si="3"/>
        <v/>
      </c>
      <c r="CB13" s="479" t="str">
        <f t="shared" si="4"/>
        <v/>
      </c>
      <c r="CC13" s="479" t="str">
        <f t="shared" si="5"/>
        <v/>
      </c>
      <c r="CD13" s="479" t="str">
        <f t="shared" si="6"/>
        <v/>
      </c>
      <c r="CE13" s="479" t="str">
        <f t="shared" si="7"/>
        <v/>
      </c>
      <c r="CF13" s="479" t="str">
        <f t="shared" si="8"/>
        <v/>
      </c>
      <c r="CG13" s="479" t="str">
        <f t="shared" si="9"/>
        <v/>
      </c>
      <c r="CH13" s="479" t="str">
        <f t="shared" si="10"/>
        <v/>
      </c>
      <c r="CI13" s="479" t="str">
        <f t="shared" si="11"/>
        <v/>
      </c>
      <c r="CJ13" s="479" t="str">
        <f t="shared" si="12"/>
        <v/>
      </c>
      <c r="CK13" s="479" t="str">
        <f t="shared" si="13"/>
        <v/>
      </c>
      <c r="CL13" s="479" t="str">
        <f t="shared" si="14"/>
        <v/>
      </c>
      <c r="CM13" s="479" t="str">
        <f t="shared" si="15"/>
        <v/>
      </c>
      <c r="CN13" s="479" t="str">
        <f t="shared" si="16"/>
        <v/>
      </c>
      <c r="CO13" s="479" t="str">
        <f t="shared" si="17"/>
        <v/>
      </c>
      <c r="CP13" s="479" t="str">
        <f t="shared" si="18"/>
        <v/>
      </c>
      <c r="CQ13" s="479" t="str">
        <f t="shared" si="19"/>
        <v/>
      </c>
      <c r="CR13" s="479" t="str">
        <f t="shared" si="20"/>
        <v/>
      </c>
      <c r="CS13" s="479" t="str">
        <f t="shared" si="21"/>
        <v/>
      </c>
      <c r="CT13" s="479" t="str">
        <f t="shared" si="22"/>
        <v/>
      </c>
      <c r="CU13" s="479" t="str">
        <f t="shared" si="23"/>
        <v/>
      </c>
      <c r="CV13" s="479" t="str">
        <f t="shared" si="24"/>
        <v/>
      </c>
      <c r="CW13" s="479" t="str">
        <f t="shared" si="25"/>
        <v/>
      </c>
      <c r="CX13" s="479" t="str">
        <f t="shared" si="26"/>
        <v/>
      </c>
      <c r="CY13" s="479" t="str">
        <f t="shared" si="27"/>
        <v/>
      </c>
      <c r="CZ13" s="479" t="str">
        <f t="shared" si="28"/>
        <v/>
      </c>
      <c r="DA13" s="479" t="str">
        <f t="shared" si="29"/>
        <v/>
      </c>
      <c r="DB13" s="479" t="str">
        <f t="shared" si="30"/>
        <v/>
      </c>
      <c r="DC13" s="479" t="str">
        <f t="shared" si="31"/>
        <v/>
      </c>
      <c r="DD13" s="479" t="str">
        <f t="shared" si="32"/>
        <v/>
      </c>
      <c r="DE13" s="479" t="str">
        <f t="shared" si="33"/>
        <v/>
      </c>
      <c r="DF13" s="479" t="str">
        <f t="shared" si="34"/>
        <v/>
      </c>
      <c r="DG13" s="479" t="str">
        <f t="shared" si="35"/>
        <v/>
      </c>
      <c r="DH13" s="479" t="str">
        <f t="shared" si="36"/>
        <v/>
      </c>
      <c r="DI13" s="479" t="str">
        <f t="shared" si="37"/>
        <v/>
      </c>
      <c r="DJ13" s="479" t="str">
        <f t="shared" si="38"/>
        <v/>
      </c>
      <c r="DK13" s="479" t="str">
        <f t="shared" si="39"/>
        <v/>
      </c>
      <c r="DL13" s="479" t="str">
        <f t="shared" si="40"/>
        <v/>
      </c>
      <c r="DM13" s="479" t="str">
        <f t="shared" si="41"/>
        <v/>
      </c>
      <c r="DN13" s="479" t="str">
        <f t="shared" si="42"/>
        <v/>
      </c>
      <c r="DO13" s="479" t="str">
        <f t="shared" si="43"/>
        <v/>
      </c>
      <c r="DP13" s="479" t="str">
        <f t="shared" si="44"/>
        <v/>
      </c>
      <c r="DQ13" s="479" t="str">
        <f t="shared" si="45"/>
        <v/>
      </c>
      <c r="DR13" s="479" t="str">
        <f t="shared" si="46"/>
        <v/>
      </c>
      <c r="DS13" s="479" t="str">
        <f t="shared" si="47"/>
        <v/>
      </c>
      <c r="DT13" s="479" t="str">
        <f t="shared" si="48"/>
        <v/>
      </c>
      <c r="DU13" s="479" t="str">
        <f t="shared" si="49"/>
        <v/>
      </c>
    </row>
    <row r="14" spans="1:129" ht="15.75" customHeight="1">
      <c r="B14" s="102">
        <v>10</v>
      </c>
      <c r="C14" s="141" t="s">
        <v>1226</v>
      </c>
      <c r="D14" s="142" t="s">
        <v>1212</v>
      </c>
      <c r="E14" s="143" t="s">
        <v>1227</v>
      </c>
      <c r="F14" s="143" t="s">
        <v>1212</v>
      </c>
      <c r="G14" s="143" t="s">
        <v>1212</v>
      </c>
      <c r="H14" s="143" t="s">
        <v>1212</v>
      </c>
      <c r="I14" s="143" t="s">
        <v>1212</v>
      </c>
      <c r="J14" s="143" t="s">
        <v>1212</v>
      </c>
      <c r="K14" s="143" t="s">
        <v>1227</v>
      </c>
      <c r="L14" s="143" t="s">
        <v>1212</v>
      </c>
      <c r="M14" s="143" t="s">
        <v>1212</v>
      </c>
      <c r="N14" s="143" t="s">
        <v>1212</v>
      </c>
      <c r="O14" s="336" t="s">
        <v>1212</v>
      </c>
      <c r="P14" s="142" t="s">
        <v>1212</v>
      </c>
      <c r="Q14" s="143" t="s">
        <v>1212</v>
      </c>
      <c r="R14" s="143" t="s">
        <v>1212</v>
      </c>
      <c r="S14" s="143" t="s">
        <v>1213</v>
      </c>
      <c r="T14" s="143" t="s">
        <v>1213</v>
      </c>
      <c r="U14" s="143" t="s">
        <v>1212</v>
      </c>
      <c r="V14" s="143" t="s">
        <v>1212</v>
      </c>
      <c r="W14" s="143" t="s">
        <v>1212</v>
      </c>
      <c r="X14" s="143" t="s">
        <v>1212</v>
      </c>
      <c r="Y14" s="143" t="s">
        <v>1212</v>
      </c>
      <c r="Z14" s="143" t="s">
        <v>1227</v>
      </c>
      <c r="AA14" s="337" t="s">
        <v>1212</v>
      </c>
      <c r="AB14" s="144" t="s">
        <v>1212</v>
      </c>
      <c r="AC14" s="143" t="s">
        <v>1212</v>
      </c>
      <c r="AD14" s="143" t="s">
        <v>1212</v>
      </c>
      <c r="AE14" s="143" t="s">
        <v>1212</v>
      </c>
      <c r="AF14" s="143" t="s">
        <v>1212</v>
      </c>
      <c r="AG14" s="143" t="s">
        <v>1228</v>
      </c>
      <c r="AH14" s="143" t="s">
        <v>1212</v>
      </c>
      <c r="AI14" s="143" t="s">
        <v>1213</v>
      </c>
      <c r="AJ14" s="143" t="s">
        <v>1212</v>
      </c>
      <c r="AK14" s="143" t="s">
        <v>1213</v>
      </c>
      <c r="AL14" s="143" t="s">
        <v>1212</v>
      </c>
      <c r="AM14" s="336" t="s">
        <v>1212</v>
      </c>
      <c r="AN14" s="142" t="s">
        <v>1227</v>
      </c>
      <c r="AO14" s="143" t="s">
        <v>1212</v>
      </c>
      <c r="AP14" s="143" t="s">
        <v>1213</v>
      </c>
      <c r="AQ14" s="143" t="s">
        <v>1212</v>
      </c>
      <c r="AR14" s="143" t="s">
        <v>1213</v>
      </c>
      <c r="AS14" s="143" t="s">
        <v>1227</v>
      </c>
      <c r="AT14" s="143" t="s">
        <v>1230</v>
      </c>
      <c r="AU14" s="143" t="s">
        <v>1212</v>
      </c>
      <c r="AV14" s="143" t="s">
        <v>1212</v>
      </c>
      <c r="AW14" s="143" t="s">
        <v>1212</v>
      </c>
      <c r="AX14" s="143" t="s">
        <v>1212</v>
      </c>
      <c r="AY14" s="338" t="s">
        <v>1227</v>
      </c>
      <c r="BS14" s="105">
        <v>14</v>
      </c>
      <c r="BV14" s="478" t="str">
        <f>内線情報!$BO14</f>
        <v>grey</v>
      </c>
      <c r="BW14" s="478" t="str">
        <f>内線情報!$BP14</f>
        <v/>
      </c>
      <c r="BX14" s="1007"/>
      <c r="BY14" s="479" t="str">
        <f t="shared" si="1"/>
        <v/>
      </c>
      <c r="BZ14" s="479" t="str">
        <f t="shared" si="2"/>
        <v/>
      </c>
      <c r="CA14" s="479" t="str">
        <f t="shared" si="3"/>
        <v/>
      </c>
      <c r="CB14" s="479" t="str">
        <f t="shared" si="4"/>
        <v/>
      </c>
      <c r="CC14" s="479" t="str">
        <f t="shared" si="5"/>
        <v/>
      </c>
      <c r="CD14" s="479" t="str">
        <f t="shared" si="6"/>
        <v/>
      </c>
      <c r="CE14" s="479" t="str">
        <f t="shared" si="7"/>
        <v/>
      </c>
      <c r="CF14" s="479" t="str">
        <f t="shared" si="8"/>
        <v/>
      </c>
      <c r="CG14" s="479" t="str">
        <f t="shared" si="9"/>
        <v/>
      </c>
      <c r="CH14" s="479" t="str">
        <f t="shared" si="10"/>
        <v/>
      </c>
      <c r="CI14" s="479" t="str">
        <f t="shared" si="11"/>
        <v/>
      </c>
      <c r="CJ14" s="479" t="str">
        <f t="shared" si="12"/>
        <v/>
      </c>
      <c r="CK14" s="479" t="str">
        <f t="shared" si="13"/>
        <v/>
      </c>
      <c r="CL14" s="479" t="str">
        <f t="shared" si="14"/>
        <v/>
      </c>
      <c r="CM14" s="479" t="str">
        <f t="shared" si="15"/>
        <v/>
      </c>
      <c r="CN14" s="479" t="str">
        <f t="shared" si="16"/>
        <v/>
      </c>
      <c r="CO14" s="479" t="str">
        <f t="shared" si="17"/>
        <v/>
      </c>
      <c r="CP14" s="479" t="str">
        <f t="shared" si="18"/>
        <v/>
      </c>
      <c r="CQ14" s="479" t="str">
        <f t="shared" si="19"/>
        <v/>
      </c>
      <c r="CR14" s="479" t="str">
        <f t="shared" si="20"/>
        <v/>
      </c>
      <c r="CS14" s="479" t="str">
        <f t="shared" si="21"/>
        <v/>
      </c>
      <c r="CT14" s="479" t="str">
        <f t="shared" si="22"/>
        <v/>
      </c>
      <c r="CU14" s="479" t="str">
        <f t="shared" si="23"/>
        <v/>
      </c>
      <c r="CV14" s="479" t="str">
        <f t="shared" si="24"/>
        <v/>
      </c>
      <c r="CW14" s="479" t="str">
        <f t="shared" si="25"/>
        <v/>
      </c>
      <c r="CX14" s="479" t="str">
        <f t="shared" si="26"/>
        <v/>
      </c>
      <c r="CY14" s="479" t="str">
        <f t="shared" si="27"/>
        <v/>
      </c>
      <c r="CZ14" s="479" t="str">
        <f t="shared" si="28"/>
        <v/>
      </c>
      <c r="DA14" s="479" t="str">
        <f t="shared" si="29"/>
        <v/>
      </c>
      <c r="DB14" s="479" t="str">
        <f t="shared" si="30"/>
        <v/>
      </c>
      <c r="DC14" s="479" t="str">
        <f t="shared" si="31"/>
        <v/>
      </c>
      <c r="DD14" s="479" t="str">
        <f t="shared" si="32"/>
        <v/>
      </c>
      <c r="DE14" s="479" t="str">
        <f t="shared" si="33"/>
        <v/>
      </c>
      <c r="DF14" s="479" t="str">
        <f t="shared" si="34"/>
        <v/>
      </c>
      <c r="DG14" s="479" t="str">
        <f t="shared" si="35"/>
        <v/>
      </c>
      <c r="DH14" s="479" t="str">
        <f t="shared" si="36"/>
        <v/>
      </c>
      <c r="DI14" s="479" t="str">
        <f t="shared" si="37"/>
        <v/>
      </c>
      <c r="DJ14" s="479" t="str">
        <f t="shared" si="38"/>
        <v/>
      </c>
      <c r="DK14" s="479" t="str">
        <f t="shared" si="39"/>
        <v/>
      </c>
      <c r="DL14" s="479" t="str">
        <f t="shared" si="40"/>
        <v/>
      </c>
      <c r="DM14" s="479" t="str">
        <f t="shared" si="41"/>
        <v/>
      </c>
      <c r="DN14" s="479" t="str">
        <f t="shared" si="42"/>
        <v/>
      </c>
      <c r="DO14" s="479" t="str">
        <f t="shared" si="43"/>
        <v/>
      </c>
      <c r="DP14" s="479" t="str">
        <f t="shared" si="44"/>
        <v/>
      </c>
      <c r="DQ14" s="479" t="str">
        <f t="shared" si="45"/>
        <v/>
      </c>
      <c r="DR14" s="479" t="str">
        <f t="shared" si="46"/>
        <v/>
      </c>
      <c r="DS14" s="479" t="str">
        <f t="shared" si="47"/>
        <v/>
      </c>
      <c r="DT14" s="479" t="str">
        <f t="shared" si="48"/>
        <v/>
      </c>
      <c r="DU14" s="479" t="str">
        <f t="shared" si="49"/>
        <v/>
      </c>
    </row>
    <row r="15" spans="1:129" ht="15.75" customHeight="1">
      <c r="B15" s="102">
        <v>11</v>
      </c>
      <c r="C15" s="141" t="s">
        <v>1226</v>
      </c>
      <c r="D15" s="142" t="s">
        <v>1212</v>
      </c>
      <c r="E15" s="143" t="s">
        <v>1227</v>
      </c>
      <c r="F15" s="143" t="s">
        <v>1212</v>
      </c>
      <c r="G15" s="143" t="s">
        <v>1212</v>
      </c>
      <c r="H15" s="143" t="s">
        <v>1212</v>
      </c>
      <c r="I15" s="143" t="s">
        <v>1212</v>
      </c>
      <c r="J15" s="143" t="s">
        <v>1212</v>
      </c>
      <c r="K15" s="143" t="s">
        <v>1227</v>
      </c>
      <c r="L15" s="143" t="s">
        <v>1212</v>
      </c>
      <c r="M15" s="143" t="s">
        <v>1212</v>
      </c>
      <c r="N15" s="143" t="s">
        <v>1212</v>
      </c>
      <c r="O15" s="336" t="s">
        <v>643</v>
      </c>
      <c r="P15" s="142" t="s">
        <v>1212</v>
      </c>
      <c r="Q15" s="143" t="s">
        <v>1212</v>
      </c>
      <c r="R15" s="143" t="s">
        <v>1212</v>
      </c>
      <c r="S15" s="143" t="s">
        <v>1213</v>
      </c>
      <c r="T15" s="143" t="s">
        <v>1213</v>
      </c>
      <c r="U15" s="143" t="s">
        <v>1212</v>
      </c>
      <c r="V15" s="143" t="s">
        <v>1212</v>
      </c>
      <c r="W15" s="143" t="s">
        <v>1212</v>
      </c>
      <c r="X15" s="143" t="s">
        <v>1212</v>
      </c>
      <c r="Y15" s="143" t="s">
        <v>1212</v>
      </c>
      <c r="Z15" s="143" t="s">
        <v>1227</v>
      </c>
      <c r="AA15" s="337" t="s">
        <v>1212</v>
      </c>
      <c r="AB15" s="144" t="s">
        <v>1212</v>
      </c>
      <c r="AC15" s="143" t="s">
        <v>1212</v>
      </c>
      <c r="AD15" s="143" t="s">
        <v>1212</v>
      </c>
      <c r="AE15" s="143" t="s">
        <v>1212</v>
      </c>
      <c r="AF15" s="143" t="s">
        <v>1212</v>
      </c>
      <c r="AG15" s="143" t="s">
        <v>1228</v>
      </c>
      <c r="AH15" s="143" t="s">
        <v>1212</v>
      </c>
      <c r="AI15" s="143" t="s">
        <v>1213</v>
      </c>
      <c r="AJ15" s="143" t="s">
        <v>1212</v>
      </c>
      <c r="AK15" s="143" t="s">
        <v>1213</v>
      </c>
      <c r="AL15" s="143" t="s">
        <v>1212</v>
      </c>
      <c r="AM15" s="336" t="s">
        <v>1212</v>
      </c>
      <c r="AN15" s="142" t="s">
        <v>1227</v>
      </c>
      <c r="AO15" s="143" t="s">
        <v>1212</v>
      </c>
      <c r="AP15" s="143" t="s">
        <v>1213</v>
      </c>
      <c r="AQ15" s="143" t="s">
        <v>1212</v>
      </c>
      <c r="AR15" s="143" t="s">
        <v>1213</v>
      </c>
      <c r="AS15" s="143" t="s">
        <v>1227</v>
      </c>
      <c r="AT15" s="143" t="s">
        <v>1230</v>
      </c>
      <c r="AU15" s="143" t="s">
        <v>1212</v>
      </c>
      <c r="AV15" s="143" t="s">
        <v>1212</v>
      </c>
      <c r="AW15" s="143" t="s">
        <v>1212</v>
      </c>
      <c r="AX15" s="143" t="s">
        <v>1212</v>
      </c>
      <c r="AY15" s="338" t="s">
        <v>1212</v>
      </c>
      <c r="BS15" s="105">
        <v>15</v>
      </c>
      <c r="BV15" s="478" t="str">
        <f>内線情報!$BO15</f>
        <v>grey</v>
      </c>
      <c r="BW15" s="478" t="str">
        <f>内線情報!$BP15</f>
        <v/>
      </c>
      <c r="BX15" s="1007"/>
      <c r="BY15" s="479" t="str">
        <f t="shared" si="1"/>
        <v/>
      </c>
      <c r="BZ15" s="479" t="str">
        <f t="shared" si="2"/>
        <v/>
      </c>
      <c r="CA15" s="479" t="str">
        <f t="shared" si="3"/>
        <v/>
      </c>
      <c r="CB15" s="479" t="str">
        <f t="shared" si="4"/>
        <v/>
      </c>
      <c r="CC15" s="479" t="str">
        <f t="shared" si="5"/>
        <v/>
      </c>
      <c r="CD15" s="479" t="str">
        <f t="shared" si="6"/>
        <v/>
      </c>
      <c r="CE15" s="479" t="str">
        <f t="shared" si="7"/>
        <v/>
      </c>
      <c r="CF15" s="479" t="str">
        <f t="shared" si="8"/>
        <v/>
      </c>
      <c r="CG15" s="479" t="str">
        <f t="shared" si="9"/>
        <v/>
      </c>
      <c r="CH15" s="479" t="str">
        <f t="shared" si="10"/>
        <v/>
      </c>
      <c r="CI15" s="479" t="str">
        <f t="shared" si="11"/>
        <v/>
      </c>
      <c r="CJ15" s="479" t="str">
        <f t="shared" si="12"/>
        <v/>
      </c>
      <c r="CK15" s="479" t="str">
        <f t="shared" si="13"/>
        <v/>
      </c>
      <c r="CL15" s="479" t="str">
        <f t="shared" si="14"/>
        <v/>
      </c>
      <c r="CM15" s="479" t="str">
        <f t="shared" si="15"/>
        <v/>
      </c>
      <c r="CN15" s="479" t="str">
        <f t="shared" si="16"/>
        <v/>
      </c>
      <c r="CO15" s="479" t="str">
        <f t="shared" si="17"/>
        <v/>
      </c>
      <c r="CP15" s="479" t="str">
        <f t="shared" si="18"/>
        <v/>
      </c>
      <c r="CQ15" s="479" t="str">
        <f t="shared" si="19"/>
        <v/>
      </c>
      <c r="CR15" s="479" t="str">
        <f t="shared" si="20"/>
        <v/>
      </c>
      <c r="CS15" s="479" t="str">
        <f t="shared" si="21"/>
        <v/>
      </c>
      <c r="CT15" s="479" t="str">
        <f t="shared" si="22"/>
        <v/>
      </c>
      <c r="CU15" s="479" t="str">
        <f t="shared" si="23"/>
        <v/>
      </c>
      <c r="CV15" s="479" t="str">
        <f t="shared" si="24"/>
        <v/>
      </c>
      <c r="CW15" s="479" t="str">
        <f t="shared" si="25"/>
        <v/>
      </c>
      <c r="CX15" s="479" t="str">
        <f t="shared" si="26"/>
        <v/>
      </c>
      <c r="CY15" s="479" t="str">
        <f t="shared" si="27"/>
        <v/>
      </c>
      <c r="CZ15" s="479" t="str">
        <f t="shared" si="28"/>
        <v/>
      </c>
      <c r="DA15" s="479" t="str">
        <f t="shared" si="29"/>
        <v/>
      </c>
      <c r="DB15" s="479" t="str">
        <f t="shared" si="30"/>
        <v/>
      </c>
      <c r="DC15" s="479" t="str">
        <f t="shared" si="31"/>
        <v/>
      </c>
      <c r="DD15" s="479" t="str">
        <f t="shared" si="32"/>
        <v/>
      </c>
      <c r="DE15" s="479" t="str">
        <f t="shared" si="33"/>
        <v/>
      </c>
      <c r="DF15" s="479" t="str">
        <f t="shared" si="34"/>
        <v/>
      </c>
      <c r="DG15" s="479" t="str">
        <f t="shared" si="35"/>
        <v/>
      </c>
      <c r="DH15" s="479" t="str">
        <f t="shared" si="36"/>
        <v/>
      </c>
      <c r="DI15" s="479" t="str">
        <f t="shared" si="37"/>
        <v/>
      </c>
      <c r="DJ15" s="479" t="str">
        <f t="shared" si="38"/>
        <v/>
      </c>
      <c r="DK15" s="479" t="str">
        <f t="shared" si="39"/>
        <v/>
      </c>
      <c r="DL15" s="479" t="str">
        <f t="shared" si="40"/>
        <v/>
      </c>
      <c r="DM15" s="479" t="str">
        <f t="shared" si="41"/>
        <v/>
      </c>
      <c r="DN15" s="479" t="str">
        <f t="shared" si="42"/>
        <v/>
      </c>
      <c r="DO15" s="479" t="str">
        <f t="shared" si="43"/>
        <v/>
      </c>
      <c r="DP15" s="479" t="str">
        <f t="shared" si="44"/>
        <v/>
      </c>
      <c r="DQ15" s="479" t="str">
        <f t="shared" si="45"/>
        <v/>
      </c>
      <c r="DR15" s="479" t="str">
        <f t="shared" si="46"/>
        <v/>
      </c>
      <c r="DS15" s="479" t="str">
        <f t="shared" si="47"/>
        <v/>
      </c>
      <c r="DT15" s="479" t="str">
        <f t="shared" si="48"/>
        <v/>
      </c>
      <c r="DU15" s="479" t="str">
        <f t="shared" si="49"/>
        <v/>
      </c>
    </row>
    <row r="16" spans="1:129" ht="15.75" customHeight="1">
      <c r="B16" s="102">
        <v>12</v>
      </c>
      <c r="C16" s="141" t="s">
        <v>1226</v>
      </c>
      <c r="D16" s="142" t="s">
        <v>1212</v>
      </c>
      <c r="E16" s="143" t="s">
        <v>1227</v>
      </c>
      <c r="F16" s="143" t="s">
        <v>1212</v>
      </c>
      <c r="G16" s="143" t="s">
        <v>1212</v>
      </c>
      <c r="H16" s="143" t="s">
        <v>1212</v>
      </c>
      <c r="I16" s="143" t="s">
        <v>1212</v>
      </c>
      <c r="J16" s="143" t="s">
        <v>1212</v>
      </c>
      <c r="K16" s="143" t="s">
        <v>1227</v>
      </c>
      <c r="L16" s="143" t="s">
        <v>1212</v>
      </c>
      <c r="M16" s="143" t="s">
        <v>1212</v>
      </c>
      <c r="N16" s="143" t="s">
        <v>1212</v>
      </c>
      <c r="O16" s="336" t="s">
        <v>1212</v>
      </c>
      <c r="P16" s="142" t="s">
        <v>1213</v>
      </c>
      <c r="Q16" s="143" t="s">
        <v>1212</v>
      </c>
      <c r="R16" s="143" t="s">
        <v>1212</v>
      </c>
      <c r="S16" s="143" t="s">
        <v>1213</v>
      </c>
      <c r="T16" s="143" t="s">
        <v>1213</v>
      </c>
      <c r="U16" s="143" t="s">
        <v>1212</v>
      </c>
      <c r="V16" s="143" t="s">
        <v>1212</v>
      </c>
      <c r="W16" s="143" t="s">
        <v>1212</v>
      </c>
      <c r="X16" s="143" t="s">
        <v>1212</v>
      </c>
      <c r="Y16" s="143" t="s">
        <v>1212</v>
      </c>
      <c r="Z16" s="143" t="s">
        <v>1227</v>
      </c>
      <c r="AA16" s="337" t="s">
        <v>1213</v>
      </c>
      <c r="AB16" s="144" t="s">
        <v>1227</v>
      </c>
      <c r="AC16" s="143" t="s">
        <v>1212</v>
      </c>
      <c r="AD16" s="143" t="s">
        <v>1212</v>
      </c>
      <c r="AE16" s="143" t="s">
        <v>1212</v>
      </c>
      <c r="AF16" s="143" t="s">
        <v>1212</v>
      </c>
      <c r="AG16" s="143" t="s">
        <v>1228</v>
      </c>
      <c r="AH16" s="143" t="s">
        <v>1212</v>
      </c>
      <c r="AI16" s="143" t="s">
        <v>1213</v>
      </c>
      <c r="AJ16" s="143" t="s">
        <v>1212</v>
      </c>
      <c r="AK16" s="143" t="s">
        <v>1213</v>
      </c>
      <c r="AL16" s="143" t="s">
        <v>1212</v>
      </c>
      <c r="AM16" s="336" t="s">
        <v>1212</v>
      </c>
      <c r="AN16" s="142" t="s">
        <v>1227</v>
      </c>
      <c r="AO16" s="143" t="s">
        <v>1212</v>
      </c>
      <c r="AP16" s="143" t="s">
        <v>1213</v>
      </c>
      <c r="AQ16" s="143" t="s">
        <v>1212</v>
      </c>
      <c r="AR16" s="143" t="s">
        <v>1213</v>
      </c>
      <c r="AS16" s="143" t="s">
        <v>1227</v>
      </c>
      <c r="AT16" s="143" t="s">
        <v>1230</v>
      </c>
      <c r="AU16" s="143" t="s">
        <v>1212</v>
      </c>
      <c r="AV16" s="143" t="s">
        <v>1212</v>
      </c>
      <c r="AW16" s="143" t="s">
        <v>1212</v>
      </c>
      <c r="AX16" s="143" t="s">
        <v>1212</v>
      </c>
      <c r="AY16" s="338" t="s">
        <v>1212</v>
      </c>
      <c r="BS16" s="105">
        <v>16</v>
      </c>
      <c r="BV16" s="478" t="str">
        <f>内線情報!$BO16</f>
        <v>grey</v>
      </c>
      <c r="BW16" s="478" t="str">
        <f>内線情報!$BP16</f>
        <v/>
      </c>
      <c r="BX16" s="1007"/>
      <c r="BY16" s="479" t="str">
        <f t="shared" si="1"/>
        <v/>
      </c>
      <c r="BZ16" s="479" t="str">
        <f t="shared" si="2"/>
        <v/>
      </c>
      <c r="CA16" s="479" t="str">
        <f t="shared" si="3"/>
        <v/>
      </c>
      <c r="CB16" s="479" t="str">
        <f t="shared" si="4"/>
        <v/>
      </c>
      <c r="CC16" s="479" t="str">
        <f t="shared" si="5"/>
        <v/>
      </c>
      <c r="CD16" s="479" t="str">
        <f t="shared" si="6"/>
        <v/>
      </c>
      <c r="CE16" s="479" t="str">
        <f t="shared" si="7"/>
        <v/>
      </c>
      <c r="CF16" s="479" t="str">
        <f t="shared" si="8"/>
        <v/>
      </c>
      <c r="CG16" s="479" t="str">
        <f t="shared" si="9"/>
        <v/>
      </c>
      <c r="CH16" s="479" t="str">
        <f t="shared" si="10"/>
        <v/>
      </c>
      <c r="CI16" s="479" t="str">
        <f t="shared" si="11"/>
        <v/>
      </c>
      <c r="CJ16" s="479" t="str">
        <f t="shared" si="12"/>
        <v/>
      </c>
      <c r="CK16" s="479" t="str">
        <f t="shared" si="13"/>
        <v/>
      </c>
      <c r="CL16" s="479" t="str">
        <f t="shared" si="14"/>
        <v/>
      </c>
      <c r="CM16" s="479" t="str">
        <f t="shared" si="15"/>
        <v/>
      </c>
      <c r="CN16" s="479" t="str">
        <f t="shared" si="16"/>
        <v/>
      </c>
      <c r="CO16" s="479" t="str">
        <f t="shared" si="17"/>
        <v/>
      </c>
      <c r="CP16" s="479" t="str">
        <f t="shared" si="18"/>
        <v/>
      </c>
      <c r="CQ16" s="479" t="str">
        <f t="shared" si="19"/>
        <v/>
      </c>
      <c r="CR16" s="479" t="str">
        <f t="shared" si="20"/>
        <v/>
      </c>
      <c r="CS16" s="479" t="str">
        <f t="shared" si="21"/>
        <v/>
      </c>
      <c r="CT16" s="479" t="str">
        <f t="shared" si="22"/>
        <v/>
      </c>
      <c r="CU16" s="479" t="str">
        <f t="shared" si="23"/>
        <v/>
      </c>
      <c r="CV16" s="479" t="str">
        <f t="shared" si="24"/>
        <v/>
      </c>
      <c r="CW16" s="479" t="str">
        <f t="shared" si="25"/>
        <v/>
      </c>
      <c r="CX16" s="479" t="str">
        <f t="shared" si="26"/>
        <v/>
      </c>
      <c r="CY16" s="479" t="str">
        <f t="shared" si="27"/>
        <v/>
      </c>
      <c r="CZ16" s="479" t="str">
        <f t="shared" si="28"/>
        <v/>
      </c>
      <c r="DA16" s="479" t="str">
        <f t="shared" si="29"/>
        <v/>
      </c>
      <c r="DB16" s="479" t="str">
        <f t="shared" si="30"/>
        <v/>
      </c>
      <c r="DC16" s="479" t="str">
        <f t="shared" si="31"/>
        <v/>
      </c>
      <c r="DD16" s="479" t="str">
        <f t="shared" si="32"/>
        <v/>
      </c>
      <c r="DE16" s="479" t="str">
        <f t="shared" si="33"/>
        <v/>
      </c>
      <c r="DF16" s="479" t="str">
        <f t="shared" si="34"/>
        <v/>
      </c>
      <c r="DG16" s="479" t="str">
        <f t="shared" si="35"/>
        <v/>
      </c>
      <c r="DH16" s="479" t="str">
        <f t="shared" si="36"/>
        <v/>
      </c>
      <c r="DI16" s="479" t="str">
        <f t="shared" si="37"/>
        <v/>
      </c>
      <c r="DJ16" s="479" t="str">
        <f t="shared" si="38"/>
        <v/>
      </c>
      <c r="DK16" s="479" t="str">
        <f t="shared" si="39"/>
        <v/>
      </c>
      <c r="DL16" s="479" t="str">
        <f t="shared" si="40"/>
        <v/>
      </c>
      <c r="DM16" s="479" t="str">
        <f t="shared" si="41"/>
        <v/>
      </c>
      <c r="DN16" s="479" t="str">
        <f t="shared" si="42"/>
        <v/>
      </c>
      <c r="DO16" s="479" t="str">
        <f t="shared" si="43"/>
        <v/>
      </c>
      <c r="DP16" s="479" t="str">
        <f t="shared" si="44"/>
        <v/>
      </c>
      <c r="DQ16" s="479" t="str">
        <f t="shared" si="45"/>
        <v/>
      </c>
      <c r="DR16" s="479" t="str">
        <f t="shared" si="46"/>
        <v/>
      </c>
      <c r="DS16" s="479" t="str">
        <f t="shared" si="47"/>
        <v/>
      </c>
      <c r="DT16" s="479" t="str">
        <f t="shared" si="48"/>
        <v/>
      </c>
      <c r="DU16" s="479" t="str">
        <f t="shared" si="49"/>
        <v/>
      </c>
    </row>
    <row r="17" spans="2:125" ht="15.75" customHeight="1">
      <c r="B17" s="102">
        <v>13</v>
      </c>
      <c r="C17" s="141" t="s">
        <v>1226</v>
      </c>
      <c r="D17" s="142" t="s">
        <v>1227</v>
      </c>
      <c r="E17" s="143" t="s">
        <v>1227</v>
      </c>
      <c r="F17" s="143" t="s">
        <v>1212</v>
      </c>
      <c r="G17" s="143" t="s">
        <v>1212</v>
      </c>
      <c r="H17" s="143" t="s">
        <v>1212</v>
      </c>
      <c r="I17" s="143" t="s">
        <v>1212</v>
      </c>
      <c r="J17" s="143" t="s">
        <v>1212</v>
      </c>
      <c r="K17" s="143" t="s">
        <v>1227</v>
      </c>
      <c r="L17" s="143" t="s">
        <v>1212</v>
      </c>
      <c r="M17" s="143" t="s">
        <v>1212</v>
      </c>
      <c r="N17" s="143" t="s">
        <v>1212</v>
      </c>
      <c r="O17" s="336" t="s">
        <v>1212</v>
      </c>
      <c r="P17" s="142" t="s">
        <v>1212</v>
      </c>
      <c r="Q17" s="143" t="s">
        <v>1212</v>
      </c>
      <c r="R17" s="143" t="s">
        <v>1212</v>
      </c>
      <c r="S17" s="143" t="s">
        <v>1213</v>
      </c>
      <c r="T17" s="143" t="s">
        <v>1213</v>
      </c>
      <c r="U17" s="143" t="s">
        <v>1212</v>
      </c>
      <c r="V17" s="143" t="s">
        <v>1212</v>
      </c>
      <c r="W17" s="143" t="s">
        <v>1212</v>
      </c>
      <c r="X17" s="143" t="s">
        <v>1212</v>
      </c>
      <c r="Y17" s="143" t="s">
        <v>1212</v>
      </c>
      <c r="Z17" s="143" t="s">
        <v>1227</v>
      </c>
      <c r="AA17" s="337" t="s">
        <v>1212</v>
      </c>
      <c r="AB17" s="144" t="s">
        <v>643</v>
      </c>
      <c r="AC17" s="143" t="s">
        <v>1212</v>
      </c>
      <c r="AD17" s="143" t="s">
        <v>1212</v>
      </c>
      <c r="AE17" s="143" t="s">
        <v>1212</v>
      </c>
      <c r="AF17" s="143" t="s">
        <v>1212</v>
      </c>
      <c r="AG17" s="143" t="s">
        <v>1228</v>
      </c>
      <c r="AH17" s="143" t="s">
        <v>1212</v>
      </c>
      <c r="AI17" s="143" t="s">
        <v>1213</v>
      </c>
      <c r="AJ17" s="143" t="s">
        <v>1212</v>
      </c>
      <c r="AK17" s="143" t="s">
        <v>1213</v>
      </c>
      <c r="AL17" s="143" t="s">
        <v>1212</v>
      </c>
      <c r="AM17" s="336" t="s">
        <v>1212</v>
      </c>
      <c r="AN17" s="142" t="s">
        <v>1227</v>
      </c>
      <c r="AO17" s="143" t="s">
        <v>1212</v>
      </c>
      <c r="AP17" s="143" t="s">
        <v>1213</v>
      </c>
      <c r="AQ17" s="143" t="s">
        <v>1212</v>
      </c>
      <c r="AR17" s="143" t="s">
        <v>1213</v>
      </c>
      <c r="AS17" s="143" t="s">
        <v>1227</v>
      </c>
      <c r="AT17" s="143" t="s">
        <v>1230</v>
      </c>
      <c r="AU17" s="143" t="s">
        <v>1212</v>
      </c>
      <c r="AV17" s="143" t="s">
        <v>1212</v>
      </c>
      <c r="AW17" s="143" t="s">
        <v>1212</v>
      </c>
      <c r="AX17" s="143" t="s">
        <v>1212</v>
      </c>
      <c r="AY17" s="338" t="s">
        <v>1212</v>
      </c>
      <c r="BS17" s="105">
        <v>17</v>
      </c>
      <c r="BV17" s="478" t="str">
        <f>内線情報!$BO17</f>
        <v>grey</v>
      </c>
      <c r="BW17" s="478" t="str">
        <f>内線情報!$BP17</f>
        <v/>
      </c>
      <c r="BX17" s="1007"/>
      <c r="BY17" s="479" t="str">
        <f t="shared" si="1"/>
        <v/>
      </c>
      <c r="BZ17" s="479" t="str">
        <f t="shared" si="2"/>
        <v/>
      </c>
      <c r="CA17" s="479" t="str">
        <f t="shared" si="3"/>
        <v/>
      </c>
      <c r="CB17" s="479" t="str">
        <f t="shared" si="4"/>
        <v/>
      </c>
      <c r="CC17" s="479" t="str">
        <f t="shared" si="5"/>
        <v/>
      </c>
      <c r="CD17" s="479" t="str">
        <f t="shared" si="6"/>
        <v/>
      </c>
      <c r="CE17" s="479" t="str">
        <f t="shared" si="7"/>
        <v/>
      </c>
      <c r="CF17" s="479" t="str">
        <f t="shared" si="8"/>
        <v/>
      </c>
      <c r="CG17" s="479" t="str">
        <f t="shared" si="9"/>
        <v/>
      </c>
      <c r="CH17" s="479" t="str">
        <f t="shared" si="10"/>
        <v/>
      </c>
      <c r="CI17" s="479" t="str">
        <f t="shared" si="11"/>
        <v/>
      </c>
      <c r="CJ17" s="479" t="str">
        <f t="shared" si="12"/>
        <v/>
      </c>
      <c r="CK17" s="479" t="str">
        <f t="shared" si="13"/>
        <v/>
      </c>
      <c r="CL17" s="479" t="str">
        <f t="shared" si="14"/>
        <v/>
      </c>
      <c r="CM17" s="479" t="str">
        <f t="shared" si="15"/>
        <v/>
      </c>
      <c r="CN17" s="479" t="str">
        <f t="shared" si="16"/>
        <v/>
      </c>
      <c r="CO17" s="479" t="str">
        <f t="shared" si="17"/>
        <v/>
      </c>
      <c r="CP17" s="479" t="str">
        <f t="shared" si="18"/>
        <v/>
      </c>
      <c r="CQ17" s="479" t="str">
        <f t="shared" si="19"/>
        <v/>
      </c>
      <c r="CR17" s="479" t="str">
        <f t="shared" si="20"/>
        <v/>
      </c>
      <c r="CS17" s="479" t="str">
        <f t="shared" si="21"/>
        <v/>
      </c>
      <c r="CT17" s="479" t="str">
        <f t="shared" si="22"/>
        <v/>
      </c>
      <c r="CU17" s="479" t="str">
        <f t="shared" si="23"/>
        <v/>
      </c>
      <c r="CV17" s="479" t="str">
        <f t="shared" si="24"/>
        <v/>
      </c>
      <c r="CW17" s="479" t="str">
        <f t="shared" si="25"/>
        <v/>
      </c>
      <c r="CX17" s="479" t="str">
        <f t="shared" si="26"/>
        <v/>
      </c>
      <c r="CY17" s="479" t="str">
        <f t="shared" si="27"/>
        <v/>
      </c>
      <c r="CZ17" s="479" t="str">
        <f t="shared" si="28"/>
        <v/>
      </c>
      <c r="DA17" s="479" t="str">
        <f t="shared" si="29"/>
        <v/>
      </c>
      <c r="DB17" s="479" t="str">
        <f t="shared" si="30"/>
        <v/>
      </c>
      <c r="DC17" s="479" t="str">
        <f t="shared" si="31"/>
        <v/>
      </c>
      <c r="DD17" s="479" t="str">
        <f t="shared" si="32"/>
        <v/>
      </c>
      <c r="DE17" s="479" t="str">
        <f t="shared" si="33"/>
        <v/>
      </c>
      <c r="DF17" s="479" t="str">
        <f t="shared" si="34"/>
        <v/>
      </c>
      <c r="DG17" s="479" t="str">
        <f t="shared" si="35"/>
        <v/>
      </c>
      <c r="DH17" s="479" t="str">
        <f t="shared" si="36"/>
        <v/>
      </c>
      <c r="DI17" s="479" t="str">
        <f t="shared" si="37"/>
        <v/>
      </c>
      <c r="DJ17" s="479" t="str">
        <f t="shared" si="38"/>
        <v/>
      </c>
      <c r="DK17" s="479" t="str">
        <f t="shared" si="39"/>
        <v/>
      </c>
      <c r="DL17" s="479" t="str">
        <f t="shared" si="40"/>
        <v/>
      </c>
      <c r="DM17" s="479" t="str">
        <f t="shared" si="41"/>
        <v/>
      </c>
      <c r="DN17" s="479" t="str">
        <f t="shared" si="42"/>
        <v/>
      </c>
      <c r="DO17" s="479" t="str">
        <f t="shared" si="43"/>
        <v/>
      </c>
      <c r="DP17" s="479" t="str">
        <f t="shared" si="44"/>
        <v/>
      </c>
      <c r="DQ17" s="479" t="str">
        <f t="shared" si="45"/>
        <v/>
      </c>
      <c r="DR17" s="479" t="str">
        <f t="shared" si="46"/>
        <v/>
      </c>
      <c r="DS17" s="479" t="str">
        <f t="shared" si="47"/>
        <v/>
      </c>
      <c r="DT17" s="479" t="str">
        <f t="shared" si="48"/>
        <v/>
      </c>
      <c r="DU17" s="479" t="str">
        <f t="shared" si="49"/>
        <v/>
      </c>
    </row>
    <row r="18" spans="2:125" ht="15.75" customHeight="1">
      <c r="B18" s="102">
        <v>14</v>
      </c>
      <c r="C18" s="141" t="s">
        <v>1226</v>
      </c>
      <c r="D18" s="142" t="s">
        <v>1212</v>
      </c>
      <c r="E18" s="143" t="s">
        <v>1227</v>
      </c>
      <c r="F18" s="143" t="s">
        <v>1212</v>
      </c>
      <c r="G18" s="143" t="s">
        <v>1212</v>
      </c>
      <c r="H18" s="143" t="s">
        <v>1212</v>
      </c>
      <c r="I18" s="143" t="s">
        <v>1212</v>
      </c>
      <c r="J18" s="143" t="s">
        <v>1212</v>
      </c>
      <c r="K18" s="143" t="s">
        <v>1227</v>
      </c>
      <c r="L18" s="143" t="s">
        <v>1212</v>
      </c>
      <c r="M18" s="143" t="s">
        <v>1212</v>
      </c>
      <c r="N18" s="143" t="s">
        <v>1212</v>
      </c>
      <c r="O18" s="336" t="s">
        <v>643</v>
      </c>
      <c r="P18" s="142" t="s">
        <v>1212</v>
      </c>
      <c r="Q18" s="143" t="s">
        <v>1212</v>
      </c>
      <c r="R18" s="143" t="s">
        <v>1212</v>
      </c>
      <c r="S18" s="143" t="s">
        <v>1213</v>
      </c>
      <c r="T18" s="143" t="s">
        <v>1213</v>
      </c>
      <c r="U18" s="143" t="s">
        <v>1212</v>
      </c>
      <c r="V18" s="143" t="s">
        <v>1212</v>
      </c>
      <c r="W18" s="143" t="s">
        <v>1212</v>
      </c>
      <c r="X18" s="143" t="s">
        <v>1212</v>
      </c>
      <c r="Y18" s="143" t="s">
        <v>1212</v>
      </c>
      <c r="Z18" s="143" t="s">
        <v>1227</v>
      </c>
      <c r="AA18" s="337" t="s">
        <v>1212</v>
      </c>
      <c r="AB18" s="144" t="s">
        <v>1212</v>
      </c>
      <c r="AC18" s="143" t="s">
        <v>1212</v>
      </c>
      <c r="AD18" s="143" t="s">
        <v>1212</v>
      </c>
      <c r="AE18" s="143" t="s">
        <v>1212</v>
      </c>
      <c r="AF18" s="143" t="s">
        <v>1212</v>
      </c>
      <c r="AG18" s="143" t="s">
        <v>1228</v>
      </c>
      <c r="AH18" s="143" t="s">
        <v>1212</v>
      </c>
      <c r="AI18" s="143" t="s">
        <v>1213</v>
      </c>
      <c r="AJ18" s="143" t="s">
        <v>1212</v>
      </c>
      <c r="AK18" s="143" t="s">
        <v>1213</v>
      </c>
      <c r="AL18" s="143" t="s">
        <v>1212</v>
      </c>
      <c r="AM18" s="336" t="s">
        <v>1212</v>
      </c>
      <c r="AN18" s="142" t="s">
        <v>1227</v>
      </c>
      <c r="AO18" s="143" t="s">
        <v>1212</v>
      </c>
      <c r="AP18" s="143" t="s">
        <v>1213</v>
      </c>
      <c r="AQ18" s="143" t="s">
        <v>1212</v>
      </c>
      <c r="AR18" s="143" t="s">
        <v>1213</v>
      </c>
      <c r="AS18" s="143" t="s">
        <v>1227</v>
      </c>
      <c r="AT18" s="143" t="s">
        <v>1230</v>
      </c>
      <c r="AU18" s="143" t="s">
        <v>1212</v>
      </c>
      <c r="AV18" s="143" t="s">
        <v>1212</v>
      </c>
      <c r="AW18" s="143" t="s">
        <v>1212</v>
      </c>
      <c r="AX18" s="143" t="s">
        <v>1212</v>
      </c>
      <c r="AY18" s="338" t="s">
        <v>1213</v>
      </c>
      <c r="BS18" s="105">
        <v>18</v>
      </c>
      <c r="BV18" s="478" t="str">
        <f>内線情報!$BO18</f>
        <v>grey</v>
      </c>
      <c r="BW18" s="478" t="str">
        <f>内線情報!$BP18</f>
        <v/>
      </c>
      <c r="BX18" s="1007"/>
      <c r="BY18" s="479" t="str">
        <f t="shared" si="1"/>
        <v/>
      </c>
      <c r="BZ18" s="479" t="str">
        <f t="shared" si="2"/>
        <v/>
      </c>
      <c r="CA18" s="479" t="str">
        <f t="shared" si="3"/>
        <v/>
      </c>
      <c r="CB18" s="479" t="str">
        <f t="shared" si="4"/>
        <v/>
      </c>
      <c r="CC18" s="479" t="str">
        <f t="shared" si="5"/>
        <v/>
      </c>
      <c r="CD18" s="479" t="str">
        <f t="shared" si="6"/>
        <v/>
      </c>
      <c r="CE18" s="479" t="str">
        <f t="shared" si="7"/>
        <v/>
      </c>
      <c r="CF18" s="479" t="str">
        <f t="shared" si="8"/>
        <v/>
      </c>
      <c r="CG18" s="479" t="str">
        <f t="shared" si="9"/>
        <v/>
      </c>
      <c r="CH18" s="479" t="str">
        <f t="shared" si="10"/>
        <v/>
      </c>
      <c r="CI18" s="479" t="str">
        <f t="shared" si="11"/>
        <v/>
      </c>
      <c r="CJ18" s="479" t="str">
        <f t="shared" si="12"/>
        <v/>
      </c>
      <c r="CK18" s="479" t="str">
        <f t="shared" si="13"/>
        <v/>
      </c>
      <c r="CL18" s="479" t="str">
        <f t="shared" si="14"/>
        <v/>
      </c>
      <c r="CM18" s="479" t="str">
        <f t="shared" si="15"/>
        <v/>
      </c>
      <c r="CN18" s="479" t="str">
        <f t="shared" si="16"/>
        <v/>
      </c>
      <c r="CO18" s="479" t="str">
        <f t="shared" si="17"/>
        <v/>
      </c>
      <c r="CP18" s="479" t="str">
        <f t="shared" si="18"/>
        <v/>
      </c>
      <c r="CQ18" s="479" t="str">
        <f t="shared" si="19"/>
        <v/>
      </c>
      <c r="CR18" s="479" t="str">
        <f t="shared" si="20"/>
        <v/>
      </c>
      <c r="CS18" s="479" t="str">
        <f t="shared" si="21"/>
        <v/>
      </c>
      <c r="CT18" s="479" t="str">
        <f t="shared" si="22"/>
        <v/>
      </c>
      <c r="CU18" s="479" t="str">
        <f t="shared" si="23"/>
        <v/>
      </c>
      <c r="CV18" s="479" t="str">
        <f t="shared" si="24"/>
        <v/>
      </c>
      <c r="CW18" s="479" t="str">
        <f t="shared" si="25"/>
        <v/>
      </c>
      <c r="CX18" s="479" t="str">
        <f t="shared" si="26"/>
        <v/>
      </c>
      <c r="CY18" s="479" t="str">
        <f t="shared" si="27"/>
        <v/>
      </c>
      <c r="CZ18" s="479" t="str">
        <f t="shared" si="28"/>
        <v/>
      </c>
      <c r="DA18" s="479" t="str">
        <f t="shared" si="29"/>
        <v/>
      </c>
      <c r="DB18" s="479" t="str">
        <f t="shared" si="30"/>
        <v/>
      </c>
      <c r="DC18" s="479" t="str">
        <f t="shared" si="31"/>
        <v/>
      </c>
      <c r="DD18" s="479" t="str">
        <f t="shared" si="32"/>
        <v/>
      </c>
      <c r="DE18" s="479" t="str">
        <f t="shared" si="33"/>
        <v/>
      </c>
      <c r="DF18" s="479" t="str">
        <f t="shared" si="34"/>
        <v/>
      </c>
      <c r="DG18" s="479" t="str">
        <f t="shared" si="35"/>
        <v/>
      </c>
      <c r="DH18" s="479" t="str">
        <f t="shared" si="36"/>
        <v/>
      </c>
      <c r="DI18" s="479" t="str">
        <f t="shared" si="37"/>
        <v/>
      </c>
      <c r="DJ18" s="479" t="str">
        <f t="shared" si="38"/>
        <v/>
      </c>
      <c r="DK18" s="479" t="str">
        <f t="shared" si="39"/>
        <v/>
      </c>
      <c r="DL18" s="479" t="str">
        <f t="shared" si="40"/>
        <v/>
      </c>
      <c r="DM18" s="479" t="str">
        <f t="shared" si="41"/>
        <v/>
      </c>
      <c r="DN18" s="479" t="str">
        <f t="shared" si="42"/>
        <v/>
      </c>
      <c r="DO18" s="479" t="str">
        <f t="shared" si="43"/>
        <v/>
      </c>
      <c r="DP18" s="479" t="str">
        <f t="shared" si="44"/>
        <v/>
      </c>
      <c r="DQ18" s="479" t="str">
        <f t="shared" si="45"/>
        <v/>
      </c>
      <c r="DR18" s="479" t="str">
        <f t="shared" si="46"/>
        <v/>
      </c>
      <c r="DS18" s="479" t="str">
        <f t="shared" si="47"/>
        <v/>
      </c>
      <c r="DT18" s="479" t="str">
        <f t="shared" si="48"/>
        <v/>
      </c>
      <c r="DU18" s="479" t="str">
        <f t="shared" si="49"/>
        <v/>
      </c>
    </row>
    <row r="19" spans="2:125" ht="15.75" customHeight="1">
      <c r="B19" s="102">
        <v>15</v>
      </c>
      <c r="C19" s="141" t="s">
        <v>1226</v>
      </c>
      <c r="D19" s="142" t="s">
        <v>1212</v>
      </c>
      <c r="E19" s="143" t="s">
        <v>1227</v>
      </c>
      <c r="F19" s="143" t="s">
        <v>1212</v>
      </c>
      <c r="G19" s="143" t="s">
        <v>1212</v>
      </c>
      <c r="H19" s="143" t="s">
        <v>1212</v>
      </c>
      <c r="I19" s="143" t="s">
        <v>1212</v>
      </c>
      <c r="J19" s="143" t="s">
        <v>1212</v>
      </c>
      <c r="K19" s="143" t="s">
        <v>1227</v>
      </c>
      <c r="L19" s="143" t="s">
        <v>1212</v>
      </c>
      <c r="M19" s="143" t="s">
        <v>1212</v>
      </c>
      <c r="N19" s="143" t="s">
        <v>1212</v>
      </c>
      <c r="O19" s="336" t="s">
        <v>1212</v>
      </c>
      <c r="P19" s="142" t="s">
        <v>1212</v>
      </c>
      <c r="Q19" s="143" t="s">
        <v>1212</v>
      </c>
      <c r="R19" s="143" t="s">
        <v>1212</v>
      </c>
      <c r="S19" s="143" t="s">
        <v>1213</v>
      </c>
      <c r="T19" s="143" t="s">
        <v>1213</v>
      </c>
      <c r="U19" s="143" t="s">
        <v>1212</v>
      </c>
      <c r="V19" s="143" t="s">
        <v>1212</v>
      </c>
      <c r="W19" s="143" t="s">
        <v>1212</v>
      </c>
      <c r="X19" s="143" t="s">
        <v>1212</v>
      </c>
      <c r="Y19" s="143" t="s">
        <v>1212</v>
      </c>
      <c r="Z19" s="143" t="s">
        <v>1227</v>
      </c>
      <c r="AA19" s="337" t="s">
        <v>1212</v>
      </c>
      <c r="AB19" s="144" t="s">
        <v>643</v>
      </c>
      <c r="AC19" s="143" t="s">
        <v>1212</v>
      </c>
      <c r="AD19" s="143" t="s">
        <v>1212</v>
      </c>
      <c r="AE19" s="143" t="s">
        <v>1212</v>
      </c>
      <c r="AF19" s="143" t="s">
        <v>1212</v>
      </c>
      <c r="AG19" s="143" t="s">
        <v>1228</v>
      </c>
      <c r="AH19" s="143" t="s">
        <v>1212</v>
      </c>
      <c r="AI19" s="143" t="s">
        <v>1213</v>
      </c>
      <c r="AJ19" s="143" t="s">
        <v>1212</v>
      </c>
      <c r="AK19" s="143" t="s">
        <v>1213</v>
      </c>
      <c r="AL19" s="143" t="s">
        <v>1212</v>
      </c>
      <c r="AM19" s="336" t="s">
        <v>1212</v>
      </c>
      <c r="AN19" s="142" t="s">
        <v>1227</v>
      </c>
      <c r="AO19" s="143" t="s">
        <v>1212</v>
      </c>
      <c r="AP19" s="143" t="s">
        <v>1213</v>
      </c>
      <c r="AQ19" s="143" t="s">
        <v>1212</v>
      </c>
      <c r="AR19" s="143" t="s">
        <v>1213</v>
      </c>
      <c r="AS19" s="143" t="s">
        <v>1227</v>
      </c>
      <c r="AT19" s="143" t="s">
        <v>1230</v>
      </c>
      <c r="AU19" s="143" t="s">
        <v>1212</v>
      </c>
      <c r="AV19" s="143" t="s">
        <v>1212</v>
      </c>
      <c r="AW19" s="143" t="s">
        <v>1212</v>
      </c>
      <c r="AX19" s="143" t="s">
        <v>1212</v>
      </c>
      <c r="AY19" s="338" t="s">
        <v>1212</v>
      </c>
      <c r="BS19" s="105">
        <v>19</v>
      </c>
      <c r="BV19" s="478" t="str">
        <f>内線情報!$BO19</f>
        <v>grey</v>
      </c>
      <c r="BW19" s="478" t="str">
        <f>内線情報!$BP19</f>
        <v/>
      </c>
      <c r="BX19" s="1007"/>
      <c r="BY19" s="479" t="str">
        <f t="shared" si="1"/>
        <v/>
      </c>
      <c r="BZ19" s="479" t="str">
        <f t="shared" si="2"/>
        <v/>
      </c>
      <c r="CA19" s="479" t="str">
        <f t="shared" si="3"/>
        <v/>
      </c>
      <c r="CB19" s="479" t="str">
        <f t="shared" si="4"/>
        <v/>
      </c>
      <c r="CC19" s="479" t="str">
        <f t="shared" si="5"/>
        <v/>
      </c>
      <c r="CD19" s="479" t="str">
        <f t="shared" si="6"/>
        <v/>
      </c>
      <c r="CE19" s="479" t="str">
        <f t="shared" si="7"/>
        <v/>
      </c>
      <c r="CF19" s="479" t="str">
        <f t="shared" si="8"/>
        <v/>
      </c>
      <c r="CG19" s="479" t="str">
        <f t="shared" si="9"/>
        <v/>
      </c>
      <c r="CH19" s="479" t="str">
        <f t="shared" si="10"/>
        <v/>
      </c>
      <c r="CI19" s="479" t="str">
        <f t="shared" si="11"/>
        <v/>
      </c>
      <c r="CJ19" s="479" t="str">
        <f t="shared" si="12"/>
        <v/>
      </c>
      <c r="CK19" s="479" t="str">
        <f t="shared" si="13"/>
        <v/>
      </c>
      <c r="CL19" s="479" t="str">
        <f t="shared" si="14"/>
        <v/>
      </c>
      <c r="CM19" s="479" t="str">
        <f t="shared" si="15"/>
        <v/>
      </c>
      <c r="CN19" s="479" t="str">
        <f t="shared" si="16"/>
        <v/>
      </c>
      <c r="CO19" s="479" t="str">
        <f t="shared" si="17"/>
        <v/>
      </c>
      <c r="CP19" s="479" t="str">
        <f t="shared" si="18"/>
        <v/>
      </c>
      <c r="CQ19" s="479" t="str">
        <f t="shared" si="19"/>
        <v/>
      </c>
      <c r="CR19" s="479" t="str">
        <f t="shared" si="20"/>
        <v/>
      </c>
      <c r="CS19" s="479" t="str">
        <f t="shared" si="21"/>
        <v/>
      </c>
      <c r="CT19" s="479" t="str">
        <f t="shared" si="22"/>
        <v/>
      </c>
      <c r="CU19" s="479" t="str">
        <f t="shared" si="23"/>
        <v/>
      </c>
      <c r="CV19" s="479" t="str">
        <f t="shared" si="24"/>
        <v/>
      </c>
      <c r="CW19" s="479" t="str">
        <f t="shared" si="25"/>
        <v/>
      </c>
      <c r="CX19" s="479" t="str">
        <f t="shared" si="26"/>
        <v/>
      </c>
      <c r="CY19" s="479" t="str">
        <f t="shared" si="27"/>
        <v/>
      </c>
      <c r="CZ19" s="479" t="str">
        <f t="shared" si="28"/>
        <v/>
      </c>
      <c r="DA19" s="479" t="str">
        <f t="shared" si="29"/>
        <v/>
      </c>
      <c r="DB19" s="479" t="str">
        <f t="shared" si="30"/>
        <v/>
      </c>
      <c r="DC19" s="479" t="str">
        <f t="shared" si="31"/>
        <v/>
      </c>
      <c r="DD19" s="479" t="str">
        <f t="shared" si="32"/>
        <v/>
      </c>
      <c r="DE19" s="479" t="str">
        <f t="shared" si="33"/>
        <v/>
      </c>
      <c r="DF19" s="479" t="str">
        <f t="shared" si="34"/>
        <v/>
      </c>
      <c r="DG19" s="479" t="str">
        <f t="shared" si="35"/>
        <v/>
      </c>
      <c r="DH19" s="479" t="str">
        <f t="shared" si="36"/>
        <v/>
      </c>
      <c r="DI19" s="479" t="str">
        <f t="shared" si="37"/>
        <v/>
      </c>
      <c r="DJ19" s="479" t="str">
        <f t="shared" si="38"/>
        <v/>
      </c>
      <c r="DK19" s="479" t="str">
        <f t="shared" si="39"/>
        <v/>
      </c>
      <c r="DL19" s="479" t="str">
        <f t="shared" si="40"/>
        <v/>
      </c>
      <c r="DM19" s="479" t="str">
        <f t="shared" si="41"/>
        <v/>
      </c>
      <c r="DN19" s="479" t="str">
        <f t="shared" si="42"/>
        <v/>
      </c>
      <c r="DO19" s="479" t="str">
        <f t="shared" si="43"/>
        <v/>
      </c>
      <c r="DP19" s="479" t="str">
        <f t="shared" si="44"/>
        <v/>
      </c>
      <c r="DQ19" s="479" t="str">
        <f t="shared" si="45"/>
        <v/>
      </c>
      <c r="DR19" s="479" t="str">
        <f t="shared" si="46"/>
        <v/>
      </c>
      <c r="DS19" s="479" t="str">
        <f t="shared" si="47"/>
        <v/>
      </c>
      <c r="DT19" s="479" t="str">
        <f t="shared" si="48"/>
        <v/>
      </c>
      <c r="DU19" s="479" t="str">
        <f t="shared" si="49"/>
        <v/>
      </c>
    </row>
    <row r="20" spans="2:125" ht="15.75" customHeight="1">
      <c r="B20" s="102">
        <v>16</v>
      </c>
      <c r="C20" s="141" t="s">
        <v>1226</v>
      </c>
      <c r="D20" s="142" t="s">
        <v>1212</v>
      </c>
      <c r="E20" s="143" t="s">
        <v>1227</v>
      </c>
      <c r="F20" s="143" t="s">
        <v>1212</v>
      </c>
      <c r="G20" s="143" t="s">
        <v>1212</v>
      </c>
      <c r="H20" s="143" t="s">
        <v>1212</v>
      </c>
      <c r="I20" s="143" t="s">
        <v>1212</v>
      </c>
      <c r="J20" s="143" t="s">
        <v>1212</v>
      </c>
      <c r="K20" s="143" t="s">
        <v>1227</v>
      </c>
      <c r="L20" s="143" t="s">
        <v>1212</v>
      </c>
      <c r="M20" s="143" t="s">
        <v>1212</v>
      </c>
      <c r="N20" s="143" t="s">
        <v>1212</v>
      </c>
      <c r="O20" s="336" t="s">
        <v>1212</v>
      </c>
      <c r="P20" s="142" t="s">
        <v>1212</v>
      </c>
      <c r="Q20" s="143" t="s">
        <v>1212</v>
      </c>
      <c r="R20" s="143" t="s">
        <v>1212</v>
      </c>
      <c r="S20" s="143" t="s">
        <v>1213</v>
      </c>
      <c r="T20" s="143" t="s">
        <v>1213</v>
      </c>
      <c r="U20" s="143" t="s">
        <v>1212</v>
      </c>
      <c r="V20" s="143" t="s">
        <v>1212</v>
      </c>
      <c r="W20" s="143" t="s">
        <v>1212</v>
      </c>
      <c r="X20" s="143" t="s">
        <v>1212</v>
      </c>
      <c r="Y20" s="143" t="s">
        <v>1212</v>
      </c>
      <c r="Z20" s="143" t="s">
        <v>1227</v>
      </c>
      <c r="AA20" s="337" t="s">
        <v>1212</v>
      </c>
      <c r="AB20" s="144" t="s">
        <v>1213</v>
      </c>
      <c r="AC20" s="143" t="s">
        <v>1212</v>
      </c>
      <c r="AD20" s="143" t="s">
        <v>1212</v>
      </c>
      <c r="AE20" s="143" t="s">
        <v>1212</v>
      </c>
      <c r="AF20" s="143" t="s">
        <v>1212</v>
      </c>
      <c r="AG20" s="143" t="s">
        <v>1228</v>
      </c>
      <c r="AH20" s="143" t="s">
        <v>1212</v>
      </c>
      <c r="AI20" s="143" t="s">
        <v>1213</v>
      </c>
      <c r="AJ20" s="143" t="s">
        <v>1212</v>
      </c>
      <c r="AK20" s="143" t="s">
        <v>1213</v>
      </c>
      <c r="AL20" s="143" t="s">
        <v>1212</v>
      </c>
      <c r="AM20" s="336" t="s">
        <v>1212</v>
      </c>
      <c r="AN20" s="142" t="s">
        <v>1227</v>
      </c>
      <c r="AO20" s="143" t="s">
        <v>1212</v>
      </c>
      <c r="AP20" s="143" t="s">
        <v>1213</v>
      </c>
      <c r="AQ20" s="143" t="s">
        <v>1212</v>
      </c>
      <c r="AR20" s="143" t="s">
        <v>1213</v>
      </c>
      <c r="AS20" s="143" t="s">
        <v>1227</v>
      </c>
      <c r="AT20" s="143" t="s">
        <v>1230</v>
      </c>
      <c r="AU20" s="143" t="s">
        <v>1212</v>
      </c>
      <c r="AV20" s="143" t="s">
        <v>1212</v>
      </c>
      <c r="AW20" s="143" t="s">
        <v>1212</v>
      </c>
      <c r="AX20" s="143" t="s">
        <v>1212</v>
      </c>
      <c r="AY20" s="338" t="s">
        <v>1212</v>
      </c>
      <c r="BS20" s="105">
        <v>20</v>
      </c>
      <c r="BV20" s="478" t="str">
        <f>内線情報!$BO20</f>
        <v>grey</v>
      </c>
      <c r="BW20" s="478" t="str">
        <f>内線情報!$BP20</f>
        <v/>
      </c>
      <c r="BX20" s="1007"/>
      <c r="BY20" s="479" t="str">
        <f t="shared" si="1"/>
        <v/>
      </c>
      <c r="BZ20" s="479" t="str">
        <f t="shared" si="2"/>
        <v/>
      </c>
      <c r="CA20" s="479" t="str">
        <f t="shared" si="3"/>
        <v/>
      </c>
      <c r="CB20" s="479" t="str">
        <f t="shared" si="4"/>
        <v/>
      </c>
      <c r="CC20" s="479" t="str">
        <f t="shared" si="5"/>
        <v/>
      </c>
      <c r="CD20" s="479" t="str">
        <f t="shared" si="6"/>
        <v/>
      </c>
      <c r="CE20" s="479" t="str">
        <f t="shared" si="7"/>
        <v/>
      </c>
      <c r="CF20" s="479" t="str">
        <f t="shared" si="8"/>
        <v/>
      </c>
      <c r="CG20" s="479" t="str">
        <f t="shared" si="9"/>
        <v/>
      </c>
      <c r="CH20" s="479" t="str">
        <f t="shared" si="10"/>
        <v/>
      </c>
      <c r="CI20" s="479" t="str">
        <f t="shared" si="11"/>
        <v/>
      </c>
      <c r="CJ20" s="479" t="str">
        <f t="shared" si="12"/>
        <v/>
      </c>
      <c r="CK20" s="479" t="str">
        <f t="shared" si="13"/>
        <v/>
      </c>
      <c r="CL20" s="479" t="str">
        <f t="shared" si="14"/>
        <v/>
      </c>
      <c r="CM20" s="479" t="str">
        <f t="shared" si="15"/>
        <v/>
      </c>
      <c r="CN20" s="479" t="str">
        <f t="shared" si="16"/>
        <v/>
      </c>
      <c r="CO20" s="479" t="str">
        <f t="shared" si="17"/>
        <v/>
      </c>
      <c r="CP20" s="479" t="str">
        <f t="shared" si="18"/>
        <v/>
      </c>
      <c r="CQ20" s="479" t="str">
        <f t="shared" si="19"/>
        <v/>
      </c>
      <c r="CR20" s="479" t="str">
        <f t="shared" si="20"/>
        <v/>
      </c>
      <c r="CS20" s="479" t="str">
        <f t="shared" si="21"/>
        <v/>
      </c>
      <c r="CT20" s="479" t="str">
        <f t="shared" si="22"/>
        <v/>
      </c>
      <c r="CU20" s="479" t="str">
        <f t="shared" si="23"/>
        <v/>
      </c>
      <c r="CV20" s="479" t="str">
        <f t="shared" si="24"/>
        <v/>
      </c>
      <c r="CW20" s="479" t="str">
        <f t="shared" si="25"/>
        <v/>
      </c>
      <c r="CX20" s="479" t="str">
        <f t="shared" si="26"/>
        <v/>
      </c>
      <c r="CY20" s="479" t="str">
        <f t="shared" si="27"/>
        <v/>
      </c>
      <c r="CZ20" s="479" t="str">
        <f t="shared" si="28"/>
        <v/>
      </c>
      <c r="DA20" s="479" t="str">
        <f t="shared" si="29"/>
        <v/>
      </c>
      <c r="DB20" s="479" t="str">
        <f t="shared" si="30"/>
        <v/>
      </c>
      <c r="DC20" s="479" t="str">
        <f t="shared" si="31"/>
        <v/>
      </c>
      <c r="DD20" s="479" t="str">
        <f t="shared" si="32"/>
        <v/>
      </c>
      <c r="DE20" s="479" t="str">
        <f t="shared" si="33"/>
        <v/>
      </c>
      <c r="DF20" s="479" t="str">
        <f t="shared" si="34"/>
        <v/>
      </c>
      <c r="DG20" s="479" t="str">
        <f t="shared" si="35"/>
        <v/>
      </c>
      <c r="DH20" s="479" t="str">
        <f t="shared" si="36"/>
        <v/>
      </c>
      <c r="DI20" s="479" t="str">
        <f t="shared" si="37"/>
        <v/>
      </c>
      <c r="DJ20" s="479" t="str">
        <f t="shared" si="38"/>
        <v/>
      </c>
      <c r="DK20" s="479" t="str">
        <f t="shared" si="39"/>
        <v/>
      </c>
      <c r="DL20" s="479" t="str">
        <f t="shared" si="40"/>
        <v/>
      </c>
      <c r="DM20" s="479" t="str">
        <f t="shared" si="41"/>
        <v/>
      </c>
      <c r="DN20" s="479" t="str">
        <f t="shared" si="42"/>
        <v/>
      </c>
      <c r="DO20" s="479" t="str">
        <f t="shared" si="43"/>
        <v/>
      </c>
      <c r="DP20" s="479" t="str">
        <f t="shared" si="44"/>
        <v/>
      </c>
      <c r="DQ20" s="479" t="str">
        <f t="shared" si="45"/>
        <v/>
      </c>
      <c r="DR20" s="479" t="str">
        <f t="shared" si="46"/>
        <v/>
      </c>
      <c r="DS20" s="479" t="str">
        <f t="shared" si="47"/>
        <v/>
      </c>
      <c r="DT20" s="479" t="str">
        <f t="shared" si="48"/>
        <v/>
      </c>
      <c r="DU20" s="479" t="str">
        <f t="shared" si="49"/>
        <v/>
      </c>
    </row>
    <row r="21" spans="2:125" ht="15.75" customHeight="1">
      <c r="B21" s="102">
        <v>17</v>
      </c>
      <c r="C21" s="141" t="s">
        <v>1226</v>
      </c>
      <c r="D21" s="142" t="s">
        <v>1213</v>
      </c>
      <c r="E21" s="143" t="s">
        <v>1227</v>
      </c>
      <c r="F21" s="143" t="s">
        <v>1212</v>
      </c>
      <c r="G21" s="143" t="s">
        <v>1212</v>
      </c>
      <c r="H21" s="143" t="s">
        <v>1212</v>
      </c>
      <c r="I21" s="143" t="s">
        <v>1212</v>
      </c>
      <c r="J21" s="143" t="s">
        <v>1212</v>
      </c>
      <c r="K21" s="143" t="s">
        <v>1227</v>
      </c>
      <c r="L21" s="143" t="s">
        <v>1212</v>
      </c>
      <c r="M21" s="143" t="s">
        <v>1212</v>
      </c>
      <c r="N21" s="143" t="s">
        <v>1212</v>
      </c>
      <c r="O21" s="336" t="s">
        <v>1212</v>
      </c>
      <c r="P21" s="142" t="s">
        <v>1212</v>
      </c>
      <c r="Q21" s="143" t="s">
        <v>1212</v>
      </c>
      <c r="R21" s="143" t="s">
        <v>1212</v>
      </c>
      <c r="S21" s="143" t="s">
        <v>1213</v>
      </c>
      <c r="T21" s="143" t="s">
        <v>1213</v>
      </c>
      <c r="U21" s="143" t="s">
        <v>1212</v>
      </c>
      <c r="V21" s="143" t="s">
        <v>1212</v>
      </c>
      <c r="W21" s="143" t="s">
        <v>1212</v>
      </c>
      <c r="X21" s="143" t="s">
        <v>1212</v>
      </c>
      <c r="Y21" s="143" t="s">
        <v>1212</v>
      </c>
      <c r="Z21" s="143" t="s">
        <v>1227</v>
      </c>
      <c r="AA21" s="337" t="s">
        <v>1212</v>
      </c>
      <c r="AB21" s="144" t="s">
        <v>1212</v>
      </c>
      <c r="AC21" s="143" t="s">
        <v>1212</v>
      </c>
      <c r="AD21" s="143" t="s">
        <v>1212</v>
      </c>
      <c r="AE21" s="143" t="s">
        <v>1212</v>
      </c>
      <c r="AF21" s="143" t="s">
        <v>1212</v>
      </c>
      <c r="AG21" s="143" t="s">
        <v>1228</v>
      </c>
      <c r="AH21" s="143" t="s">
        <v>1212</v>
      </c>
      <c r="AI21" s="143" t="s">
        <v>1213</v>
      </c>
      <c r="AJ21" s="143" t="s">
        <v>1212</v>
      </c>
      <c r="AK21" s="143" t="s">
        <v>1213</v>
      </c>
      <c r="AL21" s="143" t="s">
        <v>1212</v>
      </c>
      <c r="AM21" s="336" t="s">
        <v>1212</v>
      </c>
      <c r="AN21" s="142" t="s">
        <v>1227</v>
      </c>
      <c r="AO21" s="143" t="s">
        <v>1212</v>
      </c>
      <c r="AP21" s="143" t="s">
        <v>1213</v>
      </c>
      <c r="AQ21" s="143" t="s">
        <v>1212</v>
      </c>
      <c r="AR21" s="143" t="s">
        <v>1213</v>
      </c>
      <c r="AS21" s="143" t="s">
        <v>1227</v>
      </c>
      <c r="AT21" s="143" t="s">
        <v>1230</v>
      </c>
      <c r="AU21" s="143" t="s">
        <v>1212</v>
      </c>
      <c r="AV21" s="143" t="s">
        <v>1212</v>
      </c>
      <c r="AW21" s="143" t="s">
        <v>1212</v>
      </c>
      <c r="AX21" s="143" t="s">
        <v>1212</v>
      </c>
      <c r="AY21" s="338" t="s">
        <v>1212</v>
      </c>
      <c r="BS21" s="105">
        <v>21</v>
      </c>
      <c r="BV21" s="478" t="str">
        <f>内線情報!$BO21</f>
        <v>grey</v>
      </c>
      <c r="BW21" s="478" t="str">
        <f>内線情報!$BP21</f>
        <v/>
      </c>
      <c r="BX21" s="1007"/>
      <c r="BY21" s="479" t="str">
        <f t="shared" si="1"/>
        <v/>
      </c>
      <c r="BZ21" s="479" t="str">
        <f t="shared" si="2"/>
        <v/>
      </c>
      <c r="CA21" s="479" t="str">
        <f t="shared" si="3"/>
        <v/>
      </c>
      <c r="CB21" s="479" t="str">
        <f t="shared" si="4"/>
        <v/>
      </c>
      <c r="CC21" s="479" t="str">
        <f t="shared" si="5"/>
        <v/>
      </c>
      <c r="CD21" s="479" t="str">
        <f t="shared" si="6"/>
        <v/>
      </c>
      <c r="CE21" s="479" t="str">
        <f t="shared" si="7"/>
        <v/>
      </c>
      <c r="CF21" s="479" t="str">
        <f t="shared" si="8"/>
        <v/>
      </c>
      <c r="CG21" s="479" t="str">
        <f t="shared" si="9"/>
        <v/>
      </c>
      <c r="CH21" s="479" t="str">
        <f t="shared" si="10"/>
        <v/>
      </c>
      <c r="CI21" s="479" t="str">
        <f t="shared" si="11"/>
        <v/>
      </c>
      <c r="CJ21" s="479" t="str">
        <f t="shared" si="12"/>
        <v/>
      </c>
      <c r="CK21" s="479" t="str">
        <f t="shared" si="13"/>
        <v/>
      </c>
      <c r="CL21" s="479" t="str">
        <f t="shared" si="14"/>
        <v/>
      </c>
      <c r="CM21" s="479" t="str">
        <f t="shared" si="15"/>
        <v/>
      </c>
      <c r="CN21" s="479" t="str">
        <f t="shared" si="16"/>
        <v/>
      </c>
      <c r="CO21" s="479" t="str">
        <f t="shared" si="17"/>
        <v/>
      </c>
      <c r="CP21" s="479" t="str">
        <f t="shared" si="18"/>
        <v/>
      </c>
      <c r="CQ21" s="479" t="str">
        <f t="shared" si="19"/>
        <v/>
      </c>
      <c r="CR21" s="479" t="str">
        <f t="shared" si="20"/>
        <v/>
      </c>
      <c r="CS21" s="479" t="str">
        <f t="shared" si="21"/>
        <v/>
      </c>
      <c r="CT21" s="479" t="str">
        <f t="shared" si="22"/>
        <v/>
      </c>
      <c r="CU21" s="479" t="str">
        <f t="shared" si="23"/>
        <v/>
      </c>
      <c r="CV21" s="479" t="str">
        <f t="shared" si="24"/>
        <v/>
      </c>
      <c r="CW21" s="479" t="str">
        <f t="shared" si="25"/>
        <v/>
      </c>
      <c r="CX21" s="479" t="str">
        <f t="shared" si="26"/>
        <v/>
      </c>
      <c r="CY21" s="479" t="str">
        <f t="shared" si="27"/>
        <v/>
      </c>
      <c r="CZ21" s="479" t="str">
        <f t="shared" si="28"/>
        <v/>
      </c>
      <c r="DA21" s="479" t="str">
        <f t="shared" si="29"/>
        <v/>
      </c>
      <c r="DB21" s="479" t="str">
        <f t="shared" si="30"/>
        <v/>
      </c>
      <c r="DC21" s="479" t="str">
        <f t="shared" si="31"/>
        <v/>
      </c>
      <c r="DD21" s="479" t="str">
        <f t="shared" si="32"/>
        <v/>
      </c>
      <c r="DE21" s="479" t="str">
        <f t="shared" si="33"/>
        <v/>
      </c>
      <c r="DF21" s="479" t="str">
        <f t="shared" si="34"/>
        <v/>
      </c>
      <c r="DG21" s="479" t="str">
        <f t="shared" si="35"/>
        <v/>
      </c>
      <c r="DH21" s="479" t="str">
        <f t="shared" si="36"/>
        <v/>
      </c>
      <c r="DI21" s="479" t="str">
        <f t="shared" si="37"/>
        <v/>
      </c>
      <c r="DJ21" s="479" t="str">
        <f t="shared" si="38"/>
        <v/>
      </c>
      <c r="DK21" s="479" t="str">
        <f t="shared" si="39"/>
        <v/>
      </c>
      <c r="DL21" s="479" t="str">
        <f t="shared" si="40"/>
        <v/>
      </c>
      <c r="DM21" s="479" t="str">
        <f t="shared" si="41"/>
        <v/>
      </c>
      <c r="DN21" s="479" t="str">
        <f t="shared" si="42"/>
        <v/>
      </c>
      <c r="DO21" s="479" t="str">
        <f t="shared" si="43"/>
        <v/>
      </c>
      <c r="DP21" s="479" t="str">
        <f t="shared" si="44"/>
        <v/>
      </c>
      <c r="DQ21" s="479" t="str">
        <f t="shared" si="45"/>
        <v/>
      </c>
      <c r="DR21" s="479" t="str">
        <f t="shared" si="46"/>
        <v/>
      </c>
      <c r="DS21" s="479" t="str">
        <f t="shared" si="47"/>
        <v/>
      </c>
      <c r="DT21" s="479" t="str">
        <f t="shared" si="48"/>
        <v/>
      </c>
      <c r="DU21" s="479" t="str">
        <f t="shared" si="49"/>
        <v/>
      </c>
    </row>
    <row r="22" spans="2:125" ht="15.75" customHeight="1">
      <c r="B22" s="102">
        <v>18</v>
      </c>
      <c r="C22" s="141" t="s">
        <v>1226</v>
      </c>
      <c r="D22" s="142" t="s">
        <v>1227</v>
      </c>
      <c r="E22" s="143" t="s">
        <v>1227</v>
      </c>
      <c r="F22" s="143" t="s">
        <v>1212</v>
      </c>
      <c r="G22" s="143" t="s">
        <v>1212</v>
      </c>
      <c r="H22" s="143" t="s">
        <v>1212</v>
      </c>
      <c r="I22" s="143" t="s">
        <v>1212</v>
      </c>
      <c r="J22" s="143" t="s">
        <v>1212</v>
      </c>
      <c r="K22" s="143" t="s">
        <v>1227</v>
      </c>
      <c r="L22" s="143" t="s">
        <v>1212</v>
      </c>
      <c r="M22" s="143" t="s">
        <v>1212</v>
      </c>
      <c r="N22" s="143" t="s">
        <v>1212</v>
      </c>
      <c r="O22" s="336" t="s">
        <v>1213</v>
      </c>
      <c r="P22" s="142" t="s">
        <v>1213</v>
      </c>
      <c r="Q22" s="143" t="s">
        <v>1212</v>
      </c>
      <c r="R22" s="143" t="s">
        <v>1212</v>
      </c>
      <c r="S22" s="143" t="s">
        <v>1213</v>
      </c>
      <c r="T22" s="143" t="s">
        <v>1213</v>
      </c>
      <c r="U22" s="143" t="s">
        <v>1212</v>
      </c>
      <c r="V22" s="143" t="s">
        <v>1212</v>
      </c>
      <c r="W22" s="143" t="s">
        <v>1212</v>
      </c>
      <c r="X22" s="143" t="s">
        <v>1212</v>
      </c>
      <c r="Y22" s="143" t="s">
        <v>1212</v>
      </c>
      <c r="Z22" s="143" t="s">
        <v>1227</v>
      </c>
      <c r="AA22" s="337" t="s">
        <v>1213</v>
      </c>
      <c r="AB22" s="144" t="s">
        <v>1212</v>
      </c>
      <c r="AC22" s="143" t="s">
        <v>1212</v>
      </c>
      <c r="AD22" s="143" t="s">
        <v>1212</v>
      </c>
      <c r="AE22" s="143" t="s">
        <v>1212</v>
      </c>
      <c r="AF22" s="143" t="s">
        <v>1212</v>
      </c>
      <c r="AG22" s="143" t="s">
        <v>1228</v>
      </c>
      <c r="AH22" s="143" t="s">
        <v>1212</v>
      </c>
      <c r="AI22" s="143" t="s">
        <v>1213</v>
      </c>
      <c r="AJ22" s="143" t="s">
        <v>1212</v>
      </c>
      <c r="AK22" s="143" t="s">
        <v>1213</v>
      </c>
      <c r="AL22" s="143" t="s">
        <v>1212</v>
      </c>
      <c r="AM22" s="336" t="s">
        <v>1212</v>
      </c>
      <c r="AN22" s="142" t="s">
        <v>1227</v>
      </c>
      <c r="AO22" s="143" t="s">
        <v>1212</v>
      </c>
      <c r="AP22" s="143" t="s">
        <v>1213</v>
      </c>
      <c r="AQ22" s="143" t="s">
        <v>1212</v>
      </c>
      <c r="AR22" s="143" t="s">
        <v>1213</v>
      </c>
      <c r="AS22" s="143" t="s">
        <v>1227</v>
      </c>
      <c r="AT22" s="143" t="s">
        <v>1230</v>
      </c>
      <c r="AU22" s="143" t="s">
        <v>1212</v>
      </c>
      <c r="AV22" s="143" t="s">
        <v>1212</v>
      </c>
      <c r="AW22" s="143" t="s">
        <v>1212</v>
      </c>
      <c r="AX22" s="143" t="s">
        <v>1212</v>
      </c>
      <c r="AY22" s="338" t="s">
        <v>1212</v>
      </c>
      <c r="BS22" s="105">
        <v>22</v>
      </c>
      <c r="BV22" s="478" t="str">
        <f>内線情報!$BO22</f>
        <v>grey</v>
      </c>
      <c r="BW22" s="478" t="str">
        <f>内線情報!$BP22</f>
        <v/>
      </c>
      <c r="BX22" s="1007"/>
      <c r="BY22" s="479" t="str">
        <f t="shared" si="1"/>
        <v/>
      </c>
      <c r="BZ22" s="479" t="str">
        <f t="shared" si="2"/>
        <v/>
      </c>
      <c r="CA22" s="479" t="str">
        <f t="shared" si="3"/>
        <v/>
      </c>
      <c r="CB22" s="479" t="str">
        <f t="shared" si="4"/>
        <v/>
      </c>
      <c r="CC22" s="479" t="str">
        <f t="shared" si="5"/>
        <v/>
      </c>
      <c r="CD22" s="479" t="str">
        <f t="shared" si="6"/>
        <v/>
      </c>
      <c r="CE22" s="479" t="str">
        <f t="shared" si="7"/>
        <v/>
      </c>
      <c r="CF22" s="479" t="str">
        <f t="shared" si="8"/>
        <v/>
      </c>
      <c r="CG22" s="479" t="str">
        <f t="shared" si="9"/>
        <v/>
      </c>
      <c r="CH22" s="479" t="str">
        <f t="shared" si="10"/>
        <v/>
      </c>
      <c r="CI22" s="479" t="str">
        <f t="shared" si="11"/>
        <v/>
      </c>
      <c r="CJ22" s="479" t="str">
        <f t="shared" si="12"/>
        <v/>
      </c>
      <c r="CK22" s="479" t="str">
        <f t="shared" si="13"/>
        <v/>
      </c>
      <c r="CL22" s="479" t="str">
        <f t="shared" si="14"/>
        <v/>
      </c>
      <c r="CM22" s="479" t="str">
        <f t="shared" si="15"/>
        <v/>
      </c>
      <c r="CN22" s="479" t="str">
        <f t="shared" si="16"/>
        <v/>
      </c>
      <c r="CO22" s="479" t="str">
        <f t="shared" si="17"/>
        <v/>
      </c>
      <c r="CP22" s="479" t="str">
        <f t="shared" si="18"/>
        <v/>
      </c>
      <c r="CQ22" s="479" t="str">
        <f t="shared" si="19"/>
        <v/>
      </c>
      <c r="CR22" s="479" t="str">
        <f t="shared" si="20"/>
        <v/>
      </c>
      <c r="CS22" s="479" t="str">
        <f t="shared" si="21"/>
        <v/>
      </c>
      <c r="CT22" s="479" t="str">
        <f t="shared" si="22"/>
        <v/>
      </c>
      <c r="CU22" s="479" t="str">
        <f t="shared" si="23"/>
        <v/>
      </c>
      <c r="CV22" s="479" t="str">
        <f t="shared" si="24"/>
        <v/>
      </c>
      <c r="CW22" s="479" t="str">
        <f t="shared" si="25"/>
        <v/>
      </c>
      <c r="CX22" s="479" t="str">
        <f t="shared" si="26"/>
        <v/>
      </c>
      <c r="CY22" s="479" t="str">
        <f t="shared" si="27"/>
        <v/>
      </c>
      <c r="CZ22" s="479" t="str">
        <f t="shared" si="28"/>
        <v/>
      </c>
      <c r="DA22" s="479" t="str">
        <f t="shared" si="29"/>
        <v/>
      </c>
      <c r="DB22" s="479" t="str">
        <f t="shared" si="30"/>
        <v/>
      </c>
      <c r="DC22" s="479" t="str">
        <f t="shared" si="31"/>
        <v/>
      </c>
      <c r="DD22" s="479" t="str">
        <f t="shared" si="32"/>
        <v/>
      </c>
      <c r="DE22" s="479" t="str">
        <f t="shared" si="33"/>
        <v/>
      </c>
      <c r="DF22" s="479" t="str">
        <f t="shared" si="34"/>
        <v/>
      </c>
      <c r="DG22" s="479" t="str">
        <f t="shared" si="35"/>
        <v/>
      </c>
      <c r="DH22" s="479" t="str">
        <f t="shared" si="36"/>
        <v/>
      </c>
      <c r="DI22" s="479" t="str">
        <f t="shared" si="37"/>
        <v/>
      </c>
      <c r="DJ22" s="479" t="str">
        <f t="shared" si="38"/>
        <v/>
      </c>
      <c r="DK22" s="479" t="str">
        <f t="shared" si="39"/>
        <v/>
      </c>
      <c r="DL22" s="479" t="str">
        <f t="shared" si="40"/>
        <v/>
      </c>
      <c r="DM22" s="479" t="str">
        <f t="shared" si="41"/>
        <v/>
      </c>
      <c r="DN22" s="479" t="str">
        <f t="shared" si="42"/>
        <v/>
      </c>
      <c r="DO22" s="479" t="str">
        <f t="shared" si="43"/>
        <v/>
      </c>
      <c r="DP22" s="479" t="str">
        <f t="shared" si="44"/>
        <v/>
      </c>
      <c r="DQ22" s="479" t="str">
        <f t="shared" si="45"/>
        <v/>
      </c>
      <c r="DR22" s="479" t="str">
        <f t="shared" si="46"/>
        <v/>
      </c>
      <c r="DS22" s="479" t="str">
        <f t="shared" si="47"/>
        <v/>
      </c>
      <c r="DT22" s="479" t="str">
        <f t="shared" si="48"/>
        <v/>
      </c>
      <c r="DU22" s="479" t="str">
        <f t="shared" si="49"/>
        <v/>
      </c>
    </row>
    <row r="23" spans="2:125" ht="15.75" customHeight="1">
      <c r="B23" s="102">
        <v>19</v>
      </c>
      <c r="C23" s="141" t="s">
        <v>1226</v>
      </c>
      <c r="D23" s="142" t="s">
        <v>1212</v>
      </c>
      <c r="E23" s="143" t="s">
        <v>1227</v>
      </c>
      <c r="F23" s="143" t="s">
        <v>1212</v>
      </c>
      <c r="G23" s="143" t="s">
        <v>1212</v>
      </c>
      <c r="H23" s="143" t="s">
        <v>1212</v>
      </c>
      <c r="I23" s="143" t="s">
        <v>1212</v>
      </c>
      <c r="J23" s="143" t="s">
        <v>1212</v>
      </c>
      <c r="K23" s="143" t="s">
        <v>1227</v>
      </c>
      <c r="L23" s="143" t="s">
        <v>1212</v>
      </c>
      <c r="M23" s="143" t="s">
        <v>1212</v>
      </c>
      <c r="N23" s="143" t="s">
        <v>1212</v>
      </c>
      <c r="O23" s="336" t="s">
        <v>1212</v>
      </c>
      <c r="P23" s="142" t="s">
        <v>1212</v>
      </c>
      <c r="Q23" s="143" t="s">
        <v>1212</v>
      </c>
      <c r="R23" s="143" t="s">
        <v>1212</v>
      </c>
      <c r="S23" s="143" t="s">
        <v>1213</v>
      </c>
      <c r="T23" s="143" t="s">
        <v>1213</v>
      </c>
      <c r="U23" s="143" t="s">
        <v>1212</v>
      </c>
      <c r="V23" s="143" t="s">
        <v>1212</v>
      </c>
      <c r="W23" s="143" t="s">
        <v>1212</v>
      </c>
      <c r="X23" s="143" t="s">
        <v>1212</v>
      </c>
      <c r="Y23" s="143" t="s">
        <v>1212</v>
      </c>
      <c r="Z23" s="143" t="s">
        <v>1227</v>
      </c>
      <c r="AA23" s="337" t="s">
        <v>1212</v>
      </c>
      <c r="AB23" s="144" t="s">
        <v>1212</v>
      </c>
      <c r="AC23" s="143" t="s">
        <v>1212</v>
      </c>
      <c r="AD23" s="143" t="s">
        <v>1212</v>
      </c>
      <c r="AE23" s="143" t="s">
        <v>1212</v>
      </c>
      <c r="AF23" s="143" t="s">
        <v>1212</v>
      </c>
      <c r="AG23" s="143" t="s">
        <v>1228</v>
      </c>
      <c r="AH23" s="143" t="s">
        <v>1212</v>
      </c>
      <c r="AI23" s="143" t="s">
        <v>1213</v>
      </c>
      <c r="AJ23" s="143" t="s">
        <v>1212</v>
      </c>
      <c r="AK23" s="143" t="s">
        <v>1213</v>
      </c>
      <c r="AL23" s="143" t="s">
        <v>1212</v>
      </c>
      <c r="AM23" s="336" t="s">
        <v>1212</v>
      </c>
      <c r="AN23" s="142" t="s">
        <v>1227</v>
      </c>
      <c r="AO23" s="143" t="s">
        <v>1212</v>
      </c>
      <c r="AP23" s="143" t="s">
        <v>1213</v>
      </c>
      <c r="AQ23" s="143" t="s">
        <v>1212</v>
      </c>
      <c r="AR23" s="143" t="s">
        <v>1213</v>
      </c>
      <c r="AS23" s="143" t="s">
        <v>1227</v>
      </c>
      <c r="AT23" s="143" t="s">
        <v>1230</v>
      </c>
      <c r="AU23" s="143" t="s">
        <v>1212</v>
      </c>
      <c r="AV23" s="143" t="s">
        <v>1212</v>
      </c>
      <c r="AW23" s="143" t="s">
        <v>1212</v>
      </c>
      <c r="AX23" s="143" t="s">
        <v>1212</v>
      </c>
      <c r="AY23" s="338" t="s">
        <v>1213</v>
      </c>
      <c r="BS23" s="105">
        <v>23</v>
      </c>
      <c r="BV23" s="478" t="str">
        <f>内線情報!$BO23</f>
        <v>grey</v>
      </c>
      <c r="BW23" s="478" t="str">
        <f>内線情報!$BP23</f>
        <v/>
      </c>
      <c r="BX23" s="1007"/>
      <c r="BY23" s="479" t="str">
        <f t="shared" si="1"/>
        <v/>
      </c>
      <c r="BZ23" s="479" t="str">
        <f t="shared" si="2"/>
        <v/>
      </c>
      <c r="CA23" s="479" t="str">
        <f t="shared" si="3"/>
        <v/>
      </c>
      <c r="CB23" s="479" t="str">
        <f t="shared" si="4"/>
        <v/>
      </c>
      <c r="CC23" s="479" t="str">
        <f t="shared" si="5"/>
        <v/>
      </c>
      <c r="CD23" s="479" t="str">
        <f t="shared" si="6"/>
        <v/>
      </c>
      <c r="CE23" s="479" t="str">
        <f t="shared" si="7"/>
        <v/>
      </c>
      <c r="CF23" s="479" t="str">
        <f t="shared" si="8"/>
        <v/>
      </c>
      <c r="CG23" s="479" t="str">
        <f t="shared" si="9"/>
        <v/>
      </c>
      <c r="CH23" s="479" t="str">
        <f t="shared" si="10"/>
        <v/>
      </c>
      <c r="CI23" s="479" t="str">
        <f t="shared" si="11"/>
        <v/>
      </c>
      <c r="CJ23" s="479" t="str">
        <f t="shared" si="12"/>
        <v/>
      </c>
      <c r="CK23" s="479" t="str">
        <f t="shared" si="13"/>
        <v/>
      </c>
      <c r="CL23" s="479" t="str">
        <f t="shared" si="14"/>
        <v/>
      </c>
      <c r="CM23" s="479" t="str">
        <f t="shared" si="15"/>
        <v/>
      </c>
      <c r="CN23" s="479" t="str">
        <f t="shared" si="16"/>
        <v/>
      </c>
      <c r="CO23" s="479" t="str">
        <f t="shared" si="17"/>
        <v/>
      </c>
      <c r="CP23" s="479" t="str">
        <f t="shared" si="18"/>
        <v/>
      </c>
      <c r="CQ23" s="479" t="str">
        <f t="shared" si="19"/>
        <v/>
      </c>
      <c r="CR23" s="479" t="str">
        <f t="shared" si="20"/>
        <v/>
      </c>
      <c r="CS23" s="479" t="str">
        <f t="shared" si="21"/>
        <v/>
      </c>
      <c r="CT23" s="479" t="str">
        <f t="shared" si="22"/>
        <v/>
      </c>
      <c r="CU23" s="479" t="str">
        <f t="shared" si="23"/>
        <v/>
      </c>
      <c r="CV23" s="479" t="str">
        <f t="shared" si="24"/>
        <v/>
      </c>
      <c r="CW23" s="479" t="str">
        <f t="shared" si="25"/>
        <v/>
      </c>
      <c r="CX23" s="479" t="str">
        <f t="shared" si="26"/>
        <v/>
      </c>
      <c r="CY23" s="479" t="str">
        <f t="shared" si="27"/>
        <v/>
      </c>
      <c r="CZ23" s="479" t="str">
        <f t="shared" si="28"/>
        <v/>
      </c>
      <c r="DA23" s="479" t="str">
        <f t="shared" si="29"/>
        <v/>
      </c>
      <c r="DB23" s="479" t="str">
        <f t="shared" si="30"/>
        <v/>
      </c>
      <c r="DC23" s="479" t="str">
        <f t="shared" si="31"/>
        <v/>
      </c>
      <c r="DD23" s="479" t="str">
        <f t="shared" si="32"/>
        <v/>
      </c>
      <c r="DE23" s="479" t="str">
        <f t="shared" si="33"/>
        <v/>
      </c>
      <c r="DF23" s="479" t="str">
        <f t="shared" si="34"/>
        <v/>
      </c>
      <c r="DG23" s="479" t="str">
        <f t="shared" si="35"/>
        <v/>
      </c>
      <c r="DH23" s="479" t="str">
        <f t="shared" si="36"/>
        <v/>
      </c>
      <c r="DI23" s="479" t="str">
        <f t="shared" si="37"/>
        <v/>
      </c>
      <c r="DJ23" s="479" t="str">
        <f t="shared" si="38"/>
        <v/>
      </c>
      <c r="DK23" s="479" t="str">
        <f t="shared" si="39"/>
        <v/>
      </c>
      <c r="DL23" s="479" t="str">
        <f t="shared" si="40"/>
        <v/>
      </c>
      <c r="DM23" s="479" t="str">
        <f t="shared" si="41"/>
        <v/>
      </c>
      <c r="DN23" s="479" t="str">
        <f t="shared" si="42"/>
        <v/>
      </c>
      <c r="DO23" s="479" t="str">
        <f t="shared" si="43"/>
        <v/>
      </c>
      <c r="DP23" s="479" t="str">
        <f t="shared" si="44"/>
        <v/>
      </c>
      <c r="DQ23" s="479" t="str">
        <f t="shared" si="45"/>
        <v/>
      </c>
      <c r="DR23" s="479" t="str">
        <f t="shared" si="46"/>
        <v/>
      </c>
      <c r="DS23" s="479" t="str">
        <f t="shared" si="47"/>
        <v/>
      </c>
      <c r="DT23" s="479" t="str">
        <f t="shared" si="48"/>
        <v/>
      </c>
      <c r="DU23" s="479" t="str">
        <f t="shared" si="49"/>
        <v/>
      </c>
    </row>
    <row r="24" spans="2:125" ht="15.75" customHeight="1">
      <c r="B24" s="102">
        <v>20</v>
      </c>
      <c r="C24" s="141" t="s">
        <v>1226</v>
      </c>
      <c r="D24" s="142" t="s">
        <v>1212</v>
      </c>
      <c r="E24" s="143" t="s">
        <v>1227</v>
      </c>
      <c r="F24" s="143" t="s">
        <v>1212</v>
      </c>
      <c r="G24" s="143" t="s">
        <v>1212</v>
      </c>
      <c r="H24" s="143" t="s">
        <v>1212</v>
      </c>
      <c r="I24" s="143" t="s">
        <v>1212</v>
      </c>
      <c r="J24" s="143" t="s">
        <v>1212</v>
      </c>
      <c r="K24" s="143" t="s">
        <v>1227</v>
      </c>
      <c r="L24" s="143" t="s">
        <v>1212</v>
      </c>
      <c r="M24" s="143" t="s">
        <v>1212</v>
      </c>
      <c r="N24" s="143" t="s">
        <v>1212</v>
      </c>
      <c r="O24" s="336" t="s">
        <v>1213</v>
      </c>
      <c r="P24" s="142" t="s">
        <v>1212</v>
      </c>
      <c r="Q24" s="143" t="s">
        <v>1212</v>
      </c>
      <c r="R24" s="143" t="s">
        <v>1212</v>
      </c>
      <c r="S24" s="143" t="s">
        <v>1213</v>
      </c>
      <c r="T24" s="143" t="s">
        <v>1213</v>
      </c>
      <c r="U24" s="143" t="s">
        <v>1212</v>
      </c>
      <c r="V24" s="143" t="s">
        <v>1212</v>
      </c>
      <c r="W24" s="143" t="s">
        <v>1212</v>
      </c>
      <c r="X24" s="143" t="s">
        <v>1212</v>
      </c>
      <c r="Y24" s="143" t="s">
        <v>1212</v>
      </c>
      <c r="Z24" s="143" t="s">
        <v>1227</v>
      </c>
      <c r="AA24" s="337" t="s">
        <v>1212</v>
      </c>
      <c r="AB24" s="144" t="s">
        <v>1212</v>
      </c>
      <c r="AC24" s="143" t="s">
        <v>1212</v>
      </c>
      <c r="AD24" s="143" t="s">
        <v>1212</v>
      </c>
      <c r="AE24" s="143" t="s">
        <v>1212</v>
      </c>
      <c r="AF24" s="143" t="s">
        <v>1212</v>
      </c>
      <c r="AG24" s="143" t="s">
        <v>1228</v>
      </c>
      <c r="AH24" s="143" t="s">
        <v>1212</v>
      </c>
      <c r="AI24" s="143" t="s">
        <v>1213</v>
      </c>
      <c r="AJ24" s="143" t="s">
        <v>1212</v>
      </c>
      <c r="AK24" s="143" t="s">
        <v>1213</v>
      </c>
      <c r="AL24" s="143" t="s">
        <v>1212</v>
      </c>
      <c r="AM24" s="336" t="s">
        <v>1212</v>
      </c>
      <c r="AN24" s="142" t="s">
        <v>1227</v>
      </c>
      <c r="AO24" s="143" t="s">
        <v>1212</v>
      </c>
      <c r="AP24" s="143" t="s">
        <v>1213</v>
      </c>
      <c r="AQ24" s="143" t="s">
        <v>1212</v>
      </c>
      <c r="AR24" s="143" t="s">
        <v>1213</v>
      </c>
      <c r="AS24" s="143" t="s">
        <v>1227</v>
      </c>
      <c r="AT24" s="143" t="s">
        <v>1230</v>
      </c>
      <c r="AU24" s="143" t="s">
        <v>1212</v>
      </c>
      <c r="AV24" s="143" t="s">
        <v>1212</v>
      </c>
      <c r="AW24" s="143" t="s">
        <v>1212</v>
      </c>
      <c r="AX24" s="143" t="s">
        <v>1212</v>
      </c>
      <c r="AY24" s="338" t="s">
        <v>1212</v>
      </c>
      <c r="BS24" s="105">
        <v>24</v>
      </c>
      <c r="BV24" s="478" t="str">
        <f>内線情報!$BO24</f>
        <v>grey</v>
      </c>
      <c r="BW24" s="478" t="str">
        <f>内線情報!$BP24</f>
        <v/>
      </c>
      <c r="BX24" s="1007"/>
      <c r="BY24" s="479" t="str">
        <f t="shared" si="1"/>
        <v/>
      </c>
      <c r="BZ24" s="479" t="str">
        <f t="shared" si="2"/>
        <v/>
      </c>
      <c r="CA24" s="479" t="str">
        <f t="shared" si="3"/>
        <v/>
      </c>
      <c r="CB24" s="479" t="str">
        <f t="shared" si="4"/>
        <v/>
      </c>
      <c r="CC24" s="479" t="str">
        <f t="shared" si="5"/>
        <v/>
      </c>
      <c r="CD24" s="479" t="str">
        <f t="shared" si="6"/>
        <v/>
      </c>
      <c r="CE24" s="479" t="str">
        <f t="shared" si="7"/>
        <v/>
      </c>
      <c r="CF24" s="479" t="str">
        <f t="shared" si="8"/>
        <v/>
      </c>
      <c r="CG24" s="479" t="str">
        <f t="shared" si="9"/>
        <v/>
      </c>
      <c r="CH24" s="479" t="str">
        <f t="shared" si="10"/>
        <v/>
      </c>
      <c r="CI24" s="479" t="str">
        <f t="shared" si="11"/>
        <v/>
      </c>
      <c r="CJ24" s="479" t="str">
        <f t="shared" si="12"/>
        <v/>
      </c>
      <c r="CK24" s="479" t="str">
        <f t="shared" si="13"/>
        <v/>
      </c>
      <c r="CL24" s="479" t="str">
        <f t="shared" si="14"/>
        <v/>
      </c>
      <c r="CM24" s="479" t="str">
        <f t="shared" si="15"/>
        <v/>
      </c>
      <c r="CN24" s="479" t="str">
        <f t="shared" si="16"/>
        <v/>
      </c>
      <c r="CO24" s="479" t="str">
        <f t="shared" si="17"/>
        <v/>
      </c>
      <c r="CP24" s="479" t="str">
        <f t="shared" si="18"/>
        <v/>
      </c>
      <c r="CQ24" s="479" t="str">
        <f t="shared" si="19"/>
        <v/>
      </c>
      <c r="CR24" s="479" t="str">
        <f t="shared" si="20"/>
        <v/>
      </c>
      <c r="CS24" s="479" t="str">
        <f t="shared" si="21"/>
        <v/>
      </c>
      <c r="CT24" s="479" t="str">
        <f t="shared" si="22"/>
        <v/>
      </c>
      <c r="CU24" s="479" t="str">
        <f t="shared" si="23"/>
        <v/>
      </c>
      <c r="CV24" s="479" t="str">
        <f t="shared" si="24"/>
        <v/>
      </c>
      <c r="CW24" s="479" t="str">
        <f t="shared" si="25"/>
        <v/>
      </c>
      <c r="CX24" s="479" t="str">
        <f t="shared" si="26"/>
        <v/>
      </c>
      <c r="CY24" s="479" t="str">
        <f t="shared" si="27"/>
        <v/>
      </c>
      <c r="CZ24" s="479" t="str">
        <f t="shared" si="28"/>
        <v/>
      </c>
      <c r="DA24" s="479" t="str">
        <f t="shared" si="29"/>
        <v/>
      </c>
      <c r="DB24" s="479" t="str">
        <f t="shared" si="30"/>
        <v/>
      </c>
      <c r="DC24" s="479" t="str">
        <f t="shared" si="31"/>
        <v/>
      </c>
      <c r="DD24" s="479" t="str">
        <f t="shared" si="32"/>
        <v/>
      </c>
      <c r="DE24" s="479" t="str">
        <f t="shared" si="33"/>
        <v/>
      </c>
      <c r="DF24" s="479" t="str">
        <f t="shared" si="34"/>
        <v/>
      </c>
      <c r="DG24" s="479" t="str">
        <f t="shared" si="35"/>
        <v/>
      </c>
      <c r="DH24" s="479" t="str">
        <f t="shared" si="36"/>
        <v/>
      </c>
      <c r="DI24" s="479" t="str">
        <f t="shared" si="37"/>
        <v/>
      </c>
      <c r="DJ24" s="479" t="str">
        <f t="shared" si="38"/>
        <v/>
      </c>
      <c r="DK24" s="479" t="str">
        <f t="shared" si="39"/>
        <v/>
      </c>
      <c r="DL24" s="479" t="str">
        <f t="shared" si="40"/>
        <v/>
      </c>
      <c r="DM24" s="479" t="str">
        <f t="shared" si="41"/>
        <v/>
      </c>
      <c r="DN24" s="479" t="str">
        <f t="shared" si="42"/>
        <v/>
      </c>
      <c r="DO24" s="479" t="str">
        <f t="shared" si="43"/>
        <v/>
      </c>
      <c r="DP24" s="479" t="str">
        <f t="shared" si="44"/>
        <v/>
      </c>
      <c r="DQ24" s="479" t="str">
        <f t="shared" si="45"/>
        <v/>
      </c>
      <c r="DR24" s="479" t="str">
        <f t="shared" si="46"/>
        <v/>
      </c>
      <c r="DS24" s="479" t="str">
        <f t="shared" si="47"/>
        <v/>
      </c>
      <c r="DT24" s="479" t="str">
        <f t="shared" si="48"/>
        <v/>
      </c>
      <c r="DU24" s="479" t="str">
        <f t="shared" si="49"/>
        <v/>
      </c>
    </row>
    <row r="25" spans="2:125" ht="15.75" customHeight="1">
      <c r="B25" s="102">
        <v>21</v>
      </c>
      <c r="C25" s="141" t="s">
        <v>1226</v>
      </c>
      <c r="D25" s="142" t="s">
        <v>1212</v>
      </c>
      <c r="E25" s="143" t="s">
        <v>1227</v>
      </c>
      <c r="F25" s="143" t="s">
        <v>1212</v>
      </c>
      <c r="G25" s="143" t="s">
        <v>1212</v>
      </c>
      <c r="H25" s="143" t="s">
        <v>1212</v>
      </c>
      <c r="I25" s="143" t="s">
        <v>1212</v>
      </c>
      <c r="J25" s="143" t="s">
        <v>1212</v>
      </c>
      <c r="K25" s="143" t="s">
        <v>1227</v>
      </c>
      <c r="L25" s="143" t="s">
        <v>1212</v>
      </c>
      <c r="M25" s="143" t="s">
        <v>1212</v>
      </c>
      <c r="N25" s="143" t="s">
        <v>1212</v>
      </c>
      <c r="O25" s="336" t="s">
        <v>1213</v>
      </c>
      <c r="P25" s="142" t="s">
        <v>1213</v>
      </c>
      <c r="Q25" s="143" t="s">
        <v>1212</v>
      </c>
      <c r="R25" s="143" t="s">
        <v>1212</v>
      </c>
      <c r="S25" s="143" t="s">
        <v>1213</v>
      </c>
      <c r="T25" s="143" t="s">
        <v>1213</v>
      </c>
      <c r="U25" s="143" t="s">
        <v>1212</v>
      </c>
      <c r="V25" s="143" t="s">
        <v>1212</v>
      </c>
      <c r="W25" s="143" t="s">
        <v>1212</v>
      </c>
      <c r="X25" s="143" t="s">
        <v>1212</v>
      </c>
      <c r="Y25" s="143" t="s">
        <v>1212</v>
      </c>
      <c r="Z25" s="143" t="s">
        <v>1227</v>
      </c>
      <c r="AA25" s="337" t="s">
        <v>1213</v>
      </c>
      <c r="AB25" s="144" t="s">
        <v>1227</v>
      </c>
      <c r="AC25" s="143" t="s">
        <v>1212</v>
      </c>
      <c r="AD25" s="143" t="s">
        <v>1212</v>
      </c>
      <c r="AE25" s="143" t="s">
        <v>1212</v>
      </c>
      <c r="AF25" s="143" t="s">
        <v>1212</v>
      </c>
      <c r="AG25" s="143" t="s">
        <v>1228</v>
      </c>
      <c r="AH25" s="143" t="s">
        <v>1212</v>
      </c>
      <c r="AI25" s="143" t="s">
        <v>1213</v>
      </c>
      <c r="AJ25" s="143" t="s">
        <v>1212</v>
      </c>
      <c r="AK25" s="143" t="s">
        <v>1213</v>
      </c>
      <c r="AL25" s="143" t="s">
        <v>1212</v>
      </c>
      <c r="AM25" s="336" t="s">
        <v>1212</v>
      </c>
      <c r="AN25" s="142" t="s">
        <v>1227</v>
      </c>
      <c r="AO25" s="143" t="s">
        <v>1212</v>
      </c>
      <c r="AP25" s="143" t="s">
        <v>1213</v>
      </c>
      <c r="AQ25" s="143" t="s">
        <v>1212</v>
      </c>
      <c r="AR25" s="143" t="s">
        <v>1213</v>
      </c>
      <c r="AS25" s="143" t="s">
        <v>1227</v>
      </c>
      <c r="AT25" s="143" t="s">
        <v>1230</v>
      </c>
      <c r="AU25" s="143" t="s">
        <v>1212</v>
      </c>
      <c r="AV25" s="143" t="s">
        <v>1212</v>
      </c>
      <c r="AW25" s="143" t="s">
        <v>1212</v>
      </c>
      <c r="AX25" s="143" t="s">
        <v>1212</v>
      </c>
      <c r="AY25" s="338" t="s">
        <v>1212</v>
      </c>
      <c r="BS25" s="105">
        <v>25</v>
      </c>
      <c r="BV25" s="478" t="str">
        <f>内線情報!$BO25</f>
        <v>grey</v>
      </c>
      <c r="BW25" s="478" t="str">
        <f>内線情報!$BP25</f>
        <v/>
      </c>
      <c r="BX25" s="1007"/>
      <c r="BY25" s="479" t="str">
        <f t="shared" si="1"/>
        <v/>
      </c>
      <c r="BZ25" s="479" t="str">
        <f t="shared" si="2"/>
        <v/>
      </c>
      <c r="CA25" s="479" t="str">
        <f t="shared" si="3"/>
        <v/>
      </c>
      <c r="CB25" s="479" t="str">
        <f t="shared" si="4"/>
        <v/>
      </c>
      <c r="CC25" s="479" t="str">
        <f t="shared" si="5"/>
        <v/>
      </c>
      <c r="CD25" s="479" t="str">
        <f t="shared" si="6"/>
        <v/>
      </c>
      <c r="CE25" s="479" t="str">
        <f t="shared" si="7"/>
        <v/>
      </c>
      <c r="CF25" s="479" t="str">
        <f t="shared" si="8"/>
        <v/>
      </c>
      <c r="CG25" s="479" t="str">
        <f t="shared" si="9"/>
        <v/>
      </c>
      <c r="CH25" s="479" t="str">
        <f t="shared" si="10"/>
        <v/>
      </c>
      <c r="CI25" s="479" t="str">
        <f t="shared" si="11"/>
        <v/>
      </c>
      <c r="CJ25" s="479" t="str">
        <f t="shared" si="12"/>
        <v/>
      </c>
      <c r="CK25" s="479" t="str">
        <f t="shared" si="13"/>
        <v/>
      </c>
      <c r="CL25" s="479" t="str">
        <f t="shared" si="14"/>
        <v/>
      </c>
      <c r="CM25" s="479" t="str">
        <f t="shared" si="15"/>
        <v/>
      </c>
      <c r="CN25" s="479" t="str">
        <f t="shared" si="16"/>
        <v/>
      </c>
      <c r="CO25" s="479" t="str">
        <f t="shared" si="17"/>
        <v/>
      </c>
      <c r="CP25" s="479" t="str">
        <f t="shared" si="18"/>
        <v/>
      </c>
      <c r="CQ25" s="479" t="str">
        <f t="shared" si="19"/>
        <v/>
      </c>
      <c r="CR25" s="479" t="str">
        <f t="shared" si="20"/>
        <v/>
      </c>
      <c r="CS25" s="479" t="str">
        <f t="shared" si="21"/>
        <v/>
      </c>
      <c r="CT25" s="479" t="str">
        <f t="shared" si="22"/>
        <v/>
      </c>
      <c r="CU25" s="479" t="str">
        <f t="shared" si="23"/>
        <v/>
      </c>
      <c r="CV25" s="479" t="str">
        <f t="shared" si="24"/>
        <v/>
      </c>
      <c r="CW25" s="479" t="str">
        <f t="shared" si="25"/>
        <v/>
      </c>
      <c r="CX25" s="479" t="str">
        <f t="shared" si="26"/>
        <v/>
      </c>
      <c r="CY25" s="479" t="str">
        <f t="shared" si="27"/>
        <v/>
      </c>
      <c r="CZ25" s="479" t="str">
        <f t="shared" si="28"/>
        <v/>
      </c>
      <c r="DA25" s="479" t="str">
        <f t="shared" si="29"/>
        <v/>
      </c>
      <c r="DB25" s="479" t="str">
        <f t="shared" si="30"/>
        <v/>
      </c>
      <c r="DC25" s="479" t="str">
        <f t="shared" si="31"/>
        <v/>
      </c>
      <c r="DD25" s="479" t="str">
        <f t="shared" si="32"/>
        <v/>
      </c>
      <c r="DE25" s="479" t="str">
        <f t="shared" si="33"/>
        <v/>
      </c>
      <c r="DF25" s="479" t="str">
        <f t="shared" si="34"/>
        <v/>
      </c>
      <c r="DG25" s="479" t="str">
        <f t="shared" si="35"/>
        <v/>
      </c>
      <c r="DH25" s="479" t="str">
        <f t="shared" si="36"/>
        <v/>
      </c>
      <c r="DI25" s="479" t="str">
        <f t="shared" si="37"/>
        <v/>
      </c>
      <c r="DJ25" s="479" t="str">
        <f t="shared" si="38"/>
        <v/>
      </c>
      <c r="DK25" s="479" t="str">
        <f t="shared" si="39"/>
        <v/>
      </c>
      <c r="DL25" s="479" t="str">
        <f t="shared" si="40"/>
        <v/>
      </c>
      <c r="DM25" s="479" t="str">
        <f t="shared" si="41"/>
        <v/>
      </c>
      <c r="DN25" s="479" t="str">
        <f t="shared" si="42"/>
        <v/>
      </c>
      <c r="DO25" s="479" t="str">
        <f t="shared" si="43"/>
        <v/>
      </c>
      <c r="DP25" s="479" t="str">
        <f t="shared" si="44"/>
        <v/>
      </c>
      <c r="DQ25" s="479" t="str">
        <f t="shared" si="45"/>
        <v/>
      </c>
      <c r="DR25" s="479" t="str">
        <f t="shared" si="46"/>
        <v/>
      </c>
      <c r="DS25" s="479" t="str">
        <f t="shared" si="47"/>
        <v/>
      </c>
      <c r="DT25" s="479" t="str">
        <f t="shared" si="48"/>
        <v/>
      </c>
      <c r="DU25" s="479" t="str">
        <f t="shared" si="49"/>
        <v/>
      </c>
    </row>
    <row r="26" spans="2:125" ht="15.75" customHeight="1">
      <c r="B26" s="102">
        <v>22</v>
      </c>
      <c r="C26" s="141" t="s">
        <v>1226</v>
      </c>
      <c r="D26" s="142" t="s">
        <v>1212</v>
      </c>
      <c r="E26" s="143" t="s">
        <v>1227</v>
      </c>
      <c r="F26" s="143" t="s">
        <v>1212</v>
      </c>
      <c r="G26" s="143" t="s">
        <v>1212</v>
      </c>
      <c r="H26" s="143" t="s">
        <v>1212</v>
      </c>
      <c r="I26" s="143" t="s">
        <v>1212</v>
      </c>
      <c r="J26" s="143" t="s">
        <v>1212</v>
      </c>
      <c r="K26" s="143" t="s">
        <v>1227</v>
      </c>
      <c r="L26" s="143" t="s">
        <v>1212</v>
      </c>
      <c r="M26" s="143" t="s">
        <v>1212</v>
      </c>
      <c r="N26" s="143" t="s">
        <v>1212</v>
      </c>
      <c r="O26" s="336" t="s">
        <v>1213</v>
      </c>
      <c r="P26" s="142" t="s">
        <v>1213</v>
      </c>
      <c r="Q26" s="143" t="s">
        <v>1212</v>
      </c>
      <c r="R26" s="143" t="s">
        <v>1212</v>
      </c>
      <c r="S26" s="143" t="s">
        <v>1213</v>
      </c>
      <c r="T26" s="143" t="s">
        <v>1213</v>
      </c>
      <c r="U26" s="143" t="s">
        <v>1212</v>
      </c>
      <c r="V26" s="143" t="s">
        <v>1212</v>
      </c>
      <c r="W26" s="143" t="s">
        <v>1212</v>
      </c>
      <c r="X26" s="143" t="s">
        <v>1212</v>
      </c>
      <c r="Y26" s="143" t="s">
        <v>1212</v>
      </c>
      <c r="Z26" s="143" t="s">
        <v>1227</v>
      </c>
      <c r="AA26" s="337" t="s">
        <v>1212</v>
      </c>
      <c r="AB26" s="144" t="s">
        <v>1212</v>
      </c>
      <c r="AC26" s="143" t="s">
        <v>1212</v>
      </c>
      <c r="AD26" s="143" t="s">
        <v>1212</v>
      </c>
      <c r="AE26" s="143" t="s">
        <v>1212</v>
      </c>
      <c r="AF26" s="143" t="s">
        <v>1212</v>
      </c>
      <c r="AG26" s="143" t="s">
        <v>1228</v>
      </c>
      <c r="AH26" s="143" t="s">
        <v>1212</v>
      </c>
      <c r="AI26" s="143" t="s">
        <v>1213</v>
      </c>
      <c r="AJ26" s="143" t="s">
        <v>1212</v>
      </c>
      <c r="AK26" s="143" t="s">
        <v>1213</v>
      </c>
      <c r="AL26" s="143" t="s">
        <v>1212</v>
      </c>
      <c r="AM26" s="336" t="s">
        <v>1212</v>
      </c>
      <c r="AN26" s="142" t="s">
        <v>1227</v>
      </c>
      <c r="AO26" s="143" t="s">
        <v>1212</v>
      </c>
      <c r="AP26" s="143" t="s">
        <v>1213</v>
      </c>
      <c r="AQ26" s="143" t="s">
        <v>1212</v>
      </c>
      <c r="AR26" s="143" t="s">
        <v>1213</v>
      </c>
      <c r="AS26" s="143" t="s">
        <v>1227</v>
      </c>
      <c r="AT26" s="143" t="s">
        <v>1230</v>
      </c>
      <c r="AU26" s="143" t="s">
        <v>1212</v>
      </c>
      <c r="AV26" s="143" t="s">
        <v>1212</v>
      </c>
      <c r="AW26" s="143" t="s">
        <v>1212</v>
      </c>
      <c r="AX26" s="143" t="s">
        <v>1212</v>
      </c>
      <c r="AY26" s="338" t="s">
        <v>1227</v>
      </c>
      <c r="BS26" s="105">
        <v>26</v>
      </c>
      <c r="BV26" s="478" t="str">
        <f>内線情報!$BO26</f>
        <v>grey</v>
      </c>
      <c r="BW26" s="478" t="str">
        <f>内線情報!$BP26</f>
        <v/>
      </c>
      <c r="BX26" s="1007"/>
      <c r="BY26" s="479" t="str">
        <f t="shared" si="1"/>
        <v/>
      </c>
      <c r="BZ26" s="479" t="str">
        <f t="shared" si="2"/>
        <v/>
      </c>
      <c r="CA26" s="479" t="str">
        <f t="shared" si="3"/>
        <v/>
      </c>
      <c r="CB26" s="479" t="str">
        <f t="shared" si="4"/>
        <v/>
      </c>
      <c r="CC26" s="479" t="str">
        <f t="shared" si="5"/>
        <v/>
      </c>
      <c r="CD26" s="479" t="str">
        <f t="shared" si="6"/>
        <v/>
      </c>
      <c r="CE26" s="479" t="str">
        <f t="shared" si="7"/>
        <v/>
      </c>
      <c r="CF26" s="479" t="str">
        <f t="shared" si="8"/>
        <v/>
      </c>
      <c r="CG26" s="479" t="str">
        <f t="shared" si="9"/>
        <v/>
      </c>
      <c r="CH26" s="479" t="str">
        <f t="shared" si="10"/>
        <v/>
      </c>
      <c r="CI26" s="479" t="str">
        <f t="shared" si="11"/>
        <v/>
      </c>
      <c r="CJ26" s="479" t="str">
        <f t="shared" si="12"/>
        <v/>
      </c>
      <c r="CK26" s="479" t="str">
        <f t="shared" si="13"/>
        <v/>
      </c>
      <c r="CL26" s="479" t="str">
        <f t="shared" si="14"/>
        <v/>
      </c>
      <c r="CM26" s="479" t="str">
        <f t="shared" si="15"/>
        <v/>
      </c>
      <c r="CN26" s="479" t="str">
        <f t="shared" si="16"/>
        <v/>
      </c>
      <c r="CO26" s="479" t="str">
        <f t="shared" si="17"/>
        <v/>
      </c>
      <c r="CP26" s="479" t="str">
        <f t="shared" si="18"/>
        <v/>
      </c>
      <c r="CQ26" s="479" t="str">
        <f t="shared" si="19"/>
        <v/>
      </c>
      <c r="CR26" s="479" t="str">
        <f t="shared" si="20"/>
        <v/>
      </c>
      <c r="CS26" s="479" t="str">
        <f t="shared" si="21"/>
        <v/>
      </c>
      <c r="CT26" s="479" t="str">
        <f t="shared" si="22"/>
        <v/>
      </c>
      <c r="CU26" s="479" t="str">
        <f t="shared" si="23"/>
        <v/>
      </c>
      <c r="CV26" s="479" t="str">
        <f t="shared" si="24"/>
        <v/>
      </c>
      <c r="CW26" s="479" t="str">
        <f t="shared" si="25"/>
        <v/>
      </c>
      <c r="CX26" s="479" t="str">
        <f t="shared" si="26"/>
        <v/>
      </c>
      <c r="CY26" s="479" t="str">
        <f t="shared" si="27"/>
        <v/>
      </c>
      <c r="CZ26" s="479" t="str">
        <f t="shared" si="28"/>
        <v/>
      </c>
      <c r="DA26" s="479" t="str">
        <f t="shared" si="29"/>
        <v/>
      </c>
      <c r="DB26" s="479" t="str">
        <f t="shared" si="30"/>
        <v/>
      </c>
      <c r="DC26" s="479" t="str">
        <f t="shared" si="31"/>
        <v/>
      </c>
      <c r="DD26" s="479" t="str">
        <f t="shared" si="32"/>
        <v/>
      </c>
      <c r="DE26" s="479" t="str">
        <f t="shared" si="33"/>
        <v/>
      </c>
      <c r="DF26" s="479" t="str">
        <f t="shared" si="34"/>
        <v/>
      </c>
      <c r="DG26" s="479" t="str">
        <f t="shared" si="35"/>
        <v/>
      </c>
      <c r="DH26" s="479" t="str">
        <f t="shared" si="36"/>
        <v/>
      </c>
      <c r="DI26" s="479" t="str">
        <f t="shared" si="37"/>
        <v/>
      </c>
      <c r="DJ26" s="479" t="str">
        <f t="shared" si="38"/>
        <v/>
      </c>
      <c r="DK26" s="479" t="str">
        <f t="shared" si="39"/>
        <v/>
      </c>
      <c r="DL26" s="479" t="str">
        <f t="shared" si="40"/>
        <v/>
      </c>
      <c r="DM26" s="479" t="str">
        <f t="shared" si="41"/>
        <v/>
      </c>
      <c r="DN26" s="479" t="str">
        <f t="shared" si="42"/>
        <v/>
      </c>
      <c r="DO26" s="479" t="str">
        <f t="shared" si="43"/>
        <v/>
      </c>
      <c r="DP26" s="479" t="str">
        <f t="shared" si="44"/>
        <v/>
      </c>
      <c r="DQ26" s="479" t="str">
        <f t="shared" si="45"/>
        <v/>
      </c>
      <c r="DR26" s="479" t="str">
        <f t="shared" si="46"/>
        <v/>
      </c>
      <c r="DS26" s="479" t="str">
        <f t="shared" si="47"/>
        <v/>
      </c>
      <c r="DT26" s="479" t="str">
        <f t="shared" si="48"/>
        <v/>
      </c>
      <c r="DU26" s="479" t="str">
        <f t="shared" si="49"/>
        <v/>
      </c>
    </row>
    <row r="27" spans="2:125" ht="15.75" customHeight="1">
      <c r="B27" s="102">
        <v>23</v>
      </c>
      <c r="C27" s="141" t="s">
        <v>1226</v>
      </c>
      <c r="D27" s="142" t="s">
        <v>1212</v>
      </c>
      <c r="E27" s="143" t="s">
        <v>1227</v>
      </c>
      <c r="F27" s="143" t="s">
        <v>1212</v>
      </c>
      <c r="G27" s="143" t="s">
        <v>1212</v>
      </c>
      <c r="H27" s="143" t="s">
        <v>1212</v>
      </c>
      <c r="I27" s="143" t="s">
        <v>1212</v>
      </c>
      <c r="J27" s="143" t="s">
        <v>1212</v>
      </c>
      <c r="K27" s="143" t="s">
        <v>1227</v>
      </c>
      <c r="L27" s="143" t="s">
        <v>1212</v>
      </c>
      <c r="M27" s="143" t="s">
        <v>1212</v>
      </c>
      <c r="N27" s="143" t="s">
        <v>1212</v>
      </c>
      <c r="O27" s="336" t="s">
        <v>1212</v>
      </c>
      <c r="P27" s="142" t="s">
        <v>1213</v>
      </c>
      <c r="Q27" s="143" t="s">
        <v>1212</v>
      </c>
      <c r="R27" s="143" t="s">
        <v>1212</v>
      </c>
      <c r="S27" s="143" t="s">
        <v>1213</v>
      </c>
      <c r="T27" s="143" t="s">
        <v>1213</v>
      </c>
      <c r="U27" s="143" t="s">
        <v>1212</v>
      </c>
      <c r="V27" s="143" t="s">
        <v>1212</v>
      </c>
      <c r="W27" s="143" t="s">
        <v>1212</v>
      </c>
      <c r="X27" s="143" t="s">
        <v>1212</v>
      </c>
      <c r="Y27" s="143" t="s">
        <v>1212</v>
      </c>
      <c r="Z27" s="143" t="s">
        <v>1227</v>
      </c>
      <c r="AA27" s="337" t="s">
        <v>1212</v>
      </c>
      <c r="AB27" s="144" t="s">
        <v>1212</v>
      </c>
      <c r="AC27" s="143" t="s">
        <v>1212</v>
      </c>
      <c r="AD27" s="143" t="s">
        <v>1212</v>
      </c>
      <c r="AE27" s="143" t="s">
        <v>1212</v>
      </c>
      <c r="AF27" s="143" t="s">
        <v>1212</v>
      </c>
      <c r="AG27" s="143" t="s">
        <v>1228</v>
      </c>
      <c r="AH27" s="143" t="s">
        <v>1212</v>
      </c>
      <c r="AI27" s="143" t="s">
        <v>1213</v>
      </c>
      <c r="AJ27" s="143" t="s">
        <v>1212</v>
      </c>
      <c r="AK27" s="143" t="s">
        <v>1213</v>
      </c>
      <c r="AL27" s="143" t="s">
        <v>1212</v>
      </c>
      <c r="AM27" s="336" t="s">
        <v>1212</v>
      </c>
      <c r="AN27" s="142" t="s">
        <v>1227</v>
      </c>
      <c r="AO27" s="143" t="s">
        <v>1212</v>
      </c>
      <c r="AP27" s="143" t="s">
        <v>1213</v>
      </c>
      <c r="AQ27" s="143" t="s">
        <v>1212</v>
      </c>
      <c r="AR27" s="143" t="s">
        <v>1213</v>
      </c>
      <c r="AS27" s="143" t="s">
        <v>1227</v>
      </c>
      <c r="AT27" s="143" t="s">
        <v>1230</v>
      </c>
      <c r="AU27" s="143" t="s">
        <v>1212</v>
      </c>
      <c r="AV27" s="143" t="s">
        <v>1212</v>
      </c>
      <c r="AW27" s="143" t="s">
        <v>1212</v>
      </c>
      <c r="AX27" s="143" t="s">
        <v>1212</v>
      </c>
      <c r="AY27" s="338" t="s">
        <v>1212</v>
      </c>
      <c r="BS27" s="105">
        <v>27</v>
      </c>
      <c r="BV27" s="478" t="str">
        <f>内線情報!$BO27</f>
        <v>grey</v>
      </c>
      <c r="BW27" s="478" t="str">
        <f>内線情報!$BP27</f>
        <v/>
      </c>
      <c r="BX27" s="1007"/>
      <c r="BY27" s="479" t="str">
        <f t="shared" si="1"/>
        <v/>
      </c>
      <c r="BZ27" s="479" t="str">
        <f t="shared" si="2"/>
        <v/>
      </c>
      <c r="CA27" s="479" t="str">
        <f t="shared" si="3"/>
        <v/>
      </c>
      <c r="CB27" s="479" t="str">
        <f t="shared" si="4"/>
        <v/>
      </c>
      <c r="CC27" s="479" t="str">
        <f t="shared" si="5"/>
        <v/>
      </c>
      <c r="CD27" s="479" t="str">
        <f t="shared" si="6"/>
        <v/>
      </c>
      <c r="CE27" s="479" t="str">
        <f t="shared" si="7"/>
        <v/>
      </c>
      <c r="CF27" s="479" t="str">
        <f t="shared" si="8"/>
        <v/>
      </c>
      <c r="CG27" s="479" t="str">
        <f t="shared" si="9"/>
        <v/>
      </c>
      <c r="CH27" s="479" t="str">
        <f t="shared" si="10"/>
        <v/>
      </c>
      <c r="CI27" s="479" t="str">
        <f t="shared" si="11"/>
        <v/>
      </c>
      <c r="CJ27" s="479" t="str">
        <f t="shared" si="12"/>
        <v/>
      </c>
      <c r="CK27" s="479" t="str">
        <f t="shared" si="13"/>
        <v/>
      </c>
      <c r="CL27" s="479" t="str">
        <f t="shared" si="14"/>
        <v/>
      </c>
      <c r="CM27" s="479" t="str">
        <f t="shared" si="15"/>
        <v/>
      </c>
      <c r="CN27" s="479" t="str">
        <f t="shared" si="16"/>
        <v/>
      </c>
      <c r="CO27" s="479" t="str">
        <f t="shared" si="17"/>
        <v/>
      </c>
      <c r="CP27" s="479" t="str">
        <f t="shared" si="18"/>
        <v/>
      </c>
      <c r="CQ27" s="479" t="str">
        <f t="shared" si="19"/>
        <v/>
      </c>
      <c r="CR27" s="479" t="str">
        <f t="shared" si="20"/>
        <v/>
      </c>
      <c r="CS27" s="479" t="str">
        <f t="shared" si="21"/>
        <v/>
      </c>
      <c r="CT27" s="479" t="str">
        <f t="shared" si="22"/>
        <v/>
      </c>
      <c r="CU27" s="479" t="str">
        <f t="shared" si="23"/>
        <v/>
      </c>
      <c r="CV27" s="479" t="str">
        <f t="shared" si="24"/>
        <v/>
      </c>
      <c r="CW27" s="479" t="str">
        <f t="shared" si="25"/>
        <v/>
      </c>
      <c r="CX27" s="479" t="str">
        <f t="shared" si="26"/>
        <v/>
      </c>
      <c r="CY27" s="479" t="str">
        <f t="shared" si="27"/>
        <v/>
      </c>
      <c r="CZ27" s="479" t="str">
        <f t="shared" si="28"/>
        <v/>
      </c>
      <c r="DA27" s="479" t="str">
        <f t="shared" si="29"/>
        <v/>
      </c>
      <c r="DB27" s="479" t="str">
        <f t="shared" si="30"/>
        <v/>
      </c>
      <c r="DC27" s="479" t="str">
        <f t="shared" si="31"/>
        <v/>
      </c>
      <c r="DD27" s="479" t="str">
        <f t="shared" si="32"/>
        <v/>
      </c>
      <c r="DE27" s="479" t="str">
        <f t="shared" si="33"/>
        <v/>
      </c>
      <c r="DF27" s="479" t="str">
        <f t="shared" si="34"/>
        <v/>
      </c>
      <c r="DG27" s="479" t="str">
        <f t="shared" si="35"/>
        <v/>
      </c>
      <c r="DH27" s="479" t="str">
        <f t="shared" si="36"/>
        <v/>
      </c>
      <c r="DI27" s="479" t="str">
        <f t="shared" si="37"/>
        <v/>
      </c>
      <c r="DJ27" s="479" t="str">
        <f t="shared" si="38"/>
        <v/>
      </c>
      <c r="DK27" s="479" t="str">
        <f t="shared" si="39"/>
        <v/>
      </c>
      <c r="DL27" s="479" t="str">
        <f t="shared" si="40"/>
        <v/>
      </c>
      <c r="DM27" s="479" t="str">
        <f t="shared" si="41"/>
        <v/>
      </c>
      <c r="DN27" s="479" t="str">
        <f t="shared" si="42"/>
        <v/>
      </c>
      <c r="DO27" s="479" t="str">
        <f t="shared" si="43"/>
        <v/>
      </c>
      <c r="DP27" s="479" t="str">
        <f t="shared" si="44"/>
        <v/>
      </c>
      <c r="DQ27" s="479" t="str">
        <f t="shared" si="45"/>
        <v/>
      </c>
      <c r="DR27" s="479" t="str">
        <f t="shared" si="46"/>
        <v/>
      </c>
      <c r="DS27" s="479" t="str">
        <f t="shared" si="47"/>
        <v/>
      </c>
      <c r="DT27" s="479" t="str">
        <f t="shared" si="48"/>
        <v/>
      </c>
      <c r="DU27" s="479" t="str">
        <f t="shared" si="49"/>
        <v/>
      </c>
    </row>
    <row r="28" spans="2:125" ht="15.75" customHeight="1">
      <c r="B28" s="102">
        <v>24</v>
      </c>
      <c r="C28" s="141" t="s">
        <v>1226</v>
      </c>
      <c r="D28" s="142" t="s">
        <v>1213</v>
      </c>
      <c r="E28" s="143" t="s">
        <v>1227</v>
      </c>
      <c r="F28" s="143" t="s">
        <v>1212</v>
      </c>
      <c r="G28" s="143" t="s">
        <v>1212</v>
      </c>
      <c r="H28" s="143" t="s">
        <v>1212</v>
      </c>
      <c r="I28" s="143" t="s">
        <v>1212</v>
      </c>
      <c r="J28" s="143" t="s">
        <v>1212</v>
      </c>
      <c r="K28" s="143" t="s">
        <v>1227</v>
      </c>
      <c r="L28" s="143" t="s">
        <v>1212</v>
      </c>
      <c r="M28" s="143" t="s">
        <v>1212</v>
      </c>
      <c r="N28" s="143" t="s">
        <v>1212</v>
      </c>
      <c r="O28" s="336" t="s">
        <v>1212</v>
      </c>
      <c r="P28" s="142" t="s">
        <v>1213</v>
      </c>
      <c r="Q28" s="143" t="s">
        <v>1212</v>
      </c>
      <c r="R28" s="143" t="s">
        <v>1212</v>
      </c>
      <c r="S28" s="143" t="s">
        <v>1213</v>
      </c>
      <c r="T28" s="143" t="s">
        <v>1213</v>
      </c>
      <c r="U28" s="143" t="s">
        <v>1212</v>
      </c>
      <c r="V28" s="143" t="s">
        <v>1212</v>
      </c>
      <c r="W28" s="143" t="s">
        <v>1212</v>
      </c>
      <c r="X28" s="143" t="s">
        <v>1212</v>
      </c>
      <c r="Y28" s="143" t="s">
        <v>1212</v>
      </c>
      <c r="Z28" s="143" t="s">
        <v>1227</v>
      </c>
      <c r="AA28" s="337" t="s">
        <v>1212</v>
      </c>
      <c r="AB28" s="144" t="s">
        <v>643</v>
      </c>
      <c r="AC28" s="143" t="s">
        <v>1212</v>
      </c>
      <c r="AD28" s="143" t="s">
        <v>1212</v>
      </c>
      <c r="AE28" s="143" t="s">
        <v>1212</v>
      </c>
      <c r="AF28" s="143" t="s">
        <v>1212</v>
      </c>
      <c r="AG28" s="143" t="s">
        <v>1228</v>
      </c>
      <c r="AH28" s="143" t="s">
        <v>1212</v>
      </c>
      <c r="AI28" s="143" t="s">
        <v>1213</v>
      </c>
      <c r="AJ28" s="143" t="s">
        <v>1212</v>
      </c>
      <c r="AK28" s="143" t="s">
        <v>1213</v>
      </c>
      <c r="AL28" s="143" t="s">
        <v>1212</v>
      </c>
      <c r="AM28" s="336" t="s">
        <v>1212</v>
      </c>
      <c r="AN28" s="142" t="s">
        <v>1227</v>
      </c>
      <c r="AO28" s="143" t="s">
        <v>1212</v>
      </c>
      <c r="AP28" s="143" t="s">
        <v>1213</v>
      </c>
      <c r="AQ28" s="143" t="s">
        <v>1212</v>
      </c>
      <c r="AR28" s="143" t="s">
        <v>1213</v>
      </c>
      <c r="AS28" s="143" t="s">
        <v>1227</v>
      </c>
      <c r="AT28" s="143" t="s">
        <v>1230</v>
      </c>
      <c r="AU28" s="143" t="s">
        <v>1212</v>
      </c>
      <c r="AV28" s="143" t="s">
        <v>1212</v>
      </c>
      <c r="AW28" s="143" t="s">
        <v>1212</v>
      </c>
      <c r="AX28" s="143" t="s">
        <v>1212</v>
      </c>
      <c r="AY28" s="338" t="s">
        <v>1212</v>
      </c>
      <c r="BS28" s="105">
        <v>28</v>
      </c>
      <c r="BV28" s="478" t="str">
        <f>内線情報!$BO28</f>
        <v>grey</v>
      </c>
      <c r="BW28" s="478" t="str">
        <f>内線情報!$BP28</f>
        <v/>
      </c>
      <c r="BX28" s="1007"/>
      <c r="BY28" s="479" t="str">
        <f t="shared" si="1"/>
        <v/>
      </c>
      <c r="BZ28" s="479" t="str">
        <f t="shared" si="2"/>
        <v/>
      </c>
      <c r="CA28" s="479" t="str">
        <f t="shared" si="3"/>
        <v/>
      </c>
      <c r="CB28" s="479" t="str">
        <f t="shared" si="4"/>
        <v/>
      </c>
      <c r="CC28" s="479" t="str">
        <f t="shared" si="5"/>
        <v/>
      </c>
      <c r="CD28" s="479" t="str">
        <f t="shared" si="6"/>
        <v/>
      </c>
      <c r="CE28" s="479" t="str">
        <f t="shared" si="7"/>
        <v/>
      </c>
      <c r="CF28" s="479" t="str">
        <f t="shared" si="8"/>
        <v/>
      </c>
      <c r="CG28" s="479" t="str">
        <f t="shared" si="9"/>
        <v/>
      </c>
      <c r="CH28" s="479" t="str">
        <f t="shared" si="10"/>
        <v/>
      </c>
      <c r="CI28" s="479" t="str">
        <f t="shared" si="11"/>
        <v/>
      </c>
      <c r="CJ28" s="479" t="str">
        <f t="shared" si="12"/>
        <v/>
      </c>
      <c r="CK28" s="479" t="str">
        <f t="shared" si="13"/>
        <v/>
      </c>
      <c r="CL28" s="479" t="str">
        <f t="shared" si="14"/>
        <v/>
      </c>
      <c r="CM28" s="479" t="str">
        <f t="shared" si="15"/>
        <v/>
      </c>
      <c r="CN28" s="479" t="str">
        <f t="shared" si="16"/>
        <v/>
      </c>
      <c r="CO28" s="479" t="str">
        <f t="shared" si="17"/>
        <v/>
      </c>
      <c r="CP28" s="479" t="str">
        <f t="shared" si="18"/>
        <v/>
      </c>
      <c r="CQ28" s="479" t="str">
        <f t="shared" si="19"/>
        <v/>
      </c>
      <c r="CR28" s="479" t="str">
        <f t="shared" si="20"/>
        <v/>
      </c>
      <c r="CS28" s="479" t="str">
        <f t="shared" si="21"/>
        <v/>
      </c>
      <c r="CT28" s="479" t="str">
        <f t="shared" si="22"/>
        <v/>
      </c>
      <c r="CU28" s="479" t="str">
        <f t="shared" si="23"/>
        <v/>
      </c>
      <c r="CV28" s="479" t="str">
        <f t="shared" si="24"/>
        <v/>
      </c>
      <c r="CW28" s="479" t="str">
        <f t="shared" si="25"/>
        <v/>
      </c>
      <c r="CX28" s="479" t="str">
        <f t="shared" si="26"/>
        <v/>
      </c>
      <c r="CY28" s="479" t="str">
        <f t="shared" si="27"/>
        <v/>
      </c>
      <c r="CZ28" s="479" t="str">
        <f t="shared" si="28"/>
        <v/>
      </c>
      <c r="DA28" s="479" t="str">
        <f t="shared" si="29"/>
        <v/>
      </c>
      <c r="DB28" s="479" t="str">
        <f t="shared" si="30"/>
        <v/>
      </c>
      <c r="DC28" s="479" t="str">
        <f t="shared" si="31"/>
        <v/>
      </c>
      <c r="DD28" s="479" t="str">
        <f t="shared" si="32"/>
        <v/>
      </c>
      <c r="DE28" s="479" t="str">
        <f t="shared" si="33"/>
        <v/>
      </c>
      <c r="DF28" s="479" t="str">
        <f t="shared" si="34"/>
        <v/>
      </c>
      <c r="DG28" s="479" t="str">
        <f t="shared" si="35"/>
        <v/>
      </c>
      <c r="DH28" s="479" t="str">
        <f t="shared" si="36"/>
        <v/>
      </c>
      <c r="DI28" s="479" t="str">
        <f t="shared" si="37"/>
        <v/>
      </c>
      <c r="DJ28" s="479" t="str">
        <f t="shared" si="38"/>
        <v/>
      </c>
      <c r="DK28" s="479" t="str">
        <f t="shared" si="39"/>
        <v/>
      </c>
      <c r="DL28" s="479" t="str">
        <f t="shared" si="40"/>
        <v/>
      </c>
      <c r="DM28" s="479" t="str">
        <f t="shared" si="41"/>
        <v/>
      </c>
      <c r="DN28" s="479" t="str">
        <f t="shared" si="42"/>
        <v/>
      </c>
      <c r="DO28" s="479" t="str">
        <f t="shared" si="43"/>
        <v/>
      </c>
      <c r="DP28" s="479" t="str">
        <f t="shared" si="44"/>
        <v/>
      </c>
      <c r="DQ28" s="479" t="str">
        <f t="shared" si="45"/>
        <v/>
      </c>
      <c r="DR28" s="479" t="str">
        <f t="shared" si="46"/>
        <v/>
      </c>
      <c r="DS28" s="479" t="str">
        <f t="shared" si="47"/>
        <v/>
      </c>
      <c r="DT28" s="479" t="str">
        <f t="shared" si="48"/>
        <v/>
      </c>
      <c r="DU28" s="479" t="str">
        <f t="shared" si="49"/>
        <v/>
      </c>
    </row>
    <row r="29" spans="2:125" ht="15.75" customHeight="1">
      <c r="B29" s="102">
        <v>25</v>
      </c>
      <c r="C29" s="141" t="s">
        <v>1226</v>
      </c>
      <c r="D29" s="142" t="s">
        <v>1227</v>
      </c>
      <c r="E29" s="143" t="s">
        <v>1227</v>
      </c>
      <c r="F29" s="143" t="s">
        <v>1212</v>
      </c>
      <c r="G29" s="143" t="s">
        <v>1212</v>
      </c>
      <c r="H29" s="143" t="s">
        <v>1212</v>
      </c>
      <c r="I29" s="143" t="s">
        <v>1212</v>
      </c>
      <c r="J29" s="143" t="s">
        <v>1212</v>
      </c>
      <c r="K29" s="143" t="s">
        <v>1227</v>
      </c>
      <c r="L29" s="143" t="s">
        <v>1212</v>
      </c>
      <c r="M29" s="143" t="s">
        <v>1212</v>
      </c>
      <c r="N29" s="143" t="s">
        <v>1212</v>
      </c>
      <c r="O29" s="336" t="s">
        <v>1227</v>
      </c>
      <c r="P29" s="142" t="s">
        <v>1213</v>
      </c>
      <c r="Q29" s="143" t="s">
        <v>1212</v>
      </c>
      <c r="R29" s="143" t="s">
        <v>1212</v>
      </c>
      <c r="S29" s="143" t="s">
        <v>1213</v>
      </c>
      <c r="T29" s="143" t="s">
        <v>1213</v>
      </c>
      <c r="U29" s="143" t="s">
        <v>1212</v>
      </c>
      <c r="V29" s="143" t="s">
        <v>1212</v>
      </c>
      <c r="W29" s="143" t="s">
        <v>1212</v>
      </c>
      <c r="X29" s="143" t="s">
        <v>1212</v>
      </c>
      <c r="Y29" s="143" t="s">
        <v>1212</v>
      </c>
      <c r="Z29" s="143" t="s">
        <v>1227</v>
      </c>
      <c r="AA29" s="337" t="s">
        <v>1213</v>
      </c>
      <c r="AB29" s="144" t="s">
        <v>643</v>
      </c>
      <c r="AC29" s="143" t="s">
        <v>1212</v>
      </c>
      <c r="AD29" s="143" t="s">
        <v>1212</v>
      </c>
      <c r="AE29" s="143" t="s">
        <v>1212</v>
      </c>
      <c r="AF29" s="143" t="s">
        <v>1212</v>
      </c>
      <c r="AG29" s="143" t="s">
        <v>1228</v>
      </c>
      <c r="AH29" s="143" t="s">
        <v>1212</v>
      </c>
      <c r="AI29" s="143" t="s">
        <v>1213</v>
      </c>
      <c r="AJ29" s="143" t="s">
        <v>1212</v>
      </c>
      <c r="AK29" s="143" t="s">
        <v>1213</v>
      </c>
      <c r="AL29" s="143" t="s">
        <v>1212</v>
      </c>
      <c r="AM29" s="336" t="s">
        <v>1212</v>
      </c>
      <c r="AN29" s="142" t="s">
        <v>1227</v>
      </c>
      <c r="AO29" s="143" t="s">
        <v>1212</v>
      </c>
      <c r="AP29" s="143" t="s">
        <v>1213</v>
      </c>
      <c r="AQ29" s="143" t="s">
        <v>1212</v>
      </c>
      <c r="AR29" s="143" t="s">
        <v>1213</v>
      </c>
      <c r="AS29" s="143" t="s">
        <v>1227</v>
      </c>
      <c r="AT29" s="143" t="s">
        <v>1230</v>
      </c>
      <c r="AU29" s="143" t="s">
        <v>1212</v>
      </c>
      <c r="AV29" s="143" t="s">
        <v>1212</v>
      </c>
      <c r="AW29" s="143" t="s">
        <v>1212</v>
      </c>
      <c r="AX29" s="143" t="s">
        <v>1212</v>
      </c>
      <c r="AY29" s="338" t="s">
        <v>1212</v>
      </c>
      <c r="BS29" s="105">
        <v>29</v>
      </c>
      <c r="BV29" s="478" t="str">
        <f>内線情報!$BO29</f>
        <v/>
      </c>
      <c r="BW29" s="478" t="str">
        <f>内線情報!$BP29</f>
        <v/>
      </c>
      <c r="BX29" s="1007"/>
      <c r="BY29" s="479" t="str">
        <f t="shared" si="1"/>
        <v/>
      </c>
      <c r="BZ29" s="479" t="str">
        <f t="shared" si="2"/>
        <v/>
      </c>
      <c r="CA29" s="479" t="str">
        <f t="shared" si="3"/>
        <v/>
      </c>
      <c r="CB29" s="479" t="str">
        <f t="shared" si="4"/>
        <v/>
      </c>
      <c r="CC29" s="479" t="str">
        <f t="shared" si="5"/>
        <v/>
      </c>
      <c r="CD29" s="479" t="str">
        <f t="shared" si="6"/>
        <v/>
      </c>
      <c r="CE29" s="479" t="str">
        <f t="shared" si="7"/>
        <v/>
      </c>
      <c r="CF29" s="479" t="str">
        <f t="shared" si="8"/>
        <v/>
      </c>
      <c r="CG29" s="479" t="str">
        <f t="shared" si="9"/>
        <v/>
      </c>
      <c r="CH29" s="479" t="str">
        <f t="shared" si="10"/>
        <v/>
      </c>
      <c r="CI29" s="479" t="str">
        <f t="shared" si="11"/>
        <v/>
      </c>
      <c r="CJ29" s="479" t="str">
        <f t="shared" si="12"/>
        <v/>
      </c>
      <c r="CK29" s="479" t="str">
        <f t="shared" si="13"/>
        <v/>
      </c>
      <c r="CL29" s="479" t="str">
        <f t="shared" si="14"/>
        <v/>
      </c>
      <c r="CM29" s="479" t="str">
        <f t="shared" si="15"/>
        <v/>
      </c>
      <c r="CN29" s="479" t="str">
        <f t="shared" si="16"/>
        <v/>
      </c>
      <c r="CO29" s="479" t="str">
        <f t="shared" si="17"/>
        <v/>
      </c>
      <c r="CP29" s="479" t="str">
        <f t="shared" si="18"/>
        <v/>
      </c>
      <c r="CQ29" s="479" t="str">
        <f t="shared" si="19"/>
        <v/>
      </c>
      <c r="CR29" s="479" t="str">
        <f t="shared" si="20"/>
        <v/>
      </c>
      <c r="CS29" s="479" t="str">
        <f t="shared" si="21"/>
        <v/>
      </c>
      <c r="CT29" s="479" t="str">
        <f t="shared" si="22"/>
        <v/>
      </c>
      <c r="CU29" s="479" t="str">
        <f t="shared" si="23"/>
        <v/>
      </c>
      <c r="CV29" s="479" t="str">
        <f t="shared" si="24"/>
        <v/>
      </c>
      <c r="CW29" s="479" t="str">
        <f t="shared" si="25"/>
        <v/>
      </c>
      <c r="CX29" s="479" t="str">
        <f t="shared" si="26"/>
        <v/>
      </c>
      <c r="CY29" s="479" t="str">
        <f t="shared" si="27"/>
        <v/>
      </c>
      <c r="CZ29" s="479" t="str">
        <f t="shared" si="28"/>
        <v/>
      </c>
      <c r="DA29" s="479" t="str">
        <f t="shared" si="29"/>
        <v/>
      </c>
      <c r="DB29" s="479" t="str">
        <f t="shared" si="30"/>
        <v/>
      </c>
      <c r="DC29" s="479" t="str">
        <f t="shared" si="31"/>
        <v/>
      </c>
      <c r="DD29" s="479" t="str">
        <f t="shared" si="32"/>
        <v/>
      </c>
      <c r="DE29" s="479" t="str">
        <f t="shared" si="33"/>
        <v/>
      </c>
      <c r="DF29" s="479" t="str">
        <f t="shared" si="34"/>
        <v/>
      </c>
      <c r="DG29" s="479" t="str">
        <f t="shared" si="35"/>
        <v/>
      </c>
      <c r="DH29" s="479" t="str">
        <f t="shared" si="36"/>
        <v/>
      </c>
      <c r="DI29" s="479" t="str">
        <f t="shared" si="37"/>
        <v/>
      </c>
      <c r="DJ29" s="479" t="str">
        <f t="shared" si="38"/>
        <v/>
      </c>
      <c r="DK29" s="479" t="str">
        <f t="shared" si="39"/>
        <v/>
      </c>
      <c r="DL29" s="479" t="str">
        <f t="shared" si="40"/>
        <v/>
      </c>
      <c r="DM29" s="479" t="str">
        <f t="shared" si="41"/>
        <v/>
      </c>
      <c r="DN29" s="479" t="str">
        <f t="shared" si="42"/>
        <v/>
      </c>
      <c r="DO29" s="479" t="str">
        <f t="shared" si="43"/>
        <v/>
      </c>
      <c r="DP29" s="479" t="str">
        <f t="shared" si="44"/>
        <v/>
      </c>
      <c r="DQ29" s="479" t="str">
        <f t="shared" si="45"/>
        <v/>
      </c>
      <c r="DR29" s="479" t="str">
        <f t="shared" si="46"/>
        <v/>
      </c>
      <c r="DS29" s="479" t="str">
        <f t="shared" si="47"/>
        <v/>
      </c>
      <c r="DT29" s="479" t="str">
        <f t="shared" si="48"/>
        <v/>
      </c>
      <c r="DU29" s="479" t="str">
        <f t="shared" si="49"/>
        <v/>
      </c>
    </row>
    <row r="30" spans="2:125" ht="15.75" customHeight="1">
      <c r="B30" s="102">
        <v>26</v>
      </c>
      <c r="C30" s="141" t="s">
        <v>1226</v>
      </c>
      <c r="D30" s="142" t="s">
        <v>1213</v>
      </c>
      <c r="E30" s="143" t="s">
        <v>1227</v>
      </c>
      <c r="F30" s="143" t="s">
        <v>1212</v>
      </c>
      <c r="G30" s="143" t="s">
        <v>1212</v>
      </c>
      <c r="H30" s="143" t="s">
        <v>1212</v>
      </c>
      <c r="I30" s="143" t="s">
        <v>1212</v>
      </c>
      <c r="J30" s="143" t="s">
        <v>1212</v>
      </c>
      <c r="K30" s="143" t="s">
        <v>1227</v>
      </c>
      <c r="L30" s="143" t="s">
        <v>1212</v>
      </c>
      <c r="M30" s="143" t="s">
        <v>1212</v>
      </c>
      <c r="N30" s="143" t="s">
        <v>1212</v>
      </c>
      <c r="O30" s="336" t="s">
        <v>1227</v>
      </c>
      <c r="P30" s="142" t="s">
        <v>1212</v>
      </c>
      <c r="Q30" s="143" t="s">
        <v>1212</v>
      </c>
      <c r="R30" s="143" t="s">
        <v>1212</v>
      </c>
      <c r="S30" s="143" t="s">
        <v>1213</v>
      </c>
      <c r="T30" s="143" t="s">
        <v>1213</v>
      </c>
      <c r="U30" s="143" t="s">
        <v>1212</v>
      </c>
      <c r="V30" s="143" t="s">
        <v>1212</v>
      </c>
      <c r="W30" s="143" t="s">
        <v>1212</v>
      </c>
      <c r="X30" s="143" t="s">
        <v>1212</v>
      </c>
      <c r="Y30" s="143" t="s">
        <v>1212</v>
      </c>
      <c r="Z30" s="143" t="s">
        <v>1227</v>
      </c>
      <c r="AA30" s="337" t="s">
        <v>1227</v>
      </c>
      <c r="AB30" s="144" t="s">
        <v>1212</v>
      </c>
      <c r="AC30" s="143" t="s">
        <v>1212</v>
      </c>
      <c r="AD30" s="143" t="s">
        <v>1212</v>
      </c>
      <c r="AE30" s="143" t="s">
        <v>1212</v>
      </c>
      <c r="AF30" s="143" t="s">
        <v>1212</v>
      </c>
      <c r="AG30" s="143" t="s">
        <v>1228</v>
      </c>
      <c r="AH30" s="143" t="s">
        <v>1212</v>
      </c>
      <c r="AI30" s="143" t="s">
        <v>1213</v>
      </c>
      <c r="AJ30" s="143" t="s">
        <v>1212</v>
      </c>
      <c r="AK30" s="143" t="s">
        <v>1213</v>
      </c>
      <c r="AL30" s="143" t="s">
        <v>1212</v>
      </c>
      <c r="AM30" s="336" t="s">
        <v>1212</v>
      </c>
      <c r="AN30" s="142" t="s">
        <v>1227</v>
      </c>
      <c r="AO30" s="143" t="s">
        <v>1212</v>
      </c>
      <c r="AP30" s="143" t="s">
        <v>1213</v>
      </c>
      <c r="AQ30" s="143" t="s">
        <v>1212</v>
      </c>
      <c r="AR30" s="143" t="s">
        <v>1213</v>
      </c>
      <c r="AS30" s="143" t="s">
        <v>1227</v>
      </c>
      <c r="AT30" s="143" t="s">
        <v>1230</v>
      </c>
      <c r="AU30" s="143" t="s">
        <v>1212</v>
      </c>
      <c r="AV30" s="143" t="s">
        <v>1212</v>
      </c>
      <c r="AW30" s="143" t="s">
        <v>1212</v>
      </c>
      <c r="AX30" s="143" t="s">
        <v>1212</v>
      </c>
      <c r="AY30" s="338" t="s">
        <v>1212</v>
      </c>
      <c r="BS30" s="105">
        <v>30</v>
      </c>
      <c r="BV30" s="478" t="str">
        <f>内線情報!$BO30</f>
        <v/>
      </c>
      <c r="BW30" s="478" t="str">
        <f>内線情報!$BP30</f>
        <v/>
      </c>
      <c r="BX30" s="1007"/>
      <c r="BY30" s="479" t="str">
        <f t="shared" si="1"/>
        <v/>
      </c>
      <c r="BZ30" s="479" t="str">
        <f t="shared" si="2"/>
        <v/>
      </c>
      <c r="CA30" s="479" t="str">
        <f t="shared" si="3"/>
        <v/>
      </c>
      <c r="CB30" s="479" t="str">
        <f t="shared" si="4"/>
        <v/>
      </c>
      <c r="CC30" s="479" t="str">
        <f t="shared" si="5"/>
        <v/>
      </c>
      <c r="CD30" s="479" t="str">
        <f t="shared" si="6"/>
        <v/>
      </c>
      <c r="CE30" s="479" t="str">
        <f t="shared" si="7"/>
        <v/>
      </c>
      <c r="CF30" s="479" t="str">
        <f t="shared" si="8"/>
        <v/>
      </c>
      <c r="CG30" s="479" t="str">
        <f t="shared" si="9"/>
        <v/>
      </c>
      <c r="CH30" s="479" t="str">
        <f t="shared" si="10"/>
        <v/>
      </c>
      <c r="CI30" s="479" t="str">
        <f t="shared" si="11"/>
        <v/>
      </c>
      <c r="CJ30" s="479" t="str">
        <f t="shared" si="12"/>
        <v/>
      </c>
      <c r="CK30" s="479" t="str">
        <f t="shared" si="13"/>
        <v/>
      </c>
      <c r="CL30" s="479" t="str">
        <f t="shared" si="14"/>
        <v/>
      </c>
      <c r="CM30" s="479" t="str">
        <f t="shared" si="15"/>
        <v/>
      </c>
      <c r="CN30" s="479" t="str">
        <f t="shared" si="16"/>
        <v/>
      </c>
      <c r="CO30" s="479" t="str">
        <f t="shared" si="17"/>
        <v/>
      </c>
      <c r="CP30" s="479" t="str">
        <f t="shared" si="18"/>
        <v/>
      </c>
      <c r="CQ30" s="479" t="str">
        <f t="shared" si="19"/>
        <v/>
      </c>
      <c r="CR30" s="479" t="str">
        <f t="shared" si="20"/>
        <v/>
      </c>
      <c r="CS30" s="479" t="str">
        <f t="shared" si="21"/>
        <v/>
      </c>
      <c r="CT30" s="479" t="str">
        <f t="shared" si="22"/>
        <v/>
      </c>
      <c r="CU30" s="479" t="str">
        <f t="shared" si="23"/>
        <v/>
      </c>
      <c r="CV30" s="479" t="str">
        <f t="shared" si="24"/>
        <v/>
      </c>
      <c r="CW30" s="479" t="str">
        <f t="shared" si="25"/>
        <v/>
      </c>
      <c r="CX30" s="479" t="str">
        <f t="shared" si="26"/>
        <v/>
      </c>
      <c r="CY30" s="479" t="str">
        <f t="shared" si="27"/>
        <v/>
      </c>
      <c r="CZ30" s="479" t="str">
        <f t="shared" si="28"/>
        <v/>
      </c>
      <c r="DA30" s="479" t="str">
        <f t="shared" si="29"/>
        <v/>
      </c>
      <c r="DB30" s="479" t="str">
        <f t="shared" si="30"/>
        <v/>
      </c>
      <c r="DC30" s="479" t="str">
        <f t="shared" si="31"/>
        <v/>
      </c>
      <c r="DD30" s="479" t="str">
        <f t="shared" si="32"/>
        <v/>
      </c>
      <c r="DE30" s="479" t="str">
        <f t="shared" si="33"/>
        <v/>
      </c>
      <c r="DF30" s="479" t="str">
        <f t="shared" si="34"/>
        <v/>
      </c>
      <c r="DG30" s="479" t="str">
        <f t="shared" si="35"/>
        <v/>
      </c>
      <c r="DH30" s="479" t="str">
        <f t="shared" si="36"/>
        <v/>
      </c>
      <c r="DI30" s="479" t="str">
        <f t="shared" si="37"/>
        <v/>
      </c>
      <c r="DJ30" s="479" t="str">
        <f t="shared" si="38"/>
        <v/>
      </c>
      <c r="DK30" s="479" t="str">
        <f t="shared" si="39"/>
        <v/>
      </c>
      <c r="DL30" s="479" t="str">
        <f t="shared" si="40"/>
        <v/>
      </c>
      <c r="DM30" s="479" t="str">
        <f t="shared" si="41"/>
        <v/>
      </c>
      <c r="DN30" s="479" t="str">
        <f t="shared" si="42"/>
        <v/>
      </c>
      <c r="DO30" s="479" t="str">
        <f t="shared" si="43"/>
        <v/>
      </c>
      <c r="DP30" s="479" t="str">
        <f t="shared" si="44"/>
        <v/>
      </c>
      <c r="DQ30" s="479" t="str">
        <f t="shared" si="45"/>
        <v/>
      </c>
      <c r="DR30" s="479" t="str">
        <f t="shared" si="46"/>
        <v/>
      </c>
      <c r="DS30" s="479" t="str">
        <f t="shared" si="47"/>
        <v/>
      </c>
      <c r="DT30" s="479" t="str">
        <f t="shared" si="48"/>
        <v/>
      </c>
      <c r="DU30" s="479" t="str">
        <f t="shared" si="49"/>
        <v/>
      </c>
    </row>
    <row r="31" spans="2:125" ht="15.75" customHeight="1">
      <c r="B31" s="102">
        <v>27</v>
      </c>
      <c r="C31" s="141" t="s">
        <v>1226</v>
      </c>
      <c r="D31" s="142" t="s">
        <v>1232</v>
      </c>
      <c r="E31" s="143" t="s">
        <v>1227</v>
      </c>
      <c r="F31" s="143" t="s">
        <v>1212</v>
      </c>
      <c r="G31" s="143" t="s">
        <v>1212</v>
      </c>
      <c r="H31" s="143" t="s">
        <v>1212</v>
      </c>
      <c r="I31" s="143" t="s">
        <v>1212</v>
      </c>
      <c r="J31" s="143" t="s">
        <v>1212</v>
      </c>
      <c r="K31" s="143" t="s">
        <v>1227</v>
      </c>
      <c r="L31" s="143" t="s">
        <v>1212</v>
      </c>
      <c r="M31" s="143" t="s">
        <v>1212</v>
      </c>
      <c r="N31" s="143" t="s">
        <v>1212</v>
      </c>
      <c r="O31" s="336" t="s">
        <v>1212</v>
      </c>
      <c r="P31" s="142" t="s">
        <v>1212</v>
      </c>
      <c r="Q31" s="143" t="s">
        <v>1212</v>
      </c>
      <c r="R31" s="143" t="s">
        <v>1212</v>
      </c>
      <c r="S31" s="143" t="s">
        <v>1213</v>
      </c>
      <c r="T31" s="143" t="s">
        <v>1213</v>
      </c>
      <c r="U31" s="143" t="s">
        <v>1212</v>
      </c>
      <c r="V31" s="143" t="s">
        <v>1212</v>
      </c>
      <c r="W31" s="143" t="s">
        <v>1212</v>
      </c>
      <c r="X31" s="143" t="s">
        <v>1212</v>
      </c>
      <c r="Y31" s="143" t="s">
        <v>1212</v>
      </c>
      <c r="Z31" s="143" t="s">
        <v>1227</v>
      </c>
      <c r="AA31" s="337" t="s">
        <v>1213</v>
      </c>
      <c r="AB31" s="144" t="s">
        <v>1212</v>
      </c>
      <c r="AC31" s="143" t="s">
        <v>1212</v>
      </c>
      <c r="AD31" s="143" t="s">
        <v>1212</v>
      </c>
      <c r="AE31" s="143" t="s">
        <v>1212</v>
      </c>
      <c r="AF31" s="143" t="s">
        <v>1212</v>
      </c>
      <c r="AG31" s="143" t="s">
        <v>1228</v>
      </c>
      <c r="AH31" s="143" t="s">
        <v>1212</v>
      </c>
      <c r="AI31" s="143" t="s">
        <v>1213</v>
      </c>
      <c r="AJ31" s="143" t="s">
        <v>1212</v>
      </c>
      <c r="AK31" s="143" t="s">
        <v>1213</v>
      </c>
      <c r="AL31" s="143" t="s">
        <v>1212</v>
      </c>
      <c r="AM31" s="336" t="s">
        <v>1212</v>
      </c>
      <c r="AN31" s="142" t="s">
        <v>1227</v>
      </c>
      <c r="AO31" s="143" t="s">
        <v>1212</v>
      </c>
      <c r="AP31" s="143" t="s">
        <v>1213</v>
      </c>
      <c r="AQ31" s="143" t="s">
        <v>1212</v>
      </c>
      <c r="AR31" s="143" t="s">
        <v>1213</v>
      </c>
      <c r="AS31" s="143" t="s">
        <v>1227</v>
      </c>
      <c r="AT31" s="143" t="s">
        <v>1230</v>
      </c>
      <c r="AU31" s="143" t="s">
        <v>1212</v>
      </c>
      <c r="AV31" s="143" t="s">
        <v>1212</v>
      </c>
      <c r="AW31" s="143" t="s">
        <v>1212</v>
      </c>
      <c r="AX31" s="143" t="s">
        <v>1212</v>
      </c>
      <c r="AY31" s="338" t="s">
        <v>1212</v>
      </c>
      <c r="BV31" s="478" t="str">
        <f>内線情報!$BO31</f>
        <v/>
      </c>
      <c r="BW31" s="478" t="str">
        <f>内線情報!$BP31</f>
        <v/>
      </c>
      <c r="BX31" s="1007"/>
      <c r="BY31" s="479" t="str">
        <f t="shared" si="1"/>
        <v/>
      </c>
      <c r="BZ31" s="479" t="str">
        <f t="shared" si="2"/>
        <v/>
      </c>
      <c r="CA31" s="479" t="str">
        <f t="shared" si="3"/>
        <v/>
      </c>
      <c r="CB31" s="479" t="str">
        <f t="shared" si="4"/>
        <v/>
      </c>
      <c r="CC31" s="479" t="str">
        <f t="shared" si="5"/>
        <v/>
      </c>
      <c r="CD31" s="479" t="str">
        <f t="shared" si="6"/>
        <v/>
      </c>
      <c r="CE31" s="479" t="str">
        <f t="shared" si="7"/>
        <v/>
      </c>
      <c r="CF31" s="479" t="str">
        <f t="shared" si="8"/>
        <v/>
      </c>
      <c r="CG31" s="479" t="str">
        <f t="shared" si="9"/>
        <v/>
      </c>
      <c r="CH31" s="479" t="str">
        <f t="shared" si="10"/>
        <v/>
      </c>
      <c r="CI31" s="479" t="str">
        <f t="shared" si="11"/>
        <v/>
      </c>
      <c r="CJ31" s="479" t="str">
        <f t="shared" si="12"/>
        <v/>
      </c>
      <c r="CK31" s="479" t="str">
        <f t="shared" si="13"/>
        <v/>
      </c>
      <c r="CL31" s="479" t="str">
        <f t="shared" si="14"/>
        <v/>
      </c>
      <c r="CM31" s="479" t="str">
        <f t="shared" si="15"/>
        <v/>
      </c>
      <c r="CN31" s="479" t="str">
        <f t="shared" si="16"/>
        <v/>
      </c>
      <c r="CO31" s="479" t="str">
        <f t="shared" si="17"/>
        <v/>
      </c>
      <c r="CP31" s="479" t="str">
        <f t="shared" si="18"/>
        <v/>
      </c>
      <c r="CQ31" s="479" t="str">
        <f t="shared" si="19"/>
        <v/>
      </c>
      <c r="CR31" s="479" t="str">
        <f t="shared" si="20"/>
        <v/>
      </c>
      <c r="CS31" s="479" t="str">
        <f t="shared" si="21"/>
        <v/>
      </c>
      <c r="CT31" s="479" t="str">
        <f t="shared" si="22"/>
        <v/>
      </c>
      <c r="CU31" s="479" t="str">
        <f t="shared" si="23"/>
        <v/>
      </c>
      <c r="CV31" s="479" t="str">
        <f t="shared" si="24"/>
        <v/>
      </c>
      <c r="CW31" s="479" t="str">
        <f t="shared" si="25"/>
        <v/>
      </c>
      <c r="CX31" s="479" t="str">
        <f t="shared" si="26"/>
        <v/>
      </c>
      <c r="CY31" s="479" t="str">
        <f t="shared" si="27"/>
        <v/>
      </c>
      <c r="CZ31" s="479" t="str">
        <f t="shared" si="28"/>
        <v/>
      </c>
      <c r="DA31" s="479" t="str">
        <f t="shared" si="29"/>
        <v/>
      </c>
      <c r="DB31" s="479" t="str">
        <f t="shared" si="30"/>
        <v/>
      </c>
      <c r="DC31" s="479" t="str">
        <f t="shared" si="31"/>
        <v/>
      </c>
      <c r="DD31" s="479" t="str">
        <f t="shared" si="32"/>
        <v/>
      </c>
      <c r="DE31" s="479" t="str">
        <f t="shared" si="33"/>
        <v/>
      </c>
      <c r="DF31" s="479" t="str">
        <f t="shared" si="34"/>
        <v/>
      </c>
      <c r="DG31" s="479" t="str">
        <f t="shared" si="35"/>
        <v/>
      </c>
      <c r="DH31" s="479" t="str">
        <f t="shared" si="36"/>
        <v/>
      </c>
      <c r="DI31" s="479" t="str">
        <f t="shared" si="37"/>
        <v/>
      </c>
      <c r="DJ31" s="479" t="str">
        <f t="shared" si="38"/>
        <v/>
      </c>
      <c r="DK31" s="479" t="str">
        <f t="shared" si="39"/>
        <v/>
      </c>
      <c r="DL31" s="479" t="str">
        <f t="shared" si="40"/>
        <v/>
      </c>
      <c r="DM31" s="479" t="str">
        <f t="shared" si="41"/>
        <v/>
      </c>
      <c r="DN31" s="479" t="str">
        <f t="shared" si="42"/>
        <v/>
      </c>
      <c r="DO31" s="479" t="str">
        <f t="shared" si="43"/>
        <v/>
      </c>
      <c r="DP31" s="479" t="str">
        <f t="shared" si="44"/>
        <v/>
      </c>
      <c r="DQ31" s="479" t="str">
        <f t="shared" si="45"/>
        <v/>
      </c>
      <c r="DR31" s="479" t="str">
        <f t="shared" si="46"/>
        <v/>
      </c>
      <c r="DS31" s="479" t="str">
        <f t="shared" si="47"/>
        <v/>
      </c>
      <c r="DT31" s="479" t="str">
        <f t="shared" si="48"/>
        <v/>
      </c>
      <c r="DU31" s="479" t="str">
        <f t="shared" si="49"/>
        <v/>
      </c>
    </row>
    <row r="32" spans="2:125" ht="15.75" customHeight="1">
      <c r="B32" s="102">
        <v>28</v>
      </c>
      <c r="C32" s="141" t="s">
        <v>1226</v>
      </c>
      <c r="D32" s="142" t="s">
        <v>1212</v>
      </c>
      <c r="E32" s="143" t="s">
        <v>1227</v>
      </c>
      <c r="F32" s="143" t="s">
        <v>1212</v>
      </c>
      <c r="G32" s="143" t="s">
        <v>1212</v>
      </c>
      <c r="H32" s="143" t="s">
        <v>1212</v>
      </c>
      <c r="I32" s="143" t="s">
        <v>1212</v>
      </c>
      <c r="J32" s="143" t="s">
        <v>1212</v>
      </c>
      <c r="K32" s="143" t="s">
        <v>1227</v>
      </c>
      <c r="L32" s="143" t="s">
        <v>1212</v>
      </c>
      <c r="M32" s="143" t="s">
        <v>1212</v>
      </c>
      <c r="N32" s="143" t="s">
        <v>1212</v>
      </c>
      <c r="O32" s="336" t="s">
        <v>1212</v>
      </c>
      <c r="P32" s="142" t="s">
        <v>1212</v>
      </c>
      <c r="Q32" s="143" t="s">
        <v>1212</v>
      </c>
      <c r="R32" s="143" t="s">
        <v>1212</v>
      </c>
      <c r="S32" s="143" t="s">
        <v>1213</v>
      </c>
      <c r="T32" s="143" t="s">
        <v>1213</v>
      </c>
      <c r="U32" s="143" t="s">
        <v>1212</v>
      </c>
      <c r="V32" s="143" t="s">
        <v>1212</v>
      </c>
      <c r="W32" s="143" t="s">
        <v>1212</v>
      </c>
      <c r="X32" s="143" t="s">
        <v>1212</v>
      </c>
      <c r="Y32" s="143" t="s">
        <v>1212</v>
      </c>
      <c r="Z32" s="143" t="s">
        <v>1227</v>
      </c>
      <c r="AA32" s="337" t="s">
        <v>1212</v>
      </c>
      <c r="AB32" s="144" t="s">
        <v>1213</v>
      </c>
      <c r="AC32" s="143" t="s">
        <v>1212</v>
      </c>
      <c r="AD32" s="143" t="s">
        <v>1212</v>
      </c>
      <c r="AE32" s="143" t="s">
        <v>1212</v>
      </c>
      <c r="AF32" s="143" t="s">
        <v>1212</v>
      </c>
      <c r="AG32" s="143" t="s">
        <v>1228</v>
      </c>
      <c r="AH32" s="143" t="s">
        <v>1212</v>
      </c>
      <c r="AI32" s="143" t="s">
        <v>1213</v>
      </c>
      <c r="AJ32" s="143" t="s">
        <v>1212</v>
      </c>
      <c r="AK32" s="143" t="s">
        <v>1213</v>
      </c>
      <c r="AL32" s="143" t="s">
        <v>1212</v>
      </c>
      <c r="AM32" s="336" t="s">
        <v>1212</v>
      </c>
      <c r="AN32" s="142" t="s">
        <v>1227</v>
      </c>
      <c r="AO32" s="143" t="s">
        <v>1212</v>
      </c>
      <c r="AP32" s="143" t="s">
        <v>1213</v>
      </c>
      <c r="AQ32" s="143" t="s">
        <v>1212</v>
      </c>
      <c r="AR32" s="143" t="s">
        <v>1213</v>
      </c>
      <c r="AS32" s="143" t="s">
        <v>1227</v>
      </c>
      <c r="AT32" s="143" t="s">
        <v>1230</v>
      </c>
      <c r="AU32" s="143" t="s">
        <v>1212</v>
      </c>
      <c r="AV32" s="143" t="s">
        <v>1212</v>
      </c>
      <c r="AW32" s="143" t="s">
        <v>1212</v>
      </c>
      <c r="AX32" s="143" t="s">
        <v>1212</v>
      </c>
      <c r="AY32" s="338" t="s">
        <v>1212</v>
      </c>
      <c r="BV32" s="478" t="str">
        <f>内線情報!$BO32</f>
        <v/>
      </c>
      <c r="BW32" s="478" t="str">
        <f>内線情報!$BP32</f>
        <v/>
      </c>
      <c r="BX32" s="1007"/>
      <c r="BY32" s="479" t="str">
        <f t="shared" si="1"/>
        <v/>
      </c>
      <c r="BZ32" s="479" t="str">
        <f t="shared" si="2"/>
        <v/>
      </c>
      <c r="CA32" s="479" t="str">
        <f t="shared" si="3"/>
        <v/>
      </c>
      <c r="CB32" s="479" t="str">
        <f t="shared" si="4"/>
        <v/>
      </c>
      <c r="CC32" s="479" t="str">
        <f t="shared" si="5"/>
        <v/>
      </c>
      <c r="CD32" s="479" t="str">
        <f t="shared" si="6"/>
        <v/>
      </c>
      <c r="CE32" s="479" t="str">
        <f t="shared" si="7"/>
        <v/>
      </c>
      <c r="CF32" s="479" t="str">
        <f t="shared" si="8"/>
        <v/>
      </c>
      <c r="CG32" s="479" t="str">
        <f t="shared" si="9"/>
        <v/>
      </c>
      <c r="CH32" s="479" t="str">
        <f t="shared" si="10"/>
        <v/>
      </c>
      <c r="CI32" s="479" t="str">
        <f t="shared" si="11"/>
        <v/>
      </c>
      <c r="CJ32" s="479" t="str">
        <f t="shared" si="12"/>
        <v/>
      </c>
      <c r="CK32" s="479" t="str">
        <f t="shared" si="13"/>
        <v/>
      </c>
      <c r="CL32" s="479" t="str">
        <f t="shared" si="14"/>
        <v/>
      </c>
      <c r="CM32" s="479" t="str">
        <f t="shared" si="15"/>
        <v/>
      </c>
      <c r="CN32" s="479" t="str">
        <f t="shared" si="16"/>
        <v/>
      </c>
      <c r="CO32" s="479" t="str">
        <f t="shared" si="17"/>
        <v/>
      </c>
      <c r="CP32" s="479" t="str">
        <f t="shared" si="18"/>
        <v/>
      </c>
      <c r="CQ32" s="479" t="str">
        <f t="shared" si="19"/>
        <v/>
      </c>
      <c r="CR32" s="479" t="str">
        <f t="shared" si="20"/>
        <v/>
      </c>
      <c r="CS32" s="479" t="str">
        <f t="shared" si="21"/>
        <v/>
      </c>
      <c r="CT32" s="479" t="str">
        <f t="shared" si="22"/>
        <v/>
      </c>
      <c r="CU32" s="479" t="str">
        <f t="shared" si="23"/>
        <v/>
      </c>
      <c r="CV32" s="479" t="str">
        <f t="shared" si="24"/>
        <v/>
      </c>
      <c r="CW32" s="479" t="str">
        <f t="shared" si="25"/>
        <v/>
      </c>
      <c r="CX32" s="479" t="str">
        <f t="shared" si="26"/>
        <v/>
      </c>
      <c r="CY32" s="479" t="str">
        <f t="shared" si="27"/>
        <v/>
      </c>
      <c r="CZ32" s="479" t="str">
        <f t="shared" si="28"/>
        <v/>
      </c>
      <c r="DA32" s="479" t="str">
        <f t="shared" si="29"/>
        <v/>
      </c>
      <c r="DB32" s="479" t="str">
        <f t="shared" si="30"/>
        <v/>
      </c>
      <c r="DC32" s="479" t="str">
        <f t="shared" si="31"/>
        <v/>
      </c>
      <c r="DD32" s="479" t="str">
        <f t="shared" si="32"/>
        <v/>
      </c>
      <c r="DE32" s="479" t="str">
        <f t="shared" si="33"/>
        <v/>
      </c>
      <c r="DF32" s="479" t="str">
        <f t="shared" si="34"/>
        <v/>
      </c>
      <c r="DG32" s="479" t="str">
        <f t="shared" si="35"/>
        <v/>
      </c>
      <c r="DH32" s="479" t="str">
        <f t="shared" si="36"/>
        <v/>
      </c>
      <c r="DI32" s="479" t="str">
        <f t="shared" si="37"/>
        <v/>
      </c>
      <c r="DJ32" s="479" t="str">
        <f t="shared" si="38"/>
        <v/>
      </c>
      <c r="DK32" s="479" t="str">
        <f t="shared" si="39"/>
        <v/>
      </c>
      <c r="DL32" s="479" t="str">
        <f t="shared" si="40"/>
        <v/>
      </c>
      <c r="DM32" s="479" t="str">
        <f t="shared" si="41"/>
        <v/>
      </c>
      <c r="DN32" s="479" t="str">
        <f t="shared" si="42"/>
        <v/>
      </c>
      <c r="DO32" s="479" t="str">
        <f t="shared" si="43"/>
        <v/>
      </c>
      <c r="DP32" s="479" t="str">
        <f t="shared" si="44"/>
        <v/>
      </c>
      <c r="DQ32" s="479" t="str">
        <f t="shared" si="45"/>
        <v/>
      </c>
      <c r="DR32" s="479" t="str">
        <f t="shared" si="46"/>
        <v/>
      </c>
      <c r="DS32" s="479" t="str">
        <f t="shared" si="47"/>
        <v/>
      </c>
      <c r="DT32" s="479" t="str">
        <f t="shared" si="48"/>
        <v/>
      </c>
      <c r="DU32" s="479" t="str">
        <f t="shared" si="49"/>
        <v/>
      </c>
    </row>
    <row r="33" spans="2:125" ht="15.75" customHeight="1">
      <c r="B33" s="102">
        <v>29</v>
      </c>
      <c r="C33" s="141" t="s">
        <v>1226</v>
      </c>
      <c r="D33" s="142" t="s">
        <v>1212</v>
      </c>
      <c r="E33" s="143" t="s">
        <v>1227</v>
      </c>
      <c r="F33" s="143" t="s">
        <v>1212</v>
      </c>
      <c r="G33" s="143" t="s">
        <v>1212</v>
      </c>
      <c r="H33" s="143" t="s">
        <v>1212</v>
      </c>
      <c r="I33" s="143" t="s">
        <v>1212</v>
      </c>
      <c r="J33" s="143" t="s">
        <v>1212</v>
      </c>
      <c r="K33" s="143" t="s">
        <v>1227</v>
      </c>
      <c r="L33" s="143" t="s">
        <v>1212</v>
      </c>
      <c r="M33" s="143" t="s">
        <v>1212</v>
      </c>
      <c r="N33" s="143" t="s">
        <v>1212</v>
      </c>
      <c r="O33" s="336" t="s">
        <v>1213</v>
      </c>
      <c r="P33" s="142" t="s">
        <v>1212</v>
      </c>
      <c r="Q33" s="143" t="s">
        <v>1212</v>
      </c>
      <c r="R33" s="143" t="s">
        <v>1212</v>
      </c>
      <c r="S33" s="143" t="s">
        <v>1213</v>
      </c>
      <c r="T33" s="143" t="s">
        <v>1213</v>
      </c>
      <c r="U33" s="143" t="s">
        <v>1212</v>
      </c>
      <c r="V33" s="143" t="s">
        <v>1212</v>
      </c>
      <c r="W33" s="143" t="s">
        <v>1212</v>
      </c>
      <c r="X33" s="143" t="s">
        <v>1212</v>
      </c>
      <c r="Y33" s="143" t="s">
        <v>1212</v>
      </c>
      <c r="Z33" s="143" t="s">
        <v>1227</v>
      </c>
      <c r="AA33" s="337" t="s">
        <v>1212</v>
      </c>
      <c r="AB33" s="144" t="s">
        <v>1212</v>
      </c>
      <c r="AC33" s="143" t="s">
        <v>1212</v>
      </c>
      <c r="AD33" s="143" t="s">
        <v>1212</v>
      </c>
      <c r="AE33" s="143" t="s">
        <v>1212</v>
      </c>
      <c r="AF33" s="143" t="s">
        <v>1212</v>
      </c>
      <c r="AG33" s="143" t="s">
        <v>1228</v>
      </c>
      <c r="AH33" s="143" t="s">
        <v>1212</v>
      </c>
      <c r="AI33" s="143" t="s">
        <v>1213</v>
      </c>
      <c r="AJ33" s="143" t="s">
        <v>1212</v>
      </c>
      <c r="AK33" s="143" t="s">
        <v>1213</v>
      </c>
      <c r="AL33" s="143" t="s">
        <v>1212</v>
      </c>
      <c r="AM33" s="336" t="s">
        <v>1212</v>
      </c>
      <c r="AN33" s="142" t="s">
        <v>1227</v>
      </c>
      <c r="AO33" s="143" t="s">
        <v>1212</v>
      </c>
      <c r="AP33" s="143" t="s">
        <v>1213</v>
      </c>
      <c r="AQ33" s="143" t="s">
        <v>1212</v>
      </c>
      <c r="AR33" s="143" t="s">
        <v>1213</v>
      </c>
      <c r="AS33" s="143" t="s">
        <v>1227</v>
      </c>
      <c r="AT33" s="143" t="s">
        <v>1230</v>
      </c>
      <c r="AU33" s="143" t="s">
        <v>1212</v>
      </c>
      <c r="AV33" s="143" t="s">
        <v>1212</v>
      </c>
      <c r="AW33" s="143" t="s">
        <v>1212</v>
      </c>
      <c r="AX33" s="143" t="s">
        <v>1212</v>
      </c>
      <c r="AY33" s="338" t="s">
        <v>1212</v>
      </c>
      <c r="BV33" s="478" t="str">
        <f>内線情報!$BO33</f>
        <v/>
      </c>
      <c r="BW33" s="478" t="str">
        <f>内線情報!$BP33</f>
        <v/>
      </c>
      <c r="BX33" s="1007"/>
      <c r="BY33" s="479" t="str">
        <f t="shared" si="1"/>
        <v/>
      </c>
      <c r="BZ33" s="479" t="str">
        <f t="shared" si="2"/>
        <v/>
      </c>
      <c r="CA33" s="479" t="str">
        <f t="shared" si="3"/>
        <v/>
      </c>
      <c r="CB33" s="479" t="str">
        <f t="shared" si="4"/>
        <v/>
      </c>
      <c r="CC33" s="479" t="str">
        <f t="shared" si="5"/>
        <v/>
      </c>
      <c r="CD33" s="479" t="str">
        <f t="shared" si="6"/>
        <v/>
      </c>
      <c r="CE33" s="479" t="str">
        <f t="shared" si="7"/>
        <v/>
      </c>
      <c r="CF33" s="479" t="str">
        <f t="shared" si="8"/>
        <v/>
      </c>
      <c r="CG33" s="479" t="str">
        <f t="shared" si="9"/>
        <v/>
      </c>
      <c r="CH33" s="479" t="str">
        <f t="shared" si="10"/>
        <v/>
      </c>
      <c r="CI33" s="479" t="str">
        <f t="shared" si="11"/>
        <v/>
      </c>
      <c r="CJ33" s="479" t="str">
        <f t="shared" si="12"/>
        <v/>
      </c>
      <c r="CK33" s="479" t="str">
        <f t="shared" si="13"/>
        <v/>
      </c>
      <c r="CL33" s="479" t="str">
        <f t="shared" si="14"/>
        <v/>
      </c>
      <c r="CM33" s="479" t="str">
        <f t="shared" si="15"/>
        <v/>
      </c>
      <c r="CN33" s="479" t="str">
        <f t="shared" si="16"/>
        <v/>
      </c>
      <c r="CO33" s="479" t="str">
        <f t="shared" si="17"/>
        <v/>
      </c>
      <c r="CP33" s="479" t="str">
        <f t="shared" si="18"/>
        <v/>
      </c>
      <c r="CQ33" s="479" t="str">
        <f t="shared" si="19"/>
        <v/>
      </c>
      <c r="CR33" s="479" t="str">
        <f t="shared" si="20"/>
        <v/>
      </c>
      <c r="CS33" s="479" t="str">
        <f t="shared" si="21"/>
        <v/>
      </c>
      <c r="CT33" s="479" t="str">
        <f t="shared" si="22"/>
        <v/>
      </c>
      <c r="CU33" s="479" t="str">
        <f t="shared" si="23"/>
        <v/>
      </c>
      <c r="CV33" s="479" t="str">
        <f t="shared" si="24"/>
        <v/>
      </c>
      <c r="CW33" s="479" t="str">
        <f t="shared" si="25"/>
        <v/>
      </c>
      <c r="CX33" s="479" t="str">
        <f t="shared" si="26"/>
        <v/>
      </c>
      <c r="CY33" s="479" t="str">
        <f t="shared" si="27"/>
        <v/>
      </c>
      <c r="CZ33" s="479" t="str">
        <f t="shared" si="28"/>
        <v/>
      </c>
      <c r="DA33" s="479" t="str">
        <f t="shared" si="29"/>
        <v/>
      </c>
      <c r="DB33" s="479" t="str">
        <f t="shared" si="30"/>
        <v/>
      </c>
      <c r="DC33" s="479" t="str">
        <f t="shared" si="31"/>
        <v/>
      </c>
      <c r="DD33" s="479" t="str">
        <f t="shared" si="32"/>
        <v/>
      </c>
      <c r="DE33" s="479" t="str">
        <f t="shared" si="33"/>
        <v/>
      </c>
      <c r="DF33" s="479" t="str">
        <f t="shared" si="34"/>
        <v/>
      </c>
      <c r="DG33" s="479" t="str">
        <f t="shared" si="35"/>
        <v/>
      </c>
      <c r="DH33" s="479" t="str">
        <f t="shared" si="36"/>
        <v/>
      </c>
      <c r="DI33" s="479" t="str">
        <f t="shared" si="37"/>
        <v/>
      </c>
      <c r="DJ33" s="479" t="str">
        <f t="shared" si="38"/>
        <v/>
      </c>
      <c r="DK33" s="479" t="str">
        <f t="shared" si="39"/>
        <v/>
      </c>
      <c r="DL33" s="479" t="str">
        <f t="shared" si="40"/>
        <v/>
      </c>
      <c r="DM33" s="479" t="str">
        <f t="shared" si="41"/>
        <v/>
      </c>
      <c r="DN33" s="479" t="str">
        <f t="shared" si="42"/>
        <v/>
      </c>
      <c r="DO33" s="479" t="str">
        <f t="shared" si="43"/>
        <v/>
      </c>
      <c r="DP33" s="479" t="str">
        <f t="shared" si="44"/>
        <v/>
      </c>
      <c r="DQ33" s="479" t="str">
        <f t="shared" si="45"/>
        <v/>
      </c>
      <c r="DR33" s="479" t="str">
        <f t="shared" si="46"/>
        <v/>
      </c>
      <c r="DS33" s="479" t="str">
        <f t="shared" si="47"/>
        <v/>
      </c>
      <c r="DT33" s="479" t="str">
        <f t="shared" si="48"/>
        <v/>
      </c>
      <c r="DU33" s="479" t="str">
        <f t="shared" si="49"/>
        <v/>
      </c>
    </row>
    <row r="34" spans="2:125" ht="15.75" customHeight="1">
      <c r="B34" s="102">
        <v>30</v>
      </c>
      <c r="C34" s="141" t="s">
        <v>1226</v>
      </c>
      <c r="D34" s="142" t="s">
        <v>1227</v>
      </c>
      <c r="E34" s="143" t="s">
        <v>1227</v>
      </c>
      <c r="F34" s="143" t="s">
        <v>1212</v>
      </c>
      <c r="G34" s="143" t="s">
        <v>1212</v>
      </c>
      <c r="H34" s="143" t="s">
        <v>1212</v>
      </c>
      <c r="I34" s="143" t="s">
        <v>1212</v>
      </c>
      <c r="J34" s="143" t="s">
        <v>1212</v>
      </c>
      <c r="K34" s="143" t="s">
        <v>1227</v>
      </c>
      <c r="L34" s="143" t="s">
        <v>1212</v>
      </c>
      <c r="M34" s="143" t="s">
        <v>1212</v>
      </c>
      <c r="N34" s="143" t="s">
        <v>1212</v>
      </c>
      <c r="O34" s="336" t="s">
        <v>1227</v>
      </c>
      <c r="P34" s="142" t="s">
        <v>1212</v>
      </c>
      <c r="Q34" s="143" t="s">
        <v>1212</v>
      </c>
      <c r="R34" s="143" t="s">
        <v>1212</v>
      </c>
      <c r="S34" s="143" t="s">
        <v>1213</v>
      </c>
      <c r="T34" s="143" t="s">
        <v>1213</v>
      </c>
      <c r="U34" s="143" t="s">
        <v>1212</v>
      </c>
      <c r="V34" s="143" t="s">
        <v>1212</v>
      </c>
      <c r="W34" s="143" t="s">
        <v>1212</v>
      </c>
      <c r="X34" s="143" t="s">
        <v>1212</v>
      </c>
      <c r="Y34" s="143" t="s">
        <v>1212</v>
      </c>
      <c r="Z34" s="143" t="s">
        <v>1227</v>
      </c>
      <c r="AA34" s="337" t="s">
        <v>1212</v>
      </c>
      <c r="AB34" s="144" t="s">
        <v>1213</v>
      </c>
      <c r="AC34" s="143" t="s">
        <v>1212</v>
      </c>
      <c r="AD34" s="143" t="s">
        <v>1212</v>
      </c>
      <c r="AE34" s="143" t="s">
        <v>1212</v>
      </c>
      <c r="AF34" s="143" t="s">
        <v>1212</v>
      </c>
      <c r="AG34" s="143" t="s">
        <v>1228</v>
      </c>
      <c r="AH34" s="143" t="s">
        <v>1212</v>
      </c>
      <c r="AI34" s="143" t="s">
        <v>1213</v>
      </c>
      <c r="AJ34" s="143" t="s">
        <v>1212</v>
      </c>
      <c r="AK34" s="143" t="s">
        <v>1213</v>
      </c>
      <c r="AL34" s="143" t="s">
        <v>1212</v>
      </c>
      <c r="AM34" s="336" t="s">
        <v>1212</v>
      </c>
      <c r="AN34" s="142" t="s">
        <v>1227</v>
      </c>
      <c r="AO34" s="143" t="s">
        <v>1212</v>
      </c>
      <c r="AP34" s="143" t="s">
        <v>1213</v>
      </c>
      <c r="AQ34" s="143" t="s">
        <v>1212</v>
      </c>
      <c r="AR34" s="143" t="s">
        <v>1213</v>
      </c>
      <c r="AS34" s="143" t="s">
        <v>1227</v>
      </c>
      <c r="AT34" s="143" t="s">
        <v>1230</v>
      </c>
      <c r="AU34" s="143" t="s">
        <v>1212</v>
      </c>
      <c r="AV34" s="143" t="s">
        <v>1212</v>
      </c>
      <c r="AW34" s="143" t="s">
        <v>1212</v>
      </c>
      <c r="AX34" s="143" t="s">
        <v>1212</v>
      </c>
      <c r="AY34" s="338" t="s">
        <v>1212</v>
      </c>
      <c r="BV34" s="478" t="str">
        <f>内線情報!$BO34</f>
        <v/>
      </c>
      <c r="BW34" s="478" t="str">
        <f>内線情報!$BP34</f>
        <v/>
      </c>
      <c r="BX34" s="1007"/>
      <c r="BY34" s="479" t="str">
        <f t="shared" si="1"/>
        <v/>
      </c>
      <c r="BZ34" s="479" t="str">
        <f t="shared" si="2"/>
        <v/>
      </c>
      <c r="CA34" s="479" t="str">
        <f t="shared" si="3"/>
        <v/>
      </c>
      <c r="CB34" s="479" t="str">
        <f t="shared" si="4"/>
        <v/>
      </c>
      <c r="CC34" s="479" t="str">
        <f t="shared" si="5"/>
        <v/>
      </c>
      <c r="CD34" s="479" t="str">
        <f t="shared" si="6"/>
        <v/>
      </c>
      <c r="CE34" s="479" t="str">
        <f t="shared" si="7"/>
        <v/>
      </c>
      <c r="CF34" s="479" t="str">
        <f t="shared" si="8"/>
        <v/>
      </c>
      <c r="CG34" s="479" t="str">
        <f t="shared" si="9"/>
        <v/>
      </c>
      <c r="CH34" s="479" t="str">
        <f t="shared" si="10"/>
        <v/>
      </c>
      <c r="CI34" s="479" t="str">
        <f t="shared" si="11"/>
        <v/>
      </c>
      <c r="CJ34" s="479" t="str">
        <f t="shared" si="12"/>
        <v/>
      </c>
      <c r="CK34" s="479" t="str">
        <f t="shared" si="13"/>
        <v/>
      </c>
      <c r="CL34" s="479" t="str">
        <f t="shared" si="14"/>
        <v/>
      </c>
      <c r="CM34" s="479" t="str">
        <f t="shared" si="15"/>
        <v/>
      </c>
      <c r="CN34" s="479" t="str">
        <f t="shared" si="16"/>
        <v/>
      </c>
      <c r="CO34" s="479" t="str">
        <f t="shared" si="17"/>
        <v/>
      </c>
      <c r="CP34" s="479" t="str">
        <f t="shared" si="18"/>
        <v/>
      </c>
      <c r="CQ34" s="479" t="str">
        <f t="shared" si="19"/>
        <v/>
      </c>
      <c r="CR34" s="479" t="str">
        <f t="shared" si="20"/>
        <v/>
      </c>
      <c r="CS34" s="479" t="str">
        <f t="shared" si="21"/>
        <v/>
      </c>
      <c r="CT34" s="479" t="str">
        <f t="shared" si="22"/>
        <v/>
      </c>
      <c r="CU34" s="479" t="str">
        <f t="shared" si="23"/>
        <v/>
      </c>
      <c r="CV34" s="479" t="str">
        <f t="shared" si="24"/>
        <v/>
      </c>
      <c r="CW34" s="479" t="str">
        <f t="shared" si="25"/>
        <v/>
      </c>
      <c r="CX34" s="479" t="str">
        <f t="shared" si="26"/>
        <v/>
      </c>
      <c r="CY34" s="479" t="str">
        <f t="shared" si="27"/>
        <v/>
      </c>
      <c r="CZ34" s="479" t="str">
        <f t="shared" si="28"/>
        <v/>
      </c>
      <c r="DA34" s="479" t="str">
        <f t="shared" si="29"/>
        <v/>
      </c>
      <c r="DB34" s="479" t="str">
        <f t="shared" si="30"/>
        <v/>
      </c>
      <c r="DC34" s="479" t="str">
        <f t="shared" si="31"/>
        <v/>
      </c>
      <c r="DD34" s="479" t="str">
        <f t="shared" si="32"/>
        <v/>
      </c>
      <c r="DE34" s="479" t="str">
        <f t="shared" si="33"/>
        <v/>
      </c>
      <c r="DF34" s="479" t="str">
        <f t="shared" si="34"/>
        <v/>
      </c>
      <c r="DG34" s="479" t="str">
        <f t="shared" si="35"/>
        <v/>
      </c>
      <c r="DH34" s="479" t="str">
        <f t="shared" si="36"/>
        <v/>
      </c>
      <c r="DI34" s="479" t="str">
        <f t="shared" si="37"/>
        <v/>
      </c>
      <c r="DJ34" s="479" t="str">
        <f t="shared" si="38"/>
        <v/>
      </c>
      <c r="DK34" s="479" t="str">
        <f t="shared" si="39"/>
        <v/>
      </c>
      <c r="DL34" s="479" t="str">
        <f t="shared" si="40"/>
        <v/>
      </c>
      <c r="DM34" s="479" t="str">
        <f t="shared" si="41"/>
        <v/>
      </c>
      <c r="DN34" s="479" t="str">
        <f t="shared" si="42"/>
        <v/>
      </c>
      <c r="DO34" s="479" t="str">
        <f t="shared" si="43"/>
        <v/>
      </c>
      <c r="DP34" s="479" t="str">
        <f t="shared" si="44"/>
        <v/>
      </c>
      <c r="DQ34" s="479" t="str">
        <f t="shared" si="45"/>
        <v/>
      </c>
      <c r="DR34" s="479" t="str">
        <f t="shared" si="46"/>
        <v/>
      </c>
      <c r="DS34" s="479" t="str">
        <f t="shared" si="47"/>
        <v/>
      </c>
      <c r="DT34" s="479" t="str">
        <f t="shared" si="48"/>
        <v/>
      </c>
      <c r="DU34" s="479" t="str">
        <f t="shared" si="49"/>
        <v/>
      </c>
    </row>
    <row r="35" spans="2:125" ht="15.75" customHeight="1">
      <c r="B35" s="102">
        <v>31</v>
      </c>
      <c r="C35" s="141" t="s">
        <v>1226</v>
      </c>
      <c r="D35" s="142" t="s">
        <v>1212</v>
      </c>
      <c r="E35" s="143" t="s">
        <v>1227</v>
      </c>
      <c r="F35" s="143" t="s">
        <v>1212</v>
      </c>
      <c r="G35" s="143" t="s">
        <v>1212</v>
      </c>
      <c r="H35" s="143" t="s">
        <v>1212</v>
      </c>
      <c r="I35" s="143" t="s">
        <v>1212</v>
      </c>
      <c r="J35" s="143" t="s">
        <v>1212</v>
      </c>
      <c r="K35" s="143" t="s">
        <v>1227</v>
      </c>
      <c r="L35" s="143" t="s">
        <v>1212</v>
      </c>
      <c r="M35" s="143" t="s">
        <v>1212</v>
      </c>
      <c r="N35" s="143" t="s">
        <v>1212</v>
      </c>
      <c r="O35" s="336" t="s">
        <v>1212</v>
      </c>
      <c r="P35" s="142" t="s">
        <v>1212</v>
      </c>
      <c r="Q35" s="143" t="s">
        <v>1212</v>
      </c>
      <c r="R35" s="143" t="s">
        <v>1212</v>
      </c>
      <c r="S35" s="143" t="s">
        <v>1213</v>
      </c>
      <c r="T35" s="143" t="s">
        <v>1213</v>
      </c>
      <c r="U35" s="143" t="s">
        <v>1212</v>
      </c>
      <c r="V35" s="143" t="s">
        <v>1212</v>
      </c>
      <c r="W35" s="143" t="s">
        <v>1212</v>
      </c>
      <c r="X35" s="143" t="s">
        <v>1212</v>
      </c>
      <c r="Y35" s="143" t="s">
        <v>1212</v>
      </c>
      <c r="Z35" s="143" t="s">
        <v>1227</v>
      </c>
      <c r="AA35" s="337" t="s">
        <v>1212</v>
      </c>
      <c r="AB35" s="144" t="s">
        <v>1212</v>
      </c>
      <c r="AC35" s="143" t="s">
        <v>1212</v>
      </c>
      <c r="AD35" s="143" t="s">
        <v>1212</v>
      </c>
      <c r="AE35" s="143" t="s">
        <v>1212</v>
      </c>
      <c r="AF35" s="143" t="s">
        <v>1212</v>
      </c>
      <c r="AG35" s="143" t="s">
        <v>1228</v>
      </c>
      <c r="AH35" s="143" t="s">
        <v>1212</v>
      </c>
      <c r="AI35" s="143" t="s">
        <v>1213</v>
      </c>
      <c r="AJ35" s="143" t="s">
        <v>1212</v>
      </c>
      <c r="AK35" s="143" t="s">
        <v>1213</v>
      </c>
      <c r="AL35" s="143" t="s">
        <v>1212</v>
      </c>
      <c r="AM35" s="336" t="s">
        <v>1212</v>
      </c>
      <c r="AN35" s="142" t="s">
        <v>1227</v>
      </c>
      <c r="AO35" s="143" t="s">
        <v>1212</v>
      </c>
      <c r="AP35" s="143" t="s">
        <v>1213</v>
      </c>
      <c r="AQ35" s="143" t="s">
        <v>1212</v>
      </c>
      <c r="AR35" s="143" t="s">
        <v>1213</v>
      </c>
      <c r="AS35" s="143" t="s">
        <v>1227</v>
      </c>
      <c r="AT35" s="143" t="s">
        <v>1230</v>
      </c>
      <c r="AU35" s="143" t="s">
        <v>1212</v>
      </c>
      <c r="AV35" s="143" t="s">
        <v>1212</v>
      </c>
      <c r="AW35" s="143" t="s">
        <v>1212</v>
      </c>
      <c r="AX35" s="143" t="s">
        <v>1212</v>
      </c>
      <c r="AY35" s="338" t="s">
        <v>1212</v>
      </c>
      <c r="BV35" s="478" t="str">
        <f>内線情報!$BO35</f>
        <v>grey</v>
      </c>
      <c r="BW35" s="478" t="str">
        <f>内線情報!$BP35</f>
        <v/>
      </c>
      <c r="BX35" s="1007"/>
      <c r="BY35" s="479" t="str">
        <f t="shared" si="1"/>
        <v/>
      </c>
      <c r="BZ35" s="479" t="str">
        <f t="shared" si="2"/>
        <v/>
      </c>
      <c r="CA35" s="479" t="str">
        <f t="shared" si="3"/>
        <v/>
      </c>
      <c r="CB35" s="479" t="str">
        <f t="shared" si="4"/>
        <v/>
      </c>
      <c r="CC35" s="479" t="str">
        <f t="shared" si="5"/>
        <v/>
      </c>
      <c r="CD35" s="479" t="str">
        <f t="shared" si="6"/>
        <v/>
      </c>
      <c r="CE35" s="479" t="str">
        <f t="shared" si="7"/>
        <v/>
      </c>
      <c r="CF35" s="479" t="str">
        <f t="shared" si="8"/>
        <v/>
      </c>
      <c r="CG35" s="479" t="str">
        <f t="shared" si="9"/>
        <v/>
      </c>
      <c r="CH35" s="479" t="str">
        <f t="shared" si="10"/>
        <v/>
      </c>
      <c r="CI35" s="479" t="str">
        <f t="shared" si="11"/>
        <v/>
      </c>
      <c r="CJ35" s="479" t="str">
        <f t="shared" si="12"/>
        <v/>
      </c>
      <c r="CK35" s="479" t="str">
        <f t="shared" si="13"/>
        <v/>
      </c>
      <c r="CL35" s="479" t="str">
        <f t="shared" si="14"/>
        <v/>
      </c>
      <c r="CM35" s="479" t="str">
        <f t="shared" si="15"/>
        <v/>
      </c>
      <c r="CN35" s="479" t="str">
        <f t="shared" si="16"/>
        <v/>
      </c>
      <c r="CO35" s="479" t="str">
        <f t="shared" si="17"/>
        <v/>
      </c>
      <c r="CP35" s="479" t="str">
        <f t="shared" si="18"/>
        <v/>
      </c>
      <c r="CQ35" s="479" t="str">
        <f t="shared" si="19"/>
        <v/>
      </c>
      <c r="CR35" s="479" t="str">
        <f t="shared" si="20"/>
        <v/>
      </c>
      <c r="CS35" s="479" t="str">
        <f t="shared" si="21"/>
        <v/>
      </c>
      <c r="CT35" s="479" t="str">
        <f t="shared" si="22"/>
        <v/>
      </c>
      <c r="CU35" s="479" t="str">
        <f t="shared" si="23"/>
        <v/>
      </c>
      <c r="CV35" s="479" t="str">
        <f t="shared" si="24"/>
        <v/>
      </c>
      <c r="CW35" s="479" t="str">
        <f t="shared" si="25"/>
        <v/>
      </c>
      <c r="CX35" s="479" t="str">
        <f t="shared" si="26"/>
        <v/>
      </c>
      <c r="CY35" s="479" t="str">
        <f t="shared" si="27"/>
        <v/>
      </c>
      <c r="CZ35" s="479" t="str">
        <f t="shared" si="28"/>
        <v/>
      </c>
      <c r="DA35" s="479" t="str">
        <f t="shared" si="29"/>
        <v/>
      </c>
      <c r="DB35" s="479" t="str">
        <f t="shared" si="30"/>
        <v/>
      </c>
      <c r="DC35" s="479" t="str">
        <f t="shared" si="31"/>
        <v/>
      </c>
      <c r="DD35" s="479" t="str">
        <f t="shared" si="32"/>
        <v/>
      </c>
      <c r="DE35" s="479" t="str">
        <f t="shared" si="33"/>
        <v/>
      </c>
      <c r="DF35" s="479" t="str">
        <f t="shared" si="34"/>
        <v/>
      </c>
      <c r="DG35" s="479" t="str">
        <f t="shared" si="35"/>
        <v/>
      </c>
      <c r="DH35" s="479" t="str">
        <f t="shared" si="36"/>
        <v/>
      </c>
      <c r="DI35" s="479" t="str">
        <f t="shared" si="37"/>
        <v/>
      </c>
      <c r="DJ35" s="479" t="str">
        <f t="shared" si="38"/>
        <v/>
      </c>
      <c r="DK35" s="479" t="str">
        <f t="shared" si="39"/>
        <v/>
      </c>
      <c r="DL35" s="479" t="str">
        <f t="shared" si="40"/>
        <v/>
      </c>
      <c r="DM35" s="479" t="str">
        <f t="shared" si="41"/>
        <v/>
      </c>
      <c r="DN35" s="479" t="str">
        <f t="shared" si="42"/>
        <v/>
      </c>
      <c r="DO35" s="479" t="str">
        <f t="shared" si="43"/>
        <v/>
      </c>
      <c r="DP35" s="479" t="str">
        <f t="shared" si="44"/>
        <v/>
      </c>
      <c r="DQ35" s="479" t="str">
        <f t="shared" si="45"/>
        <v/>
      </c>
      <c r="DR35" s="479" t="str">
        <f t="shared" si="46"/>
        <v/>
      </c>
      <c r="DS35" s="479" t="str">
        <f t="shared" si="47"/>
        <v/>
      </c>
      <c r="DT35" s="479" t="str">
        <f t="shared" si="48"/>
        <v/>
      </c>
      <c r="DU35" s="479" t="str">
        <f t="shared" si="49"/>
        <v/>
      </c>
    </row>
    <row r="36" spans="2:125" ht="15.75" customHeight="1">
      <c r="B36" s="102">
        <v>32</v>
      </c>
      <c r="C36" s="141" t="s">
        <v>1226</v>
      </c>
      <c r="D36" s="142" t="s">
        <v>1212</v>
      </c>
      <c r="E36" s="143" t="s">
        <v>1227</v>
      </c>
      <c r="F36" s="143" t="s">
        <v>1212</v>
      </c>
      <c r="G36" s="143" t="s">
        <v>1212</v>
      </c>
      <c r="H36" s="143" t="s">
        <v>1212</v>
      </c>
      <c r="I36" s="143" t="s">
        <v>1212</v>
      </c>
      <c r="J36" s="143" t="s">
        <v>1212</v>
      </c>
      <c r="K36" s="143" t="s">
        <v>1227</v>
      </c>
      <c r="L36" s="143" t="s">
        <v>1212</v>
      </c>
      <c r="M36" s="143" t="s">
        <v>1212</v>
      </c>
      <c r="N36" s="143" t="s">
        <v>1212</v>
      </c>
      <c r="O36" s="336" t="s">
        <v>1212</v>
      </c>
      <c r="P36" s="142" t="s">
        <v>1212</v>
      </c>
      <c r="Q36" s="143" t="s">
        <v>1212</v>
      </c>
      <c r="R36" s="143" t="s">
        <v>1212</v>
      </c>
      <c r="S36" s="143" t="s">
        <v>1213</v>
      </c>
      <c r="T36" s="143" t="s">
        <v>1213</v>
      </c>
      <c r="U36" s="143" t="s">
        <v>1212</v>
      </c>
      <c r="V36" s="143" t="s">
        <v>1212</v>
      </c>
      <c r="W36" s="143" t="s">
        <v>1212</v>
      </c>
      <c r="X36" s="143" t="s">
        <v>1212</v>
      </c>
      <c r="Y36" s="143" t="s">
        <v>1212</v>
      </c>
      <c r="Z36" s="143" t="s">
        <v>1227</v>
      </c>
      <c r="AA36" s="337" t="s">
        <v>1212</v>
      </c>
      <c r="AB36" s="144" t="s">
        <v>1213</v>
      </c>
      <c r="AC36" s="143" t="s">
        <v>1212</v>
      </c>
      <c r="AD36" s="143" t="s">
        <v>1212</v>
      </c>
      <c r="AE36" s="143" t="s">
        <v>1212</v>
      </c>
      <c r="AF36" s="143" t="s">
        <v>1212</v>
      </c>
      <c r="AG36" s="143" t="s">
        <v>1228</v>
      </c>
      <c r="AH36" s="143" t="s">
        <v>1212</v>
      </c>
      <c r="AI36" s="143" t="s">
        <v>1213</v>
      </c>
      <c r="AJ36" s="143" t="s">
        <v>1212</v>
      </c>
      <c r="AK36" s="143" t="s">
        <v>1213</v>
      </c>
      <c r="AL36" s="143" t="s">
        <v>1212</v>
      </c>
      <c r="AM36" s="336" t="s">
        <v>1212</v>
      </c>
      <c r="AN36" s="142" t="s">
        <v>1227</v>
      </c>
      <c r="AO36" s="143" t="s">
        <v>1212</v>
      </c>
      <c r="AP36" s="143" t="s">
        <v>1213</v>
      </c>
      <c r="AQ36" s="143" t="s">
        <v>1212</v>
      </c>
      <c r="AR36" s="143" t="s">
        <v>1213</v>
      </c>
      <c r="AS36" s="143" t="s">
        <v>1227</v>
      </c>
      <c r="AT36" s="143" t="s">
        <v>1230</v>
      </c>
      <c r="AU36" s="143" t="s">
        <v>1212</v>
      </c>
      <c r="AV36" s="143" t="s">
        <v>1212</v>
      </c>
      <c r="AW36" s="143" t="s">
        <v>1212</v>
      </c>
      <c r="AX36" s="143" t="s">
        <v>1212</v>
      </c>
      <c r="AY36" s="338" t="s">
        <v>1213</v>
      </c>
      <c r="BV36" s="478" t="str">
        <f>内線情報!$BO36</f>
        <v>grey</v>
      </c>
      <c r="BW36" s="478" t="str">
        <f>内線情報!$BP36</f>
        <v/>
      </c>
      <c r="BX36" s="1007"/>
      <c r="BY36" s="479" t="str">
        <f t="shared" si="1"/>
        <v/>
      </c>
      <c r="BZ36" s="479" t="str">
        <f t="shared" si="2"/>
        <v/>
      </c>
      <c r="CA36" s="479" t="str">
        <f t="shared" si="3"/>
        <v/>
      </c>
      <c r="CB36" s="479" t="str">
        <f t="shared" si="4"/>
        <v/>
      </c>
      <c r="CC36" s="479" t="str">
        <f t="shared" si="5"/>
        <v/>
      </c>
      <c r="CD36" s="479" t="str">
        <f t="shared" si="6"/>
        <v/>
      </c>
      <c r="CE36" s="479" t="str">
        <f t="shared" si="7"/>
        <v/>
      </c>
      <c r="CF36" s="479" t="str">
        <f t="shared" si="8"/>
        <v/>
      </c>
      <c r="CG36" s="479" t="str">
        <f t="shared" si="9"/>
        <v/>
      </c>
      <c r="CH36" s="479" t="str">
        <f t="shared" si="10"/>
        <v/>
      </c>
      <c r="CI36" s="479" t="str">
        <f t="shared" si="11"/>
        <v/>
      </c>
      <c r="CJ36" s="479" t="str">
        <f t="shared" si="12"/>
        <v/>
      </c>
      <c r="CK36" s="479" t="str">
        <f t="shared" si="13"/>
        <v/>
      </c>
      <c r="CL36" s="479" t="str">
        <f t="shared" si="14"/>
        <v/>
      </c>
      <c r="CM36" s="479" t="str">
        <f t="shared" si="15"/>
        <v/>
      </c>
      <c r="CN36" s="479" t="str">
        <f t="shared" si="16"/>
        <v/>
      </c>
      <c r="CO36" s="479" t="str">
        <f t="shared" si="17"/>
        <v/>
      </c>
      <c r="CP36" s="479" t="str">
        <f t="shared" si="18"/>
        <v/>
      </c>
      <c r="CQ36" s="479" t="str">
        <f t="shared" si="19"/>
        <v/>
      </c>
      <c r="CR36" s="479" t="str">
        <f t="shared" si="20"/>
        <v/>
      </c>
      <c r="CS36" s="479" t="str">
        <f t="shared" si="21"/>
        <v/>
      </c>
      <c r="CT36" s="479" t="str">
        <f t="shared" si="22"/>
        <v/>
      </c>
      <c r="CU36" s="479" t="str">
        <f t="shared" si="23"/>
        <v/>
      </c>
      <c r="CV36" s="479" t="str">
        <f t="shared" si="24"/>
        <v/>
      </c>
      <c r="CW36" s="479" t="str">
        <f t="shared" si="25"/>
        <v/>
      </c>
      <c r="CX36" s="479" t="str">
        <f t="shared" si="26"/>
        <v/>
      </c>
      <c r="CY36" s="479" t="str">
        <f t="shared" si="27"/>
        <v/>
      </c>
      <c r="CZ36" s="479" t="str">
        <f t="shared" si="28"/>
        <v/>
      </c>
      <c r="DA36" s="479" t="str">
        <f t="shared" si="29"/>
        <v/>
      </c>
      <c r="DB36" s="479" t="str">
        <f t="shared" si="30"/>
        <v/>
      </c>
      <c r="DC36" s="479" t="str">
        <f t="shared" si="31"/>
        <v/>
      </c>
      <c r="DD36" s="479" t="str">
        <f t="shared" si="32"/>
        <v/>
      </c>
      <c r="DE36" s="479" t="str">
        <f t="shared" si="33"/>
        <v/>
      </c>
      <c r="DF36" s="479" t="str">
        <f t="shared" si="34"/>
        <v/>
      </c>
      <c r="DG36" s="479" t="str">
        <f t="shared" si="35"/>
        <v/>
      </c>
      <c r="DH36" s="479" t="str">
        <f t="shared" si="36"/>
        <v/>
      </c>
      <c r="DI36" s="479" t="str">
        <f t="shared" si="37"/>
        <v/>
      </c>
      <c r="DJ36" s="479" t="str">
        <f t="shared" si="38"/>
        <v/>
      </c>
      <c r="DK36" s="479" t="str">
        <f t="shared" si="39"/>
        <v/>
      </c>
      <c r="DL36" s="479" t="str">
        <f t="shared" si="40"/>
        <v/>
      </c>
      <c r="DM36" s="479" t="str">
        <f t="shared" si="41"/>
        <v/>
      </c>
      <c r="DN36" s="479" t="str">
        <f t="shared" si="42"/>
        <v/>
      </c>
      <c r="DO36" s="479" t="str">
        <f t="shared" si="43"/>
        <v/>
      </c>
      <c r="DP36" s="479" t="str">
        <f t="shared" si="44"/>
        <v/>
      </c>
      <c r="DQ36" s="479" t="str">
        <f t="shared" si="45"/>
        <v/>
      </c>
      <c r="DR36" s="479" t="str">
        <f t="shared" si="46"/>
        <v/>
      </c>
      <c r="DS36" s="479" t="str">
        <f t="shared" si="47"/>
        <v/>
      </c>
      <c r="DT36" s="479" t="str">
        <f t="shared" si="48"/>
        <v/>
      </c>
      <c r="DU36" s="479" t="str">
        <f t="shared" si="49"/>
        <v/>
      </c>
    </row>
    <row r="37" spans="2:125" ht="15.75" customHeight="1">
      <c r="B37" s="102">
        <v>33</v>
      </c>
      <c r="C37" s="141" t="s">
        <v>1226</v>
      </c>
      <c r="D37" s="142" t="s">
        <v>1213</v>
      </c>
      <c r="E37" s="143" t="s">
        <v>1227</v>
      </c>
      <c r="F37" s="143" t="s">
        <v>1212</v>
      </c>
      <c r="G37" s="143" t="s">
        <v>1212</v>
      </c>
      <c r="H37" s="143" t="s">
        <v>1212</v>
      </c>
      <c r="I37" s="143" t="s">
        <v>1212</v>
      </c>
      <c r="J37" s="143" t="s">
        <v>1212</v>
      </c>
      <c r="K37" s="143" t="s">
        <v>1227</v>
      </c>
      <c r="L37" s="143" t="s">
        <v>1212</v>
      </c>
      <c r="M37" s="143" t="s">
        <v>1212</v>
      </c>
      <c r="N37" s="143" t="s">
        <v>1212</v>
      </c>
      <c r="O37" s="336" t="s">
        <v>1212</v>
      </c>
      <c r="P37" s="142" t="s">
        <v>1212</v>
      </c>
      <c r="Q37" s="143" t="s">
        <v>1212</v>
      </c>
      <c r="R37" s="143" t="s">
        <v>1212</v>
      </c>
      <c r="S37" s="143" t="s">
        <v>1213</v>
      </c>
      <c r="T37" s="143" t="s">
        <v>1213</v>
      </c>
      <c r="U37" s="143" t="s">
        <v>1212</v>
      </c>
      <c r="V37" s="143" t="s">
        <v>1212</v>
      </c>
      <c r="W37" s="143" t="s">
        <v>1212</v>
      </c>
      <c r="X37" s="143" t="s">
        <v>1212</v>
      </c>
      <c r="Y37" s="143" t="s">
        <v>1212</v>
      </c>
      <c r="Z37" s="143" t="s">
        <v>1227</v>
      </c>
      <c r="AA37" s="337" t="s">
        <v>643</v>
      </c>
      <c r="AB37" s="144" t="s">
        <v>1213</v>
      </c>
      <c r="AC37" s="143" t="s">
        <v>1212</v>
      </c>
      <c r="AD37" s="143" t="s">
        <v>1212</v>
      </c>
      <c r="AE37" s="143" t="s">
        <v>1212</v>
      </c>
      <c r="AF37" s="143" t="s">
        <v>1212</v>
      </c>
      <c r="AG37" s="143" t="s">
        <v>1228</v>
      </c>
      <c r="AH37" s="143" t="s">
        <v>1212</v>
      </c>
      <c r="AI37" s="143" t="s">
        <v>1213</v>
      </c>
      <c r="AJ37" s="143" t="s">
        <v>1212</v>
      </c>
      <c r="AK37" s="143" t="s">
        <v>1213</v>
      </c>
      <c r="AL37" s="143" t="s">
        <v>1212</v>
      </c>
      <c r="AM37" s="336" t="s">
        <v>1212</v>
      </c>
      <c r="AN37" s="142" t="s">
        <v>1227</v>
      </c>
      <c r="AO37" s="143" t="s">
        <v>1212</v>
      </c>
      <c r="AP37" s="143" t="s">
        <v>1213</v>
      </c>
      <c r="AQ37" s="143" t="s">
        <v>1212</v>
      </c>
      <c r="AR37" s="143" t="s">
        <v>1213</v>
      </c>
      <c r="AS37" s="143" t="s">
        <v>1227</v>
      </c>
      <c r="AT37" s="143" t="s">
        <v>1230</v>
      </c>
      <c r="AU37" s="143" t="s">
        <v>1212</v>
      </c>
      <c r="AV37" s="143" t="s">
        <v>1212</v>
      </c>
      <c r="AW37" s="143" t="s">
        <v>1212</v>
      </c>
      <c r="AX37" s="143" t="s">
        <v>1212</v>
      </c>
      <c r="AY37" s="338" t="s">
        <v>1213</v>
      </c>
      <c r="BV37" s="478" t="str">
        <f>内線情報!$BO37</f>
        <v>grey</v>
      </c>
      <c r="BW37" s="478" t="str">
        <f>内線情報!$BP37</f>
        <v/>
      </c>
      <c r="BX37" s="1007"/>
      <c r="BY37" s="479" t="str">
        <f t="shared" si="1"/>
        <v/>
      </c>
      <c r="BZ37" s="479" t="str">
        <f t="shared" si="2"/>
        <v/>
      </c>
      <c r="CA37" s="479" t="str">
        <f t="shared" si="3"/>
        <v/>
      </c>
      <c r="CB37" s="479" t="str">
        <f t="shared" si="4"/>
        <v/>
      </c>
      <c r="CC37" s="479" t="str">
        <f t="shared" si="5"/>
        <v/>
      </c>
      <c r="CD37" s="479" t="str">
        <f t="shared" si="6"/>
        <v/>
      </c>
      <c r="CE37" s="479" t="str">
        <f t="shared" si="7"/>
        <v/>
      </c>
      <c r="CF37" s="479" t="str">
        <f t="shared" si="8"/>
        <v/>
      </c>
      <c r="CG37" s="479" t="str">
        <f t="shared" si="9"/>
        <v/>
      </c>
      <c r="CH37" s="479" t="str">
        <f t="shared" si="10"/>
        <v/>
      </c>
      <c r="CI37" s="479" t="str">
        <f t="shared" si="11"/>
        <v/>
      </c>
      <c r="CJ37" s="479" t="str">
        <f t="shared" si="12"/>
        <v/>
      </c>
      <c r="CK37" s="479" t="str">
        <f t="shared" si="13"/>
        <v/>
      </c>
      <c r="CL37" s="479" t="str">
        <f t="shared" si="14"/>
        <v/>
      </c>
      <c r="CM37" s="479" t="str">
        <f t="shared" si="15"/>
        <v/>
      </c>
      <c r="CN37" s="479" t="str">
        <f t="shared" si="16"/>
        <v/>
      </c>
      <c r="CO37" s="479" t="str">
        <f t="shared" si="17"/>
        <v/>
      </c>
      <c r="CP37" s="479" t="str">
        <f t="shared" si="18"/>
        <v/>
      </c>
      <c r="CQ37" s="479" t="str">
        <f t="shared" si="19"/>
        <v/>
      </c>
      <c r="CR37" s="479" t="str">
        <f t="shared" si="20"/>
        <v/>
      </c>
      <c r="CS37" s="479" t="str">
        <f t="shared" si="21"/>
        <v/>
      </c>
      <c r="CT37" s="479" t="str">
        <f t="shared" si="22"/>
        <v/>
      </c>
      <c r="CU37" s="479" t="str">
        <f t="shared" si="23"/>
        <v/>
      </c>
      <c r="CV37" s="479" t="str">
        <f t="shared" si="24"/>
        <v/>
      </c>
      <c r="CW37" s="479" t="str">
        <f t="shared" si="25"/>
        <v/>
      </c>
      <c r="CX37" s="479" t="str">
        <f t="shared" si="26"/>
        <v/>
      </c>
      <c r="CY37" s="479" t="str">
        <f t="shared" si="27"/>
        <v/>
      </c>
      <c r="CZ37" s="479" t="str">
        <f t="shared" si="28"/>
        <v/>
      </c>
      <c r="DA37" s="479" t="str">
        <f t="shared" si="29"/>
        <v/>
      </c>
      <c r="DB37" s="479" t="str">
        <f t="shared" si="30"/>
        <v/>
      </c>
      <c r="DC37" s="479" t="str">
        <f t="shared" si="31"/>
        <v/>
      </c>
      <c r="DD37" s="479" t="str">
        <f t="shared" si="32"/>
        <v/>
      </c>
      <c r="DE37" s="479" t="str">
        <f t="shared" si="33"/>
        <v/>
      </c>
      <c r="DF37" s="479" t="str">
        <f t="shared" si="34"/>
        <v/>
      </c>
      <c r="DG37" s="479" t="str">
        <f t="shared" si="35"/>
        <v/>
      </c>
      <c r="DH37" s="479" t="str">
        <f t="shared" si="36"/>
        <v/>
      </c>
      <c r="DI37" s="479" t="str">
        <f t="shared" si="37"/>
        <v/>
      </c>
      <c r="DJ37" s="479" t="str">
        <f t="shared" si="38"/>
        <v/>
      </c>
      <c r="DK37" s="479" t="str">
        <f t="shared" si="39"/>
        <v/>
      </c>
      <c r="DL37" s="479" t="str">
        <f t="shared" si="40"/>
        <v/>
      </c>
      <c r="DM37" s="479" t="str">
        <f t="shared" si="41"/>
        <v/>
      </c>
      <c r="DN37" s="479" t="str">
        <f t="shared" si="42"/>
        <v/>
      </c>
      <c r="DO37" s="479" t="str">
        <f t="shared" si="43"/>
        <v/>
      </c>
      <c r="DP37" s="479" t="str">
        <f t="shared" si="44"/>
        <v/>
      </c>
      <c r="DQ37" s="479" t="str">
        <f t="shared" si="45"/>
        <v/>
      </c>
      <c r="DR37" s="479" t="str">
        <f t="shared" si="46"/>
        <v/>
      </c>
      <c r="DS37" s="479" t="str">
        <f t="shared" si="47"/>
        <v/>
      </c>
      <c r="DT37" s="479" t="str">
        <f t="shared" si="48"/>
        <v/>
      </c>
      <c r="DU37" s="479" t="str">
        <f t="shared" si="49"/>
        <v/>
      </c>
    </row>
    <row r="38" spans="2:125" ht="15.75" customHeight="1">
      <c r="B38" s="102">
        <v>34</v>
      </c>
      <c r="C38" s="141" t="s">
        <v>1226</v>
      </c>
      <c r="D38" s="142" t="s">
        <v>1212</v>
      </c>
      <c r="E38" s="143" t="s">
        <v>1227</v>
      </c>
      <c r="F38" s="143" t="s">
        <v>1212</v>
      </c>
      <c r="G38" s="143" t="s">
        <v>1212</v>
      </c>
      <c r="H38" s="143" t="s">
        <v>1212</v>
      </c>
      <c r="I38" s="143" t="s">
        <v>1212</v>
      </c>
      <c r="J38" s="143" t="s">
        <v>1212</v>
      </c>
      <c r="K38" s="143" t="s">
        <v>1227</v>
      </c>
      <c r="L38" s="143" t="s">
        <v>1212</v>
      </c>
      <c r="M38" s="143" t="s">
        <v>1212</v>
      </c>
      <c r="N38" s="143" t="s">
        <v>1212</v>
      </c>
      <c r="O38" s="336" t="s">
        <v>1212</v>
      </c>
      <c r="P38" s="142" t="s">
        <v>1212</v>
      </c>
      <c r="Q38" s="143" t="s">
        <v>1212</v>
      </c>
      <c r="R38" s="143" t="s">
        <v>1212</v>
      </c>
      <c r="S38" s="143" t="s">
        <v>1213</v>
      </c>
      <c r="T38" s="143" t="s">
        <v>1213</v>
      </c>
      <c r="U38" s="143" t="s">
        <v>1212</v>
      </c>
      <c r="V38" s="143" t="s">
        <v>1212</v>
      </c>
      <c r="W38" s="143" t="s">
        <v>1212</v>
      </c>
      <c r="X38" s="143" t="s">
        <v>1212</v>
      </c>
      <c r="Y38" s="143" t="s">
        <v>1212</v>
      </c>
      <c r="Z38" s="143" t="s">
        <v>1227</v>
      </c>
      <c r="AA38" s="337" t="s">
        <v>1227</v>
      </c>
      <c r="AB38" s="144" t="s">
        <v>1213</v>
      </c>
      <c r="AC38" s="143" t="s">
        <v>1212</v>
      </c>
      <c r="AD38" s="143" t="s">
        <v>1212</v>
      </c>
      <c r="AE38" s="143" t="s">
        <v>1212</v>
      </c>
      <c r="AF38" s="143" t="s">
        <v>1212</v>
      </c>
      <c r="AG38" s="143" t="s">
        <v>1228</v>
      </c>
      <c r="AH38" s="143" t="s">
        <v>1212</v>
      </c>
      <c r="AI38" s="143" t="s">
        <v>1213</v>
      </c>
      <c r="AJ38" s="143" t="s">
        <v>1212</v>
      </c>
      <c r="AK38" s="143" t="s">
        <v>1213</v>
      </c>
      <c r="AL38" s="143" t="s">
        <v>1212</v>
      </c>
      <c r="AM38" s="336" t="s">
        <v>1212</v>
      </c>
      <c r="AN38" s="142" t="s">
        <v>1227</v>
      </c>
      <c r="AO38" s="143" t="s">
        <v>1212</v>
      </c>
      <c r="AP38" s="143" t="s">
        <v>1213</v>
      </c>
      <c r="AQ38" s="143" t="s">
        <v>1212</v>
      </c>
      <c r="AR38" s="143" t="s">
        <v>1213</v>
      </c>
      <c r="AS38" s="143" t="s">
        <v>1227</v>
      </c>
      <c r="AT38" s="143" t="s">
        <v>1230</v>
      </c>
      <c r="AU38" s="143" t="s">
        <v>1212</v>
      </c>
      <c r="AV38" s="143" t="s">
        <v>1212</v>
      </c>
      <c r="AW38" s="143" t="s">
        <v>1212</v>
      </c>
      <c r="AX38" s="143" t="s">
        <v>1212</v>
      </c>
      <c r="AY38" s="338" t="s">
        <v>1213</v>
      </c>
      <c r="BV38" s="478" t="str">
        <f>内線情報!$BO38</f>
        <v>grey</v>
      </c>
      <c r="BW38" s="478" t="str">
        <f>内線情報!$BP38</f>
        <v/>
      </c>
      <c r="BX38" s="1007"/>
      <c r="BY38" s="479" t="str">
        <f t="shared" si="1"/>
        <v/>
      </c>
      <c r="BZ38" s="479" t="str">
        <f t="shared" si="2"/>
        <v/>
      </c>
      <c r="CA38" s="479" t="str">
        <f t="shared" si="3"/>
        <v/>
      </c>
      <c r="CB38" s="479" t="str">
        <f t="shared" si="4"/>
        <v/>
      </c>
      <c r="CC38" s="479" t="str">
        <f t="shared" si="5"/>
        <v/>
      </c>
      <c r="CD38" s="479" t="str">
        <f t="shared" si="6"/>
        <v/>
      </c>
      <c r="CE38" s="479" t="str">
        <f t="shared" si="7"/>
        <v/>
      </c>
      <c r="CF38" s="479" t="str">
        <f t="shared" si="8"/>
        <v/>
      </c>
      <c r="CG38" s="479" t="str">
        <f t="shared" si="9"/>
        <v/>
      </c>
      <c r="CH38" s="479" t="str">
        <f t="shared" si="10"/>
        <v/>
      </c>
      <c r="CI38" s="479" t="str">
        <f t="shared" si="11"/>
        <v/>
      </c>
      <c r="CJ38" s="479" t="str">
        <f t="shared" si="12"/>
        <v/>
      </c>
      <c r="CK38" s="479" t="str">
        <f t="shared" si="13"/>
        <v/>
      </c>
      <c r="CL38" s="479" t="str">
        <f t="shared" si="14"/>
        <v/>
      </c>
      <c r="CM38" s="479" t="str">
        <f t="shared" si="15"/>
        <v/>
      </c>
      <c r="CN38" s="479" t="str">
        <f t="shared" si="16"/>
        <v/>
      </c>
      <c r="CO38" s="479" t="str">
        <f t="shared" si="17"/>
        <v/>
      </c>
      <c r="CP38" s="479" t="str">
        <f t="shared" si="18"/>
        <v/>
      </c>
      <c r="CQ38" s="479" t="str">
        <f t="shared" si="19"/>
        <v/>
      </c>
      <c r="CR38" s="479" t="str">
        <f t="shared" si="20"/>
        <v/>
      </c>
      <c r="CS38" s="479" t="str">
        <f t="shared" si="21"/>
        <v/>
      </c>
      <c r="CT38" s="479" t="str">
        <f t="shared" si="22"/>
        <v/>
      </c>
      <c r="CU38" s="479" t="str">
        <f t="shared" si="23"/>
        <v/>
      </c>
      <c r="CV38" s="479" t="str">
        <f t="shared" si="24"/>
        <v/>
      </c>
      <c r="CW38" s="479" t="str">
        <f t="shared" si="25"/>
        <v/>
      </c>
      <c r="CX38" s="479" t="str">
        <f t="shared" si="26"/>
        <v/>
      </c>
      <c r="CY38" s="479" t="str">
        <f t="shared" si="27"/>
        <v/>
      </c>
      <c r="CZ38" s="479" t="str">
        <f t="shared" si="28"/>
        <v/>
      </c>
      <c r="DA38" s="479" t="str">
        <f t="shared" si="29"/>
        <v/>
      </c>
      <c r="DB38" s="479" t="str">
        <f t="shared" si="30"/>
        <v/>
      </c>
      <c r="DC38" s="479" t="str">
        <f t="shared" si="31"/>
        <v/>
      </c>
      <c r="DD38" s="479" t="str">
        <f t="shared" si="32"/>
        <v/>
      </c>
      <c r="DE38" s="479" t="str">
        <f t="shared" si="33"/>
        <v/>
      </c>
      <c r="DF38" s="479" t="str">
        <f t="shared" si="34"/>
        <v/>
      </c>
      <c r="DG38" s="479" t="str">
        <f t="shared" si="35"/>
        <v/>
      </c>
      <c r="DH38" s="479" t="str">
        <f t="shared" si="36"/>
        <v/>
      </c>
      <c r="DI38" s="479" t="str">
        <f t="shared" si="37"/>
        <v/>
      </c>
      <c r="DJ38" s="479" t="str">
        <f t="shared" si="38"/>
        <v/>
      </c>
      <c r="DK38" s="479" t="str">
        <f t="shared" si="39"/>
        <v/>
      </c>
      <c r="DL38" s="479" t="str">
        <f t="shared" si="40"/>
        <v/>
      </c>
      <c r="DM38" s="479" t="str">
        <f t="shared" si="41"/>
        <v/>
      </c>
      <c r="DN38" s="479" t="str">
        <f t="shared" si="42"/>
        <v/>
      </c>
      <c r="DO38" s="479" t="str">
        <f t="shared" si="43"/>
        <v/>
      </c>
      <c r="DP38" s="479" t="str">
        <f t="shared" si="44"/>
        <v/>
      </c>
      <c r="DQ38" s="479" t="str">
        <f t="shared" si="45"/>
        <v/>
      </c>
      <c r="DR38" s="479" t="str">
        <f t="shared" si="46"/>
        <v/>
      </c>
      <c r="DS38" s="479" t="str">
        <f t="shared" si="47"/>
        <v/>
      </c>
      <c r="DT38" s="479" t="str">
        <f t="shared" si="48"/>
        <v/>
      </c>
      <c r="DU38" s="479" t="str">
        <f t="shared" si="49"/>
        <v/>
      </c>
    </row>
    <row r="39" spans="2:125" ht="15.75" customHeight="1">
      <c r="B39" s="102">
        <v>35</v>
      </c>
      <c r="C39" s="141" t="s">
        <v>1226</v>
      </c>
      <c r="D39" s="142" t="s">
        <v>1212</v>
      </c>
      <c r="E39" s="143" t="s">
        <v>1227</v>
      </c>
      <c r="F39" s="143" t="s">
        <v>1212</v>
      </c>
      <c r="G39" s="143" t="s">
        <v>1212</v>
      </c>
      <c r="H39" s="143" t="s">
        <v>1212</v>
      </c>
      <c r="I39" s="143" t="s">
        <v>1212</v>
      </c>
      <c r="J39" s="143" t="s">
        <v>1212</v>
      </c>
      <c r="K39" s="143" t="s">
        <v>1227</v>
      </c>
      <c r="L39" s="143" t="s">
        <v>1212</v>
      </c>
      <c r="M39" s="143" t="s">
        <v>1212</v>
      </c>
      <c r="N39" s="143" t="s">
        <v>1212</v>
      </c>
      <c r="O39" s="336" t="s">
        <v>1212</v>
      </c>
      <c r="P39" s="142" t="s">
        <v>1212</v>
      </c>
      <c r="Q39" s="143" t="s">
        <v>1212</v>
      </c>
      <c r="R39" s="143" t="s">
        <v>1212</v>
      </c>
      <c r="S39" s="143" t="s">
        <v>1213</v>
      </c>
      <c r="T39" s="143" t="s">
        <v>1213</v>
      </c>
      <c r="U39" s="143" t="s">
        <v>1212</v>
      </c>
      <c r="V39" s="143" t="s">
        <v>1212</v>
      </c>
      <c r="W39" s="143" t="s">
        <v>1212</v>
      </c>
      <c r="X39" s="143" t="s">
        <v>1212</v>
      </c>
      <c r="Y39" s="143" t="s">
        <v>1212</v>
      </c>
      <c r="Z39" s="143" t="s">
        <v>1227</v>
      </c>
      <c r="AA39" s="337" t="s">
        <v>1212</v>
      </c>
      <c r="AB39" s="144" t="s">
        <v>1227</v>
      </c>
      <c r="AC39" s="143" t="s">
        <v>1212</v>
      </c>
      <c r="AD39" s="143" t="s">
        <v>1212</v>
      </c>
      <c r="AE39" s="143" t="s">
        <v>1212</v>
      </c>
      <c r="AF39" s="143" t="s">
        <v>1212</v>
      </c>
      <c r="AG39" s="143" t="s">
        <v>1228</v>
      </c>
      <c r="AH39" s="143" t="s">
        <v>1212</v>
      </c>
      <c r="AI39" s="143" t="s">
        <v>1213</v>
      </c>
      <c r="AJ39" s="143" t="s">
        <v>1212</v>
      </c>
      <c r="AK39" s="143" t="s">
        <v>1213</v>
      </c>
      <c r="AL39" s="143" t="s">
        <v>1212</v>
      </c>
      <c r="AM39" s="336" t="s">
        <v>1212</v>
      </c>
      <c r="AN39" s="142" t="s">
        <v>1227</v>
      </c>
      <c r="AO39" s="143" t="s">
        <v>1212</v>
      </c>
      <c r="AP39" s="143" t="s">
        <v>1213</v>
      </c>
      <c r="AQ39" s="143" t="s">
        <v>1212</v>
      </c>
      <c r="AR39" s="143" t="s">
        <v>1213</v>
      </c>
      <c r="AS39" s="143" t="s">
        <v>1227</v>
      </c>
      <c r="AT39" s="143" t="s">
        <v>1230</v>
      </c>
      <c r="AU39" s="143" t="s">
        <v>1212</v>
      </c>
      <c r="AV39" s="143" t="s">
        <v>1212</v>
      </c>
      <c r="AW39" s="143" t="s">
        <v>1212</v>
      </c>
      <c r="AX39" s="143" t="s">
        <v>1212</v>
      </c>
      <c r="AY39" s="338" t="s">
        <v>1227</v>
      </c>
      <c r="BV39" s="478" t="str">
        <f>内線情報!$BO39</f>
        <v>grey</v>
      </c>
      <c r="BW39" s="478" t="str">
        <f>内線情報!$BP39</f>
        <v/>
      </c>
      <c r="BX39" s="1007"/>
      <c r="BY39" s="479" t="str">
        <f t="shared" si="1"/>
        <v/>
      </c>
      <c r="BZ39" s="479" t="str">
        <f t="shared" si="2"/>
        <v/>
      </c>
      <c r="CA39" s="479" t="str">
        <f t="shared" si="3"/>
        <v/>
      </c>
      <c r="CB39" s="479" t="str">
        <f t="shared" si="4"/>
        <v/>
      </c>
      <c r="CC39" s="479" t="str">
        <f t="shared" si="5"/>
        <v/>
      </c>
      <c r="CD39" s="479" t="str">
        <f t="shared" si="6"/>
        <v/>
      </c>
      <c r="CE39" s="479" t="str">
        <f t="shared" si="7"/>
        <v/>
      </c>
      <c r="CF39" s="479" t="str">
        <f t="shared" si="8"/>
        <v/>
      </c>
      <c r="CG39" s="479" t="str">
        <f t="shared" si="9"/>
        <v/>
      </c>
      <c r="CH39" s="479" t="str">
        <f t="shared" si="10"/>
        <v/>
      </c>
      <c r="CI39" s="479" t="str">
        <f t="shared" si="11"/>
        <v/>
      </c>
      <c r="CJ39" s="479" t="str">
        <f t="shared" si="12"/>
        <v/>
      </c>
      <c r="CK39" s="479" t="str">
        <f t="shared" si="13"/>
        <v/>
      </c>
      <c r="CL39" s="479" t="str">
        <f t="shared" si="14"/>
        <v/>
      </c>
      <c r="CM39" s="479" t="str">
        <f t="shared" si="15"/>
        <v/>
      </c>
      <c r="CN39" s="479" t="str">
        <f t="shared" si="16"/>
        <v/>
      </c>
      <c r="CO39" s="479" t="str">
        <f t="shared" si="17"/>
        <v/>
      </c>
      <c r="CP39" s="479" t="str">
        <f t="shared" si="18"/>
        <v/>
      </c>
      <c r="CQ39" s="479" t="str">
        <f t="shared" si="19"/>
        <v/>
      </c>
      <c r="CR39" s="479" t="str">
        <f t="shared" si="20"/>
        <v/>
      </c>
      <c r="CS39" s="479" t="str">
        <f t="shared" si="21"/>
        <v/>
      </c>
      <c r="CT39" s="479" t="str">
        <f t="shared" si="22"/>
        <v/>
      </c>
      <c r="CU39" s="479" t="str">
        <f t="shared" si="23"/>
        <v/>
      </c>
      <c r="CV39" s="479" t="str">
        <f t="shared" si="24"/>
        <v/>
      </c>
      <c r="CW39" s="479" t="str">
        <f t="shared" si="25"/>
        <v/>
      </c>
      <c r="CX39" s="479" t="str">
        <f t="shared" si="26"/>
        <v/>
      </c>
      <c r="CY39" s="479" t="str">
        <f t="shared" si="27"/>
        <v/>
      </c>
      <c r="CZ39" s="479" t="str">
        <f t="shared" si="28"/>
        <v/>
      </c>
      <c r="DA39" s="479" t="str">
        <f t="shared" si="29"/>
        <v/>
      </c>
      <c r="DB39" s="479" t="str">
        <f t="shared" si="30"/>
        <v/>
      </c>
      <c r="DC39" s="479" t="str">
        <f t="shared" si="31"/>
        <v/>
      </c>
      <c r="DD39" s="479" t="str">
        <f t="shared" si="32"/>
        <v/>
      </c>
      <c r="DE39" s="479" t="str">
        <f t="shared" si="33"/>
        <v/>
      </c>
      <c r="DF39" s="479" t="str">
        <f t="shared" si="34"/>
        <v/>
      </c>
      <c r="DG39" s="479" t="str">
        <f t="shared" si="35"/>
        <v/>
      </c>
      <c r="DH39" s="479" t="str">
        <f t="shared" si="36"/>
        <v/>
      </c>
      <c r="DI39" s="479" t="str">
        <f t="shared" si="37"/>
        <v/>
      </c>
      <c r="DJ39" s="479" t="str">
        <f t="shared" si="38"/>
        <v/>
      </c>
      <c r="DK39" s="479" t="str">
        <f t="shared" si="39"/>
        <v/>
      </c>
      <c r="DL39" s="479" t="str">
        <f t="shared" si="40"/>
        <v/>
      </c>
      <c r="DM39" s="479" t="str">
        <f t="shared" si="41"/>
        <v/>
      </c>
      <c r="DN39" s="479" t="str">
        <f t="shared" si="42"/>
        <v/>
      </c>
      <c r="DO39" s="479" t="str">
        <f t="shared" si="43"/>
        <v/>
      </c>
      <c r="DP39" s="479" t="str">
        <f t="shared" si="44"/>
        <v/>
      </c>
      <c r="DQ39" s="479" t="str">
        <f t="shared" si="45"/>
        <v/>
      </c>
      <c r="DR39" s="479" t="str">
        <f t="shared" si="46"/>
        <v/>
      </c>
      <c r="DS39" s="479" t="str">
        <f t="shared" si="47"/>
        <v/>
      </c>
      <c r="DT39" s="479" t="str">
        <f t="shared" si="48"/>
        <v/>
      </c>
      <c r="DU39" s="479" t="str">
        <f t="shared" si="49"/>
        <v/>
      </c>
    </row>
    <row r="40" spans="2:125" ht="15.75" customHeight="1">
      <c r="B40" s="102">
        <v>36</v>
      </c>
      <c r="C40" s="141" t="s">
        <v>1226</v>
      </c>
      <c r="D40" s="142" t="s">
        <v>1212</v>
      </c>
      <c r="E40" s="143" t="s">
        <v>1227</v>
      </c>
      <c r="F40" s="143" t="s">
        <v>1212</v>
      </c>
      <c r="G40" s="143" t="s">
        <v>1212</v>
      </c>
      <c r="H40" s="143" t="s">
        <v>1212</v>
      </c>
      <c r="I40" s="143" t="s">
        <v>1212</v>
      </c>
      <c r="J40" s="143" t="s">
        <v>1212</v>
      </c>
      <c r="K40" s="143" t="s">
        <v>1227</v>
      </c>
      <c r="L40" s="143" t="s">
        <v>1212</v>
      </c>
      <c r="M40" s="143" t="s">
        <v>1212</v>
      </c>
      <c r="N40" s="143" t="s">
        <v>1212</v>
      </c>
      <c r="O40" s="336" t="s">
        <v>1212</v>
      </c>
      <c r="P40" s="142" t="s">
        <v>1212</v>
      </c>
      <c r="Q40" s="143" t="s">
        <v>1212</v>
      </c>
      <c r="R40" s="143" t="s">
        <v>1212</v>
      </c>
      <c r="S40" s="143" t="s">
        <v>1213</v>
      </c>
      <c r="T40" s="143" t="s">
        <v>1213</v>
      </c>
      <c r="U40" s="143" t="s">
        <v>1212</v>
      </c>
      <c r="V40" s="143" t="s">
        <v>1212</v>
      </c>
      <c r="W40" s="143" t="s">
        <v>1212</v>
      </c>
      <c r="X40" s="143" t="s">
        <v>1212</v>
      </c>
      <c r="Y40" s="143" t="s">
        <v>1212</v>
      </c>
      <c r="Z40" s="143" t="s">
        <v>1227</v>
      </c>
      <c r="AA40" s="337" t="s">
        <v>1212</v>
      </c>
      <c r="AB40" s="144" t="s">
        <v>1212</v>
      </c>
      <c r="AC40" s="143" t="s">
        <v>1212</v>
      </c>
      <c r="AD40" s="143" t="s">
        <v>1212</v>
      </c>
      <c r="AE40" s="143" t="s">
        <v>1212</v>
      </c>
      <c r="AF40" s="143" t="s">
        <v>1212</v>
      </c>
      <c r="AG40" s="143" t="s">
        <v>1228</v>
      </c>
      <c r="AH40" s="143" t="s">
        <v>1212</v>
      </c>
      <c r="AI40" s="143" t="s">
        <v>1213</v>
      </c>
      <c r="AJ40" s="143" t="s">
        <v>1212</v>
      </c>
      <c r="AK40" s="143" t="s">
        <v>1213</v>
      </c>
      <c r="AL40" s="143" t="s">
        <v>1212</v>
      </c>
      <c r="AM40" s="336" t="s">
        <v>1212</v>
      </c>
      <c r="AN40" s="142" t="s">
        <v>1227</v>
      </c>
      <c r="AO40" s="143" t="s">
        <v>1212</v>
      </c>
      <c r="AP40" s="143" t="s">
        <v>1213</v>
      </c>
      <c r="AQ40" s="143" t="s">
        <v>1212</v>
      </c>
      <c r="AR40" s="143" t="s">
        <v>1213</v>
      </c>
      <c r="AS40" s="143" t="s">
        <v>1227</v>
      </c>
      <c r="AT40" s="143" t="s">
        <v>1230</v>
      </c>
      <c r="AU40" s="143" t="s">
        <v>1212</v>
      </c>
      <c r="AV40" s="143" t="s">
        <v>1212</v>
      </c>
      <c r="AW40" s="143" t="s">
        <v>1212</v>
      </c>
      <c r="AX40" s="143" t="s">
        <v>1212</v>
      </c>
      <c r="AY40" s="338" t="s">
        <v>1213</v>
      </c>
      <c r="BV40" s="478" t="str">
        <f>内線情報!$BO40</f>
        <v>grey</v>
      </c>
      <c r="BW40" s="478" t="str">
        <f>内線情報!$BP40</f>
        <v/>
      </c>
      <c r="BX40" s="1007"/>
      <c r="BY40" s="479" t="str">
        <f t="shared" si="1"/>
        <v/>
      </c>
      <c r="BZ40" s="479" t="str">
        <f t="shared" si="2"/>
        <v/>
      </c>
      <c r="CA40" s="479" t="str">
        <f t="shared" si="3"/>
        <v/>
      </c>
      <c r="CB40" s="479" t="str">
        <f t="shared" si="4"/>
        <v/>
      </c>
      <c r="CC40" s="479" t="str">
        <f t="shared" si="5"/>
        <v/>
      </c>
      <c r="CD40" s="479" t="str">
        <f t="shared" si="6"/>
        <v/>
      </c>
      <c r="CE40" s="479" t="str">
        <f t="shared" si="7"/>
        <v/>
      </c>
      <c r="CF40" s="479" t="str">
        <f t="shared" si="8"/>
        <v/>
      </c>
      <c r="CG40" s="479" t="str">
        <f t="shared" si="9"/>
        <v/>
      </c>
      <c r="CH40" s="479" t="str">
        <f t="shared" si="10"/>
        <v/>
      </c>
      <c r="CI40" s="479" t="str">
        <f t="shared" si="11"/>
        <v/>
      </c>
      <c r="CJ40" s="479" t="str">
        <f t="shared" si="12"/>
        <v/>
      </c>
      <c r="CK40" s="479" t="str">
        <f t="shared" si="13"/>
        <v/>
      </c>
      <c r="CL40" s="479" t="str">
        <f t="shared" si="14"/>
        <v/>
      </c>
      <c r="CM40" s="479" t="str">
        <f t="shared" si="15"/>
        <v/>
      </c>
      <c r="CN40" s="479" t="str">
        <f t="shared" si="16"/>
        <v/>
      </c>
      <c r="CO40" s="479" t="str">
        <f t="shared" si="17"/>
        <v/>
      </c>
      <c r="CP40" s="479" t="str">
        <f t="shared" si="18"/>
        <v/>
      </c>
      <c r="CQ40" s="479" t="str">
        <f t="shared" si="19"/>
        <v/>
      </c>
      <c r="CR40" s="479" t="str">
        <f t="shared" si="20"/>
        <v/>
      </c>
      <c r="CS40" s="479" t="str">
        <f t="shared" si="21"/>
        <v/>
      </c>
      <c r="CT40" s="479" t="str">
        <f t="shared" si="22"/>
        <v/>
      </c>
      <c r="CU40" s="479" t="str">
        <f t="shared" si="23"/>
        <v/>
      </c>
      <c r="CV40" s="479" t="str">
        <f t="shared" si="24"/>
        <v/>
      </c>
      <c r="CW40" s="479" t="str">
        <f t="shared" si="25"/>
        <v/>
      </c>
      <c r="CX40" s="479" t="str">
        <f t="shared" si="26"/>
        <v/>
      </c>
      <c r="CY40" s="479" t="str">
        <f t="shared" si="27"/>
        <v/>
      </c>
      <c r="CZ40" s="479" t="str">
        <f t="shared" si="28"/>
        <v/>
      </c>
      <c r="DA40" s="479" t="str">
        <f t="shared" si="29"/>
        <v/>
      </c>
      <c r="DB40" s="479" t="str">
        <f t="shared" si="30"/>
        <v/>
      </c>
      <c r="DC40" s="479" t="str">
        <f t="shared" si="31"/>
        <v/>
      </c>
      <c r="DD40" s="479" t="str">
        <f t="shared" si="32"/>
        <v/>
      </c>
      <c r="DE40" s="479" t="str">
        <f t="shared" si="33"/>
        <v/>
      </c>
      <c r="DF40" s="479" t="str">
        <f t="shared" si="34"/>
        <v/>
      </c>
      <c r="DG40" s="479" t="str">
        <f t="shared" si="35"/>
        <v/>
      </c>
      <c r="DH40" s="479" t="str">
        <f t="shared" si="36"/>
        <v/>
      </c>
      <c r="DI40" s="479" t="str">
        <f t="shared" si="37"/>
        <v/>
      </c>
      <c r="DJ40" s="479" t="str">
        <f t="shared" si="38"/>
        <v/>
      </c>
      <c r="DK40" s="479" t="str">
        <f t="shared" si="39"/>
        <v/>
      </c>
      <c r="DL40" s="479" t="str">
        <f t="shared" si="40"/>
        <v/>
      </c>
      <c r="DM40" s="479" t="str">
        <f t="shared" si="41"/>
        <v/>
      </c>
      <c r="DN40" s="479" t="str">
        <f t="shared" si="42"/>
        <v/>
      </c>
      <c r="DO40" s="479" t="str">
        <f t="shared" si="43"/>
        <v/>
      </c>
      <c r="DP40" s="479" t="str">
        <f t="shared" si="44"/>
        <v/>
      </c>
      <c r="DQ40" s="479" t="str">
        <f t="shared" si="45"/>
        <v/>
      </c>
      <c r="DR40" s="479" t="str">
        <f t="shared" si="46"/>
        <v/>
      </c>
      <c r="DS40" s="479" t="str">
        <f t="shared" si="47"/>
        <v/>
      </c>
      <c r="DT40" s="479" t="str">
        <f t="shared" si="48"/>
        <v/>
      </c>
      <c r="DU40" s="479" t="str">
        <f t="shared" si="49"/>
        <v/>
      </c>
    </row>
    <row r="41" spans="2:125" ht="15.75" customHeight="1">
      <c r="B41" s="102">
        <v>37</v>
      </c>
      <c r="C41" s="141" t="s">
        <v>1226</v>
      </c>
      <c r="D41" s="142" t="s">
        <v>1213</v>
      </c>
      <c r="E41" s="143" t="s">
        <v>1227</v>
      </c>
      <c r="F41" s="143" t="s">
        <v>1212</v>
      </c>
      <c r="G41" s="143" t="s">
        <v>1212</v>
      </c>
      <c r="H41" s="143" t="s">
        <v>1212</v>
      </c>
      <c r="I41" s="143" t="s">
        <v>1212</v>
      </c>
      <c r="J41" s="143" t="s">
        <v>1212</v>
      </c>
      <c r="K41" s="143" t="s">
        <v>1227</v>
      </c>
      <c r="L41" s="143" t="s">
        <v>1212</v>
      </c>
      <c r="M41" s="143" t="s">
        <v>1212</v>
      </c>
      <c r="N41" s="143" t="s">
        <v>1212</v>
      </c>
      <c r="O41" s="336" t="s">
        <v>1227</v>
      </c>
      <c r="P41" s="142" t="s">
        <v>1231</v>
      </c>
      <c r="Q41" s="143" t="s">
        <v>1212</v>
      </c>
      <c r="R41" s="143" t="s">
        <v>1212</v>
      </c>
      <c r="S41" s="143" t="s">
        <v>1213</v>
      </c>
      <c r="T41" s="143" t="s">
        <v>1213</v>
      </c>
      <c r="U41" s="143" t="s">
        <v>1212</v>
      </c>
      <c r="V41" s="143" t="s">
        <v>1212</v>
      </c>
      <c r="W41" s="143" t="s">
        <v>1212</v>
      </c>
      <c r="X41" s="143" t="s">
        <v>1212</v>
      </c>
      <c r="Y41" s="143" t="s">
        <v>1212</v>
      </c>
      <c r="Z41" s="143" t="s">
        <v>1227</v>
      </c>
      <c r="AA41" s="337" t="s">
        <v>1227</v>
      </c>
      <c r="AB41" s="144" t="s">
        <v>1213</v>
      </c>
      <c r="AC41" s="143" t="s">
        <v>1212</v>
      </c>
      <c r="AD41" s="143" t="s">
        <v>1212</v>
      </c>
      <c r="AE41" s="143" t="s">
        <v>1212</v>
      </c>
      <c r="AF41" s="143" t="s">
        <v>1212</v>
      </c>
      <c r="AG41" s="143" t="s">
        <v>1228</v>
      </c>
      <c r="AH41" s="143" t="s">
        <v>1212</v>
      </c>
      <c r="AI41" s="143" t="s">
        <v>1213</v>
      </c>
      <c r="AJ41" s="143" t="s">
        <v>1212</v>
      </c>
      <c r="AK41" s="143" t="s">
        <v>1213</v>
      </c>
      <c r="AL41" s="143" t="s">
        <v>1212</v>
      </c>
      <c r="AM41" s="336" t="s">
        <v>1212</v>
      </c>
      <c r="AN41" s="142" t="s">
        <v>1227</v>
      </c>
      <c r="AO41" s="143" t="s">
        <v>1212</v>
      </c>
      <c r="AP41" s="143" t="s">
        <v>1213</v>
      </c>
      <c r="AQ41" s="143" t="s">
        <v>1212</v>
      </c>
      <c r="AR41" s="143" t="s">
        <v>1213</v>
      </c>
      <c r="AS41" s="143" t="s">
        <v>1227</v>
      </c>
      <c r="AT41" s="143" t="s">
        <v>1230</v>
      </c>
      <c r="AU41" s="143" t="s">
        <v>1212</v>
      </c>
      <c r="AV41" s="143" t="s">
        <v>1212</v>
      </c>
      <c r="AW41" s="143" t="s">
        <v>1212</v>
      </c>
      <c r="AX41" s="143" t="s">
        <v>1212</v>
      </c>
      <c r="AY41" s="338" t="s">
        <v>1213</v>
      </c>
      <c r="BV41" s="478" t="str">
        <f>内線情報!$BO41</f>
        <v>grey</v>
      </c>
      <c r="BW41" s="478" t="str">
        <f>内線情報!$BP41</f>
        <v/>
      </c>
      <c r="BX41" s="1007"/>
      <c r="BY41" s="479" t="str">
        <f t="shared" si="1"/>
        <v/>
      </c>
      <c r="BZ41" s="479" t="str">
        <f t="shared" si="2"/>
        <v/>
      </c>
      <c r="CA41" s="479" t="str">
        <f t="shared" si="3"/>
        <v/>
      </c>
      <c r="CB41" s="479" t="str">
        <f t="shared" si="4"/>
        <v/>
      </c>
      <c r="CC41" s="479" t="str">
        <f t="shared" si="5"/>
        <v/>
      </c>
      <c r="CD41" s="479" t="str">
        <f t="shared" si="6"/>
        <v/>
      </c>
      <c r="CE41" s="479" t="str">
        <f t="shared" si="7"/>
        <v/>
      </c>
      <c r="CF41" s="479" t="str">
        <f t="shared" si="8"/>
        <v/>
      </c>
      <c r="CG41" s="479" t="str">
        <f t="shared" si="9"/>
        <v/>
      </c>
      <c r="CH41" s="479" t="str">
        <f t="shared" si="10"/>
        <v/>
      </c>
      <c r="CI41" s="479" t="str">
        <f t="shared" si="11"/>
        <v/>
      </c>
      <c r="CJ41" s="479" t="str">
        <f t="shared" si="12"/>
        <v/>
      </c>
      <c r="CK41" s="479" t="str">
        <f t="shared" si="13"/>
        <v/>
      </c>
      <c r="CL41" s="479" t="str">
        <f t="shared" si="14"/>
        <v/>
      </c>
      <c r="CM41" s="479" t="str">
        <f t="shared" si="15"/>
        <v/>
      </c>
      <c r="CN41" s="479" t="str">
        <f t="shared" si="16"/>
        <v/>
      </c>
      <c r="CO41" s="479" t="str">
        <f t="shared" si="17"/>
        <v/>
      </c>
      <c r="CP41" s="479" t="str">
        <f t="shared" si="18"/>
        <v/>
      </c>
      <c r="CQ41" s="479" t="str">
        <f t="shared" si="19"/>
        <v/>
      </c>
      <c r="CR41" s="479" t="str">
        <f t="shared" si="20"/>
        <v/>
      </c>
      <c r="CS41" s="479" t="str">
        <f t="shared" si="21"/>
        <v/>
      </c>
      <c r="CT41" s="479" t="str">
        <f t="shared" si="22"/>
        <v/>
      </c>
      <c r="CU41" s="479" t="str">
        <f t="shared" si="23"/>
        <v/>
      </c>
      <c r="CV41" s="479" t="str">
        <f t="shared" si="24"/>
        <v/>
      </c>
      <c r="CW41" s="479" t="str">
        <f t="shared" si="25"/>
        <v/>
      </c>
      <c r="CX41" s="479" t="str">
        <f t="shared" si="26"/>
        <v/>
      </c>
      <c r="CY41" s="479" t="str">
        <f t="shared" si="27"/>
        <v/>
      </c>
      <c r="CZ41" s="479" t="str">
        <f t="shared" si="28"/>
        <v/>
      </c>
      <c r="DA41" s="479" t="str">
        <f t="shared" si="29"/>
        <v/>
      </c>
      <c r="DB41" s="479" t="str">
        <f t="shared" si="30"/>
        <v/>
      </c>
      <c r="DC41" s="479" t="str">
        <f t="shared" si="31"/>
        <v/>
      </c>
      <c r="DD41" s="479" t="str">
        <f t="shared" si="32"/>
        <v/>
      </c>
      <c r="DE41" s="479" t="str">
        <f t="shared" si="33"/>
        <v/>
      </c>
      <c r="DF41" s="479" t="str">
        <f t="shared" si="34"/>
        <v/>
      </c>
      <c r="DG41" s="479" t="str">
        <f t="shared" si="35"/>
        <v/>
      </c>
      <c r="DH41" s="479" t="str">
        <f t="shared" si="36"/>
        <v/>
      </c>
      <c r="DI41" s="479" t="str">
        <f t="shared" si="37"/>
        <v/>
      </c>
      <c r="DJ41" s="479" t="str">
        <f t="shared" si="38"/>
        <v/>
      </c>
      <c r="DK41" s="479" t="str">
        <f t="shared" si="39"/>
        <v/>
      </c>
      <c r="DL41" s="479" t="str">
        <f t="shared" si="40"/>
        <v/>
      </c>
      <c r="DM41" s="479" t="str">
        <f t="shared" si="41"/>
        <v/>
      </c>
      <c r="DN41" s="479" t="str">
        <f t="shared" si="42"/>
        <v/>
      </c>
      <c r="DO41" s="479" t="str">
        <f t="shared" si="43"/>
        <v/>
      </c>
      <c r="DP41" s="479" t="str">
        <f t="shared" si="44"/>
        <v/>
      </c>
      <c r="DQ41" s="479" t="str">
        <f t="shared" si="45"/>
        <v/>
      </c>
      <c r="DR41" s="479" t="str">
        <f t="shared" si="46"/>
        <v/>
      </c>
      <c r="DS41" s="479" t="str">
        <f t="shared" si="47"/>
        <v/>
      </c>
      <c r="DT41" s="479" t="str">
        <f t="shared" si="48"/>
        <v/>
      </c>
      <c r="DU41" s="479" t="str">
        <f t="shared" si="49"/>
        <v/>
      </c>
    </row>
    <row r="42" spans="2:125" ht="15.75" customHeight="1">
      <c r="B42" s="102">
        <v>38</v>
      </c>
      <c r="C42" s="141" t="s">
        <v>1226</v>
      </c>
      <c r="D42" s="142" t="s">
        <v>1213</v>
      </c>
      <c r="E42" s="143" t="s">
        <v>1227</v>
      </c>
      <c r="F42" s="143" t="s">
        <v>1212</v>
      </c>
      <c r="G42" s="143" t="s">
        <v>1212</v>
      </c>
      <c r="H42" s="143" t="s">
        <v>1212</v>
      </c>
      <c r="I42" s="143" t="s">
        <v>1212</v>
      </c>
      <c r="J42" s="143" t="s">
        <v>1212</v>
      </c>
      <c r="K42" s="143" t="s">
        <v>1227</v>
      </c>
      <c r="L42" s="143" t="s">
        <v>1212</v>
      </c>
      <c r="M42" s="143" t="s">
        <v>1212</v>
      </c>
      <c r="N42" s="143" t="s">
        <v>1212</v>
      </c>
      <c r="O42" s="336" t="s">
        <v>1212</v>
      </c>
      <c r="P42" s="142" t="s">
        <v>1213</v>
      </c>
      <c r="Q42" s="143" t="s">
        <v>1212</v>
      </c>
      <c r="R42" s="143" t="s">
        <v>1212</v>
      </c>
      <c r="S42" s="143" t="s">
        <v>1213</v>
      </c>
      <c r="T42" s="143" t="s">
        <v>1213</v>
      </c>
      <c r="U42" s="143" t="s">
        <v>1212</v>
      </c>
      <c r="V42" s="143" t="s">
        <v>1212</v>
      </c>
      <c r="W42" s="143" t="s">
        <v>1212</v>
      </c>
      <c r="X42" s="143" t="s">
        <v>1212</v>
      </c>
      <c r="Y42" s="143" t="s">
        <v>1212</v>
      </c>
      <c r="Z42" s="143" t="s">
        <v>1227</v>
      </c>
      <c r="AA42" s="337" t="s">
        <v>1212</v>
      </c>
      <c r="AB42" s="144" t="s">
        <v>1212</v>
      </c>
      <c r="AC42" s="143" t="s">
        <v>1212</v>
      </c>
      <c r="AD42" s="143" t="s">
        <v>1212</v>
      </c>
      <c r="AE42" s="143" t="s">
        <v>1212</v>
      </c>
      <c r="AF42" s="143" t="s">
        <v>1212</v>
      </c>
      <c r="AG42" s="143" t="s">
        <v>1228</v>
      </c>
      <c r="AH42" s="143" t="s">
        <v>1212</v>
      </c>
      <c r="AI42" s="143" t="s">
        <v>1213</v>
      </c>
      <c r="AJ42" s="143" t="s">
        <v>1212</v>
      </c>
      <c r="AK42" s="143" t="s">
        <v>1213</v>
      </c>
      <c r="AL42" s="143" t="s">
        <v>1212</v>
      </c>
      <c r="AM42" s="336" t="s">
        <v>1212</v>
      </c>
      <c r="AN42" s="142" t="s">
        <v>1227</v>
      </c>
      <c r="AO42" s="143" t="s">
        <v>1212</v>
      </c>
      <c r="AP42" s="143" t="s">
        <v>1213</v>
      </c>
      <c r="AQ42" s="143" t="s">
        <v>1212</v>
      </c>
      <c r="AR42" s="143" t="s">
        <v>1213</v>
      </c>
      <c r="AS42" s="143" t="s">
        <v>1227</v>
      </c>
      <c r="AT42" s="143" t="s">
        <v>1230</v>
      </c>
      <c r="AU42" s="143" t="s">
        <v>1212</v>
      </c>
      <c r="AV42" s="143" t="s">
        <v>1212</v>
      </c>
      <c r="AW42" s="143" t="s">
        <v>1212</v>
      </c>
      <c r="AX42" s="143" t="s">
        <v>1212</v>
      </c>
      <c r="AY42" s="338" t="s">
        <v>1213</v>
      </c>
      <c r="BV42" s="478" t="str">
        <f>内線情報!$BO42</f>
        <v>grey</v>
      </c>
      <c r="BW42" s="478" t="str">
        <f>内線情報!$BP42</f>
        <v/>
      </c>
      <c r="BX42" s="1007"/>
      <c r="BY42" s="479" t="str">
        <f t="shared" si="1"/>
        <v/>
      </c>
      <c r="BZ42" s="479" t="str">
        <f t="shared" si="2"/>
        <v/>
      </c>
      <c r="CA42" s="479" t="str">
        <f t="shared" si="3"/>
        <v/>
      </c>
      <c r="CB42" s="479" t="str">
        <f t="shared" si="4"/>
        <v/>
      </c>
      <c r="CC42" s="479" t="str">
        <f t="shared" si="5"/>
        <v/>
      </c>
      <c r="CD42" s="479" t="str">
        <f t="shared" si="6"/>
        <v/>
      </c>
      <c r="CE42" s="479" t="str">
        <f t="shared" si="7"/>
        <v/>
      </c>
      <c r="CF42" s="479" t="str">
        <f t="shared" si="8"/>
        <v/>
      </c>
      <c r="CG42" s="479" t="str">
        <f t="shared" si="9"/>
        <v/>
      </c>
      <c r="CH42" s="479" t="str">
        <f t="shared" si="10"/>
        <v/>
      </c>
      <c r="CI42" s="479" t="str">
        <f t="shared" si="11"/>
        <v/>
      </c>
      <c r="CJ42" s="479" t="str">
        <f t="shared" si="12"/>
        <v/>
      </c>
      <c r="CK42" s="479" t="str">
        <f t="shared" si="13"/>
        <v/>
      </c>
      <c r="CL42" s="479" t="str">
        <f t="shared" si="14"/>
        <v/>
      </c>
      <c r="CM42" s="479" t="str">
        <f t="shared" si="15"/>
        <v/>
      </c>
      <c r="CN42" s="479" t="str">
        <f t="shared" si="16"/>
        <v/>
      </c>
      <c r="CO42" s="479" t="str">
        <f t="shared" si="17"/>
        <v/>
      </c>
      <c r="CP42" s="479" t="str">
        <f t="shared" si="18"/>
        <v/>
      </c>
      <c r="CQ42" s="479" t="str">
        <f t="shared" si="19"/>
        <v/>
      </c>
      <c r="CR42" s="479" t="str">
        <f t="shared" si="20"/>
        <v/>
      </c>
      <c r="CS42" s="479" t="str">
        <f t="shared" si="21"/>
        <v/>
      </c>
      <c r="CT42" s="479" t="str">
        <f t="shared" si="22"/>
        <v/>
      </c>
      <c r="CU42" s="479" t="str">
        <f t="shared" si="23"/>
        <v/>
      </c>
      <c r="CV42" s="479" t="str">
        <f t="shared" si="24"/>
        <v/>
      </c>
      <c r="CW42" s="479" t="str">
        <f t="shared" si="25"/>
        <v/>
      </c>
      <c r="CX42" s="479" t="str">
        <f t="shared" si="26"/>
        <v/>
      </c>
      <c r="CY42" s="479" t="str">
        <f t="shared" si="27"/>
        <v/>
      </c>
      <c r="CZ42" s="479" t="str">
        <f t="shared" si="28"/>
        <v/>
      </c>
      <c r="DA42" s="479" t="str">
        <f t="shared" si="29"/>
        <v/>
      </c>
      <c r="DB42" s="479" t="str">
        <f t="shared" si="30"/>
        <v/>
      </c>
      <c r="DC42" s="479" t="str">
        <f t="shared" si="31"/>
        <v/>
      </c>
      <c r="DD42" s="479" t="str">
        <f t="shared" si="32"/>
        <v/>
      </c>
      <c r="DE42" s="479" t="str">
        <f t="shared" si="33"/>
        <v/>
      </c>
      <c r="DF42" s="479" t="str">
        <f t="shared" si="34"/>
        <v/>
      </c>
      <c r="DG42" s="479" t="str">
        <f t="shared" si="35"/>
        <v/>
      </c>
      <c r="DH42" s="479" t="str">
        <f t="shared" si="36"/>
        <v/>
      </c>
      <c r="DI42" s="479" t="str">
        <f t="shared" si="37"/>
        <v/>
      </c>
      <c r="DJ42" s="479" t="str">
        <f t="shared" si="38"/>
        <v/>
      </c>
      <c r="DK42" s="479" t="str">
        <f t="shared" si="39"/>
        <v/>
      </c>
      <c r="DL42" s="479" t="str">
        <f t="shared" si="40"/>
        <v/>
      </c>
      <c r="DM42" s="479" t="str">
        <f t="shared" si="41"/>
        <v/>
      </c>
      <c r="DN42" s="479" t="str">
        <f t="shared" si="42"/>
        <v/>
      </c>
      <c r="DO42" s="479" t="str">
        <f t="shared" si="43"/>
        <v/>
      </c>
      <c r="DP42" s="479" t="str">
        <f t="shared" si="44"/>
        <v/>
      </c>
      <c r="DQ42" s="479" t="str">
        <f t="shared" si="45"/>
        <v/>
      </c>
      <c r="DR42" s="479" t="str">
        <f t="shared" si="46"/>
        <v/>
      </c>
      <c r="DS42" s="479" t="str">
        <f t="shared" si="47"/>
        <v/>
      </c>
      <c r="DT42" s="479" t="str">
        <f t="shared" si="48"/>
        <v/>
      </c>
      <c r="DU42" s="479" t="str">
        <f t="shared" si="49"/>
        <v/>
      </c>
    </row>
    <row r="43" spans="2:125" ht="15.75" customHeight="1">
      <c r="B43" s="102">
        <v>39</v>
      </c>
      <c r="C43" s="141" t="s">
        <v>1226</v>
      </c>
      <c r="D43" s="142" t="s">
        <v>1211</v>
      </c>
      <c r="E43" s="143" t="s">
        <v>1227</v>
      </c>
      <c r="F43" s="143" t="s">
        <v>1212</v>
      </c>
      <c r="G43" s="143" t="s">
        <v>1212</v>
      </c>
      <c r="H43" s="143" t="s">
        <v>1212</v>
      </c>
      <c r="I43" s="143" t="s">
        <v>1212</v>
      </c>
      <c r="J43" s="143" t="s">
        <v>1212</v>
      </c>
      <c r="K43" s="143" t="s">
        <v>1227</v>
      </c>
      <c r="L43" s="143" t="s">
        <v>1212</v>
      </c>
      <c r="M43" s="143" t="s">
        <v>1212</v>
      </c>
      <c r="N43" s="143" t="s">
        <v>1212</v>
      </c>
      <c r="O43" s="336" t="s">
        <v>1212</v>
      </c>
      <c r="P43" s="142" t="s">
        <v>1227</v>
      </c>
      <c r="Q43" s="143" t="s">
        <v>1212</v>
      </c>
      <c r="R43" s="143" t="s">
        <v>1212</v>
      </c>
      <c r="S43" s="143" t="s">
        <v>1213</v>
      </c>
      <c r="T43" s="143" t="s">
        <v>1213</v>
      </c>
      <c r="U43" s="143" t="s">
        <v>1212</v>
      </c>
      <c r="V43" s="143" t="s">
        <v>1212</v>
      </c>
      <c r="W43" s="143" t="s">
        <v>1212</v>
      </c>
      <c r="X43" s="143" t="s">
        <v>1212</v>
      </c>
      <c r="Y43" s="143" t="s">
        <v>1212</v>
      </c>
      <c r="Z43" s="143" t="s">
        <v>1227</v>
      </c>
      <c r="AA43" s="337" t="s">
        <v>1212</v>
      </c>
      <c r="AB43" s="144" t="s">
        <v>1227</v>
      </c>
      <c r="AC43" s="143" t="s">
        <v>1212</v>
      </c>
      <c r="AD43" s="143" t="s">
        <v>1212</v>
      </c>
      <c r="AE43" s="143" t="s">
        <v>1212</v>
      </c>
      <c r="AF43" s="143" t="s">
        <v>1212</v>
      </c>
      <c r="AG43" s="143" t="s">
        <v>1228</v>
      </c>
      <c r="AH43" s="143" t="s">
        <v>1212</v>
      </c>
      <c r="AI43" s="143" t="s">
        <v>1213</v>
      </c>
      <c r="AJ43" s="143" t="s">
        <v>1212</v>
      </c>
      <c r="AK43" s="143" t="s">
        <v>1213</v>
      </c>
      <c r="AL43" s="143" t="s">
        <v>1212</v>
      </c>
      <c r="AM43" s="336" t="s">
        <v>1212</v>
      </c>
      <c r="AN43" s="142" t="s">
        <v>1227</v>
      </c>
      <c r="AO43" s="143" t="s">
        <v>1212</v>
      </c>
      <c r="AP43" s="143" t="s">
        <v>1213</v>
      </c>
      <c r="AQ43" s="143" t="s">
        <v>1212</v>
      </c>
      <c r="AR43" s="143" t="s">
        <v>1213</v>
      </c>
      <c r="AS43" s="143" t="s">
        <v>1227</v>
      </c>
      <c r="AT43" s="143" t="s">
        <v>1230</v>
      </c>
      <c r="AU43" s="143" t="s">
        <v>1212</v>
      </c>
      <c r="AV43" s="143" t="s">
        <v>1212</v>
      </c>
      <c r="AW43" s="143" t="s">
        <v>1212</v>
      </c>
      <c r="AX43" s="143" t="s">
        <v>1212</v>
      </c>
      <c r="AY43" s="338" t="s">
        <v>1212</v>
      </c>
      <c r="BV43" s="478" t="str">
        <f>内線情報!$BO43</f>
        <v>grey</v>
      </c>
      <c r="BW43" s="478" t="str">
        <f>内線情報!$BP43</f>
        <v/>
      </c>
      <c r="BX43" s="1007"/>
      <c r="BY43" s="479" t="str">
        <f t="shared" si="1"/>
        <v/>
      </c>
      <c r="BZ43" s="479" t="str">
        <f t="shared" si="2"/>
        <v/>
      </c>
      <c r="CA43" s="479" t="str">
        <f t="shared" si="3"/>
        <v/>
      </c>
      <c r="CB43" s="479" t="str">
        <f t="shared" si="4"/>
        <v/>
      </c>
      <c r="CC43" s="479" t="str">
        <f t="shared" si="5"/>
        <v/>
      </c>
      <c r="CD43" s="479" t="str">
        <f t="shared" si="6"/>
        <v/>
      </c>
      <c r="CE43" s="479" t="str">
        <f t="shared" si="7"/>
        <v/>
      </c>
      <c r="CF43" s="479" t="str">
        <f t="shared" si="8"/>
        <v/>
      </c>
      <c r="CG43" s="479" t="str">
        <f t="shared" si="9"/>
        <v/>
      </c>
      <c r="CH43" s="479" t="str">
        <f t="shared" si="10"/>
        <v/>
      </c>
      <c r="CI43" s="479" t="str">
        <f t="shared" si="11"/>
        <v/>
      </c>
      <c r="CJ43" s="479" t="str">
        <f t="shared" si="12"/>
        <v/>
      </c>
      <c r="CK43" s="479" t="str">
        <f t="shared" si="13"/>
        <v/>
      </c>
      <c r="CL43" s="479" t="str">
        <f t="shared" si="14"/>
        <v/>
      </c>
      <c r="CM43" s="479" t="str">
        <f t="shared" si="15"/>
        <v/>
      </c>
      <c r="CN43" s="479" t="str">
        <f t="shared" si="16"/>
        <v/>
      </c>
      <c r="CO43" s="479" t="str">
        <f t="shared" si="17"/>
        <v/>
      </c>
      <c r="CP43" s="479" t="str">
        <f t="shared" si="18"/>
        <v/>
      </c>
      <c r="CQ43" s="479" t="str">
        <f t="shared" si="19"/>
        <v/>
      </c>
      <c r="CR43" s="479" t="str">
        <f t="shared" si="20"/>
        <v/>
      </c>
      <c r="CS43" s="479" t="str">
        <f t="shared" si="21"/>
        <v/>
      </c>
      <c r="CT43" s="479" t="str">
        <f t="shared" si="22"/>
        <v/>
      </c>
      <c r="CU43" s="479" t="str">
        <f t="shared" si="23"/>
        <v/>
      </c>
      <c r="CV43" s="479" t="str">
        <f t="shared" si="24"/>
        <v/>
      </c>
      <c r="CW43" s="479" t="str">
        <f t="shared" si="25"/>
        <v/>
      </c>
      <c r="CX43" s="479" t="str">
        <f t="shared" si="26"/>
        <v/>
      </c>
      <c r="CY43" s="479" t="str">
        <f t="shared" si="27"/>
        <v/>
      </c>
      <c r="CZ43" s="479" t="str">
        <f t="shared" si="28"/>
        <v/>
      </c>
      <c r="DA43" s="479" t="str">
        <f t="shared" si="29"/>
        <v/>
      </c>
      <c r="DB43" s="479" t="str">
        <f t="shared" si="30"/>
        <v/>
      </c>
      <c r="DC43" s="479" t="str">
        <f t="shared" si="31"/>
        <v/>
      </c>
      <c r="DD43" s="479" t="str">
        <f t="shared" si="32"/>
        <v/>
      </c>
      <c r="DE43" s="479" t="str">
        <f t="shared" si="33"/>
        <v/>
      </c>
      <c r="DF43" s="479" t="str">
        <f t="shared" si="34"/>
        <v/>
      </c>
      <c r="DG43" s="479" t="str">
        <f t="shared" si="35"/>
        <v/>
      </c>
      <c r="DH43" s="479" t="str">
        <f t="shared" si="36"/>
        <v/>
      </c>
      <c r="DI43" s="479" t="str">
        <f t="shared" si="37"/>
        <v/>
      </c>
      <c r="DJ43" s="479" t="str">
        <f t="shared" si="38"/>
        <v/>
      </c>
      <c r="DK43" s="479" t="str">
        <f t="shared" si="39"/>
        <v/>
      </c>
      <c r="DL43" s="479" t="str">
        <f t="shared" si="40"/>
        <v/>
      </c>
      <c r="DM43" s="479" t="str">
        <f t="shared" si="41"/>
        <v/>
      </c>
      <c r="DN43" s="479" t="str">
        <f t="shared" si="42"/>
        <v/>
      </c>
      <c r="DO43" s="479" t="str">
        <f t="shared" si="43"/>
        <v/>
      </c>
      <c r="DP43" s="479" t="str">
        <f t="shared" si="44"/>
        <v/>
      </c>
      <c r="DQ43" s="479" t="str">
        <f t="shared" si="45"/>
        <v/>
      </c>
      <c r="DR43" s="479" t="str">
        <f t="shared" si="46"/>
        <v/>
      </c>
      <c r="DS43" s="479" t="str">
        <f t="shared" si="47"/>
        <v/>
      </c>
      <c r="DT43" s="479" t="str">
        <f t="shared" si="48"/>
        <v/>
      </c>
      <c r="DU43" s="479" t="str">
        <f t="shared" si="49"/>
        <v/>
      </c>
    </row>
    <row r="44" spans="2:125" ht="15.75" customHeight="1" thickBot="1">
      <c r="B44" s="104">
        <v>40</v>
      </c>
      <c r="C44" s="145" t="s">
        <v>1226</v>
      </c>
      <c r="D44" s="146" t="s">
        <v>643</v>
      </c>
      <c r="E44" s="147" t="s">
        <v>643</v>
      </c>
      <c r="F44" s="147" t="s">
        <v>643</v>
      </c>
      <c r="G44" s="147" t="s">
        <v>643</v>
      </c>
      <c r="H44" s="147" t="s">
        <v>643</v>
      </c>
      <c r="I44" s="147" t="s">
        <v>643</v>
      </c>
      <c r="J44" s="147" t="s">
        <v>643</v>
      </c>
      <c r="K44" s="147" t="s">
        <v>643</v>
      </c>
      <c r="L44" s="147" t="s">
        <v>643</v>
      </c>
      <c r="M44" s="147" t="s">
        <v>643</v>
      </c>
      <c r="N44" s="147" t="s">
        <v>643</v>
      </c>
      <c r="O44" s="339" t="s">
        <v>1227</v>
      </c>
      <c r="P44" s="146" t="s">
        <v>643</v>
      </c>
      <c r="Q44" s="147" t="s">
        <v>643</v>
      </c>
      <c r="R44" s="147" t="s">
        <v>643</v>
      </c>
      <c r="S44" s="147" t="s">
        <v>643</v>
      </c>
      <c r="T44" s="147" t="s">
        <v>643</v>
      </c>
      <c r="U44" s="147" t="s">
        <v>643</v>
      </c>
      <c r="V44" s="147" t="s">
        <v>643</v>
      </c>
      <c r="W44" s="147" t="s">
        <v>643</v>
      </c>
      <c r="X44" s="147" t="s">
        <v>643</v>
      </c>
      <c r="Y44" s="147" t="s">
        <v>643</v>
      </c>
      <c r="Z44" s="147" t="s">
        <v>643</v>
      </c>
      <c r="AA44" s="340" t="s">
        <v>1212</v>
      </c>
      <c r="AB44" s="148" t="s">
        <v>1212</v>
      </c>
      <c r="AC44" s="147" t="s">
        <v>643</v>
      </c>
      <c r="AD44" s="147" t="s">
        <v>643</v>
      </c>
      <c r="AE44" s="147" t="s">
        <v>643</v>
      </c>
      <c r="AF44" s="147" t="s">
        <v>643</v>
      </c>
      <c r="AG44" s="147" t="s">
        <v>643</v>
      </c>
      <c r="AH44" s="147" t="s">
        <v>643</v>
      </c>
      <c r="AI44" s="147" t="s">
        <v>643</v>
      </c>
      <c r="AJ44" s="147" t="s">
        <v>643</v>
      </c>
      <c r="AK44" s="147" t="s">
        <v>643</v>
      </c>
      <c r="AL44" s="147" t="s">
        <v>643</v>
      </c>
      <c r="AM44" s="339" t="s">
        <v>643</v>
      </c>
      <c r="AN44" s="146" t="s">
        <v>643</v>
      </c>
      <c r="AO44" s="147" t="s">
        <v>643</v>
      </c>
      <c r="AP44" s="147" t="s">
        <v>643</v>
      </c>
      <c r="AQ44" s="147" t="s">
        <v>643</v>
      </c>
      <c r="AR44" s="147" t="s">
        <v>643</v>
      </c>
      <c r="AS44" s="147" t="s">
        <v>643</v>
      </c>
      <c r="AT44" s="147" t="s">
        <v>643</v>
      </c>
      <c r="AU44" s="147" t="s">
        <v>643</v>
      </c>
      <c r="AV44" s="147" t="s">
        <v>643</v>
      </c>
      <c r="AW44" s="147" t="s">
        <v>643</v>
      </c>
      <c r="AX44" s="147" t="s">
        <v>643</v>
      </c>
      <c r="AY44" s="341" t="s">
        <v>1227</v>
      </c>
      <c r="BV44" s="478" t="str">
        <f>内線情報!$BO44</f>
        <v>grey</v>
      </c>
      <c r="BW44" s="478" t="str">
        <f>内線情報!$BP44</f>
        <v/>
      </c>
      <c r="BX44" s="1007"/>
      <c r="BY44" s="479" t="str">
        <f t="shared" si="1"/>
        <v/>
      </c>
      <c r="BZ44" s="479" t="str">
        <f t="shared" si="2"/>
        <v/>
      </c>
      <c r="CA44" s="479" t="str">
        <f t="shared" si="3"/>
        <v/>
      </c>
      <c r="CB44" s="479" t="str">
        <f t="shared" si="4"/>
        <v/>
      </c>
      <c r="CC44" s="479" t="str">
        <f t="shared" si="5"/>
        <v/>
      </c>
      <c r="CD44" s="479" t="str">
        <f t="shared" si="6"/>
        <v/>
      </c>
      <c r="CE44" s="479" t="str">
        <f t="shared" si="7"/>
        <v/>
      </c>
      <c r="CF44" s="479" t="str">
        <f t="shared" si="8"/>
        <v/>
      </c>
      <c r="CG44" s="479" t="str">
        <f t="shared" si="9"/>
        <v/>
      </c>
      <c r="CH44" s="479" t="str">
        <f t="shared" si="10"/>
        <v/>
      </c>
      <c r="CI44" s="479" t="str">
        <f t="shared" si="11"/>
        <v/>
      </c>
      <c r="CJ44" s="479" t="str">
        <f t="shared" si="12"/>
        <v/>
      </c>
      <c r="CK44" s="479" t="str">
        <f t="shared" si="13"/>
        <v/>
      </c>
      <c r="CL44" s="479" t="str">
        <f t="shared" si="14"/>
        <v/>
      </c>
      <c r="CM44" s="479" t="str">
        <f t="shared" si="15"/>
        <v/>
      </c>
      <c r="CN44" s="479" t="str">
        <f t="shared" si="16"/>
        <v/>
      </c>
      <c r="CO44" s="479" t="str">
        <f t="shared" si="17"/>
        <v/>
      </c>
      <c r="CP44" s="479" t="str">
        <f t="shared" si="18"/>
        <v/>
      </c>
      <c r="CQ44" s="479" t="str">
        <f t="shared" si="19"/>
        <v/>
      </c>
      <c r="CR44" s="479" t="str">
        <f t="shared" si="20"/>
        <v/>
      </c>
      <c r="CS44" s="479" t="str">
        <f t="shared" si="21"/>
        <v/>
      </c>
      <c r="CT44" s="479" t="str">
        <f t="shared" si="22"/>
        <v/>
      </c>
      <c r="CU44" s="479" t="str">
        <f t="shared" si="23"/>
        <v/>
      </c>
      <c r="CV44" s="479" t="str">
        <f t="shared" si="24"/>
        <v/>
      </c>
      <c r="CW44" s="479" t="str">
        <f t="shared" si="25"/>
        <v/>
      </c>
      <c r="CX44" s="479" t="str">
        <f t="shared" si="26"/>
        <v/>
      </c>
      <c r="CY44" s="479" t="str">
        <f t="shared" si="27"/>
        <v/>
      </c>
      <c r="CZ44" s="479" t="str">
        <f t="shared" si="28"/>
        <v/>
      </c>
      <c r="DA44" s="479" t="str">
        <f t="shared" si="29"/>
        <v/>
      </c>
      <c r="DB44" s="479" t="str">
        <f t="shared" si="30"/>
        <v/>
      </c>
      <c r="DC44" s="479" t="str">
        <f t="shared" si="31"/>
        <v/>
      </c>
      <c r="DD44" s="479" t="str">
        <f t="shared" si="32"/>
        <v/>
      </c>
      <c r="DE44" s="479" t="str">
        <f t="shared" si="33"/>
        <v/>
      </c>
      <c r="DF44" s="479" t="str">
        <f t="shared" si="34"/>
        <v/>
      </c>
      <c r="DG44" s="479" t="str">
        <f t="shared" si="35"/>
        <v/>
      </c>
      <c r="DH44" s="479" t="str">
        <f t="shared" si="36"/>
        <v/>
      </c>
      <c r="DI44" s="479" t="str">
        <f t="shared" si="37"/>
        <v/>
      </c>
      <c r="DJ44" s="479" t="str">
        <f t="shared" si="38"/>
        <v/>
      </c>
      <c r="DK44" s="479" t="str">
        <f t="shared" si="39"/>
        <v/>
      </c>
      <c r="DL44" s="479" t="str">
        <f t="shared" si="40"/>
        <v/>
      </c>
      <c r="DM44" s="479" t="str">
        <f t="shared" si="41"/>
        <v/>
      </c>
      <c r="DN44" s="479" t="str">
        <f t="shared" si="42"/>
        <v/>
      </c>
      <c r="DO44" s="479" t="str">
        <f t="shared" si="43"/>
        <v/>
      </c>
      <c r="DP44" s="479" t="str">
        <f t="shared" si="44"/>
        <v/>
      </c>
      <c r="DQ44" s="479" t="str">
        <f t="shared" si="45"/>
        <v/>
      </c>
      <c r="DR44" s="479" t="str">
        <f t="shared" si="46"/>
        <v/>
      </c>
      <c r="DS44" s="479" t="str">
        <f t="shared" si="47"/>
        <v/>
      </c>
      <c r="DT44" s="479" t="str">
        <f t="shared" si="48"/>
        <v/>
      </c>
      <c r="DU44" s="479" t="str">
        <f>IF(COUNTIF($BE$5:$BE$6,AY44),"","red")</f>
        <v/>
      </c>
    </row>
  </sheetData>
  <sheetProtection sheet="1" objects="1" scenarios="1" selectLockedCells="1"/>
  <mergeCells count="25">
    <mergeCell ref="B1:BB1"/>
    <mergeCell ref="B3:B4"/>
    <mergeCell ref="C3:C4"/>
    <mergeCell ref="DW5:DW10"/>
    <mergeCell ref="BA8:BB9"/>
    <mergeCell ref="BA10:BB10"/>
    <mergeCell ref="BX5:BX44"/>
    <mergeCell ref="BZ2:CK2"/>
    <mergeCell ref="CL2:CW2"/>
    <mergeCell ref="D3:O3"/>
    <mergeCell ref="BA3:BA4"/>
    <mergeCell ref="BB3:BB4"/>
    <mergeCell ref="BV1:DY1"/>
    <mergeCell ref="P3:AA3"/>
    <mergeCell ref="AB3:AM3"/>
    <mergeCell ref="AN3:AY3"/>
    <mergeCell ref="DJ2:DU2"/>
    <mergeCell ref="BV2:BX2"/>
    <mergeCell ref="BT3:BT4"/>
    <mergeCell ref="BD1:BT1"/>
    <mergeCell ref="BD3:BD4"/>
    <mergeCell ref="BE3:BP3"/>
    <mergeCell ref="BR3:BR4"/>
    <mergeCell ref="BS3:BS4"/>
    <mergeCell ref="CX2:DI2"/>
  </mergeCells>
  <phoneticPr fontId="2"/>
  <conditionalFormatting sqref="C5:AY44">
    <cfRule type="expression" dxfId="63" priority="6">
      <formula>$BV5="grey"</formula>
    </cfRule>
    <cfRule type="expression" dxfId="62" priority="7">
      <formula>$BW5="grey"</formula>
    </cfRule>
    <cfRule type="containsBlanks" dxfId="61" priority="8">
      <formula>LEN(TRIM(C5))=0</formula>
    </cfRule>
    <cfRule type="expression" dxfId="60" priority="9">
      <formula>BY5="red"</formula>
    </cfRule>
  </conditionalFormatting>
  <conditionalFormatting sqref="BA5:BB5">
    <cfRule type="containsBlanks" dxfId="59" priority="4">
      <formula>LEN(TRIM(BA5))=0</formula>
    </cfRule>
    <cfRule type="expression" dxfId="58" priority="5">
      <formula>DX5="red"</formula>
    </cfRule>
  </conditionalFormatting>
  <conditionalFormatting sqref="BA10:BB10">
    <cfRule type="containsBlanks" dxfId="57" priority="1">
      <formula>LEN(TRIM(BA10))=0</formula>
    </cfRule>
    <cfRule type="expression" dxfId="56" priority="2">
      <formula>$DX$10="red"</formula>
    </cfRule>
  </conditionalFormatting>
  <dataValidations count="5">
    <dataValidation type="list" allowBlank="1" showInputMessage="1" showErrorMessage="1" sqref="D5:AY44" xr:uid="{00000000-0002-0000-0A00-000000000000}">
      <formula1>$BE$5:$BE$6</formula1>
    </dataValidation>
    <dataValidation type="list" allowBlank="1" showInputMessage="1" showErrorMessage="1" sqref="BA5" xr:uid="{00000000-0002-0000-0A00-000001000000}">
      <formula1>$BR$5:$BR$6</formula1>
    </dataValidation>
    <dataValidation type="list" allowBlank="1" showInputMessage="1" showErrorMessage="1" sqref="BB5" xr:uid="{00000000-0002-0000-0A00-000002000000}">
      <formula1>$BS$5:$BS$30</formula1>
    </dataValidation>
    <dataValidation type="list" allowBlank="1" showInputMessage="1" showErrorMessage="1" sqref="C5:C44" xr:uid="{00000000-0002-0000-0A00-000003000000}">
      <formula1>$BD$5:$BD$7</formula1>
    </dataValidation>
    <dataValidation type="list" allowBlank="1" showInputMessage="1" showErrorMessage="1" sqref="BA10" xr:uid="{00000000-0002-0000-0A00-000004000000}">
      <formula1>$BT$5:$BT$6</formula1>
    </dataValidation>
  </dataValidations>
  <pageMargins left="0.23622047244094491" right="0.23622047244094491" top="0.74803149606299213" bottom="0.74803149606299213" header="0.31496062992125984" footer="0.31496062992125984"/>
  <pageSetup paperSize="9" scale="67" orientation="landscape" horizontalDpi="300" verticalDpi="300" r:id="rId1"/>
  <headerFooter>
    <oddHeader>&amp;L&amp;"Meiryo UI,太字"&amp;22αZXMデータ設定Sheet 自動通話録音</oddHeader>
    <oddFooter>&amp;P / &amp;N ページ</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KA52"/>
  <sheetViews>
    <sheetView topLeftCell="K1" zoomScaleNormal="100" zoomScaleSheetLayoutView="100" workbookViewId="0">
      <pane ySplit="4" topLeftCell="A5" activePane="bottomLeft" state="frozen"/>
      <selection pane="bottomLeft" activeCell="C5" sqref="C5"/>
    </sheetView>
  </sheetViews>
  <sheetFormatPr defaultColWidth="9" defaultRowHeight="15"/>
  <cols>
    <col min="1" max="1" width="2.59765625" style="79" customWidth="1"/>
    <col min="2" max="2" width="6.5" style="79" bestFit="1" customWidth="1"/>
    <col min="3" max="3" width="24.69921875" style="79" bestFit="1" customWidth="1"/>
    <col min="4" max="5" width="27.19921875" style="79" bestFit="1" customWidth="1"/>
    <col min="6" max="6" width="2.59765625" style="79" customWidth="1"/>
    <col min="7" max="7" width="5.59765625" style="79" customWidth="1"/>
    <col min="8" max="10" width="24.69921875" style="79" customWidth="1"/>
    <col min="11" max="11" width="2.59765625" style="79" customWidth="1"/>
    <col min="12" max="12" width="4.19921875" style="79" bestFit="1" customWidth="1"/>
    <col min="13" max="24" width="3.3984375" style="79" customWidth="1"/>
    <col min="25" max="25" width="13.59765625" style="79" customWidth="1"/>
    <col min="26" max="26" width="2.59765625" style="79" customWidth="1"/>
    <col min="27" max="27" width="4.19921875" style="79" bestFit="1" customWidth="1"/>
    <col min="28" max="28" width="14.3984375" style="79" customWidth="1"/>
    <col min="29" max="29" width="2.59765625" style="79" customWidth="1"/>
    <col min="30" max="30" width="6.3984375" style="79" bestFit="1" customWidth="1"/>
    <col min="31" max="31" width="14.3984375" style="79" customWidth="1"/>
    <col min="32" max="32" width="2.59765625" style="79" customWidth="1"/>
    <col min="33" max="33" width="6.5" style="79" hidden="1" customWidth="1"/>
    <col min="34" max="34" width="24.69921875" style="79" hidden="1" customWidth="1"/>
    <col min="35" max="36" width="27.19921875" style="79" hidden="1" customWidth="1"/>
    <col min="37" max="37" width="2.59765625" style="79" hidden="1" customWidth="1"/>
    <col min="38" max="38" width="5.59765625" style="79" hidden="1" customWidth="1"/>
    <col min="39" max="41" width="24.69921875" style="79" hidden="1" customWidth="1"/>
    <col min="42" max="42" width="2.59765625" style="79" hidden="1" customWidth="1"/>
    <col min="43" max="43" width="4.19921875" style="79" hidden="1" customWidth="1"/>
    <col min="44" max="55" width="3.3984375" style="79" hidden="1" customWidth="1"/>
    <col min="56" max="56" width="2.59765625" style="79" hidden="1" customWidth="1"/>
    <col min="57" max="57" width="4.19921875" style="79" hidden="1" customWidth="1"/>
    <col min="58" max="58" width="11.19921875" style="79" hidden="1" customWidth="1"/>
    <col min="59" max="59" width="2.59765625" style="79" hidden="1" customWidth="1"/>
    <col min="60" max="60" width="6.3984375" style="79" hidden="1" customWidth="1"/>
    <col min="61" max="61" width="11.19921875" style="79" hidden="1" customWidth="1"/>
    <col min="62" max="62" width="9" style="79" hidden="1" customWidth="1"/>
    <col min="63" max="96" width="7.5" style="105" hidden="1" customWidth="1"/>
    <col min="97" max="97" width="5.59765625" style="79" hidden="1" customWidth="1"/>
    <col min="98" max="131" width="7.5" style="105" hidden="1" customWidth="1"/>
    <col min="132" max="132" width="5.59765625" style="79" hidden="1" customWidth="1"/>
    <col min="133" max="166" width="7.5" style="105" hidden="1" customWidth="1"/>
    <col min="167" max="167" width="5.59765625" style="79" hidden="1" customWidth="1"/>
    <col min="168" max="168" width="2.59765625" style="79" hidden="1" customWidth="1"/>
    <col min="169" max="202" width="7.5" style="79" hidden="1" customWidth="1"/>
    <col min="203" max="203" width="5.59765625" style="79" hidden="1" customWidth="1"/>
    <col min="204" max="237" width="7.5" style="79" hidden="1" customWidth="1"/>
    <col min="238" max="238" width="5.59765625" style="79" hidden="1" customWidth="1"/>
    <col min="239" max="272" width="7.5" style="79" hidden="1" customWidth="1"/>
    <col min="273" max="274" width="5.59765625" style="79" hidden="1" customWidth="1"/>
    <col min="275" max="287" width="4.19921875" style="79" hidden="1" customWidth="1"/>
    <col min="288" max="288" width="9" style="79" customWidth="1"/>
    <col min="289" max="16384" width="9" style="79"/>
  </cols>
  <sheetData>
    <row r="1" spans="1:287">
      <c r="A1" s="55"/>
      <c r="B1" s="1276" t="s">
        <v>633</v>
      </c>
      <c r="C1" s="1276"/>
      <c r="D1" s="1276"/>
      <c r="E1" s="1276"/>
      <c r="F1" s="1276"/>
      <c r="G1" s="1276"/>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55"/>
      <c r="AG1" s="1276" t="s">
        <v>354</v>
      </c>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K1" s="975" t="s">
        <v>853</v>
      </c>
      <c r="BL1" s="975"/>
      <c r="BM1" s="975"/>
      <c r="BN1" s="975"/>
      <c r="BO1" s="975"/>
      <c r="BP1" s="975"/>
      <c r="BQ1" s="975"/>
      <c r="BR1" s="975"/>
      <c r="BS1" s="975"/>
      <c r="BT1" s="975"/>
      <c r="BU1" s="975"/>
      <c r="BV1" s="975"/>
      <c r="BW1" s="975"/>
      <c r="BX1" s="975"/>
      <c r="BY1" s="975"/>
      <c r="BZ1" s="975"/>
      <c r="CA1" s="975"/>
      <c r="CB1" s="975"/>
      <c r="CC1" s="975"/>
      <c r="CD1" s="975"/>
      <c r="CE1" s="975"/>
      <c r="CF1" s="975"/>
      <c r="CG1" s="975"/>
      <c r="CH1" s="975"/>
      <c r="CI1" s="975"/>
      <c r="CJ1" s="975"/>
      <c r="CK1" s="975"/>
      <c r="CL1" s="975"/>
      <c r="CM1" s="975"/>
      <c r="CN1" s="975"/>
      <c r="CO1" s="975"/>
      <c r="CP1" s="975"/>
      <c r="CQ1" s="975"/>
      <c r="CR1" s="975"/>
      <c r="CS1" s="975"/>
      <c r="CT1" s="975"/>
      <c r="CU1" s="975"/>
      <c r="CV1" s="975"/>
      <c r="CW1" s="975"/>
      <c r="CX1" s="975"/>
      <c r="CY1" s="975"/>
      <c r="CZ1" s="975"/>
      <c r="DA1" s="975"/>
      <c r="DB1" s="975"/>
      <c r="DC1" s="975"/>
      <c r="DD1" s="975"/>
      <c r="DE1" s="975"/>
      <c r="DF1" s="975"/>
      <c r="DG1" s="975"/>
      <c r="DH1" s="975"/>
      <c r="DI1" s="975"/>
      <c r="DJ1" s="975"/>
      <c r="DK1" s="975"/>
      <c r="DL1" s="975"/>
      <c r="DM1" s="975"/>
      <c r="DN1" s="975"/>
      <c r="DO1" s="975"/>
      <c r="DP1" s="975"/>
      <c r="DQ1" s="975"/>
      <c r="DR1" s="975"/>
      <c r="DS1" s="975"/>
      <c r="DT1" s="975"/>
      <c r="DU1" s="975"/>
      <c r="DV1" s="975"/>
      <c r="DW1" s="975"/>
      <c r="DX1" s="975"/>
      <c r="DY1" s="975"/>
      <c r="DZ1" s="975"/>
      <c r="EA1" s="975"/>
      <c r="EB1" s="975"/>
      <c r="EC1" s="975"/>
      <c r="ED1" s="975"/>
      <c r="EE1" s="975"/>
      <c r="EF1" s="975"/>
      <c r="EG1" s="975"/>
      <c r="EH1" s="975"/>
      <c r="EI1" s="975"/>
      <c r="EJ1" s="975"/>
      <c r="EK1" s="975"/>
      <c r="EL1" s="975"/>
      <c r="EM1" s="975"/>
      <c r="EN1" s="975"/>
      <c r="EO1" s="975"/>
      <c r="EP1" s="975"/>
      <c r="EQ1" s="975"/>
      <c r="ER1" s="975"/>
      <c r="ES1" s="975"/>
      <c r="ET1" s="975"/>
      <c r="EU1" s="975"/>
      <c r="EV1" s="975"/>
      <c r="EW1" s="975"/>
      <c r="EX1" s="975"/>
      <c r="EY1" s="975"/>
      <c r="EZ1" s="975"/>
      <c r="FA1" s="975"/>
      <c r="FB1" s="975"/>
      <c r="FC1" s="975"/>
      <c r="FD1" s="975"/>
      <c r="FE1" s="975"/>
      <c r="FF1" s="975"/>
      <c r="FG1" s="975"/>
      <c r="FH1" s="975"/>
      <c r="FI1" s="975"/>
      <c r="FJ1" s="975"/>
      <c r="FK1" s="975"/>
      <c r="FL1" s="975"/>
      <c r="FM1" s="975"/>
      <c r="FN1" s="975"/>
      <c r="FO1" s="975"/>
      <c r="FP1" s="975"/>
      <c r="FQ1" s="975"/>
      <c r="FR1" s="975"/>
      <c r="FS1" s="975"/>
      <c r="FT1" s="975"/>
      <c r="FU1" s="975"/>
      <c r="FV1" s="975"/>
      <c r="FW1" s="975"/>
      <c r="FX1" s="975"/>
      <c r="FY1" s="975"/>
      <c r="FZ1" s="975"/>
      <c r="GA1" s="975"/>
      <c r="GB1" s="975"/>
      <c r="GC1" s="975"/>
      <c r="GD1" s="975"/>
      <c r="GE1" s="975"/>
      <c r="GF1" s="975"/>
      <c r="GG1" s="975"/>
      <c r="GH1" s="975"/>
      <c r="GI1" s="975"/>
      <c r="GJ1" s="975"/>
      <c r="GK1" s="975"/>
      <c r="GL1" s="975"/>
      <c r="GM1" s="975"/>
      <c r="GN1" s="975"/>
      <c r="GO1" s="975"/>
      <c r="GP1" s="975"/>
      <c r="GQ1" s="975"/>
      <c r="GR1" s="975"/>
      <c r="GS1" s="975"/>
      <c r="GT1" s="975"/>
      <c r="GU1" s="975"/>
      <c r="GV1" s="975"/>
      <c r="GW1" s="975"/>
      <c r="GX1" s="975"/>
      <c r="GY1" s="975"/>
      <c r="GZ1" s="975"/>
      <c r="HA1" s="975"/>
      <c r="HB1" s="975"/>
      <c r="HC1" s="975"/>
      <c r="HD1" s="975"/>
      <c r="HE1" s="975"/>
      <c r="HF1" s="975"/>
      <c r="HG1" s="975"/>
      <c r="HH1" s="975"/>
      <c r="HI1" s="975"/>
      <c r="HJ1" s="975"/>
      <c r="HK1" s="975"/>
      <c r="HL1" s="975"/>
      <c r="HM1" s="975"/>
      <c r="HN1" s="975"/>
      <c r="HO1" s="975"/>
      <c r="HP1" s="975"/>
      <c r="HQ1" s="975"/>
      <c r="HR1" s="975"/>
      <c r="HS1" s="975"/>
      <c r="HT1" s="975"/>
      <c r="HU1" s="975"/>
      <c r="HV1" s="975"/>
      <c r="HW1" s="975"/>
      <c r="HX1" s="975"/>
      <c r="HY1" s="975"/>
      <c r="HZ1" s="975"/>
      <c r="IA1" s="975"/>
      <c r="IB1" s="975"/>
      <c r="IC1" s="975"/>
      <c r="ID1" s="975"/>
      <c r="IE1" s="975"/>
      <c r="IF1" s="975"/>
      <c r="IG1" s="975"/>
      <c r="IH1" s="975"/>
      <c r="II1" s="975"/>
      <c r="IJ1" s="975"/>
      <c r="IK1" s="975"/>
      <c r="IL1" s="975"/>
      <c r="IM1" s="975"/>
      <c r="IN1" s="975"/>
      <c r="IO1" s="975"/>
      <c r="IP1" s="975"/>
      <c r="IQ1" s="975"/>
      <c r="IR1" s="975"/>
      <c r="IS1" s="975"/>
      <c r="IT1" s="975"/>
      <c r="IU1" s="975"/>
      <c r="IV1" s="975"/>
      <c r="IW1" s="975"/>
      <c r="IX1" s="975"/>
      <c r="IY1" s="975"/>
      <c r="IZ1" s="975"/>
      <c r="JA1" s="975"/>
      <c r="JB1" s="975"/>
      <c r="JC1" s="975"/>
      <c r="JD1" s="975"/>
      <c r="JE1" s="975"/>
      <c r="JF1" s="975"/>
      <c r="JG1" s="975"/>
      <c r="JH1" s="975"/>
      <c r="JI1" s="975"/>
      <c r="JJ1" s="975"/>
      <c r="JK1" s="975"/>
      <c r="JL1" s="975"/>
      <c r="JM1" s="975"/>
      <c r="JN1" s="975"/>
      <c r="JO1" s="975"/>
      <c r="JP1" s="975"/>
      <c r="JQ1" s="975"/>
      <c r="JR1" s="975"/>
      <c r="JS1" s="975"/>
      <c r="JT1" s="975"/>
      <c r="JU1" s="975"/>
      <c r="JV1" s="975"/>
      <c r="JW1" s="975"/>
      <c r="JX1" s="975"/>
      <c r="JY1" s="975"/>
      <c r="JZ1" s="975"/>
      <c r="KA1" s="975"/>
    </row>
    <row r="2" spans="1:287" ht="15.6" thickBot="1">
      <c r="A2" s="55"/>
      <c r="B2" s="92"/>
      <c r="C2" s="59"/>
      <c r="D2" s="59"/>
      <c r="E2" s="59"/>
      <c r="F2" s="107"/>
      <c r="G2" s="107"/>
      <c r="H2" s="107"/>
      <c r="I2" s="107"/>
      <c r="J2" s="107"/>
      <c r="K2" s="107"/>
      <c r="L2" s="55"/>
      <c r="M2" s="55"/>
      <c r="N2" s="55"/>
      <c r="O2" s="55"/>
      <c r="P2" s="55"/>
      <c r="Q2" s="55"/>
      <c r="R2" s="55"/>
      <c r="S2" s="55"/>
      <c r="T2" s="55"/>
      <c r="U2" s="55"/>
      <c r="V2" s="55"/>
      <c r="W2" s="55"/>
      <c r="X2" s="55"/>
      <c r="Y2" s="55"/>
      <c r="Z2" s="55"/>
      <c r="AA2" s="92"/>
      <c r="AB2" s="59"/>
      <c r="AC2" s="55"/>
      <c r="AD2" s="92"/>
      <c r="AE2" s="92"/>
      <c r="AF2" s="55"/>
      <c r="AG2" s="92"/>
      <c r="AH2" s="59"/>
      <c r="AI2" s="59"/>
      <c r="AJ2" s="59"/>
      <c r="AK2" s="107"/>
      <c r="AL2" s="107"/>
      <c r="AM2" s="107"/>
      <c r="AN2" s="107"/>
      <c r="AO2" s="107"/>
      <c r="AP2" s="107"/>
      <c r="AQ2" s="55"/>
      <c r="AR2" s="55"/>
      <c r="AS2" s="55"/>
      <c r="AT2" s="55"/>
      <c r="AU2" s="55"/>
      <c r="AV2" s="55"/>
      <c r="AW2" s="55"/>
      <c r="AX2" s="55"/>
      <c r="AY2" s="55"/>
      <c r="AZ2" s="55"/>
      <c r="BA2" s="55"/>
      <c r="BB2" s="55"/>
      <c r="BC2" s="55"/>
      <c r="BD2" s="55"/>
      <c r="BE2" s="92"/>
      <c r="BF2" s="59"/>
      <c r="BG2" s="55"/>
      <c r="BH2" s="92"/>
      <c r="BI2" s="92"/>
      <c r="BK2" s="1289" t="s">
        <v>847</v>
      </c>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c r="CL2" s="1290"/>
      <c r="CM2" s="1290"/>
      <c r="CN2" s="1290"/>
      <c r="CO2" s="1290"/>
      <c r="CP2" s="1290"/>
      <c r="CQ2" s="1290"/>
      <c r="CR2" s="1290"/>
      <c r="CS2" s="1291"/>
      <c r="CT2" s="1289" t="s">
        <v>848</v>
      </c>
      <c r="CU2" s="1290"/>
      <c r="CV2" s="1290"/>
      <c r="CW2" s="1290"/>
      <c r="CX2" s="1290"/>
      <c r="CY2" s="1290"/>
      <c r="CZ2" s="1290"/>
      <c r="DA2" s="1290"/>
      <c r="DB2" s="1290"/>
      <c r="DC2" s="1290"/>
      <c r="DD2" s="1290"/>
      <c r="DE2" s="1290"/>
      <c r="DF2" s="1290"/>
      <c r="DG2" s="1290"/>
      <c r="DH2" s="1290"/>
      <c r="DI2" s="1290"/>
      <c r="DJ2" s="1290"/>
      <c r="DK2" s="1290"/>
      <c r="DL2" s="1290"/>
      <c r="DM2" s="1290"/>
      <c r="DN2" s="1290"/>
      <c r="DO2" s="1290"/>
      <c r="DP2" s="1290"/>
      <c r="DQ2" s="1290"/>
      <c r="DR2" s="1290"/>
      <c r="DS2" s="1290"/>
      <c r="DT2" s="1290"/>
      <c r="DU2" s="1290"/>
      <c r="DV2" s="1290"/>
      <c r="DW2" s="1290"/>
      <c r="DX2" s="1290"/>
      <c r="DY2" s="1290"/>
      <c r="DZ2" s="1290"/>
      <c r="EA2" s="1290"/>
      <c r="EB2" s="1291"/>
      <c r="EC2" s="1289" t="s">
        <v>850</v>
      </c>
      <c r="ED2" s="1290"/>
      <c r="EE2" s="1290"/>
      <c r="EF2" s="1290"/>
      <c r="EG2" s="1290"/>
      <c r="EH2" s="1290"/>
      <c r="EI2" s="1290"/>
      <c r="EJ2" s="1290"/>
      <c r="EK2" s="1290"/>
      <c r="EL2" s="1290"/>
      <c r="EM2" s="1290"/>
      <c r="EN2" s="1290"/>
      <c r="EO2" s="1290"/>
      <c r="EP2" s="1290"/>
      <c r="EQ2" s="1290"/>
      <c r="ER2" s="1290"/>
      <c r="ES2" s="1290"/>
      <c r="ET2" s="1290"/>
      <c r="EU2" s="1290"/>
      <c r="EV2" s="1290"/>
      <c r="EW2" s="1290"/>
      <c r="EX2" s="1290"/>
      <c r="EY2" s="1290"/>
      <c r="EZ2" s="1290"/>
      <c r="FA2" s="1290"/>
      <c r="FB2" s="1290"/>
      <c r="FC2" s="1290"/>
      <c r="FD2" s="1290"/>
      <c r="FE2" s="1290"/>
      <c r="FF2" s="1290"/>
      <c r="FG2" s="1290"/>
      <c r="FH2" s="1290"/>
      <c r="FI2" s="1290"/>
      <c r="FJ2" s="1290"/>
      <c r="FK2" s="1291"/>
      <c r="FM2" s="1289" t="s">
        <v>852</v>
      </c>
      <c r="FN2" s="1290"/>
      <c r="FO2" s="1290"/>
      <c r="FP2" s="1290"/>
      <c r="FQ2" s="1290"/>
      <c r="FR2" s="1290"/>
      <c r="FS2" s="1290"/>
      <c r="FT2" s="1290"/>
      <c r="FU2" s="1290"/>
      <c r="FV2" s="1290"/>
      <c r="FW2" s="1290"/>
      <c r="FX2" s="1290"/>
      <c r="FY2" s="1290"/>
      <c r="FZ2" s="1290"/>
      <c r="GA2" s="1290"/>
      <c r="GB2" s="1290"/>
      <c r="GC2" s="1290"/>
      <c r="GD2" s="1290"/>
      <c r="GE2" s="1290"/>
      <c r="GF2" s="1290"/>
      <c r="GG2" s="1290"/>
      <c r="GH2" s="1290"/>
      <c r="GI2" s="1290"/>
      <c r="GJ2" s="1290"/>
      <c r="GK2" s="1290"/>
      <c r="GL2" s="1290"/>
      <c r="GM2" s="1290"/>
      <c r="GN2" s="1290"/>
      <c r="GO2" s="1290"/>
      <c r="GP2" s="1290"/>
      <c r="GQ2" s="1290"/>
      <c r="GR2" s="1290"/>
      <c r="GS2" s="1290"/>
      <c r="GT2" s="1290"/>
      <c r="GU2" s="1291"/>
      <c r="GV2" s="1289" t="s">
        <v>851</v>
      </c>
      <c r="GW2" s="1290"/>
      <c r="GX2" s="1290"/>
      <c r="GY2" s="1290"/>
      <c r="GZ2" s="1290"/>
      <c r="HA2" s="1290"/>
      <c r="HB2" s="1290"/>
      <c r="HC2" s="1290"/>
      <c r="HD2" s="1290"/>
      <c r="HE2" s="1290"/>
      <c r="HF2" s="1290"/>
      <c r="HG2" s="1290"/>
      <c r="HH2" s="1290"/>
      <c r="HI2" s="1290"/>
      <c r="HJ2" s="1290"/>
      <c r="HK2" s="1290"/>
      <c r="HL2" s="1290"/>
      <c r="HM2" s="1290"/>
      <c r="HN2" s="1290"/>
      <c r="HO2" s="1290"/>
      <c r="HP2" s="1290"/>
      <c r="HQ2" s="1290"/>
      <c r="HR2" s="1290"/>
      <c r="HS2" s="1290"/>
      <c r="HT2" s="1290"/>
      <c r="HU2" s="1290"/>
      <c r="HV2" s="1290"/>
      <c r="HW2" s="1290"/>
      <c r="HX2" s="1290"/>
      <c r="HY2" s="1290"/>
      <c r="HZ2" s="1290"/>
      <c r="IA2" s="1290"/>
      <c r="IB2" s="1290"/>
      <c r="IC2" s="1290"/>
      <c r="ID2" s="1291"/>
      <c r="IE2" s="1289" t="s">
        <v>849</v>
      </c>
      <c r="IF2" s="1290"/>
      <c r="IG2" s="1290"/>
      <c r="IH2" s="1290"/>
      <c r="II2" s="1290"/>
      <c r="IJ2" s="1290"/>
      <c r="IK2" s="1290"/>
      <c r="IL2" s="1290"/>
      <c r="IM2" s="1290"/>
      <c r="IN2" s="1290"/>
      <c r="IO2" s="1290"/>
      <c r="IP2" s="1290"/>
      <c r="IQ2" s="1290"/>
      <c r="IR2" s="1290"/>
      <c r="IS2" s="1290"/>
      <c r="IT2" s="1290"/>
      <c r="IU2" s="1290"/>
      <c r="IV2" s="1290"/>
      <c r="IW2" s="1290"/>
      <c r="IX2" s="1290"/>
      <c r="IY2" s="1290"/>
      <c r="IZ2" s="1290"/>
      <c r="JA2" s="1290"/>
      <c r="JB2" s="1290"/>
      <c r="JC2" s="1290"/>
      <c r="JD2" s="1290"/>
      <c r="JE2" s="1290"/>
      <c r="JF2" s="1290"/>
      <c r="JG2" s="1290"/>
      <c r="JH2" s="1290"/>
      <c r="JI2" s="1290"/>
      <c r="JJ2" s="1290"/>
      <c r="JK2" s="1290"/>
      <c r="JL2" s="1290"/>
      <c r="JM2" s="1291"/>
      <c r="JO2" s="1292" t="s">
        <v>908</v>
      </c>
      <c r="JP2" s="1293" t="s">
        <v>909</v>
      </c>
      <c r="JQ2" s="1292" t="s">
        <v>909</v>
      </c>
      <c r="JR2" s="1293"/>
      <c r="JS2" s="213"/>
      <c r="JT2" s="213"/>
      <c r="JU2" s="213"/>
      <c r="JV2" s="213"/>
      <c r="JW2" s="213"/>
      <c r="JX2" s="213"/>
      <c r="JY2" s="213"/>
      <c r="JZ2" s="213"/>
      <c r="KA2" s="213"/>
    </row>
    <row r="3" spans="1:287" ht="15.6" thickBot="1">
      <c r="A3" s="55"/>
      <c r="B3" s="1278" t="s">
        <v>257</v>
      </c>
      <c r="C3" s="1271" t="s">
        <v>657</v>
      </c>
      <c r="D3" s="1110"/>
      <c r="E3" s="1111"/>
      <c r="F3" s="108"/>
      <c r="G3" s="1220" t="s">
        <v>244</v>
      </c>
      <c r="H3" s="1271" t="s">
        <v>647</v>
      </c>
      <c r="I3" s="1110"/>
      <c r="J3" s="1111"/>
      <c r="K3" s="108"/>
      <c r="L3" s="1286" t="s">
        <v>649</v>
      </c>
      <c r="M3" s="1287"/>
      <c r="N3" s="1287"/>
      <c r="O3" s="1287"/>
      <c r="P3" s="1287"/>
      <c r="Q3" s="1287"/>
      <c r="R3" s="1287"/>
      <c r="S3" s="1287"/>
      <c r="T3" s="1287"/>
      <c r="U3" s="1287"/>
      <c r="V3" s="1287"/>
      <c r="W3" s="1287"/>
      <c r="X3" s="1288"/>
      <c r="Y3" s="55"/>
      <c r="Z3" s="55"/>
      <c r="AA3" s="1280" t="s">
        <v>225</v>
      </c>
      <c r="AB3" s="1282" t="s">
        <v>651</v>
      </c>
      <c r="AC3" s="55"/>
      <c r="AD3" s="1284" t="s">
        <v>652</v>
      </c>
      <c r="AE3" s="1272" t="s">
        <v>444</v>
      </c>
      <c r="AF3" s="55"/>
      <c r="AG3" s="1274" t="s">
        <v>257</v>
      </c>
      <c r="AH3" s="990" t="s">
        <v>256</v>
      </c>
      <c r="AI3" s="991"/>
      <c r="AJ3" s="992"/>
      <c r="AK3" s="108"/>
      <c r="AL3" s="1211" t="s">
        <v>244</v>
      </c>
      <c r="AM3" s="990" t="s">
        <v>428</v>
      </c>
      <c r="AN3" s="991"/>
      <c r="AO3" s="992"/>
      <c r="AP3" s="108"/>
      <c r="AQ3" s="1236" t="s">
        <v>426</v>
      </c>
      <c r="AR3" s="1237"/>
      <c r="AS3" s="1237"/>
      <c r="AT3" s="1237"/>
      <c r="AU3" s="1237"/>
      <c r="AV3" s="1237"/>
      <c r="AW3" s="1237"/>
      <c r="AX3" s="1237"/>
      <c r="AY3" s="1237"/>
      <c r="AZ3" s="1237"/>
      <c r="BA3" s="1237"/>
      <c r="BB3" s="1237"/>
      <c r="BC3" s="1238"/>
      <c r="BD3" s="55"/>
      <c r="BE3" s="1211" t="s">
        <v>225</v>
      </c>
      <c r="BF3" s="986" t="s">
        <v>427</v>
      </c>
      <c r="BG3" s="55"/>
      <c r="BH3" s="1277" t="s">
        <v>216</v>
      </c>
      <c r="BI3" s="1075" t="s">
        <v>243</v>
      </c>
      <c r="BK3" s="200" t="s">
        <v>356</v>
      </c>
      <c r="BL3" s="480">
        <v>32</v>
      </c>
      <c r="BM3" s="1041" t="s">
        <v>806</v>
      </c>
      <c r="BN3" s="1042"/>
      <c r="BO3" s="1042"/>
      <c r="BP3" s="1042"/>
      <c r="BQ3" s="1042"/>
      <c r="BR3" s="1042"/>
      <c r="BS3" s="1042"/>
      <c r="BT3" s="1042"/>
      <c r="BU3" s="1042"/>
      <c r="BV3" s="1042"/>
      <c r="BW3" s="1042"/>
      <c r="BX3" s="1042"/>
      <c r="BY3" s="1042"/>
      <c r="BZ3" s="1042"/>
      <c r="CA3" s="1042"/>
      <c r="CB3" s="1042"/>
      <c r="CC3" s="1042"/>
      <c r="CD3" s="1042"/>
      <c r="CE3" s="1042"/>
      <c r="CF3" s="1042"/>
      <c r="CG3" s="1042"/>
      <c r="CH3" s="1042"/>
      <c r="CI3" s="1042"/>
      <c r="CJ3" s="1042"/>
      <c r="CK3" s="1042"/>
      <c r="CL3" s="1042"/>
      <c r="CM3" s="1042"/>
      <c r="CN3" s="1042"/>
      <c r="CO3" s="1042"/>
      <c r="CP3" s="1042"/>
      <c r="CQ3" s="1042"/>
      <c r="CR3" s="1043"/>
      <c r="CS3" s="435"/>
      <c r="CT3" s="200" t="s">
        <v>356</v>
      </c>
      <c r="CU3" s="480">
        <v>32</v>
      </c>
      <c r="CV3" s="1041" t="s">
        <v>806</v>
      </c>
      <c r="CW3" s="1042"/>
      <c r="CX3" s="1042"/>
      <c r="CY3" s="1042"/>
      <c r="CZ3" s="1042"/>
      <c r="DA3" s="1042"/>
      <c r="DB3" s="1042"/>
      <c r="DC3" s="1042"/>
      <c r="DD3" s="1042"/>
      <c r="DE3" s="1042"/>
      <c r="DF3" s="1042"/>
      <c r="DG3" s="1042"/>
      <c r="DH3" s="1042"/>
      <c r="DI3" s="1042"/>
      <c r="DJ3" s="1042"/>
      <c r="DK3" s="1042"/>
      <c r="DL3" s="1042"/>
      <c r="DM3" s="1042"/>
      <c r="DN3" s="1042"/>
      <c r="DO3" s="1042"/>
      <c r="DP3" s="1042"/>
      <c r="DQ3" s="1042"/>
      <c r="DR3" s="1042"/>
      <c r="DS3" s="1042"/>
      <c r="DT3" s="1042"/>
      <c r="DU3" s="1042"/>
      <c r="DV3" s="1042"/>
      <c r="DW3" s="1042"/>
      <c r="DX3" s="1042"/>
      <c r="DY3" s="1042"/>
      <c r="DZ3" s="1042"/>
      <c r="EA3" s="1043"/>
      <c r="EB3" s="435"/>
      <c r="EC3" s="200" t="s">
        <v>356</v>
      </c>
      <c r="ED3" s="480">
        <v>32</v>
      </c>
      <c r="EE3" s="1041" t="s">
        <v>806</v>
      </c>
      <c r="EF3" s="1042"/>
      <c r="EG3" s="1042"/>
      <c r="EH3" s="1042"/>
      <c r="EI3" s="1042"/>
      <c r="EJ3" s="1042"/>
      <c r="EK3" s="1042"/>
      <c r="EL3" s="1042"/>
      <c r="EM3" s="1042"/>
      <c r="EN3" s="1042"/>
      <c r="EO3" s="1042"/>
      <c r="EP3" s="1042"/>
      <c r="EQ3" s="1042"/>
      <c r="ER3" s="1042"/>
      <c r="ES3" s="1042"/>
      <c r="ET3" s="1042"/>
      <c r="EU3" s="1042"/>
      <c r="EV3" s="1042"/>
      <c r="EW3" s="1042"/>
      <c r="EX3" s="1042"/>
      <c r="EY3" s="1042"/>
      <c r="EZ3" s="1042"/>
      <c r="FA3" s="1042"/>
      <c r="FB3" s="1042"/>
      <c r="FC3" s="1042"/>
      <c r="FD3" s="1042"/>
      <c r="FE3" s="1042"/>
      <c r="FF3" s="1042"/>
      <c r="FG3" s="1042"/>
      <c r="FH3" s="1042"/>
      <c r="FI3" s="1042"/>
      <c r="FJ3" s="1043"/>
      <c r="FK3" s="435"/>
      <c r="FM3" s="200" t="s">
        <v>356</v>
      </c>
      <c r="FN3" s="480">
        <v>32</v>
      </c>
      <c r="FO3" s="1041" t="s">
        <v>806</v>
      </c>
      <c r="FP3" s="1042"/>
      <c r="FQ3" s="1042"/>
      <c r="FR3" s="1042"/>
      <c r="FS3" s="1042"/>
      <c r="FT3" s="1042"/>
      <c r="FU3" s="1042"/>
      <c r="FV3" s="1042"/>
      <c r="FW3" s="1042"/>
      <c r="FX3" s="1042"/>
      <c r="FY3" s="1042"/>
      <c r="FZ3" s="1042"/>
      <c r="GA3" s="1042"/>
      <c r="GB3" s="1042"/>
      <c r="GC3" s="1042"/>
      <c r="GD3" s="1042"/>
      <c r="GE3" s="1042"/>
      <c r="GF3" s="1042"/>
      <c r="GG3" s="1042"/>
      <c r="GH3" s="1042"/>
      <c r="GI3" s="1042"/>
      <c r="GJ3" s="1042"/>
      <c r="GK3" s="1042"/>
      <c r="GL3" s="1042"/>
      <c r="GM3" s="1042"/>
      <c r="GN3" s="1042"/>
      <c r="GO3" s="1042"/>
      <c r="GP3" s="1042"/>
      <c r="GQ3" s="1042"/>
      <c r="GR3" s="1042"/>
      <c r="GS3" s="1042"/>
      <c r="GT3" s="1043"/>
      <c r="GU3" s="435"/>
      <c r="GV3" s="200" t="s">
        <v>356</v>
      </c>
      <c r="GW3" s="480">
        <v>32</v>
      </c>
      <c r="GX3" s="1041" t="s">
        <v>806</v>
      </c>
      <c r="GY3" s="1042"/>
      <c r="GZ3" s="1042"/>
      <c r="HA3" s="1042"/>
      <c r="HB3" s="1042"/>
      <c r="HC3" s="1042"/>
      <c r="HD3" s="1042"/>
      <c r="HE3" s="1042"/>
      <c r="HF3" s="1042"/>
      <c r="HG3" s="1042"/>
      <c r="HH3" s="1042"/>
      <c r="HI3" s="1042"/>
      <c r="HJ3" s="1042"/>
      <c r="HK3" s="1042"/>
      <c r="HL3" s="1042"/>
      <c r="HM3" s="1042"/>
      <c r="HN3" s="1042"/>
      <c r="HO3" s="1042"/>
      <c r="HP3" s="1042"/>
      <c r="HQ3" s="1042"/>
      <c r="HR3" s="1042"/>
      <c r="HS3" s="1042"/>
      <c r="HT3" s="1042"/>
      <c r="HU3" s="1042"/>
      <c r="HV3" s="1042"/>
      <c r="HW3" s="1042"/>
      <c r="HX3" s="1042"/>
      <c r="HY3" s="1042"/>
      <c r="HZ3" s="1042"/>
      <c r="IA3" s="1042"/>
      <c r="IB3" s="1042"/>
      <c r="IC3" s="1043"/>
      <c r="ID3" s="435"/>
      <c r="IE3" s="200" t="s">
        <v>356</v>
      </c>
      <c r="IF3" s="480">
        <v>32</v>
      </c>
      <c r="IG3" s="1041" t="s">
        <v>806</v>
      </c>
      <c r="IH3" s="1042"/>
      <c r="II3" s="1042"/>
      <c r="IJ3" s="1042"/>
      <c r="IK3" s="1042"/>
      <c r="IL3" s="1042"/>
      <c r="IM3" s="1042"/>
      <c r="IN3" s="1042"/>
      <c r="IO3" s="1042"/>
      <c r="IP3" s="1042"/>
      <c r="IQ3" s="1042"/>
      <c r="IR3" s="1042"/>
      <c r="IS3" s="1042"/>
      <c r="IT3" s="1042"/>
      <c r="IU3" s="1042"/>
      <c r="IV3" s="1042"/>
      <c r="IW3" s="1042"/>
      <c r="IX3" s="1042"/>
      <c r="IY3" s="1042"/>
      <c r="IZ3" s="1042"/>
      <c r="JA3" s="1042"/>
      <c r="JB3" s="1042"/>
      <c r="JC3" s="1042"/>
      <c r="JD3" s="1042"/>
      <c r="JE3" s="1042"/>
      <c r="JF3" s="1042"/>
      <c r="JG3" s="1042"/>
      <c r="JH3" s="1042"/>
      <c r="JI3" s="1042"/>
      <c r="JJ3" s="1042"/>
      <c r="JK3" s="1042"/>
      <c r="JL3" s="1043"/>
      <c r="JM3" s="435"/>
      <c r="JO3" s="1292" t="s">
        <v>907</v>
      </c>
      <c r="JP3" s="1293"/>
      <c r="JQ3" s="1292" t="s">
        <v>873</v>
      </c>
      <c r="JR3" s="1293"/>
      <c r="JS3" s="213"/>
      <c r="JT3" s="213"/>
      <c r="JU3" s="213"/>
      <c r="JV3" s="213"/>
      <c r="JW3" s="213"/>
      <c r="JX3" s="213"/>
      <c r="JY3" s="213"/>
      <c r="JZ3" s="213"/>
      <c r="KA3" s="213"/>
    </row>
    <row r="4" spans="1:287" ht="19.5" customHeight="1" thickBot="1">
      <c r="B4" s="1279"/>
      <c r="C4" s="455" t="s">
        <v>258</v>
      </c>
      <c r="D4" s="456" t="s">
        <v>259</v>
      </c>
      <c r="E4" s="457" t="s">
        <v>260</v>
      </c>
      <c r="F4" s="108"/>
      <c r="G4" s="1221"/>
      <c r="H4" s="455" t="s">
        <v>258</v>
      </c>
      <c r="I4" s="456" t="s">
        <v>259</v>
      </c>
      <c r="J4" s="457" t="s">
        <v>260</v>
      </c>
      <c r="K4" s="108"/>
      <c r="L4" s="1236" t="s">
        <v>437</v>
      </c>
      <c r="M4" s="1237"/>
      <c r="N4" s="1237"/>
      <c r="O4" s="1237"/>
      <c r="P4" s="1237"/>
      <c r="Q4" s="1237"/>
      <c r="R4" s="1237"/>
      <c r="S4" s="1237"/>
      <c r="T4" s="1237"/>
      <c r="U4" s="1237"/>
      <c r="V4" s="1237"/>
      <c r="W4" s="1237"/>
      <c r="X4" s="1238"/>
      <c r="Y4" s="55"/>
      <c r="Z4" s="55"/>
      <c r="AA4" s="1281"/>
      <c r="AB4" s="1283"/>
      <c r="AC4" s="55"/>
      <c r="AD4" s="1285"/>
      <c r="AE4" s="1273"/>
      <c r="AG4" s="1275"/>
      <c r="AH4" s="110" t="s">
        <v>258</v>
      </c>
      <c r="AI4" s="111" t="s">
        <v>259</v>
      </c>
      <c r="AJ4" s="112" t="s">
        <v>260</v>
      </c>
      <c r="AK4" s="108"/>
      <c r="AL4" s="1212"/>
      <c r="AM4" s="110" t="s">
        <v>258</v>
      </c>
      <c r="AN4" s="111" t="s">
        <v>259</v>
      </c>
      <c r="AO4" s="112" t="s">
        <v>260</v>
      </c>
      <c r="AP4" s="108"/>
      <c r="AQ4" s="149" t="s">
        <v>437</v>
      </c>
      <c r="AR4" s="126"/>
      <c r="AS4" s="126"/>
      <c r="AT4" s="126"/>
      <c r="AU4" s="126"/>
      <c r="AV4" s="126"/>
      <c r="AW4" s="126"/>
      <c r="AX4" s="126"/>
      <c r="AY4" s="126"/>
      <c r="AZ4" s="126"/>
      <c r="BA4" s="126"/>
      <c r="BB4" s="126"/>
      <c r="BC4" s="126"/>
      <c r="BD4" s="55"/>
      <c r="BE4" s="1212"/>
      <c r="BF4" s="987"/>
      <c r="BG4" s="55"/>
      <c r="BH4" s="1217"/>
      <c r="BI4" s="1077"/>
      <c r="BK4" s="450" t="s">
        <v>358</v>
      </c>
      <c r="BL4" s="481" t="s">
        <v>357</v>
      </c>
      <c r="BM4" s="482">
        <v>1</v>
      </c>
      <c r="BN4" s="483">
        <v>2</v>
      </c>
      <c r="BO4" s="483">
        <v>3</v>
      </c>
      <c r="BP4" s="483">
        <v>4</v>
      </c>
      <c r="BQ4" s="483">
        <v>5</v>
      </c>
      <c r="BR4" s="483">
        <v>6</v>
      </c>
      <c r="BS4" s="483">
        <v>7</v>
      </c>
      <c r="BT4" s="483">
        <v>8</v>
      </c>
      <c r="BU4" s="483">
        <v>9</v>
      </c>
      <c r="BV4" s="483">
        <v>10</v>
      </c>
      <c r="BW4" s="483">
        <v>11</v>
      </c>
      <c r="BX4" s="483">
        <v>12</v>
      </c>
      <c r="BY4" s="483">
        <v>13</v>
      </c>
      <c r="BZ4" s="483">
        <v>14</v>
      </c>
      <c r="CA4" s="483">
        <v>15</v>
      </c>
      <c r="CB4" s="483">
        <v>16</v>
      </c>
      <c r="CC4" s="483">
        <v>17</v>
      </c>
      <c r="CD4" s="483">
        <v>18</v>
      </c>
      <c r="CE4" s="483">
        <v>19</v>
      </c>
      <c r="CF4" s="483">
        <v>20</v>
      </c>
      <c r="CG4" s="483">
        <v>21</v>
      </c>
      <c r="CH4" s="483">
        <v>22</v>
      </c>
      <c r="CI4" s="483">
        <v>23</v>
      </c>
      <c r="CJ4" s="483">
        <v>24</v>
      </c>
      <c r="CK4" s="483">
        <v>25</v>
      </c>
      <c r="CL4" s="483">
        <v>26</v>
      </c>
      <c r="CM4" s="483">
        <v>27</v>
      </c>
      <c r="CN4" s="483">
        <v>28</v>
      </c>
      <c r="CO4" s="483">
        <v>29</v>
      </c>
      <c r="CP4" s="483">
        <v>30</v>
      </c>
      <c r="CQ4" s="483">
        <v>31</v>
      </c>
      <c r="CR4" s="483">
        <v>32</v>
      </c>
      <c r="CS4" s="435" t="s">
        <v>761</v>
      </c>
      <c r="CT4" s="450" t="s">
        <v>358</v>
      </c>
      <c r="CU4" s="481" t="s">
        <v>357</v>
      </c>
      <c r="CV4" s="482">
        <v>1</v>
      </c>
      <c r="CW4" s="483">
        <v>2</v>
      </c>
      <c r="CX4" s="483">
        <v>3</v>
      </c>
      <c r="CY4" s="483">
        <v>4</v>
      </c>
      <c r="CZ4" s="483">
        <v>5</v>
      </c>
      <c r="DA4" s="483">
        <v>6</v>
      </c>
      <c r="DB4" s="483">
        <v>7</v>
      </c>
      <c r="DC4" s="483">
        <v>8</v>
      </c>
      <c r="DD4" s="483">
        <v>9</v>
      </c>
      <c r="DE4" s="483">
        <v>10</v>
      </c>
      <c r="DF4" s="483">
        <v>11</v>
      </c>
      <c r="DG4" s="483">
        <v>12</v>
      </c>
      <c r="DH4" s="483">
        <v>13</v>
      </c>
      <c r="DI4" s="483">
        <v>14</v>
      </c>
      <c r="DJ4" s="483">
        <v>15</v>
      </c>
      <c r="DK4" s="483">
        <v>16</v>
      </c>
      <c r="DL4" s="483">
        <v>17</v>
      </c>
      <c r="DM4" s="483">
        <v>18</v>
      </c>
      <c r="DN4" s="483">
        <v>19</v>
      </c>
      <c r="DO4" s="483">
        <v>20</v>
      </c>
      <c r="DP4" s="483">
        <v>21</v>
      </c>
      <c r="DQ4" s="483">
        <v>22</v>
      </c>
      <c r="DR4" s="483">
        <v>23</v>
      </c>
      <c r="DS4" s="483">
        <v>24</v>
      </c>
      <c r="DT4" s="483">
        <v>25</v>
      </c>
      <c r="DU4" s="483">
        <v>26</v>
      </c>
      <c r="DV4" s="483">
        <v>27</v>
      </c>
      <c r="DW4" s="483">
        <v>28</v>
      </c>
      <c r="DX4" s="483">
        <v>29</v>
      </c>
      <c r="DY4" s="483">
        <v>30</v>
      </c>
      <c r="DZ4" s="483">
        <v>31</v>
      </c>
      <c r="EA4" s="483">
        <v>32</v>
      </c>
      <c r="EB4" s="435" t="s">
        <v>761</v>
      </c>
      <c r="EC4" s="450" t="s">
        <v>358</v>
      </c>
      <c r="ED4" s="481" t="s">
        <v>357</v>
      </c>
      <c r="EE4" s="482">
        <v>1</v>
      </c>
      <c r="EF4" s="483">
        <v>2</v>
      </c>
      <c r="EG4" s="483">
        <v>3</v>
      </c>
      <c r="EH4" s="483">
        <v>4</v>
      </c>
      <c r="EI4" s="483">
        <v>5</v>
      </c>
      <c r="EJ4" s="483">
        <v>6</v>
      </c>
      <c r="EK4" s="483">
        <v>7</v>
      </c>
      <c r="EL4" s="483">
        <v>8</v>
      </c>
      <c r="EM4" s="483">
        <v>9</v>
      </c>
      <c r="EN4" s="483">
        <v>10</v>
      </c>
      <c r="EO4" s="483">
        <v>11</v>
      </c>
      <c r="EP4" s="483">
        <v>12</v>
      </c>
      <c r="EQ4" s="483">
        <v>13</v>
      </c>
      <c r="ER4" s="483">
        <v>14</v>
      </c>
      <c r="ES4" s="483">
        <v>15</v>
      </c>
      <c r="ET4" s="483">
        <v>16</v>
      </c>
      <c r="EU4" s="483">
        <v>17</v>
      </c>
      <c r="EV4" s="483">
        <v>18</v>
      </c>
      <c r="EW4" s="483">
        <v>19</v>
      </c>
      <c r="EX4" s="483">
        <v>20</v>
      </c>
      <c r="EY4" s="483">
        <v>21</v>
      </c>
      <c r="EZ4" s="483">
        <v>22</v>
      </c>
      <c r="FA4" s="483">
        <v>23</v>
      </c>
      <c r="FB4" s="483">
        <v>24</v>
      </c>
      <c r="FC4" s="483">
        <v>25</v>
      </c>
      <c r="FD4" s="483">
        <v>26</v>
      </c>
      <c r="FE4" s="483">
        <v>27</v>
      </c>
      <c r="FF4" s="483">
        <v>28</v>
      </c>
      <c r="FG4" s="483">
        <v>29</v>
      </c>
      <c r="FH4" s="483">
        <v>30</v>
      </c>
      <c r="FI4" s="483">
        <v>31</v>
      </c>
      <c r="FJ4" s="483">
        <v>32</v>
      </c>
      <c r="FK4" s="435" t="s">
        <v>761</v>
      </c>
      <c r="FM4" s="450" t="s">
        <v>358</v>
      </c>
      <c r="FN4" s="481" t="s">
        <v>357</v>
      </c>
      <c r="FO4" s="482">
        <v>1</v>
      </c>
      <c r="FP4" s="483">
        <v>2</v>
      </c>
      <c r="FQ4" s="483">
        <v>3</v>
      </c>
      <c r="FR4" s="483">
        <v>4</v>
      </c>
      <c r="FS4" s="483">
        <v>5</v>
      </c>
      <c r="FT4" s="483">
        <v>6</v>
      </c>
      <c r="FU4" s="483">
        <v>7</v>
      </c>
      <c r="FV4" s="483">
        <v>8</v>
      </c>
      <c r="FW4" s="483">
        <v>9</v>
      </c>
      <c r="FX4" s="483">
        <v>10</v>
      </c>
      <c r="FY4" s="483">
        <v>11</v>
      </c>
      <c r="FZ4" s="483">
        <v>12</v>
      </c>
      <c r="GA4" s="483">
        <v>13</v>
      </c>
      <c r="GB4" s="483">
        <v>14</v>
      </c>
      <c r="GC4" s="483">
        <v>15</v>
      </c>
      <c r="GD4" s="483">
        <v>16</v>
      </c>
      <c r="GE4" s="483">
        <v>17</v>
      </c>
      <c r="GF4" s="483">
        <v>18</v>
      </c>
      <c r="GG4" s="483">
        <v>19</v>
      </c>
      <c r="GH4" s="483">
        <v>20</v>
      </c>
      <c r="GI4" s="483">
        <v>21</v>
      </c>
      <c r="GJ4" s="483">
        <v>22</v>
      </c>
      <c r="GK4" s="483">
        <v>23</v>
      </c>
      <c r="GL4" s="483">
        <v>24</v>
      </c>
      <c r="GM4" s="483">
        <v>25</v>
      </c>
      <c r="GN4" s="483">
        <v>26</v>
      </c>
      <c r="GO4" s="483">
        <v>27</v>
      </c>
      <c r="GP4" s="483">
        <v>28</v>
      </c>
      <c r="GQ4" s="483">
        <v>29</v>
      </c>
      <c r="GR4" s="483">
        <v>30</v>
      </c>
      <c r="GS4" s="483">
        <v>31</v>
      </c>
      <c r="GT4" s="483">
        <v>32</v>
      </c>
      <c r="GU4" s="435" t="s">
        <v>761</v>
      </c>
      <c r="GV4" s="450" t="s">
        <v>358</v>
      </c>
      <c r="GW4" s="481" t="s">
        <v>357</v>
      </c>
      <c r="GX4" s="482">
        <v>1</v>
      </c>
      <c r="GY4" s="483">
        <v>2</v>
      </c>
      <c r="GZ4" s="483">
        <v>3</v>
      </c>
      <c r="HA4" s="483">
        <v>4</v>
      </c>
      <c r="HB4" s="483">
        <v>5</v>
      </c>
      <c r="HC4" s="483">
        <v>6</v>
      </c>
      <c r="HD4" s="483">
        <v>7</v>
      </c>
      <c r="HE4" s="483">
        <v>8</v>
      </c>
      <c r="HF4" s="483">
        <v>9</v>
      </c>
      <c r="HG4" s="483">
        <v>10</v>
      </c>
      <c r="HH4" s="483">
        <v>11</v>
      </c>
      <c r="HI4" s="483">
        <v>12</v>
      </c>
      <c r="HJ4" s="483">
        <v>13</v>
      </c>
      <c r="HK4" s="483">
        <v>14</v>
      </c>
      <c r="HL4" s="483">
        <v>15</v>
      </c>
      <c r="HM4" s="483">
        <v>16</v>
      </c>
      <c r="HN4" s="483">
        <v>17</v>
      </c>
      <c r="HO4" s="483">
        <v>18</v>
      </c>
      <c r="HP4" s="483">
        <v>19</v>
      </c>
      <c r="HQ4" s="483">
        <v>20</v>
      </c>
      <c r="HR4" s="483">
        <v>21</v>
      </c>
      <c r="HS4" s="483">
        <v>22</v>
      </c>
      <c r="HT4" s="483">
        <v>23</v>
      </c>
      <c r="HU4" s="483">
        <v>24</v>
      </c>
      <c r="HV4" s="483">
        <v>25</v>
      </c>
      <c r="HW4" s="483">
        <v>26</v>
      </c>
      <c r="HX4" s="483">
        <v>27</v>
      </c>
      <c r="HY4" s="483">
        <v>28</v>
      </c>
      <c r="HZ4" s="483">
        <v>29</v>
      </c>
      <c r="IA4" s="483">
        <v>30</v>
      </c>
      <c r="IB4" s="483">
        <v>31</v>
      </c>
      <c r="IC4" s="483">
        <v>32</v>
      </c>
      <c r="ID4" s="435" t="s">
        <v>761</v>
      </c>
      <c r="IE4" s="450" t="s">
        <v>358</v>
      </c>
      <c r="IF4" s="481" t="s">
        <v>357</v>
      </c>
      <c r="IG4" s="482">
        <v>1</v>
      </c>
      <c r="IH4" s="483">
        <v>2</v>
      </c>
      <c r="II4" s="483">
        <v>3</v>
      </c>
      <c r="IJ4" s="483">
        <v>4</v>
      </c>
      <c r="IK4" s="483">
        <v>5</v>
      </c>
      <c r="IL4" s="483">
        <v>6</v>
      </c>
      <c r="IM4" s="483">
        <v>7</v>
      </c>
      <c r="IN4" s="483">
        <v>8</v>
      </c>
      <c r="IO4" s="483">
        <v>9</v>
      </c>
      <c r="IP4" s="483">
        <v>10</v>
      </c>
      <c r="IQ4" s="483">
        <v>11</v>
      </c>
      <c r="IR4" s="483">
        <v>12</v>
      </c>
      <c r="IS4" s="483">
        <v>13</v>
      </c>
      <c r="IT4" s="483">
        <v>14</v>
      </c>
      <c r="IU4" s="483">
        <v>15</v>
      </c>
      <c r="IV4" s="483">
        <v>16</v>
      </c>
      <c r="IW4" s="483">
        <v>17</v>
      </c>
      <c r="IX4" s="483">
        <v>18</v>
      </c>
      <c r="IY4" s="483">
        <v>19</v>
      </c>
      <c r="IZ4" s="483">
        <v>20</v>
      </c>
      <c r="JA4" s="483">
        <v>21</v>
      </c>
      <c r="JB4" s="483">
        <v>22</v>
      </c>
      <c r="JC4" s="483">
        <v>23</v>
      </c>
      <c r="JD4" s="483">
        <v>24</v>
      </c>
      <c r="JE4" s="483">
        <v>25</v>
      </c>
      <c r="JF4" s="483">
        <v>26</v>
      </c>
      <c r="JG4" s="483">
        <v>27</v>
      </c>
      <c r="JH4" s="483">
        <v>28</v>
      </c>
      <c r="JI4" s="483">
        <v>29</v>
      </c>
      <c r="JJ4" s="483">
        <v>30</v>
      </c>
      <c r="JK4" s="483">
        <v>31</v>
      </c>
      <c r="JL4" s="483">
        <v>32</v>
      </c>
      <c r="JM4" s="435" t="s">
        <v>761</v>
      </c>
      <c r="JO4" s="1294" t="s">
        <v>913</v>
      </c>
      <c r="JP4" s="1294"/>
      <c r="JQ4" s="1292" t="str">
        <f>IF(COUNTIF($AQ$4:$AQ$5,$L4),"","red")</f>
        <v/>
      </c>
      <c r="JR4" s="1293"/>
      <c r="JS4" s="213"/>
      <c r="JT4" s="213"/>
      <c r="JU4" s="213"/>
      <c r="JV4" s="213"/>
      <c r="JW4" s="213"/>
      <c r="JX4" s="213"/>
      <c r="JY4" s="213"/>
      <c r="JZ4" s="213"/>
      <c r="KA4" s="213"/>
    </row>
    <row r="5" spans="1:287" ht="15.75" customHeight="1">
      <c r="B5" s="72">
        <v>1</v>
      </c>
      <c r="C5" s="311"/>
      <c r="D5" s="311"/>
      <c r="E5" s="312"/>
      <c r="F5" s="93"/>
      <c r="G5" s="122">
        <v>1</v>
      </c>
      <c r="H5" s="311"/>
      <c r="I5" s="311"/>
      <c r="J5" s="312"/>
      <c r="K5" s="93"/>
      <c r="L5" s="126"/>
      <c r="M5" s="126"/>
      <c r="N5" s="126"/>
      <c r="O5" s="126"/>
      <c r="P5" s="126"/>
      <c r="Q5" s="126"/>
      <c r="R5" s="126"/>
      <c r="S5" s="126"/>
      <c r="T5" s="126"/>
      <c r="U5" s="126"/>
      <c r="V5" s="126"/>
      <c r="W5" s="126"/>
      <c r="X5" s="126"/>
      <c r="AA5" s="621">
        <v>1</v>
      </c>
      <c r="AB5" s="622" t="str">
        <f>留守番電話!L5&amp;""</f>
        <v>5</v>
      </c>
      <c r="AD5" s="627">
        <v>1</v>
      </c>
      <c r="AE5" s="627" t="str">
        <f>留守番電話!I5&amp;""</f>
        <v>5</v>
      </c>
      <c r="AK5" s="93"/>
      <c r="AL5" s="108"/>
      <c r="AM5" s="108"/>
      <c r="AN5" s="108"/>
      <c r="AO5" s="108"/>
      <c r="AP5" s="93"/>
      <c r="AQ5" s="149" t="s">
        <v>438</v>
      </c>
      <c r="AR5" s="126"/>
      <c r="AS5" s="126"/>
      <c r="AT5" s="126"/>
      <c r="AU5" s="126"/>
      <c r="AV5" s="126"/>
      <c r="AW5" s="126"/>
      <c r="AX5" s="126"/>
      <c r="AY5" s="126"/>
      <c r="AZ5" s="126"/>
      <c r="BA5" s="126"/>
      <c r="BB5" s="126"/>
      <c r="BC5" s="126"/>
      <c r="BK5" s="201" t="b">
        <f t="shared" ref="BK5:BK24" si="0">LEN($C5)&lt;&gt;LENB($C5)</f>
        <v>0</v>
      </c>
      <c r="BL5" s="196" t="b">
        <f>LENB($C5)&gt;BL$3</f>
        <v>0</v>
      </c>
      <c r="BM5" s="196" t="b">
        <f t="shared" ref="BM5:BM24" si="1">ISERROR(FIND(MID($C5,BM$4,1),"0123456789*#"))</f>
        <v>0</v>
      </c>
      <c r="BN5" s="196" t="b">
        <f t="shared" ref="BN5:CR20" si="2">ISERROR(FIND(MID($C5,BN$4,1),"0123456789*#"))</f>
        <v>0</v>
      </c>
      <c r="BO5" s="196" t="b">
        <f t="shared" si="2"/>
        <v>0</v>
      </c>
      <c r="BP5" s="197" t="b">
        <f t="shared" si="2"/>
        <v>0</v>
      </c>
      <c r="BQ5" s="197" t="b">
        <f t="shared" si="2"/>
        <v>0</v>
      </c>
      <c r="BR5" s="197" t="b">
        <f t="shared" si="2"/>
        <v>0</v>
      </c>
      <c r="BS5" s="197" t="b">
        <f t="shared" si="2"/>
        <v>0</v>
      </c>
      <c r="BT5" s="197" t="b">
        <f t="shared" si="2"/>
        <v>0</v>
      </c>
      <c r="BU5" s="197" t="b">
        <f t="shared" si="2"/>
        <v>0</v>
      </c>
      <c r="BV5" s="197" t="b">
        <f t="shared" si="2"/>
        <v>0</v>
      </c>
      <c r="BW5" s="197" t="b">
        <f t="shared" si="2"/>
        <v>0</v>
      </c>
      <c r="BX5" s="197" t="b">
        <f t="shared" si="2"/>
        <v>0</v>
      </c>
      <c r="BY5" s="197" t="b">
        <f t="shared" si="2"/>
        <v>0</v>
      </c>
      <c r="BZ5" s="197" t="b">
        <f t="shared" si="2"/>
        <v>0</v>
      </c>
      <c r="CA5" s="197" t="b">
        <f t="shared" si="2"/>
        <v>0</v>
      </c>
      <c r="CB5" s="197" t="b">
        <f t="shared" si="2"/>
        <v>0</v>
      </c>
      <c r="CC5" s="197" t="b">
        <f t="shared" si="2"/>
        <v>0</v>
      </c>
      <c r="CD5" s="197" t="b">
        <f t="shared" si="2"/>
        <v>0</v>
      </c>
      <c r="CE5" s="197" t="b">
        <f t="shared" si="2"/>
        <v>0</v>
      </c>
      <c r="CF5" s="197" t="b">
        <f t="shared" si="2"/>
        <v>0</v>
      </c>
      <c r="CG5" s="197" t="b">
        <f t="shared" si="2"/>
        <v>0</v>
      </c>
      <c r="CH5" s="197" t="b">
        <f t="shared" si="2"/>
        <v>0</v>
      </c>
      <c r="CI5" s="197" t="b">
        <f t="shared" si="2"/>
        <v>0</v>
      </c>
      <c r="CJ5" s="197" t="b">
        <f t="shared" si="2"/>
        <v>0</v>
      </c>
      <c r="CK5" s="197" t="b">
        <f t="shared" si="2"/>
        <v>0</v>
      </c>
      <c r="CL5" s="197" t="b">
        <f t="shared" si="2"/>
        <v>0</v>
      </c>
      <c r="CM5" s="197" t="b">
        <f t="shared" si="2"/>
        <v>0</v>
      </c>
      <c r="CN5" s="197" t="b">
        <f t="shared" si="2"/>
        <v>0</v>
      </c>
      <c r="CO5" s="197" t="b">
        <f t="shared" si="2"/>
        <v>0</v>
      </c>
      <c r="CP5" s="197" t="b">
        <f t="shared" si="2"/>
        <v>0</v>
      </c>
      <c r="CQ5" s="197" t="b">
        <f t="shared" si="2"/>
        <v>0</v>
      </c>
      <c r="CR5" s="197" t="b">
        <f>ISERROR(FIND(MID($C5,CR$4,1),"0123456789*#"))</f>
        <v>0</v>
      </c>
      <c r="CS5" s="485" t="str">
        <f t="shared" ref="CS5:CS24" si="3">IF(OR(BK5:CR5),"red","")</f>
        <v/>
      </c>
      <c r="CT5" s="201" t="b">
        <f t="shared" ref="CT5:CT24" si="4">LEN($D5)&lt;&gt;LENB($D5)</f>
        <v>0</v>
      </c>
      <c r="CU5" s="196" t="b">
        <f t="shared" ref="CU5:CU24" si="5">LENB($D5)&gt;CU$3</f>
        <v>0</v>
      </c>
      <c r="CV5" s="196" t="b">
        <f t="shared" ref="CV5:DE14" si="6">ISERROR(FIND(MID($D5,CV$4,1),"0123456789*#"))</f>
        <v>0</v>
      </c>
      <c r="CW5" s="196" t="b">
        <f t="shared" si="6"/>
        <v>0</v>
      </c>
      <c r="CX5" s="196" t="b">
        <f t="shared" si="6"/>
        <v>0</v>
      </c>
      <c r="CY5" s="197" t="b">
        <f t="shared" si="6"/>
        <v>0</v>
      </c>
      <c r="CZ5" s="197" t="b">
        <f t="shared" si="6"/>
        <v>0</v>
      </c>
      <c r="DA5" s="197" t="b">
        <f t="shared" si="6"/>
        <v>0</v>
      </c>
      <c r="DB5" s="197" t="b">
        <f t="shared" si="6"/>
        <v>0</v>
      </c>
      <c r="DC5" s="197" t="b">
        <f t="shared" si="6"/>
        <v>0</v>
      </c>
      <c r="DD5" s="197" t="b">
        <f t="shared" si="6"/>
        <v>0</v>
      </c>
      <c r="DE5" s="197" t="b">
        <f t="shared" si="6"/>
        <v>0</v>
      </c>
      <c r="DF5" s="197" t="b">
        <f t="shared" ref="DF5:DO14" si="7">ISERROR(FIND(MID($D5,DF$4,1),"0123456789*#"))</f>
        <v>0</v>
      </c>
      <c r="DG5" s="197" t="b">
        <f t="shared" si="7"/>
        <v>0</v>
      </c>
      <c r="DH5" s="197" t="b">
        <f t="shared" si="7"/>
        <v>0</v>
      </c>
      <c r="DI5" s="197" t="b">
        <f t="shared" si="7"/>
        <v>0</v>
      </c>
      <c r="DJ5" s="197" t="b">
        <f t="shared" si="7"/>
        <v>0</v>
      </c>
      <c r="DK5" s="197" t="b">
        <f t="shared" si="7"/>
        <v>0</v>
      </c>
      <c r="DL5" s="197" t="b">
        <f t="shared" si="7"/>
        <v>0</v>
      </c>
      <c r="DM5" s="197" t="b">
        <f t="shared" si="7"/>
        <v>0</v>
      </c>
      <c r="DN5" s="197" t="b">
        <f t="shared" si="7"/>
        <v>0</v>
      </c>
      <c r="DO5" s="197" t="b">
        <f t="shared" si="7"/>
        <v>0</v>
      </c>
      <c r="DP5" s="197" t="b">
        <f t="shared" ref="DP5:EA14" si="8">ISERROR(FIND(MID($D5,DP$4,1),"0123456789*#"))</f>
        <v>0</v>
      </c>
      <c r="DQ5" s="197" t="b">
        <f t="shared" si="8"/>
        <v>0</v>
      </c>
      <c r="DR5" s="197" t="b">
        <f t="shared" si="8"/>
        <v>0</v>
      </c>
      <c r="DS5" s="197" t="b">
        <f t="shared" si="8"/>
        <v>0</v>
      </c>
      <c r="DT5" s="197" t="b">
        <f t="shared" si="8"/>
        <v>0</v>
      </c>
      <c r="DU5" s="197" t="b">
        <f t="shared" si="8"/>
        <v>0</v>
      </c>
      <c r="DV5" s="197" t="b">
        <f t="shared" si="8"/>
        <v>0</v>
      </c>
      <c r="DW5" s="197" t="b">
        <f t="shared" si="8"/>
        <v>0</v>
      </c>
      <c r="DX5" s="197" t="b">
        <f t="shared" si="8"/>
        <v>0</v>
      </c>
      <c r="DY5" s="197" t="b">
        <f t="shared" si="8"/>
        <v>0</v>
      </c>
      <c r="DZ5" s="197" t="b">
        <f t="shared" si="8"/>
        <v>0</v>
      </c>
      <c r="EA5" s="197" t="b">
        <f t="shared" si="8"/>
        <v>0</v>
      </c>
      <c r="EB5" s="485" t="str">
        <f t="shared" ref="EB5:EB24" si="9">IF(OR(CT5:EA5),"red","")</f>
        <v/>
      </c>
      <c r="EC5" s="201" t="b">
        <f t="shared" ref="EC5:EC24" si="10">LEN($E5)&lt;&gt;LENB($E5)</f>
        <v>0</v>
      </c>
      <c r="ED5" s="196" t="b">
        <f t="shared" ref="ED5:ED24" si="11">LENB($E5)&gt;ED$3</f>
        <v>0</v>
      </c>
      <c r="EE5" s="196" t="b">
        <f t="shared" ref="EE5:EN14" si="12">ISERROR(FIND(MID($E5,EE$4,1),"0123456789*#"))</f>
        <v>0</v>
      </c>
      <c r="EF5" s="196" t="b">
        <f t="shared" si="12"/>
        <v>0</v>
      </c>
      <c r="EG5" s="196" t="b">
        <f t="shared" si="12"/>
        <v>0</v>
      </c>
      <c r="EH5" s="197" t="b">
        <f t="shared" si="12"/>
        <v>0</v>
      </c>
      <c r="EI5" s="197" t="b">
        <f t="shared" si="12"/>
        <v>0</v>
      </c>
      <c r="EJ5" s="197" t="b">
        <f t="shared" si="12"/>
        <v>0</v>
      </c>
      <c r="EK5" s="197" t="b">
        <f t="shared" si="12"/>
        <v>0</v>
      </c>
      <c r="EL5" s="197" t="b">
        <f t="shared" si="12"/>
        <v>0</v>
      </c>
      <c r="EM5" s="197" t="b">
        <f t="shared" si="12"/>
        <v>0</v>
      </c>
      <c r="EN5" s="197" t="b">
        <f t="shared" si="12"/>
        <v>0</v>
      </c>
      <c r="EO5" s="197" t="b">
        <f t="shared" ref="EO5:EX14" si="13">ISERROR(FIND(MID($E5,EO$4,1),"0123456789*#"))</f>
        <v>0</v>
      </c>
      <c r="EP5" s="197" t="b">
        <f t="shared" si="13"/>
        <v>0</v>
      </c>
      <c r="EQ5" s="197" t="b">
        <f t="shared" si="13"/>
        <v>0</v>
      </c>
      <c r="ER5" s="197" t="b">
        <f t="shared" si="13"/>
        <v>0</v>
      </c>
      <c r="ES5" s="197" t="b">
        <f t="shared" si="13"/>
        <v>0</v>
      </c>
      <c r="ET5" s="197" t="b">
        <f t="shared" si="13"/>
        <v>0</v>
      </c>
      <c r="EU5" s="197" t="b">
        <f t="shared" si="13"/>
        <v>0</v>
      </c>
      <c r="EV5" s="197" t="b">
        <f t="shared" si="13"/>
        <v>0</v>
      </c>
      <c r="EW5" s="197" t="b">
        <f t="shared" si="13"/>
        <v>0</v>
      </c>
      <c r="EX5" s="197" t="b">
        <f t="shared" si="13"/>
        <v>0</v>
      </c>
      <c r="EY5" s="197" t="b">
        <f t="shared" ref="EY5:FJ14" si="14">ISERROR(FIND(MID($E5,EY$4,1),"0123456789*#"))</f>
        <v>0</v>
      </c>
      <c r="EZ5" s="197" t="b">
        <f t="shared" si="14"/>
        <v>0</v>
      </c>
      <c r="FA5" s="197" t="b">
        <f t="shared" si="14"/>
        <v>0</v>
      </c>
      <c r="FB5" s="197" t="b">
        <f t="shared" si="14"/>
        <v>0</v>
      </c>
      <c r="FC5" s="197" t="b">
        <f t="shared" si="14"/>
        <v>0</v>
      </c>
      <c r="FD5" s="197" t="b">
        <f t="shared" si="14"/>
        <v>0</v>
      </c>
      <c r="FE5" s="197" t="b">
        <f t="shared" si="14"/>
        <v>0</v>
      </c>
      <c r="FF5" s="197" t="b">
        <f t="shared" si="14"/>
        <v>0</v>
      </c>
      <c r="FG5" s="197" t="b">
        <f t="shared" si="14"/>
        <v>0</v>
      </c>
      <c r="FH5" s="197" t="b">
        <f t="shared" si="14"/>
        <v>0</v>
      </c>
      <c r="FI5" s="197" t="b">
        <f t="shared" si="14"/>
        <v>0</v>
      </c>
      <c r="FJ5" s="197" t="b">
        <f t="shared" si="14"/>
        <v>0</v>
      </c>
      <c r="FK5" s="485" t="str">
        <f t="shared" ref="FK5:FK24" si="15">IF(OR(EC5:FJ5),"red","")</f>
        <v/>
      </c>
      <c r="FM5" s="201" t="b">
        <f t="shared" ref="FM5:FM44" si="16">LEN($H5)&lt;&gt;LENB($H5)</f>
        <v>0</v>
      </c>
      <c r="FN5" s="196" t="b">
        <f>LENB($H5)&gt;FN$3</f>
        <v>0</v>
      </c>
      <c r="FO5" s="196" t="b">
        <f t="shared" ref="FO5:FW5" si="17">ISERROR(FIND(MID($H5,FO$4,1),"0123456789*#"))</f>
        <v>0</v>
      </c>
      <c r="FP5" s="196" t="b">
        <f t="shared" si="17"/>
        <v>0</v>
      </c>
      <c r="FQ5" s="196" t="b">
        <f t="shared" si="17"/>
        <v>0</v>
      </c>
      <c r="FR5" s="197" t="b">
        <f t="shared" si="17"/>
        <v>0</v>
      </c>
      <c r="FS5" s="197" t="b">
        <f t="shared" si="17"/>
        <v>0</v>
      </c>
      <c r="FT5" s="197" t="b">
        <f t="shared" si="17"/>
        <v>0</v>
      </c>
      <c r="FU5" s="197" t="b">
        <f t="shared" si="17"/>
        <v>0</v>
      </c>
      <c r="FV5" s="197" t="b">
        <f t="shared" si="17"/>
        <v>0</v>
      </c>
      <c r="FW5" s="197" t="b">
        <f t="shared" si="17"/>
        <v>0</v>
      </c>
      <c r="FX5" s="197" t="b">
        <f t="shared" ref="FX5:GM20" si="18">ISERROR(FIND(MID($H5,FX$4,1),"0123456789*#"))</f>
        <v>0</v>
      </c>
      <c r="FY5" s="197" t="b">
        <f t="shared" si="18"/>
        <v>0</v>
      </c>
      <c r="FZ5" s="197" t="b">
        <f t="shared" si="18"/>
        <v>0</v>
      </c>
      <c r="GA5" s="197" t="b">
        <f t="shared" si="18"/>
        <v>0</v>
      </c>
      <c r="GB5" s="197" t="b">
        <f t="shared" si="18"/>
        <v>0</v>
      </c>
      <c r="GC5" s="197" t="b">
        <f>ISERROR(FIND(MID($H5,GC$4,1),"0123456789*#"))</f>
        <v>0</v>
      </c>
      <c r="GD5" s="197" t="b">
        <f t="shared" si="18"/>
        <v>0</v>
      </c>
      <c r="GE5" s="197" t="b">
        <f t="shared" si="18"/>
        <v>0</v>
      </c>
      <c r="GF5" s="197" t="b">
        <f t="shared" si="18"/>
        <v>0</v>
      </c>
      <c r="GG5" s="197" t="b">
        <f t="shared" si="18"/>
        <v>0</v>
      </c>
      <c r="GH5" s="197" t="b">
        <f t="shared" si="18"/>
        <v>0</v>
      </c>
      <c r="GI5" s="197" t="b">
        <f t="shared" si="18"/>
        <v>0</v>
      </c>
      <c r="GJ5" s="197" t="b">
        <f t="shared" si="18"/>
        <v>0</v>
      </c>
      <c r="GK5" s="197" t="b">
        <f t="shared" si="18"/>
        <v>0</v>
      </c>
      <c r="GL5" s="197" t="b">
        <f t="shared" si="18"/>
        <v>0</v>
      </c>
      <c r="GM5" s="197" t="b">
        <f t="shared" si="18"/>
        <v>0</v>
      </c>
      <c r="GN5" s="197" t="b">
        <f t="shared" ref="GN5:GT20" si="19">ISERROR(FIND(MID($H5,GN$4,1),"0123456789*#"))</f>
        <v>0</v>
      </c>
      <c r="GO5" s="197" t="b">
        <f t="shared" si="19"/>
        <v>0</v>
      </c>
      <c r="GP5" s="197" t="b">
        <f t="shared" si="19"/>
        <v>0</v>
      </c>
      <c r="GQ5" s="197" t="b">
        <f t="shared" si="19"/>
        <v>0</v>
      </c>
      <c r="GR5" s="197" t="b">
        <f>ISERROR(FIND(MID($H5,GR$4,1),"0123456789*#"))</f>
        <v>0</v>
      </c>
      <c r="GS5" s="197" t="b">
        <f>ISERROR(FIND(MID($H5,GS$4,1),"0123456789*#"))</f>
        <v>0</v>
      </c>
      <c r="GT5" s="197" t="b">
        <f>ISERROR(FIND(MID($H5,GT$4,1),"0123456789*#"))</f>
        <v>0</v>
      </c>
      <c r="GU5" s="485" t="str">
        <f>IF(OR(FM5:GT5),"red","")</f>
        <v/>
      </c>
      <c r="GV5" s="201" t="b">
        <f t="shared" ref="GV5:GV44" si="20">LEN($I5)&lt;&gt;LENB($I5)</f>
        <v>0</v>
      </c>
      <c r="GW5" s="196" t="b">
        <f>LENB($I5)&gt;GW$3</f>
        <v>0</v>
      </c>
      <c r="GX5" s="196" t="b">
        <f t="shared" ref="GX5:GX44" si="21">ISERROR(FIND(MID($I5,GX$4,1),"0123456789*#"))</f>
        <v>0</v>
      </c>
      <c r="GY5" s="196" t="b">
        <f t="shared" ref="GY5:HB20" si="22">ISERROR(FIND(MID($I5,GY$4,1),"0123456789*#"))</f>
        <v>0</v>
      </c>
      <c r="GZ5" s="196" t="b">
        <f t="shared" si="22"/>
        <v>0</v>
      </c>
      <c r="HA5" s="197" t="b">
        <f>ISERROR(FIND(MID($I5,HA$4,1),"0123456789*#"))</f>
        <v>0</v>
      </c>
      <c r="HB5" s="197" t="b">
        <f>ISERROR(FIND(MID($I5,HB$4,1),"0123456789*#"))</f>
        <v>0</v>
      </c>
      <c r="HC5" s="197" t="b">
        <f t="shared" ref="HC5:HR20" si="23">ISERROR(FIND(MID($I5,HC$4,1),"0123456789*#"))</f>
        <v>0</v>
      </c>
      <c r="HD5" s="197" t="b">
        <f t="shared" si="23"/>
        <v>0</v>
      </c>
      <c r="HE5" s="197" t="b">
        <f t="shared" si="23"/>
        <v>0</v>
      </c>
      <c r="HF5" s="197" t="b">
        <f t="shared" si="23"/>
        <v>0</v>
      </c>
      <c r="HG5" s="197" t="b">
        <f t="shared" si="23"/>
        <v>0</v>
      </c>
      <c r="HH5" s="197" t="b">
        <f t="shared" si="23"/>
        <v>0</v>
      </c>
      <c r="HI5" s="197" t="b">
        <f t="shared" si="23"/>
        <v>0</v>
      </c>
      <c r="HJ5" s="197" t="b">
        <f t="shared" si="23"/>
        <v>0</v>
      </c>
      <c r="HK5" s="197" t="b">
        <f t="shared" si="23"/>
        <v>0</v>
      </c>
      <c r="HL5" s="197" t="b">
        <f t="shared" si="23"/>
        <v>0</v>
      </c>
      <c r="HM5" s="197" t="b">
        <f t="shared" si="23"/>
        <v>0</v>
      </c>
      <c r="HN5" s="197" t="b">
        <f t="shared" si="23"/>
        <v>0</v>
      </c>
      <c r="HO5" s="197" t="b">
        <f t="shared" si="23"/>
        <v>0</v>
      </c>
      <c r="HP5" s="197" t="b">
        <f t="shared" si="23"/>
        <v>0</v>
      </c>
      <c r="HQ5" s="197" t="b">
        <f t="shared" si="23"/>
        <v>0</v>
      </c>
      <c r="HR5" s="197" t="b">
        <f t="shared" si="23"/>
        <v>0</v>
      </c>
      <c r="HS5" s="197" t="b">
        <f t="shared" ref="HS5:IC20" si="24">ISERROR(FIND(MID($I5,HS$4,1),"0123456789*#"))</f>
        <v>0</v>
      </c>
      <c r="HT5" s="197" t="b">
        <f t="shared" si="24"/>
        <v>0</v>
      </c>
      <c r="HU5" s="197" t="b">
        <f t="shared" si="24"/>
        <v>0</v>
      </c>
      <c r="HV5" s="197" t="b">
        <f t="shared" si="24"/>
        <v>0</v>
      </c>
      <c r="HW5" s="197" t="b">
        <f t="shared" si="24"/>
        <v>0</v>
      </c>
      <c r="HX5" s="197" t="b">
        <f t="shared" si="24"/>
        <v>0</v>
      </c>
      <c r="HY5" s="197" t="b">
        <f t="shared" si="24"/>
        <v>0</v>
      </c>
      <c r="HZ5" s="197" t="b">
        <f t="shared" si="24"/>
        <v>0</v>
      </c>
      <c r="IA5" s="197" t="b">
        <f t="shared" si="24"/>
        <v>0</v>
      </c>
      <c r="IB5" s="197" t="b">
        <f t="shared" si="24"/>
        <v>0</v>
      </c>
      <c r="IC5" s="197" t="b">
        <f>ISERROR(FIND(MID($I5,IC$4,1),"0123456789*#"))</f>
        <v>0</v>
      </c>
      <c r="ID5" s="485" t="str">
        <f t="shared" ref="ID5:ID24" si="25">IF(OR(GV5:IC5),"red","")</f>
        <v/>
      </c>
      <c r="IE5" s="201" t="b">
        <f t="shared" ref="IE5:IE44" si="26">LEN($J5)&lt;&gt;LENB($J5)</f>
        <v>0</v>
      </c>
      <c r="IF5" s="196" t="b">
        <f>LENB($J5)&gt;IF$3</f>
        <v>0</v>
      </c>
      <c r="IG5" s="196" t="b">
        <f>ISERROR(FIND(MID($J5,IG$4,1),"0123456789*#"))</f>
        <v>0</v>
      </c>
      <c r="IH5" s="196" t="b">
        <f t="shared" ref="IH5:IK20" si="27">ISERROR(FIND(MID($J5,IH$4,1),"0123456789*#"))</f>
        <v>0</v>
      </c>
      <c r="II5" s="196" t="b">
        <f t="shared" si="27"/>
        <v>0</v>
      </c>
      <c r="IJ5" s="197" t="b">
        <f>ISERROR(FIND(MID($J5,IJ$4,1),"0123456789*#"))</f>
        <v>0</v>
      </c>
      <c r="IK5" s="197" t="b">
        <f>ISERROR(FIND(MID($J5,IK$4,1),"0123456789*#"))</f>
        <v>0</v>
      </c>
      <c r="IL5" s="197" t="b">
        <f t="shared" ref="IL5:IQ20" si="28">ISERROR(FIND(MID($J5,IL$4,1),"0123456789*#"))</f>
        <v>0</v>
      </c>
      <c r="IM5" s="197" t="b">
        <f t="shared" si="28"/>
        <v>0</v>
      </c>
      <c r="IN5" s="197" t="b">
        <f t="shared" si="28"/>
        <v>0</v>
      </c>
      <c r="IO5" s="197" t="b">
        <f t="shared" si="28"/>
        <v>0</v>
      </c>
      <c r="IP5" s="197" t="b">
        <f t="shared" si="28"/>
        <v>0</v>
      </c>
      <c r="IQ5" s="197" t="b">
        <f>ISERROR(FIND(MID($J5,IQ$4,1),"0123456789*#"))</f>
        <v>0</v>
      </c>
      <c r="IR5" s="197" t="b">
        <f t="shared" ref="IR5:JA20" si="29">ISERROR(FIND(MID($J5,IR$4,1),"0123456789*#"))</f>
        <v>0</v>
      </c>
      <c r="IS5" s="197" t="b">
        <f t="shared" si="29"/>
        <v>0</v>
      </c>
      <c r="IT5" s="197" t="b">
        <f t="shared" si="29"/>
        <v>0</v>
      </c>
      <c r="IU5" s="197" t="b">
        <f t="shared" si="29"/>
        <v>0</v>
      </c>
      <c r="IV5" s="197" t="b">
        <f t="shared" si="29"/>
        <v>0</v>
      </c>
      <c r="IW5" s="197" t="b">
        <f t="shared" si="29"/>
        <v>0</v>
      </c>
      <c r="IX5" s="197" t="b">
        <f t="shared" si="29"/>
        <v>0</v>
      </c>
      <c r="IY5" s="197" t="b">
        <f t="shared" si="29"/>
        <v>0</v>
      </c>
      <c r="IZ5" s="197" t="b">
        <f t="shared" si="29"/>
        <v>0</v>
      </c>
      <c r="JA5" s="197" t="b">
        <f>ISERROR(FIND(MID($J5,JA$4,1),"0123456789*#"))</f>
        <v>0</v>
      </c>
      <c r="JB5" s="197" t="b">
        <f t="shared" ref="JB5:JL20" si="30">ISERROR(FIND(MID($J5,JB$4,1),"0123456789*#"))</f>
        <v>0</v>
      </c>
      <c r="JC5" s="197" t="b">
        <f t="shared" si="30"/>
        <v>0</v>
      </c>
      <c r="JD5" s="197" t="b">
        <f t="shared" si="30"/>
        <v>0</v>
      </c>
      <c r="JE5" s="197" t="b">
        <f t="shared" si="30"/>
        <v>0</v>
      </c>
      <c r="JF5" s="197" t="b">
        <f t="shared" si="30"/>
        <v>0</v>
      </c>
      <c r="JG5" s="197" t="b">
        <f t="shared" si="30"/>
        <v>0</v>
      </c>
      <c r="JH5" s="197" t="b">
        <f t="shared" si="30"/>
        <v>0</v>
      </c>
      <c r="JI5" s="197" t="b">
        <f t="shared" si="30"/>
        <v>0</v>
      </c>
      <c r="JJ5" s="197" t="b">
        <f t="shared" si="30"/>
        <v>0</v>
      </c>
      <c r="JK5" s="197" t="b">
        <f t="shared" si="30"/>
        <v>0</v>
      </c>
      <c r="JL5" s="197" t="b">
        <f t="shared" si="30"/>
        <v>0</v>
      </c>
      <c r="JM5" s="485" t="str">
        <f t="shared" ref="JM5:JM24" si="31">IF(OR(IE5:JL5),"red","")</f>
        <v/>
      </c>
      <c r="JO5" s="1295"/>
      <c r="JP5" s="1295"/>
      <c r="JQ5" s="211"/>
      <c r="JR5" s="211"/>
      <c r="JS5" s="448"/>
      <c r="JT5" s="448"/>
      <c r="JU5" s="448"/>
      <c r="JV5" s="448"/>
      <c r="JW5" s="448"/>
      <c r="JX5" s="448"/>
      <c r="JY5" s="448"/>
      <c r="JZ5" s="448"/>
      <c r="KA5" s="448"/>
    </row>
    <row r="6" spans="1:287" ht="15.75" customHeight="1" thickBot="1">
      <c r="B6" s="74">
        <v>2</v>
      </c>
      <c r="C6" s="313"/>
      <c r="D6" s="314"/>
      <c r="E6" s="315"/>
      <c r="G6" s="102">
        <v>2</v>
      </c>
      <c r="H6" s="313"/>
      <c r="I6" s="314"/>
      <c r="J6" s="315"/>
      <c r="L6" s="92"/>
      <c r="M6" s="59"/>
      <c r="N6" s="59"/>
      <c r="O6" s="59"/>
      <c r="P6" s="59"/>
      <c r="Q6" s="59"/>
      <c r="R6" s="59"/>
      <c r="S6" s="59"/>
      <c r="T6" s="59"/>
      <c r="U6" s="59"/>
      <c r="V6" s="59"/>
      <c r="W6" s="59"/>
      <c r="X6" s="59"/>
      <c r="AA6" s="623">
        <v>2</v>
      </c>
      <c r="AB6" s="624" t="str">
        <f>留守番電話!L6&amp;""</f>
        <v>5</v>
      </c>
      <c r="AD6" s="628">
        <v>2</v>
      </c>
      <c r="AE6" s="628" t="str">
        <f>留守番電話!I6&amp;""</f>
        <v>5</v>
      </c>
      <c r="AL6" s="108"/>
      <c r="AM6" s="108"/>
      <c r="AN6" s="108"/>
      <c r="AO6" s="108"/>
      <c r="AQ6" s="92"/>
      <c r="AR6" s="59"/>
      <c r="AS6" s="59"/>
      <c r="AT6" s="59"/>
      <c r="AU6" s="59"/>
      <c r="AV6" s="59"/>
      <c r="AW6" s="59"/>
      <c r="AX6" s="59"/>
      <c r="AY6" s="59"/>
      <c r="AZ6" s="59"/>
      <c r="BA6" s="59"/>
      <c r="BB6" s="59"/>
      <c r="BC6" s="59"/>
      <c r="BK6" s="202" t="b">
        <f t="shared" si="0"/>
        <v>0</v>
      </c>
      <c r="BL6" s="198" t="b">
        <f t="shared" ref="BL6:BL24" si="32">LENB($C6)&gt;BL$3</f>
        <v>0</v>
      </c>
      <c r="BM6" s="198" t="b">
        <f t="shared" si="1"/>
        <v>0</v>
      </c>
      <c r="BN6" s="198" t="b">
        <f t="shared" si="2"/>
        <v>0</v>
      </c>
      <c r="BO6" s="198" t="b">
        <f t="shared" si="2"/>
        <v>0</v>
      </c>
      <c r="BP6" s="199" t="b">
        <f t="shared" si="2"/>
        <v>0</v>
      </c>
      <c r="BQ6" s="199" t="b">
        <f t="shared" si="2"/>
        <v>0</v>
      </c>
      <c r="BR6" s="199" t="b">
        <f t="shared" si="2"/>
        <v>0</v>
      </c>
      <c r="BS6" s="199" t="b">
        <f t="shared" si="2"/>
        <v>0</v>
      </c>
      <c r="BT6" s="199" t="b">
        <f t="shared" si="2"/>
        <v>0</v>
      </c>
      <c r="BU6" s="199" t="b">
        <f t="shared" si="2"/>
        <v>0</v>
      </c>
      <c r="BV6" s="199" t="b">
        <f t="shared" si="2"/>
        <v>0</v>
      </c>
      <c r="BW6" s="199" t="b">
        <f t="shared" si="2"/>
        <v>0</v>
      </c>
      <c r="BX6" s="199" t="b">
        <f t="shared" si="2"/>
        <v>0</v>
      </c>
      <c r="BY6" s="199" t="b">
        <f t="shared" si="2"/>
        <v>0</v>
      </c>
      <c r="BZ6" s="199" t="b">
        <f t="shared" si="2"/>
        <v>0</v>
      </c>
      <c r="CA6" s="199" t="b">
        <f t="shared" si="2"/>
        <v>0</v>
      </c>
      <c r="CB6" s="199" t="b">
        <f t="shared" si="2"/>
        <v>0</v>
      </c>
      <c r="CC6" s="199" t="b">
        <f t="shared" si="2"/>
        <v>0</v>
      </c>
      <c r="CD6" s="199" t="b">
        <f t="shared" si="2"/>
        <v>0</v>
      </c>
      <c r="CE6" s="199" t="b">
        <f t="shared" si="2"/>
        <v>0</v>
      </c>
      <c r="CF6" s="199" t="b">
        <f t="shared" si="2"/>
        <v>0</v>
      </c>
      <c r="CG6" s="199" t="b">
        <f t="shared" si="2"/>
        <v>0</v>
      </c>
      <c r="CH6" s="199" t="b">
        <f t="shared" si="2"/>
        <v>0</v>
      </c>
      <c r="CI6" s="199" t="b">
        <f t="shared" si="2"/>
        <v>0</v>
      </c>
      <c r="CJ6" s="199" t="b">
        <f t="shared" si="2"/>
        <v>0</v>
      </c>
      <c r="CK6" s="199" t="b">
        <f t="shared" si="2"/>
        <v>0</v>
      </c>
      <c r="CL6" s="199" t="b">
        <f t="shared" si="2"/>
        <v>0</v>
      </c>
      <c r="CM6" s="199" t="b">
        <f t="shared" si="2"/>
        <v>0</v>
      </c>
      <c r="CN6" s="199" t="b">
        <f t="shared" si="2"/>
        <v>0</v>
      </c>
      <c r="CO6" s="199" t="b">
        <f t="shared" si="2"/>
        <v>0</v>
      </c>
      <c r="CP6" s="199" t="b">
        <f t="shared" si="2"/>
        <v>0</v>
      </c>
      <c r="CQ6" s="199" t="b">
        <f t="shared" si="2"/>
        <v>0</v>
      </c>
      <c r="CR6" s="199" t="b">
        <f t="shared" si="2"/>
        <v>0</v>
      </c>
      <c r="CS6" s="485" t="str">
        <f t="shared" si="3"/>
        <v/>
      </c>
      <c r="CT6" s="202" t="b">
        <f t="shared" si="4"/>
        <v>0</v>
      </c>
      <c r="CU6" s="198" t="b">
        <f t="shared" si="5"/>
        <v>0</v>
      </c>
      <c r="CV6" s="198" t="b">
        <f t="shared" si="6"/>
        <v>0</v>
      </c>
      <c r="CW6" s="198" t="b">
        <f t="shared" si="6"/>
        <v>0</v>
      </c>
      <c r="CX6" s="198" t="b">
        <f t="shared" si="6"/>
        <v>0</v>
      </c>
      <c r="CY6" s="199" t="b">
        <f t="shared" si="6"/>
        <v>0</v>
      </c>
      <c r="CZ6" s="199" t="b">
        <f t="shared" si="6"/>
        <v>0</v>
      </c>
      <c r="DA6" s="199" t="b">
        <f t="shared" si="6"/>
        <v>0</v>
      </c>
      <c r="DB6" s="199" t="b">
        <f t="shared" si="6"/>
        <v>0</v>
      </c>
      <c r="DC6" s="199" t="b">
        <f t="shared" si="6"/>
        <v>0</v>
      </c>
      <c r="DD6" s="199" t="b">
        <f t="shared" si="6"/>
        <v>0</v>
      </c>
      <c r="DE6" s="199" t="b">
        <f t="shared" si="6"/>
        <v>0</v>
      </c>
      <c r="DF6" s="199" t="b">
        <f t="shared" si="7"/>
        <v>0</v>
      </c>
      <c r="DG6" s="199" t="b">
        <f t="shared" si="7"/>
        <v>0</v>
      </c>
      <c r="DH6" s="199" t="b">
        <f t="shared" si="7"/>
        <v>0</v>
      </c>
      <c r="DI6" s="199" t="b">
        <f t="shared" si="7"/>
        <v>0</v>
      </c>
      <c r="DJ6" s="199" t="b">
        <f t="shared" si="7"/>
        <v>0</v>
      </c>
      <c r="DK6" s="199" t="b">
        <f t="shared" si="7"/>
        <v>0</v>
      </c>
      <c r="DL6" s="199" t="b">
        <f t="shared" si="7"/>
        <v>0</v>
      </c>
      <c r="DM6" s="199" t="b">
        <f t="shared" si="7"/>
        <v>0</v>
      </c>
      <c r="DN6" s="199" t="b">
        <f t="shared" si="7"/>
        <v>0</v>
      </c>
      <c r="DO6" s="199" t="b">
        <f t="shared" si="7"/>
        <v>0</v>
      </c>
      <c r="DP6" s="199" t="b">
        <f t="shared" si="8"/>
        <v>0</v>
      </c>
      <c r="DQ6" s="199" t="b">
        <f t="shared" si="8"/>
        <v>0</v>
      </c>
      <c r="DR6" s="199" t="b">
        <f t="shared" si="8"/>
        <v>0</v>
      </c>
      <c r="DS6" s="199" t="b">
        <f t="shared" si="8"/>
        <v>0</v>
      </c>
      <c r="DT6" s="199" t="b">
        <f t="shared" si="8"/>
        <v>0</v>
      </c>
      <c r="DU6" s="199" t="b">
        <f t="shared" si="8"/>
        <v>0</v>
      </c>
      <c r="DV6" s="199" t="b">
        <f t="shared" si="8"/>
        <v>0</v>
      </c>
      <c r="DW6" s="199" t="b">
        <f t="shared" si="8"/>
        <v>0</v>
      </c>
      <c r="DX6" s="199" t="b">
        <f t="shared" si="8"/>
        <v>0</v>
      </c>
      <c r="DY6" s="199" t="b">
        <f t="shared" si="8"/>
        <v>0</v>
      </c>
      <c r="DZ6" s="199" t="b">
        <f t="shared" si="8"/>
        <v>0</v>
      </c>
      <c r="EA6" s="199" t="b">
        <f t="shared" si="8"/>
        <v>0</v>
      </c>
      <c r="EB6" s="485" t="str">
        <f t="shared" si="9"/>
        <v/>
      </c>
      <c r="EC6" s="202" t="b">
        <f t="shared" si="10"/>
        <v>0</v>
      </c>
      <c r="ED6" s="198" t="b">
        <f t="shared" si="11"/>
        <v>0</v>
      </c>
      <c r="EE6" s="198" t="b">
        <f t="shared" si="12"/>
        <v>0</v>
      </c>
      <c r="EF6" s="198" t="b">
        <f t="shared" si="12"/>
        <v>0</v>
      </c>
      <c r="EG6" s="198" t="b">
        <f t="shared" si="12"/>
        <v>0</v>
      </c>
      <c r="EH6" s="199" t="b">
        <f t="shared" si="12"/>
        <v>0</v>
      </c>
      <c r="EI6" s="199" t="b">
        <f t="shared" si="12"/>
        <v>0</v>
      </c>
      <c r="EJ6" s="199" t="b">
        <f t="shared" si="12"/>
        <v>0</v>
      </c>
      <c r="EK6" s="199" t="b">
        <f t="shared" si="12"/>
        <v>0</v>
      </c>
      <c r="EL6" s="199" t="b">
        <f t="shared" si="12"/>
        <v>0</v>
      </c>
      <c r="EM6" s="199" t="b">
        <f t="shared" si="12"/>
        <v>0</v>
      </c>
      <c r="EN6" s="199" t="b">
        <f t="shared" si="12"/>
        <v>0</v>
      </c>
      <c r="EO6" s="199" t="b">
        <f t="shared" si="13"/>
        <v>0</v>
      </c>
      <c r="EP6" s="199" t="b">
        <f t="shared" si="13"/>
        <v>0</v>
      </c>
      <c r="EQ6" s="199" t="b">
        <f t="shared" si="13"/>
        <v>0</v>
      </c>
      <c r="ER6" s="199" t="b">
        <f t="shared" si="13"/>
        <v>0</v>
      </c>
      <c r="ES6" s="199" t="b">
        <f t="shared" si="13"/>
        <v>0</v>
      </c>
      <c r="ET6" s="199" t="b">
        <f t="shared" si="13"/>
        <v>0</v>
      </c>
      <c r="EU6" s="199" t="b">
        <f t="shared" si="13"/>
        <v>0</v>
      </c>
      <c r="EV6" s="199" t="b">
        <f t="shared" si="13"/>
        <v>0</v>
      </c>
      <c r="EW6" s="199" t="b">
        <f t="shared" si="13"/>
        <v>0</v>
      </c>
      <c r="EX6" s="199" t="b">
        <f t="shared" si="13"/>
        <v>0</v>
      </c>
      <c r="EY6" s="199" t="b">
        <f t="shared" si="14"/>
        <v>0</v>
      </c>
      <c r="EZ6" s="199" t="b">
        <f t="shared" si="14"/>
        <v>0</v>
      </c>
      <c r="FA6" s="199" t="b">
        <f t="shared" si="14"/>
        <v>0</v>
      </c>
      <c r="FB6" s="199" t="b">
        <f t="shared" si="14"/>
        <v>0</v>
      </c>
      <c r="FC6" s="199" t="b">
        <f t="shared" si="14"/>
        <v>0</v>
      </c>
      <c r="FD6" s="199" t="b">
        <f t="shared" si="14"/>
        <v>0</v>
      </c>
      <c r="FE6" s="199" t="b">
        <f t="shared" si="14"/>
        <v>0</v>
      </c>
      <c r="FF6" s="199" t="b">
        <f t="shared" si="14"/>
        <v>0</v>
      </c>
      <c r="FG6" s="199" t="b">
        <f t="shared" si="14"/>
        <v>0</v>
      </c>
      <c r="FH6" s="199" t="b">
        <f t="shared" si="14"/>
        <v>0</v>
      </c>
      <c r="FI6" s="199" t="b">
        <f t="shared" si="14"/>
        <v>0</v>
      </c>
      <c r="FJ6" s="199" t="b">
        <f t="shared" si="14"/>
        <v>0</v>
      </c>
      <c r="FK6" s="485" t="str">
        <f t="shared" si="15"/>
        <v/>
      </c>
      <c r="FM6" s="202" t="b">
        <f t="shared" si="16"/>
        <v>0</v>
      </c>
      <c r="FN6" s="198" t="b">
        <f>LENB($H6)&gt;FN$3</f>
        <v>0</v>
      </c>
      <c r="FO6" s="198" t="b">
        <f t="shared" ref="FO6:FV6" si="33">ISERROR(FIND(MID($H6,FO$4,1),"0123456789*#"))</f>
        <v>0</v>
      </c>
      <c r="FP6" s="198" t="b">
        <f t="shared" si="33"/>
        <v>0</v>
      </c>
      <c r="FQ6" s="198" t="b">
        <f t="shared" si="33"/>
        <v>0</v>
      </c>
      <c r="FR6" s="199" t="b">
        <f t="shared" si="33"/>
        <v>0</v>
      </c>
      <c r="FS6" s="199" t="b">
        <f t="shared" si="33"/>
        <v>0</v>
      </c>
      <c r="FT6" s="199" t="b">
        <f t="shared" si="33"/>
        <v>0</v>
      </c>
      <c r="FU6" s="199" t="b">
        <f t="shared" si="33"/>
        <v>0</v>
      </c>
      <c r="FV6" s="199" t="b">
        <f t="shared" si="33"/>
        <v>0</v>
      </c>
      <c r="FW6" s="199" t="b">
        <f t="shared" ref="FW6:FW21" si="34">ISERROR(FIND(MID($H6,FW$4,1),"0123456789*#"))</f>
        <v>0</v>
      </c>
      <c r="FX6" s="199" t="b">
        <f t="shared" si="18"/>
        <v>0</v>
      </c>
      <c r="FY6" s="199" t="b">
        <f t="shared" si="18"/>
        <v>0</v>
      </c>
      <c r="FZ6" s="199" t="b">
        <f t="shared" si="18"/>
        <v>0</v>
      </c>
      <c r="GA6" s="199" t="b">
        <f t="shared" si="18"/>
        <v>0</v>
      </c>
      <c r="GB6" s="199" t="b">
        <f t="shared" si="18"/>
        <v>0</v>
      </c>
      <c r="GC6" s="199" t="b">
        <f t="shared" si="18"/>
        <v>0</v>
      </c>
      <c r="GD6" s="199" t="b">
        <f t="shared" si="18"/>
        <v>0</v>
      </c>
      <c r="GE6" s="199" t="b">
        <f t="shared" si="18"/>
        <v>0</v>
      </c>
      <c r="GF6" s="199" t="b">
        <f t="shared" si="18"/>
        <v>0</v>
      </c>
      <c r="GG6" s="199" t="b">
        <f t="shared" si="18"/>
        <v>0</v>
      </c>
      <c r="GH6" s="199" t="b">
        <f t="shared" si="18"/>
        <v>0</v>
      </c>
      <c r="GI6" s="199" t="b">
        <f t="shared" si="18"/>
        <v>0</v>
      </c>
      <c r="GJ6" s="199" t="b">
        <f t="shared" si="18"/>
        <v>0</v>
      </c>
      <c r="GK6" s="199" t="b">
        <f t="shared" si="18"/>
        <v>0</v>
      </c>
      <c r="GL6" s="199" t="b">
        <f t="shared" si="18"/>
        <v>0</v>
      </c>
      <c r="GM6" s="199" t="b">
        <f t="shared" si="18"/>
        <v>0</v>
      </c>
      <c r="GN6" s="199" t="b">
        <f t="shared" si="19"/>
        <v>0</v>
      </c>
      <c r="GO6" s="199" t="b">
        <f t="shared" si="19"/>
        <v>0</v>
      </c>
      <c r="GP6" s="199" t="b">
        <f t="shared" si="19"/>
        <v>0</v>
      </c>
      <c r="GQ6" s="199" t="b">
        <f t="shared" si="19"/>
        <v>0</v>
      </c>
      <c r="GR6" s="199" t="b">
        <f t="shared" si="19"/>
        <v>0</v>
      </c>
      <c r="GS6" s="199" t="b">
        <f>ISERROR(FIND(MID($H6,GS$4,1),"0123456789*#"))</f>
        <v>0</v>
      </c>
      <c r="GT6" s="199" t="b">
        <f t="shared" si="19"/>
        <v>0</v>
      </c>
      <c r="GU6" s="485" t="str">
        <f t="shared" ref="GU6:GU24" si="35">IF(OR(FM6:GT6),"red","")</f>
        <v/>
      </c>
      <c r="GV6" s="202" t="b">
        <f t="shared" si="20"/>
        <v>0</v>
      </c>
      <c r="GW6" s="198" t="b">
        <f>LENB($I6)&gt;GW$3</f>
        <v>0</v>
      </c>
      <c r="GX6" s="198" t="b">
        <f t="shared" si="21"/>
        <v>0</v>
      </c>
      <c r="GY6" s="198" t="b">
        <f t="shared" si="22"/>
        <v>0</v>
      </c>
      <c r="GZ6" s="198" t="b">
        <f t="shared" si="22"/>
        <v>0</v>
      </c>
      <c r="HA6" s="199" t="b">
        <f>ISERROR(FIND(MID($I6,HA$4,1),"0123456789*#"))</f>
        <v>0</v>
      </c>
      <c r="HB6" s="199" t="b">
        <f>ISERROR(FIND(MID($I6,HB$4,1),"0123456789*#"))</f>
        <v>0</v>
      </c>
      <c r="HC6" s="199" t="b">
        <f t="shared" si="23"/>
        <v>0</v>
      </c>
      <c r="HD6" s="199" t="b">
        <f t="shared" si="23"/>
        <v>0</v>
      </c>
      <c r="HE6" s="199" t="b">
        <f t="shared" si="23"/>
        <v>0</v>
      </c>
      <c r="HF6" s="199" t="b">
        <f t="shared" si="23"/>
        <v>0</v>
      </c>
      <c r="HG6" s="199" t="b">
        <f t="shared" si="23"/>
        <v>0</v>
      </c>
      <c r="HH6" s="199" t="b">
        <f t="shared" si="23"/>
        <v>0</v>
      </c>
      <c r="HI6" s="199" t="b">
        <f t="shared" si="23"/>
        <v>0</v>
      </c>
      <c r="HJ6" s="199" t="b">
        <f t="shared" si="23"/>
        <v>0</v>
      </c>
      <c r="HK6" s="199" t="b">
        <f t="shared" si="23"/>
        <v>0</v>
      </c>
      <c r="HL6" s="199" t="b">
        <f t="shared" si="23"/>
        <v>0</v>
      </c>
      <c r="HM6" s="199" t="b">
        <f t="shared" si="23"/>
        <v>0</v>
      </c>
      <c r="HN6" s="199" t="b">
        <f t="shared" si="23"/>
        <v>0</v>
      </c>
      <c r="HO6" s="199" t="b">
        <f t="shared" si="23"/>
        <v>0</v>
      </c>
      <c r="HP6" s="199" t="b">
        <f t="shared" si="23"/>
        <v>0</v>
      </c>
      <c r="HQ6" s="199" t="b">
        <f t="shared" si="23"/>
        <v>0</v>
      </c>
      <c r="HR6" s="199" t="b">
        <f t="shared" si="23"/>
        <v>0</v>
      </c>
      <c r="HS6" s="199" t="b">
        <f t="shared" si="24"/>
        <v>0</v>
      </c>
      <c r="HT6" s="199" t="b">
        <f t="shared" si="24"/>
        <v>0</v>
      </c>
      <c r="HU6" s="199" t="b">
        <f t="shared" si="24"/>
        <v>0</v>
      </c>
      <c r="HV6" s="199" t="b">
        <f t="shared" si="24"/>
        <v>0</v>
      </c>
      <c r="HW6" s="199" t="b">
        <f t="shared" si="24"/>
        <v>0</v>
      </c>
      <c r="HX6" s="199" t="b">
        <f t="shared" si="24"/>
        <v>0</v>
      </c>
      <c r="HY6" s="199" t="b">
        <f t="shared" si="24"/>
        <v>0</v>
      </c>
      <c r="HZ6" s="199" t="b">
        <f t="shared" si="24"/>
        <v>0</v>
      </c>
      <c r="IA6" s="199" t="b">
        <f t="shared" si="24"/>
        <v>0</v>
      </c>
      <c r="IB6" s="199" t="b">
        <f t="shared" si="24"/>
        <v>0</v>
      </c>
      <c r="IC6" s="199" t="b">
        <f t="shared" si="24"/>
        <v>0</v>
      </c>
      <c r="ID6" s="485" t="str">
        <f t="shared" si="25"/>
        <v/>
      </c>
      <c r="IE6" s="202" t="b">
        <f t="shared" si="26"/>
        <v>0</v>
      </c>
      <c r="IF6" s="198" t="b">
        <f>LENB($J6)&gt;IF$3</f>
        <v>0</v>
      </c>
      <c r="IG6" s="198" t="b">
        <f>ISERROR(FIND(MID($J6,IG$4,1),"0123456789*#"))</f>
        <v>0</v>
      </c>
      <c r="IH6" s="198" t="b">
        <f t="shared" si="27"/>
        <v>0</v>
      </c>
      <c r="II6" s="198" t="b">
        <f t="shared" si="27"/>
        <v>0</v>
      </c>
      <c r="IJ6" s="199" t="b">
        <f>ISERROR(FIND(MID($J6,IJ$4,1),"0123456789*#"))</f>
        <v>0</v>
      </c>
      <c r="IK6" s="199" t="b">
        <f>ISERROR(FIND(MID($J6,IK$4,1),"0123456789*#"))</f>
        <v>0</v>
      </c>
      <c r="IL6" s="199" t="b">
        <f t="shared" si="28"/>
        <v>0</v>
      </c>
      <c r="IM6" s="199" t="b">
        <f t="shared" si="28"/>
        <v>0</v>
      </c>
      <c r="IN6" s="199" t="b">
        <f t="shared" si="28"/>
        <v>0</v>
      </c>
      <c r="IO6" s="199" t="b">
        <f t="shared" si="28"/>
        <v>0</v>
      </c>
      <c r="IP6" s="199" t="b">
        <f t="shared" si="28"/>
        <v>0</v>
      </c>
      <c r="IQ6" s="199" t="b">
        <f>ISERROR(FIND(MID($J6,IQ$4,1),"0123456789*#"))</f>
        <v>0</v>
      </c>
      <c r="IR6" s="199" t="b">
        <f t="shared" si="29"/>
        <v>0</v>
      </c>
      <c r="IS6" s="199" t="b">
        <f t="shared" si="29"/>
        <v>0</v>
      </c>
      <c r="IT6" s="199" t="b">
        <f t="shared" si="29"/>
        <v>0</v>
      </c>
      <c r="IU6" s="199" t="b">
        <f t="shared" si="29"/>
        <v>0</v>
      </c>
      <c r="IV6" s="199" t="b">
        <f t="shared" si="29"/>
        <v>0</v>
      </c>
      <c r="IW6" s="199" t="b">
        <f t="shared" si="29"/>
        <v>0</v>
      </c>
      <c r="IX6" s="199" t="b">
        <f t="shared" si="29"/>
        <v>0</v>
      </c>
      <c r="IY6" s="199" t="b">
        <f t="shared" si="29"/>
        <v>0</v>
      </c>
      <c r="IZ6" s="199" t="b">
        <f t="shared" si="29"/>
        <v>0</v>
      </c>
      <c r="JA6" s="199" t="b">
        <f>ISERROR(FIND(MID($J6,JA$4,1),"0123456789*#"))</f>
        <v>0</v>
      </c>
      <c r="JB6" s="199" t="b">
        <f t="shared" si="30"/>
        <v>0</v>
      </c>
      <c r="JC6" s="199" t="b">
        <f t="shared" si="30"/>
        <v>0</v>
      </c>
      <c r="JD6" s="199" t="b">
        <f t="shared" si="30"/>
        <v>0</v>
      </c>
      <c r="JE6" s="199" t="b">
        <f t="shared" si="30"/>
        <v>0</v>
      </c>
      <c r="JF6" s="199" t="b">
        <f t="shared" si="30"/>
        <v>0</v>
      </c>
      <c r="JG6" s="199" t="b">
        <f t="shared" si="30"/>
        <v>0</v>
      </c>
      <c r="JH6" s="199" t="b">
        <f t="shared" si="30"/>
        <v>0</v>
      </c>
      <c r="JI6" s="199" t="b">
        <f t="shared" si="30"/>
        <v>0</v>
      </c>
      <c r="JJ6" s="199" t="b">
        <f t="shared" si="30"/>
        <v>0</v>
      </c>
      <c r="JK6" s="199" t="b">
        <f t="shared" si="30"/>
        <v>0</v>
      </c>
      <c r="JL6" s="199" t="b">
        <f t="shared" si="30"/>
        <v>0</v>
      </c>
      <c r="JM6" s="485" t="str">
        <f t="shared" si="31"/>
        <v/>
      </c>
      <c r="JO6" s="1296" t="s">
        <v>261</v>
      </c>
      <c r="JP6" s="1296"/>
      <c r="JQ6" s="1296"/>
      <c r="JR6" s="1296"/>
      <c r="JS6" s="1296"/>
      <c r="JT6" s="1296"/>
      <c r="JU6" s="1296"/>
      <c r="JV6" s="1296"/>
      <c r="JW6" s="1296"/>
      <c r="JX6" s="1296"/>
      <c r="JY6" s="1296"/>
      <c r="JZ6" s="1296"/>
      <c r="KA6" s="1296"/>
    </row>
    <row r="7" spans="1:287" ht="15.75" customHeight="1">
      <c r="B7" s="74">
        <v>3</v>
      </c>
      <c r="C7" s="313"/>
      <c r="D7" s="314"/>
      <c r="E7" s="315"/>
      <c r="G7" s="102">
        <v>3</v>
      </c>
      <c r="H7" s="313"/>
      <c r="I7" s="314"/>
      <c r="J7" s="315"/>
      <c r="L7" s="1220" t="s">
        <v>225</v>
      </c>
      <c r="M7" s="1271" t="s">
        <v>650</v>
      </c>
      <c r="N7" s="1110"/>
      <c r="O7" s="1110"/>
      <c r="P7" s="1110"/>
      <c r="Q7" s="1110"/>
      <c r="R7" s="1110"/>
      <c r="S7" s="1110"/>
      <c r="T7" s="1110"/>
      <c r="U7" s="1110"/>
      <c r="V7" s="1110"/>
      <c r="W7" s="1110"/>
      <c r="X7" s="1111"/>
      <c r="Y7" s="1272" t="s">
        <v>1523</v>
      </c>
      <c r="AA7" s="623">
        <v>3</v>
      </c>
      <c r="AB7" s="624" t="str">
        <f>留守番電話!L7&amp;""</f>
        <v>5</v>
      </c>
      <c r="AD7" s="628">
        <v>3</v>
      </c>
      <c r="AE7" s="628" t="str">
        <f>留守番電話!I7&amp;""</f>
        <v>5</v>
      </c>
      <c r="AL7" s="93"/>
      <c r="AM7" s="93"/>
      <c r="AN7" s="93"/>
      <c r="AO7" s="93"/>
      <c r="AQ7" s="1211" t="s">
        <v>225</v>
      </c>
      <c r="AR7" s="990" t="s">
        <v>261</v>
      </c>
      <c r="AS7" s="991"/>
      <c r="AT7" s="991"/>
      <c r="AU7" s="991"/>
      <c r="AV7" s="991"/>
      <c r="AW7" s="991"/>
      <c r="AX7" s="991"/>
      <c r="AY7" s="991"/>
      <c r="AZ7" s="991"/>
      <c r="BA7" s="991"/>
      <c r="BB7" s="991"/>
      <c r="BC7" s="992"/>
      <c r="BK7" s="202" t="b">
        <f t="shared" si="0"/>
        <v>0</v>
      </c>
      <c r="BL7" s="198" t="b">
        <f t="shared" si="32"/>
        <v>0</v>
      </c>
      <c r="BM7" s="198" t="b">
        <f t="shared" si="1"/>
        <v>0</v>
      </c>
      <c r="BN7" s="198" t="b">
        <f t="shared" si="2"/>
        <v>0</v>
      </c>
      <c r="BO7" s="198" t="b">
        <f t="shared" si="2"/>
        <v>0</v>
      </c>
      <c r="BP7" s="199" t="b">
        <f t="shared" si="2"/>
        <v>0</v>
      </c>
      <c r="BQ7" s="199" t="b">
        <f t="shared" si="2"/>
        <v>0</v>
      </c>
      <c r="BR7" s="199" t="b">
        <f t="shared" si="2"/>
        <v>0</v>
      </c>
      <c r="BS7" s="199" t="b">
        <f t="shared" si="2"/>
        <v>0</v>
      </c>
      <c r="BT7" s="199" t="b">
        <f t="shared" si="2"/>
        <v>0</v>
      </c>
      <c r="BU7" s="199" t="b">
        <f t="shared" si="2"/>
        <v>0</v>
      </c>
      <c r="BV7" s="199" t="b">
        <f t="shared" si="2"/>
        <v>0</v>
      </c>
      <c r="BW7" s="199" t="b">
        <f t="shared" si="2"/>
        <v>0</v>
      </c>
      <c r="BX7" s="199" t="b">
        <f t="shared" si="2"/>
        <v>0</v>
      </c>
      <c r="BY7" s="199" t="b">
        <f t="shared" si="2"/>
        <v>0</v>
      </c>
      <c r="BZ7" s="199" t="b">
        <f t="shared" si="2"/>
        <v>0</v>
      </c>
      <c r="CA7" s="199" t="b">
        <f t="shared" si="2"/>
        <v>0</v>
      </c>
      <c r="CB7" s="199" t="b">
        <f t="shared" si="2"/>
        <v>0</v>
      </c>
      <c r="CC7" s="199" t="b">
        <f t="shared" si="2"/>
        <v>0</v>
      </c>
      <c r="CD7" s="199" t="b">
        <f t="shared" si="2"/>
        <v>0</v>
      </c>
      <c r="CE7" s="199" t="b">
        <f t="shared" si="2"/>
        <v>0</v>
      </c>
      <c r="CF7" s="199" t="b">
        <f t="shared" si="2"/>
        <v>0</v>
      </c>
      <c r="CG7" s="199" t="b">
        <f t="shared" si="2"/>
        <v>0</v>
      </c>
      <c r="CH7" s="199" t="b">
        <f t="shared" si="2"/>
        <v>0</v>
      </c>
      <c r="CI7" s="199" t="b">
        <f t="shared" si="2"/>
        <v>0</v>
      </c>
      <c r="CJ7" s="199" t="b">
        <f t="shared" si="2"/>
        <v>0</v>
      </c>
      <c r="CK7" s="199" t="b">
        <f t="shared" si="2"/>
        <v>0</v>
      </c>
      <c r="CL7" s="199" t="b">
        <f t="shared" si="2"/>
        <v>0</v>
      </c>
      <c r="CM7" s="199" t="b">
        <f t="shared" si="2"/>
        <v>0</v>
      </c>
      <c r="CN7" s="199" t="b">
        <f t="shared" si="2"/>
        <v>0</v>
      </c>
      <c r="CO7" s="199" t="b">
        <f t="shared" si="2"/>
        <v>0</v>
      </c>
      <c r="CP7" s="199" t="b">
        <f t="shared" si="2"/>
        <v>0</v>
      </c>
      <c r="CQ7" s="199" t="b">
        <f t="shared" si="2"/>
        <v>0</v>
      </c>
      <c r="CR7" s="199" t="b">
        <f t="shared" si="2"/>
        <v>0</v>
      </c>
      <c r="CS7" s="485" t="str">
        <f t="shared" si="3"/>
        <v/>
      </c>
      <c r="CT7" s="202" t="b">
        <f t="shared" si="4"/>
        <v>0</v>
      </c>
      <c r="CU7" s="198" t="b">
        <f t="shared" si="5"/>
        <v>0</v>
      </c>
      <c r="CV7" s="198" t="b">
        <f t="shared" si="6"/>
        <v>0</v>
      </c>
      <c r="CW7" s="198" t="b">
        <f t="shared" si="6"/>
        <v>0</v>
      </c>
      <c r="CX7" s="198" t="b">
        <f t="shared" si="6"/>
        <v>0</v>
      </c>
      <c r="CY7" s="199" t="b">
        <f t="shared" si="6"/>
        <v>0</v>
      </c>
      <c r="CZ7" s="199" t="b">
        <f t="shared" si="6"/>
        <v>0</v>
      </c>
      <c r="DA7" s="199" t="b">
        <f t="shared" si="6"/>
        <v>0</v>
      </c>
      <c r="DB7" s="199" t="b">
        <f t="shared" si="6"/>
        <v>0</v>
      </c>
      <c r="DC7" s="199" t="b">
        <f t="shared" si="6"/>
        <v>0</v>
      </c>
      <c r="DD7" s="199" t="b">
        <f t="shared" si="6"/>
        <v>0</v>
      </c>
      <c r="DE7" s="199" t="b">
        <f t="shared" si="6"/>
        <v>0</v>
      </c>
      <c r="DF7" s="199" t="b">
        <f t="shared" si="7"/>
        <v>0</v>
      </c>
      <c r="DG7" s="199" t="b">
        <f t="shared" si="7"/>
        <v>0</v>
      </c>
      <c r="DH7" s="199" t="b">
        <f t="shared" si="7"/>
        <v>0</v>
      </c>
      <c r="DI7" s="199" t="b">
        <f t="shared" si="7"/>
        <v>0</v>
      </c>
      <c r="DJ7" s="199" t="b">
        <f t="shared" si="7"/>
        <v>0</v>
      </c>
      <c r="DK7" s="199" t="b">
        <f t="shared" si="7"/>
        <v>0</v>
      </c>
      <c r="DL7" s="199" t="b">
        <f t="shared" si="7"/>
        <v>0</v>
      </c>
      <c r="DM7" s="199" t="b">
        <f t="shared" si="7"/>
        <v>0</v>
      </c>
      <c r="DN7" s="199" t="b">
        <f t="shared" si="7"/>
        <v>0</v>
      </c>
      <c r="DO7" s="199" t="b">
        <f t="shared" si="7"/>
        <v>0</v>
      </c>
      <c r="DP7" s="199" t="b">
        <f t="shared" si="8"/>
        <v>0</v>
      </c>
      <c r="DQ7" s="199" t="b">
        <f t="shared" si="8"/>
        <v>0</v>
      </c>
      <c r="DR7" s="199" t="b">
        <f t="shared" si="8"/>
        <v>0</v>
      </c>
      <c r="DS7" s="199" t="b">
        <f t="shared" si="8"/>
        <v>0</v>
      </c>
      <c r="DT7" s="199" t="b">
        <f t="shared" si="8"/>
        <v>0</v>
      </c>
      <c r="DU7" s="199" t="b">
        <f t="shared" si="8"/>
        <v>0</v>
      </c>
      <c r="DV7" s="199" t="b">
        <f t="shared" si="8"/>
        <v>0</v>
      </c>
      <c r="DW7" s="199" t="b">
        <f t="shared" si="8"/>
        <v>0</v>
      </c>
      <c r="DX7" s="199" t="b">
        <f t="shared" si="8"/>
        <v>0</v>
      </c>
      <c r="DY7" s="199" t="b">
        <f t="shared" si="8"/>
        <v>0</v>
      </c>
      <c r="DZ7" s="199" t="b">
        <f t="shared" si="8"/>
        <v>0</v>
      </c>
      <c r="EA7" s="199" t="b">
        <f t="shared" si="8"/>
        <v>0</v>
      </c>
      <c r="EB7" s="485" t="str">
        <f t="shared" si="9"/>
        <v/>
      </c>
      <c r="EC7" s="202" t="b">
        <f t="shared" si="10"/>
        <v>0</v>
      </c>
      <c r="ED7" s="198" t="b">
        <f t="shared" si="11"/>
        <v>0</v>
      </c>
      <c r="EE7" s="198" t="b">
        <f t="shared" si="12"/>
        <v>0</v>
      </c>
      <c r="EF7" s="198" t="b">
        <f t="shared" si="12"/>
        <v>0</v>
      </c>
      <c r="EG7" s="198" t="b">
        <f t="shared" si="12"/>
        <v>0</v>
      </c>
      <c r="EH7" s="199" t="b">
        <f t="shared" si="12"/>
        <v>0</v>
      </c>
      <c r="EI7" s="199" t="b">
        <f t="shared" si="12"/>
        <v>0</v>
      </c>
      <c r="EJ7" s="199" t="b">
        <f t="shared" si="12"/>
        <v>0</v>
      </c>
      <c r="EK7" s="199" t="b">
        <f t="shared" si="12"/>
        <v>0</v>
      </c>
      <c r="EL7" s="199" t="b">
        <f t="shared" si="12"/>
        <v>0</v>
      </c>
      <c r="EM7" s="199" t="b">
        <f t="shared" si="12"/>
        <v>0</v>
      </c>
      <c r="EN7" s="199" t="b">
        <f t="shared" si="12"/>
        <v>0</v>
      </c>
      <c r="EO7" s="199" t="b">
        <f t="shared" si="13"/>
        <v>0</v>
      </c>
      <c r="EP7" s="199" t="b">
        <f t="shared" si="13"/>
        <v>0</v>
      </c>
      <c r="EQ7" s="199" t="b">
        <f t="shared" si="13"/>
        <v>0</v>
      </c>
      <c r="ER7" s="199" t="b">
        <f t="shared" si="13"/>
        <v>0</v>
      </c>
      <c r="ES7" s="199" t="b">
        <f t="shared" si="13"/>
        <v>0</v>
      </c>
      <c r="ET7" s="199" t="b">
        <f t="shared" si="13"/>
        <v>0</v>
      </c>
      <c r="EU7" s="199" t="b">
        <f t="shared" si="13"/>
        <v>0</v>
      </c>
      <c r="EV7" s="199" t="b">
        <f t="shared" si="13"/>
        <v>0</v>
      </c>
      <c r="EW7" s="199" t="b">
        <f t="shared" si="13"/>
        <v>0</v>
      </c>
      <c r="EX7" s="199" t="b">
        <f t="shared" si="13"/>
        <v>0</v>
      </c>
      <c r="EY7" s="199" t="b">
        <f t="shared" si="14"/>
        <v>0</v>
      </c>
      <c r="EZ7" s="199" t="b">
        <f t="shared" si="14"/>
        <v>0</v>
      </c>
      <c r="FA7" s="199" t="b">
        <f t="shared" si="14"/>
        <v>0</v>
      </c>
      <c r="FB7" s="199" t="b">
        <f t="shared" si="14"/>
        <v>0</v>
      </c>
      <c r="FC7" s="199" t="b">
        <f t="shared" si="14"/>
        <v>0</v>
      </c>
      <c r="FD7" s="199" t="b">
        <f t="shared" si="14"/>
        <v>0</v>
      </c>
      <c r="FE7" s="199" t="b">
        <f t="shared" si="14"/>
        <v>0</v>
      </c>
      <c r="FF7" s="199" t="b">
        <f t="shared" si="14"/>
        <v>0</v>
      </c>
      <c r="FG7" s="199" t="b">
        <f t="shared" si="14"/>
        <v>0</v>
      </c>
      <c r="FH7" s="199" t="b">
        <f t="shared" si="14"/>
        <v>0</v>
      </c>
      <c r="FI7" s="199" t="b">
        <f t="shared" si="14"/>
        <v>0</v>
      </c>
      <c r="FJ7" s="199" t="b">
        <f t="shared" si="14"/>
        <v>0</v>
      </c>
      <c r="FK7" s="485" t="str">
        <f t="shared" si="15"/>
        <v/>
      </c>
      <c r="FM7" s="202" t="b">
        <f t="shared" si="16"/>
        <v>0</v>
      </c>
      <c r="FN7" s="198" t="b">
        <f t="shared" ref="FN7:FN43" si="36">LENB($H7)&gt;FN$3</f>
        <v>0</v>
      </c>
      <c r="FO7" s="198" t="b">
        <f t="shared" ref="FO7:FU44" si="37">ISERROR(FIND(MID($H7,FO$4,1),"0123456789*#"))</f>
        <v>0</v>
      </c>
      <c r="FP7" s="198" t="b">
        <f t="shared" si="37"/>
        <v>0</v>
      </c>
      <c r="FQ7" s="198" t="b">
        <f t="shared" si="37"/>
        <v>0</v>
      </c>
      <c r="FR7" s="199" t="b">
        <f t="shared" si="37"/>
        <v>0</v>
      </c>
      <c r="FS7" s="199" t="b">
        <f t="shared" si="37"/>
        <v>0</v>
      </c>
      <c r="FT7" s="199" t="b">
        <f t="shared" si="37"/>
        <v>0</v>
      </c>
      <c r="FU7" s="199" t="b">
        <f t="shared" si="37"/>
        <v>0</v>
      </c>
      <c r="FV7" s="199" t="b">
        <f t="shared" ref="FV7:GH44" si="38">ISERROR(FIND(MID($H7,FV$4,1),"0123456789*#"))</f>
        <v>0</v>
      </c>
      <c r="FW7" s="199" t="b">
        <f t="shared" si="34"/>
        <v>0</v>
      </c>
      <c r="FX7" s="199" t="b">
        <f t="shared" si="18"/>
        <v>0</v>
      </c>
      <c r="FY7" s="199" t="b">
        <f t="shared" si="18"/>
        <v>0</v>
      </c>
      <c r="FZ7" s="199" t="b">
        <f t="shared" si="18"/>
        <v>0</v>
      </c>
      <c r="GA7" s="199" t="b">
        <f t="shared" si="18"/>
        <v>0</v>
      </c>
      <c r="GB7" s="199" t="b">
        <f t="shared" si="18"/>
        <v>0</v>
      </c>
      <c r="GC7" s="199" t="b">
        <f t="shared" si="18"/>
        <v>0</v>
      </c>
      <c r="GD7" s="199" t="b">
        <f t="shared" si="18"/>
        <v>0</v>
      </c>
      <c r="GE7" s="199" t="b">
        <f t="shared" si="18"/>
        <v>0</v>
      </c>
      <c r="GF7" s="199" t="b">
        <f t="shared" si="18"/>
        <v>0</v>
      </c>
      <c r="GG7" s="199" t="b">
        <f t="shared" si="18"/>
        <v>0</v>
      </c>
      <c r="GH7" s="199" t="b">
        <f t="shared" si="18"/>
        <v>0</v>
      </c>
      <c r="GI7" s="199" t="b">
        <f t="shared" si="18"/>
        <v>0</v>
      </c>
      <c r="GJ7" s="199" t="b">
        <f t="shared" si="18"/>
        <v>0</v>
      </c>
      <c r="GK7" s="199" t="b">
        <f t="shared" si="18"/>
        <v>0</v>
      </c>
      <c r="GL7" s="199" t="b">
        <f t="shared" si="18"/>
        <v>0</v>
      </c>
      <c r="GM7" s="199" t="b">
        <f t="shared" si="18"/>
        <v>0</v>
      </c>
      <c r="GN7" s="199" t="b">
        <f t="shared" si="19"/>
        <v>0</v>
      </c>
      <c r="GO7" s="199" t="b">
        <f t="shared" si="19"/>
        <v>0</v>
      </c>
      <c r="GP7" s="199" t="b">
        <f t="shared" si="19"/>
        <v>0</v>
      </c>
      <c r="GQ7" s="199" t="b">
        <f t="shared" si="19"/>
        <v>0</v>
      </c>
      <c r="GR7" s="199" t="b">
        <f t="shared" si="19"/>
        <v>0</v>
      </c>
      <c r="GS7" s="199" t="b">
        <f t="shared" si="19"/>
        <v>0</v>
      </c>
      <c r="GT7" s="199" t="b">
        <f t="shared" si="19"/>
        <v>0</v>
      </c>
      <c r="GU7" s="485" t="str">
        <f t="shared" si="35"/>
        <v/>
      </c>
      <c r="GV7" s="202" t="b">
        <f t="shared" si="20"/>
        <v>0</v>
      </c>
      <c r="GW7" s="198" t="b">
        <f t="shared" ref="GW7:GW43" si="39">LENB($I7)&gt;GW$3</f>
        <v>0</v>
      </c>
      <c r="GX7" s="198" t="b">
        <f t="shared" si="21"/>
        <v>0</v>
      </c>
      <c r="GY7" s="198" t="b">
        <f t="shared" si="22"/>
        <v>0</v>
      </c>
      <c r="GZ7" s="198" t="b">
        <f t="shared" si="22"/>
        <v>0</v>
      </c>
      <c r="HA7" s="199" t="b">
        <f t="shared" si="22"/>
        <v>0</v>
      </c>
      <c r="HB7" s="199" t="b">
        <f t="shared" si="22"/>
        <v>0</v>
      </c>
      <c r="HC7" s="199" t="b">
        <f t="shared" si="23"/>
        <v>0</v>
      </c>
      <c r="HD7" s="199" t="b">
        <f t="shared" si="23"/>
        <v>0</v>
      </c>
      <c r="HE7" s="199" t="b">
        <f t="shared" si="23"/>
        <v>0</v>
      </c>
      <c r="HF7" s="199" t="b">
        <f t="shared" si="23"/>
        <v>0</v>
      </c>
      <c r="HG7" s="199" t="b">
        <f t="shared" si="23"/>
        <v>0</v>
      </c>
      <c r="HH7" s="199" t="b">
        <f t="shared" si="23"/>
        <v>0</v>
      </c>
      <c r="HI7" s="199" t="b">
        <f t="shared" si="23"/>
        <v>0</v>
      </c>
      <c r="HJ7" s="199" t="b">
        <f t="shared" si="23"/>
        <v>0</v>
      </c>
      <c r="HK7" s="199" t="b">
        <f t="shared" si="23"/>
        <v>0</v>
      </c>
      <c r="HL7" s="199" t="b">
        <f t="shared" si="23"/>
        <v>0</v>
      </c>
      <c r="HM7" s="199" t="b">
        <f t="shared" si="23"/>
        <v>0</v>
      </c>
      <c r="HN7" s="199" t="b">
        <f t="shared" si="23"/>
        <v>0</v>
      </c>
      <c r="HO7" s="199" t="b">
        <f t="shared" si="23"/>
        <v>0</v>
      </c>
      <c r="HP7" s="199" t="b">
        <f t="shared" si="23"/>
        <v>0</v>
      </c>
      <c r="HQ7" s="199" t="b">
        <f t="shared" si="23"/>
        <v>0</v>
      </c>
      <c r="HR7" s="199" t="b">
        <f t="shared" si="23"/>
        <v>0</v>
      </c>
      <c r="HS7" s="199" t="b">
        <f t="shared" si="24"/>
        <v>0</v>
      </c>
      <c r="HT7" s="199" t="b">
        <f t="shared" si="24"/>
        <v>0</v>
      </c>
      <c r="HU7" s="199" t="b">
        <f t="shared" si="24"/>
        <v>0</v>
      </c>
      <c r="HV7" s="199" t="b">
        <f t="shared" si="24"/>
        <v>0</v>
      </c>
      <c r="HW7" s="199" t="b">
        <f t="shared" si="24"/>
        <v>0</v>
      </c>
      <c r="HX7" s="199" t="b">
        <f t="shared" si="24"/>
        <v>0</v>
      </c>
      <c r="HY7" s="199" t="b">
        <f t="shared" si="24"/>
        <v>0</v>
      </c>
      <c r="HZ7" s="199" t="b">
        <f t="shared" si="24"/>
        <v>0</v>
      </c>
      <c r="IA7" s="199" t="b">
        <f t="shared" si="24"/>
        <v>0</v>
      </c>
      <c r="IB7" s="199" t="b">
        <f t="shared" si="24"/>
        <v>0</v>
      </c>
      <c r="IC7" s="199" t="b">
        <f t="shared" si="24"/>
        <v>0</v>
      </c>
      <c r="ID7" s="485" t="str">
        <f t="shared" si="25"/>
        <v/>
      </c>
      <c r="IE7" s="202" t="b">
        <f t="shared" si="26"/>
        <v>0</v>
      </c>
      <c r="IF7" s="198" t="b">
        <f t="shared" ref="IF7:IF44" si="40">LENB($J7)&gt;IF$3</f>
        <v>0</v>
      </c>
      <c r="IG7" s="198" t="b">
        <f t="shared" ref="IG7:IQ44" si="41">ISERROR(FIND(MID($J7,IG$4,1),"0123456789*#"))</f>
        <v>0</v>
      </c>
      <c r="IH7" s="198" t="b">
        <f t="shared" si="27"/>
        <v>0</v>
      </c>
      <c r="II7" s="198" t="b">
        <f t="shared" si="27"/>
        <v>0</v>
      </c>
      <c r="IJ7" s="199" t="b">
        <f t="shared" si="27"/>
        <v>0</v>
      </c>
      <c r="IK7" s="199" t="b">
        <f t="shared" si="27"/>
        <v>0</v>
      </c>
      <c r="IL7" s="199" t="b">
        <f t="shared" si="28"/>
        <v>0</v>
      </c>
      <c r="IM7" s="199" t="b">
        <f t="shared" si="28"/>
        <v>0</v>
      </c>
      <c r="IN7" s="199" t="b">
        <f t="shared" si="28"/>
        <v>0</v>
      </c>
      <c r="IO7" s="199" t="b">
        <f t="shared" si="28"/>
        <v>0</v>
      </c>
      <c r="IP7" s="199" t="b">
        <f t="shared" si="28"/>
        <v>0</v>
      </c>
      <c r="IQ7" s="199" t="b">
        <f t="shared" si="28"/>
        <v>0</v>
      </c>
      <c r="IR7" s="199" t="b">
        <f t="shared" si="29"/>
        <v>0</v>
      </c>
      <c r="IS7" s="199" t="b">
        <f t="shared" si="29"/>
        <v>0</v>
      </c>
      <c r="IT7" s="199" t="b">
        <f t="shared" si="29"/>
        <v>0</v>
      </c>
      <c r="IU7" s="199" t="b">
        <f t="shared" si="29"/>
        <v>0</v>
      </c>
      <c r="IV7" s="199" t="b">
        <f t="shared" si="29"/>
        <v>0</v>
      </c>
      <c r="IW7" s="199" t="b">
        <f t="shared" si="29"/>
        <v>0</v>
      </c>
      <c r="IX7" s="199" t="b">
        <f t="shared" si="29"/>
        <v>0</v>
      </c>
      <c r="IY7" s="199" t="b">
        <f t="shared" si="29"/>
        <v>0</v>
      </c>
      <c r="IZ7" s="199" t="b">
        <f t="shared" si="29"/>
        <v>0</v>
      </c>
      <c r="JA7" s="199" t="b">
        <f t="shared" si="29"/>
        <v>0</v>
      </c>
      <c r="JB7" s="199" t="b">
        <f t="shared" si="30"/>
        <v>0</v>
      </c>
      <c r="JC7" s="199" t="b">
        <f t="shared" si="30"/>
        <v>0</v>
      </c>
      <c r="JD7" s="199" t="b">
        <f t="shared" si="30"/>
        <v>0</v>
      </c>
      <c r="JE7" s="199" t="b">
        <f t="shared" si="30"/>
        <v>0</v>
      </c>
      <c r="JF7" s="199" t="b">
        <f t="shared" si="30"/>
        <v>0</v>
      </c>
      <c r="JG7" s="199" t="b">
        <f t="shared" si="30"/>
        <v>0</v>
      </c>
      <c r="JH7" s="199" t="b">
        <f t="shared" si="30"/>
        <v>0</v>
      </c>
      <c r="JI7" s="199" t="b">
        <f t="shared" si="30"/>
        <v>0</v>
      </c>
      <c r="JJ7" s="199" t="b">
        <f t="shared" si="30"/>
        <v>0</v>
      </c>
      <c r="JK7" s="199" t="b">
        <f t="shared" si="30"/>
        <v>0</v>
      </c>
      <c r="JL7" s="199" t="b">
        <f t="shared" si="30"/>
        <v>0</v>
      </c>
      <c r="JM7" s="485" t="str">
        <f t="shared" si="31"/>
        <v/>
      </c>
      <c r="JO7" s="192" t="s">
        <v>710</v>
      </c>
      <c r="JP7" s="450">
        <v>1</v>
      </c>
      <c r="JQ7" s="450">
        <v>2</v>
      </c>
      <c r="JR7" s="450">
        <v>3</v>
      </c>
      <c r="JS7" s="450">
        <v>4</v>
      </c>
      <c r="JT7" s="450">
        <v>5</v>
      </c>
      <c r="JU7" s="450">
        <v>6</v>
      </c>
      <c r="JV7" s="450">
        <v>7</v>
      </c>
      <c r="JW7" s="450">
        <v>8</v>
      </c>
      <c r="JX7" s="450">
        <v>9</v>
      </c>
      <c r="JY7" s="450">
        <v>10</v>
      </c>
      <c r="JZ7" s="450">
        <v>11</v>
      </c>
      <c r="KA7" s="450">
        <v>12</v>
      </c>
    </row>
    <row r="8" spans="1:287" ht="15.75" customHeight="1" thickBot="1">
      <c r="B8" s="74">
        <v>4</v>
      </c>
      <c r="C8" s="313"/>
      <c r="D8" s="314"/>
      <c r="E8" s="315"/>
      <c r="G8" s="102">
        <v>4</v>
      </c>
      <c r="H8" s="313"/>
      <c r="I8" s="314"/>
      <c r="J8" s="315"/>
      <c r="L8" s="1221"/>
      <c r="M8" s="455">
        <v>1</v>
      </c>
      <c r="N8" s="456">
        <v>2</v>
      </c>
      <c r="O8" s="456">
        <v>3</v>
      </c>
      <c r="P8" s="456">
        <v>4</v>
      </c>
      <c r="Q8" s="456">
        <v>5</v>
      </c>
      <c r="R8" s="456">
        <v>6</v>
      </c>
      <c r="S8" s="456">
        <v>7</v>
      </c>
      <c r="T8" s="456">
        <v>8</v>
      </c>
      <c r="U8" s="456">
        <v>9</v>
      </c>
      <c r="V8" s="456">
        <v>10</v>
      </c>
      <c r="W8" s="456">
        <v>11</v>
      </c>
      <c r="X8" s="457">
        <v>12</v>
      </c>
      <c r="Y8" s="1273"/>
      <c r="AA8" s="623">
        <v>4</v>
      </c>
      <c r="AB8" s="624" t="str">
        <f>留守番電話!L8&amp;""</f>
        <v>5</v>
      </c>
      <c r="AD8" s="628">
        <v>4</v>
      </c>
      <c r="AE8" s="628" t="str">
        <f>留守番電話!I8&amp;""</f>
        <v>5</v>
      </c>
      <c r="AQ8" s="1212"/>
      <c r="AR8" s="110">
        <v>1</v>
      </c>
      <c r="AS8" s="111">
        <v>2</v>
      </c>
      <c r="AT8" s="111">
        <v>3</v>
      </c>
      <c r="AU8" s="111">
        <v>4</v>
      </c>
      <c r="AV8" s="111">
        <v>5</v>
      </c>
      <c r="AW8" s="111">
        <v>6</v>
      </c>
      <c r="AX8" s="111">
        <v>7</v>
      </c>
      <c r="AY8" s="111">
        <v>8</v>
      </c>
      <c r="AZ8" s="111">
        <v>9</v>
      </c>
      <c r="BA8" s="111">
        <v>10</v>
      </c>
      <c r="BB8" s="111">
        <v>11</v>
      </c>
      <c r="BC8" s="112">
        <v>12</v>
      </c>
      <c r="BK8" s="202" t="b">
        <f t="shared" si="0"/>
        <v>0</v>
      </c>
      <c r="BL8" s="198" t="b">
        <f t="shared" si="32"/>
        <v>0</v>
      </c>
      <c r="BM8" s="198" t="b">
        <f t="shared" si="1"/>
        <v>0</v>
      </c>
      <c r="BN8" s="198" t="b">
        <f t="shared" si="2"/>
        <v>0</v>
      </c>
      <c r="BO8" s="198" t="b">
        <f t="shared" si="2"/>
        <v>0</v>
      </c>
      <c r="BP8" s="199" t="b">
        <f t="shared" si="2"/>
        <v>0</v>
      </c>
      <c r="BQ8" s="199" t="b">
        <f t="shared" si="2"/>
        <v>0</v>
      </c>
      <c r="BR8" s="199" t="b">
        <f t="shared" si="2"/>
        <v>0</v>
      </c>
      <c r="BS8" s="199" t="b">
        <f t="shared" si="2"/>
        <v>0</v>
      </c>
      <c r="BT8" s="199" t="b">
        <f t="shared" si="2"/>
        <v>0</v>
      </c>
      <c r="BU8" s="199" t="b">
        <f t="shared" si="2"/>
        <v>0</v>
      </c>
      <c r="BV8" s="199" t="b">
        <f t="shared" si="2"/>
        <v>0</v>
      </c>
      <c r="BW8" s="199" t="b">
        <f t="shared" si="2"/>
        <v>0</v>
      </c>
      <c r="BX8" s="199" t="b">
        <f t="shared" si="2"/>
        <v>0</v>
      </c>
      <c r="BY8" s="199" t="b">
        <f t="shared" si="2"/>
        <v>0</v>
      </c>
      <c r="BZ8" s="199" t="b">
        <f t="shared" si="2"/>
        <v>0</v>
      </c>
      <c r="CA8" s="199" t="b">
        <f t="shared" si="2"/>
        <v>0</v>
      </c>
      <c r="CB8" s="199" t="b">
        <f t="shared" si="2"/>
        <v>0</v>
      </c>
      <c r="CC8" s="199" t="b">
        <f t="shared" si="2"/>
        <v>0</v>
      </c>
      <c r="CD8" s="199" t="b">
        <f t="shared" si="2"/>
        <v>0</v>
      </c>
      <c r="CE8" s="199" t="b">
        <f t="shared" si="2"/>
        <v>0</v>
      </c>
      <c r="CF8" s="199" t="b">
        <f t="shared" si="2"/>
        <v>0</v>
      </c>
      <c r="CG8" s="199" t="b">
        <f t="shared" si="2"/>
        <v>0</v>
      </c>
      <c r="CH8" s="199" t="b">
        <f t="shared" si="2"/>
        <v>0</v>
      </c>
      <c r="CI8" s="199" t="b">
        <f t="shared" si="2"/>
        <v>0</v>
      </c>
      <c r="CJ8" s="199" t="b">
        <f t="shared" si="2"/>
        <v>0</v>
      </c>
      <c r="CK8" s="199" t="b">
        <f t="shared" si="2"/>
        <v>0</v>
      </c>
      <c r="CL8" s="199" t="b">
        <f t="shared" si="2"/>
        <v>0</v>
      </c>
      <c r="CM8" s="199" t="b">
        <f t="shared" si="2"/>
        <v>0</v>
      </c>
      <c r="CN8" s="199" t="b">
        <f t="shared" si="2"/>
        <v>0</v>
      </c>
      <c r="CO8" s="199" t="b">
        <f t="shared" si="2"/>
        <v>0</v>
      </c>
      <c r="CP8" s="199" t="b">
        <f t="shared" si="2"/>
        <v>0</v>
      </c>
      <c r="CQ8" s="199" t="b">
        <f t="shared" si="2"/>
        <v>0</v>
      </c>
      <c r="CR8" s="199" t="b">
        <f t="shared" si="2"/>
        <v>0</v>
      </c>
      <c r="CS8" s="485" t="str">
        <f t="shared" si="3"/>
        <v/>
      </c>
      <c r="CT8" s="202" t="b">
        <f t="shared" si="4"/>
        <v>0</v>
      </c>
      <c r="CU8" s="198" t="b">
        <f t="shared" si="5"/>
        <v>0</v>
      </c>
      <c r="CV8" s="198" t="b">
        <f t="shared" si="6"/>
        <v>0</v>
      </c>
      <c r="CW8" s="198" t="b">
        <f t="shared" si="6"/>
        <v>0</v>
      </c>
      <c r="CX8" s="198" t="b">
        <f t="shared" si="6"/>
        <v>0</v>
      </c>
      <c r="CY8" s="199" t="b">
        <f t="shared" si="6"/>
        <v>0</v>
      </c>
      <c r="CZ8" s="199" t="b">
        <f t="shared" si="6"/>
        <v>0</v>
      </c>
      <c r="DA8" s="199" t="b">
        <f t="shared" si="6"/>
        <v>0</v>
      </c>
      <c r="DB8" s="199" t="b">
        <f t="shared" si="6"/>
        <v>0</v>
      </c>
      <c r="DC8" s="199" t="b">
        <f t="shared" si="6"/>
        <v>0</v>
      </c>
      <c r="DD8" s="199" t="b">
        <f t="shared" si="6"/>
        <v>0</v>
      </c>
      <c r="DE8" s="199" t="b">
        <f t="shared" si="6"/>
        <v>0</v>
      </c>
      <c r="DF8" s="199" t="b">
        <f t="shared" si="7"/>
        <v>0</v>
      </c>
      <c r="DG8" s="199" t="b">
        <f t="shared" si="7"/>
        <v>0</v>
      </c>
      <c r="DH8" s="199" t="b">
        <f t="shared" si="7"/>
        <v>0</v>
      </c>
      <c r="DI8" s="199" t="b">
        <f t="shared" si="7"/>
        <v>0</v>
      </c>
      <c r="DJ8" s="199" t="b">
        <f t="shared" si="7"/>
        <v>0</v>
      </c>
      <c r="DK8" s="199" t="b">
        <f t="shared" si="7"/>
        <v>0</v>
      </c>
      <c r="DL8" s="199" t="b">
        <f t="shared" si="7"/>
        <v>0</v>
      </c>
      <c r="DM8" s="199" t="b">
        <f t="shared" si="7"/>
        <v>0</v>
      </c>
      <c r="DN8" s="199" t="b">
        <f t="shared" si="7"/>
        <v>0</v>
      </c>
      <c r="DO8" s="199" t="b">
        <f t="shared" si="7"/>
        <v>0</v>
      </c>
      <c r="DP8" s="199" t="b">
        <f t="shared" si="8"/>
        <v>0</v>
      </c>
      <c r="DQ8" s="199" t="b">
        <f t="shared" si="8"/>
        <v>0</v>
      </c>
      <c r="DR8" s="199" t="b">
        <f t="shared" si="8"/>
        <v>0</v>
      </c>
      <c r="DS8" s="199" t="b">
        <f t="shared" si="8"/>
        <v>0</v>
      </c>
      <c r="DT8" s="199" t="b">
        <f t="shared" si="8"/>
        <v>0</v>
      </c>
      <c r="DU8" s="199" t="b">
        <f t="shared" si="8"/>
        <v>0</v>
      </c>
      <c r="DV8" s="199" t="b">
        <f t="shared" si="8"/>
        <v>0</v>
      </c>
      <c r="DW8" s="199" t="b">
        <f t="shared" si="8"/>
        <v>0</v>
      </c>
      <c r="DX8" s="199" t="b">
        <f t="shared" si="8"/>
        <v>0</v>
      </c>
      <c r="DY8" s="199" t="b">
        <f t="shared" si="8"/>
        <v>0</v>
      </c>
      <c r="DZ8" s="199" t="b">
        <f t="shared" si="8"/>
        <v>0</v>
      </c>
      <c r="EA8" s="199" t="b">
        <f t="shared" si="8"/>
        <v>0</v>
      </c>
      <c r="EB8" s="485" t="str">
        <f t="shared" si="9"/>
        <v/>
      </c>
      <c r="EC8" s="202" t="b">
        <f t="shared" si="10"/>
        <v>0</v>
      </c>
      <c r="ED8" s="198" t="b">
        <f t="shared" si="11"/>
        <v>0</v>
      </c>
      <c r="EE8" s="198" t="b">
        <f t="shared" si="12"/>
        <v>0</v>
      </c>
      <c r="EF8" s="198" t="b">
        <f t="shared" si="12"/>
        <v>0</v>
      </c>
      <c r="EG8" s="198" t="b">
        <f t="shared" si="12"/>
        <v>0</v>
      </c>
      <c r="EH8" s="199" t="b">
        <f t="shared" si="12"/>
        <v>0</v>
      </c>
      <c r="EI8" s="199" t="b">
        <f t="shared" si="12"/>
        <v>0</v>
      </c>
      <c r="EJ8" s="199" t="b">
        <f t="shared" si="12"/>
        <v>0</v>
      </c>
      <c r="EK8" s="199" t="b">
        <f t="shared" si="12"/>
        <v>0</v>
      </c>
      <c r="EL8" s="199" t="b">
        <f t="shared" si="12"/>
        <v>0</v>
      </c>
      <c r="EM8" s="199" t="b">
        <f t="shared" si="12"/>
        <v>0</v>
      </c>
      <c r="EN8" s="199" t="b">
        <f t="shared" si="12"/>
        <v>0</v>
      </c>
      <c r="EO8" s="199" t="b">
        <f t="shared" si="13"/>
        <v>0</v>
      </c>
      <c r="EP8" s="199" t="b">
        <f t="shared" si="13"/>
        <v>0</v>
      </c>
      <c r="EQ8" s="199" t="b">
        <f t="shared" si="13"/>
        <v>0</v>
      </c>
      <c r="ER8" s="199" t="b">
        <f t="shared" si="13"/>
        <v>0</v>
      </c>
      <c r="ES8" s="199" t="b">
        <f t="shared" si="13"/>
        <v>0</v>
      </c>
      <c r="ET8" s="199" t="b">
        <f t="shared" si="13"/>
        <v>0</v>
      </c>
      <c r="EU8" s="199" t="b">
        <f t="shared" si="13"/>
        <v>0</v>
      </c>
      <c r="EV8" s="199" t="b">
        <f t="shared" si="13"/>
        <v>0</v>
      </c>
      <c r="EW8" s="199" t="b">
        <f t="shared" si="13"/>
        <v>0</v>
      </c>
      <c r="EX8" s="199" t="b">
        <f t="shared" si="13"/>
        <v>0</v>
      </c>
      <c r="EY8" s="199" t="b">
        <f t="shared" si="14"/>
        <v>0</v>
      </c>
      <c r="EZ8" s="199" t="b">
        <f t="shared" si="14"/>
        <v>0</v>
      </c>
      <c r="FA8" s="199" t="b">
        <f t="shared" si="14"/>
        <v>0</v>
      </c>
      <c r="FB8" s="199" t="b">
        <f t="shared" si="14"/>
        <v>0</v>
      </c>
      <c r="FC8" s="199" t="b">
        <f t="shared" si="14"/>
        <v>0</v>
      </c>
      <c r="FD8" s="199" t="b">
        <f t="shared" si="14"/>
        <v>0</v>
      </c>
      <c r="FE8" s="199" t="b">
        <f t="shared" si="14"/>
        <v>0</v>
      </c>
      <c r="FF8" s="199" t="b">
        <f t="shared" si="14"/>
        <v>0</v>
      </c>
      <c r="FG8" s="199" t="b">
        <f t="shared" si="14"/>
        <v>0</v>
      </c>
      <c r="FH8" s="199" t="b">
        <f t="shared" si="14"/>
        <v>0</v>
      </c>
      <c r="FI8" s="199" t="b">
        <f t="shared" si="14"/>
        <v>0</v>
      </c>
      <c r="FJ8" s="199" t="b">
        <f t="shared" si="14"/>
        <v>0</v>
      </c>
      <c r="FK8" s="485" t="str">
        <f t="shared" si="15"/>
        <v/>
      </c>
      <c r="FM8" s="202" t="b">
        <f t="shared" si="16"/>
        <v>0</v>
      </c>
      <c r="FN8" s="198" t="b">
        <f t="shared" si="36"/>
        <v>0</v>
      </c>
      <c r="FO8" s="198" t="b">
        <f t="shared" si="37"/>
        <v>0</v>
      </c>
      <c r="FP8" s="198" t="b">
        <f t="shared" si="37"/>
        <v>0</v>
      </c>
      <c r="FQ8" s="198" t="b">
        <f t="shared" si="37"/>
        <v>0</v>
      </c>
      <c r="FR8" s="199" t="b">
        <f t="shared" si="37"/>
        <v>0</v>
      </c>
      <c r="FS8" s="199" t="b">
        <f t="shared" si="37"/>
        <v>0</v>
      </c>
      <c r="FT8" s="199" t="b">
        <f t="shared" si="37"/>
        <v>0</v>
      </c>
      <c r="FU8" s="199" t="b">
        <f t="shared" si="37"/>
        <v>0</v>
      </c>
      <c r="FV8" s="199" t="b">
        <f t="shared" si="38"/>
        <v>0</v>
      </c>
      <c r="FW8" s="199" t="b">
        <f t="shared" si="34"/>
        <v>0</v>
      </c>
      <c r="FX8" s="199" t="b">
        <f t="shared" si="18"/>
        <v>0</v>
      </c>
      <c r="FY8" s="199" t="b">
        <f t="shared" si="18"/>
        <v>0</v>
      </c>
      <c r="FZ8" s="199" t="b">
        <f t="shared" si="18"/>
        <v>0</v>
      </c>
      <c r="GA8" s="199" t="b">
        <f t="shared" si="18"/>
        <v>0</v>
      </c>
      <c r="GB8" s="199" t="b">
        <f t="shared" si="18"/>
        <v>0</v>
      </c>
      <c r="GC8" s="199" t="b">
        <f t="shared" si="18"/>
        <v>0</v>
      </c>
      <c r="GD8" s="199" t="b">
        <f t="shared" si="18"/>
        <v>0</v>
      </c>
      <c r="GE8" s="199" t="b">
        <f t="shared" si="18"/>
        <v>0</v>
      </c>
      <c r="GF8" s="199" t="b">
        <f t="shared" si="18"/>
        <v>0</v>
      </c>
      <c r="GG8" s="199" t="b">
        <f t="shared" si="18"/>
        <v>0</v>
      </c>
      <c r="GH8" s="199" t="b">
        <f t="shared" si="18"/>
        <v>0</v>
      </c>
      <c r="GI8" s="199" t="b">
        <f t="shared" si="18"/>
        <v>0</v>
      </c>
      <c r="GJ8" s="199" t="b">
        <f t="shared" si="18"/>
        <v>0</v>
      </c>
      <c r="GK8" s="199" t="b">
        <f t="shared" si="18"/>
        <v>0</v>
      </c>
      <c r="GL8" s="199" t="b">
        <f t="shared" si="18"/>
        <v>0</v>
      </c>
      <c r="GM8" s="199" t="b">
        <f t="shared" si="18"/>
        <v>0</v>
      </c>
      <c r="GN8" s="199" t="b">
        <f t="shared" si="19"/>
        <v>0</v>
      </c>
      <c r="GO8" s="199" t="b">
        <f t="shared" si="19"/>
        <v>0</v>
      </c>
      <c r="GP8" s="199" t="b">
        <f t="shared" si="19"/>
        <v>0</v>
      </c>
      <c r="GQ8" s="199" t="b">
        <f t="shared" si="19"/>
        <v>0</v>
      </c>
      <c r="GR8" s="199" t="b">
        <f t="shared" si="19"/>
        <v>0</v>
      </c>
      <c r="GS8" s="199" t="b">
        <f t="shared" si="19"/>
        <v>0</v>
      </c>
      <c r="GT8" s="199" t="b">
        <f t="shared" si="19"/>
        <v>0</v>
      </c>
      <c r="GU8" s="485" t="str">
        <f t="shared" si="35"/>
        <v/>
      </c>
      <c r="GV8" s="202" t="b">
        <f t="shared" si="20"/>
        <v>0</v>
      </c>
      <c r="GW8" s="198" t="b">
        <f t="shared" si="39"/>
        <v>0</v>
      </c>
      <c r="GX8" s="198" t="b">
        <f t="shared" si="21"/>
        <v>0</v>
      </c>
      <c r="GY8" s="198" t="b">
        <f t="shared" si="22"/>
        <v>0</v>
      </c>
      <c r="GZ8" s="198" t="b">
        <f t="shared" si="22"/>
        <v>0</v>
      </c>
      <c r="HA8" s="199" t="b">
        <f t="shared" si="22"/>
        <v>0</v>
      </c>
      <c r="HB8" s="199" t="b">
        <f t="shared" si="22"/>
        <v>0</v>
      </c>
      <c r="HC8" s="199" t="b">
        <f t="shared" si="23"/>
        <v>0</v>
      </c>
      <c r="HD8" s="199" t="b">
        <f t="shared" si="23"/>
        <v>0</v>
      </c>
      <c r="HE8" s="199" t="b">
        <f t="shared" si="23"/>
        <v>0</v>
      </c>
      <c r="HF8" s="199" t="b">
        <f t="shared" si="23"/>
        <v>0</v>
      </c>
      <c r="HG8" s="199" t="b">
        <f t="shared" si="23"/>
        <v>0</v>
      </c>
      <c r="HH8" s="199" t="b">
        <f t="shared" si="23"/>
        <v>0</v>
      </c>
      <c r="HI8" s="199" t="b">
        <f t="shared" si="23"/>
        <v>0</v>
      </c>
      <c r="HJ8" s="199" t="b">
        <f t="shared" si="23"/>
        <v>0</v>
      </c>
      <c r="HK8" s="199" t="b">
        <f t="shared" si="23"/>
        <v>0</v>
      </c>
      <c r="HL8" s="199" t="b">
        <f t="shared" si="23"/>
        <v>0</v>
      </c>
      <c r="HM8" s="199" t="b">
        <f t="shared" si="23"/>
        <v>0</v>
      </c>
      <c r="HN8" s="199" t="b">
        <f t="shared" si="23"/>
        <v>0</v>
      </c>
      <c r="HO8" s="199" t="b">
        <f t="shared" si="23"/>
        <v>0</v>
      </c>
      <c r="HP8" s="199" t="b">
        <f t="shared" si="23"/>
        <v>0</v>
      </c>
      <c r="HQ8" s="199" t="b">
        <f t="shared" si="23"/>
        <v>0</v>
      </c>
      <c r="HR8" s="199" t="b">
        <f t="shared" si="23"/>
        <v>0</v>
      </c>
      <c r="HS8" s="199" t="b">
        <f t="shared" si="24"/>
        <v>0</v>
      </c>
      <c r="HT8" s="199" t="b">
        <f t="shared" si="24"/>
        <v>0</v>
      </c>
      <c r="HU8" s="199" t="b">
        <f t="shared" si="24"/>
        <v>0</v>
      </c>
      <c r="HV8" s="199" t="b">
        <f t="shared" si="24"/>
        <v>0</v>
      </c>
      <c r="HW8" s="199" t="b">
        <f t="shared" si="24"/>
        <v>0</v>
      </c>
      <c r="HX8" s="199" t="b">
        <f t="shared" si="24"/>
        <v>0</v>
      </c>
      <c r="HY8" s="199" t="b">
        <f t="shared" si="24"/>
        <v>0</v>
      </c>
      <c r="HZ8" s="199" t="b">
        <f t="shared" si="24"/>
        <v>0</v>
      </c>
      <c r="IA8" s="199" t="b">
        <f t="shared" si="24"/>
        <v>0</v>
      </c>
      <c r="IB8" s="199" t="b">
        <f t="shared" si="24"/>
        <v>0</v>
      </c>
      <c r="IC8" s="199" t="b">
        <f t="shared" si="24"/>
        <v>0</v>
      </c>
      <c r="ID8" s="485" t="str">
        <f t="shared" si="25"/>
        <v/>
      </c>
      <c r="IE8" s="202" t="b">
        <f t="shared" si="26"/>
        <v>0</v>
      </c>
      <c r="IF8" s="198" t="b">
        <f t="shared" si="40"/>
        <v>0</v>
      </c>
      <c r="IG8" s="198" t="b">
        <f t="shared" si="41"/>
        <v>0</v>
      </c>
      <c r="IH8" s="198" t="b">
        <f t="shared" si="27"/>
        <v>0</v>
      </c>
      <c r="II8" s="198" t="b">
        <f t="shared" si="27"/>
        <v>0</v>
      </c>
      <c r="IJ8" s="199" t="b">
        <f t="shared" si="27"/>
        <v>0</v>
      </c>
      <c r="IK8" s="199" t="b">
        <f t="shared" si="27"/>
        <v>0</v>
      </c>
      <c r="IL8" s="199" t="b">
        <f t="shared" si="28"/>
        <v>0</v>
      </c>
      <c r="IM8" s="199" t="b">
        <f t="shared" si="28"/>
        <v>0</v>
      </c>
      <c r="IN8" s="199" t="b">
        <f t="shared" si="28"/>
        <v>0</v>
      </c>
      <c r="IO8" s="199" t="b">
        <f t="shared" si="28"/>
        <v>0</v>
      </c>
      <c r="IP8" s="199" t="b">
        <f t="shared" si="28"/>
        <v>0</v>
      </c>
      <c r="IQ8" s="199" t="b">
        <f t="shared" si="28"/>
        <v>0</v>
      </c>
      <c r="IR8" s="199" t="b">
        <f t="shared" si="29"/>
        <v>0</v>
      </c>
      <c r="IS8" s="199" t="b">
        <f t="shared" si="29"/>
        <v>0</v>
      </c>
      <c r="IT8" s="199" t="b">
        <f t="shared" si="29"/>
        <v>0</v>
      </c>
      <c r="IU8" s="199" t="b">
        <f t="shared" si="29"/>
        <v>0</v>
      </c>
      <c r="IV8" s="199" t="b">
        <f t="shared" si="29"/>
        <v>0</v>
      </c>
      <c r="IW8" s="199" t="b">
        <f t="shared" si="29"/>
        <v>0</v>
      </c>
      <c r="IX8" s="199" t="b">
        <f t="shared" si="29"/>
        <v>0</v>
      </c>
      <c r="IY8" s="199" t="b">
        <f t="shared" si="29"/>
        <v>0</v>
      </c>
      <c r="IZ8" s="199" t="b">
        <f t="shared" si="29"/>
        <v>0</v>
      </c>
      <c r="JA8" s="199" t="b">
        <f t="shared" si="29"/>
        <v>0</v>
      </c>
      <c r="JB8" s="199" t="b">
        <f t="shared" si="30"/>
        <v>0</v>
      </c>
      <c r="JC8" s="199" t="b">
        <f t="shared" si="30"/>
        <v>0</v>
      </c>
      <c r="JD8" s="199" t="b">
        <f t="shared" si="30"/>
        <v>0</v>
      </c>
      <c r="JE8" s="199" t="b">
        <f t="shared" si="30"/>
        <v>0</v>
      </c>
      <c r="JF8" s="199" t="b">
        <f t="shared" si="30"/>
        <v>0</v>
      </c>
      <c r="JG8" s="199" t="b">
        <f t="shared" si="30"/>
        <v>0</v>
      </c>
      <c r="JH8" s="199" t="b">
        <f t="shared" si="30"/>
        <v>0</v>
      </c>
      <c r="JI8" s="199" t="b">
        <f t="shared" si="30"/>
        <v>0</v>
      </c>
      <c r="JJ8" s="199" t="b">
        <f t="shared" si="30"/>
        <v>0</v>
      </c>
      <c r="JK8" s="199" t="b">
        <f t="shared" si="30"/>
        <v>0</v>
      </c>
      <c r="JL8" s="199" t="b">
        <f t="shared" si="30"/>
        <v>0</v>
      </c>
      <c r="JM8" s="485" t="str">
        <f t="shared" si="31"/>
        <v/>
      </c>
      <c r="JO8" s="192" t="s">
        <v>911</v>
      </c>
      <c r="JP8" s="450" t="s">
        <v>912</v>
      </c>
      <c r="JQ8" s="450" t="s">
        <v>912</v>
      </c>
      <c r="JR8" s="450" t="s">
        <v>912</v>
      </c>
      <c r="JS8" s="450" t="s">
        <v>912</v>
      </c>
      <c r="JT8" s="450" t="s">
        <v>912</v>
      </c>
      <c r="JU8" s="450" t="s">
        <v>912</v>
      </c>
      <c r="JV8" s="450" t="s">
        <v>912</v>
      </c>
      <c r="JW8" s="450" t="s">
        <v>912</v>
      </c>
      <c r="JX8" s="450" t="s">
        <v>912</v>
      </c>
      <c r="JY8" s="450" t="s">
        <v>912</v>
      </c>
      <c r="JZ8" s="450" t="s">
        <v>912</v>
      </c>
      <c r="KA8" s="450" t="s">
        <v>912</v>
      </c>
    </row>
    <row r="9" spans="1:287" ht="15.75" customHeight="1">
      <c r="B9" s="74">
        <v>5</v>
      </c>
      <c r="C9" s="313"/>
      <c r="D9" s="314"/>
      <c r="E9" s="315"/>
      <c r="G9" s="102">
        <v>5</v>
      </c>
      <c r="H9" s="313"/>
      <c r="I9" s="314"/>
      <c r="J9" s="315"/>
      <c r="L9" s="84">
        <v>1</v>
      </c>
      <c r="M9" s="319" t="s">
        <v>643</v>
      </c>
      <c r="N9" s="320" t="s">
        <v>643</v>
      </c>
      <c r="O9" s="320" t="s">
        <v>643</v>
      </c>
      <c r="P9" s="320" t="s">
        <v>643</v>
      </c>
      <c r="Q9" s="320" t="s">
        <v>643</v>
      </c>
      <c r="R9" s="320" t="s">
        <v>643</v>
      </c>
      <c r="S9" s="320" t="s">
        <v>643</v>
      </c>
      <c r="T9" s="320" t="s">
        <v>643</v>
      </c>
      <c r="U9" s="320" t="s">
        <v>643</v>
      </c>
      <c r="V9" s="321" t="s">
        <v>643</v>
      </c>
      <c r="W9" s="321" t="s">
        <v>643</v>
      </c>
      <c r="X9" s="322" t="s">
        <v>643</v>
      </c>
      <c r="Y9" s="909" t="str">
        <f>外線情報!C5</f>
        <v>VoIP(ZXSM-4BRU)</v>
      </c>
      <c r="AA9" s="623">
        <v>5</v>
      </c>
      <c r="AB9" s="624" t="str">
        <f>留守番電話!L9&amp;""</f>
        <v>5</v>
      </c>
      <c r="AD9" s="628">
        <v>5</v>
      </c>
      <c r="AE9" s="628" t="str">
        <f>留守番電話!I9&amp;""</f>
        <v>5</v>
      </c>
      <c r="AR9" s="79" t="s">
        <v>695</v>
      </c>
      <c r="BK9" s="202" t="b">
        <f t="shared" si="0"/>
        <v>0</v>
      </c>
      <c r="BL9" s="198" t="b">
        <f t="shared" si="32"/>
        <v>0</v>
      </c>
      <c r="BM9" s="198" t="b">
        <f t="shared" si="1"/>
        <v>0</v>
      </c>
      <c r="BN9" s="198" t="b">
        <f t="shared" si="2"/>
        <v>0</v>
      </c>
      <c r="BO9" s="198" t="b">
        <f t="shared" si="2"/>
        <v>0</v>
      </c>
      <c r="BP9" s="199" t="b">
        <f t="shared" si="2"/>
        <v>0</v>
      </c>
      <c r="BQ9" s="199" t="b">
        <f t="shared" si="2"/>
        <v>0</v>
      </c>
      <c r="BR9" s="199" t="b">
        <f t="shared" si="2"/>
        <v>0</v>
      </c>
      <c r="BS9" s="199" t="b">
        <f t="shared" si="2"/>
        <v>0</v>
      </c>
      <c r="BT9" s="199" t="b">
        <f t="shared" si="2"/>
        <v>0</v>
      </c>
      <c r="BU9" s="199" t="b">
        <f t="shared" si="2"/>
        <v>0</v>
      </c>
      <c r="BV9" s="199" t="b">
        <f t="shared" si="2"/>
        <v>0</v>
      </c>
      <c r="BW9" s="199" t="b">
        <f t="shared" si="2"/>
        <v>0</v>
      </c>
      <c r="BX9" s="199" t="b">
        <f t="shared" si="2"/>
        <v>0</v>
      </c>
      <c r="BY9" s="199" t="b">
        <f t="shared" si="2"/>
        <v>0</v>
      </c>
      <c r="BZ9" s="199" t="b">
        <f t="shared" si="2"/>
        <v>0</v>
      </c>
      <c r="CA9" s="199" t="b">
        <f t="shared" si="2"/>
        <v>0</v>
      </c>
      <c r="CB9" s="199" t="b">
        <f t="shared" si="2"/>
        <v>0</v>
      </c>
      <c r="CC9" s="199" t="b">
        <f t="shared" si="2"/>
        <v>0</v>
      </c>
      <c r="CD9" s="199" t="b">
        <f t="shared" si="2"/>
        <v>0</v>
      </c>
      <c r="CE9" s="199" t="b">
        <f t="shared" si="2"/>
        <v>0</v>
      </c>
      <c r="CF9" s="199" t="b">
        <f t="shared" si="2"/>
        <v>0</v>
      </c>
      <c r="CG9" s="199" t="b">
        <f t="shared" si="2"/>
        <v>0</v>
      </c>
      <c r="CH9" s="199" t="b">
        <f t="shared" si="2"/>
        <v>0</v>
      </c>
      <c r="CI9" s="199" t="b">
        <f t="shared" si="2"/>
        <v>0</v>
      </c>
      <c r="CJ9" s="199" t="b">
        <f t="shared" si="2"/>
        <v>0</v>
      </c>
      <c r="CK9" s="199" t="b">
        <f t="shared" si="2"/>
        <v>0</v>
      </c>
      <c r="CL9" s="199" t="b">
        <f t="shared" si="2"/>
        <v>0</v>
      </c>
      <c r="CM9" s="199" t="b">
        <f t="shared" si="2"/>
        <v>0</v>
      </c>
      <c r="CN9" s="199" t="b">
        <f t="shared" si="2"/>
        <v>0</v>
      </c>
      <c r="CO9" s="199" t="b">
        <f t="shared" si="2"/>
        <v>0</v>
      </c>
      <c r="CP9" s="199" t="b">
        <f t="shared" si="2"/>
        <v>0</v>
      </c>
      <c r="CQ9" s="199" t="b">
        <f t="shared" si="2"/>
        <v>0</v>
      </c>
      <c r="CR9" s="199" t="b">
        <f t="shared" si="2"/>
        <v>0</v>
      </c>
      <c r="CS9" s="485" t="str">
        <f t="shared" si="3"/>
        <v/>
      </c>
      <c r="CT9" s="202" t="b">
        <f t="shared" si="4"/>
        <v>0</v>
      </c>
      <c r="CU9" s="198" t="b">
        <f t="shared" si="5"/>
        <v>0</v>
      </c>
      <c r="CV9" s="198" t="b">
        <f t="shared" si="6"/>
        <v>0</v>
      </c>
      <c r="CW9" s="198" t="b">
        <f t="shared" si="6"/>
        <v>0</v>
      </c>
      <c r="CX9" s="198" t="b">
        <f t="shared" si="6"/>
        <v>0</v>
      </c>
      <c r="CY9" s="199" t="b">
        <f t="shared" si="6"/>
        <v>0</v>
      </c>
      <c r="CZ9" s="199" t="b">
        <f t="shared" si="6"/>
        <v>0</v>
      </c>
      <c r="DA9" s="199" t="b">
        <f t="shared" si="6"/>
        <v>0</v>
      </c>
      <c r="DB9" s="199" t="b">
        <f t="shared" si="6"/>
        <v>0</v>
      </c>
      <c r="DC9" s="199" t="b">
        <f t="shared" si="6"/>
        <v>0</v>
      </c>
      <c r="DD9" s="199" t="b">
        <f t="shared" si="6"/>
        <v>0</v>
      </c>
      <c r="DE9" s="199" t="b">
        <f t="shared" si="6"/>
        <v>0</v>
      </c>
      <c r="DF9" s="199" t="b">
        <f t="shared" si="7"/>
        <v>0</v>
      </c>
      <c r="DG9" s="199" t="b">
        <f t="shared" si="7"/>
        <v>0</v>
      </c>
      <c r="DH9" s="199" t="b">
        <f t="shared" si="7"/>
        <v>0</v>
      </c>
      <c r="DI9" s="199" t="b">
        <f t="shared" si="7"/>
        <v>0</v>
      </c>
      <c r="DJ9" s="199" t="b">
        <f t="shared" si="7"/>
        <v>0</v>
      </c>
      <c r="DK9" s="199" t="b">
        <f t="shared" si="7"/>
        <v>0</v>
      </c>
      <c r="DL9" s="199" t="b">
        <f t="shared" si="7"/>
        <v>0</v>
      </c>
      <c r="DM9" s="199" t="b">
        <f t="shared" si="7"/>
        <v>0</v>
      </c>
      <c r="DN9" s="199" t="b">
        <f t="shared" si="7"/>
        <v>0</v>
      </c>
      <c r="DO9" s="199" t="b">
        <f t="shared" si="7"/>
        <v>0</v>
      </c>
      <c r="DP9" s="199" t="b">
        <f t="shared" si="8"/>
        <v>0</v>
      </c>
      <c r="DQ9" s="199" t="b">
        <f t="shared" si="8"/>
        <v>0</v>
      </c>
      <c r="DR9" s="199" t="b">
        <f t="shared" si="8"/>
        <v>0</v>
      </c>
      <c r="DS9" s="199" t="b">
        <f t="shared" si="8"/>
        <v>0</v>
      </c>
      <c r="DT9" s="199" t="b">
        <f t="shared" si="8"/>
        <v>0</v>
      </c>
      <c r="DU9" s="199" t="b">
        <f t="shared" si="8"/>
        <v>0</v>
      </c>
      <c r="DV9" s="199" t="b">
        <f t="shared" si="8"/>
        <v>0</v>
      </c>
      <c r="DW9" s="199" t="b">
        <f t="shared" si="8"/>
        <v>0</v>
      </c>
      <c r="DX9" s="199" t="b">
        <f t="shared" si="8"/>
        <v>0</v>
      </c>
      <c r="DY9" s="199" t="b">
        <f t="shared" si="8"/>
        <v>0</v>
      </c>
      <c r="DZ9" s="199" t="b">
        <f t="shared" si="8"/>
        <v>0</v>
      </c>
      <c r="EA9" s="199" t="b">
        <f t="shared" si="8"/>
        <v>0</v>
      </c>
      <c r="EB9" s="485" t="str">
        <f t="shared" si="9"/>
        <v/>
      </c>
      <c r="EC9" s="202" t="b">
        <f t="shared" si="10"/>
        <v>0</v>
      </c>
      <c r="ED9" s="198" t="b">
        <f t="shared" si="11"/>
        <v>0</v>
      </c>
      <c r="EE9" s="198" t="b">
        <f t="shared" si="12"/>
        <v>0</v>
      </c>
      <c r="EF9" s="198" t="b">
        <f t="shared" si="12"/>
        <v>0</v>
      </c>
      <c r="EG9" s="198" t="b">
        <f t="shared" si="12"/>
        <v>0</v>
      </c>
      <c r="EH9" s="199" t="b">
        <f t="shared" si="12"/>
        <v>0</v>
      </c>
      <c r="EI9" s="199" t="b">
        <f t="shared" si="12"/>
        <v>0</v>
      </c>
      <c r="EJ9" s="199" t="b">
        <f t="shared" si="12"/>
        <v>0</v>
      </c>
      <c r="EK9" s="199" t="b">
        <f t="shared" si="12"/>
        <v>0</v>
      </c>
      <c r="EL9" s="199" t="b">
        <f t="shared" si="12"/>
        <v>0</v>
      </c>
      <c r="EM9" s="199" t="b">
        <f t="shared" si="12"/>
        <v>0</v>
      </c>
      <c r="EN9" s="199" t="b">
        <f t="shared" si="12"/>
        <v>0</v>
      </c>
      <c r="EO9" s="199" t="b">
        <f t="shared" si="13"/>
        <v>0</v>
      </c>
      <c r="EP9" s="199" t="b">
        <f t="shared" si="13"/>
        <v>0</v>
      </c>
      <c r="EQ9" s="199" t="b">
        <f t="shared" si="13"/>
        <v>0</v>
      </c>
      <c r="ER9" s="199" t="b">
        <f t="shared" si="13"/>
        <v>0</v>
      </c>
      <c r="ES9" s="199" t="b">
        <f t="shared" si="13"/>
        <v>0</v>
      </c>
      <c r="ET9" s="199" t="b">
        <f t="shared" si="13"/>
        <v>0</v>
      </c>
      <c r="EU9" s="199" t="b">
        <f t="shared" si="13"/>
        <v>0</v>
      </c>
      <c r="EV9" s="199" t="b">
        <f t="shared" si="13"/>
        <v>0</v>
      </c>
      <c r="EW9" s="199" t="b">
        <f t="shared" si="13"/>
        <v>0</v>
      </c>
      <c r="EX9" s="199" t="b">
        <f t="shared" si="13"/>
        <v>0</v>
      </c>
      <c r="EY9" s="199" t="b">
        <f t="shared" si="14"/>
        <v>0</v>
      </c>
      <c r="EZ9" s="199" t="b">
        <f t="shared" si="14"/>
        <v>0</v>
      </c>
      <c r="FA9" s="199" t="b">
        <f t="shared" si="14"/>
        <v>0</v>
      </c>
      <c r="FB9" s="199" t="b">
        <f t="shared" si="14"/>
        <v>0</v>
      </c>
      <c r="FC9" s="199" t="b">
        <f t="shared" si="14"/>
        <v>0</v>
      </c>
      <c r="FD9" s="199" t="b">
        <f t="shared" si="14"/>
        <v>0</v>
      </c>
      <c r="FE9" s="199" t="b">
        <f t="shared" si="14"/>
        <v>0</v>
      </c>
      <c r="FF9" s="199" t="b">
        <f t="shared" si="14"/>
        <v>0</v>
      </c>
      <c r="FG9" s="199" t="b">
        <f t="shared" si="14"/>
        <v>0</v>
      </c>
      <c r="FH9" s="199" t="b">
        <f t="shared" si="14"/>
        <v>0</v>
      </c>
      <c r="FI9" s="199" t="b">
        <f t="shared" si="14"/>
        <v>0</v>
      </c>
      <c r="FJ9" s="199" t="b">
        <f t="shared" si="14"/>
        <v>0</v>
      </c>
      <c r="FK9" s="485" t="str">
        <f t="shared" si="15"/>
        <v/>
      </c>
      <c r="FM9" s="202" t="b">
        <f t="shared" si="16"/>
        <v>0</v>
      </c>
      <c r="FN9" s="198" t="b">
        <f t="shared" si="36"/>
        <v>0</v>
      </c>
      <c r="FO9" s="198" t="b">
        <f t="shared" si="37"/>
        <v>0</v>
      </c>
      <c r="FP9" s="198" t="b">
        <f t="shared" si="37"/>
        <v>0</v>
      </c>
      <c r="FQ9" s="198" t="b">
        <f t="shared" si="37"/>
        <v>0</v>
      </c>
      <c r="FR9" s="199" t="b">
        <f t="shared" si="37"/>
        <v>0</v>
      </c>
      <c r="FS9" s="199" t="b">
        <f t="shared" si="37"/>
        <v>0</v>
      </c>
      <c r="FT9" s="199" t="b">
        <f t="shared" si="37"/>
        <v>0</v>
      </c>
      <c r="FU9" s="199" t="b">
        <f t="shared" si="37"/>
        <v>0</v>
      </c>
      <c r="FV9" s="199" t="b">
        <f t="shared" si="38"/>
        <v>0</v>
      </c>
      <c r="FW9" s="199" t="b">
        <f t="shared" si="34"/>
        <v>0</v>
      </c>
      <c r="FX9" s="199" t="b">
        <f t="shared" si="18"/>
        <v>0</v>
      </c>
      <c r="FY9" s="199" t="b">
        <f t="shared" si="18"/>
        <v>0</v>
      </c>
      <c r="FZ9" s="199" t="b">
        <f t="shared" si="18"/>
        <v>0</v>
      </c>
      <c r="GA9" s="199" t="b">
        <f t="shared" si="18"/>
        <v>0</v>
      </c>
      <c r="GB9" s="199" t="b">
        <f t="shared" si="18"/>
        <v>0</v>
      </c>
      <c r="GC9" s="199" t="b">
        <f t="shared" si="18"/>
        <v>0</v>
      </c>
      <c r="GD9" s="199" t="b">
        <f t="shared" si="18"/>
        <v>0</v>
      </c>
      <c r="GE9" s="199" t="b">
        <f t="shared" si="18"/>
        <v>0</v>
      </c>
      <c r="GF9" s="199" t="b">
        <f t="shared" si="18"/>
        <v>0</v>
      </c>
      <c r="GG9" s="199" t="b">
        <f t="shared" si="18"/>
        <v>0</v>
      </c>
      <c r="GH9" s="199" t="b">
        <f t="shared" si="18"/>
        <v>0</v>
      </c>
      <c r="GI9" s="199" t="b">
        <f t="shared" si="18"/>
        <v>0</v>
      </c>
      <c r="GJ9" s="199" t="b">
        <f t="shared" si="18"/>
        <v>0</v>
      </c>
      <c r="GK9" s="199" t="b">
        <f t="shared" si="18"/>
        <v>0</v>
      </c>
      <c r="GL9" s="199" t="b">
        <f t="shared" si="18"/>
        <v>0</v>
      </c>
      <c r="GM9" s="199" t="b">
        <f t="shared" si="18"/>
        <v>0</v>
      </c>
      <c r="GN9" s="199" t="b">
        <f t="shared" si="19"/>
        <v>0</v>
      </c>
      <c r="GO9" s="199" t="b">
        <f t="shared" si="19"/>
        <v>0</v>
      </c>
      <c r="GP9" s="199" t="b">
        <f t="shared" si="19"/>
        <v>0</v>
      </c>
      <c r="GQ9" s="199" t="b">
        <f t="shared" si="19"/>
        <v>0</v>
      </c>
      <c r="GR9" s="199" t="b">
        <f t="shared" si="19"/>
        <v>0</v>
      </c>
      <c r="GS9" s="199" t="b">
        <f t="shared" si="19"/>
        <v>0</v>
      </c>
      <c r="GT9" s="199" t="b">
        <f t="shared" si="19"/>
        <v>0</v>
      </c>
      <c r="GU9" s="485" t="str">
        <f t="shared" si="35"/>
        <v/>
      </c>
      <c r="GV9" s="202" t="b">
        <f t="shared" si="20"/>
        <v>0</v>
      </c>
      <c r="GW9" s="198" t="b">
        <f t="shared" si="39"/>
        <v>0</v>
      </c>
      <c r="GX9" s="198" t="b">
        <f t="shared" si="21"/>
        <v>0</v>
      </c>
      <c r="GY9" s="198" t="b">
        <f t="shared" si="22"/>
        <v>0</v>
      </c>
      <c r="GZ9" s="198" t="b">
        <f t="shared" si="22"/>
        <v>0</v>
      </c>
      <c r="HA9" s="199" t="b">
        <f t="shared" si="22"/>
        <v>0</v>
      </c>
      <c r="HB9" s="199" t="b">
        <f t="shared" si="22"/>
        <v>0</v>
      </c>
      <c r="HC9" s="199" t="b">
        <f t="shared" si="23"/>
        <v>0</v>
      </c>
      <c r="HD9" s="199" t="b">
        <f t="shared" si="23"/>
        <v>0</v>
      </c>
      <c r="HE9" s="199" t="b">
        <f t="shared" si="23"/>
        <v>0</v>
      </c>
      <c r="HF9" s="199" t="b">
        <f t="shared" si="23"/>
        <v>0</v>
      </c>
      <c r="HG9" s="199" t="b">
        <f t="shared" si="23"/>
        <v>0</v>
      </c>
      <c r="HH9" s="199" t="b">
        <f t="shared" si="23"/>
        <v>0</v>
      </c>
      <c r="HI9" s="199" t="b">
        <f t="shared" si="23"/>
        <v>0</v>
      </c>
      <c r="HJ9" s="199" t="b">
        <f t="shared" si="23"/>
        <v>0</v>
      </c>
      <c r="HK9" s="199" t="b">
        <f t="shared" si="23"/>
        <v>0</v>
      </c>
      <c r="HL9" s="199" t="b">
        <f t="shared" si="23"/>
        <v>0</v>
      </c>
      <c r="HM9" s="199" t="b">
        <f t="shared" si="23"/>
        <v>0</v>
      </c>
      <c r="HN9" s="199" t="b">
        <f t="shared" si="23"/>
        <v>0</v>
      </c>
      <c r="HO9" s="199" t="b">
        <f t="shared" si="23"/>
        <v>0</v>
      </c>
      <c r="HP9" s="199" t="b">
        <f t="shared" si="23"/>
        <v>0</v>
      </c>
      <c r="HQ9" s="199" t="b">
        <f t="shared" si="23"/>
        <v>0</v>
      </c>
      <c r="HR9" s="199" t="b">
        <f t="shared" si="23"/>
        <v>0</v>
      </c>
      <c r="HS9" s="199" t="b">
        <f t="shared" si="24"/>
        <v>0</v>
      </c>
      <c r="HT9" s="199" t="b">
        <f t="shared" si="24"/>
        <v>0</v>
      </c>
      <c r="HU9" s="199" t="b">
        <f t="shared" si="24"/>
        <v>0</v>
      </c>
      <c r="HV9" s="199" t="b">
        <f t="shared" si="24"/>
        <v>0</v>
      </c>
      <c r="HW9" s="199" t="b">
        <f t="shared" si="24"/>
        <v>0</v>
      </c>
      <c r="HX9" s="199" t="b">
        <f t="shared" si="24"/>
        <v>0</v>
      </c>
      <c r="HY9" s="199" t="b">
        <f t="shared" si="24"/>
        <v>0</v>
      </c>
      <c r="HZ9" s="199" t="b">
        <f t="shared" si="24"/>
        <v>0</v>
      </c>
      <c r="IA9" s="199" t="b">
        <f t="shared" si="24"/>
        <v>0</v>
      </c>
      <c r="IB9" s="199" t="b">
        <f t="shared" si="24"/>
        <v>0</v>
      </c>
      <c r="IC9" s="199" t="b">
        <f t="shared" si="24"/>
        <v>0</v>
      </c>
      <c r="ID9" s="485" t="str">
        <f t="shared" si="25"/>
        <v/>
      </c>
      <c r="IE9" s="202" t="b">
        <f t="shared" si="26"/>
        <v>0</v>
      </c>
      <c r="IF9" s="198" t="b">
        <f t="shared" si="40"/>
        <v>0</v>
      </c>
      <c r="IG9" s="198" t="b">
        <f t="shared" si="41"/>
        <v>0</v>
      </c>
      <c r="IH9" s="198" t="b">
        <f t="shared" si="27"/>
        <v>0</v>
      </c>
      <c r="II9" s="198" t="b">
        <f t="shared" si="27"/>
        <v>0</v>
      </c>
      <c r="IJ9" s="199" t="b">
        <f t="shared" si="27"/>
        <v>0</v>
      </c>
      <c r="IK9" s="199" t="b">
        <f t="shared" si="27"/>
        <v>0</v>
      </c>
      <c r="IL9" s="199" t="b">
        <f t="shared" si="28"/>
        <v>0</v>
      </c>
      <c r="IM9" s="199" t="b">
        <f t="shared" si="28"/>
        <v>0</v>
      </c>
      <c r="IN9" s="199" t="b">
        <f t="shared" si="28"/>
        <v>0</v>
      </c>
      <c r="IO9" s="199" t="b">
        <f t="shared" si="28"/>
        <v>0</v>
      </c>
      <c r="IP9" s="199" t="b">
        <f t="shared" si="28"/>
        <v>0</v>
      </c>
      <c r="IQ9" s="199" t="b">
        <f t="shared" si="28"/>
        <v>0</v>
      </c>
      <c r="IR9" s="199" t="b">
        <f t="shared" si="29"/>
        <v>0</v>
      </c>
      <c r="IS9" s="199" t="b">
        <f t="shared" si="29"/>
        <v>0</v>
      </c>
      <c r="IT9" s="199" t="b">
        <f t="shared" si="29"/>
        <v>0</v>
      </c>
      <c r="IU9" s="199" t="b">
        <f t="shared" si="29"/>
        <v>0</v>
      </c>
      <c r="IV9" s="199" t="b">
        <f t="shared" si="29"/>
        <v>0</v>
      </c>
      <c r="IW9" s="199" t="b">
        <f t="shared" si="29"/>
        <v>0</v>
      </c>
      <c r="IX9" s="199" t="b">
        <f t="shared" si="29"/>
        <v>0</v>
      </c>
      <c r="IY9" s="199" t="b">
        <f t="shared" si="29"/>
        <v>0</v>
      </c>
      <c r="IZ9" s="199" t="b">
        <f t="shared" si="29"/>
        <v>0</v>
      </c>
      <c r="JA9" s="199" t="b">
        <f t="shared" si="29"/>
        <v>0</v>
      </c>
      <c r="JB9" s="199" t="b">
        <f t="shared" si="30"/>
        <v>0</v>
      </c>
      <c r="JC9" s="199" t="b">
        <f t="shared" si="30"/>
        <v>0</v>
      </c>
      <c r="JD9" s="199" t="b">
        <f t="shared" si="30"/>
        <v>0</v>
      </c>
      <c r="JE9" s="199" t="b">
        <f t="shared" si="30"/>
        <v>0</v>
      </c>
      <c r="JF9" s="199" t="b">
        <f t="shared" si="30"/>
        <v>0</v>
      </c>
      <c r="JG9" s="199" t="b">
        <f t="shared" si="30"/>
        <v>0</v>
      </c>
      <c r="JH9" s="199" t="b">
        <f t="shared" si="30"/>
        <v>0</v>
      </c>
      <c r="JI9" s="199" t="b">
        <f t="shared" si="30"/>
        <v>0</v>
      </c>
      <c r="JJ9" s="199" t="b">
        <f t="shared" si="30"/>
        <v>0</v>
      </c>
      <c r="JK9" s="199" t="b">
        <f t="shared" si="30"/>
        <v>0</v>
      </c>
      <c r="JL9" s="199" t="b">
        <f t="shared" si="30"/>
        <v>0</v>
      </c>
      <c r="JM9" s="485" t="str">
        <f t="shared" si="31"/>
        <v/>
      </c>
      <c r="JO9" s="1251" t="s">
        <v>913</v>
      </c>
      <c r="JP9" s="212" t="str">
        <f t="shared" ref="JP9:JP20" si="42">IF(COUNTIF($AR$9:$AR$10,M9),"","red")</f>
        <v/>
      </c>
      <c r="JQ9" s="212" t="str">
        <f t="shared" ref="JQ9:JQ20" si="43">IF(COUNTIF($AR$9:$AR$10,N9),"","red")</f>
        <v/>
      </c>
      <c r="JR9" s="212" t="str">
        <f t="shared" ref="JR9:JR20" si="44">IF(COUNTIF($AR$9:$AR$10,O9),"","red")</f>
        <v/>
      </c>
      <c r="JS9" s="212" t="str">
        <f t="shared" ref="JS9:JS20" si="45">IF(COUNTIF($AR$9:$AR$10,P9),"","red")</f>
        <v/>
      </c>
      <c r="JT9" s="212" t="str">
        <f t="shared" ref="JT9:JT20" si="46">IF(COUNTIF($AR$9:$AR$10,Q9),"","red")</f>
        <v/>
      </c>
      <c r="JU9" s="212" t="str">
        <f t="shared" ref="JU9:JU20" si="47">IF(COUNTIF($AR$9:$AR$10,R9),"","red")</f>
        <v/>
      </c>
      <c r="JV9" s="212" t="str">
        <f t="shared" ref="JV9:JV20" si="48">IF(COUNTIF($AR$9:$AR$10,S9),"","red")</f>
        <v/>
      </c>
      <c r="JW9" s="212" t="str">
        <f t="shared" ref="JW9:JW20" si="49">IF(COUNTIF($AR$9:$AR$10,T9),"","red")</f>
        <v/>
      </c>
      <c r="JX9" s="212" t="str">
        <f t="shared" ref="JX9:JX20" si="50">IF(COUNTIF($AR$9:$AR$10,U9),"","red")</f>
        <v/>
      </c>
      <c r="JY9" s="212" t="str">
        <f t="shared" ref="JY9:JY20" si="51">IF(COUNTIF($AR$9:$AR$10,V9),"","red")</f>
        <v/>
      </c>
      <c r="JZ9" s="212" t="str">
        <f t="shared" ref="JZ9:JZ20" si="52">IF(COUNTIF($AR$9:$AR$10,W9),"","red")</f>
        <v/>
      </c>
      <c r="KA9" s="212" t="str">
        <f t="shared" ref="KA9:KA20" si="53">IF(COUNTIF($AR$9:$AR$10,X9),"","red")</f>
        <v/>
      </c>
    </row>
    <row r="10" spans="1:287" ht="15.75" customHeight="1">
      <c r="B10" s="74">
        <v>6</v>
      </c>
      <c r="C10" s="313"/>
      <c r="D10" s="314"/>
      <c r="E10" s="315"/>
      <c r="G10" s="102">
        <v>6</v>
      </c>
      <c r="H10" s="313"/>
      <c r="I10" s="314"/>
      <c r="J10" s="315"/>
      <c r="L10" s="87">
        <v>2</v>
      </c>
      <c r="M10" s="323" t="s">
        <v>643</v>
      </c>
      <c r="N10" s="324" t="s">
        <v>643</v>
      </c>
      <c r="O10" s="324" t="s">
        <v>643</v>
      </c>
      <c r="P10" s="324" t="s">
        <v>1212</v>
      </c>
      <c r="Q10" s="324" t="s">
        <v>1212</v>
      </c>
      <c r="R10" s="324" t="s">
        <v>1212</v>
      </c>
      <c r="S10" s="324" t="s">
        <v>1212</v>
      </c>
      <c r="T10" s="324" t="s">
        <v>1212</v>
      </c>
      <c r="U10" s="324" t="s">
        <v>1212</v>
      </c>
      <c r="V10" s="324" t="s">
        <v>643</v>
      </c>
      <c r="W10" s="324" t="s">
        <v>643</v>
      </c>
      <c r="X10" s="325" t="s">
        <v>643</v>
      </c>
      <c r="Y10" s="910" t="str">
        <f>外線情報!C6</f>
        <v>VoIP(ZXSM-4BRU)</v>
      </c>
      <c r="AA10" s="623">
        <v>6</v>
      </c>
      <c r="AB10" s="624" t="str">
        <f>留守番電話!L10&amp;""</f>
        <v>5</v>
      </c>
      <c r="AD10" s="628">
        <v>6</v>
      </c>
      <c r="AE10" s="628" t="str">
        <f>留守番電話!I10&amp;""</f>
        <v>5</v>
      </c>
      <c r="AR10" s="79" t="s">
        <v>645</v>
      </c>
      <c r="BK10" s="202" t="b">
        <f t="shared" si="0"/>
        <v>0</v>
      </c>
      <c r="BL10" s="198" t="b">
        <f t="shared" si="32"/>
        <v>0</v>
      </c>
      <c r="BM10" s="198" t="b">
        <f t="shared" si="1"/>
        <v>0</v>
      </c>
      <c r="BN10" s="198" t="b">
        <f t="shared" si="2"/>
        <v>0</v>
      </c>
      <c r="BO10" s="198" t="b">
        <f t="shared" si="2"/>
        <v>0</v>
      </c>
      <c r="BP10" s="199" t="b">
        <f t="shared" si="2"/>
        <v>0</v>
      </c>
      <c r="BQ10" s="199" t="b">
        <f t="shared" si="2"/>
        <v>0</v>
      </c>
      <c r="BR10" s="199" t="b">
        <f t="shared" si="2"/>
        <v>0</v>
      </c>
      <c r="BS10" s="199" t="b">
        <f t="shared" si="2"/>
        <v>0</v>
      </c>
      <c r="BT10" s="199" t="b">
        <f t="shared" si="2"/>
        <v>0</v>
      </c>
      <c r="BU10" s="199" t="b">
        <f t="shared" si="2"/>
        <v>0</v>
      </c>
      <c r="BV10" s="199" t="b">
        <f t="shared" si="2"/>
        <v>0</v>
      </c>
      <c r="BW10" s="199" t="b">
        <f t="shared" si="2"/>
        <v>0</v>
      </c>
      <c r="BX10" s="199" t="b">
        <f t="shared" si="2"/>
        <v>0</v>
      </c>
      <c r="BY10" s="199" t="b">
        <f t="shared" si="2"/>
        <v>0</v>
      </c>
      <c r="BZ10" s="199" t="b">
        <f t="shared" si="2"/>
        <v>0</v>
      </c>
      <c r="CA10" s="199" t="b">
        <f t="shared" si="2"/>
        <v>0</v>
      </c>
      <c r="CB10" s="199" t="b">
        <f t="shared" si="2"/>
        <v>0</v>
      </c>
      <c r="CC10" s="199" t="b">
        <f t="shared" si="2"/>
        <v>0</v>
      </c>
      <c r="CD10" s="199" t="b">
        <f t="shared" si="2"/>
        <v>0</v>
      </c>
      <c r="CE10" s="199" t="b">
        <f t="shared" si="2"/>
        <v>0</v>
      </c>
      <c r="CF10" s="199" t="b">
        <f t="shared" si="2"/>
        <v>0</v>
      </c>
      <c r="CG10" s="199" t="b">
        <f t="shared" si="2"/>
        <v>0</v>
      </c>
      <c r="CH10" s="199" t="b">
        <f t="shared" si="2"/>
        <v>0</v>
      </c>
      <c r="CI10" s="199" t="b">
        <f t="shared" si="2"/>
        <v>0</v>
      </c>
      <c r="CJ10" s="199" t="b">
        <f t="shared" si="2"/>
        <v>0</v>
      </c>
      <c r="CK10" s="199" t="b">
        <f t="shared" si="2"/>
        <v>0</v>
      </c>
      <c r="CL10" s="199" t="b">
        <f t="shared" si="2"/>
        <v>0</v>
      </c>
      <c r="CM10" s="199" t="b">
        <f t="shared" si="2"/>
        <v>0</v>
      </c>
      <c r="CN10" s="199" t="b">
        <f t="shared" si="2"/>
        <v>0</v>
      </c>
      <c r="CO10" s="199" t="b">
        <f t="shared" si="2"/>
        <v>0</v>
      </c>
      <c r="CP10" s="199" t="b">
        <f t="shared" si="2"/>
        <v>0</v>
      </c>
      <c r="CQ10" s="199" t="b">
        <f t="shared" si="2"/>
        <v>0</v>
      </c>
      <c r="CR10" s="199" t="b">
        <f t="shared" si="2"/>
        <v>0</v>
      </c>
      <c r="CS10" s="485" t="str">
        <f t="shared" si="3"/>
        <v/>
      </c>
      <c r="CT10" s="202" t="b">
        <f t="shared" si="4"/>
        <v>0</v>
      </c>
      <c r="CU10" s="198" t="b">
        <f t="shared" si="5"/>
        <v>0</v>
      </c>
      <c r="CV10" s="198" t="b">
        <f t="shared" si="6"/>
        <v>0</v>
      </c>
      <c r="CW10" s="198" t="b">
        <f t="shared" si="6"/>
        <v>0</v>
      </c>
      <c r="CX10" s="198" t="b">
        <f t="shared" si="6"/>
        <v>0</v>
      </c>
      <c r="CY10" s="199" t="b">
        <f t="shared" si="6"/>
        <v>0</v>
      </c>
      <c r="CZ10" s="199" t="b">
        <f t="shared" si="6"/>
        <v>0</v>
      </c>
      <c r="DA10" s="199" t="b">
        <f t="shared" si="6"/>
        <v>0</v>
      </c>
      <c r="DB10" s="199" t="b">
        <f t="shared" si="6"/>
        <v>0</v>
      </c>
      <c r="DC10" s="199" t="b">
        <f t="shared" si="6"/>
        <v>0</v>
      </c>
      <c r="DD10" s="199" t="b">
        <f t="shared" si="6"/>
        <v>0</v>
      </c>
      <c r="DE10" s="199" t="b">
        <f t="shared" si="6"/>
        <v>0</v>
      </c>
      <c r="DF10" s="199" t="b">
        <f t="shared" si="7"/>
        <v>0</v>
      </c>
      <c r="DG10" s="199" t="b">
        <f t="shared" si="7"/>
        <v>0</v>
      </c>
      <c r="DH10" s="199" t="b">
        <f t="shared" si="7"/>
        <v>0</v>
      </c>
      <c r="DI10" s="199" t="b">
        <f t="shared" si="7"/>
        <v>0</v>
      </c>
      <c r="DJ10" s="199" t="b">
        <f t="shared" si="7"/>
        <v>0</v>
      </c>
      <c r="DK10" s="199" t="b">
        <f t="shared" si="7"/>
        <v>0</v>
      </c>
      <c r="DL10" s="199" t="b">
        <f t="shared" si="7"/>
        <v>0</v>
      </c>
      <c r="DM10" s="199" t="b">
        <f t="shared" si="7"/>
        <v>0</v>
      </c>
      <c r="DN10" s="199" t="b">
        <f t="shared" si="7"/>
        <v>0</v>
      </c>
      <c r="DO10" s="199" t="b">
        <f t="shared" si="7"/>
        <v>0</v>
      </c>
      <c r="DP10" s="199" t="b">
        <f t="shared" si="8"/>
        <v>0</v>
      </c>
      <c r="DQ10" s="199" t="b">
        <f t="shared" si="8"/>
        <v>0</v>
      </c>
      <c r="DR10" s="199" t="b">
        <f t="shared" si="8"/>
        <v>0</v>
      </c>
      <c r="DS10" s="199" t="b">
        <f t="shared" si="8"/>
        <v>0</v>
      </c>
      <c r="DT10" s="199" t="b">
        <f t="shared" si="8"/>
        <v>0</v>
      </c>
      <c r="DU10" s="199" t="b">
        <f t="shared" si="8"/>
        <v>0</v>
      </c>
      <c r="DV10" s="199" t="b">
        <f t="shared" si="8"/>
        <v>0</v>
      </c>
      <c r="DW10" s="199" t="b">
        <f t="shared" si="8"/>
        <v>0</v>
      </c>
      <c r="DX10" s="199" t="b">
        <f t="shared" si="8"/>
        <v>0</v>
      </c>
      <c r="DY10" s="199" t="b">
        <f t="shared" si="8"/>
        <v>0</v>
      </c>
      <c r="DZ10" s="199" t="b">
        <f t="shared" si="8"/>
        <v>0</v>
      </c>
      <c r="EA10" s="199" t="b">
        <f t="shared" si="8"/>
        <v>0</v>
      </c>
      <c r="EB10" s="485" t="str">
        <f t="shared" si="9"/>
        <v/>
      </c>
      <c r="EC10" s="202" t="b">
        <f t="shared" si="10"/>
        <v>0</v>
      </c>
      <c r="ED10" s="198" t="b">
        <f t="shared" si="11"/>
        <v>0</v>
      </c>
      <c r="EE10" s="198" t="b">
        <f t="shared" si="12"/>
        <v>0</v>
      </c>
      <c r="EF10" s="198" t="b">
        <f t="shared" si="12"/>
        <v>0</v>
      </c>
      <c r="EG10" s="198" t="b">
        <f t="shared" si="12"/>
        <v>0</v>
      </c>
      <c r="EH10" s="199" t="b">
        <f t="shared" si="12"/>
        <v>0</v>
      </c>
      <c r="EI10" s="199" t="b">
        <f t="shared" si="12"/>
        <v>0</v>
      </c>
      <c r="EJ10" s="199" t="b">
        <f t="shared" si="12"/>
        <v>0</v>
      </c>
      <c r="EK10" s="199" t="b">
        <f t="shared" si="12"/>
        <v>0</v>
      </c>
      <c r="EL10" s="199" t="b">
        <f t="shared" si="12"/>
        <v>0</v>
      </c>
      <c r="EM10" s="199" t="b">
        <f t="shared" si="12"/>
        <v>0</v>
      </c>
      <c r="EN10" s="199" t="b">
        <f t="shared" si="12"/>
        <v>0</v>
      </c>
      <c r="EO10" s="199" t="b">
        <f t="shared" si="13"/>
        <v>0</v>
      </c>
      <c r="EP10" s="199" t="b">
        <f t="shared" si="13"/>
        <v>0</v>
      </c>
      <c r="EQ10" s="199" t="b">
        <f t="shared" si="13"/>
        <v>0</v>
      </c>
      <c r="ER10" s="199" t="b">
        <f t="shared" si="13"/>
        <v>0</v>
      </c>
      <c r="ES10" s="199" t="b">
        <f t="shared" si="13"/>
        <v>0</v>
      </c>
      <c r="ET10" s="199" t="b">
        <f t="shared" si="13"/>
        <v>0</v>
      </c>
      <c r="EU10" s="199" t="b">
        <f t="shared" si="13"/>
        <v>0</v>
      </c>
      <c r="EV10" s="199" t="b">
        <f t="shared" si="13"/>
        <v>0</v>
      </c>
      <c r="EW10" s="199" t="b">
        <f t="shared" si="13"/>
        <v>0</v>
      </c>
      <c r="EX10" s="199" t="b">
        <f t="shared" si="13"/>
        <v>0</v>
      </c>
      <c r="EY10" s="199" t="b">
        <f t="shared" si="14"/>
        <v>0</v>
      </c>
      <c r="EZ10" s="199" t="b">
        <f t="shared" si="14"/>
        <v>0</v>
      </c>
      <c r="FA10" s="199" t="b">
        <f t="shared" si="14"/>
        <v>0</v>
      </c>
      <c r="FB10" s="199" t="b">
        <f t="shared" si="14"/>
        <v>0</v>
      </c>
      <c r="FC10" s="199" t="b">
        <f t="shared" si="14"/>
        <v>0</v>
      </c>
      <c r="FD10" s="199" t="b">
        <f t="shared" si="14"/>
        <v>0</v>
      </c>
      <c r="FE10" s="199" t="b">
        <f t="shared" si="14"/>
        <v>0</v>
      </c>
      <c r="FF10" s="199" t="b">
        <f t="shared" si="14"/>
        <v>0</v>
      </c>
      <c r="FG10" s="199" t="b">
        <f t="shared" si="14"/>
        <v>0</v>
      </c>
      <c r="FH10" s="199" t="b">
        <f t="shared" si="14"/>
        <v>0</v>
      </c>
      <c r="FI10" s="199" t="b">
        <f t="shared" si="14"/>
        <v>0</v>
      </c>
      <c r="FJ10" s="199" t="b">
        <f t="shared" si="14"/>
        <v>0</v>
      </c>
      <c r="FK10" s="485" t="str">
        <f t="shared" si="15"/>
        <v/>
      </c>
      <c r="FM10" s="202" t="b">
        <f t="shared" si="16"/>
        <v>0</v>
      </c>
      <c r="FN10" s="198" t="b">
        <f t="shared" si="36"/>
        <v>0</v>
      </c>
      <c r="FO10" s="198" t="b">
        <f t="shared" si="37"/>
        <v>0</v>
      </c>
      <c r="FP10" s="198" t="b">
        <f t="shared" si="37"/>
        <v>0</v>
      </c>
      <c r="FQ10" s="198" t="b">
        <f t="shared" si="37"/>
        <v>0</v>
      </c>
      <c r="FR10" s="199" t="b">
        <f t="shared" si="37"/>
        <v>0</v>
      </c>
      <c r="FS10" s="199" t="b">
        <f t="shared" si="37"/>
        <v>0</v>
      </c>
      <c r="FT10" s="199" t="b">
        <f t="shared" si="37"/>
        <v>0</v>
      </c>
      <c r="FU10" s="199" t="b">
        <f t="shared" si="37"/>
        <v>0</v>
      </c>
      <c r="FV10" s="199" t="b">
        <f t="shared" si="38"/>
        <v>0</v>
      </c>
      <c r="FW10" s="199" t="b">
        <f t="shared" si="34"/>
        <v>0</v>
      </c>
      <c r="FX10" s="199" t="b">
        <f t="shared" si="18"/>
        <v>0</v>
      </c>
      <c r="FY10" s="199" t="b">
        <f t="shared" si="18"/>
        <v>0</v>
      </c>
      <c r="FZ10" s="199" t="b">
        <f t="shared" si="18"/>
        <v>0</v>
      </c>
      <c r="GA10" s="199" t="b">
        <f t="shared" si="18"/>
        <v>0</v>
      </c>
      <c r="GB10" s="199" t="b">
        <f t="shared" si="18"/>
        <v>0</v>
      </c>
      <c r="GC10" s="199" t="b">
        <f t="shared" si="18"/>
        <v>0</v>
      </c>
      <c r="GD10" s="199" t="b">
        <f t="shared" si="18"/>
        <v>0</v>
      </c>
      <c r="GE10" s="199" t="b">
        <f t="shared" si="18"/>
        <v>0</v>
      </c>
      <c r="GF10" s="199" t="b">
        <f t="shared" si="18"/>
        <v>0</v>
      </c>
      <c r="GG10" s="199" t="b">
        <f t="shared" si="18"/>
        <v>0</v>
      </c>
      <c r="GH10" s="199" t="b">
        <f t="shared" si="18"/>
        <v>0</v>
      </c>
      <c r="GI10" s="199" t="b">
        <f t="shared" si="18"/>
        <v>0</v>
      </c>
      <c r="GJ10" s="199" t="b">
        <f t="shared" si="18"/>
        <v>0</v>
      </c>
      <c r="GK10" s="199" t="b">
        <f t="shared" si="18"/>
        <v>0</v>
      </c>
      <c r="GL10" s="199" t="b">
        <f t="shared" si="18"/>
        <v>0</v>
      </c>
      <c r="GM10" s="199" t="b">
        <f t="shared" si="18"/>
        <v>0</v>
      </c>
      <c r="GN10" s="199" t="b">
        <f t="shared" si="19"/>
        <v>0</v>
      </c>
      <c r="GO10" s="199" t="b">
        <f t="shared" si="19"/>
        <v>0</v>
      </c>
      <c r="GP10" s="199" t="b">
        <f t="shared" si="19"/>
        <v>0</v>
      </c>
      <c r="GQ10" s="199" t="b">
        <f t="shared" si="19"/>
        <v>0</v>
      </c>
      <c r="GR10" s="199" t="b">
        <f t="shared" si="19"/>
        <v>0</v>
      </c>
      <c r="GS10" s="199" t="b">
        <f t="shared" si="19"/>
        <v>0</v>
      </c>
      <c r="GT10" s="199" t="b">
        <f t="shared" si="19"/>
        <v>0</v>
      </c>
      <c r="GU10" s="485" t="str">
        <f t="shared" si="35"/>
        <v/>
      </c>
      <c r="GV10" s="202" t="b">
        <f t="shared" si="20"/>
        <v>0</v>
      </c>
      <c r="GW10" s="198" t="b">
        <f t="shared" si="39"/>
        <v>0</v>
      </c>
      <c r="GX10" s="198" t="b">
        <f t="shared" si="21"/>
        <v>0</v>
      </c>
      <c r="GY10" s="198" t="b">
        <f t="shared" si="22"/>
        <v>0</v>
      </c>
      <c r="GZ10" s="198" t="b">
        <f t="shared" si="22"/>
        <v>0</v>
      </c>
      <c r="HA10" s="199" t="b">
        <f t="shared" si="22"/>
        <v>0</v>
      </c>
      <c r="HB10" s="199" t="b">
        <f t="shared" si="22"/>
        <v>0</v>
      </c>
      <c r="HC10" s="199" t="b">
        <f t="shared" si="23"/>
        <v>0</v>
      </c>
      <c r="HD10" s="199" t="b">
        <f t="shared" si="23"/>
        <v>0</v>
      </c>
      <c r="HE10" s="199" t="b">
        <f t="shared" si="23"/>
        <v>0</v>
      </c>
      <c r="HF10" s="199" t="b">
        <f t="shared" si="23"/>
        <v>0</v>
      </c>
      <c r="HG10" s="199" t="b">
        <f t="shared" si="23"/>
        <v>0</v>
      </c>
      <c r="HH10" s="199" t="b">
        <f t="shared" si="23"/>
        <v>0</v>
      </c>
      <c r="HI10" s="199" t="b">
        <f t="shared" si="23"/>
        <v>0</v>
      </c>
      <c r="HJ10" s="199" t="b">
        <f t="shared" si="23"/>
        <v>0</v>
      </c>
      <c r="HK10" s="199" t="b">
        <f t="shared" si="23"/>
        <v>0</v>
      </c>
      <c r="HL10" s="199" t="b">
        <f t="shared" si="23"/>
        <v>0</v>
      </c>
      <c r="HM10" s="199" t="b">
        <f t="shared" si="23"/>
        <v>0</v>
      </c>
      <c r="HN10" s="199" t="b">
        <f t="shared" si="23"/>
        <v>0</v>
      </c>
      <c r="HO10" s="199" t="b">
        <f t="shared" si="23"/>
        <v>0</v>
      </c>
      <c r="HP10" s="199" t="b">
        <f t="shared" si="23"/>
        <v>0</v>
      </c>
      <c r="HQ10" s="199" t="b">
        <f t="shared" si="23"/>
        <v>0</v>
      </c>
      <c r="HR10" s="199" t="b">
        <f t="shared" si="23"/>
        <v>0</v>
      </c>
      <c r="HS10" s="199" t="b">
        <f t="shared" si="24"/>
        <v>0</v>
      </c>
      <c r="HT10" s="199" t="b">
        <f t="shared" si="24"/>
        <v>0</v>
      </c>
      <c r="HU10" s="199" t="b">
        <f t="shared" si="24"/>
        <v>0</v>
      </c>
      <c r="HV10" s="199" t="b">
        <f t="shared" si="24"/>
        <v>0</v>
      </c>
      <c r="HW10" s="199" t="b">
        <f t="shared" si="24"/>
        <v>0</v>
      </c>
      <c r="HX10" s="199" t="b">
        <f t="shared" si="24"/>
        <v>0</v>
      </c>
      <c r="HY10" s="199" t="b">
        <f t="shared" si="24"/>
        <v>0</v>
      </c>
      <c r="HZ10" s="199" t="b">
        <f t="shared" si="24"/>
        <v>0</v>
      </c>
      <c r="IA10" s="199" t="b">
        <f t="shared" si="24"/>
        <v>0</v>
      </c>
      <c r="IB10" s="199" t="b">
        <f t="shared" si="24"/>
        <v>0</v>
      </c>
      <c r="IC10" s="199" t="b">
        <f t="shared" si="24"/>
        <v>0</v>
      </c>
      <c r="ID10" s="485" t="str">
        <f t="shared" si="25"/>
        <v/>
      </c>
      <c r="IE10" s="202" t="b">
        <f t="shared" si="26"/>
        <v>0</v>
      </c>
      <c r="IF10" s="198" t="b">
        <f t="shared" si="40"/>
        <v>0</v>
      </c>
      <c r="IG10" s="198" t="b">
        <f t="shared" si="41"/>
        <v>0</v>
      </c>
      <c r="IH10" s="198" t="b">
        <f t="shared" si="27"/>
        <v>0</v>
      </c>
      <c r="II10" s="198" t="b">
        <f t="shared" si="27"/>
        <v>0</v>
      </c>
      <c r="IJ10" s="199" t="b">
        <f t="shared" si="27"/>
        <v>0</v>
      </c>
      <c r="IK10" s="199" t="b">
        <f t="shared" si="27"/>
        <v>0</v>
      </c>
      <c r="IL10" s="199" t="b">
        <f t="shared" si="28"/>
        <v>0</v>
      </c>
      <c r="IM10" s="199" t="b">
        <f t="shared" si="28"/>
        <v>0</v>
      </c>
      <c r="IN10" s="199" t="b">
        <f t="shared" si="28"/>
        <v>0</v>
      </c>
      <c r="IO10" s="199" t="b">
        <f t="shared" si="28"/>
        <v>0</v>
      </c>
      <c r="IP10" s="199" t="b">
        <f t="shared" si="28"/>
        <v>0</v>
      </c>
      <c r="IQ10" s="199" t="b">
        <f t="shared" si="28"/>
        <v>0</v>
      </c>
      <c r="IR10" s="199" t="b">
        <f t="shared" si="29"/>
        <v>0</v>
      </c>
      <c r="IS10" s="199" t="b">
        <f t="shared" si="29"/>
        <v>0</v>
      </c>
      <c r="IT10" s="199" t="b">
        <f t="shared" si="29"/>
        <v>0</v>
      </c>
      <c r="IU10" s="199" t="b">
        <f t="shared" si="29"/>
        <v>0</v>
      </c>
      <c r="IV10" s="199" t="b">
        <f t="shared" si="29"/>
        <v>0</v>
      </c>
      <c r="IW10" s="199" t="b">
        <f t="shared" si="29"/>
        <v>0</v>
      </c>
      <c r="IX10" s="199" t="b">
        <f t="shared" si="29"/>
        <v>0</v>
      </c>
      <c r="IY10" s="199" t="b">
        <f t="shared" si="29"/>
        <v>0</v>
      </c>
      <c r="IZ10" s="199" t="b">
        <f t="shared" si="29"/>
        <v>0</v>
      </c>
      <c r="JA10" s="199" t="b">
        <f t="shared" si="29"/>
        <v>0</v>
      </c>
      <c r="JB10" s="199" t="b">
        <f t="shared" si="30"/>
        <v>0</v>
      </c>
      <c r="JC10" s="199" t="b">
        <f t="shared" si="30"/>
        <v>0</v>
      </c>
      <c r="JD10" s="199" t="b">
        <f t="shared" si="30"/>
        <v>0</v>
      </c>
      <c r="JE10" s="199" t="b">
        <f t="shared" si="30"/>
        <v>0</v>
      </c>
      <c r="JF10" s="199" t="b">
        <f t="shared" si="30"/>
        <v>0</v>
      </c>
      <c r="JG10" s="199" t="b">
        <f t="shared" si="30"/>
        <v>0</v>
      </c>
      <c r="JH10" s="199" t="b">
        <f t="shared" si="30"/>
        <v>0</v>
      </c>
      <c r="JI10" s="199" t="b">
        <f t="shared" si="30"/>
        <v>0</v>
      </c>
      <c r="JJ10" s="199" t="b">
        <f t="shared" si="30"/>
        <v>0</v>
      </c>
      <c r="JK10" s="199" t="b">
        <f t="shared" si="30"/>
        <v>0</v>
      </c>
      <c r="JL10" s="199" t="b">
        <f t="shared" si="30"/>
        <v>0</v>
      </c>
      <c r="JM10" s="485" t="str">
        <f t="shared" si="31"/>
        <v/>
      </c>
      <c r="JO10" s="1252"/>
      <c r="JP10" s="212" t="str">
        <f t="shared" si="42"/>
        <v/>
      </c>
      <c r="JQ10" s="212" t="str">
        <f t="shared" si="43"/>
        <v/>
      </c>
      <c r="JR10" s="212" t="str">
        <f t="shared" si="44"/>
        <v/>
      </c>
      <c r="JS10" s="212" t="str">
        <f t="shared" si="45"/>
        <v/>
      </c>
      <c r="JT10" s="212" t="str">
        <f t="shared" si="46"/>
        <v/>
      </c>
      <c r="JU10" s="212" t="str">
        <f t="shared" si="47"/>
        <v/>
      </c>
      <c r="JV10" s="212" t="str">
        <f t="shared" si="48"/>
        <v/>
      </c>
      <c r="JW10" s="212" t="str">
        <f t="shared" si="49"/>
        <v/>
      </c>
      <c r="JX10" s="212" t="str">
        <f t="shared" si="50"/>
        <v/>
      </c>
      <c r="JY10" s="212" t="str">
        <f t="shared" si="51"/>
        <v/>
      </c>
      <c r="JZ10" s="212" t="str">
        <f t="shared" si="52"/>
        <v/>
      </c>
      <c r="KA10" s="212" t="str">
        <f t="shared" si="53"/>
        <v/>
      </c>
    </row>
    <row r="11" spans="1:287" ht="15.75" customHeight="1">
      <c r="B11" s="74">
        <v>7</v>
      </c>
      <c r="C11" s="313"/>
      <c r="D11" s="314"/>
      <c r="E11" s="315"/>
      <c r="G11" s="102">
        <v>7</v>
      </c>
      <c r="H11" s="313"/>
      <c r="I11" s="314"/>
      <c r="J11" s="315"/>
      <c r="L11" s="87">
        <v>3</v>
      </c>
      <c r="M11" s="323" t="s">
        <v>643</v>
      </c>
      <c r="N11" s="324" t="s">
        <v>1212</v>
      </c>
      <c r="O11" s="324" t="s">
        <v>1212</v>
      </c>
      <c r="P11" s="324" t="s">
        <v>1212</v>
      </c>
      <c r="Q11" s="324" t="s">
        <v>1212</v>
      </c>
      <c r="R11" s="324" t="s">
        <v>1212</v>
      </c>
      <c r="S11" s="324" t="s">
        <v>1212</v>
      </c>
      <c r="T11" s="324" t="s">
        <v>1212</v>
      </c>
      <c r="U11" s="324" t="s">
        <v>1212</v>
      </c>
      <c r="V11" s="326" t="s">
        <v>1212</v>
      </c>
      <c r="W11" s="326" t="s">
        <v>1212</v>
      </c>
      <c r="X11" s="325" t="s">
        <v>643</v>
      </c>
      <c r="Y11" s="910" t="str">
        <f>外線情報!C7</f>
        <v>VoIP(ZXSM-4BRU)</v>
      </c>
      <c r="AA11" s="623">
        <v>7</v>
      </c>
      <c r="AB11" s="624" t="str">
        <f>留守番電話!L11&amp;""</f>
        <v>5</v>
      </c>
      <c r="AD11" s="628">
        <v>7</v>
      </c>
      <c r="AE11" s="628" t="str">
        <f>留守番電話!I11&amp;""</f>
        <v>5</v>
      </c>
      <c r="BK11" s="202" t="b">
        <f t="shared" si="0"/>
        <v>0</v>
      </c>
      <c r="BL11" s="198" t="b">
        <f t="shared" si="32"/>
        <v>0</v>
      </c>
      <c r="BM11" s="198" t="b">
        <f t="shared" si="1"/>
        <v>0</v>
      </c>
      <c r="BN11" s="198" t="b">
        <f t="shared" si="2"/>
        <v>0</v>
      </c>
      <c r="BO11" s="198" t="b">
        <f t="shared" si="2"/>
        <v>0</v>
      </c>
      <c r="BP11" s="199" t="b">
        <f t="shared" si="2"/>
        <v>0</v>
      </c>
      <c r="BQ11" s="199" t="b">
        <f t="shared" si="2"/>
        <v>0</v>
      </c>
      <c r="BR11" s="199" t="b">
        <f t="shared" si="2"/>
        <v>0</v>
      </c>
      <c r="BS11" s="199" t="b">
        <f t="shared" si="2"/>
        <v>0</v>
      </c>
      <c r="BT11" s="199" t="b">
        <f t="shared" si="2"/>
        <v>0</v>
      </c>
      <c r="BU11" s="199" t="b">
        <f t="shared" si="2"/>
        <v>0</v>
      </c>
      <c r="BV11" s="199" t="b">
        <f t="shared" si="2"/>
        <v>0</v>
      </c>
      <c r="BW11" s="199" t="b">
        <f t="shared" si="2"/>
        <v>0</v>
      </c>
      <c r="BX11" s="199" t="b">
        <f t="shared" si="2"/>
        <v>0</v>
      </c>
      <c r="BY11" s="199" t="b">
        <f t="shared" si="2"/>
        <v>0</v>
      </c>
      <c r="BZ11" s="199" t="b">
        <f t="shared" si="2"/>
        <v>0</v>
      </c>
      <c r="CA11" s="199" t="b">
        <f t="shared" si="2"/>
        <v>0</v>
      </c>
      <c r="CB11" s="199" t="b">
        <f t="shared" si="2"/>
        <v>0</v>
      </c>
      <c r="CC11" s="199" t="b">
        <f t="shared" si="2"/>
        <v>0</v>
      </c>
      <c r="CD11" s="199" t="b">
        <f t="shared" si="2"/>
        <v>0</v>
      </c>
      <c r="CE11" s="199" t="b">
        <f t="shared" si="2"/>
        <v>0</v>
      </c>
      <c r="CF11" s="199" t="b">
        <f t="shared" si="2"/>
        <v>0</v>
      </c>
      <c r="CG11" s="199" t="b">
        <f t="shared" si="2"/>
        <v>0</v>
      </c>
      <c r="CH11" s="199" t="b">
        <f t="shared" si="2"/>
        <v>0</v>
      </c>
      <c r="CI11" s="199" t="b">
        <f t="shared" si="2"/>
        <v>0</v>
      </c>
      <c r="CJ11" s="199" t="b">
        <f t="shared" si="2"/>
        <v>0</v>
      </c>
      <c r="CK11" s="199" t="b">
        <f t="shared" si="2"/>
        <v>0</v>
      </c>
      <c r="CL11" s="199" t="b">
        <f t="shared" si="2"/>
        <v>0</v>
      </c>
      <c r="CM11" s="199" t="b">
        <f t="shared" si="2"/>
        <v>0</v>
      </c>
      <c r="CN11" s="199" t="b">
        <f t="shared" si="2"/>
        <v>0</v>
      </c>
      <c r="CO11" s="199" t="b">
        <f t="shared" si="2"/>
        <v>0</v>
      </c>
      <c r="CP11" s="199" t="b">
        <f t="shared" si="2"/>
        <v>0</v>
      </c>
      <c r="CQ11" s="199" t="b">
        <f t="shared" si="2"/>
        <v>0</v>
      </c>
      <c r="CR11" s="199" t="b">
        <f t="shared" si="2"/>
        <v>0</v>
      </c>
      <c r="CS11" s="485" t="str">
        <f t="shared" si="3"/>
        <v/>
      </c>
      <c r="CT11" s="202" t="b">
        <f t="shared" si="4"/>
        <v>0</v>
      </c>
      <c r="CU11" s="198" t="b">
        <f t="shared" si="5"/>
        <v>0</v>
      </c>
      <c r="CV11" s="198" t="b">
        <f t="shared" si="6"/>
        <v>0</v>
      </c>
      <c r="CW11" s="198" t="b">
        <f t="shared" si="6"/>
        <v>0</v>
      </c>
      <c r="CX11" s="198" t="b">
        <f t="shared" si="6"/>
        <v>0</v>
      </c>
      <c r="CY11" s="199" t="b">
        <f t="shared" si="6"/>
        <v>0</v>
      </c>
      <c r="CZ11" s="199" t="b">
        <f t="shared" si="6"/>
        <v>0</v>
      </c>
      <c r="DA11" s="199" t="b">
        <f t="shared" si="6"/>
        <v>0</v>
      </c>
      <c r="DB11" s="199" t="b">
        <f t="shared" si="6"/>
        <v>0</v>
      </c>
      <c r="DC11" s="199" t="b">
        <f t="shared" si="6"/>
        <v>0</v>
      </c>
      <c r="DD11" s="199" t="b">
        <f t="shared" si="6"/>
        <v>0</v>
      </c>
      <c r="DE11" s="199" t="b">
        <f t="shared" si="6"/>
        <v>0</v>
      </c>
      <c r="DF11" s="199" t="b">
        <f t="shared" si="7"/>
        <v>0</v>
      </c>
      <c r="DG11" s="199" t="b">
        <f t="shared" si="7"/>
        <v>0</v>
      </c>
      <c r="DH11" s="199" t="b">
        <f t="shared" si="7"/>
        <v>0</v>
      </c>
      <c r="DI11" s="199" t="b">
        <f t="shared" si="7"/>
        <v>0</v>
      </c>
      <c r="DJ11" s="199" t="b">
        <f t="shared" si="7"/>
        <v>0</v>
      </c>
      <c r="DK11" s="199" t="b">
        <f t="shared" si="7"/>
        <v>0</v>
      </c>
      <c r="DL11" s="199" t="b">
        <f t="shared" si="7"/>
        <v>0</v>
      </c>
      <c r="DM11" s="199" t="b">
        <f t="shared" si="7"/>
        <v>0</v>
      </c>
      <c r="DN11" s="199" t="b">
        <f t="shared" si="7"/>
        <v>0</v>
      </c>
      <c r="DO11" s="199" t="b">
        <f t="shared" si="7"/>
        <v>0</v>
      </c>
      <c r="DP11" s="199" t="b">
        <f t="shared" si="8"/>
        <v>0</v>
      </c>
      <c r="DQ11" s="199" t="b">
        <f t="shared" si="8"/>
        <v>0</v>
      </c>
      <c r="DR11" s="199" t="b">
        <f t="shared" si="8"/>
        <v>0</v>
      </c>
      <c r="DS11" s="199" t="b">
        <f t="shared" si="8"/>
        <v>0</v>
      </c>
      <c r="DT11" s="199" t="b">
        <f t="shared" si="8"/>
        <v>0</v>
      </c>
      <c r="DU11" s="199" t="b">
        <f t="shared" si="8"/>
        <v>0</v>
      </c>
      <c r="DV11" s="199" t="b">
        <f t="shared" si="8"/>
        <v>0</v>
      </c>
      <c r="DW11" s="199" t="b">
        <f t="shared" si="8"/>
        <v>0</v>
      </c>
      <c r="DX11" s="199" t="b">
        <f t="shared" si="8"/>
        <v>0</v>
      </c>
      <c r="DY11" s="199" t="b">
        <f t="shared" si="8"/>
        <v>0</v>
      </c>
      <c r="DZ11" s="199" t="b">
        <f t="shared" si="8"/>
        <v>0</v>
      </c>
      <c r="EA11" s="199" t="b">
        <f t="shared" si="8"/>
        <v>0</v>
      </c>
      <c r="EB11" s="485" t="str">
        <f t="shared" si="9"/>
        <v/>
      </c>
      <c r="EC11" s="202" t="b">
        <f t="shared" si="10"/>
        <v>0</v>
      </c>
      <c r="ED11" s="198" t="b">
        <f t="shared" si="11"/>
        <v>0</v>
      </c>
      <c r="EE11" s="198" t="b">
        <f t="shared" si="12"/>
        <v>0</v>
      </c>
      <c r="EF11" s="198" t="b">
        <f t="shared" si="12"/>
        <v>0</v>
      </c>
      <c r="EG11" s="198" t="b">
        <f t="shared" si="12"/>
        <v>0</v>
      </c>
      <c r="EH11" s="199" t="b">
        <f t="shared" si="12"/>
        <v>0</v>
      </c>
      <c r="EI11" s="199" t="b">
        <f t="shared" si="12"/>
        <v>0</v>
      </c>
      <c r="EJ11" s="199" t="b">
        <f t="shared" si="12"/>
        <v>0</v>
      </c>
      <c r="EK11" s="199" t="b">
        <f t="shared" si="12"/>
        <v>0</v>
      </c>
      <c r="EL11" s="199" t="b">
        <f t="shared" si="12"/>
        <v>0</v>
      </c>
      <c r="EM11" s="199" t="b">
        <f t="shared" si="12"/>
        <v>0</v>
      </c>
      <c r="EN11" s="199" t="b">
        <f t="shared" si="12"/>
        <v>0</v>
      </c>
      <c r="EO11" s="199" t="b">
        <f t="shared" si="13"/>
        <v>0</v>
      </c>
      <c r="EP11" s="199" t="b">
        <f t="shared" si="13"/>
        <v>0</v>
      </c>
      <c r="EQ11" s="199" t="b">
        <f t="shared" si="13"/>
        <v>0</v>
      </c>
      <c r="ER11" s="199" t="b">
        <f t="shared" si="13"/>
        <v>0</v>
      </c>
      <c r="ES11" s="199" t="b">
        <f t="shared" si="13"/>
        <v>0</v>
      </c>
      <c r="ET11" s="199" t="b">
        <f t="shared" si="13"/>
        <v>0</v>
      </c>
      <c r="EU11" s="199" t="b">
        <f t="shared" si="13"/>
        <v>0</v>
      </c>
      <c r="EV11" s="199" t="b">
        <f t="shared" si="13"/>
        <v>0</v>
      </c>
      <c r="EW11" s="199" t="b">
        <f t="shared" si="13"/>
        <v>0</v>
      </c>
      <c r="EX11" s="199" t="b">
        <f t="shared" si="13"/>
        <v>0</v>
      </c>
      <c r="EY11" s="199" t="b">
        <f t="shared" si="14"/>
        <v>0</v>
      </c>
      <c r="EZ11" s="199" t="b">
        <f t="shared" si="14"/>
        <v>0</v>
      </c>
      <c r="FA11" s="199" t="b">
        <f t="shared" si="14"/>
        <v>0</v>
      </c>
      <c r="FB11" s="199" t="b">
        <f t="shared" si="14"/>
        <v>0</v>
      </c>
      <c r="FC11" s="199" t="b">
        <f t="shared" si="14"/>
        <v>0</v>
      </c>
      <c r="FD11" s="199" t="b">
        <f t="shared" si="14"/>
        <v>0</v>
      </c>
      <c r="FE11" s="199" t="b">
        <f t="shared" si="14"/>
        <v>0</v>
      </c>
      <c r="FF11" s="199" t="b">
        <f t="shared" si="14"/>
        <v>0</v>
      </c>
      <c r="FG11" s="199" t="b">
        <f t="shared" si="14"/>
        <v>0</v>
      </c>
      <c r="FH11" s="199" t="b">
        <f t="shared" si="14"/>
        <v>0</v>
      </c>
      <c r="FI11" s="199" t="b">
        <f t="shared" si="14"/>
        <v>0</v>
      </c>
      <c r="FJ11" s="199" t="b">
        <f t="shared" si="14"/>
        <v>0</v>
      </c>
      <c r="FK11" s="485" t="str">
        <f t="shared" si="15"/>
        <v/>
      </c>
      <c r="FM11" s="202" t="b">
        <f t="shared" si="16"/>
        <v>0</v>
      </c>
      <c r="FN11" s="198" t="b">
        <f t="shared" si="36"/>
        <v>0</v>
      </c>
      <c r="FO11" s="198" t="b">
        <f t="shared" si="37"/>
        <v>0</v>
      </c>
      <c r="FP11" s="198" t="b">
        <f t="shared" si="37"/>
        <v>0</v>
      </c>
      <c r="FQ11" s="198" t="b">
        <f t="shared" si="37"/>
        <v>0</v>
      </c>
      <c r="FR11" s="199" t="b">
        <f t="shared" si="37"/>
        <v>0</v>
      </c>
      <c r="FS11" s="199" t="b">
        <f t="shared" si="37"/>
        <v>0</v>
      </c>
      <c r="FT11" s="199" t="b">
        <f t="shared" si="37"/>
        <v>0</v>
      </c>
      <c r="FU11" s="199" t="b">
        <f t="shared" si="37"/>
        <v>0</v>
      </c>
      <c r="FV11" s="199" t="b">
        <f t="shared" si="38"/>
        <v>0</v>
      </c>
      <c r="FW11" s="199" t="b">
        <f t="shared" si="34"/>
        <v>0</v>
      </c>
      <c r="FX11" s="199" t="b">
        <f t="shared" si="18"/>
        <v>0</v>
      </c>
      <c r="FY11" s="199" t="b">
        <f t="shared" si="18"/>
        <v>0</v>
      </c>
      <c r="FZ11" s="199" t="b">
        <f t="shared" si="18"/>
        <v>0</v>
      </c>
      <c r="GA11" s="199" t="b">
        <f t="shared" si="18"/>
        <v>0</v>
      </c>
      <c r="GB11" s="199" t="b">
        <f t="shared" si="18"/>
        <v>0</v>
      </c>
      <c r="GC11" s="199" t="b">
        <f t="shared" si="18"/>
        <v>0</v>
      </c>
      <c r="GD11" s="199" t="b">
        <f t="shared" si="18"/>
        <v>0</v>
      </c>
      <c r="GE11" s="199" t="b">
        <f t="shared" si="18"/>
        <v>0</v>
      </c>
      <c r="GF11" s="199" t="b">
        <f t="shared" si="18"/>
        <v>0</v>
      </c>
      <c r="GG11" s="199" t="b">
        <f t="shared" si="18"/>
        <v>0</v>
      </c>
      <c r="GH11" s="199" t="b">
        <f t="shared" si="18"/>
        <v>0</v>
      </c>
      <c r="GI11" s="199" t="b">
        <f t="shared" si="18"/>
        <v>0</v>
      </c>
      <c r="GJ11" s="199" t="b">
        <f t="shared" si="18"/>
        <v>0</v>
      </c>
      <c r="GK11" s="199" t="b">
        <f t="shared" si="18"/>
        <v>0</v>
      </c>
      <c r="GL11" s="199" t="b">
        <f t="shared" si="18"/>
        <v>0</v>
      </c>
      <c r="GM11" s="199" t="b">
        <f t="shared" si="18"/>
        <v>0</v>
      </c>
      <c r="GN11" s="199" t="b">
        <f t="shared" si="19"/>
        <v>0</v>
      </c>
      <c r="GO11" s="199" t="b">
        <f t="shared" si="19"/>
        <v>0</v>
      </c>
      <c r="GP11" s="199" t="b">
        <f t="shared" si="19"/>
        <v>0</v>
      </c>
      <c r="GQ11" s="199" t="b">
        <f t="shared" si="19"/>
        <v>0</v>
      </c>
      <c r="GR11" s="199" t="b">
        <f t="shared" si="19"/>
        <v>0</v>
      </c>
      <c r="GS11" s="199" t="b">
        <f t="shared" si="19"/>
        <v>0</v>
      </c>
      <c r="GT11" s="199" t="b">
        <f t="shared" si="19"/>
        <v>0</v>
      </c>
      <c r="GU11" s="485" t="str">
        <f t="shared" si="35"/>
        <v/>
      </c>
      <c r="GV11" s="202" t="b">
        <f t="shared" si="20"/>
        <v>0</v>
      </c>
      <c r="GW11" s="198" t="b">
        <f t="shared" si="39"/>
        <v>0</v>
      </c>
      <c r="GX11" s="198" t="b">
        <f t="shared" si="21"/>
        <v>0</v>
      </c>
      <c r="GY11" s="198" t="b">
        <f t="shared" si="22"/>
        <v>0</v>
      </c>
      <c r="GZ11" s="198" t="b">
        <f t="shared" si="22"/>
        <v>0</v>
      </c>
      <c r="HA11" s="199" t="b">
        <f t="shared" si="22"/>
        <v>0</v>
      </c>
      <c r="HB11" s="199" t="b">
        <f t="shared" si="22"/>
        <v>0</v>
      </c>
      <c r="HC11" s="199" t="b">
        <f t="shared" si="23"/>
        <v>0</v>
      </c>
      <c r="HD11" s="199" t="b">
        <f t="shared" si="23"/>
        <v>0</v>
      </c>
      <c r="HE11" s="199" t="b">
        <f t="shared" si="23"/>
        <v>0</v>
      </c>
      <c r="HF11" s="199" t="b">
        <f t="shared" si="23"/>
        <v>0</v>
      </c>
      <c r="HG11" s="199" t="b">
        <f t="shared" si="23"/>
        <v>0</v>
      </c>
      <c r="HH11" s="199" t="b">
        <f t="shared" si="23"/>
        <v>0</v>
      </c>
      <c r="HI11" s="199" t="b">
        <f t="shared" si="23"/>
        <v>0</v>
      </c>
      <c r="HJ11" s="199" t="b">
        <f t="shared" si="23"/>
        <v>0</v>
      </c>
      <c r="HK11" s="199" t="b">
        <f t="shared" si="23"/>
        <v>0</v>
      </c>
      <c r="HL11" s="199" t="b">
        <f t="shared" si="23"/>
        <v>0</v>
      </c>
      <c r="HM11" s="199" t="b">
        <f t="shared" si="23"/>
        <v>0</v>
      </c>
      <c r="HN11" s="199" t="b">
        <f t="shared" si="23"/>
        <v>0</v>
      </c>
      <c r="HO11" s="199" t="b">
        <f t="shared" si="23"/>
        <v>0</v>
      </c>
      <c r="HP11" s="199" t="b">
        <f t="shared" si="23"/>
        <v>0</v>
      </c>
      <c r="HQ11" s="199" t="b">
        <f t="shared" si="23"/>
        <v>0</v>
      </c>
      <c r="HR11" s="199" t="b">
        <f t="shared" si="23"/>
        <v>0</v>
      </c>
      <c r="HS11" s="199" t="b">
        <f t="shared" si="24"/>
        <v>0</v>
      </c>
      <c r="HT11" s="199" t="b">
        <f t="shared" si="24"/>
        <v>0</v>
      </c>
      <c r="HU11" s="199" t="b">
        <f t="shared" si="24"/>
        <v>0</v>
      </c>
      <c r="HV11" s="199" t="b">
        <f t="shared" si="24"/>
        <v>0</v>
      </c>
      <c r="HW11" s="199" t="b">
        <f t="shared" si="24"/>
        <v>0</v>
      </c>
      <c r="HX11" s="199" t="b">
        <f t="shared" si="24"/>
        <v>0</v>
      </c>
      <c r="HY11" s="199" t="b">
        <f t="shared" si="24"/>
        <v>0</v>
      </c>
      <c r="HZ11" s="199" t="b">
        <f t="shared" si="24"/>
        <v>0</v>
      </c>
      <c r="IA11" s="199" t="b">
        <f t="shared" si="24"/>
        <v>0</v>
      </c>
      <c r="IB11" s="199" t="b">
        <f t="shared" si="24"/>
        <v>0</v>
      </c>
      <c r="IC11" s="199" t="b">
        <f t="shared" si="24"/>
        <v>0</v>
      </c>
      <c r="ID11" s="485" t="str">
        <f t="shared" si="25"/>
        <v/>
      </c>
      <c r="IE11" s="202" t="b">
        <f t="shared" si="26"/>
        <v>0</v>
      </c>
      <c r="IF11" s="198" t="b">
        <f t="shared" si="40"/>
        <v>0</v>
      </c>
      <c r="IG11" s="198" t="b">
        <f t="shared" si="41"/>
        <v>0</v>
      </c>
      <c r="IH11" s="198" t="b">
        <f t="shared" si="27"/>
        <v>0</v>
      </c>
      <c r="II11" s="198" t="b">
        <f t="shared" si="27"/>
        <v>0</v>
      </c>
      <c r="IJ11" s="199" t="b">
        <f t="shared" si="27"/>
        <v>0</v>
      </c>
      <c r="IK11" s="199" t="b">
        <f t="shared" si="27"/>
        <v>0</v>
      </c>
      <c r="IL11" s="199" t="b">
        <f t="shared" si="28"/>
        <v>0</v>
      </c>
      <c r="IM11" s="199" t="b">
        <f t="shared" si="28"/>
        <v>0</v>
      </c>
      <c r="IN11" s="199" t="b">
        <f t="shared" si="28"/>
        <v>0</v>
      </c>
      <c r="IO11" s="199" t="b">
        <f t="shared" si="28"/>
        <v>0</v>
      </c>
      <c r="IP11" s="199" t="b">
        <f t="shared" si="28"/>
        <v>0</v>
      </c>
      <c r="IQ11" s="199" t="b">
        <f t="shared" si="28"/>
        <v>0</v>
      </c>
      <c r="IR11" s="199" t="b">
        <f t="shared" si="29"/>
        <v>0</v>
      </c>
      <c r="IS11" s="199" t="b">
        <f t="shared" si="29"/>
        <v>0</v>
      </c>
      <c r="IT11" s="199" t="b">
        <f t="shared" si="29"/>
        <v>0</v>
      </c>
      <c r="IU11" s="199" t="b">
        <f t="shared" si="29"/>
        <v>0</v>
      </c>
      <c r="IV11" s="199" t="b">
        <f t="shared" si="29"/>
        <v>0</v>
      </c>
      <c r="IW11" s="199" t="b">
        <f t="shared" si="29"/>
        <v>0</v>
      </c>
      <c r="IX11" s="199" t="b">
        <f t="shared" si="29"/>
        <v>0</v>
      </c>
      <c r="IY11" s="199" t="b">
        <f t="shared" si="29"/>
        <v>0</v>
      </c>
      <c r="IZ11" s="199" t="b">
        <f t="shared" si="29"/>
        <v>0</v>
      </c>
      <c r="JA11" s="199" t="b">
        <f t="shared" si="29"/>
        <v>0</v>
      </c>
      <c r="JB11" s="199" t="b">
        <f t="shared" si="30"/>
        <v>0</v>
      </c>
      <c r="JC11" s="199" t="b">
        <f t="shared" si="30"/>
        <v>0</v>
      </c>
      <c r="JD11" s="199" t="b">
        <f t="shared" si="30"/>
        <v>0</v>
      </c>
      <c r="JE11" s="199" t="b">
        <f t="shared" si="30"/>
        <v>0</v>
      </c>
      <c r="JF11" s="199" t="b">
        <f t="shared" si="30"/>
        <v>0</v>
      </c>
      <c r="JG11" s="199" t="b">
        <f t="shared" si="30"/>
        <v>0</v>
      </c>
      <c r="JH11" s="199" t="b">
        <f t="shared" si="30"/>
        <v>0</v>
      </c>
      <c r="JI11" s="199" t="b">
        <f t="shared" si="30"/>
        <v>0</v>
      </c>
      <c r="JJ11" s="199" t="b">
        <f t="shared" si="30"/>
        <v>0</v>
      </c>
      <c r="JK11" s="199" t="b">
        <f t="shared" si="30"/>
        <v>0</v>
      </c>
      <c r="JL11" s="199" t="b">
        <f t="shared" si="30"/>
        <v>0</v>
      </c>
      <c r="JM11" s="485" t="str">
        <f t="shared" si="31"/>
        <v/>
      </c>
      <c r="JO11" s="1252"/>
      <c r="JP11" s="212" t="str">
        <f t="shared" si="42"/>
        <v/>
      </c>
      <c r="JQ11" s="212" t="str">
        <f t="shared" si="43"/>
        <v/>
      </c>
      <c r="JR11" s="212" t="str">
        <f t="shared" si="44"/>
        <v/>
      </c>
      <c r="JS11" s="212" t="str">
        <f t="shared" si="45"/>
        <v/>
      </c>
      <c r="JT11" s="212" t="str">
        <f t="shared" si="46"/>
        <v/>
      </c>
      <c r="JU11" s="212" t="str">
        <f t="shared" si="47"/>
        <v/>
      </c>
      <c r="JV11" s="212" t="str">
        <f t="shared" si="48"/>
        <v/>
      </c>
      <c r="JW11" s="212" t="str">
        <f t="shared" si="49"/>
        <v/>
      </c>
      <c r="JX11" s="212" t="str">
        <f t="shared" si="50"/>
        <v/>
      </c>
      <c r="JY11" s="212" t="str">
        <f t="shared" si="51"/>
        <v/>
      </c>
      <c r="JZ11" s="212" t="str">
        <f t="shared" si="52"/>
        <v/>
      </c>
      <c r="KA11" s="212" t="str">
        <f t="shared" si="53"/>
        <v/>
      </c>
    </row>
    <row r="12" spans="1:287" ht="15.75" customHeight="1">
      <c r="B12" s="74">
        <v>8</v>
      </c>
      <c r="C12" s="313"/>
      <c r="D12" s="314"/>
      <c r="E12" s="315"/>
      <c r="G12" s="102">
        <v>8</v>
      </c>
      <c r="H12" s="313"/>
      <c r="I12" s="314"/>
      <c r="J12" s="315"/>
      <c r="L12" s="87">
        <v>4</v>
      </c>
      <c r="M12" s="323" t="s">
        <v>643</v>
      </c>
      <c r="N12" s="324" t="s">
        <v>1212</v>
      </c>
      <c r="O12" s="324" t="s">
        <v>1212</v>
      </c>
      <c r="P12" s="324" t="s">
        <v>1212</v>
      </c>
      <c r="Q12" s="324" t="s">
        <v>1211</v>
      </c>
      <c r="R12" s="324" t="s">
        <v>1212</v>
      </c>
      <c r="S12" s="324" t="s">
        <v>1212</v>
      </c>
      <c r="T12" s="324" t="s">
        <v>1212</v>
      </c>
      <c r="U12" s="324" t="s">
        <v>1214</v>
      </c>
      <c r="V12" s="326" t="s">
        <v>1214</v>
      </c>
      <c r="W12" s="326" t="s">
        <v>1212</v>
      </c>
      <c r="X12" s="325" t="s">
        <v>643</v>
      </c>
      <c r="Y12" s="910" t="str">
        <f>外線情報!C8</f>
        <v>VoIP(ZXSM-4BRU)</v>
      </c>
      <c r="AA12" s="623">
        <v>8</v>
      </c>
      <c r="AB12" s="624" t="str">
        <f>留守番電話!L12&amp;""</f>
        <v>5</v>
      </c>
      <c r="AD12" s="628">
        <v>8</v>
      </c>
      <c r="AE12" s="628" t="str">
        <f>留守番電話!I12&amp;""</f>
        <v>5</v>
      </c>
      <c r="BK12" s="202" t="b">
        <f t="shared" si="0"/>
        <v>0</v>
      </c>
      <c r="BL12" s="198" t="b">
        <f t="shared" si="32"/>
        <v>0</v>
      </c>
      <c r="BM12" s="198" t="b">
        <f t="shared" si="1"/>
        <v>0</v>
      </c>
      <c r="BN12" s="198" t="b">
        <f t="shared" si="2"/>
        <v>0</v>
      </c>
      <c r="BO12" s="198" t="b">
        <f t="shared" si="2"/>
        <v>0</v>
      </c>
      <c r="BP12" s="199" t="b">
        <f t="shared" si="2"/>
        <v>0</v>
      </c>
      <c r="BQ12" s="199" t="b">
        <f t="shared" si="2"/>
        <v>0</v>
      </c>
      <c r="BR12" s="199" t="b">
        <f t="shared" si="2"/>
        <v>0</v>
      </c>
      <c r="BS12" s="199" t="b">
        <f t="shared" si="2"/>
        <v>0</v>
      </c>
      <c r="BT12" s="199" t="b">
        <f t="shared" si="2"/>
        <v>0</v>
      </c>
      <c r="BU12" s="199" t="b">
        <f t="shared" si="2"/>
        <v>0</v>
      </c>
      <c r="BV12" s="199" t="b">
        <f t="shared" si="2"/>
        <v>0</v>
      </c>
      <c r="BW12" s="199" t="b">
        <f t="shared" si="2"/>
        <v>0</v>
      </c>
      <c r="BX12" s="199" t="b">
        <f t="shared" si="2"/>
        <v>0</v>
      </c>
      <c r="BY12" s="199" t="b">
        <f t="shared" si="2"/>
        <v>0</v>
      </c>
      <c r="BZ12" s="199" t="b">
        <f t="shared" si="2"/>
        <v>0</v>
      </c>
      <c r="CA12" s="199" t="b">
        <f t="shared" si="2"/>
        <v>0</v>
      </c>
      <c r="CB12" s="199" t="b">
        <f t="shared" ref="BP12:CQ20" si="54">ISERROR(FIND(MID($C12,CB$4,1),"0123456789*#"))</f>
        <v>0</v>
      </c>
      <c r="CC12" s="199" t="b">
        <f t="shared" si="54"/>
        <v>0</v>
      </c>
      <c r="CD12" s="199" t="b">
        <f t="shared" si="54"/>
        <v>0</v>
      </c>
      <c r="CE12" s="199" t="b">
        <f t="shared" si="54"/>
        <v>0</v>
      </c>
      <c r="CF12" s="199" t="b">
        <f t="shared" si="54"/>
        <v>0</v>
      </c>
      <c r="CG12" s="199" t="b">
        <f t="shared" si="54"/>
        <v>0</v>
      </c>
      <c r="CH12" s="199" t="b">
        <f t="shared" si="54"/>
        <v>0</v>
      </c>
      <c r="CI12" s="199" t="b">
        <f t="shared" si="54"/>
        <v>0</v>
      </c>
      <c r="CJ12" s="199" t="b">
        <f t="shared" si="54"/>
        <v>0</v>
      </c>
      <c r="CK12" s="199" t="b">
        <f t="shared" si="54"/>
        <v>0</v>
      </c>
      <c r="CL12" s="199" t="b">
        <f t="shared" si="54"/>
        <v>0</v>
      </c>
      <c r="CM12" s="199" t="b">
        <f t="shared" si="54"/>
        <v>0</v>
      </c>
      <c r="CN12" s="199" t="b">
        <f t="shared" si="54"/>
        <v>0</v>
      </c>
      <c r="CO12" s="199" t="b">
        <f t="shared" si="54"/>
        <v>0</v>
      </c>
      <c r="CP12" s="199" t="b">
        <f t="shared" si="54"/>
        <v>0</v>
      </c>
      <c r="CQ12" s="199" t="b">
        <f t="shared" si="54"/>
        <v>0</v>
      </c>
      <c r="CR12" s="199" t="b">
        <f t="shared" si="2"/>
        <v>0</v>
      </c>
      <c r="CS12" s="485" t="str">
        <f t="shared" si="3"/>
        <v/>
      </c>
      <c r="CT12" s="202" t="b">
        <f t="shared" si="4"/>
        <v>0</v>
      </c>
      <c r="CU12" s="198" t="b">
        <f t="shared" si="5"/>
        <v>0</v>
      </c>
      <c r="CV12" s="198" t="b">
        <f t="shared" si="6"/>
        <v>0</v>
      </c>
      <c r="CW12" s="198" t="b">
        <f t="shared" si="6"/>
        <v>0</v>
      </c>
      <c r="CX12" s="198" t="b">
        <f t="shared" si="6"/>
        <v>0</v>
      </c>
      <c r="CY12" s="199" t="b">
        <f t="shared" si="6"/>
        <v>0</v>
      </c>
      <c r="CZ12" s="199" t="b">
        <f t="shared" si="6"/>
        <v>0</v>
      </c>
      <c r="DA12" s="199" t="b">
        <f t="shared" si="6"/>
        <v>0</v>
      </c>
      <c r="DB12" s="199" t="b">
        <f t="shared" si="6"/>
        <v>0</v>
      </c>
      <c r="DC12" s="199" t="b">
        <f t="shared" si="6"/>
        <v>0</v>
      </c>
      <c r="DD12" s="199" t="b">
        <f t="shared" si="6"/>
        <v>0</v>
      </c>
      <c r="DE12" s="199" t="b">
        <f t="shared" si="6"/>
        <v>0</v>
      </c>
      <c r="DF12" s="199" t="b">
        <f t="shared" si="7"/>
        <v>0</v>
      </c>
      <c r="DG12" s="199" t="b">
        <f t="shared" si="7"/>
        <v>0</v>
      </c>
      <c r="DH12" s="199" t="b">
        <f t="shared" si="7"/>
        <v>0</v>
      </c>
      <c r="DI12" s="199" t="b">
        <f t="shared" si="7"/>
        <v>0</v>
      </c>
      <c r="DJ12" s="199" t="b">
        <f t="shared" si="7"/>
        <v>0</v>
      </c>
      <c r="DK12" s="199" t="b">
        <f t="shared" si="7"/>
        <v>0</v>
      </c>
      <c r="DL12" s="199" t="b">
        <f t="shared" si="7"/>
        <v>0</v>
      </c>
      <c r="DM12" s="199" t="b">
        <f t="shared" si="7"/>
        <v>0</v>
      </c>
      <c r="DN12" s="199" t="b">
        <f t="shared" si="7"/>
        <v>0</v>
      </c>
      <c r="DO12" s="199" t="b">
        <f t="shared" si="7"/>
        <v>0</v>
      </c>
      <c r="DP12" s="199" t="b">
        <f t="shared" si="8"/>
        <v>0</v>
      </c>
      <c r="DQ12" s="199" t="b">
        <f t="shared" si="8"/>
        <v>0</v>
      </c>
      <c r="DR12" s="199" t="b">
        <f t="shared" si="8"/>
        <v>0</v>
      </c>
      <c r="DS12" s="199" t="b">
        <f t="shared" si="8"/>
        <v>0</v>
      </c>
      <c r="DT12" s="199" t="b">
        <f t="shared" si="8"/>
        <v>0</v>
      </c>
      <c r="DU12" s="199" t="b">
        <f t="shared" si="8"/>
        <v>0</v>
      </c>
      <c r="DV12" s="199" t="b">
        <f t="shared" si="8"/>
        <v>0</v>
      </c>
      <c r="DW12" s="199" t="b">
        <f t="shared" si="8"/>
        <v>0</v>
      </c>
      <c r="DX12" s="199" t="b">
        <f t="shared" si="8"/>
        <v>0</v>
      </c>
      <c r="DY12" s="199" t="b">
        <f t="shared" si="8"/>
        <v>0</v>
      </c>
      <c r="DZ12" s="199" t="b">
        <f t="shared" si="8"/>
        <v>0</v>
      </c>
      <c r="EA12" s="199" t="b">
        <f t="shared" si="8"/>
        <v>0</v>
      </c>
      <c r="EB12" s="485" t="str">
        <f t="shared" si="9"/>
        <v/>
      </c>
      <c r="EC12" s="202" t="b">
        <f t="shared" si="10"/>
        <v>0</v>
      </c>
      <c r="ED12" s="198" t="b">
        <f t="shared" si="11"/>
        <v>0</v>
      </c>
      <c r="EE12" s="198" t="b">
        <f t="shared" si="12"/>
        <v>0</v>
      </c>
      <c r="EF12" s="198" t="b">
        <f t="shared" si="12"/>
        <v>0</v>
      </c>
      <c r="EG12" s="198" t="b">
        <f t="shared" si="12"/>
        <v>0</v>
      </c>
      <c r="EH12" s="199" t="b">
        <f t="shared" si="12"/>
        <v>0</v>
      </c>
      <c r="EI12" s="199" t="b">
        <f t="shared" si="12"/>
        <v>0</v>
      </c>
      <c r="EJ12" s="199" t="b">
        <f t="shared" si="12"/>
        <v>0</v>
      </c>
      <c r="EK12" s="199" t="b">
        <f t="shared" si="12"/>
        <v>0</v>
      </c>
      <c r="EL12" s="199" t="b">
        <f t="shared" si="12"/>
        <v>0</v>
      </c>
      <c r="EM12" s="199" t="b">
        <f t="shared" si="12"/>
        <v>0</v>
      </c>
      <c r="EN12" s="199" t="b">
        <f t="shared" si="12"/>
        <v>0</v>
      </c>
      <c r="EO12" s="199" t="b">
        <f t="shared" si="13"/>
        <v>0</v>
      </c>
      <c r="EP12" s="199" t="b">
        <f t="shared" si="13"/>
        <v>0</v>
      </c>
      <c r="EQ12" s="199" t="b">
        <f t="shared" si="13"/>
        <v>0</v>
      </c>
      <c r="ER12" s="199" t="b">
        <f t="shared" si="13"/>
        <v>0</v>
      </c>
      <c r="ES12" s="199" t="b">
        <f t="shared" si="13"/>
        <v>0</v>
      </c>
      <c r="ET12" s="199" t="b">
        <f t="shared" si="13"/>
        <v>0</v>
      </c>
      <c r="EU12" s="199" t="b">
        <f t="shared" si="13"/>
        <v>0</v>
      </c>
      <c r="EV12" s="199" t="b">
        <f t="shared" si="13"/>
        <v>0</v>
      </c>
      <c r="EW12" s="199" t="b">
        <f t="shared" si="13"/>
        <v>0</v>
      </c>
      <c r="EX12" s="199" t="b">
        <f t="shared" si="13"/>
        <v>0</v>
      </c>
      <c r="EY12" s="199" t="b">
        <f t="shared" si="14"/>
        <v>0</v>
      </c>
      <c r="EZ12" s="199" t="b">
        <f t="shared" si="14"/>
        <v>0</v>
      </c>
      <c r="FA12" s="199" t="b">
        <f t="shared" si="14"/>
        <v>0</v>
      </c>
      <c r="FB12" s="199" t="b">
        <f t="shared" si="14"/>
        <v>0</v>
      </c>
      <c r="FC12" s="199" t="b">
        <f t="shared" si="14"/>
        <v>0</v>
      </c>
      <c r="FD12" s="199" t="b">
        <f t="shared" si="14"/>
        <v>0</v>
      </c>
      <c r="FE12" s="199" t="b">
        <f t="shared" si="14"/>
        <v>0</v>
      </c>
      <c r="FF12" s="199" t="b">
        <f t="shared" si="14"/>
        <v>0</v>
      </c>
      <c r="FG12" s="199" t="b">
        <f t="shared" si="14"/>
        <v>0</v>
      </c>
      <c r="FH12" s="199" t="b">
        <f t="shared" si="14"/>
        <v>0</v>
      </c>
      <c r="FI12" s="199" t="b">
        <f t="shared" si="14"/>
        <v>0</v>
      </c>
      <c r="FJ12" s="199" t="b">
        <f t="shared" si="14"/>
        <v>0</v>
      </c>
      <c r="FK12" s="485" t="str">
        <f t="shared" si="15"/>
        <v/>
      </c>
      <c r="FM12" s="202" t="b">
        <f t="shared" si="16"/>
        <v>0</v>
      </c>
      <c r="FN12" s="198" t="b">
        <f t="shared" si="36"/>
        <v>0</v>
      </c>
      <c r="FO12" s="198" t="b">
        <f t="shared" si="37"/>
        <v>0</v>
      </c>
      <c r="FP12" s="198" t="b">
        <f t="shared" si="37"/>
        <v>0</v>
      </c>
      <c r="FQ12" s="198" t="b">
        <f t="shared" si="37"/>
        <v>0</v>
      </c>
      <c r="FR12" s="199" t="b">
        <f t="shared" si="37"/>
        <v>0</v>
      </c>
      <c r="FS12" s="199" t="b">
        <f t="shared" si="37"/>
        <v>0</v>
      </c>
      <c r="FT12" s="199" t="b">
        <f t="shared" si="37"/>
        <v>0</v>
      </c>
      <c r="FU12" s="199" t="b">
        <f t="shared" si="37"/>
        <v>0</v>
      </c>
      <c r="FV12" s="199" t="b">
        <f t="shared" si="38"/>
        <v>0</v>
      </c>
      <c r="FW12" s="199" t="b">
        <f t="shared" si="34"/>
        <v>0</v>
      </c>
      <c r="FX12" s="199" t="b">
        <f t="shared" si="18"/>
        <v>0</v>
      </c>
      <c r="FY12" s="199" t="b">
        <f t="shared" si="18"/>
        <v>0</v>
      </c>
      <c r="FZ12" s="199" t="b">
        <f t="shared" si="18"/>
        <v>0</v>
      </c>
      <c r="GA12" s="199" t="b">
        <f t="shared" si="18"/>
        <v>0</v>
      </c>
      <c r="GB12" s="199" t="b">
        <f t="shared" si="18"/>
        <v>0</v>
      </c>
      <c r="GC12" s="199" t="b">
        <f t="shared" si="18"/>
        <v>0</v>
      </c>
      <c r="GD12" s="199" t="b">
        <f t="shared" si="18"/>
        <v>0</v>
      </c>
      <c r="GE12" s="199" t="b">
        <f t="shared" si="18"/>
        <v>0</v>
      </c>
      <c r="GF12" s="199" t="b">
        <f t="shared" si="18"/>
        <v>0</v>
      </c>
      <c r="GG12" s="199" t="b">
        <f t="shared" si="18"/>
        <v>0</v>
      </c>
      <c r="GH12" s="199" t="b">
        <f t="shared" si="18"/>
        <v>0</v>
      </c>
      <c r="GI12" s="199" t="b">
        <f t="shared" si="18"/>
        <v>0</v>
      </c>
      <c r="GJ12" s="199" t="b">
        <f t="shared" si="18"/>
        <v>0</v>
      </c>
      <c r="GK12" s="199" t="b">
        <f t="shared" si="18"/>
        <v>0</v>
      </c>
      <c r="GL12" s="199" t="b">
        <f t="shared" si="18"/>
        <v>0</v>
      </c>
      <c r="GM12" s="199" t="b">
        <f t="shared" si="18"/>
        <v>0</v>
      </c>
      <c r="GN12" s="199" t="b">
        <f t="shared" si="19"/>
        <v>0</v>
      </c>
      <c r="GO12" s="199" t="b">
        <f t="shared" si="19"/>
        <v>0</v>
      </c>
      <c r="GP12" s="199" t="b">
        <f t="shared" si="19"/>
        <v>0</v>
      </c>
      <c r="GQ12" s="199" t="b">
        <f t="shared" si="19"/>
        <v>0</v>
      </c>
      <c r="GR12" s="199" t="b">
        <f t="shared" si="19"/>
        <v>0</v>
      </c>
      <c r="GS12" s="199" t="b">
        <f t="shared" si="19"/>
        <v>0</v>
      </c>
      <c r="GT12" s="199" t="b">
        <f t="shared" si="19"/>
        <v>0</v>
      </c>
      <c r="GU12" s="485" t="str">
        <f t="shared" si="35"/>
        <v/>
      </c>
      <c r="GV12" s="202" t="b">
        <f t="shared" si="20"/>
        <v>0</v>
      </c>
      <c r="GW12" s="198" t="b">
        <f t="shared" si="39"/>
        <v>0</v>
      </c>
      <c r="GX12" s="198" t="b">
        <f t="shared" si="21"/>
        <v>0</v>
      </c>
      <c r="GY12" s="198" t="b">
        <f t="shared" si="22"/>
        <v>0</v>
      </c>
      <c r="GZ12" s="198" t="b">
        <f t="shared" si="22"/>
        <v>0</v>
      </c>
      <c r="HA12" s="199" t="b">
        <f t="shared" si="22"/>
        <v>0</v>
      </c>
      <c r="HB12" s="199" t="b">
        <f t="shared" si="22"/>
        <v>0</v>
      </c>
      <c r="HC12" s="199" t="b">
        <f t="shared" si="23"/>
        <v>0</v>
      </c>
      <c r="HD12" s="199" t="b">
        <f t="shared" si="23"/>
        <v>0</v>
      </c>
      <c r="HE12" s="199" t="b">
        <f t="shared" si="23"/>
        <v>0</v>
      </c>
      <c r="HF12" s="199" t="b">
        <f t="shared" si="23"/>
        <v>0</v>
      </c>
      <c r="HG12" s="199" t="b">
        <f t="shared" si="23"/>
        <v>0</v>
      </c>
      <c r="HH12" s="199" t="b">
        <f t="shared" si="23"/>
        <v>0</v>
      </c>
      <c r="HI12" s="199" t="b">
        <f t="shared" si="23"/>
        <v>0</v>
      </c>
      <c r="HJ12" s="199" t="b">
        <f t="shared" si="23"/>
        <v>0</v>
      </c>
      <c r="HK12" s="199" t="b">
        <f t="shared" si="23"/>
        <v>0</v>
      </c>
      <c r="HL12" s="199" t="b">
        <f t="shared" si="23"/>
        <v>0</v>
      </c>
      <c r="HM12" s="199" t="b">
        <f t="shared" si="23"/>
        <v>0</v>
      </c>
      <c r="HN12" s="199" t="b">
        <f t="shared" si="23"/>
        <v>0</v>
      </c>
      <c r="HO12" s="199" t="b">
        <f t="shared" si="23"/>
        <v>0</v>
      </c>
      <c r="HP12" s="199" t="b">
        <f t="shared" si="23"/>
        <v>0</v>
      </c>
      <c r="HQ12" s="199" t="b">
        <f t="shared" si="23"/>
        <v>0</v>
      </c>
      <c r="HR12" s="199" t="b">
        <f t="shared" si="23"/>
        <v>0</v>
      </c>
      <c r="HS12" s="199" t="b">
        <f t="shared" si="24"/>
        <v>0</v>
      </c>
      <c r="HT12" s="199" t="b">
        <f t="shared" si="24"/>
        <v>0</v>
      </c>
      <c r="HU12" s="199" t="b">
        <f t="shared" si="24"/>
        <v>0</v>
      </c>
      <c r="HV12" s="199" t="b">
        <f t="shared" si="24"/>
        <v>0</v>
      </c>
      <c r="HW12" s="199" t="b">
        <f t="shared" si="24"/>
        <v>0</v>
      </c>
      <c r="HX12" s="199" t="b">
        <f t="shared" si="24"/>
        <v>0</v>
      </c>
      <c r="HY12" s="199" t="b">
        <f t="shared" si="24"/>
        <v>0</v>
      </c>
      <c r="HZ12" s="199" t="b">
        <f t="shared" si="24"/>
        <v>0</v>
      </c>
      <c r="IA12" s="199" t="b">
        <f t="shared" si="24"/>
        <v>0</v>
      </c>
      <c r="IB12" s="199" t="b">
        <f t="shared" si="24"/>
        <v>0</v>
      </c>
      <c r="IC12" s="199" t="b">
        <f t="shared" si="24"/>
        <v>0</v>
      </c>
      <c r="ID12" s="485" t="str">
        <f t="shared" si="25"/>
        <v/>
      </c>
      <c r="IE12" s="202" t="b">
        <f t="shared" si="26"/>
        <v>0</v>
      </c>
      <c r="IF12" s="198" t="b">
        <f t="shared" si="40"/>
        <v>0</v>
      </c>
      <c r="IG12" s="198" t="b">
        <f t="shared" si="41"/>
        <v>0</v>
      </c>
      <c r="IH12" s="198" t="b">
        <f t="shared" si="27"/>
        <v>0</v>
      </c>
      <c r="II12" s="198" t="b">
        <f t="shared" si="27"/>
        <v>0</v>
      </c>
      <c r="IJ12" s="199" t="b">
        <f t="shared" si="27"/>
        <v>0</v>
      </c>
      <c r="IK12" s="199" t="b">
        <f t="shared" si="27"/>
        <v>0</v>
      </c>
      <c r="IL12" s="199" t="b">
        <f t="shared" si="28"/>
        <v>0</v>
      </c>
      <c r="IM12" s="199" t="b">
        <f t="shared" si="28"/>
        <v>0</v>
      </c>
      <c r="IN12" s="199" t="b">
        <f t="shared" si="28"/>
        <v>0</v>
      </c>
      <c r="IO12" s="199" t="b">
        <f t="shared" si="28"/>
        <v>0</v>
      </c>
      <c r="IP12" s="199" t="b">
        <f t="shared" si="28"/>
        <v>0</v>
      </c>
      <c r="IQ12" s="199" t="b">
        <f t="shared" si="28"/>
        <v>0</v>
      </c>
      <c r="IR12" s="199" t="b">
        <f t="shared" si="29"/>
        <v>0</v>
      </c>
      <c r="IS12" s="199" t="b">
        <f t="shared" si="29"/>
        <v>0</v>
      </c>
      <c r="IT12" s="199" t="b">
        <f t="shared" si="29"/>
        <v>0</v>
      </c>
      <c r="IU12" s="199" t="b">
        <f t="shared" si="29"/>
        <v>0</v>
      </c>
      <c r="IV12" s="199" t="b">
        <f t="shared" si="29"/>
        <v>0</v>
      </c>
      <c r="IW12" s="199" t="b">
        <f t="shared" si="29"/>
        <v>0</v>
      </c>
      <c r="IX12" s="199" t="b">
        <f t="shared" si="29"/>
        <v>0</v>
      </c>
      <c r="IY12" s="199" t="b">
        <f t="shared" si="29"/>
        <v>0</v>
      </c>
      <c r="IZ12" s="199" t="b">
        <f t="shared" si="29"/>
        <v>0</v>
      </c>
      <c r="JA12" s="199" t="b">
        <f t="shared" si="29"/>
        <v>0</v>
      </c>
      <c r="JB12" s="199" t="b">
        <f t="shared" si="30"/>
        <v>0</v>
      </c>
      <c r="JC12" s="199" t="b">
        <f t="shared" si="30"/>
        <v>0</v>
      </c>
      <c r="JD12" s="199" t="b">
        <f t="shared" si="30"/>
        <v>0</v>
      </c>
      <c r="JE12" s="199" t="b">
        <f t="shared" si="30"/>
        <v>0</v>
      </c>
      <c r="JF12" s="199" t="b">
        <f t="shared" si="30"/>
        <v>0</v>
      </c>
      <c r="JG12" s="199" t="b">
        <f t="shared" si="30"/>
        <v>0</v>
      </c>
      <c r="JH12" s="199" t="b">
        <f t="shared" si="30"/>
        <v>0</v>
      </c>
      <c r="JI12" s="199" t="b">
        <f t="shared" si="30"/>
        <v>0</v>
      </c>
      <c r="JJ12" s="199" t="b">
        <f t="shared" si="30"/>
        <v>0</v>
      </c>
      <c r="JK12" s="199" t="b">
        <f t="shared" si="30"/>
        <v>0</v>
      </c>
      <c r="JL12" s="199" t="b">
        <f t="shared" si="30"/>
        <v>0</v>
      </c>
      <c r="JM12" s="485" t="str">
        <f t="shared" si="31"/>
        <v/>
      </c>
      <c r="JO12" s="1252"/>
      <c r="JP12" s="212" t="str">
        <f t="shared" si="42"/>
        <v/>
      </c>
      <c r="JQ12" s="212" t="str">
        <f t="shared" si="43"/>
        <v/>
      </c>
      <c r="JR12" s="212" t="str">
        <f t="shared" si="44"/>
        <v/>
      </c>
      <c r="JS12" s="212" t="str">
        <f t="shared" si="45"/>
        <v/>
      </c>
      <c r="JT12" s="212" t="str">
        <f t="shared" si="46"/>
        <v/>
      </c>
      <c r="JU12" s="212" t="str">
        <f t="shared" si="47"/>
        <v/>
      </c>
      <c r="JV12" s="212" t="str">
        <f t="shared" si="48"/>
        <v/>
      </c>
      <c r="JW12" s="212" t="str">
        <f t="shared" si="49"/>
        <v/>
      </c>
      <c r="JX12" s="212" t="str">
        <f t="shared" si="50"/>
        <v/>
      </c>
      <c r="JY12" s="212" t="str">
        <f t="shared" si="51"/>
        <v/>
      </c>
      <c r="JZ12" s="212" t="str">
        <f t="shared" si="52"/>
        <v/>
      </c>
      <c r="KA12" s="212" t="str">
        <f t="shared" si="53"/>
        <v/>
      </c>
    </row>
    <row r="13" spans="1:287" ht="15.75" customHeight="1">
      <c r="B13" s="74">
        <v>9</v>
      </c>
      <c r="C13" s="313"/>
      <c r="D13" s="314"/>
      <c r="E13" s="315"/>
      <c r="G13" s="102">
        <v>9</v>
      </c>
      <c r="H13" s="313"/>
      <c r="I13" s="314"/>
      <c r="J13" s="315"/>
      <c r="L13" s="87">
        <v>5</v>
      </c>
      <c r="M13" s="323" t="s">
        <v>643</v>
      </c>
      <c r="N13" s="324" t="s">
        <v>1212</v>
      </c>
      <c r="O13" s="324" t="s">
        <v>1212</v>
      </c>
      <c r="P13" s="324" t="s">
        <v>1212</v>
      </c>
      <c r="Q13" s="324" t="s">
        <v>1212</v>
      </c>
      <c r="R13" s="324" t="s">
        <v>1212</v>
      </c>
      <c r="S13" s="324" t="s">
        <v>1212</v>
      </c>
      <c r="T13" s="324" t="s">
        <v>1212</v>
      </c>
      <c r="U13" s="324" t="s">
        <v>1212</v>
      </c>
      <c r="V13" s="326" t="s">
        <v>1212</v>
      </c>
      <c r="W13" s="326" t="s">
        <v>1212</v>
      </c>
      <c r="X13" s="325" t="s">
        <v>643</v>
      </c>
      <c r="Y13" s="910" t="str">
        <f>外線情報!C9</f>
        <v>VoIP(ZXSM-4BRU)</v>
      </c>
      <c r="AA13" s="623">
        <v>9</v>
      </c>
      <c r="AB13" s="624" t="str">
        <f>留守番電話!L13&amp;""</f>
        <v>5</v>
      </c>
      <c r="AD13" s="628">
        <v>9</v>
      </c>
      <c r="AE13" s="628" t="str">
        <f>留守番電話!I13&amp;""</f>
        <v>5</v>
      </c>
      <c r="BK13" s="202" t="b">
        <f t="shared" si="0"/>
        <v>0</v>
      </c>
      <c r="BL13" s="198" t="b">
        <f t="shared" si="32"/>
        <v>0</v>
      </c>
      <c r="BM13" s="198" t="b">
        <f t="shared" si="1"/>
        <v>0</v>
      </c>
      <c r="BN13" s="198" t="b">
        <f t="shared" si="2"/>
        <v>0</v>
      </c>
      <c r="BO13" s="198" t="b">
        <f t="shared" si="2"/>
        <v>0</v>
      </c>
      <c r="BP13" s="199" t="b">
        <f t="shared" si="54"/>
        <v>0</v>
      </c>
      <c r="BQ13" s="199" t="b">
        <f t="shared" si="54"/>
        <v>0</v>
      </c>
      <c r="BR13" s="199" t="b">
        <f t="shared" si="54"/>
        <v>0</v>
      </c>
      <c r="BS13" s="199" t="b">
        <f t="shared" si="54"/>
        <v>0</v>
      </c>
      <c r="BT13" s="199" t="b">
        <f t="shared" si="54"/>
        <v>0</v>
      </c>
      <c r="BU13" s="199" t="b">
        <f t="shared" si="54"/>
        <v>0</v>
      </c>
      <c r="BV13" s="199" t="b">
        <f t="shared" si="54"/>
        <v>0</v>
      </c>
      <c r="BW13" s="199" t="b">
        <f t="shared" si="54"/>
        <v>0</v>
      </c>
      <c r="BX13" s="199" t="b">
        <f t="shared" si="54"/>
        <v>0</v>
      </c>
      <c r="BY13" s="199" t="b">
        <f t="shared" si="54"/>
        <v>0</v>
      </c>
      <c r="BZ13" s="199" t="b">
        <f t="shared" si="54"/>
        <v>0</v>
      </c>
      <c r="CA13" s="199" t="b">
        <f t="shared" si="54"/>
        <v>0</v>
      </c>
      <c r="CB13" s="199" t="b">
        <f t="shared" si="54"/>
        <v>0</v>
      </c>
      <c r="CC13" s="199" t="b">
        <f t="shared" si="54"/>
        <v>0</v>
      </c>
      <c r="CD13" s="199" t="b">
        <f t="shared" si="54"/>
        <v>0</v>
      </c>
      <c r="CE13" s="199" t="b">
        <f t="shared" si="54"/>
        <v>0</v>
      </c>
      <c r="CF13" s="199" t="b">
        <f t="shared" si="54"/>
        <v>0</v>
      </c>
      <c r="CG13" s="199" t="b">
        <f t="shared" si="54"/>
        <v>0</v>
      </c>
      <c r="CH13" s="199" t="b">
        <f t="shared" si="54"/>
        <v>0</v>
      </c>
      <c r="CI13" s="199" t="b">
        <f t="shared" si="54"/>
        <v>0</v>
      </c>
      <c r="CJ13" s="199" t="b">
        <f t="shared" si="54"/>
        <v>0</v>
      </c>
      <c r="CK13" s="199" t="b">
        <f t="shared" si="54"/>
        <v>0</v>
      </c>
      <c r="CL13" s="199" t="b">
        <f t="shared" si="54"/>
        <v>0</v>
      </c>
      <c r="CM13" s="199" t="b">
        <f t="shared" si="54"/>
        <v>0</v>
      </c>
      <c r="CN13" s="199" t="b">
        <f t="shared" si="54"/>
        <v>0</v>
      </c>
      <c r="CO13" s="199" t="b">
        <f t="shared" si="54"/>
        <v>0</v>
      </c>
      <c r="CP13" s="199" t="b">
        <f t="shared" si="54"/>
        <v>0</v>
      </c>
      <c r="CQ13" s="199" t="b">
        <f t="shared" si="54"/>
        <v>0</v>
      </c>
      <c r="CR13" s="199" t="b">
        <f t="shared" si="2"/>
        <v>0</v>
      </c>
      <c r="CS13" s="485" t="str">
        <f t="shared" si="3"/>
        <v/>
      </c>
      <c r="CT13" s="202" t="b">
        <f t="shared" si="4"/>
        <v>0</v>
      </c>
      <c r="CU13" s="198" t="b">
        <f t="shared" si="5"/>
        <v>0</v>
      </c>
      <c r="CV13" s="198" t="b">
        <f t="shared" si="6"/>
        <v>0</v>
      </c>
      <c r="CW13" s="198" t="b">
        <f t="shared" si="6"/>
        <v>0</v>
      </c>
      <c r="CX13" s="198" t="b">
        <f t="shared" si="6"/>
        <v>0</v>
      </c>
      <c r="CY13" s="199" t="b">
        <f t="shared" si="6"/>
        <v>0</v>
      </c>
      <c r="CZ13" s="199" t="b">
        <f t="shared" si="6"/>
        <v>0</v>
      </c>
      <c r="DA13" s="199" t="b">
        <f t="shared" si="6"/>
        <v>0</v>
      </c>
      <c r="DB13" s="199" t="b">
        <f t="shared" si="6"/>
        <v>0</v>
      </c>
      <c r="DC13" s="199" t="b">
        <f t="shared" si="6"/>
        <v>0</v>
      </c>
      <c r="DD13" s="199" t="b">
        <f t="shared" si="6"/>
        <v>0</v>
      </c>
      <c r="DE13" s="199" t="b">
        <f t="shared" si="6"/>
        <v>0</v>
      </c>
      <c r="DF13" s="199" t="b">
        <f t="shared" si="7"/>
        <v>0</v>
      </c>
      <c r="DG13" s="199" t="b">
        <f t="shared" si="7"/>
        <v>0</v>
      </c>
      <c r="DH13" s="199" t="b">
        <f t="shared" si="7"/>
        <v>0</v>
      </c>
      <c r="DI13" s="199" t="b">
        <f t="shared" si="7"/>
        <v>0</v>
      </c>
      <c r="DJ13" s="199" t="b">
        <f t="shared" si="7"/>
        <v>0</v>
      </c>
      <c r="DK13" s="199" t="b">
        <f t="shared" si="7"/>
        <v>0</v>
      </c>
      <c r="DL13" s="199" t="b">
        <f t="shared" si="7"/>
        <v>0</v>
      </c>
      <c r="DM13" s="199" t="b">
        <f t="shared" si="7"/>
        <v>0</v>
      </c>
      <c r="DN13" s="199" t="b">
        <f t="shared" si="7"/>
        <v>0</v>
      </c>
      <c r="DO13" s="199" t="b">
        <f t="shared" si="7"/>
        <v>0</v>
      </c>
      <c r="DP13" s="199" t="b">
        <f t="shared" si="8"/>
        <v>0</v>
      </c>
      <c r="DQ13" s="199" t="b">
        <f t="shared" si="8"/>
        <v>0</v>
      </c>
      <c r="DR13" s="199" t="b">
        <f t="shared" si="8"/>
        <v>0</v>
      </c>
      <c r="DS13" s="199" t="b">
        <f t="shared" si="8"/>
        <v>0</v>
      </c>
      <c r="DT13" s="199" t="b">
        <f t="shared" si="8"/>
        <v>0</v>
      </c>
      <c r="DU13" s="199" t="b">
        <f t="shared" si="8"/>
        <v>0</v>
      </c>
      <c r="DV13" s="199" t="b">
        <f t="shared" si="8"/>
        <v>0</v>
      </c>
      <c r="DW13" s="199" t="b">
        <f t="shared" si="8"/>
        <v>0</v>
      </c>
      <c r="DX13" s="199" t="b">
        <f t="shared" si="8"/>
        <v>0</v>
      </c>
      <c r="DY13" s="199" t="b">
        <f t="shared" si="8"/>
        <v>0</v>
      </c>
      <c r="DZ13" s="199" t="b">
        <f t="shared" si="8"/>
        <v>0</v>
      </c>
      <c r="EA13" s="199" t="b">
        <f t="shared" si="8"/>
        <v>0</v>
      </c>
      <c r="EB13" s="485" t="str">
        <f t="shared" si="9"/>
        <v/>
      </c>
      <c r="EC13" s="202" t="b">
        <f t="shared" si="10"/>
        <v>0</v>
      </c>
      <c r="ED13" s="198" t="b">
        <f t="shared" si="11"/>
        <v>0</v>
      </c>
      <c r="EE13" s="198" t="b">
        <f t="shared" si="12"/>
        <v>0</v>
      </c>
      <c r="EF13" s="198" t="b">
        <f t="shared" si="12"/>
        <v>0</v>
      </c>
      <c r="EG13" s="198" t="b">
        <f t="shared" si="12"/>
        <v>0</v>
      </c>
      <c r="EH13" s="199" t="b">
        <f t="shared" si="12"/>
        <v>0</v>
      </c>
      <c r="EI13" s="199" t="b">
        <f t="shared" si="12"/>
        <v>0</v>
      </c>
      <c r="EJ13" s="199" t="b">
        <f t="shared" si="12"/>
        <v>0</v>
      </c>
      <c r="EK13" s="199" t="b">
        <f t="shared" si="12"/>
        <v>0</v>
      </c>
      <c r="EL13" s="199" t="b">
        <f t="shared" si="12"/>
        <v>0</v>
      </c>
      <c r="EM13" s="199" t="b">
        <f t="shared" si="12"/>
        <v>0</v>
      </c>
      <c r="EN13" s="199" t="b">
        <f t="shared" si="12"/>
        <v>0</v>
      </c>
      <c r="EO13" s="199" t="b">
        <f t="shared" si="13"/>
        <v>0</v>
      </c>
      <c r="EP13" s="199" t="b">
        <f t="shared" si="13"/>
        <v>0</v>
      </c>
      <c r="EQ13" s="199" t="b">
        <f t="shared" si="13"/>
        <v>0</v>
      </c>
      <c r="ER13" s="199" t="b">
        <f t="shared" si="13"/>
        <v>0</v>
      </c>
      <c r="ES13" s="199" t="b">
        <f t="shared" si="13"/>
        <v>0</v>
      </c>
      <c r="ET13" s="199" t="b">
        <f t="shared" si="13"/>
        <v>0</v>
      </c>
      <c r="EU13" s="199" t="b">
        <f t="shared" si="13"/>
        <v>0</v>
      </c>
      <c r="EV13" s="199" t="b">
        <f t="shared" si="13"/>
        <v>0</v>
      </c>
      <c r="EW13" s="199" t="b">
        <f t="shared" si="13"/>
        <v>0</v>
      </c>
      <c r="EX13" s="199" t="b">
        <f t="shared" si="13"/>
        <v>0</v>
      </c>
      <c r="EY13" s="199" t="b">
        <f t="shared" si="14"/>
        <v>0</v>
      </c>
      <c r="EZ13" s="199" t="b">
        <f t="shared" si="14"/>
        <v>0</v>
      </c>
      <c r="FA13" s="199" t="b">
        <f t="shared" si="14"/>
        <v>0</v>
      </c>
      <c r="FB13" s="199" t="b">
        <f t="shared" si="14"/>
        <v>0</v>
      </c>
      <c r="FC13" s="199" t="b">
        <f t="shared" si="14"/>
        <v>0</v>
      </c>
      <c r="FD13" s="199" t="b">
        <f t="shared" si="14"/>
        <v>0</v>
      </c>
      <c r="FE13" s="199" t="b">
        <f t="shared" si="14"/>
        <v>0</v>
      </c>
      <c r="FF13" s="199" t="b">
        <f t="shared" si="14"/>
        <v>0</v>
      </c>
      <c r="FG13" s="199" t="b">
        <f t="shared" si="14"/>
        <v>0</v>
      </c>
      <c r="FH13" s="199" t="b">
        <f t="shared" si="14"/>
        <v>0</v>
      </c>
      <c r="FI13" s="199" t="b">
        <f t="shared" si="14"/>
        <v>0</v>
      </c>
      <c r="FJ13" s="199" t="b">
        <f t="shared" si="14"/>
        <v>0</v>
      </c>
      <c r="FK13" s="485" t="str">
        <f t="shared" si="15"/>
        <v/>
      </c>
      <c r="FM13" s="202" t="b">
        <f t="shared" si="16"/>
        <v>0</v>
      </c>
      <c r="FN13" s="198" t="b">
        <f t="shared" si="36"/>
        <v>0</v>
      </c>
      <c r="FO13" s="198" t="b">
        <f t="shared" si="37"/>
        <v>0</v>
      </c>
      <c r="FP13" s="198" t="b">
        <f t="shared" si="37"/>
        <v>0</v>
      </c>
      <c r="FQ13" s="198" t="b">
        <f t="shared" si="37"/>
        <v>0</v>
      </c>
      <c r="FR13" s="199" t="b">
        <f t="shared" si="37"/>
        <v>0</v>
      </c>
      <c r="FS13" s="199" t="b">
        <f t="shared" si="37"/>
        <v>0</v>
      </c>
      <c r="FT13" s="199" t="b">
        <f t="shared" si="37"/>
        <v>0</v>
      </c>
      <c r="FU13" s="199" t="b">
        <f t="shared" si="37"/>
        <v>0</v>
      </c>
      <c r="FV13" s="199" t="b">
        <f t="shared" si="38"/>
        <v>0</v>
      </c>
      <c r="FW13" s="199" t="b">
        <f t="shared" si="34"/>
        <v>0</v>
      </c>
      <c r="FX13" s="199" t="b">
        <f t="shared" si="18"/>
        <v>0</v>
      </c>
      <c r="FY13" s="199" t="b">
        <f t="shared" si="18"/>
        <v>0</v>
      </c>
      <c r="FZ13" s="199" t="b">
        <f t="shared" si="18"/>
        <v>0</v>
      </c>
      <c r="GA13" s="199" t="b">
        <f t="shared" si="18"/>
        <v>0</v>
      </c>
      <c r="GB13" s="199" t="b">
        <f t="shared" si="18"/>
        <v>0</v>
      </c>
      <c r="GC13" s="199" t="b">
        <f t="shared" si="18"/>
        <v>0</v>
      </c>
      <c r="GD13" s="199" t="b">
        <f t="shared" si="18"/>
        <v>0</v>
      </c>
      <c r="GE13" s="199" t="b">
        <f t="shared" si="18"/>
        <v>0</v>
      </c>
      <c r="GF13" s="199" t="b">
        <f t="shared" si="18"/>
        <v>0</v>
      </c>
      <c r="GG13" s="199" t="b">
        <f t="shared" si="18"/>
        <v>0</v>
      </c>
      <c r="GH13" s="199" t="b">
        <f t="shared" si="18"/>
        <v>0</v>
      </c>
      <c r="GI13" s="199" t="b">
        <f t="shared" si="18"/>
        <v>0</v>
      </c>
      <c r="GJ13" s="199" t="b">
        <f t="shared" si="18"/>
        <v>0</v>
      </c>
      <c r="GK13" s="199" t="b">
        <f t="shared" si="18"/>
        <v>0</v>
      </c>
      <c r="GL13" s="199" t="b">
        <f t="shared" si="18"/>
        <v>0</v>
      </c>
      <c r="GM13" s="199" t="b">
        <f t="shared" si="18"/>
        <v>0</v>
      </c>
      <c r="GN13" s="199" t="b">
        <f t="shared" si="19"/>
        <v>0</v>
      </c>
      <c r="GO13" s="199" t="b">
        <f t="shared" si="19"/>
        <v>0</v>
      </c>
      <c r="GP13" s="199" t="b">
        <f t="shared" si="19"/>
        <v>0</v>
      </c>
      <c r="GQ13" s="199" t="b">
        <f t="shared" si="19"/>
        <v>0</v>
      </c>
      <c r="GR13" s="199" t="b">
        <f t="shared" si="19"/>
        <v>0</v>
      </c>
      <c r="GS13" s="199" t="b">
        <f t="shared" si="19"/>
        <v>0</v>
      </c>
      <c r="GT13" s="199" t="b">
        <f t="shared" si="19"/>
        <v>0</v>
      </c>
      <c r="GU13" s="485" t="str">
        <f t="shared" si="35"/>
        <v/>
      </c>
      <c r="GV13" s="202" t="b">
        <f t="shared" si="20"/>
        <v>0</v>
      </c>
      <c r="GW13" s="198" t="b">
        <f t="shared" si="39"/>
        <v>0</v>
      </c>
      <c r="GX13" s="198" t="b">
        <f t="shared" si="21"/>
        <v>0</v>
      </c>
      <c r="GY13" s="198" t="b">
        <f t="shared" si="22"/>
        <v>0</v>
      </c>
      <c r="GZ13" s="198" t="b">
        <f t="shared" si="22"/>
        <v>0</v>
      </c>
      <c r="HA13" s="199" t="b">
        <f t="shared" si="22"/>
        <v>0</v>
      </c>
      <c r="HB13" s="199" t="b">
        <f t="shared" si="22"/>
        <v>0</v>
      </c>
      <c r="HC13" s="199" t="b">
        <f t="shared" si="23"/>
        <v>0</v>
      </c>
      <c r="HD13" s="199" t="b">
        <f t="shared" si="23"/>
        <v>0</v>
      </c>
      <c r="HE13" s="199" t="b">
        <f t="shared" si="23"/>
        <v>0</v>
      </c>
      <c r="HF13" s="199" t="b">
        <f t="shared" si="23"/>
        <v>0</v>
      </c>
      <c r="HG13" s="199" t="b">
        <f t="shared" si="23"/>
        <v>0</v>
      </c>
      <c r="HH13" s="199" t="b">
        <f t="shared" si="23"/>
        <v>0</v>
      </c>
      <c r="HI13" s="199" t="b">
        <f t="shared" si="23"/>
        <v>0</v>
      </c>
      <c r="HJ13" s="199" t="b">
        <f t="shared" si="23"/>
        <v>0</v>
      </c>
      <c r="HK13" s="199" t="b">
        <f t="shared" si="23"/>
        <v>0</v>
      </c>
      <c r="HL13" s="199" t="b">
        <f t="shared" si="23"/>
        <v>0</v>
      </c>
      <c r="HM13" s="199" t="b">
        <f t="shared" si="23"/>
        <v>0</v>
      </c>
      <c r="HN13" s="199" t="b">
        <f t="shared" si="23"/>
        <v>0</v>
      </c>
      <c r="HO13" s="199" t="b">
        <f t="shared" si="23"/>
        <v>0</v>
      </c>
      <c r="HP13" s="199" t="b">
        <f t="shared" si="23"/>
        <v>0</v>
      </c>
      <c r="HQ13" s="199" t="b">
        <f t="shared" si="23"/>
        <v>0</v>
      </c>
      <c r="HR13" s="199" t="b">
        <f t="shared" ref="HQ13:IC39" si="55">ISERROR(FIND(MID($I13,HR$4,1),"0123456789*#"))</f>
        <v>0</v>
      </c>
      <c r="HS13" s="199" t="b">
        <f t="shared" si="24"/>
        <v>0</v>
      </c>
      <c r="HT13" s="199" t="b">
        <f t="shared" si="24"/>
        <v>0</v>
      </c>
      <c r="HU13" s="199" t="b">
        <f t="shared" si="24"/>
        <v>0</v>
      </c>
      <c r="HV13" s="199" t="b">
        <f t="shared" si="24"/>
        <v>0</v>
      </c>
      <c r="HW13" s="199" t="b">
        <f t="shared" si="24"/>
        <v>0</v>
      </c>
      <c r="HX13" s="199" t="b">
        <f t="shared" si="24"/>
        <v>0</v>
      </c>
      <c r="HY13" s="199" t="b">
        <f t="shared" si="24"/>
        <v>0</v>
      </c>
      <c r="HZ13" s="199" t="b">
        <f t="shared" si="24"/>
        <v>0</v>
      </c>
      <c r="IA13" s="199" t="b">
        <f t="shared" si="24"/>
        <v>0</v>
      </c>
      <c r="IB13" s="199" t="b">
        <f t="shared" si="24"/>
        <v>0</v>
      </c>
      <c r="IC13" s="199" t="b">
        <f t="shared" si="24"/>
        <v>0</v>
      </c>
      <c r="ID13" s="485" t="str">
        <f t="shared" si="25"/>
        <v/>
      </c>
      <c r="IE13" s="202" t="b">
        <f t="shared" si="26"/>
        <v>0</v>
      </c>
      <c r="IF13" s="198" t="b">
        <f t="shared" si="40"/>
        <v>0</v>
      </c>
      <c r="IG13" s="198" t="b">
        <f t="shared" si="41"/>
        <v>0</v>
      </c>
      <c r="IH13" s="198" t="b">
        <f t="shared" si="27"/>
        <v>0</v>
      </c>
      <c r="II13" s="198" t="b">
        <f t="shared" si="27"/>
        <v>0</v>
      </c>
      <c r="IJ13" s="199" t="b">
        <f t="shared" si="27"/>
        <v>0</v>
      </c>
      <c r="IK13" s="199" t="b">
        <f t="shared" si="27"/>
        <v>0</v>
      </c>
      <c r="IL13" s="199" t="b">
        <f t="shared" si="28"/>
        <v>0</v>
      </c>
      <c r="IM13" s="199" t="b">
        <f t="shared" si="28"/>
        <v>0</v>
      </c>
      <c r="IN13" s="199" t="b">
        <f t="shared" si="28"/>
        <v>0</v>
      </c>
      <c r="IO13" s="199" t="b">
        <f t="shared" si="28"/>
        <v>0</v>
      </c>
      <c r="IP13" s="199" t="b">
        <f t="shared" si="28"/>
        <v>0</v>
      </c>
      <c r="IQ13" s="199" t="b">
        <f t="shared" si="28"/>
        <v>0</v>
      </c>
      <c r="IR13" s="199" t="b">
        <f t="shared" si="29"/>
        <v>0</v>
      </c>
      <c r="IS13" s="199" t="b">
        <f t="shared" si="29"/>
        <v>0</v>
      </c>
      <c r="IT13" s="199" t="b">
        <f t="shared" si="29"/>
        <v>0</v>
      </c>
      <c r="IU13" s="199" t="b">
        <f t="shared" si="29"/>
        <v>0</v>
      </c>
      <c r="IV13" s="199" t="b">
        <f t="shared" si="29"/>
        <v>0</v>
      </c>
      <c r="IW13" s="199" t="b">
        <f t="shared" si="29"/>
        <v>0</v>
      </c>
      <c r="IX13" s="199" t="b">
        <f t="shared" si="29"/>
        <v>0</v>
      </c>
      <c r="IY13" s="199" t="b">
        <f t="shared" si="29"/>
        <v>0</v>
      </c>
      <c r="IZ13" s="199" t="b">
        <f t="shared" si="29"/>
        <v>0</v>
      </c>
      <c r="JA13" s="199" t="b">
        <f t="shared" si="29"/>
        <v>0</v>
      </c>
      <c r="JB13" s="199" t="b">
        <f t="shared" si="30"/>
        <v>0</v>
      </c>
      <c r="JC13" s="199" t="b">
        <f t="shared" si="30"/>
        <v>0</v>
      </c>
      <c r="JD13" s="199" t="b">
        <f t="shared" si="30"/>
        <v>0</v>
      </c>
      <c r="JE13" s="199" t="b">
        <f t="shared" si="30"/>
        <v>0</v>
      </c>
      <c r="JF13" s="199" t="b">
        <f t="shared" si="30"/>
        <v>0</v>
      </c>
      <c r="JG13" s="199" t="b">
        <f t="shared" si="30"/>
        <v>0</v>
      </c>
      <c r="JH13" s="199" t="b">
        <f t="shared" si="30"/>
        <v>0</v>
      </c>
      <c r="JI13" s="199" t="b">
        <f t="shared" si="30"/>
        <v>0</v>
      </c>
      <c r="JJ13" s="199" t="b">
        <f t="shared" si="30"/>
        <v>0</v>
      </c>
      <c r="JK13" s="199" t="b">
        <f t="shared" si="30"/>
        <v>0</v>
      </c>
      <c r="JL13" s="199" t="b">
        <f t="shared" si="30"/>
        <v>0</v>
      </c>
      <c r="JM13" s="485" t="str">
        <f t="shared" si="31"/>
        <v/>
      </c>
      <c r="JO13" s="1252"/>
      <c r="JP13" s="212" t="str">
        <f t="shared" si="42"/>
        <v/>
      </c>
      <c r="JQ13" s="212" t="str">
        <f t="shared" si="43"/>
        <v/>
      </c>
      <c r="JR13" s="212" t="str">
        <f t="shared" si="44"/>
        <v/>
      </c>
      <c r="JS13" s="212" t="str">
        <f t="shared" si="45"/>
        <v/>
      </c>
      <c r="JT13" s="212" t="str">
        <f t="shared" si="46"/>
        <v/>
      </c>
      <c r="JU13" s="212" t="str">
        <f t="shared" si="47"/>
        <v/>
      </c>
      <c r="JV13" s="212" t="str">
        <f t="shared" si="48"/>
        <v/>
      </c>
      <c r="JW13" s="212" t="str">
        <f t="shared" si="49"/>
        <v/>
      </c>
      <c r="JX13" s="212" t="str">
        <f t="shared" si="50"/>
        <v/>
      </c>
      <c r="JY13" s="212" t="str">
        <f t="shared" si="51"/>
        <v/>
      </c>
      <c r="JZ13" s="212" t="str">
        <f t="shared" si="52"/>
        <v/>
      </c>
      <c r="KA13" s="212" t="str">
        <f t="shared" si="53"/>
        <v/>
      </c>
    </row>
    <row r="14" spans="1:287" ht="15.75" customHeight="1">
      <c r="B14" s="74">
        <v>10</v>
      </c>
      <c r="C14" s="313"/>
      <c r="D14" s="314"/>
      <c r="E14" s="315"/>
      <c r="G14" s="102">
        <v>10</v>
      </c>
      <c r="H14" s="313"/>
      <c r="I14" s="314"/>
      <c r="J14" s="315"/>
      <c r="L14" s="87">
        <v>6</v>
      </c>
      <c r="M14" s="323" t="s">
        <v>643</v>
      </c>
      <c r="N14" s="324" t="s">
        <v>1212</v>
      </c>
      <c r="O14" s="324" t="s">
        <v>1212</v>
      </c>
      <c r="P14" s="324" t="s">
        <v>1212</v>
      </c>
      <c r="Q14" s="324" t="s">
        <v>1211</v>
      </c>
      <c r="R14" s="324" t="s">
        <v>1212</v>
      </c>
      <c r="S14" s="324" t="s">
        <v>1212</v>
      </c>
      <c r="T14" s="324" t="s">
        <v>1212</v>
      </c>
      <c r="U14" s="324" t="s">
        <v>1212</v>
      </c>
      <c r="V14" s="326" t="s">
        <v>1212</v>
      </c>
      <c r="W14" s="326" t="s">
        <v>1212</v>
      </c>
      <c r="X14" s="325" t="s">
        <v>643</v>
      </c>
      <c r="Y14" s="910" t="str">
        <f>外線情報!C10</f>
        <v>VoIP(ZXSM-4BRU)</v>
      </c>
      <c r="AA14" s="623">
        <v>10</v>
      </c>
      <c r="AB14" s="624" t="str">
        <f>留守番電話!L14&amp;""</f>
        <v>5</v>
      </c>
      <c r="AD14" s="628">
        <v>10</v>
      </c>
      <c r="AE14" s="628" t="str">
        <f>留守番電話!I14&amp;""</f>
        <v>5</v>
      </c>
      <c r="BK14" s="202" t="b">
        <f t="shared" si="0"/>
        <v>0</v>
      </c>
      <c r="BL14" s="198" t="b">
        <f t="shared" si="32"/>
        <v>0</v>
      </c>
      <c r="BM14" s="198" t="b">
        <f t="shared" si="1"/>
        <v>0</v>
      </c>
      <c r="BN14" s="198" t="b">
        <f t="shared" si="2"/>
        <v>0</v>
      </c>
      <c r="BO14" s="198" t="b">
        <f t="shared" si="2"/>
        <v>0</v>
      </c>
      <c r="BP14" s="199" t="b">
        <f t="shared" si="54"/>
        <v>0</v>
      </c>
      <c r="BQ14" s="199" t="b">
        <f t="shared" si="54"/>
        <v>0</v>
      </c>
      <c r="BR14" s="199" t="b">
        <f t="shared" si="54"/>
        <v>0</v>
      </c>
      <c r="BS14" s="199" t="b">
        <f t="shared" si="54"/>
        <v>0</v>
      </c>
      <c r="BT14" s="199" t="b">
        <f t="shared" si="54"/>
        <v>0</v>
      </c>
      <c r="BU14" s="199" t="b">
        <f t="shared" si="54"/>
        <v>0</v>
      </c>
      <c r="BV14" s="199" t="b">
        <f t="shared" si="54"/>
        <v>0</v>
      </c>
      <c r="BW14" s="199" t="b">
        <f t="shared" si="54"/>
        <v>0</v>
      </c>
      <c r="BX14" s="199" t="b">
        <f t="shared" si="54"/>
        <v>0</v>
      </c>
      <c r="BY14" s="199" t="b">
        <f t="shared" si="54"/>
        <v>0</v>
      </c>
      <c r="BZ14" s="199" t="b">
        <f t="shared" si="54"/>
        <v>0</v>
      </c>
      <c r="CA14" s="199" t="b">
        <f t="shared" si="54"/>
        <v>0</v>
      </c>
      <c r="CB14" s="199" t="b">
        <f t="shared" si="54"/>
        <v>0</v>
      </c>
      <c r="CC14" s="199" t="b">
        <f t="shared" si="54"/>
        <v>0</v>
      </c>
      <c r="CD14" s="199" t="b">
        <f t="shared" si="54"/>
        <v>0</v>
      </c>
      <c r="CE14" s="199" t="b">
        <f t="shared" si="54"/>
        <v>0</v>
      </c>
      <c r="CF14" s="199" t="b">
        <f t="shared" si="54"/>
        <v>0</v>
      </c>
      <c r="CG14" s="199" t="b">
        <f t="shared" si="54"/>
        <v>0</v>
      </c>
      <c r="CH14" s="199" t="b">
        <f t="shared" si="54"/>
        <v>0</v>
      </c>
      <c r="CI14" s="199" t="b">
        <f t="shared" si="54"/>
        <v>0</v>
      </c>
      <c r="CJ14" s="199" t="b">
        <f t="shared" si="54"/>
        <v>0</v>
      </c>
      <c r="CK14" s="199" t="b">
        <f t="shared" si="54"/>
        <v>0</v>
      </c>
      <c r="CL14" s="199" t="b">
        <f t="shared" si="54"/>
        <v>0</v>
      </c>
      <c r="CM14" s="199" t="b">
        <f t="shared" si="54"/>
        <v>0</v>
      </c>
      <c r="CN14" s="199" t="b">
        <f t="shared" si="54"/>
        <v>0</v>
      </c>
      <c r="CO14" s="199" t="b">
        <f t="shared" si="54"/>
        <v>0</v>
      </c>
      <c r="CP14" s="199" t="b">
        <f t="shared" si="54"/>
        <v>0</v>
      </c>
      <c r="CQ14" s="199" t="b">
        <f t="shared" si="54"/>
        <v>0</v>
      </c>
      <c r="CR14" s="199" t="b">
        <f t="shared" si="2"/>
        <v>0</v>
      </c>
      <c r="CS14" s="485" t="str">
        <f t="shared" si="3"/>
        <v/>
      </c>
      <c r="CT14" s="202" t="b">
        <f t="shared" si="4"/>
        <v>0</v>
      </c>
      <c r="CU14" s="198" t="b">
        <f t="shared" si="5"/>
        <v>0</v>
      </c>
      <c r="CV14" s="198" t="b">
        <f t="shared" si="6"/>
        <v>0</v>
      </c>
      <c r="CW14" s="198" t="b">
        <f t="shared" si="6"/>
        <v>0</v>
      </c>
      <c r="CX14" s="198" t="b">
        <f t="shared" si="6"/>
        <v>0</v>
      </c>
      <c r="CY14" s="199" t="b">
        <f t="shared" si="6"/>
        <v>0</v>
      </c>
      <c r="CZ14" s="199" t="b">
        <f t="shared" si="6"/>
        <v>0</v>
      </c>
      <c r="DA14" s="199" t="b">
        <f t="shared" si="6"/>
        <v>0</v>
      </c>
      <c r="DB14" s="199" t="b">
        <f t="shared" si="6"/>
        <v>0</v>
      </c>
      <c r="DC14" s="199" t="b">
        <f t="shared" si="6"/>
        <v>0</v>
      </c>
      <c r="DD14" s="199" t="b">
        <f t="shared" si="6"/>
        <v>0</v>
      </c>
      <c r="DE14" s="199" t="b">
        <f t="shared" si="6"/>
        <v>0</v>
      </c>
      <c r="DF14" s="199" t="b">
        <f t="shared" si="7"/>
        <v>0</v>
      </c>
      <c r="DG14" s="199" t="b">
        <f t="shared" si="7"/>
        <v>0</v>
      </c>
      <c r="DH14" s="199" t="b">
        <f t="shared" si="7"/>
        <v>0</v>
      </c>
      <c r="DI14" s="199" t="b">
        <f t="shared" si="7"/>
        <v>0</v>
      </c>
      <c r="DJ14" s="199" t="b">
        <f t="shared" si="7"/>
        <v>0</v>
      </c>
      <c r="DK14" s="199" t="b">
        <f t="shared" si="7"/>
        <v>0</v>
      </c>
      <c r="DL14" s="199" t="b">
        <f t="shared" si="7"/>
        <v>0</v>
      </c>
      <c r="DM14" s="199" t="b">
        <f t="shared" si="7"/>
        <v>0</v>
      </c>
      <c r="DN14" s="199" t="b">
        <f t="shared" si="7"/>
        <v>0</v>
      </c>
      <c r="DO14" s="199" t="b">
        <f t="shared" si="7"/>
        <v>0</v>
      </c>
      <c r="DP14" s="199" t="b">
        <f t="shared" si="8"/>
        <v>0</v>
      </c>
      <c r="DQ14" s="199" t="b">
        <f t="shared" si="8"/>
        <v>0</v>
      </c>
      <c r="DR14" s="199" t="b">
        <f t="shared" si="8"/>
        <v>0</v>
      </c>
      <c r="DS14" s="199" t="b">
        <f t="shared" si="8"/>
        <v>0</v>
      </c>
      <c r="DT14" s="199" t="b">
        <f t="shared" si="8"/>
        <v>0</v>
      </c>
      <c r="DU14" s="199" t="b">
        <f t="shared" si="8"/>
        <v>0</v>
      </c>
      <c r="DV14" s="199" t="b">
        <f t="shared" si="8"/>
        <v>0</v>
      </c>
      <c r="DW14" s="199" t="b">
        <f t="shared" si="8"/>
        <v>0</v>
      </c>
      <c r="DX14" s="199" t="b">
        <f t="shared" si="8"/>
        <v>0</v>
      </c>
      <c r="DY14" s="199" t="b">
        <f t="shared" si="8"/>
        <v>0</v>
      </c>
      <c r="DZ14" s="199" t="b">
        <f t="shared" si="8"/>
        <v>0</v>
      </c>
      <c r="EA14" s="199" t="b">
        <f t="shared" si="8"/>
        <v>0</v>
      </c>
      <c r="EB14" s="485" t="str">
        <f t="shared" si="9"/>
        <v/>
      </c>
      <c r="EC14" s="202" t="b">
        <f t="shared" si="10"/>
        <v>0</v>
      </c>
      <c r="ED14" s="198" t="b">
        <f t="shared" si="11"/>
        <v>0</v>
      </c>
      <c r="EE14" s="198" t="b">
        <f t="shared" si="12"/>
        <v>0</v>
      </c>
      <c r="EF14" s="198" t="b">
        <f t="shared" si="12"/>
        <v>0</v>
      </c>
      <c r="EG14" s="198" t="b">
        <f t="shared" si="12"/>
        <v>0</v>
      </c>
      <c r="EH14" s="199" t="b">
        <f t="shared" si="12"/>
        <v>0</v>
      </c>
      <c r="EI14" s="199" t="b">
        <f t="shared" si="12"/>
        <v>0</v>
      </c>
      <c r="EJ14" s="199" t="b">
        <f t="shared" si="12"/>
        <v>0</v>
      </c>
      <c r="EK14" s="199" t="b">
        <f t="shared" si="12"/>
        <v>0</v>
      </c>
      <c r="EL14" s="199" t="b">
        <f t="shared" si="12"/>
        <v>0</v>
      </c>
      <c r="EM14" s="199" t="b">
        <f t="shared" si="12"/>
        <v>0</v>
      </c>
      <c r="EN14" s="199" t="b">
        <f t="shared" si="12"/>
        <v>0</v>
      </c>
      <c r="EO14" s="199" t="b">
        <f t="shared" si="13"/>
        <v>0</v>
      </c>
      <c r="EP14" s="199" t="b">
        <f t="shared" si="13"/>
        <v>0</v>
      </c>
      <c r="EQ14" s="199" t="b">
        <f t="shared" si="13"/>
        <v>0</v>
      </c>
      <c r="ER14" s="199" t="b">
        <f t="shared" si="13"/>
        <v>0</v>
      </c>
      <c r="ES14" s="199" t="b">
        <f t="shared" si="13"/>
        <v>0</v>
      </c>
      <c r="ET14" s="199" t="b">
        <f t="shared" si="13"/>
        <v>0</v>
      </c>
      <c r="EU14" s="199" t="b">
        <f t="shared" si="13"/>
        <v>0</v>
      </c>
      <c r="EV14" s="199" t="b">
        <f t="shared" si="13"/>
        <v>0</v>
      </c>
      <c r="EW14" s="199" t="b">
        <f t="shared" si="13"/>
        <v>0</v>
      </c>
      <c r="EX14" s="199" t="b">
        <f t="shared" si="13"/>
        <v>0</v>
      </c>
      <c r="EY14" s="199" t="b">
        <f t="shared" si="14"/>
        <v>0</v>
      </c>
      <c r="EZ14" s="199" t="b">
        <f t="shared" si="14"/>
        <v>0</v>
      </c>
      <c r="FA14" s="199" t="b">
        <f t="shared" si="14"/>
        <v>0</v>
      </c>
      <c r="FB14" s="199" t="b">
        <f t="shared" si="14"/>
        <v>0</v>
      </c>
      <c r="FC14" s="199" t="b">
        <f t="shared" si="14"/>
        <v>0</v>
      </c>
      <c r="FD14" s="199" t="b">
        <f t="shared" si="14"/>
        <v>0</v>
      </c>
      <c r="FE14" s="199" t="b">
        <f t="shared" si="14"/>
        <v>0</v>
      </c>
      <c r="FF14" s="199" t="b">
        <f t="shared" si="14"/>
        <v>0</v>
      </c>
      <c r="FG14" s="199" t="b">
        <f t="shared" si="14"/>
        <v>0</v>
      </c>
      <c r="FH14" s="199" t="b">
        <f t="shared" si="14"/>
        <v>0</v>
      </c>
      <c r="FI14" s="199" t="b">
        <f t="shared" si="14"/>
        <v>0</v>
      </c>
      <c r="FJ14" s="199" t="b">
        <f t="shared" si="14"/>
        <v>0</v>
      </c>
      <c r="FK14" s="485" t="str">
        <f t="shared" si="15"/>
        <v/>
      </c>
      <c r="FM14" s="202" t="b">
        <f t="shared" si="16"/>
        <v>0</v>
      </c>
      <c r="FN14" s="198" t="b">
        <f t="shared" si="36"/>
        <v>0</v>
      </c>
      <c r="FO14" s="198" t="b">
        <f t="shared" si="37"/>
        <v>0</v>
      </c>
      <c r="FP14" s="198" t="b">
        <f t="shared" si="37"/>
        <v>0</v>
      </c>
      <c r="FQ14" s="198" t="b">
        <f t="shared" si="37"/>
        <v>0</v>
      </c>
      <c r="FR14" s="199" t="b">
        <f t="shared" si="37"/>
        <v>0</v>
      </c>
      <c r="FS14" s="199" t="b">
        <f t="shared" si="37"/>
        <v>0</v>
      </c>
      <c r="FT14" s="199" t="b">
        <f t="shared" si="37"/>
        <v>0</v>
      </c>
      <c r="FU14" s="199" t="b">
        <f t="shared" si="37"/>
        <v>0</v>
      </c>
      <c r="FV14" s="199" t="b">
        <f t="shared" si="38"/>
        <v>0</v>
      </c>
      <c r="FW14" s="199" t="b">
        <f t="shared" si="34"/>
        <v>0</v>
      </c>
      <c r="FX14" s="199" t="b">
        <f t="shared" si="18"/>
        <v>0</v>
      </c>
      <c r="FY14" s="199" t="b">
        <f t="shared" si="18"/>
        <v>0</v>
      </c>
      <c r="FZ14" s="199" t="b">
        <f t="shared" si="18"/>
        <v>0</v>
      </c>
      <c r="GA14" s="199" t="b">
        <f t="shared" si="18"/>
        <v>0</v>
      </c>
      <c r="GB14" s="199" t="b">
        <f t="shared" si="18"/>
        <v>0</v>
      </c>
      <c r="GC14" s="199" t="b">
        <f t="shared" si="18"/>
        <v>0</v>
      </c>
      <c r="GD14" s="199" t="b">
        <f t="shared" si="18"/>
        <v>0</v>
      </c>
      <c r="GE14" s="199" t="b">
        <f t="shared" si="18"/>
        <v>0</v>
      </c>
      <c r="GF14" s="199" t="b">
        <f t="shared" si="18"/>
        <v>0</v>
      </c>
      <c r="GG14" s="199" t="b">
        <f t="shared" si="18"/>
        <v>0</v>
      </c>
      <c r="GH14" s="199" t="b">
        <f t="shared" si="18"/>
        <v>0</v>
      </c>
      <c r="GI14" s="199" t="b">
        <f t="shared" si="18"/>
        <v>0</v>
      </c>
      <c r="GJ14" s="199" t="b">
        <f t="shared" si="18"/>
        <v>0</v>
      </c>
      <c r="GK14" s="199" t="b">
        <f t="shared" si="18"/>
        <v>0</v>
      </c>
      <c r="GL14" s="199" t="b">
        <f t="shared" si="18"/>
        <v>0</v>
      </c>
      <c r="GM14" s="199" t="b">
        <f t="shared" si="18"/>
        <v>0</v>
      </c>
      <c r="GN14" s="199" t="b">
        <f t="shared" si="19"/>
        <v>0</v>
      </c>
      <c r="GO14" s="199" t="b">
        <f t="shared" si="19"/>
        <v>0</v>
      </c>
      <c r="GP14" s="199" t="b">
        <f t="shared" si="19"/>
        <v>0</v>
      </c>
      <c r="GQ14" s="199" t="b">
        <f t="shared" si="19"/>
        <v>0</v>
      </c>
      <c r="GR14" s="199" t="b">
        <f t="shared" si="19"/>
        <v>0</v>
      </c>
      <c r="GS14" s="199" t="b">
        <f t="shared" si="19"/>
        <v>0</v>
      </c>
      <c r="GT14" s="199" t="b">
        <f t="shared" si="19"/>
        <v>0</v>
      </c>
      <c r="GU14" s="485" t="str">
        <f t="shared" si="35"/>
        <v/>
      </c>
      <c r="GV14" s="202" t="b">
        <f t="shared" si="20"/>
        <v>0</v>
      </c>
      <c r="GW14" s="198" t="b">
        <f t="shared" si="39"/>
        <v>0</v>
      </c>
      <c r="GX14" s="198" t="b">
        <f t="shared" si="21"/>
        <v>0</v>
      </c>
      <c r="GY14" s="198" t="b">
        <f t="shared" si="22"/>
        <v>0</v>
      </c>
      <c r="GZ14" s="198" t="b">
        <f t="shared" si="22"/>
        <v>0</v>
      </c>
      <c r="HA14" s="199" t="b">
        <f t="shared" si="22"/>
        <v>0</v>
      </c>
      <c r="HB14" s="199" t="b">
        <f t="shared" si="22"/>
        <v>0</v>
      </c>
      <c r="HC14" s="199" t="b">
        <f t="shared" si="23"/>
        <v>0</v>
      </c>
      <c r="HD14" s="199" t="b">
        <f t="shared" si="23"/>
        <v>0</v>
      </c>
      <c r="HE14" s="199" t="b">
        <f t="shared" si="23"/>
        <v>0</v>
      </c>
      <c r="HF14" s="199" t="b">
        <f t="shared" si="23"/>
        <v>0</v>
      </c>
      <c r="HG14" s="199" t="b">
        <f t="shared" si="23"/>
        <v>0</v>
      </c>
      <c r="HH14" s="199" t="b">
        <f t="shared" si="23"/>
        <v>0</v>
      </c>
      <c r="HI14" s="199" t="b">
        <f t="shared" si="23"/>
        <v>0</v>
      </c>
      <c r="HJ14" s="199" t="b">
        <f t="shared" si="23"/>
        <v>0</v>
      </c>
      <c r="HK14" s="199" t="b">
        <f t="shared" si="23"/>
        <v>0</v>
      </c>
      <c r="HL14" s="199" t="b">
        <f t="shared" si="23"/>
        <v>0</v>
      </c>
      <c r="HM14" s="199" t="b">
        <f t="shared" si="23"/>
        <v>0</v>
      </c>
      <c r="HN14" s="199" t="b">
        <f t="shared" si="23"/>
        <v>0</v>
      </c>
      <c r="HO14" s="199" t="b">
        <f t="shared" si="23"/>
        <v>0</v>
      </c>
      <c r="HP14" s="199" t="b">
        <f t="shared" si="23"/>
        <v>0</v>
      </c>
      <c r="HQ14" s="199" t="b">
        <f t="shared" si="55"/>
        <v>0</v>
      </c>
      <c r="HR14" s="199" t="b">
        <f t="shared" si="55"/>
        <v>0</v>
      </c>
      <c r="HS14" s="199" t="b">
        <f t="shared" si="24"/>
        <v>0</v>
      </c>
      <c r="HT14" s="199" t="b">
        <f t="shared" si="24"/>
        <v>0</v>
      </c>
      <c r="HU14" s="199" t="b">
        <f t="shared" si="24"/>
        <v>0</v>
      </c>
      <c r="HV14" s="199" t="b">
        <f t="shared" si="24"/>
        <v>0</v>
      </c>
      <c r="HW14" s="199" t="b">
        <f t="shared" si="24"/>
        <v>0</v>
      </c>
      <c r="HX14" s="199" t="b">
        <f t="shared" si="24"/>
        <v>0</v>
      </c>
      <c r="HY14" s="199" t="b">
        <f t="shared" si="24"/>
        <v>0</v>
      </c>
      <c r="HZ14" s="199" t="b">
        <f t="shared" si="24"/>
        <v>0</v>
      </c>
      <c r="IA14" s="199" t="b">
        <f t="shared" si="24"/>
        <v>0</v>
      </c>
      <c r="IB14" s="199" t="b">
        <f t="shared" si="24"/>
        <v>0</v>
      </c>
      <c r="IC14" s="199" t="b">
        <f t="shared" si="24"/>
        <v>0</v>
      </c>
      <c r="ID14" s="485" t="str">
        <f t="shared" si="25"/>
        <v/>
      </c>
      <c r="IE14" s="202" t="b">
        <f t="shared" si="26"/>
        <v>0</v>
      </c>
      <c r="IF14" s="198" t="b">
        <f t="shared" si="40"/>
        <v>0</v>
      </c>
      <c r="IG14" s="198" t="b">
        <f t="shared" si="41"/>
        <v>0</v>
      </c>
      <c r="IH14" s="198" t="b">
        <f t="shared" si="27"/>
        <v>0</v>
      </c>
      <c r="II14" s="198" t="b">
        <f t="shared" si="27"/>
        <v>0</v>
      </c>
      <c r="IJ14" s="199" t="b">
        <f t="shared" si="27"/>
        <v>0</v>
      </c>
      <c r="IK14" s="199" t="b">
        <f t="shared" si="27"/>
        <v>0</v>
      </c>
      <c r="IL14" s="199" t="b">
        <f t="shared" si="28"/>
        <v>0</v>
      </c>
      <c r="IM14" s="199" t="b">
        <f t="shared" si="28"/>
        <v>0</v>
      </c>
      <c r="IN14" s="199" t="b">
        <f t="shared" si="28"/>
        <v>0</v>
      </c>
      <c r="IO14" s="199" t="b">
        <f t="shared" si="28"/>
        <v>0</v>
      </c>
      <c r="IP14" s="199" t="b">
        <f t="shared" si="28"/>
        <v>0</v>
      </c>
      <c r="IQ14" s="199" t="b">
        <f t="shared" si="28"/>
        <v>0</v>
      </c>
      <c r="IR14" s="199" t="b">
        <f t="shared" si="29"/>
        <v>0</v>
      </c>
      <c r="IS14" s="199" t="b">
        <f t="shared" si="29"/>
        <v>0</v>
      </c>
      <c r="IT14" s="199" t="b">
        <f t="shared" si="29"/>
        <v>0</v>
      </c>
      <c r="IU14" s="199" t="b">
        <f t="shared" si="29"/>
        <v>0</v>
      </c>
      <c r="IV14" s="199" t="b">
        <f t="shared" si="29"/>
        <v>0</v>
      </c>
      <c r="IW14" s="199" t="b">
        <f t="shared" si="29"/>
        <v>0</v>
      </c>
      <c r="IX14" s="199" t="b">
        <f t="shared" si="29"/>
        <v>0</v>
      </c>
      <c r="IY14" s="199" t="b">
        <f t="shared" si="29"/>
        <v>0</v>
      </c>
      <c r="IZ14" s="199" t="b">
        <f t="shared" si="29"/>
        <v>0</v>
      </c>
      <c r="JA14" s="199" t="b">
        <f t="shared" si="29"/>
        <v>0</v>
      </c>
      <c r="JB14" s="199" t="b">
        <f t="shared" si="30"/>
        <v>0</v>
      </c>
      <c r="JC14" s="199" t="b">
        <f t="shared" si="30"/>
        <v>0</v>
      </c>
      <c r="JD14" s="199" t="b">
        <f t="shared" si="30"/>
        <v>0</v>
      </c>
      <c r="JE14" s="199" t="b">
        <f t="shared" si="30"/>
        <v>0</v>
      </c>
      <c r="JF14" s="199" t="b">
        <f t="shared" si="30"/>
        <v>0</v>
      </c>
      <c r="JG14" s="199" t="b">
        <f t="shared" si="30"/>
        <v>0</v>
      </c>
      <c r="JH14" s="199" t="b">
        <f t="shared" si="30"/>
        <v>0</v>
      </c>
      <c r="JI14" s="199" t="b">
        <f t="shared" si="30"/>
        <v>0</v>
      </c>
      <c r="JJ14" s="199" t="b">
        <f t="shared" si="30"/>
        <v>0</v>
      </c>
      <c r="JK14" s="199" t="b">
        <f t="shared" si="30"/>
        <v>0</v>
      </c>
      <c r="JL14" s="199" t="b">
        <f t="shared" si="30"/>
        <v>0</v>
      </c>
      <c r="JM14" s="485" t="str">
        <f t="shared" si="31"/>
        <v/>
      </c>
      <c r="JO14" s="1252"/>
      <c r="JP14" s="212" t="str">
        <f t="shared" si="42"/>
        <v/>
      </c>
      <c r="JQ14" s="212" t="str">
        <f t="shared" si="43"/>
        <v/>
      </c>
      <c r="JR14" s="212" t="str">
        <f t="shared" si="44"/>
        <v/>
      </c>
      <c r="JS14" s="212" t="str">
        <f t="shared" si="45"/>
        <v/>
      </c>
      <c r="JT14" s="212" t="str">
        <f t="shared" si="46"/>
        <v/>
      </c>
      <c r="JU14" s="212" t="str">
        <f t="shared" si="47"/>
        <v/>
      </c>
      <c r="JV14" s="212" t="str">
        <f t="shared" si="48"/>
        <v/>
      </c>
      <c r="JW14" s="212" t="str">
        <f t="shared" si="49"/>
        <v/>
      </c>
      <c r="JX14" s="212" t="str">
        <f t="shared" si="50"/>
        <v/>
      </c>
      <c r="JY14" s="212" t="str">
        <f t="shared" si="51"/>
        <v/>
      </c>
      <c r="JZ14" s="212" t="str">
        <f t="shared" si="52"/>
        <v/>
      </c>
      <c r="KA14" s="212" t="str">
        <f t="shared" si="53"/>
        <v/>
      </c>
    </row>
    <row r="15" spans="1:287" ht="15.75" customHeight="1">
      <c r="B15" s="74">
        <v>11</v>
      </c>
      <c r="C15" s="313"/>
      <c r="D15" s="314"/>
      <c r="E15" s="315"/>
      <c r="G15" s="102">
        <v>11</v>
      </c>
      <c r="H15" s="313"/>
      <c r="I15" s="314"/>
      <c r="J15" s="315"/>
      <c r="L15" s="87">
        <v>7</v>
      </c>
      <c r="M15" s="323" t="s">
        <v>643</v>
      </c>
      <c r="N15" s="324" t="s">
        <v>1212</v>
      </c>
      <c r="O15" s="324" t="s">
        <v>1212</v>
      </c>
      <c r="P15" s="324" t="s">
        <v>1213</v>
      </c>
      <c r="Q15" s="324" t="s">
        <v>1212</v>
      </c>
      <c r="R15" s="324" t="s">
        <v>1212</v>
      </c>
      <c r="S15" s="324" t="s">
        <v>1212</v>
      </c>
      <c r="T15" s="324" t="s">
        <v>1212</v>
      </c>
      <c r="U15" s="324" t="s">
        <v>1212</v>
      </c>
      <c r="V15" s="326" t="s">
        <v>1212</v>
      </c>
      <c r="W15" s="326" t="s">
        <v>1212</v>
      </c>
      <c r="X15" s="325" t="s">
        <v>643</v>
      </c>
      <c r="Y15" s="910" t="str">
        <f>外線情報!C11</f>
        <v>未使用</v>
      </c>
      <c r="AA15" s="623">
        <v>11</v>
      </c>
      <c r="AB15" s="624" t="str">
        <f>留守番電話!L15&amp;""</f>
        <v>5</v>
      </c>
      <c r="AD15" s="628">
        <v>11</v>
      </c>
      <c r="AE15" s="628" t="str">
        <f>留守番電話!I15&amp;""</f>
        <v>5</v>
      </c>
      <c r="BK15" s="202" t="b">
        <f t="shared" si="0"/>
        <v>0</v>
      </c>
      <c r="BL15" s="198" t="b">
        <f t="shared" si="32"/>
        <v>0</v>
      </c>
      <c r="BM15" s="198" t="b">
        <f t="shared" si="1"/>
        <v>0</v>
      </c>
      <c r="BN15" s="198" t="b">
        <f t="shared" si="2"/>
        <v>0</v>
      </c>
      <c r="BO15" s="198" t="b">
        <f t="shared" si="2"/>
        <v>0</v>
      </c>
      <c r="BP15" s="199" t="b">
        <f t="shared" si="54"/>
        <v>0</v>
      </c>
      <c r="BQ15" s="199" t="b">
        <f t="shared" si="54"/>
        <v>0</v>
      </c>
      <c r="BR15" s="199" t="b">
        <f t="shared" si="54"/>
        <v>0</v>
      </c>
      <c r="BS15" s="199" t="b">
        <f t="shared" si="54"/>
        <v>0</v>
      </c>
      <c r="BT15" s="199" t="b">
        <f t="shared" si="54"/>
        <v>0</v>
      </c>
      <c r="BU15" s="199" t="b">
        <f t="shared" si="54"/>
        <v>0</v>
      </c>
      <c r="BV15" s="199" t="b">
        <f t="shared" si="54"/>
        <v>0</v>
      </c>
      <c r="BW15" s="199" t="b">
        <f t="shared" si="54"/>
        <v>0</v>
      </c>
      <c r="BX15" s="199" t="b">
        <f t="shared" si="54"/>
        <v>0</v>
      </c>
      <c r="BY15" s="199" t="b">
        <f t="shared" si="54"/>
        <v>0</v>
      </c>
      <c r="BZ15" s="199" t="b">
        <f t="shared" si="54"/>
        <v>0</v>
      </c>
      <c r="CA15" s="199" t="b">
        <f t="shared" si="54"/>
        <v>0</v>
      </c>
      <c r="CB15" s="199" t="b">
        <f t="shared" si="54"/>
        <v>0</v>
      </c>
      <c r="CC15" s="199" t="b">
        <f t="shared" si="54"/>
        <v>0</v>
      </c>
      <c r="CD15" s="199" t="b">
        <f t="shared" si="54"/>
        <v>0</v>
      </c>
      <c r="CE15" s="199" t="b">
        <f t="shared" si="54"/>
        <v>0</v>
      </c>
      <c r="CF15" s="199" t="b">
        <f t="shared" si="54"/>
        <v>0</v>
      </c>
      <c r="CG15" s="199" t="b">
        <f t="shared" si="54"/>
        <v>0</v>
      </c>
      <c r="CH15" s="199" t="b">
        <f t="shared" si="54"/>
        <v>0</v>
      </c>
      <c r="CI15" s="199" t="b">
        <f t="shared" si="54"/>
        <v>0</v>
      </c>
      <c r="CJ15" s="199" t="b">
        <f t="shared" si="54"/>
        <v>0</v>
      </c>
      <c r="CK15" s="199" t="b">
        <f t="shared" si="54"/>
        <v>0</v>
      </c>
      <c r="CL15" s="199" t="b">
        <f t="shared" si="54"/>
        <v>0</v>
      </c>
      <c r="CM15" s="199" t="b">
        <f t="shared" si="54"/>
        <v>0</v>
      </c>
      <c r="CN15" s="199" t="b">
        <f t="shared" si="54"/>
        <v>0</v>
      </c>
      <c r="CO15" s="199" t="b">
        <f t="shared" si="54"/>
        <v>0</v>
      </c>
      <c r="CP15" s="199" t="b">
        <f t="shared" si="54"/>
        <v>0</v>
      </c>
      <c r="CQ15" s="199" t="b">
        <f t="shared" si="54"/>
        <v>0</v>
      </c>
      <c r="CR15" s="199" t="b">
        <f t="shared" si="2"/>
        <v>0</v>
      </c>
      <c r="CS15" s="485" t="str">
        <f t="shared" si="3"/>
        <v/>
      </c>
      <c r="CT15" s="202" t="b">
        <f t="shared" si="4"/>
        <v>0</v>
      </c>
      <c r="CU15" s="198" t="b">
        <f t="shared" si="5"/>
        <v>0</v>
      </c>
      <c r="CV15" s="198" t="b">
        <f t="shared" ref="CV15:DE24" si="56">ISERROR(FIND(MID($D15,CV$4,1),"0123456789*#"))</f>
        <v>0</v>
      </c>
      <c r="CW15" s="198" t="b">
        <f t="shared" si="56"/>
        <v>0</v>
      </c>
      <c r="CX15" s="198" t="b">
        <f t="shared" si="56"/>
        <v>0</v>
      </c>
      <c r="CY15" s="199" t="b">
        <f t="shared" si="56"/>
        <v>0</v>
      </c>
      <c r="CZ15" s="199" t="b">
        <f t="shared" si="56"/>
        <v>0</v>
      </c>
      <c r="DA15" s="199" t="b">
        <f t="shared" si="56"/>
        <v>0</v>
      </c>
      <c r="DB15" s="199" t="b">
        <f t="shared" si="56"/>
        <v>0</v>
      </c>
      <c r="DC15" s="199" t="b">
        <f t="shared" si="56"/>
        <v>0</v>
      </c>
      <c r="DD15" s="199" t="b">
        <f t="shared" si="56"/>
        <v>0</v>
      </c>
      <c r="DE15" s="199" t="b">
        <f t="shared" si="56"/>
        <v>0</v>
      </c>
      <c r="DF15" s="199" t="b">
        <f t="shared" ref="DF15:DO24" si="57">ISERROR(FIND(MID($D15,DF$4,1),"0123456789*#"))</f>
        <v>0</v>
      </c>
      <c r="DG15" s="199" t="b">
        <f t="shared" si="57"/>
        <v>0</v>
      </c>
      <c r="DH15" s="199" t="b">
        <f t="shared" si="57"/>
        <v>0</v>
      </c>
      <c r="DI15" s="199" t="b">
        <f t="shared" si="57"/>
        <v>0</v>
      </c>
      <c r="DJ15" s="199" t="b">
        <f t="shared" si="57"/>
        <v>0</v>
      </c>
      <c r="DK15" s="199" t="b">
        <f t="shared" si="57"/>
        <v>0</v>
      </c>
      <c r="DL15" s="199" t="b">
        <f t="shared" si="57"/>
        <v>0</v>
      </c>
      <c r="DM15" s="199" t="b">
        <f t="shared" si="57"/>
        <v>0</v>
      </c>
      <c r="DN15" s="199" t="b">
        <f t="shared" si="57"/>
        <v>0</v>
      </c>
      <c r="DO15" s="199" t="b">
        <f t="shared" si="57"/>
        <v>0</v>
      </c>
      <c r="DP15" s="199" t="b">
        <f t="shared" ref="DP15:EA24" si="58">ISERROR(FIND(MID($D15,DP$4,1),"0123456789*#"))</f>
        <v>0</v>
      </c>
      <c r="DQ15" s="199" t="b">
        <f t="shared" si="58"/>
        <v>0</v>
      </c>
      <c r="DR15" s="199" t="b">
        <f t="shared" si="58"/>
        <v>0</v>
      </c>
      <c r="DS15" s="199" t="b">
        <f t="shared" si="58"/>
        <v>0</v>
      </c>
      <c r="DT15" s="199" t="b">
        <f t="shared" si="58"/>
        <v>0</v>
      </c>
      <c r="DU15" s="199" t="b">
        <f t="shared" si="58"/>
        <v>0</v>
      </c>
      <c r="DV15" s="199" t="b">
        <f t="shared" si="58"/>
        <v>0</v>
      </c>
      <c r="DW15" s="199" t="b">
        <f t="shared" si="58"/>
        <v>0</v>
      </c>
      <c r="DX15" s="199" t="b">
        <f t="shared" si="58"/>
        <v>0</v>
      </c>
      <c r="DY15" s="199" t="b">
        <f t="shared" si="58"/>
        <v>0</v>
      </c>
      <c r="DZ15" s="199" t="b">
        <f t="shared" si="58"/>
        <v>0</v>
      </c>
      <c r="EA15" s="199" t="b">
        <f t="shared" si="58"/>
        <v>0</v>
      </c>
      <c r="EB15" s="485" t="str">
        <f t="shared" si="9"/>
        <v/>
      </c>
      <c r="EC15" s="202" t="b">
        <f t="shared" si="10"/>
        <v>0</v>
      </c>
      <c r="ED15" s="198" t="b">
        <f t="shared" si="11"/>
        <v>0</v>
      </c>
      <c r="EE15" s="198" t="b">
        <f t="shared" ref="EE15:EN24" si="59">ISERROR(FIND(MID($E15,EE$4,1),"0123456789*#"))</f>
        <v>0</v>
      </c>
      <c r="EF15" s="198" t="b">
        <f t="shared" si="59"/>
        <v>0</v>
      </c>
      <c r="EG15" s="198" t="b">
        <f t="shared" si="59"/>
        <v>0</v>
      </c>
      <c r="EH15" s="199" t="b">
        <f t="shared" si="59"/>
        <v>0</v>
      </c>
      <c r="EI15" s="199" t="b">
        <f t="shared" si="59"/>
        <v>0</v>
      </c>
      <c r="EJ15" s="199" t="b">
        <f t="shared" si="59"/>
        <v>0</v>
      </c>
      <c r="EK15" s="199" t="b">
        <f t="shared" si="59"/>
        <v>0</v>
      </c>
      <c r="EL15" s="199" t="b">
        <f t="shared" si="59"/>
        <v>0</v>
      </c>
      <c r="EM15" s="199" t="b">
        <f t="shared" si="59"/>
        <v>0</v>
      </c>
      <c r="EN15" s="199" t="b">
        <f t="shared" si="59"/>
        <v>0</v>
      </c>
      <c r="EO15" s="199" t="b">
        <f t="shared" ref="EO15:EX24" si="60">ISERROR(FIND(MID($E15,EO$4,1),"0123456789*#"))</f>
        <v>0</v>
      </c>
      <c r="EP15" s="199" t="b">
        <f t="shared" si="60"/>
        <v>0</v>
      </c>
      <c r="EQ15" s="199" t="b">
        <f t="shared" si="60"/>
        <v>0</v>
      </c>
      <c r="ER15" s="199" t="b">
        <f t="shared" si="60"/>
        <v>0</v>
      </c>
      <c r="ES15" s="199" t="b">
        <f t="shared" si="60"/>
        <v>0</v>
      </c>
      <c r="ET15" s="199" t="b">
        <f t="shared" si="60"/>
        <v>0</v>
      </c>
      <c r="EU15" s="199" t="b">
        <f t="shared" si="60"/>
        <v>0</v>
      </c>
      <c r="EV15" s="199" t="b">
        <f t="shared" si="60"/>
        <v>0</v>
      </c>
      <c r="EW15" s="199" t="b">
        <f t="shared" si="60"/>
        <v>0</v>
      </c>
      <c r="EX15" s="199" t="b">
        <f t="shared" si="60"/>
        <v>0</v>
      </c>
      <c r="EY15" s="199" t="b">
        <f t="shared" ref="EY15:FJ24" si="61">ISERROR(FIND(MID($E15,EY$4,1),"0123456789*#"))</f>
        <v>0</v>
      </c>
      <c r="EZ15" s="199" t="b">
        <f t="shared" si="61"/>
        <v>0</v>
      </c>
      <c r="FA15" s="199" t="b">
        <f t="shared" si="61"/>
        <v>0</v>
      </c>
      <c r="FB15" s="199" t="b">
        <f t="shared" si="61"/>
        <v>0</v>
      </c>
      <c r="FC15" s="199" t="b">
        <f t="shared" si="61"/>
        <v>0</v>
      </c>
      <c r="FD15" s="199" t="b">
        <f t="shared" si="61"/>
        <v>0</v>
      </c>
      <c r="FE15" s="199" t="b">
        <f t="shared" si="61"/>
        <v>0</v>
      </c>
      <c r="FF15" s="199" t="b">
        <f t="shared" si="61"/>
        <v>0</v>
      </c>
      <c r="FG15" s="199" t="b">
        <f t="shared" si="61"/>
        <v>0</v>
      </c>
      <c r="FH15" s="199" t="b">
        <f t="shared" si="61"/>
        <v>0</v>
      </c>
      <c r="FI15" s="199" t="b">
        <f t="shared" si="61"/>
        <v>0</v>
      </c>
      <c r="FJ15" s="199" t="b">
        <f t="shared" si="61"/>
        <v>0</v>
      </c>
      <c r="FK15" s="485" t="str">
        <f t="shared" si="15"/>
        <v/>
      </c>
      <c r="FM15" s="202" t="b">
        <f t="shared" si="16"/>
        <v>0</v>
      </c>
      <c r="FN15" s="198" t="b">
        <f t="shared" si="36"/>
        <v>0</v>
      </c>
      <c r="FO15" s="198" t="b">
        <f t="shared" si="37"/>
        <v>0</v>
      </c>
      <c r="FP15" s="198" t="b">
        <f t="shared" si="37"/>
        <v>0</v>
      </c>
      <c r="FQ15" s="198" t="b">
        <f t="shared" si="37"/>
        <v>0</v>
      </c>
      <c r="FR15" s="199" t="b">
        <f t="shared" si="37"/>
        <v>0</v>
      </c>
      <c r="FS15" s="199" t="b">
        <f t="shared" si="37"/>
        <v>0</v>
      </c>
      <c r="FT15" s="199" t="b">
        <f t="shared" si="37"/>
        <v>0</v>
      </c>
      <c r="FU15" s="199" t="b">
        <f t="shared" si="37"/>
        <v>0</v>
      </c>
      <c r="FV15" s="199" t="b">
        <f t="shared" si="38"/>
        <v>0</v>
      </c>
      <c r="FW15" s="199" t="b">
        <f t="shared" si="34"/>
        <v>0</v>
      </c>
      <c r="FX15" s="199" t="b">
        <f t="shared" si="18"/>
        <v>0</v>
      </c>
      <c r="FY15" s="199" t="b">
        <f t="shared" si="18"/>
        <v>0</v>
      </c>
      <c r="FZ15" s="199" t="b">
        <f t="shared" si="18"/>
        <v>0</v>
      </c>
      <c r="GA15" s="199" t="b">
        <f t="shared" si="18"/>
        <v>0</v>
      </c>
      <c r="GB15" s="199" t="b">
        <f t="shared" si="18"/>
        <v>0</v>
      </c>
      <c r="GC15" s="199" t="b">
        <f t="shared" si="18"/>
        <v>0</v>
      </c>
      <c r="GD15" s="199" t="b">
        <f t="shared" si="18"/>
        <v>0</v>
      </c>
      <c r="GE15" s="199" t="b">
        <f t="shared" si="18"/>
        <v>0</v>
      </c>
      <c r="GF15" s="199" t="b">
        <f t="shared" si="18"/>
        <v>0</v>
      </c>
      <c r="GG15" s="199" t="b">
        <f t="shared" si="18"/>
        <v>0</v>
      </c>
      <c r="GH15" s="199" t="b">
        <f t="shared" si="18"/>
        <v>0</v>
      </c>
      <c r="GI15" s="199" t="b">
        <f t="shared" si="18"/>
        <v>0</v>
      </c>
      <c r="GJ15" s="199" t="b">
        <f t="shared" si="18"/>
        <v>0</v>
      </c>
      <c r="GK15" s="199" t="b">
        <f t="shared" si="18"/>
        <v>0</v>
      </c>
      <c r="GL15" s="199" t="b">
        <f t="shared" si="18"/>
        <v>0</v>
      </c>
      <c r="GM15" s="199" t="b">
        <f t="shared" si="18"/>
        <v>0</v>
      </c>
      <c r="GN15" s="199" t="b">
        <f t="shared" si="19"/>
        <v>0</v>
      </c>
      <c r="GO15" s="199" t="b">
        <f t="shared" si="19"/>
        <v>0</v>
      </c>
      <c r="GP15" s="199" t="b">
        <f t="shared" si="19"/>
        <v>0</v>
      </c>
      <c r="GQ15" s="199" t="b">
        <f t="shared" si="19"/>
        <v>0</v>
      </c>
      <c r="GR15" s="199" t="b">
        <f t="shared" si="19"/>
        <v>0</v>
      </c>
      <c r="GS15" s="199" t="b">
        <f t="shared" si="19"/>
        <v>0</v>
      </c>
      <c r="GT15" s="199" t="b">
        <f t="shared" si="19"/>
        <v>0</v>
      </c>
      <c r="GU15" s="485" t="str">
        <f t="shared" si="35"/>
        <v/>
      </c>
      <c r="GV15" s="202" t="b">
        <f t="shared" si="20"/>
        <v>0</v>
      </c>
      <c r="GW15" s="198" t="b">
        <f t="shared" si="39"/>
        <v>0</v>
      </c>
      <c r="GX15" s="198" t="b">
        <f t="shared" si="21"/>
        <v>0</v>
      </c>
      <c r="GY15" s="198" t="b">
        <f t="shared" si="22"/>
        <v>0</v>
      </c>
      <c r="GZ15" s="198" t="b">
        <f t="shared" si="22"/>
        <v>0</v>
      </c>
      <c r="HA15" s="199" t="b">
        <f t="shared" si="22"/>
        <v>0</v>
      </c>
      <c r="HB15" s="199" t="b">
        <f t="shared" si="22"/>
        <v>0</v>
      </c>
      <c r="HC15" s="199" t="b">
        <f t="shared" si="23"/>
        <v>0</v>
      </c>
      <c r="HD15" s="199" t="b">
        <f t="shared" si="23"/>
        <v>0</v>
      </c>
      <c r="HE15" s="199" t="b">
        <f t="shared" si="23"/>
        <v>0</v>
      </c>
      <c r="HF15" s="199" t="b">
        <f t="shared" si="23"/>
        <v>0</v>
      </c>
      <c r="HG15" s="199" t="b">
        <f t="shared" si="23"/>
        <v>0</v>
      </c>
      <c r="HH15" s="199" t="b">
        <f t="shared" si="23"/>
        <v>0</v>
      </c>
      <c r="HI15" s="199" t="b">
        <f t="shared" si="23"/>
        <v>0</v>
      </c>
      <c r="HJ15" s="199" t="b">
        <f t="shared" si="23"/>
        <v>0</v>
      </c>
      <c r="HK15" s="199" t="b">
        <f t="shared" si="23"/>
        <v>0</v>
      </c>
      <c r="HL15" s="199" t="b">
        <f t="shared" si="23"/>
        <v>0</v>
      </c>
      <c r="HM15" s="199" t="b">
        <f t="shared" si="23"/>
        <v>0</v>
      </c>
      <c r="HN15" s="199" t="b">
        <f t="shared" si="23"/>
        <v>0</v>
      </c>
      <c r="HO15" s="199" t="b">
        <f t="shared" si="23"/>
        <v>0</v>
      </c>
      <c r="HP15" s="199" t="b">
        <f t="shared" si="23"/>
        <v>0</v>
      </c>
      <c r="HQ15" s="199" t="b">
        <f t="shared" si="55"/>
        <v>0</v>
      </c>
      <c r="HR15" s="199" t="b">
        <f t="shared" si="55"/>
        <v>0</v>
      </c>
      <c r="HS15" s="199" t="b">
        <f t="shared" si="24"/>
        <v>0</v>
      </c>
      <c r="HT15" s="199" t="b">
        <f t="shared" si="24"/>
        <v>0</v>
      </c>
      <c r="HU15" s="199" t="b">
        <f t="shared" si="24"/>
        <v>0</v>
      </c>
      <c r="HV15" s="199" t="b">
        <f t="shared" si="24"/>
        <v>0</v>
      </c>
      <c r="HW15" s="199" t="b">
        <f t="shared" si="24"/>
        <v>0</v>
      </c>
      <c r="HX15" s="199" t="b">
        <f t="shared" si="24"/>
        <v>0</v>
      </c>
      <c r="HY15" s="199" t="b">
        <f t="shared" si="24"/>
        <v>0</v>
      </c>
      <c r="HZ15" s="199" t="b">
        <f t="shared" si="24"/>
        <v>0</v>
      </c>
      <c r="IA15" s="199" t="b">
        <f t="shared" si="24"/>
        <v>0</v>
      </c>
      <c r="IB15" s="199" t="b">
        <f t="shared" si="24"/>
        <v>0</v>
      </c>
      <c r="IC15" s="199" t="b">
        <f t="shared" si="24"/>
        <v>0</v>
      </c>
      <c r="ID15" s="485" t="str">
        <f t="shared" si="25"/>
        <v/>
      </c>
      <c r="IE15" s="202" t="b">
        <f t="shared" si="26"/>
        <v>0</v>
      </c>
      <c r="IF15" s="198" t="b">
        <f t="shared" si="40"/>
        <v>0</v>
      </c>
      <c r="IG15" s="198" t="b">
        <f t="shared" si="41"/>
        <v>0</v>
      </c>
      <c r="IH15" s="198" t="b">
        <f t="shared" si="27"/>
        <v>0</v>
      </c>
      <c r="II15" s="198" t="b">
        <f t="shared" si="27"/>
        <v>0</v>
      </c>
      <c r="IJ15" s="199" t="b">
        <f t="shared" si="27"/>
        <v>0</v>
      </c>
      <c r="IK15" s="199" t="b">
        <f t="shared" si="27"/>
        <v>0</v>
      </c>
      <c r="IL15" s="199" t="b">
        <f t="shared" si="28"/>
        <v>0</v>
      </c>
      <c r="IM15" s="199" t="b">
        <f t="shared" si="28"/>
        <v>0</v>
      </c>
      <c r="IN15" s="199" t="b">
        <f t="shared" si="28"/>
        <v>0</v>
      </c>
      <c r="IO15" s="199" t="b">
        <f t="shared" si="28"/>
        <v>0</v>
      </c>
      <c r="IP15" s="199" t="b">
        <f t="shared" si="28"/>
        <v>0</v>
      </c>
      <c r="IQ15" s="199" t="b">
        <f t="shared" si="28"/>
        <v>0</v>
      </c>
      <c r="IR15" s="199" t="b">
        <f t="shared" si="29"/>
        <v>0</v>
      </c>
      <c r="IS15" s="199" t="b">
        <f t="shared" si="29"/>
        <v>0</v>
      </c>
      <c r="IT15" s="199" t="b">
        <f t="shared" si="29"/>
        <v>0</v>
      </c>
      <c r="IU15" s="199" t="b">
        <f t="shared" si="29"/>
        <v>0</v>
      </c>
      <c r="IV15" s="199" t="b">
        <f t="shared" si="29"/>
        <v>0</v>
      </c>
      <c r="IW15" s="199" t="b">
        <f t="shared" si="29"/>
        <v>0</v>
      </c>
      <c r="IX15" s="199" t="b">
        <f t="shared" si="29"/>
        <v>0</v>
      </c>
      <c r="IY15" s="199" t="b">
        <f t="shared" si="29"/>
        <v>0</v>
      </c>
      <c r="IZ15" s="199" t="b">
        <f t="shared" si="29"/>
        <v>0</v>
      </c>
      <c r="JA15" s="199" t="b">
        <f t="shared" si="29"/>
        <v>0</v>
      </c>
      <c r="JB15" s="199" t="b">
        <f t="shared" si="30"/>
        <v>0</v>
      </c>
      <c r="JC15" s="199" t="b">
        <f t="shared" si="30"/>
        <v>0</v>
      </c>
      <c r="JD15" s="199" t="b">
        <f t="shared" si="30"/>
        <v>0</v>
      </c>
      <c r="JE15" s="199" t="b">
        <f t="shared" si="30"/>
        <v>0</v>
      </c>
      <c r="JF15" s="199" t="b">
        <f t="shared" si="30"/>
        <v>0</v>
      </c>
      <c r="JG15" s="199" t="b">
        <f t="shared" si="30"/>
        <v>0</v>
      </c>
      <c r="JH15" s="199" t="b">
        <f t="shared" si="30"/>
        <v>0</v>
      </c>
      <c r="JI15" s="199" t="b">
        <f t="shared" si="30"/>
        <v>0</v>
      </c>
      <c r="JJ15" s="199" t="b">
        <f t="shared" si="30"/>
        <v>0</v>
      </c>
      <c r="JK15" s="199" t="b">
        <f t="shared" si="30"/>
        <v>0</v>
      </c>
      <c r="JL15" s="199" t="b">
        <f t="shared" si="30"/>
        <v>0</v>
      </c>
      <c r="JM15" s="485" t="str">
        <f t="shared" si="31"/>
        <v/>
      </c>
      <c r="JO15" s="1252"/>
      <c r="JP15" s="212" t="str">
        <f t="shared" si="42"/>
        <v/>
      </c>
      <c r="JQ15" s="212" t="str">
        <f t="shared" si="43"/>
        <v/>
      </c>
      <c r="JR15" s="212" t="str">
        <f t="shared" si="44"/>
        <v/>
      </c>
      <c r="JS15" s="212" t="str">
        <f t="shared" si="45"/>
        <v/>
      </c>
      <c r="JT15" s="212" t="str">
        <f t="shared" si="46"/>
        <v/>
      </c>
      <c r="JU15" s="212" t="str">
        <f t="shared" si="47"/>
        <v/>
      </c>
      <c r="JV15" s="212" t="str">
        <f t="shared" si="48"/>
        <v/>
      </c>
      <c r="JW15" s="212" t="str">
        <f t="shared" si="49"/>
        <v/>
      </c>
      <c r="JX15" s="212" t="str">
        <f t="shared" si="50"/>
        <v/>
      </c>
      <c r="JY15" s="212" t="str">
        <f t="shared" si="51"/>
        <v/>
      </c>
      <c r="JZ15" s="212" t="str">
        <f t="shared" si="52"/>
        <v/>
      </c>
      <c r="KA15" s="212" t="str">
        <f t="shared" si="53"/>
        <v/>
      </c>
    </row>
    <row r="16" spans="1:287" ht="15.75" customHeight="1" thickBot="1">
      <c r="B16" s="74">
        <v>12</v>
      </c>
      <c r="C16" s="313"/>
      <c r="D16" s="314"/>
      <c r="E16" s="315"/>
      <c r="G16" s="102">
        <v>12</v>
      </c>
      <c r="H16" s="313"/>
      <c r="I16" s="314"/>
      <c r="J16" s="315"/>
      <c r="L16" s="87">
        <v>8</v>
      </c>
      <c r="M16" s="323" t="s">
        <v>643</v>
      </c>
      <c r="N16" s="324" t="s">
        <v>1215</v>
      </c>
      <c r="O16" s="324" t="s">
        <v>1212</v>
      </c>
      <c r="P16" s="324" t="s">
        <v>1212</v>
      </c>
      <c r="Q16" s="324" t="s">
        <v>1214</v>
      </c>
      <c r="R16" s="324" t="s">
        <v>1214</v>
      </c>
      <c r="S16" s="324" t="s">
        <v>1212</v>
      </c>
      <c r="T16" s="324" t="s">
        <v>1212</v>
      </c>
      <c r="U16" s="324" t="s">
        <v>1212</v>
      </c>
      <c r="V16" s="326" t="s">
        <v>1212</v>
      </c>
      <c r="W16" s="326" t="s">
        <v>1212</v>
      </c>
      <c r="X16" s="325" t="s">
        <v>643</v>
      </c>
      <c r="Y16" s="910" t="str">
        <f>外線情報!C12</f>
        <v>未使用</v>
      </c>
      <c r="AA16" s="625">
        <v>12</v>
      </c>
      <c r="AB16" s="626" t="str">
        <f>留守番電話!L16&amp;""</f>
        <v>5</v>
      </c>
      <c r="AD16" s="628">
        <v>12</v>
      </c>
      <c r="AE16" s="628" t="str">
        <f>留守番電話!I16&amp;""</f>
        <v>5</v>
      </c>
      <c r="BK16" s="202" t="b">
        <f t="shared" si="0"/>
        <v>0</v>
      </c>
      <c r="BL16" s="198" t="b">
        <f t="shared" si="32"/>
        <v>0</v>
      </c>
      <c r="BM16" s="198" t="b">
        <f t="shared" si="1"/>
        <v>0</v>
      </c>
      <c r="BN16" s="198" t="b">
        <f t="shared" si="2"/>
        <v>0</v>
      </c>
      <c r="BO16" s="198" t="b">
        <f t="shared" si="2"/>
        <v>0</v>
      </c>
      <c r="BP16" s="199" t="b">
        <f t="shared" si="54"/>
        <v>0</v>
      </c>
      <c r="BQ16" s="199" t="b">
        <f t="shared" si="54"/>
        <v>0</v>
      </c>
      <c r="BR16" s="199" t="b">
        <f t="shared" si="54"/>
        <v>0</v>
      </c>
      <c r="BS16" s="199" t="b">
        <f t="shared" si="54"/>
        <v>0</v>
      </c>
      <c r="BT16" s="199" t="b">
        <f t="shared" si="54"/>
        <v>0</v>
      </c>
      <c r="BU16" s="199" t="b">
        <f t="shared" si="54"/>
        <v>0</v>
      </c>
      <c r="BV16" s="199" t="b">
        <f t="shared" si="54"/>
        <v>0</v>
      </c>
      <c r="BW16" s="199" t="b">
        <f t="shared" si="54"/>
        <v>0</v>
      </c>
      <c r="BX16" s="199" t="b">
        <f t="shared" si="54"/>
        <v>0</v>
      </c>
      <c r="BY16" s="199" t="b">
        <f t="shared" si="54"/>
        <v>0</v>
      </c>
      <c r="BZ16" s="199" t="b">
        <f t="shared" si="54"/>
        <v>0</v>
      </c>
      <c r="CA16" s="199" t="b">
        <f t="shared" si="54"/>
        <v>0</v>
      </c>
      <c r="CB16" s="199" t="b">
        <f t="shared" si="54"/>
        <v>0</v>
      </c>
      <c r="CC16" s="199" t="b">
        <f t="shared" si="54"/>
        <v>0</v>
      </c>
      <c r="CD16" s="199" t="b">
        <f t="shared" si="54"/>
        <v>0</v>
      </c>
      <c r="CE16" s="199" t="b">
        <f t="shared" si="54"/>
        <v>0</v>
      </c>
      <c r="CF16" s="199" t="b">
        <f t="shared" si="54"/>
        <v>0</v>
      </c>
      <c r="CG16" s="199" t="b">
        <f t="shared" si="54"/>
        <v>0</v>
      </c>
      <c r="CH16" s="199" t="b">
        <f t="shared" si="54"/>
        <v>0</v>
      </c>
      <c r="CI16" s="199" t="b">
        <f t="shared" si="54"/>
        <v>0</v>
      </c>
      <c r="CJ16" s="199" t="b">
        <f t="shared" si="54"/>
        <v>0</v>
      </c>
      <c r="CK16" s="199" t="b">
        <f t="shared" si="54"/>
        <v>0</v>
      </c>
      <c r="CL16" s="199" t="b">
        <f t="shared" si="54"/>
        <v>0</v>
      </c>
      <c r="CM16" s="199" t="b">
        <f t="shared" si="54"/>
        <v>0</v>
      </c>
      <c r="CN16" s="199" t="b">
        <f t="shared" si="54"/>
        <v>0</v>
      </c>
      <c r="CO16" s="199" t="b">
        <f t="shared" si="54"/>
        <v>0</v>
      </c>
      <c r="CP16" s="199" t="b">
        <f t="shared" si="54"/>
        <v>0</v>
      </c>
      <c r="CQ16" s="199" t="b">
        <f t="shared" si="54"/>
        <v>0</v>
      </c>
      <c r="CR16" s="199" t="b">
        <f t="shared" si="2"/>
        <v>0</v>
      </c>
      <c r="CS16" s="485" t="str">
        <f t="shared" si="3"/>
        <v/>
      </c>
      <c r="CT16" s="202" t="b">
        <f t="shared" si="4"/>
        <v>0</v>
      </c>
      <c r="CU16" s="198" t="b">
        <f t="shared" si="5"/>
        <v>0</v>
      </c>
      <c r="CV16" s="198" t="b">
        <f t="shared" si="56"/>
        <v>0</v>
      </c>
      <c r="CW16" s="198" t="b">
        <f t="shared" si="56"/>
        <v>0</v>
      </c>
      <c r="CX16" s="198" t="b">
        <f t="shared" si="56"/>
        <v>0</v>
      </c>
      <c r="CY16" s="199" t="b">
        <f t="shared" si="56"/>
        <v>0</v>
      </c>
      <c r="CZ16" s="199" t="b">
        <f t="shared" si="56"/>
        <v>0</v>
      </c>
      <c r="DA16" s="199" t="b">
        <f t="shared" si="56"/>
        <v>0</v>
      </c>
      <c r="DB16" s="199" t="b">
        <f t="shared" si="56"/>
        <v>0</v>
      </c>
      <c r="DC16" s="199" t="b">
        <f t="shared" si="56"/>
        <v>0</v>
      </c>
      <c r="DD16" s="199" t="b">
        <f t="shared" si="56"/>
        <v>0</v>
      </c>
      <c r="DE16" s="199" t="b">
        <f t="shared" si="56"/>
        <v>0</v>
      </c>
      <c r="DF16" s="199" t="b">
        <f t="shared" si="57"/>
        <v>0</v>
      </c>
      <c r="DG16" s="199" t="b">
        <f t="shared" si="57"/>
        <v>0</v>
      </c>
      <c r="DH16" s="199" t="b">
        <f t="shared" si="57"/>
        <v>0</v>
      </c>
      <c r="DI16" s="199" t="b">
        <f t="shared" si="57"/>
        <v>0</v>
      </c>
      <c r="DJ16" s="199" t="b">
        <f t="shared" si="57"/>
        <v>0</v>
      </c>
      <c r="DK16" s="199" t="b">
        <f t="shared" si="57"/>
        <v>0</v>
      </c>
      <c r="DL16" s="199" t="b">
        <f t="shared" si="57"/>
        <v>0</v>
      </c>
      <c r="DM16" s="199" t="b">
        <f t="shared" si="57"/>
        <v>0</v>
      </c>
      <c r="DN16" s="199" t="b">
        <f t="shared" si="57"/>
        <v>0</v>
      </c>
      <c r="DO16" s="199" t="b">
        <f t="shared" si="57"/>
        <v>0</v>
      </c>
      <c r="DP16" s="199" t="b">
        <f t="shared" si="58"/>
        <v>0</v>
      </c>
      <c r="DQ16" s="199" t="b">
        <f t="shared" si="58"/>
        <v>0</v>
      </c>
      <c r="DR16" s="199" t="b">
        <f t="shared" si="58"/>
        <v>0</v>
      </c>
      <c r="DS16" s="199" t="b">
        <f t="shared" si="58"/>
        <v>0</v>
      </c>
      <c r="DT16" s="199" t="b">
        <f t="shared" si="58"/>
        <v>0</v>
      </c>
      <c r="DU16" s="199" t="b">
        <f t="shared" si="58"/>
        <v>0</v>
      </c>
      <c r="DV16" s="199" t="b">
        <f t="shared" si="58"/>
        <v>0</v>
      </c>
      <c r="DW16" s="199" t="b">
        <f t="shared" si="58"/>
        <v>0</v>
      </c>
      <c r="DX16" s="199" t="b">
        <f t="shared" si="58"/>
        <v>0</v>
      </c>
      <c r="DY16" s="199" t="b">
        <f t="shared" si="58"/>
        <v>0</v>
      </c>
      <c r="DZ16" s="199" t="b">
        <f t="shared" si="58"/>
        <v>0</v>
      </c>
      <c r="EA16" s="199" t="b">
        <f t="shared" si="58"/>
        <v>0</v>
      </c>
      <c r="EB16" s="485" t="str">
        <f t="shared" si="9"/>
        <v/>
      </c>
      <c r="EC16" s="202" t="b">
        <f t="shared" si="10"/>
        <v>0</v>
      </c>
      <c r="ED16" s="198" t="b">
        <f t="shared" si="11"/>
        <v>0</v>
      </c>
      <c r="EE16" s="198" t="b">
        <f t="shared" si="59"/>
        <v>0</v>
      </c>
      <c r="EF16" s="198" t="b">
        <f t="shared" si="59"/>
        <v>0</v>
      </c>
      <c r="EG16" s="198" t="b">
        <f t="shared" si="59"/>
        <v>0</v>
      </c>
      <c r="EH16" s="199" t="b">
        <f t="shared" si="59"/>
        <v>0</v>
      </c>
      <c r="EI16" s="199" t="b">
        <f t="shared" si="59"/>
        <v>0</v>
      </c>
      <c r="EJ16" s="199" t="b">
        <f t="shared" si="59"/>
        <v>0</v>
      </c>
      <c r="EK16" s="199" t="b">
        <f t="shared" si="59"/>
        <v>0</v>
      </c>
      <c r="EL16" s="199" t="b">
        <f t="shared" si="59"/>
        <v>0</v>
      </c>
      <c r="EM16" s="199" t="b">
        <f t="shared" si="59"/>
        <v>0</v>
      </c>
      <c r="EN16" s="199" t="b">
        <f t="shared" si="59"/>
        <v>0</v>
      </c>
      <c r="EO16" s="199" t="b">
        <f t="shared" si="60"/>
        <v>0</v>
      </c>
      <c r="EP16" s="199" t="b">
        <f t="shared" si="60"/>
        <v>0</v>
      </c>
      <c r="EQ16" s="199" t="b">
        <f t="shared" si="60"/>
        <v>0</v>
      </c>
      <c r="ER16" s="199" t="b">
        <f t="shared" si="60"/>
        <v>0</v>
      </c>
      <c r="ES16" s="199" t="b">
        <f t="shared" si="60"/>
        <v>0</v>
      </c>
      <c r="ET16" s="199" t="b">
        <f t="shared" si="60"/>
        <v>0</v>
      </c>
      <c r="EU16" s="199" t="b">
        <f t="shared" si="60"/>
        <v>0</v>
      </c>
      <c r="EV16" s="199" t="b">
        <f t="shared" si="60"/>
        <v>0</v>
      </c>
      <c r="EW16" s="199" t="b">
        <f t="shared" si="60"/>
        <v>0</v>
      </c>
      <c r="EX16" s="199" t="b">
        <f t="shared" si="60"/>
        <v>0</v>
      </c>
      <c r="EY16" s="199" t="b">
        <f t="shared" si="61"/>
        <v>0</v>
      </c>
      <c r="EZ16" s="199" t="b">
        <f t="shared" si="61"/>
        <v>0</v>
      </c>
      <c r="FA16" s="199" t="b">
        <f t="shared" si="61"/>
        <v>0</v>
      </c>
      <c r="FB16" s="199" t="b">
        <f t="shared" si="61"/>
        <v>0</v>
      </c>
      <c r="FC16" s="199" t="b">
        <f t="shared" si="61"/>
        <v>0</v>
      </c>
      <c r="FD16" s="199" t="b">
        <f t="shared" si="61"/>
        <v>0</v>
      </c>
      <c r="FE16" s="199" t="b">
        <f t="shared" si="61"/>
        <v>0</v>
      </c>
      <c r="FF16" s="199" t="b">
        <f t="shared" si="61"/>
        <v>0</v>
      </c>
      <c r="FG16" s="199" t="b">
        <f t="shared" si="61"/>
        <v>0</v>
      </c>
      <c r="FH16" s="199" t="b">
        <f t="shared" si="61"/>
        <v>0</v>
      </c>
      <c r="FI16" s="199" t="b">
        <f t="shared" si="61"/>
        <v>0</v>
      </c>
      <c r="FJ16" s="199" t="b">
        <f t="shared" si="61"/>
        <v>0</v>
      </c>
      <c r="FK16" s="485" t="str">
        <f t="shared" si="15"/>
        <v/>
      </c>
      <c r="FM16" s="202" t="b">
        <f t="shared" si="16"/>
        <v>0</v>
      </c>
      <c r="FN16" s="198" t="b">
        <f t="shared" si="36"/>
        <v>0</v>
      </c>
      <c r="FO16" s="198" t="b">
        <f t="shared" si="37"/>
        <v>0</v>
      </c>
      <c r="FP16" s="198" t="b">
        <f t="shared" si="37"/>
        <v>0</v>
      </c>
      <c r="FQ16" s="198" t="b">
        <f t="shared" si="37"/>
        <v>0</v>
      </c>
      <c r="FR16" s="199" t="b">
        <f t="shared" si="37"/>
        <v>0</v>
      </c>
      <c r="FS16" s="199" t="b">
        <f t="shared" si="37"/>
        <v>0</v>
      </c>
      <c r="FT16" s="199" t="b">
        <f t="shared" si="37"/>
        <v>0</v>
      </c>
      <c r="FU16" s="199" t="b">
        <f t="shared" si="37"/>
        <v>0</v>
      </c>
      <c r="FV16" s="199" t="b">
        <f t="shared" si="38"/>
        <v>0</v>
      </c>
      <c r="FW16" s="199" t="b">
        <f t="shared" si="34"/>
        <v>0</v>
      </c>
      <c r="FX16" s="199" t="b">
        <f t="shared" si="18"/>
        <v>0</v>
      </c>
      <c r="FY16" s="199" t="b">
        <f t="shared" si="18"/>
        <v>0</v>
      </c>
      <c r="FZ16" s="199" t="b">
        <f t="shared" si="18"/>
        <v>0</v>
      </c>
      <c r="GA16" s="199" t="b">
        <f t="shared" si="18"/>
        <v>0</v>
      </c>
      <c r="GB16" s="199" t="b">
        <f t="shared" si="18"/>
        <v>0</v>
      </c>
      <c r="GC16" s="199" t="b">
        <f t="shared" si="18"/>
        <v>0</v>
      </c>
      <c r="GD16" s="199" t="b">
        <f t="shared" si="18"/>
        <v>0</v>
      </c>
      <c r="GE16" s="199" t="b">
        <f t="shared" si="18"/>
        <v>0</v>
      </c>
      <c r="GF16" s="199" t="b">
        <f t="shared" si="18"/>
        <v>0</v>
      </c>
      <c r="GG16" s="199" t="b">
        <f t="shared" si="18"/>
        <v>0</v>
      </c>
      <c r="GH16" s="199" t="b">
        <f t="shared" si="18"/>
        <v>0</v>
      </c>
      <c r="GI16" s="199" t="b">
        <f t="shared" si="18"/>
        <v>0</v>
      </c>
      <c r="GJ16" s="199" t="b">
        <f t="shared" si="18"/>
        <v>0</v>
      </c>
      <c r="GK16" s="199" t="b">
        <f t="shared" si="18"/>
        <v>0</v>
      </c>
      <c r="GL16" s="199" t="b">
        <f t="shared" si="18"/>
        <v>0</v>
      </c>
      <c r="GM16" s="199" t="b">
        <f t="shared" si="18"/>
        <v>0</v>
      </c>
      <c r="GN16" s="199" t="b">
        <f t="shared" si="19"/>
        <v>0</v>
      </c>
      <c r="GO16" s="199" t="b">
        <f t="shared" si="19"/>
        <v>0</v>
      </c>
      <c r="GP16" s="199" t="b">
        <f t="shared" si="19"/>
        <v>0</v>
      </c>
      <c r="GQ16" s="199" t="b">
        <f t="shared" si="19"/>
        <v>0</v>
      </c>
      <c r="GR16" s="199" t="b">
        <f t="shared" si="19"/>
        <v>0</v>
      </c>
      <c r="GS16" s="199" t="b">
        <f t="shared" si="19"/>
        <v>0</v>
      </c>
      <c r="GT16" s="199" t="b">
        <f t="shared" si="19"/>
        <v>0</v>
      </c>
      <c r="GU16" s="485" t="str">
        <f t="shared" si="35"/>
        <v/>
      </c>
      <c r="GV16" s="202" t="b">
        <f t="shared" si="20"/>
        <v>0</v>
      </c>
      <c r="GW16" s="198" t="b">
        <f t="shared" si="39"/>
        <v>0</v>
      </c>
      <c r="GX16" s="198" t="b">
        <f t="shared" si="21"/>
        <v>0</v>
      </c>
      <c r="GY16" s="198" t="b">
        <f t="shared" si="22"/>
        <v>0</v>
      </c>
      <c r="GZ16" s="198" t="b">
        <f t="shared" si="22"/>
        <v>0</v>
      </c>
      <c r="HA16" s="199" t="b">
        <f t="shared" si="22"/>
        <v>0</v>
      </c>
      <c r="HB16" s="199" t="b">
        <f t="shared" si="22"/>
        <v>0</v>
      </c>
      <c r="HC16" s="199" t="b">
        <f t="shared" si="23"/>
        <v>0</v>
      </c>
      <c r="HD16" s="199" t="b">
        <f t="shared" si="23"/>
        <v>0</v>
      </c>
      <c r="HE16" s="199" t="b">
        <f t="shared" si="23"/>
        <v>0</v>
      </c>
      <c r="HF16" s="199" t="b">
        <f t="shared" si="23"/>
        <v>0</v>
      </c>
      <c r="HG16" s="199" t="b">
        <f t="shared" si="23"/>
        <v>0</v>
      </c>
      <c r="HH16" s="199" t="b">
        <f t="shared" si="23"/>
        <v>0</v>
      </c>
      <c r="HI16" s="199" t="b">
        <f t="shared" si="23"/>
        <v>0</v>
      </c>
      <c r="HJ16" s="199" t="b">
        <f t="shared" si="23"/>
        <v>0</v>
      </c>
      <c r="HK16" s="199" t="b">
        <f t="shared" si="23"/>
        <v>0</v>
      </c>
      <c r="HL16" s="199" t="b">
        <f t="shared" si="23"/>
        <v>0</v>
      </c>
      <c r="HM16" s="199" t="b">
        <f t="shared" si="23"/>
        <v>0</v>
      </c>
      <c r="HN16" s="199" t="b">
        <f t="shared" si="23"/>
        <v>0</v>
      </c>
      <c r="HO16" s="199" t="b">
        <f t="shared" si="23"/>
        <v>0</v>
      </c>
      <c r="HP16" s="199" t="b">
        <f t="shared" si="23"/>
        <v>0</v>
      </c>
      <c r="HQ16" s="199" t="b">
        <f t="shared" si="55"/>
        <v>0</v>
      </c>
      <c r="HR16" s="199" t="b">
        <f t="shared" si="55"/>
        <v>0</v>
      </c>
      <c r="HS16" s="199" t="b">
        <f t="shared" si="24"/>
        <v>0</v>
      </c>
      <c r="HT16" s="199" t="b">
        <f t="shared" si="24"/>
        <v>0</v>
      </c>
      <c r="HU16" s="199" t="b">
        <f t="shared" si="24"/>
        <v>0</v>
      </c>
      <c r="HV16" s="199" t="b">
        <f t="shared" si="24"/>
        <v>0</v>
      </c>
      <c r="HW16" s="199" t="b">
        <f t="shared" si="24"/>
        <v>0</v>
      </c>
      <c r="HX16" s="199" t="b">
        <f t="shared" si="24"/>
        <v>0</v>
      </c>
      <c r="HY16" s="199" t="b">
        <f t="shared" si="24"/>
        <v>0</v>
      </c>
      <c r="HZ16" s="199" t="b">
        <f t="shared" si="24"/>
        <v>0</v>
      </c>
      <c r="IA16" s="199" t="b">
        <f t="shared" si="24"/>
        <v>0</v>
      </c>
      <c r="IB16" s="199" t="b">
        <f t="shared" si="24"/>
        <v>0</v>
      </c>
      <c r="IC16" s="199" t="b">
        <f t="shared" si="24"/>
        <v>0</v>
      </c>
      <c r="ID16" s="485" t="str">
        <f t="shared" si="25"/>
        <v/>
      </c>
      <c r="IE16" s="202" t="b">
        <f t="shared" si="26"/>
        <v>0</v>
      </c>
      <c r="IF16" s="198" t="b">
        <f t="shared" si="40"/>
        <v>0</v>
      </c>
      <c r="IG16" s="198" t="b">
        <f t="shared" si="41"/>
        <v>0</v>
      </c>
      <c r="IH16" s="198" t="b">
        <f t="shared" si="27"/>
        <v>0</v>
      </c>
      <c r="II16" s="198" t="b">
        <f t="shared" si="27"/>
        <v>0</v>
      </c>
      <c r="IJ16" s="199" t="b">
        <f t="shared" si="27"/>
        <v>0</v>
      </c>
      <c r="IK16" s="199" t="b">
        <f t="shared" si="27"/>
        <v>0</v>
      </c>
      <c r="IL16" s="199" t="b">
        <f t="shared" si="28"/>
        <v>0</v>
      </c>
      <c r="IM16" s="199" t="b">
        <f t="shared" si="28"/>
        <v>0</v>
      </c>
      <c r="IN16" s="199" t="b">
        <f t="shared" si="28"/>
        <v>0</v>
      </c>
      <c r="IO16" s="199" t="b">
        <f t="shared" si="28"/>
        <v>0</v>
      </c>
      <c r="IP16" s="199" t="b">
        <f t="shared" si="28"/>
        <v>0</v>
      </c>
      <c r="IQ16" s="199" t="b">
        <f t="shared" si="28"/>
        <v>0</v>
      </c>
      <c r="IR16" s="199" t="b">
        <f t="shared" si="29"/>
        <v>0</v>
      </c>
      <c r="IS16" s="199" t="b">
        <f t="shared" si="29"/>
        <v>0</v>
      </c>
      <c r="IT16" s="199" t="b">
        <f t="shared" si="29"/>
        <v>0</v>
      </c>
      <c r="IU16" s="199" t="b">
        <f t="shared" si="29"/>
        <v>0</v>
      </c>
      <c r="IV16" s="199" t="b">
        <f t="shared" si="29"/>
        <v>0</v>
      </c>
      <c r="IW16" s="199" t="b">
        <f t="shared" si="29"/>
        <v>0</v>
      </c>
      <c r="IX16" s="199" t="b">
        <f t="shared" si="29"/>
        <v>0</v>
      </c>
      <c r="IY16" s="199" t="b">
        <f t="shared" si="29"/>
        <v>0</v>
      </c>
      <c r="IZ16" s="199" t="b">
        <f t="shared" si="29"/>
        <v>0</v>
      </c>
      <c r="JA16" s="199" t="b">
        <f t="shared" si="29"/>
        <v>0</v>
      </c>
      <c r="JB16" s="199" t="b">
        <f t="shared" si="30"/>
        <v>0</v>
      </c>
      <c r="JC16" s="199" t="b">
        <f t="shared" si="30"/>
        <v>0</v>
      </c>
      <c r="JD16" s="199" t="b">
        <f t="shared" si="30"/>
        <v>0</v>
      </c>
      <c r="JE16" s="199" t="b">
        <f t="shared" si="30"/>
        <v>0</v>
      </c>
      <c r="JF16" s="199" t="b">
        <f t="shared" si="30"/>
        <v>0</v>
      </c>
      <c r="JG16" s="199" t="b">
        <f t="shared" si="30"/>
        <v>0</v>
      </c>
      <c r="JH16" s="199" t="b">
        <f t="shared" si="30"/>
        <v>0</v>
      </c>
      <c r="JI16" s="199" t="b">
        <f t="shared" si="30"/>
        <v>0</v>
      </c>
      <c r="JJ16" s="199" t="b">
        <f t="shared" si="30"/>
        <v>0</v>
      </c>
      <c r="JK16" s="199" t="b">
        <f t="shared" si="30"/>
        <v>0</v>
      </c>
      <c r="JL16" s="199" t="b">
        <f t="shared" si="30"/>
        <v>0</v>
      </c>
      <c r="JM16" s="485" t="str">
        <f t="shared" si="31"/>
        <v/>
      </c>
      <c r="JO16" s="1252"/>
      <c r="JP16" s="212" t="str">
        <f t="shared" si="42"/>
        <v/>
      </c>
      <c r="JQ16" s="212" t="str">
        <f t="shared" si="43"/>
        <v/>
      </c>
      <c r="JR16" s="212" t="str">
        <f t="shared" si="44"/>
        <v/>
      </c>
      <c r="JS16" s="212" t="str">
        <f t="shared" si="45"/>
        <v/>
      </c>
      <c r="JT16" s="212" t="str">
        <f t="shared" si="46"/>
        <v/>
      </c>
      <c r="JU16" s="212" t="str">
        <f t="shared" si="47"/>
        <v/>
      </c>
      <c r="JV16" s="212" t="str">
        <f t="shared" si="48"/>
        <v/>
      </c>
      <c r="JW16" s="212" t="str">
        <f t="shared" si="49"/>
        <v/>
      </c>
      <c r="JX16" s="212" t="str">
        <f t="shared" si="50"/>
        <v/>
      </c>
      <c r="JY16" s="212" t="str">
        <f t="shared" si="51"/>
        <v/>
      </c>
      <c r="JZ16" s="212" t="str">
        <f t="shared" si="52"/>
        <v/>
      </c>
      <c r="KA16" s="212" t="str">
        <f t="shared" si="53"/>
        <v/>
      </c>
    </row>
    <row r="17" spans="2:287" ht="15.75" customHeight="1">
      <c r="B17" s="74">
        <v>13</v>
      </c>
      <c r="C17" s="313"/>
      <c r="D17" s="314"/>
      <c r="E17" s="315"/>
      <c r="G17" s="102">
        <v>13</v>
      </c>
      <c r="H17" s="313"/>
      <c r="I17" s="314"/>
      <c r="J17" s="315"/>
      <c r="L17" s="87">
        <v>9</v>
      </c>
      <c r="M17" s="323" t="s">
        <v>643</v>
      </c>
      <c r="N17" s="324" t="s">
        <v>1212</v>
      </c>
      <c r="O17" s="324" t="s">
        <v>1212</v>
      </c>
      <c r="P17" s="324" t="s">
        <v>1212</v>
      </c>
      <c r="Q17" s="324" t="s">
        <v>1212</v>
      </c>
      <c r="R17" s="324" t="s">
        <v>1212</v>
      </c>
      <c r="S17" s="324" t="s">
        <v>1216</v>
      </c>
      <c r="T17" s="324" t="s">
        <v>1212</v>
      </c>
      <c r="U17" s="324" t="s">
        <v>1212</v>
      </c>
      <c r="V17" s="326" t="s">
        <v>1212</v>
      </c>
      <c r="W17" s="326" t="s">
        <v>1212</v>
      </c>
      <c r="X17" s="325" t="s">
        <v>643</v>
      </c>
      <c r="Y17" s="910" t="str">
        <f>外線情報!C13</f>
        <v>未使用</v>
      </c>
      <c r="AD17" s="628">
        <v>13</v>
      </c>
      <c r="AE17" s="628" t="str">
        <f>留守番電話!I17&amp;""</f>
        <v>5</v>
      </c>
      <c r="BK17" s="202" t="b">
        <f t="shared" si="0"/>
        <v>0</v>
      </c>
      <c r="BL17" s="198" t="b">
        <f t="shared" si="32"/>
        <v>0</v>
      </c>
      <c r="BM17" s="198" t="b">
        <f t="shared" si="1"/>
        <v>0</v>
      </c>
      <c r="BN17" s="198" t="b">
        <f t="shared" si="2"/>
        <v>0</v>
      </c>
      <c r="BO17" s="198" t="b">
        <f t="shared" si="2"/>
        <v>0</v>
      </c>
      <c r="BP17" s="199" t="b">
        <f t="shared" si="54"/>
        <v>0</v>
      </c>
      <c r="BQ17" s="199" t="b">
        <f t="shared" si="54"/>
        <v>0</v>
      </c>
      <c r="BR17" s="199" t="b">
        <f t="shared" si="54"/>
        <v>0</v>
      </c>
      <c r="BS17" s="199" t="b">
        <f t="shared" si="54"/>
        <v>0</v>
      </c>
      <c r="BT17" s="199" t="b">
        <f t="shared" si="54"/>
        <v>0</v>
      </c>
      <c r="BU17" s="199" t="b">
        <f t="shared" si="54"/>
        <v>0</v>
      </c>
      <c r="BV17" s="199" t="b">
        <f t="shared" si="54"/>
        <v>0</v>
      </c>
      <c r="BW17" s="199" t="b">
        <f t="shared" si="54"/>
        <v>0</v>
      </c>
      <c r="BX17" s="199" t="b">
        <f t="shared" si="54"/>
        <v>0</v>
      </c>
      <c r="BY17" s="199" t="b">
        <f t="shared" si="54"/>
        <v>0</v>
      </c>
      <c r="BZ17" s="199" t="b">
        <f t="shared" si="54"/>
        <v>0</v>
      </c>
      <c r="CA17" s="199" t="b">
        <f t="shared" si="54"/>
        <v>0</v>
      </c>
      <c r="CB17" s="199" t="b">
        <f t="shared" si="54"/>
        <v>0</v>
      </c>
      <c r="CC17" s="199" t="b">
        <f t="shared" si="54"/>
        <v>0</v>
      </c>
      <c r="CD17" s="199" t="b">
        <f t="shared" si="54"/>
        <v>0</v>
      </c>
      <c r="CE17" s="199" t="b">
        <f t="shared" si="54"/>
        <v>0</v>
      </c>
      <c r="CF17" s="199" t="b">
        <f t="shared" si="54"/>
        <v>0</v>
      </c>
      <c r="CG17" s="199" t="b">
        <f t="shared" si="54"/>
        <v>0</v>
      </c>
      <c r="CH17" s="199" t="b">
        <f t="shared" si="54"/>
        <v>0</v>
      </c>
      <c r="CI17" s="199" t="b">
        <f t="shared" si="54"/>
        <v>0</v>
      </c>
      <c r="CJ17" s="199" t="b">
        <f t="shared" si="54"/>
        <v>0</v>
      </c>
      <c r="CK17" s="199" t="b">
        <f t="shared" si="54"/>
        <v>0</v>
      </c>
      <c r="CL17" s="199" t="b">
        <f t="shared" si="54"/>
        <v>0</v>
      </c>
      <c r="CM17" s="199" t="b">
        <f t="shared" si="54"/>
        <v>0</v>
      </c>
      <c r="CN17" s="199" t="b">
        <f t="shared" si="54"/>
        <v>0</v>
      </c>
      <c r="CO17" s="199" t="b">
        <f t="shared" si="54"/>
        <v>0</v>
      </c>
      <c r="CP17" s="199" t="b">
        <f t="shared" si="54"/>
        <v>0</v>
      </c>
      <c r="CQ17" s="199" t="b">
        <f t="shared" si="54"/>
        <v>0</v>
      </c>
      <c r="CR17" s="199" t="b">
        <f t="shared" si="2"/>
        <v>0</v>
      </c>
      <c r="CS17" s="485" t="str">
        <f t="shared" si="3"/>
        <v/>
      </c>
      <c r="CT17" s="202" t="b">
        <f t="shared" si="4"/>
        <v>0</v>
      </c>
      <c r="CU17" s="198" t="b">
        <f t="shared" si="5"/>
        <v>0</v>
      </c>
      <c r="CV17" s="198" t="b">
        <f t="shared" si="56"/>
        <v>0</v>
      </c>
      <c r="CW17" s="198" t="b">
        <f t="shared" si="56"/>
        <v>0</v>
      </c>
      <c r="CX17" s="198" t="b">
        <f t="shared" si="56"/>
        <v>0</v>
      </c>
      <c r="CY17" s="199" t="b">
        <f t="shared" si="56"/>
        <v>0</v>
      </c>
      <c r="CZ17" s="199" t="b">
        <f t="shared" si="56"/>
        <v>0</v>
      </c>
      <c r="DA17" s="199" t="b">
        <f t="shared" si="56"/>
        <v>0</v>
      </c>
      <c r="DB17" s="199" t="b">
        <f t="shared" si="56"/>
        <v>0</v>
      </c>
      <c r="DC17" s="199" t="b">
        <f t="shared" si="56"/>
        <v>0</v>
      </c>
      <c r="DD17" s="199" t="b">
        <f t="shared" si="56"/>
        <v>0</v>
      </c>
      <c r="DE17" s="199" t="b">
        <f t="shared" si="56"/>
        <v>0</v>
      </c>
      <c r="DF17" s="199" t="b">
        <f t="shared" si="57"/>
        <v>0</v>
      </c>
      <c r="DG17" s="199" t="b">
        <f t="shared" si="57"/>
        <v>0</v>
      </c>
      <c r="DH17" s="199" t="b">
        <f t="shared" si="57"/>
        <v>0</v>
      </c>
      <c r="DI17" s="199" t="b">
        <f t="shared" si="57"/>
        <v>0</v>
      </c>
      <c r="DJ17" s="199" t="b">
        <f t="shared" si="57"/>
        <v>0</v>
      </c>
      <c r="DK17" s="199" t="b">
        <f t="shared" si="57"/>
        <v>0</v>
      </c>
      <c r="DL17" s="199" t="b">
        <f t="shared" si="57"/>
        <v>0</v>
      </c>
      <c r="DM17" s="199" t="b">
        <f t="shared" si="57"/>
        <v>0</v>
      </c>
      <c r="DN17" s="199" t="b">
        <f t="shared" si="57"/>
        <v>0</v>
      </c>
      <c r="DO17" s="199" t="b">
        <f t="shared" si="57"/>
        <v>0</v>
      </c>
      <c r="DP17" s="199" t="b">
        <f t="shared" si="58"/>
        <v>0</v>
      </c>
      <c r="DQ17" s="199" t="b">
        <f t="shared" si="58"/>
        <v>0</v>
      </c>
      <c r="DR17" s="199" t="b">
        <f t="shared" si="58"/>
        <v>0</v>
      </c>
      <c r="DS17" s="199" t="b">
        <f t="shared" si="58"/>
        <v>0</v>
      </c>
      <c r="DT17" s="199" t="b">
        <f t="shared" si="58"/>
        <v>0</v>
      </c>
      <c r="DU17" s="199" t="b">
        <f t="shared" si="58"/>
        <v>0</v>
      </c>
      <c r="DV17" s="199" t="b">
        <f t="shared" si="58"/>
        <v>0</v>
      </c>
      <c r="DW17" s="199" t="b">
        <f t="shared" si="58"/>
        <v>0</v>
      </c>
      <c r="DX17" s="199" t="b">
        <f t="shared" si="58"/>
        <v>0</v>
      </c>
      <c r="DY17" s="199" t="b">
        <f t="shared" si="58"/>
        <v>0</v>
      </c>
      <c r="DZ17" s="199" t="b">
        <f t="shared" si="58"/>
        <v>0</v>
      </c>
      <c r="EA17" s="199" t="b">
        <f t="shared" si="58"/>
        <v>0</v>
      </c>
      <c r="EB17" s="485" t="str">
        <f t="shared" si="9"/>
        <v/>
      </c>
      <c r="EC17" s="202" t="b">
        <f t="shared" si="10"/>
        <v>0</v>
      </c>
      <c r="ED17" s="198" t="b">
        <f t="shared" si="11"/>
        <v>0</v>
      </c>
      <c r="EE17" s="198" t="b">
        <f t="shared" si="59"/>
        <v>0</v>
      </c>
      <c r="EF17" s="198" t="b">
        <f t="shared" si="59"/>
        <v>0</v>
      </c>
      <c r="EG17" s="198" t="b">
        <f t="shared" si="59"/>
        <v>0</v>
      </c>
      <c r="EH17" s="199" t="b">
        <f t="shared" si="59"/>
        <v>0</v>
      </c>
      <c r="EI17" s="199" t="b">
        <f t="shared" si="59"/>
        <v>0</v>
      </c>
      <c r="EJ17" s="199" t="b">
        <f t="shared" si="59"/>
        <v>0</v>
      </c>
      <c r="EK17" s="199" t="b">
        <f t="shared" si="59"/>
        <v>0</v>
      </c>
      <c r="EL17" s="199" t="b">
        <f t="shared" si="59"/>
        <v>0</v>
      </c>
      <c r="EM17" s="199" t="b">
        <f t="shared" si="59"/>
        <v>0</v>
      </c>
      <c r="EN17" s="199" t="b">
        <f t="shared" si="59"/>
        <v>0</v>
      </c>
      <c r="EO17" s="199" t="b">
        <f t="shared" si="60"/>
        <v>0</v>
      </c>
      <c r="EP17" s="199" t="b">
        <f t="shared" si="60"/>
        <v>0</v>
      </c>
      <c r="EQ17" s="199" t="b">
        <f t="shared" si="60"/>
        <v>0</v>
      </c>
      <c r="ER17" s="199" t="b">
        <f t="shared" si="60"/>
        <v>0</v>
      </c>
      <c r="ES17" s="199" t="b">
        <f t="shared" si="60"/>
        <v>0</v>
      </c>
      <c r="ET17" s="199" t="b">
        <f t="shared" si="60"/>
        <v>0</v>
      </c>
      <c r="EU17" s="199" t="b">
        <f t="shared" si="60"/>
        <v>0</v>
      </c>
      <c r="EV17" s="199" t="b">
        <f t="shared" si="60"/>
        <v>0</v>
      </c>
      <c r="EW17" s="199" t="b">
        <f t="shared" si="60"/>
        <v>0</v>
      </c>
      <c r="EX17" s="199" t="b">
        <f t="shared" si="60"/>
        <v>0</v>
      </c>
      <c r="EY17" s="199" t="b">
        <f t="shared" si="61"/>
        <v>0</v>
      </c>
      <c r="EZ17" s="199" t="b">
        <f t="shared" si="61"/>
        <v>0</v>
      </c>
      <c r="FA17" s="199" t="b">
        <f t="shared" si="61"/>
        <v>0</v>
      </c>
      <c r="FB17" s="199" t="b">
        <f t="shared" si="61"/>
        <v>0</v>
      </c>
      <c r="FC17" s="199" t="b">
        <f t="shared" si="61"/>
        <v>0</v>
      </c>
      <c r="FD17" s="199" t="b">
        <f t="shared" si="61"/>
        <v>0</v>
      </c>
      <c r="FE17" s="199" t="b">
        <f t="shared" si="61"/>
        <v>0</v>
      </c>
      <c r="FF17" s="199" t="b">
        <f t="shared" si="61"/>
        <v>0</v>
      </c>
      <c r="FG17" s="199" t="b">
        <f t="shared" si="61"/>
        <v>0</v>
      </c>
      <c r="FH17" s="199" t="b">
        <f t="shared" si="61"/>
        <v>0</v>
      </c>
      <c r="FI17" s="199" t="b">
        <f t="shared" si="61"/>
        <v>0</v>
      </c>
      <c r="FJ17" s="199" t="b">
        <f t="shared" si="61"/>
        <v>0</v>
      </c>
      <c r="FK17" s="485" t="str">
        <f t="shared" si="15"/>
        <v/>
      </c>
      <c r="FM17" s="202" t="b">
        <f t="shared" si="16"/>
        <v>0</v>
      </c>
      <c r="FN17" s="198" t="b">
        <f t="shared" si="36"/>
        <v>0</v>
      </c>
      <c r="FO17" s="198" t="b">
        <f t="shared" si="37"/>
        <v>0</v>
      </c>
      <c r="FP17" s="198" t="b">
        <f t="shared" si="37"/>
        <v>0</v>
      </c>
      <c r="FQ17" s="198" t="b">
        <f t="shared" si="37"/>
        <v>0</v>
      </c>
      <c r="FR17" s="199" t="b">
        <f t="shared" si="37"/>
        <v>0</v>
      </c>
      <c r="FS17" s="199" t="b">
        <f t="shared" si="37"/>
        <v>0</v>
      </c>
      <c r="FT17" s="199" t="b">
        <f t="shared" si="37"/>
        <v>0</v>
      </c>
      <c r="FU17" s="199" t="b">
        <f t="shared" si="37"/>
        <v>0</v>
      </c>
      <c r="FV17" s="199" t="b">
        <f t="shared" si="38"/>
        <v>0</v>
      </c>
      <c r="FW17" s="199" t="b">
        <f t="shared" si="34"/>
        <v>0</v>
      </c>
      <c r="FX17" s="199" t="b">
        <f t="shared" si="18"/>
        <v>0</v>
      </c>
      <c r="FY17" s="199" t="b">
        <f t="shared" si="18"/>
        <v>0</v>
      </c>
      <c r="FZ17" s="199" t="b">
        <f t="shared" si="18"/>
        <v>0</v>
      </c>
      <c r="GA17" s="199" t="b">
        <f t="shared" si="18"/>
        <v>0</v>
      </c>
      <c r="GB17" s="199" t="b">
        <f t="shared" si="18"/>
        <v>0</v>
      </c>
      <c r="GC17" s="199" t="b">
        <f t="shared" si="18"/>
        <v>0</v>
      </c>
      <c r="GD17" s="199" t="b">
        <f t="shared" si="18"/>
        <v>0</v>
      </c>
      <c r="GE17" s="199" t="b">
        <f t="shared" si="18"/>
        <v>0</v>
      </c>
      <c r="GF17" s="199" t="b">
        <f t="shared" si="18"/>
        <v>0</v>
      </c>
      <c r="GG17" s="199" t="b">
        <f t="shared" si="18"/>
        <v>0</v>
      </c>
      <c r="GH17" s="199" t="b">
        <f t="shared" si="18"/>
        <v>0</v>
      </c>
      <c r="GI17" s="199" t="b">
        <f t="shared" si="18"/>
        <v>0</v>
      </c>
      <c r="GJ17" s="199" t="b">
        <f t="shared" si="18"/>
        <v>0</v>
      </c>
      <c r="GK17" s="199" t="b">
        <f t="shared" si="18"/>
        <v>0</v>
      </c>
      <c r="GL17" s="199" t="b">
        <f t="shared" si="18"/>
        <v>0</v>
      </c>
      <c r="GM17" s="199" t="b">
        <f t="shared" si="18"/>
        <v>0</v>
      </c>
      <c r="GN17" s="199" t="b">
        <f t="shared" si="19"/>
        <v>0</v>
      </c>
      <c r="GO17" s="199" t="b">
        <f t="shared" si="19"/>
        <v>0</v>
      </c>
      <c r="GP17" s="199" t="b">
        <f t="shared" si="19"/>
        <v>0</v>
      </c>
      <c r="GQ17" s="199" t="b">
        <f t="shared" si="19"/>
        <v>0</v>
      </c>
      <c r="GR17" s="199" t="b">
        <f t="shared" si="19"/>
        <v>0</v>
      </c>
      <c r="GS17" s="199" t="b">
        <f t="shared" si="19"/>
        <v>0</v>
      </c>
      <c r="GT17" s="199" t="b">
        <f t="shared" si="19"/>
        <v>0</v>
      </c>
      <c r="GU17" s="485" t="str">
        <f t="shared" si="35"/>
        <v/>
      </c>
      <c r="GV17" s="202" t="b">
        <f t="shared" si="20"/>
        <v>0</v>
      </c>
      <c r="GW17" s="198" t="b">
        <f t="shared" si="39"/>
        <v>0</v>
      </c>
      <c r="GX17" s="198" t="b">
        <f t="shared" si="21"/>
        <v>0</v>
      </c>
      <c r="GY17" s="198" t="b">
        <f t="shared" si="22"/>
        <v>0</v>
      </c>
      <c r="GZ17" s="198" t="b">
        <f t="shared" si="22"/>
        <v>0</v>
      </c>
      <c r="HA17" s="199" t="b">
        <f t="shared" si="22"/>
        <v>0</v>
      </c>
      <c r="HB17" s="199" t="b">
        <f t="shared" si="22"/>
        <v>0</v>
      </c>
      <c r="HC17" s="199" t="b">
        <f t="shared" si="23"/>
        <v>0</v>
      </c>
      <c r="HD17" s="199" t="b">
        <f t="shared" si="23"/>
        <v>0</v>
      </c>
      <c r="HE17" s="199" t="b">
        <f t="shared" si="23"/>
        <v>0</v>
      </c>
      <c r="HF17" s="199" t="b">
        <f t="shared" si="23"/>
        <v>0</v>
      </c>
      <c r="HG17" s="199" t="b">
        <f t="shared" si="23"/>
        <v>0</v>
      </c>
      <c r="HH17" s="199" t="b">
        <f t="shared" si="23"/>
        <v>0</v>
      </c>
      <c r="HI17" s="199" t="b">
        <f t="shared" si="23"/>
        <v>0</v>
      </c>
      <c r="HJ17" s="199" t="b">
        <f t="shared" si="23"/>
        <v>0</v>
      </c>
      <c r="HK17" s="199" t="b">
        <f t="shared" si="23"/>
        <v>0</v>
      </c>
      <c r="HL17" s="199" t="b">
        <f t="shared" si="23"/>
        <v>0</v>
      </c>
      <c r="HM17" s="199" t="b">
        <f t="shared" si="23"/>
        <v>0</v>
      </c>
      <c r="HN17" s="199" t="b">
        <f t="shared" si="23"/>
        <v>0</v>
      </c>
      <c r="HO17" s="199" t="b">
        <f t="shared" si="23"/>
        <v>0</v>
      </c>
      <c r="HP17" s="199" t="b">
        <f t="shared" si="23"/>
        <v>0</v>
      </c>
      <c r="HQ17" s="199" t="b">
        <f t="shared" si="55"/>
        <v>0</v>
      </c>
      <c r="HR17" s="199" t="b">
        <f t="shared" si="55"/>
        <v>0</v>
      </c>
      <c r="HS17" s="199" t="b">
        <f t="shared" si="24"/>
        <v>0</v>
      </c>
      <c r="HT17" s="199" t="b">
        <f t="shared" si="24"/>
        <v>0</v>
      </c>
      <c r="HU17" s="199" t="b">
        <f t="shared" si="24"/>
        <v>0</v>
      </c>
      <c r="HV17" s="199" t="b">
        <f t="shared" si="24"/>
        <v>0</v>
      </c>
      <c r="HW17" s="199" t="b">
        <f t="shared" si="24"/>
        <v>0</v>
      </c>
      <c r="HX17" s="199" t="b">
        <f t="shared" si="24"/>
        <v>0</v>
      </c>
      <c r="HY17" s="199" t="b">
        <f t="shared" si="24"/>
        <v>0</v>
      </c>
      <c r="HZ17" s="199" t="b">
        <f t="shared" si="24"/>
        <v>0</v>
      </c>
      <c r="IA17" s="199" t="b">
        <f t="shared" si="24"/>
        <v>0</v>
      </c>
      <c r="IB17" s="199" t="b">
        <f t="shared" si="24"/>
        <v>0</v>
      </c>
      <c r="IC17" s="199" t="b">
        <f t="shared" si="24"/>
        <v>0</v>
      </c>
      <c r="ID17" s="485" t="str">
        <f t="shared" si="25"/>
        <v/>
      </c>
      <c r="IE17" s="202" t="b">
        <f t="shared" si="26"/>
        <v>0</v>
      </c>
      <c r="IF17" s="198" t="b">
        <f t="shared" si="40"/>
        <v>0</v>
      </c>
      <c r="IG17" s="198" t="b">
        <f t="shared" si="41"/>
        <v>0</v>
      </c>
      <c r="IH17" s="198" t="b">
        <f t="shared" si="27"/>
        <v>0</v>
      </c>
      <c r="II17" s="198" t="b">
        <f t="shared" si="27"/>
        <v>0</v>
      </c>
      <c r="IJ17" s="199" t="b">
        <f t="shared" si="27"/>
        <v>0</v>
      </c>
      <c r="IK17" s="199" t="b">
        <f t="shared" si="27"/>
        <v>0</v>
      </c>
      <c r="IL17" s="199" t="b">
        <f t="shared" si="28"/>
        <v>0</v>
      </c>
      <c r="IM17" s="199" t="b">
        <f t="shared" si="28"/>
        <v>0</v>
      </c>
      <c r="IN17" s="199" t="b">
        <f t="shared" si="28"/>
        <v>0</v>
      </c>
      <c r="IO17" s="199" t="b">
        <f t="shared" si="28"/>
        <v>0</v>
      </c>
      <c r="IP17" s="199" t="b">
        <f t="shared" si="28"/>
        <v>0</v>
      </c>
      <c r="IQ17" s="199" t="b">
        <f t="shared" si="28"/>
        <v>0</v>
      </c>
      <c r="IR17" s="199" t="b">
        <f t="shared" si="29"/>
        <v>0</v>
      </c>
      <c r="IS17" s="199" t="b">
        <f t="shared" si="29"/>
        <v>0</v>
      </c>
      <c r="IT17" s="199" t="b">
        <f t="shared" si="29"/>
        <v>0</v>
      </c>
      <c r="IU17" s="199" t="b">
        <f t="shared" si="29"/>
        <v>0</v>
      </c>
      <c r="IV17" s="199" t="b">
        <f t="shared" si="29"/>
        <v>0</v>
      </c>
      <c r="IW17" s="199" t="b">
        <f t="shared" si="29"/>
        <v>0</v>
      </c>
      <c r="IX17" s="199" t="b">
        <f t="shared" si="29"/>
        <v>0</v>
      </c>
      <c r="IY17" s="199" t="b">
        <f t="shared" si="29"/>
        <v>0</v>
      </c>
      <c r="IZ17" s="199" t="b">
        <f t="shared" si="29"/>
        <v>0</v>
      </c>
      <c r="JA17" s="199" t="b">
        <f t="shared" si="29"/>
        <v>0</v>
      </c>
      <c r="JB17" s="199" t="b">
        <f t="shared" si="30"/>
        <v>0</v>
      </c>
      <c r="JC17" s="199" t="b">
        <f t="shared" si="30"/>
        <v>0</v>
      </c>
      <c r="JD17" s="199" t="b">
        <f t="shared" si="30"/>
        <v>0</v>
      </c>
      <c r="JE17" s="199" t="b">
        <f t="shared" si="30"/>
        <v>0</v>
      </c>
      <c r="JF17" s="199" t="b">
        <f t="shared" si="30"/>
        <v>0</v>
      </c>
      <c r="JG17" s="199" t="b">
        <f t="shared" si="30"/>
        <v>0</v>
      </c>
      <c r="JH17" s="199" t="b">
        <f t="shared" si="30"/>
        <v>0</v>
      </c>
      <c r="JI17" s="199" t="b">
        <f t="shared" si="30"/>
        <v>0</v>
      </c>
      <c r="JJ17" s="199" t="b">
        <f t="shared" si="30"/>
        <v>0</v>
      </c>
      <c r="JK17" s="199" t="b">
        <f t="shared" si="30"/>
        <v>0</v>
      </c>
      <c r="JL17" s="199" t="b">
        <f t="shared" si="30"/>
        <v>0</v>
      </c>
      <c r="JM17" s="485" t="str">
        <f t="shared" si="31"/>
        <v/>
      </c>
      <c r="JO17" s="1252"/>
      <c r="JP17" s="212" t="str">
        <f t="shared" si="42"/>
        <v/>
      </c>
      <c r="JQ17" s="212" t="str">
        <f t="shared" si="43"/>
        <v/>
      </c>
      <c r="JR17" s="212" t="str">
        <f t="shared" si="44"/>
        <v/>
      </c>
      <c r="JS17" s="212" t="str">
        <f t="shared" si="45"/>
        <v/>
      </c>
      <c r="JT17" s="212" t="str">
        <f t="shared" si="46"/>
        <v/>
      </c>
      <c r="JU17" s="212" t="str">
        <f t="shared" si="47"/>
        <v/>
      </c>
      <c r="JV17" s="212" t="str">
        <f t="shared" si="48"/>
        <v/>
      </c>
      <c r="JW17" s="212" t="str">
        <f t="shared" si="49"/>
        <v/>
      </c>
      <c r="JX17" s="212" t="str">
        <f t="shared" si="50"/>
        <v/>
      </c>
      <c r="JY17" s="212" t="str">
        <f t="shared" si="51"/>
        <v/>
      </c>
      <c r="JZ17" s="212" t="str">
        <f t="shared" si="52"/>
        <v/>
      </c>
      <c r="KA17" s="212" t="str">
        <f t="shared" si="53"/>
        <v/>
      </c>
    </row>
    <row r="18" spans="2:287" ht="15.75" customHeight="1">
      <c r="B18" s="74">
        <v>14</v>
      </c>
      <c r="C18" s="313"/>
      <c r="D18" s="314"/>
      <c r="E18" s="315"/>
      <c r="G18" s="102">
        <v>14</v>
      </c>
      <c r="H18" s="313"/>
      <c r="I18" s="314"/>
      <c r="J18" s="315"/>
      <c r="L18" s="87">
        <v>10</v>
      </c>
      <c r="M18" s="323" t="s">
        <v>643</v>
      </c>
      <c r="N18" s="324" t="s">
        <v>1212</v>
      </c>
      <c r="O18" s="324" t="s">
        <v>1212</v>
      </c>
      <c r="P18" s="324" t="s">
        <v>1212</v>
      </c>
      <c r="Q18" s="324" t="s">
        <v>1212</v>
      </c>
      <c r="R18" s="324" t="s">
        <v>1212</v>
      </c>
      <c r="S18" s="324" t="s">
        <v>1212</v>
      </c>
      <c r="T18" s="324" t="s">
        <v>1212</v>
      </c>
      <c r="U18" s="324" t="s">
        <v>1212</v>
      </c>
      <c r="V18" s="326" t="s">
        <v>1212</v>
      </c>
      <c r="W18" s="326" t="s">
        <v>1212</v>
      </c>
      <c r="X18" s="325" t="s">
        <v>643</v>
      </c>
      <c r="Y18" s="910" t="str">
        <f>外線情報!C14</f>
        <v>未使用</v>
      </c>
      <c r="AD18" s="628">
        <v>14</v>
      </c>
      <c r="AE18" s="628" t="str">
        <f>留守番電話!I18&amp;""</f>
        <v>5</v>
      </c>
      <c r="BK18" s="202" t="b">
        <f t="shared" si="0"/>
        <v>0</v>
      </c>
      <c r="BL18" s="198" t="b">
        <f t="shared" si="32"/>
        <v>0</v>
      </c>
      <c r="BM18" s="198" t="b">
        <f t="shared" si="1"/>
        <v>0</v>
      </c>
      <c r="BN18" s="198" t="b">
        <f t="shared" si="2"/>
        <v>0</v>
      </c>
      <c r="BO18" s="198" t="b">
        <f t="shared" si="2"/>
        <v>0</v>
      </c>
      <c r="BP18" s="199" t="b">
        <f t="shared" si="54"/>
        <v>0</v>
      </c>
      <c r="BQ18" s="199" t="b">
        <f t="shared" si="54"/>
        <v>0</v>
      </c>
      <c r="BR18" s="199" t="b">
        <f t="shared" si="54"/>
        <v>0</v>
      </c>
      <c r="BS18" s="199" t="b">
        <f t="shared" si="54"/>
        <v>0</v>
      </c>
      <c r="BT18" s="199" t="b">
        <f t="shared" si="54"/>
        <v>0</v>
      </c>
      <c r="BU18" s="199" t="b">
        <f t="shared" si="54"/>
        <v>0</v>
      </c>
      <c r="BV18" s="199" t="b">
        <f t="shared" si="54"/>
        <v>0</v>
      </c>
      <c r="BW18" s="199" t="b">
        <f t="shared" si="54"/>
        <v>0</v>
      </c>
      <c r="BX18" s="199" t="b">
        <f t="shared" si="54"/>
        <v>0</v>
      </c>
      <c r="BY18" s="199" t="b">
        <f t="shared" si="54"/>
        <v>0</v>
      </c>
      <c r="BZ18" s="199" t="b">
        <f t="shared" si="54"/>
        <v>0</v>
      </c>
      <c r="CA18" s="199" t="b">
        <f t="shared" si="54"/>
        <v>0</v>
      </c>
      <c r="CB18" s="199" t="b">
        <f t="shared" si="54"/>
        <v>0</v>
      </c>
      <c r="CC18" s="199" t="b">
        <f t="shared" si="54"/>
        <v>0</v>
      </c>
      <c r="CD18" s="199" t="b">
        <f t="shared" si="54"/>
        <v>0</v>
      </c>
      <c r="CE18" s="199" t="b">
        <f t="shared" si="54"/>
        <v>0</v>
      </c>
      <c r="CF18" s="199" t="b">
        <f t="shared" si="54"/>
        <v>0</v>
      </c>
      <c r="CG18" s="199" t="b">
        <f t="shared" si="54"/>
        <v>0</v>
      </c>
      <c r="CH18" s="199" t="b">
        <f t="shared" si="54"/>
        <v>0</v>
      </c>
      <c r="CI18" s="199" t="b">
        <f t="shared" si="54"/>
        <v>0</v>
      </c>
      <c r="CJ18" s="199" t="b">
        <f t="shared" si="54"/>
        <v>0</v>
      </c>
      <c r="CK18" s="199" t="b">
        <f t="shared" si="54"/>
        <v>0</v>
      </c>
      <c r="CL18" s="199" t="b">
        <f t="shared" si="54"/>
        <v>0</v>
      </c>
      <c r="CM18" s="199" t="b">
        <f t="shared" si="54"/>
        <v>0</v>
      </c>
      <c r="CN18" s="199" t="b">
        <f t="shared" si="54"/>
        <v>0</v>
      </c>
      <c r="CO18" s="199" t="b">
        <f t="shared" si="54"/>
        <v>0</v>
      </c>
      <c r="CP18" s="199" t="b">
        <f t="shared" si="54"/>
        <v>0</v>
      </c>
      <c r="CQ18" s="199" t="b">
        <f t="shared" si="54"/>
        <v>0</v>
      </c>
      <c r="CR18" s="199" t="b">
        <f t="shared" si="2"/>
        <v>0</v>
      </c>
      <c r="CS18" s="485" t="str">
        <f t="shared" si="3"/>
        <v/>
      </c>
      <c r="CT18" s="202" t="b">
        <f t="shared" si="4"/>
        <v>0</v>
      </c>
      <c r="CU18" s="198" t="b">
        <f t="shared" si="5"/>
        <v>0</v>
      </c>
      <c r="CV18" s="198" t="b">
        <f t="shared" si="56"/>
        <v>0</v>
      </c>
      <c r="CW18" s="198" t="b">
        <f t="shared" si="56"/>
        <v>0</v>
      </c>
      <c r="CX18" s="198" t="b">
        <f t="shared" si="56"/>
        <v>0</v>
      </c>
      <c r="CY18" s="199" t="b">
        <f t="shared" si="56"/>
        <v>0</v>
      </c>
      <c r="CZ18" s="199" t="b">
        <f t="shared" si="56"/>
        <v>0</v>
      </c>
      <c r="DA18" s="199" t="b">
        <f t="shared" si="56"/>
        <v>0</v>
      </c>
      <c r="DB18" s="199" t="b">
        <f t="shared" si="56"/>
        <v>0</v>
      </c>
      <c r="DC18" s="199" t="b">
        <f t="shared" si="56"/>
        <v>0</v>
      </c>
      <c r="DD18" s="199" t="b">
        <f t="shared" si="56"/>
        <v>0</v>
      </c>
      <c r="DE18" s="199" t="b">
        <f t="shared" si="56"/>
        <v>0</v>
      </c>
      <c r="DF18" s="199" t="b">
        <f t="shared" si="57"/>
        <v>0</v>
      </c>
      <c r="DG18" s="199" t="b">
        <f t="shared" si="57"/>
        <v>0</v>
      </c>
      <c r="DH18" s="199" t="b">
        <f t="shared" si="57"/>
        <v>0</v>
      </c>
      <c r="DI18" s="199" t="b">
        <f t="shared" si="57"/>
        <v>0</v>
      </c>
      <c r="DJ18" s="199" t="b">
        <f t="shared" si="57"/>
        <v>0</v>
      </c>
      <c r="DK18" s="199" t="b">
        <f t="shared" si="57"/>
        <v>0</v>
      </c>
      <c r="DL18" s="199" t="b">
        <f t="shared" si="57"/>
        <v>0</v>
      </c>
      <c r="DM18" s="199" t="b">
        <f t="shared" si="57"/>
        <v>0</v>
      </c>
      <c r="DN18" s="199" t="b">
        <f t="shared" si="57"/>
        <v>0</v>
      </c>
      <c r="DO18" s="199" t="b">
        <f t="shared" si="57"/>
        <v>0</v>
      </c>
      <c r="DP18" s="199" t="b">
        <f t="shared" si="58"/>
        <v>0</v>
      </c>
      <c r="DQ18" s="199" t="b">
        <f t="shared" si="58"/>
        <v>0</v>
      </c>
      <c r="DR18" s="199" t="b">
        <f t="shared" si="58"/>
        <v>0</v>
      </c>
      <c r="DS18" s="199" t="b">
        <f t="shared" si="58"/>
        <v>0</v>
      </c>
      <c r="DT18" s="199" t="b">
        <f t="shared" si="58"/>
        <v>0</v>
      </c>
      <c r="DU18" s="199" t="b">
        <f t="shared" si="58"/>
        <v>0</v>
      </c>
      <c r="DV18" s="199" t="b">
        <f t="shared" si="58"/>
        <v>0</v>
      </c>
      <c r="DW18" s="199" t="b">
        <f t="shared" si="58"/>
        <v>0</v>
      </c>
      <c r="DX18" s="199" t="b">
        <f t="shared" si="58"/>
        <v>0</v>
      </c>
      <c r="DY18" s="199" t="b">
        <f t="shared" si="58"/>
        <v>0</v>
      </c>
      <c r="DZ18" s="199" t="b">
        <f t="shared" si="58"/>
        <v>0</v>
      </c>
      <c r="EA18" s="199" t="b">
        <f t="shared" si="58"/>
        <v>0</v>
      </c>
      <c r="EB18" s="485" t="str">
        <f t="shared" si="9"/>
        <v/>
      </c>
      <c r="EC18" s="202" t="b">
        <f t="shared" si="10"/>
        <v>0</v>
      </c>
      <c r="ED18" s="198" t="b">
        <f t="shared" si="11"/>
        <v>0</v>
      </c>
      <c r="EE18" s="198" t="b">
        <f t="shared" si="59"/>
        <v>0</v>
      </c>
      <c r="EF18" s="198" t="b">
        <f t="shared" si="59"/>
        <v>0</v>
      </c>
      <c r="EG18" s="198" t="b">
        <f t="shared" si="59"/>
        <v>0</v>
      </c>
      <c r="EH18" s="199" t="b">
        <f t="shared" si="59"/>
        <v>0</v>
      </c>
      <c r="EI18" s="199" t="b">
        <f t="shared" si="59"/>
        <v>0</v>
      </c>
      <c r="EJ18" s="199" t="b">
        <f t="shared" si="59"/>
        <v>0</v>
      </c>
      <c r="EK18" s="199" t="b">
        <f t="shared" si="59"/>
        <v>0</v>
      </c>
      <c r="EL18" s="199" t="b">
        <f t="shared" si="59"/>
        <v>0</v>
      </c>
      <c r="EM18" s="199" t="b">
        <f t="shared" si="59"/>
        <v>0</v>
      </c>
      <c r="EN18" s="199" t="b">
        <f t="shared" si="59"/>
        <v>0</v>
      </c>
      <c r="EO18" s="199" t="b">
        <f t="shared" si="60"/>
        <v>0</v>
      </c>
      <c r="EP18" s="199" t="b">
        <f t="shared" si="60"/>
        <v>0</v>
      </c>
      <c r="EQ18" s="199" t="b">
        <f t="shared" si="60"/>
        <v>0</v>
      </c>
      <c r="ER18" s="199" t="b">
        <f t="shared" si="60"/>
        <v>0</v>
      </c>
      <c r="ES18" s="199" t="b">
        <f t="shared" si="60"/>
        <v>0</v>
      </c>
      <c r="ET18" s="199" t="b">
        <f t="shared" si="60"/>
        <v>0</v>
      </c>
      <c r="EU18" s="199" t="b">
        <f t="shared" si="60"/>
        <v>0</v>
      </c>
      <c r="EV18" s="199" t="b">
        <f t="shared" si="60"/>
        <v>0</v>
      </c>
      <c r="EW18" s="199" t="b">
        <f t="shared" si="60"/>
        <v>0</v>
      </c>
      <c r="EX18" s="199" t="b">
        <f t="shared" si="60"/>
        <v>0</v>
      </c>
      <c r="EY18" s="199" t="b">
        <f t="shared" si="61"/>
        <v>0</v>
      </c>
      <c r="EZ18" s="199" t="b">
        <f t="shared" si="61"/>
        <v>0</v>
      </c>
      <c r="FA18" s="199" t="b">
        <f t="shared" si="61"/>
        <v>0</v>
      </c>
      <c r="FB18" s="199" t="b">
        <f t="shared" si="61"/>
        <v>0</v>
      </c>
      <c r="FC18" s="199" t="b">
        <f t="shared" si="61"/>
        <v>0</v>
      </c>
      <c r="FD18" s="199" t="b">
        <f t="shared" si="61"/>
        <v>0</v>
      </c>
      <c r="FE18" s="199" t="b">
        <f t="shared" si="61"/>
        <v>0</v>
      </c>
      <c r="FF18" s="199" t="b">
        <f t="shared" si="61"/>
        <v>0</v>
      </c>
      <c r="FG18" s="199" t="b">
        <f t="shared" si="61"/>
        <v>0</v>
      </c>
      <c r="FH18" s="199" t="b">
        <f t="shared" si="61"/>
        <v>0</v>
      </c>
      <c r="FI18" s="199" t="b">
        <f t="shared" si="61"/>
        <v>0</v>
      </c>
      <c r="FJ18" s="199" t="b">
        <f t="shared" si="61"/>
        <v>0</v>
      </c>
      <c r="FK18" s="485" t="str">
        <f t="shared" si="15"/>
        <v/>
      </c>
      <c r="FM18" s="202" t="b">
        <f t="shared" si="16"/>
        <v>0</v>
      </c>
      <c r="FN18" s="198" t="b">
        <f t="shared" si="36"/>
        <v>0</v>
      </c>
      <c r="FO18" s="198" t="b">
        <f t="shared" si="37"/>
        <v>0</v>
      </c>
      <c r="FP18" s="198" t="b">
        <f t="shared" si="37"/>
        <v>0</v>
      </c>
      <c r="FQ18" s="198" t="b">
        <f t="shared" si="37"/>
        <v>0</v>
      </c>
      <c r="FR18" s="199" t="b">
        <f t="shared" si="37"/>
        <v>0</v>
      </c>
      <c r="FS18" s="199" t="b">
        <f t="shared" si="37"/>
        <v>0</v>
      </c>
      <c r="FT18" s="199" t="b">
        <f t="shared" si="37"/>
        <v>0</v>
      </c>
      <c r="FU18" s="199" t="b">
        <f t="shared" si="37"/>
        <v>0</v>
      </c>
      <c r="FV18" s="199" t="b">
        <f t="shared" si="38"/>
        <v>0</v>
      </c>
      <c r="FW18" s="199" t="b">
        <f t="shared" si="34"/>
        <v>0</v>
      </c>
      <c r="FX18" s="199" t="b">
        <f t="shared" si="18"/>
        <v>0</v>
      </c>
      <c r="FY18" s="199" t="b">
        <f t="shared" si="18"/>
        <v>0</v>
      </c>
      <c r="FZ18" s="199" t="b">
        <f t="shared" si="18"/>
        <v>0</v>
      </c>
      <c r="GA18" s="199" t="b">
        <f t="shared" si="18"/>
        <v>0</v>
      </c>
      <c r="GB18" s="199" t="b">
        <f t="shared" si="18"/>
        <v>0</v>
      </c>
      <c r="GC18" s="199" t="b">
        <f t="shared" si="18"/>
        <v>0</v>
      </c>
      <c r="GD18" s="199" t="b">
        <f t="shared" si="18"/>
        <v>0</v>
      </c>
      <c r="GE18" s="199" t="b">
        <f t="shared" si="18"/>
        <v>0</v>
      </c>
      <c r="GF18" s="199" t="b">
        <f t="shared" si="18"/>
        <v>0</v>
      </c>
      <c r="GG18" s="199" t="b">
        <f t="shared" si="18"/>
        <v>0</v>
      </c>
      <c r="GH18" s="199" t="b">
        <f t="shared" si="18"/>
        <v>0</v>
      </c>
      <c r="GI18" s="199" t="b">
        <f t="shared" si="18"/>
        <v>0</v>
      </c>
      <c r="GJ18" s="199" t="b">
        <f t="shared" si="18"/>
        <v>0</v>
      </c>
      <c r="GK18" s="199" t="b">
        <f t="shared" si="18"/>
        <v>0</v>
      </c>
      <c r="GL18" s="199" t="b">
        <f t="shared" si="18"/>
        <v>0</v>
      </c>
      <c r="GM18" s="199" t="b">
        <f t="shared" si="18"/>
        <v>0</v>
      </c>
      <c r="GN18" s="199" t="b">
        <f t="shared" si="19"/>
        <v>0</v>
      </c>
      <c r="GO18" s="199" t="b">
        <f t="shared" si="19"/>
        <v>0</v>
      </c>
      <c r="GP18" s="199" t="b">
        <f t="shared" si="19"/>
        <v>0</v>
      </c>
      <c r="GQ18" s="199" t="b">
        <f t="shared" si="19"/>
        <v>0</v>
      </c>
      <c r="GR18" s="199" t="b">
        <f t="shared" si="19"/>
        <v>0</v>
      </c>
      <c r="GS18" s="199" t="b">
        <f t="shared" si="19"/>
        <v>0</v>
      </c>
      <c r="GT18" s="199" t="b">
        <f t="shared" si="19"/>
        <v>0</v>
      </c>
      <c r="GU18" s="485" t="str">
        <f t="shared" si="35"/>
        <v/>
      </c>
      <c r="GV18" s="202" t="b">
        <f t="shared" si="20"/>
        <v>0</v>
      </c>
      <c r="GW18" s="198" t="b">
        <f t="shared" si="39"/>
        <v>0</v>
      </c>
      <c r="GX18" s="198" t="b">
        <f t="shared" si="21"/>
        <v>0</v>
      </c>
      <c r="GY18" s="198" t="b">
        <f t="shared" si="22"/>
        <v>0</v>
      </c>
      <c r="GZ18" s="198" t="b">
        <f t="shared" si="22"/>
        <v>0</v>
      </c>
      <c r="HA18" s="199" t="b">
        <f t="shared" si="22"/>
        <v>0</v>
      </c>
      <c r="HB18" s="199" t="b">
        <f t="shared" si="22"/>
        <v>0</v>
      </c>
      <c r="HC18" s="199" t="b">
        <f t="shared" si="23"/>
        <v>0</v>
      </c>
      <c r="HD18" s="199" t="b">
        <f t="shared" si="23"/>
        <v>0</v>
      </c>
      <c r="HE18" s="199" t="b">
        <f t="shared" si="23"/>
        <v>0</v>
      </c>
      <c r="HF18" s="199" t="b">
        <f t="shared" si="23"/>
        <v>0</v>
      </c>
      <c r="HG18" s="199" t="b">
        <f t="shared" si="23"/>
        <v>0</v>
      </c>
      <c r="HH18" s="199" t="b">
        <f t="shared" si="23"/>
        <v>0</v>
      </c>
      <c r="HI18" s="199" t="b">
        <f t="shared" si="23"/>
        <v>0</v>
      </c>
      <c r="HJ18" s="199" t="b">
        <f t="shared" si="23"/>
        <v>0</v>
      </c>
      <c r="HK18" s="199" t="b">
        <f t="shared" si="23"/>
        <v>0</v>
      </c>
      <c r="HL18" s="199" t="b">
        <f t="shared" si="23"/>
        <v>0</v>
      </c>
      <c r="HM18" s="199" t="b">
        <f t="shared" si="23"/>
        <v>0</v>
      </c>
      <c r="HN18" s="199" t="b">
        <f t="shared" si="23"/>
        <v>0</v>
      </c>
      <c r="HO18" s="199" t="b">
        <f t="shared" si="23"/>
        <v>0</v>
      </c>
      <c r="HP18" s="199" t="b">
        <f t="shared" si="23"/>
        <v>0</v>
      </c>
      <c r="HQ18" s="199" t="b">
        <f t="shared" si="55"/>
        <v>0</v>
      </c>
      <c r="HR18" s="199" t="b">
        <f t="shared" si="55"/>
        <v>0</v>
      </c>
      <c r="HS18" s="199" t="b">
        <f t="shared" si="24"/>
        <v>0</v>
      </c>
      <c r="HT18" s="199" t="b">
        <f t="shared" si="24"/>
        <v>0</v>
      </c>
      <c r="HU18" s="199" t="b">
        <f t="shared" si="24"/>
        <v>0</v>
      </c>
      <c r="HV18" s="199" t="b">
        <f t="shared" si="24"/>
        <v>0</v>
      </c>
      <c r="HW18" s="199" t="b">
        <f t="shared" si="24"/>
        <v>0</v>
      </c>
      <c r="HX18" s="199" t="b">
        <f t="shared" si="24"/>
        <v>0</v>
      </c>
      <c r="HY18" s="199" t="b">
        <f t="shared" si="24"/>
        <v>0</v>
      </c>
      <c r="HZ18" s="199" t="b">
        <f t="shared" si="24"/>
        <v>0</v>
      </c>
      <c r="IA18" s="199" t="b">
        <f t="shared" si="24"/>
        <v>0</v>
      </c>
      <c r="IB18" s="199" t="b">
        <f t="shared" si="24"/>
        <v>0</v>
      </c>
      <c r="IC18" s="199" t="b">
        <f t="shared" si="24"/>
        <v>0</v>
      </c>
      <c r="ID18" s="485" t="str">
        <f t="shared" si="25"/>
        <v/>
      </c>
      <c r="IE18" s="202" t="b">
        <f t="shared" si="26"/>
        <v>0</v>
      </c>
      <c r="IF18" s="198" t="b">
        <f t="shared" si="40"/>
        <v>0</v>
      </c>
      <c r="IG18" s="198" t="b">
        <f t="shared" si="41"/>
        <v>0</v>
      </c>
      <c r="IH18" s="198" t="b">
        <f t="shared" si="27"/>
        <v>0</v>
      </c>
      <c r="II18" s="198" t="b">
        <f t="shared" si="27"/>
        <v>0</v>
      </c>
      <c r="IJ18" s="199" t="b">
        <f t="shared" si="27"/>
        <v>0</v>
      </c>
      <c r="IK18" s="199" t="b">
        <f t="shared" si="27"/>
        <v>0</v>
      </c>
      <c r="IL18" s="199" t="b">
        <f t="shared" si="28"/>
        <v>0</v>
      </c>
      <c r="IM18" s="199" t="b">
        <f t="shared" si="28"/>
        <v>0</v>
      </c>
      <c r="IN18" s="199" t="b">
        <f t="shared" si="28"/>
        <v>0</v>
      </c>
      <c r="IO18" s="199" t="b">
        <f t="shared" si="28"/>
        <v>0</v>
      </c>
      <c r="IP18" s="199" t="b">
        <f t="shared" si="28"/>
        <v>0</v>
      </c>
      <c r="IQ18" s="199" t="b">
        <f t="shared" si="28"/>
        <v>0</v>
      </c>
      <c r="IR18" s="199" t="b">
        <f t="shared" si="29"/>
        <v>0</v>
      </c>
      <c r="IS18" s="199" t="b">
        <f t="shared" si="29"/>
        <v>0</v>
      </c>
      <c r="IT18" s="199" t="b">
        <f t="shared" si="29"/>
        <v>0</v>
      </c>
      <c r="IU18" s="199" t="b">
        <f t="shared" si="29"/>
        <v>0</v>
      </c>
      <c r="IV18" s="199" t="b">
        <f t="shared" si="29"/>
        <v>0</v>
      </c>
      <c r="IW18" s="199" t="b">
        <f t="shared" si="29"/>
        <v>0</v>
      </c>
      <c r="IX18" s="199" t="b">
        <f t="shared" si="29"/>
        <v>0</v>
      </c>
      <c r="IY18" s="199" t="b">
        <f t="shared" si="29"/>
        <v>0</v>
      </c>
      <c r="IZ18" s="199" t="b">
        <f t="shared" si="29"/>
        <v>0</v>
      </c>
      <c r="JA18" s="199" t="b">
        <f t="shared" si="29"/>
        <v>0</v>
      </c>
      <c r="JB18" s="199" t="b">
        <f t="shared" si="30"/>
        <v>0</v>
      </c>
      <c r="JC18" s="199" t="b">
        <f t="shared" si="30"/>
        <v>0</v>
      </c>
      <c r="JD18" s="199" t="b">
        <f t="shared" si="30"/>
        <v>0</v>
      </c>
      <c r="JE18" s="199" t="b">
        <f t="shared" si="30"/>
        <v>0</v>
      </c>
      <c r="JF18" s="199" t="b">
        <f t="shared" si="30"/>
        <v>0</v>
      </c>
      <c r="JG18" s="199" t="b">
        <f t="shared" si="30"/>
        <v>0</v>
      </c>
      <c r="JH18" s="199" t="b">
        <f t="shared" si="30"/>
        <v>0</v>
      </c>
      <c r="JI18" s="199" t="b">
        <f t="shared" si="30"/>
        <v>0</v>
      </c>
      <c r="JJ18" s="199" t="b">
        <f t="shared" si="30"/>
        <v>0</v>
      </c>
      <c r="JK18" s="199" t="b">
        <f t="shared" si="30"/>
        <v>0</v>
      </c>
      <c r="JL18" s="199" t="b">
        <f t="shared" si="30"/>
        <v>0</v>
      </c>
      <c r="JM18" s="485" t="str">
        <f t="shared" si="31"/>
        <v/>
      </c>
      <c r="JO18" s="1252"/>
      <c r="JP18" s="212" t="str">
        <f t="shared" si="42"/>
        <v/>
      </c>
      <c r="JQ18" s="212" t="str">
        <f t="shared" si="43"/>
        <v/>
      </c>
      <c r="JR18" s="212" t="str">
        <f t="shared" si="44"/>
        <v/>
      </c>
      <c r="JS18" s="212" t="str">
        <f t="shared" si="45"/>
        <v/>
      </c>
      <c r="JT18" s="212" t="str">
        <f t="shared" si="46"/>
        <v/>
      </c>
      <c r="JU18" s="212" t="str">
        <f t="shared" si="47"/>
        <v/>
      </c>
      <c r="JV18" s="212" t="str">
        <f t="shared" si="48"/>
        <v/>
      </c>
      <c r="JW18" s="212" t="str">
        <f t="shared" si="49"/>
        <v/>
      </c>
      <c r="JX18" s="212" t="str">
        <f t="shared" si="50"/>
        <v/>
      </c>
      <c r="JY18" s="212" t="str">
        <f t="shared" si="51"/>
        <v/>
      </c>
      <c r="JZ18" s="212" t="str">
        <f t="shared" si="52"/>
        <v/>
      </c>
      <c r="KA18" s="212" t="str">
        <f t="shared" si="53"/>
        <v/>
      </c>
    </row>
    <row r="19" spans="2:287" ht="15.75" customHeight="1">
      <c r="B19" s="74">
        <v>15</v>
      </c>
      <c r="C19" s="313"/>
      <c r="D19" s="314"/>
      <c r="E19" s="315"/>
      <c r="G19" s="102">
        <v>15</v>
      </c>
      <c r="H19" s="313"/>
      <c r="I19" s="314"/>
      <c r="J19" s="315"/>
      <c r="L19" s="87">
        <v>11</v>
      </c>
      <c r="M19" s="323" t="s">
        <v>643</v>
      </c>
      <c r="N19" s="324" t="s">
        <v>1212</v>
      </c>
      <c r="O19" s="324" t="s">
        <v>1212</v>
      </c>
      <c r="P19" s="324" t="s">
        <v>1212</v>
      </c>
      <c r="Q19" s="324" t="s">
        <v>1212</v>
      </c>
      <c r="R19" s="324" t="s">
        <v>1212</v>
      </c>
      <c r="S19" s="324" t="s">
        <v>1212</v>
      </c>
      <c r="T19" s="324" t="s">
        <v>1212</v>
      </c>
      <c r="U19" s="324" t="s">
        <v>1212</v>
      </c>
      <c r="V19" s="326" t="s">
        <v>1212</v>
      </c>
      <c r="W19" s="326" t="s">
        <v>1212</v>
      </c>
      <c r="X19" s="325" t="s">
        <v>643</v>
      </c>
      <c r="Y19" s="910" t="str">
        <f>外線情報!C15</f>
        <v>未使用</v>
      </c>
      <c r="AD19" s="628">
        <v>15</v>
      </c>
      <c r="AE19" s="628" t="str">
        <f>留守番電話!I19&amp;""</f>
        <v>5</v>
      </c>
      <c r="BK19" s="202" t="b">
        <f t="shared" si="0"/>
        <v>0</v>
      </c>
      <c r="BL19" s="198" t="b">
        <f t="shared" si="32"/>
        <v>0</v>
      </c>
      <c r="BM19" s="198" t="b">
        <f t="shared" si="1"/>
        <v>0</v>
      </c>
      <c r="BN19" s="198" t="b">
        <f t="shared" si="2"/>
        <v>0</v>
      </c>
      <c r="BO19" s="198" t="b">
        <f t="shared" si="2"/>
        <v>0</v>
      </c>
      <c r="BP19" s="199" t="b">
        <f t="shared" si="54"/>
        <v>0</v>
      </c>
      <c r="BQ19" s="199" t="b">
        <f t="shared" si="54"/>
        <v>0</v>
      </c>
      <c r="BR19" s="199" t="b">
        <f t="shared" si="54"/>
        <v>0</v>
      </c>
      <c r="BS19" s="199" t="b">
        <f t="shared" si="54"/>
        <v>0</v>
      </c>
      <c r="BT19" s="199" t="b">
        <f t="shared" si="54"/>
        <v>0</v>
      </c>
      <c r="BU19" s="199" t="b">
        <f t="shared" si="54"/>
        <v>0</v>
      </c>
      <c r="BV19" s="199" t="b">
        <f t="shared" si="54"/>
        <v>0</v>
      </c>
      <c r="BW19" s="199" t="b">
        <f t="shared" si="54"/>
        <v>0</v>
      </c>
      <c r="BX19" s="199" t="b">
        <f t="shared" si="54"/>
        <v>0</v>
      </c>
      <c r="BY19" s="199" t="b">
        <f t="shared" si="54"/>
        <v>0</v>
      </c>
      <c r="BZ19" s="199" t="b">
        <f t="shared" si="54"/>
        <v>0</v>
      </c>
      <c r="CA19" s="199" t="b">
        <f t="shared" si="54"/>
        <v>0</v>
      </c>
      <c r="CB19" s="199" t="b">
        <f t="shared" si="54"/>
        <v>0</v>
      </c>
      <c r="CC19" s="199" t="b">
        <f t="shared" si="54"/>
        <v>0</v>
      </c>
      <c r="CD19" s="199" t="b">
        <f t="shared" si="54"/>
        <v>0</v>
      </c>
      <c r="CE19" s="199" t="b">
        <f t="shared" si="54"/>
        <v>0</v>
      </c>
      <c r="CF19" s="199" t="b">
        <f t="shared" si="54"/>
        <v>0</v>
      </c>
      <c r="CG19" s="199" t="b">
        <f t="shared" si="54"/>
        <v>0</v>
      </c>
      <c r="CH19" s="199" t="b">
        <f t="shared" si="54"/>
        <v>0</v>
      </c>
      <c r="CI19" s="199" t="b">
        <f t="shared" si="54"/>
        <v>0</v>
      </c>
      <c r="CJ19" s="199" t="b">
        <f t="shared" si="54"/>
        <v>0</v>
      </c>
      <c r="CK19" s="199" t="b">
        <f t="shared" si="54"/>
        <v>0</v>
      </c>
      <c r="CL19" s="199" t="b">
        <f t="shared" si="54"/>
        <v>0</v>
      </c>
      <c r="CM19" s="199" t="b">
        <f t="shared" si="54"/>
        <v>0</v>
      </c>
      <c r="CN19" s="199" t="b">
        <f t="shared" si="54"/>
        <v>0</v>
      </c>
      <c r="CO19" s="199" t="b">
        <f t="shared" si="54"/>
        <v>0</v>
      </c>
      <c r="CP19" s="199" t="b">
        <f t="shared" si="54"/>
        <v>0</v>
      </c>
      <c r="CQ19" s="199" t="b">
        <f t="shared" si="54"/>
        <v>0</v>
      </c>
      <c r="CR19" s="199" t="b">
        <f t="shared" si="2"/>
        <v>0</v>
      </c>
      <c r="CS19" s="485" t="str">
        <f t="shared" si="3"/>
        <v/>
      </c>
      <c r="CT19" s="202" t="b">
        <f t="shared" si="4"/>
        <v>0</v>
      </c>
      <c r="CU19" s="198" t="b">
        <f t="shared" si="5"/>
        <v>0</v>
      </c>
      <c r="CV19" s="198" t="b">
        <f t="shared" si="56"/>
        <v>0</v>
      </c>
      <c r="CW19" s="198" t="b">
        <f t="shared" si="56"/>
        <v>0</v>
      </c>
      <c r="CX19" s="198" t="b">
        <f t="shared" si="56"/>
        <v>0</v>
      </c>
      <c r="CY19" s="199" t="b">
        <f t="shared" si="56"/>
        <v>0</v>
      </c>
      <c r="CZ19" s="199" t="b">
        <f t="shared" si="56"/>
        <v>0</v>
      </c>
      <c r="DA19" s="199" t="b">
        <f t="shared" si="56"/>
        <v>0</v>
      </c>
      <c r="DB19" s="199" t="b">
        <f t="shared" si="56"/>
        <v>0</v>
      </c>
      <c r="DC19" s="199" t="b">
        <f t="shared" si="56"/>
        <v>0</v>
      </c>
      <c r="DD19" s="199" t="b">
        <f t="shared" si="56"/>
        <v>0</v>
      </c>
      <c r="DE19" s="199" t="b">
        <f t="shared" si="56"/>
        <v>0</v>
      </c>
      <c r="DF19" s="199" t="b">
        <f t="shared" si="57"/>
        <v>0</v>
      </c>
      <c r="DG19" s="199" t="b">
        <f t="shared" si="57"/>
        <v>0</v>
      </c>
      <c r="DH19" s="199" t="b">
        <f t="shared" si="57"/>
        <v>0</v>
      </c>
      <c r="DI19" s="199" t="b">
        <f t="shared" si="57"/>
        <v>0</v>
      </c>
      <c r="DJ19" s="199" t="b">
        <f t="shared" si="57"/>
        <v>0</v>
      </c>
      <c r="DK19" s="199" t="b">
        <f t="shared" si="57"/>
        <v>0</v>
      </c>
      <c r="DL19" s="199" t="b">
        <f t="shared" si="57"/>
        <v>0</v>
      </c>
      <c r="DM19" s="199" t="b">
        <f t="shared" si="57"/>
        <v>0</v>
      </c>
      <c r="DN19" s="199" t="b">
        <f t="shared" si="57"/>
        <v>0</v>
      </c>
      <c r="DO19" s="199" t="b">
        <f t="shared" si="57"/>
        <v>0</v>
      </c>
      <c r="DP19" s="199" t="b">
        <f t="shared" si="58"/>
        <v>0</v>
      </c>
      <c r="DQ19" s="199" t="b">
        <f t="shared" si="58"/>
        <v>0</v>
      </c>
      <c r="DR19" s="199" t="b">
        <f t="shared" si="58"/>
        <v>0</v>
      </c>
      <c r="DS19" s="199" t="b">
        <f t="shared" si="58"/>
        <v>0</v>
      </c>
      <c r="DT19" s="199" t="b">
        <f t="shared" si="58"/>
        <v>0</v>
      </c>
      <c r="DU19" s="199" t="b">
        <f t="shared" si="58"/>
        <v>0</v>
      </c>
      <c r="DV19" s="199" t="b">
        <f t="shared" si="58"/>
        <v>0</v>
      </c>
      <c r="DW19" s="199" t="b">
        <f t="shared" si="58"/>
        <v>0</v>
      </c>
      <c r="DX19" s="199" t="b">
        <f t="shared" si="58"/>
        <v>0</v>
      </c>
      <c r="DY19" s="199" t="b">
        <f t="shared" si="58"/>
        <v>0</v>
      </c>
      <c r="DZ19" s="199" t="b">
        <f t="shared" si="58"/>
        <v>0</v>
      </c>
      <c r="EA19" s="199" t="b">
        <f t="shared" si="58"/>
        <v>0</v>
      </c>
      <c r="EB19" s="485" t="str">
        <f t="shared" si="9"/>
        <v/>
      </c>
      <c r="EC19" s="202" t="b">
        <f t="shared" si="10"/>
        <v>0</v>
      </c>
      <c r="ED19" s="198" t="b">
        <f t="shared" si="11"/>
        <v>0</v>
      </c>
      <c r="EE19" s="198" t="b">
        <f t="shared" si="59"/>
        <v>0</v>
      </c>
      <c r="EF19" s="198" t="b">
        <f t="shared" si="59"/>
        <v>0</v>
      </c>
      <c r="EG19" s="198" t="b">
        <f t="shared" si="59"/>
        <v>0</v>
      </c>
      <c r="EH19" s="199" t="b">
        <f t="shared" si="59"/>
        <v>0</v>
      </c>
      <c r="EI19" s="199" t="b">
        <f t="shared" si="59"/>
        <v>0</v>
      </c>
      <c r="EJ19" s="199" t="b">
        <f t="shared" si="59"/>
        <v>0</v>
      </c>
      <c r="EK19" s="199" t="b">
        <f t="shared" si="59"/>
        <v>0</v>
      </c>
      <c r="EL19" s="199" t="b">
        <f t="shared" si="59"/>
        <v>0</v>
      </c>
      <c r="EM19" s="199" t="b">
        <f t="shared" si="59"/>
        <v>0</v>
      </c>
      <c r="EN19" s="199" t="b">
        <f t="shared" si="59"/>
        <v>0</v>
      </c>
      <c r="EO19" s="199" t="b">
        <f t="shared" si="60"/>
        <v>0</v>
      </c>
      <c r="EP19" s="199" t="b">
        <f t="shared" si="60"/>
        <v>0</v>
      </c>
      <c r="EQ19" s="199" t="b">
        <f t="shared" si="60"/>
        <v>0</v>
      </c>
      <c r="ER19" s="199" t="b">
        <f t="shared" si="60"/>
        <v>0</v>
      </c>
      <c r="ES19" s="199" t="b">
        <f t="shared" si="60"/>
        <v>0</v>
      </c>
      <c r="ET19" s="199" t="b">
        <f t="shared" si="60"/>
        <v>0</v>
      </c>
      <c r="EU19" s="199" t="b">
        <f t="shared" si="60"/>
        <v>0</v>
      </c>
      <c r="EV19" s="199" t="b">
        <f t="shared" si="60"/>
        <v>0</v>
      </c>
      <c r="EW19" s="199" t="b">
        <f t="shared" si="60"/>
        <v>0</v>
      </c>
      <c r="EX19" s="199" t="b">
        <f t="shared" si="60"/>
        <v>0</v>
      </c>
      <c r="EY19" s="199" t="b">
        <f t="shared" si="61"/>
        <v>0</v>
      </c>
      <c r="EZ19" s="199" t="b">
        <f t="shared" si="61"/>
        <v>0</v>
      </c>
      <c r="FA19" s="199" t="b">
        <f t="shared" si="61"/>
        <v>0</v>
      </c>
      <c r="FB19" s="199" t="b">
        <f t="shared" si="61"/>
        <v>0</v>
      </c>
      <c r="FC19" s="199" t="b">
        <f t="shared" si="61"/>
        <v>0</v>
      </c>
      <c r="FD19" s="199" t="b">
        <f t="shared" si="61"/>
        <v>0</v>
      </c>
      <c r="FE19" s="199" t="b">
        <f t="shared" si="61"/>
        <v>0</v>
      </c>
      <c r="FF19" s="199" t="b">
        <f t="shared" si="61"/>
        <v>0</v>
      </c>
      <c r="FG19" s="199" t="b">
        <f t="shared" si="61"/>
        <v>0</v>
      </c>
      <c r="FH19" s="199" t="b">
        <f t="shared" si="61"/>
        <v>0</v>
      </c>
      <c r="FI19" s="199" t="b">
        <f t="shared" si="61"/>
        <v>0</v>
      </c>
      <c r="FJ19" s="199" t="b">
        <f t="shared" si="61"/>
        <v>0</v>
      </c>
      <c r="FK19" s="485" t="str">
        <f t="shared" si="15"/>
        <v/>
      </c>
      <c r="FM19" s="202" t="b">
        <f t="shared" si="16"/>
        <v>0</v>
      </c>
      <c r="FN19" s="198" t="b">
        <f t="shared" si="36"/>
        <v>0</v>
      </c>
      <c r="FO19" s="198" t="b">
        <f t="shared" si="37"/>
        <v>0</v>
      </c>
      <c r="FP19" s="198" t="b">
        <f t="shared" si="37"/>
        <v>0</v>
      </c>
      <c r="FQ19" s="198" t="b">
        <f t="shared" si="37"/>
        <v>0</v>
      </c>
      <c r="FR19" s="199" t="b">
        <f t="shared" si="37"/>
        <v>0</v>
      </c>
      <c r="FS19" s="199" t="b">
        <f t="shared" si="37"/>
        <v>0</v>
      </c>
      <c r="FT19" s="199" t="b">
        <f t="shared" si="37"/>
        <v>0</v>
      </c>
      <c r="FU19" s="199" t="b">
        <f t="shared" si="37"/>
        <v>0</v>
      </c>
      <c r="FV19" s="199" t="b">
        <f t="shared" si="38"/>
        <v>0</v>
      </c>
      <c r="FW19" s="199" t="b">
        <f t="shared" si="34"/>
        <v>0</v>
      </c>
      <c r="FX19" s="199" t="b">
        <f t="shared" si="18"/>
        <v>0</v>
      </c>
      <c r="FY19" s="199" t="b">
        <f t="shared" si="18"/>
        <v>0</v>
      </c>
      <c r="FZ19" s="199" t="b">
        <f t="shared" si="18"/>
        <v>0</v>
      </c>
      <c r="GA19" s="199" t="b">
        <f t="shared" si="18"/>
        <v>0</v>
      </c>
      <c r="GB19" s="199" t="b">
        <f t="shared" si="18"/>
        <v>0</v>
      </c>
      <c r="GC19" s="199" t="b">
        <f t="shared" si="18"/>
        <v>0</v>
      </c>
      <c r="GD19" s="199" t="b">
        <f t="shared" si="18"/>
        <v>0</v>
      </c>
      <c r="GE19" s="199" t="b">
        <f t="shared" si="18"/>
        <v>0</v>
      </c>
      <c r="GF19" s="199" t="b">
        <f t="shared" si="18"/>
        <v>0</v>
      </c>
      <c r="GG19" s="199" t="b">
        <f t="shared" si="18"/>
        <v>0</v>
      </c>
      <c r="GH19" s="199" t="b">
        <f t="shared" si="18"/>
        <v>0</v>
      </c>
      <c r="GI19" s="199" t="b">
        <f t="shared" si="18"/>
        <v>0</v>
      </c>
      <c r="GJ19" s="199" t="b">
        <f t="shared" si="18"/>
        <v>0</v>
      </c>
      <c r="GK19" s="199" t="b">
        <f t="shared" si="18"/>
        <v>0</v>
      </c>
      <c r="GL19" s="199" t="b">
        <f t="shared" si="18"/>
        <v>0</v>
      </c>
      <c r="GM19" s="199" t="b">
        <f t="shared" si="18"/>
        <v>0</v>
      </c>
      <c r="GN19" s="199" t="b">
        <f t="shared" si="19"/>
        <v>0</v>
      </c>
      <c r="GO19" s="199" t="b">
        <f t="shared" si="19"/>
        <v>0</v>
      </c>
      <c r="GP19" s="199" t="b">
        <f t="shared" si="19"/>
        <v>0</v>
      </c>
      <c r="GQ19" s="199" t="b">
        <f t="shared" si="19"/>
        <v>0</v>
      </c>
      <c r="GR19" s="199" t="b">
        <f t="shared" si="19"/>
        <v>0</v>
      </c>
      <c r="GS19" s="199" t="b">
        <f t="shared" si="19"/>
        <v>0</v>
      </c>
      <c r="GT19" s="199" t="b">
        <f t="shared" si="19"/>
        <v>0</v>
      </c>
      <c r="GU19" s="485" t="str">
        <f t="shared" si="35"/>
        <v/>
      </c>
      <c r="GV19" s="202" t="b">
        <f t="shared" si="20"/>
        <v>0</v>
      </c>
      <c r="GW19" s="198" t="b">
        <f t="shared" si="39"/>
        <v>0</v>
      </c>
      <c r="GX19" s="198" t="b">
        <f t="shared" si="21"/>
        <v>0</v>
      </c>
      <c r="GY19" s="198" t="b">
        <f t="shared" si="22"/>
        <v>0</v>
      </c>
      <c r="GZ19" s="198" t="b">
        <f t="shared" si="22"/>
        <v>0</v>
      </c>
      <c r="HA19" s="199" t="b">
        <f t="shared" si="22"/>
        <v>0</v>
      </c>
      <c r="HB19" s="199" t="b">
        <f t="shared" si="22"/>
        <v>0</v>
      </c>
      <c r="HC19" s="199" t="b">
        <f t="shared" si="23"/>
        <v>0</v>
      </c>
      <c r="HD19" s="199" t="b">
        <f t="shared" si="23"/>
        <v>0</v>
      </c>
      <c r="HE19" s="199" t="b">
        <f t="shared" si="23"/>
        <v>0</v>
      </c>
      <c r="HF19" s="199" t="b">
        <f t="shared" si="23"/>
        <v>0</v>
      </c>
      <c r="HG19" s="199" t="b">
        <f t="shared" si="23"/>
        <v>0</v>
      </c>
      <c r="HH19" s="199" t="b">
        <f t="shared" si="23"/>
        <v>0</v>
      </c>
      <c r="HI19" s="199" t="b">
        <f t="shared" si="23"/>
        <v>0</v>
      </c>
      <c r="HJ19" s="199" t="b">
        <f t="shared" si="23"/>
        <v>0</v>
      </c>
      <c r="HK19" s="199" t="b">
        <f t="shared" si="23"/>
        <v>0</v>
      </c>
      <c r="HL19" s="199" t="b">
        <f t="shared" si="23"/>
        <v>0</v>
      </c>
      <c r="HM19" s="199" t="b">
        <f t="shared" si="23"/>
        <v>0</v>
      </c>
      <c r="HN19" s="199" t="b">
        <f t="shared" si="23"/>
        <v>0</v>
      </c>
      <c r="HO19" s="199" t="b">
        <f t="shared" si="23"/>
        <v>0</v>
      </c>
      <c r="HP19" s="199" t="b">
        <f t="shared" si="23"/>
        <v>0</v>
      </c>
      <c r="HQ19" s="199" t="b">
        <f t="shared" si="55"/>
        <v>0</v>
      </c>
      <c r="HR19" s="199" t="b">
        <f t="shared" si="55"/>
        <v>0</v>
      </c>
      <c r="HS19" s="199" t="b">
        <f t="shared" si="24"/>
        <v>0</v>
      </c>
      <c r="HT19" s="199" t="b">
        <f t="shared" si="24"/>
        <v>0</v>
      </c>
      <c r="HU19" s="199" t="b">
        <f t="shared" si="24"/>
        <v>0</v>
      </c>
      <c r="HV19" s="199" t="b">
        <f t="shared" si="24"/>
        <v>0</v>
      </c>
      <c r="HW19" s="199" t="b">
        <f t="shared" si="24"/>
        <v>0</v>
      </c>
      <c r="HX19" s="199" t="b">
        <f t="shared" si="24"/>
        <v>0</v>
      </c>
      <c r="HY19" s="199" t="b">
        <f t="shared" si="24"/>
        <v>0</v>
      </c>
      <c r="HZ19" s="199" t="b">
        <f t="shared" si="24"/>
        <v>0</v>
      </c>
      <c r="IA19" s="199" t="b">
        <f t="shared" si="24"/>
        <v>0</v>
      </c>
      <c r="IB19" s="199" t="b">
        <f t="shared" si="24"/>
        <v>0</v>
      </c>
      <c r="IC19" s="199" t="b">
        <f t="shared" si="24"/>
        <v>0</v>
      </c>
      <c r="ID19" s="485" t="str">
        <f t="shared" si="25"/>
        <v/>
      </c>
      <c r="IE19" s="202" t="b">
        <f t="shared" si="26"/>
        <v>0</v>
      </c>
      <c r="IF19" s="198" t="b">
        <f t="shared" si="40"/>
        <v>0</v>
      </c>
      <c r="IG19" s="198" t="b">
        <f t="shared" si="41"/>
        <v>0</v>
      </c>
      <c r="IH19" s="198" t="b">
        <f t="shared" si="27"/>
        <v>0</v>
      </c>
      <c r="II19" s="198" t="b">
        <f t="shared" si="27"/>
        <v>0</v>
      </c>
      <c r="IJ19" s="199" t="b">
        <f t="shared" si="27"/>
        <v>0</v>
      </c>
      <c r="IK19" s="199" t="b">
        <f t="shared" si="27"/>
        <v>0</v>
      </c>
      <c r="IL19" s="199" t="b">
        <f t="shared" si="28"/>
        <v>0</v>
      </c>
      <c r="IM19" s="199" t="b">
        <f t="shared" si="28"/>
        <v>0</v>
      </c>
      <c r="IN19" s="199" t="b">
        <f t="shared" si="28"/>
        <v>0</v>
      </c>
      <c r="IO19" s="199" t="b">
        <f t="shared" si="28"/>
        <v>0</v>
      </c>
      <c r="IP19" s="199" t="b">
        <f t="shared" si="28"/>
        <v>0</v>
      </c>
      <c r="IQ19" s="199" t="b">
        <f t="shared" si="28"/>
        <v>0</v>
      </c>
      <c r="IR19" s="199" t="b">
        <f t="shared" si="29"/>
        <v>0</v>
      </c>
      <c r="IS19" s="199" t="b">
        <f t="shared" si="29"/>
        <v>0</v>
      </c>
      <c r="IT19" s="199" t="b">
        <f t="shared" si="29"/>
        <v>0</v>
      </c>
      <c r="IU19" s="199" t="b">
        <f t="shared" si="29"/>
        <v>0</v>
      </c>
      <c r="IV19" s="199" t="b">
        <f t="shared" si="29"/>
        <v>0</v>
      </c>
      <c r="IW19" s="199" t="b">
        <f t="shared" si="29"/>
        <v>0</v>
      </c>
      <c r="IX19" s="199" t="b">
        <f t="shared" si="29"/>
        <v>0</v>
      </c>
      <c r="IY19" s="199" t="b">
        <f t="shared" si="29"/>
        <v>0</v>
      </c>
      <c r="IZ19" s="199" t="b">
        <f t="shared" si="29"/>
        <v>0</v>
      </c>
      <c r="JA19" s="199" t="b">
        <f t="shared" si="29"/>
        <v>0</v>
      </c>
      <c r="JB19" s="199" t="b">
        <f t="shared" si="30"/>
        <v>0</v>
      </c>
      <c r="JC19" s="199" t="b">
        <f t="shared" si="30"/>
        <v>0</v>
      </c>
      <c r="JD19" s="199" t="b">
        <f t="shared" si="30"/>
        <v>0</v>
      </c>
      <c r="JE19" s="199" t="b">
        <f t="shared" si="30"/>
        <v>0</v>
      </c>
      <c r="JF19" s="199" t="b">
        <f t="shared" si="30"/>
        <v>0</v>
      </c>
      <c r="JG19" s="199" t="b">
        <f t="shared" si="30"/>
        <v>0</v>
      </c>
      <c r="JH19" s="199" t="b">
        <f t="shared" si="30"/>
        <v>0</v>
      </c>
      <c r="JI19" s="199" t="b">
        <f t="shared" si="30"/>
        <v>0</v>
      </c>
      <c r="JJ19" s="199" t="b">
        <f t="shared" si="30"/>
        <v>0</v>
      </c>
      <c r="JK19" s="199" t="b">
        <f t="shared" si="30"/>
        <v>0</v>
      </c>
      <c r="JL19" s="199" t="b">
        <f t="shared" si="30"/>
        <v>0</v>
      </c>
      <c r="JM19" s="485" t="str">
        <f t="shared" si="31"/>
        <v/>
      </c>
      <c r="JO19" s="1252"/>
      <c r="JP19" s="212" t="str">
        <f t="shared" si="42"/>
        <v/>
      </c>
      <c r="JQ19" s="212" t="str">
        <f t="shared" si="43"/>
        <v/>
      </c>
      <c r="JR19" s="212" t="str">
        <f t="shared" si="44"/>
        <v/>
      </c>
      <c r="JS19" s="212" t="str">
        <f t="shared" si="45"/>
        <v/>
      </c>
      <c r="JT19" s="212" t="str">
        <f t="shared" si="46"/>
        <v/>
      </c>
      <c r="JU19" s="212" t="str">
        <f t="shared" si="47"/>
        <v/>
      </c>
      <c r="JV19" s="212" t="str">
        <f t="shared" si="48"/>
        <v/>
      </c>
      <c r="JW19" s="212" t="str">
        <f t="shared" si="49"/>
        <v/>
      </c>
      <c r="JX19" s="212" t="str">
        <f t="shared" si="50"/>
        <v/>
      </c>
      <c r="JY19" s="212" t="str">
        <f t="shared" si="51"/>
        <v/>
      </c>
      <c r="JZ19" s="212" t="str">
        <f t="shared" si="52"/>
        <v/>
      </c>
      <c r="KA19" s="212" t="str">
        <f t="shared" si="53"/>
        <v/>
      </c>
    </row>
    <row r="20" spans="2:287" ht="15.75" customHeight="1" thickBot="1">
      <c r="B20" s="74">
        <v>16</v>
      </c>
      <c r="C20" s="313"/>
      <c r="D20" s="314"/>
      <c r="E20" s="315"/>
      <c r="G20" s="102">
        <v>16</v>
      </c>
      <c r="H20" s="313"/>
      <c r="I20" s="314"/>
      <c r="J20" s="315"/>
      <c r="L20" s="88">
        <v>12</v>
      </c>
      <c r="M20" s="327" t="s">
        <v>643</v>
      </c>
      <c r="N20" s="328" t="s">
        <v>643</v>
      </c>
      <c r="O20" s="328" t="s">
        <v>643</v>
      </c>
      <c r="P20" s="328" t="s">
        <v>643</v>
      </c>
      <c r="Q20" s="328" t="s">
        <v>643</v>
      </c>
      <c r="R20" s="328" t="s">
        <v>643</v>
      </c>
      <c r="S20" s="328" t="s">
        <v>643</v>
      </c>
      <c r="T20" s="328" t="s">
        <v>1217</v>
      </c>
      <c r="U20" s="328" t="s">
        <v>643</v>
      </c>
      <c r="V20" s="329" t="s">
        <v>643</v>
      </c>
      <c r="W20" s="329" t="s">
        <v>643</v>
      </c>
      <c r="X20" s="330" t="s">
        <v>643</v>
      </c>
      <c r="Y20" s="911" t="str">
        <f>外線情報!C16</f>
        <v>未使用</v>
      </c>
      <c r="AD20" s="628">
        <v>16</v>
      </c>
      <c r="AE20" s="628" t="str">
        <f>留守番電話!I20&amp;""</f>
        <v>5</v>
      </c>
      <c r="BK20" s="202" t="b">
        <f t="shared" si="0"/>
        <v>0</v>
      </c>
      <c r="BL20" s="198" t="b">
        <f t="shared" si="32"/>
        <v>0</v>
      </c>
      <c r="BM20" s="198" t="b">
        <f t="shared" si="1"/>
        <v>0</v>
      </c>
      <c r="BN20" s="198" t="b">
        <f t="shared" si="2"/>
        <v>0</v>
      </c>
      <c r="BO20" s="198" t="b">
        <f t="shared" si="2"/>
        <v>0</v>
      </c>
      <c r="BP20" s="199" t="b">
        <f t="shared" si="54"/>
        <v>0</v>
      </c>
      <c r="BQ20" s="199" t="b">
        <f t="shared" si="54"/>
        <v>0</v>
      </c>
      <c r="BR20" s="199" t="b">
        <f t="shared" si="54"/>
        <v>0</v>
      </c>
      <c r="BS20" s="199" t="b">
        <f t="shared" si="54"/>
        <v>0</v>
      </c>
      <c r="BT20" s="199" t="b">
        <f t="shared" si="54"/>
        <v>0</v>
      </c>
      <c r="BU20" s="199" t="b">
        <f t="shared" si="54"/>
        <v>0</v>
      </c>
      <c r="BV20" s="199" t="b">
        <f t="shared" si="54"/>
        <v>0</v>
      </c>
      <c r="BW20" s="199" t="b">
        <f t="shared" si="54"/>
        <v>0</v>
      </c>
      <c r="BX20" s="199" t="b">
        <f t="shared" si="54"/>
        <v>0</v>
      </c>
      <c r="BY20" s="199" t="b">
        <f t="shared" si="54"/>
        <v>0</v>
      </c>
      <c r="BZ20" s="199" t="b">
        <f t="shared" si="54"/>
        <v>0</v>
      </c>
      <c r="CA20" s="199" t="b">
        <f t="shared" si="54"/>
        <v>0</v>
      </c>
      <c r="CB20" s="199" t="b">
        <f t="shared" si="54"/>
        <v>0</v>
      </c>
      <c r="CC20" s="199" t="b">
        <f t="shared" si="54"/>
        <v>0</v>
      </c>
      <c r="CD20" s="199" t="b">
        <f t="shared" si="54"/>
        <v>0</v>
      </c>
      <c r="CE20" s="199" t="b">
        <f t="shared" si="54"/>
        <v>0</v>
      </c>
      <c r="CF20" s="199" t="b">
        <f t="shared" si="54"/>
        <v>0</v>
      </c>
      <c r="CG20" s="199" t="b">
        <f t="shared" si="54"/>
        <v>0</v>
      </c>
      <c r="CH20" s="199" t="b">
        <f t="shared" si="54"/>
        <v>0</v>
      </c>
      <c r="CI20" s="199" t="b">
        <f t="shared" si="54"/>
        <v>0</v>
      </c>
      <c r="CJ20" s="199" t="b">
        <f t="shared" si="54"/>
        <v>0</v>
      </c>
      <c r="CK20" s="199" t="b">
        <f t="shared" si="54"/>
        <v>0</v>
      </c>
      <c r="CL20" s="199" t="b">
        <f t="shared" si="54"/>
        <v>0</v>
      </c>
      <c r="CM20" s="199" t="b">
        <f t="shared" si="54"/>
        <v>0</v>
      </c>
      <c r="CN20" s="199" t="b">
        <f t="shared" si="54"/>
        <v>0</v>
      </c>
      <c r="CO20" s="199" t="b">
        <f t="shared" si="54"/>
        <v>0</v>
      </c>
      <c r="CP20" s="199" t="b">
        <f t="shared" si="54"/>
        <v>0</v>
      </c>
      <c r="CQ20" s="199" t="b">
        <f t="shared" si="54"/>
        <v>0</v>
      </c>
      <c r="CR20" s="199" t="b">
        <f t="shared" si="2"/>
        <v>0</v>
      </c>
      <c r="CS20" s="485" t="str">
        <f t="shared" si="3"/>
        <v/>
      </c>
      <c r="CT20" s="202" t="b">
        <f t="shared" si="4"/>
        <v>0</v>
      </c>
      <c r="CU20" s="198" t="b">
        <f t="shared" si="5"/>
        <v>0</v>
      </c>
      <c r="CV20" s="198" t="b">
        <f t="shared" si="56"/>
        <v>0</v>
      </c>
      <c r="CW20" s="198" t="b">
        <f t="shared" si="56"/>
        <v>0</v>
      </c>
      <c r="CX20" s="198" t="b">
        <f t="shared" si="56"/>
        <v>0</v>
      </c>
      <c r="CY20" s="199" t="b">
        <f t="shared" si="56"/>
        <v>0</v>
      </c>
      <c r="CZ20" s="199" t="b">
        <f t="shared" si="56"/>
        <v>0</v>
      </c>
      <c r="DA20" s="199" t="b">
        <f t="shared" si="56"/>
        <v>0</v>
      </c>
      <c r="DB20" s="199" t="b">
        <f t="shared" si="56"/>
        <v>0</v>
      </c>
      <c r="DC20" s="199" t="b">
        <f t="shared" si="56"/>
        <v>0</v>
      </c>
      <c r="DD20" s="199" t="b">
        <f t="shared" si="56"/>
        <v>0</v>
      </c>
      <c r="DE20" s="199" t="b">
        <f t="shared" si="56"/>
        <v>0</v>
      </c>
      <c r="DF20" s="199" t="b">
        <f t="shared" si="57"/>
        <v>0</v>
      </c>
      <c r="DG20" s="199" t="b">
        <f t="shared" si="57"/>
        <v>0</v>
      </c>
      <c r="DH20" s="199" t="b">
        <f t="shared" si="57"/>
        <v>0</v>
      </c>
      <c r="DI20" s="199" t="b">
        <f t="shared" si="57"/>
        <v>0</v>
      </c>
      <c r="DJ20" s="199" t="b">
        <f t="shared" si="57"/>
        <v>0</v>
      </c>
      <c r="DK20" s="199" t="b">
        <f t="shared" si="57"/>
        <v>0</v>
      </c>
      <c r="DL20" s="199" t="b">
        <f t="shared" si="57"/>
        <v>0</v>
      </c>
      <c r="DM20" s="199" t="b">
        <f t="shared" si="57"/>
        <v>0</v>
      </c>
      <c r="DN20" s="199" t="b">
        <f t="shared" si="57"/>
        <v>0</v>
      </c>
      <c r="DO20" s="199" t="b">
        <f t="shared" si="57"/>
        <v>0</v>
      </c>
      <c r="DP20" s="199" t="b">
        <f t="shared" si="58"/>
        <v>0</v>
      </c>
      <c r="DQ20" s="199" t="b">
        <f t="shared" si="58"/>
        <v>0</v>
      </c>
      <c r="DR20" s="199" t="b">
        <f t="shared" si="58"/>
        <v>0</v>
      </c>
      <c r="DS20" s="199" t="b">
        <f t="shared" si="58"/>
        <v>0</v>
      </c>
      <c r="DT20" s="199" t="b">
        <f t="shared" si="58"/>
        <v>0</v>
      </c>
      <c r="DU20" s="199" t="b">
        <f t="shared" si="58"/>
        <v>0</v>
      </c>
      <c r="DV20" s="199" t="b">
        <f t="shared" si="58"/>
        <v>0</v>
      </c>
      <c r="DW20" s="199" t="b">
        <f t="shared" si="58"/>
        <v>0</v>
      </c>
      <c r="DX20" s="199" t="b">
        <f t="shared" si="58"/>
        <v>0</v>
      </c>
      <c r="DY20" s="199" t="b">
        <f t="shared" si="58"/>
        <v>0</v>
      </c>
      <c r="DZ20" s="199" t="b">
        <f t="shared" si="58"/>
        <v>0</v>
      </c>
      <c r="EA20" s="199" t="b">
        <f t="shared" si="58"/>
        <v>0</v>
      </c>
      <c r="EB20" s="485" t="str">
        <f t="shared" si="9"/>
        <v/>
      </c>
      <c r="EC20" s="202" t="b">
        <f t="shared" si="10"/>
        <v>0</v>
      </c>
      <c r="ED20" s="198" t="b">
        <f t="shared" si="11"/>
        <v>0</v>
      </c>
      <c r="EE20" s="198" t="b">
        <f t="shared" si="59"/>
        <v>0</v>
      </c>
      <c r="EF20" s="198" t="b">
        <f t="shared" si="59"/>
        <v>0</v>
      </c>
      <c r="EG20" s="198" t="b">
        <f t="shared" si="59"/>
        <v>0</v>
      </c>
      <c r="EH20" s="199" t="b">
        <f t="shared" si="59"/>
        <v>0</v>
      </c>
      <c r="EI20" s="199" t="b">
        <f t="shared" si="59"/>
        <v>0</v>
      </c>
      <c r="EJ20" s="199" t="b">
        <f t="shared" si="59"/>
        <v>0</v>
      </c>
      <c r="EK20" s="199" t="b">
        <f t="shared" si="59"/>
        <v>0</v>
      </c>
      <c r="EL20" s="199" t="b">
        <f t="shared" si="59"/>
        <v>0</v>
      </c>
      <c r="EM20" s="199" t="b">
        <f t="shared" si="59"/>
        <v>0</v>
      </c>
      <c r="EN20" s="199" t="b">
        <f t="shared" si="59"/>
        <v>0</v>
      </c>
      <c r="EO20" s="199" t="b">
        <f t="shared" si="60"/>
        <v>0</v>
      </c>
      <c r="EP20" s="199" t="b">
        <f t="shared" si="60"/>
        <v>0</v>
      </c>
      <c r="EQ20" s="199" t="b">
        <f t="shared" si="60"/>
        <v>0</v>
      </c>
      <c r="ER20" s="199" t="b">
        <f t="shared" si="60"/>
        <v>0</v>
      </c>
      <c r="ES20" s="199" t="b">
        <f t="shared" si="60"/>
        <v>0</v>
      </c>
      <c r="ET20" s="199" t="b">
        <f t="shared" si="60"/>
        <v>0</v>
      </c>
      <c r="EU20" s="199" t="b">
        <f t="shared" si="60"/>
        <v>0</v>
      </c>
      <c r="EV20" s="199" t="b">
        <f t="shared" si="60"/>
        <v>0</v>
      </c>
      <c r="EW20" s="199" t="b">
        <f t="shared" si="60"/>
        <v>0</v>
      </c>
      <c r="EX20" s="199" t="b">
        <f t="shared" si="60"/>
        <v>0</v>
      </c>
      <c r="EY20" s="199" t="b">
        <f t="shared" si="61"/>
        <v>0</v>
      </c>
      <c r="EZ20" s="199" t="b">
        <f t="shared" si="61"/>
        <v>0</v>
      </c>
      <c r="FA20" s="199" t="b">
        <f t="shared" si="61"/>
        <v>0</v>
      </c>
      <c r="FB20" s="199" t="b">
        <f t="shared" si="61"/>
        <v>0</v>
      </c>
      <c r="FC20" s="199" t="b">
        <f t="shared" si="61"/>
        <v>0</v>
      </c>
      <c r="FD20" s="199" t="b">
        <f t="shared" si="61"/>
        <v>0</v>
      </c>
      <c r="FE20" s="199" t="b">
        <f t="shared" si="61"/>
        <v>0</v>
      </c>
      <c r="FF20" s="199" t="b">
        <f t="shared" si="61"/>
        <v>0</v>
      </c>
      <c r="FG20" s="199" t="b">
        <f t="shared" si="61"/>
        <v>0</v>
      </c>
      <c r="FH20" s="199" t="b">
        <f t="shared" si="61"/>
        <v>0</v>
      </c>
      <c r="FI20" s="199" t="b">
        <f t="shared" si="61"/>
        <v>0</v>
      </c>
      <c r="FJ20" s="199" t="b">
        <f t="shared" si="61"/>
        <v>0</v>
      </c>
      <c r="FK20" s="485" t="str">
        <f t="shared" si="15"/>
        <v/>
      </c>
      <c r="FM20" s="202" t="b">
        <f t="shared" si="16"/>
        <v>0</v>
      </c>
      <c r="FN20" s="198" t="b">
        <f t="shared" si="36"/>
        <v>0</v>
      </c>
      <c r="FO20" s="198" t="b">
        <f t="shared" si="37"/>
        <v>0</v>
      </c>
      <c r="FP20" s="198" t="b">
        <f t="shared" si="37"/>
        <v>0</v>
      </c>
      <c r="FQ20" s="198" t="b">
        <f t="shared" si="37"/>
        <v>0</v>
      </c>
      <c r="FR20" s="199" t="b">
        <f t="shared" si="37"/>
        <v>0</v>
      </c>
      <c r="FS20" s="199" t="b">
        <f t="shared" si="37"/>
        <v>0</v>
      </c>
      <c r="FT20" s="199" t="b">
        <f t="shared" si="37"/>
        <v>0</v>
      </c>
      <c r="FU20" s="199" t="b">
        <f t="shared" si="37"/>
        <v>0</v>
      </c>
      <c r="FV20" s="199" t="b">
        <f t="shared" si="38"/>
        <v>0</v>
      </c>
      <c r="FW20" s="199" t="b">
        <f t="shared" si="34"/>
        <v>0</v>
      </c>
      <c r="FX20" s="199" t="b">
        <f t="shared" si="18"/>
        <v>0</v>
      </c>
      <c r="FY20" s="199" t="b">
        <f t="shared" si="18"/>
        <v>0</v>
      </c>
      <c r="FZ20" s="199" t="b">
        <f t="shared" si="18"/>
        <v>0</v>
      </c>
      <c r="GA20" s="199" t="b">
        <f t="shared" si="18"/>
        <v>0</v>
      </c>
      <c r="GB20" s="199" t="b">
        <f t="shared" si="18"/>
        <v>0</v>
      </c>
      <c r="GC20" s="199" t="b">
        <f t="shared" si="18"/>
        <v>0</v>
      </c>
      <c r="GD20" s="199" t="b">
        <f t="shared" si="18"/>
        <v>0</v>
      </c>
      <c r="GE20" s="199" t="b">
        <f t="shared" si="18"/>
        <v>0</v>
      </c>
      <c r="GF20" s="199" t="b">
        <f t="shared" si="18"/>
        <v>0</v>
      </c>
      <c r="GG20" s="199" t="b">
        <f t="shared" si="18"/>
        <v>0</v>
      </c>
      <c r="GH20" s="199" t="b">
        <f t="shared" si="18"/>
        <v>0</v>
      </c>
      <c r="GI20" s="199" t="b">
        <f t="shared" si="18"/>
        <v>0</v>
      </c>
      <c r="GJ20" s="199" t="b">
        <f t="shared" si="18"/>
        <v>0</v>
      </c>
      <c r="GK20" s="199" t="b">
        <f t="shared" si="18"/>
        <v>0</v>
      </c>
      <c r="GL20" s="199" t="b">
        <f t="shared" si="18"/>
        <v>0</v>
      </c>
      <c r="GM20" s="199" t="b">
        <f t="shared" ref="GI20:GT42" si="62">ISERROR(FIND(MID($H20,GM$4,1),"0123456789*#"))</f>
        <v>0</v>
      </c>
      <c r="GN20" s="199" t="b">
        <f t="shared" si="19"/>
        <v>0</v>
      </c>
      <c r="GO20" s="199" t="b">
        <f t="shared" si="19"/>
        <v>0</v>
      </c>
      <c r="GP20" s="199" t="b">
        <f t="shared" si="19"/>
        <v>0</v>
      </c>
      <c r="GQ20" s="199" t="b">
        <f t="shared" si="19"/>
        <v>0</v>
      </c>
      <c r="GR20" s="199" t="b">
        <f t="shared" si="19"/>
        <v>0</v>
      </c>
      <c r="GS20" s="199" t="b">
        <f t="shared" si="19"/>
        <v>0</v>
      </c>
      <c r="GT20" s="199" t="b">
        <f t="shared" si="19"/>
        <v>0</v>
      </c>
      <c r="GU20" s="485" t="str">
        <f t="shared" si="35"/>
        <v/>
      </c>
      <c r="GV20" s="202" t="b">
        <f t="shared" si="20"/>
        <v>0</v>
      </c>
      <c r="GW20" s="198" t="b">
        <f t="shared" si="39"/>
        <v>0</v>
      </c>
      <c r="GX20" s="198" t="b">
        <f t="shared" si="21"/>
        <v>0</v>
      </c>
      <c r="GY20" s="198" t="b">
        <f t="shared" si="22"/>
        <v>0</v>
      </c>
      <c r="GZ20" s="198" t="b">
        <f t="shared" si="22"/>
        <v>0</v>
      </c>
      <c r="HA20" s="199" t="b">
        <f t="shared" si="22"/>
        <v>0</v>
      </c>
      <c r="HB20" s="199" t="b">
        <f t="shared" si="22"/>
        <v>0</v>
      </c>
      <c r="HC20" s="199" t="b">
        <f t="shared" si="23"/>
        <v>0</v>
      </c>
      <c r="HD20" s="199" t="b">
        <f t="shared" si="23"/>
        <v>0</v>
      </c>
      <c r="HE20" s="199" t="b">
        <f t="shared" si="23"/>
        <v>0</v>
      </c>
      <c r="HF20" s="199" t="b">
        <f t="shared" si="23"/>
        <v>0</v>
      </c>
      <c r="HG20" s="199" t="b">
        <f t="shared" si="23"/>
        <v>0</v>
      </c>
      <c r="HH20" s="199" t="b">
        <f t="shared" si="23"/>
        <v>0</v>
      </c>
      <c r="HI20" s="199" t="b">
        <f t="shared" si="23"/>
        <v>0</v>
      </c>
      <c r="HJ20" s="199" t="b">
        <f t="shared" si="23"/>
        <v>0</v>
      </c>
      <c r="HK20" s="199" t="b">
        <f t="shared" si="23"/>
        <v>0</v>
      </c>
      <c r="HL20" s="199" t="b">
        <f t="shared" si="23"/>
        <v>0</v>
      </c>
      <c r="HM20" s="199" t="b">
        <f t="shared" si="23"/>
        <v>0</v>
      </c>
      <c r="HN20" s="199" t="b">
        <f t="shared" si="23"/>
        <v>0</v>
      </c>
      <c r="HO20" s="199" t="b">
        <f t="shared" si="23"/>
        <v>0</v>
      </c>
      <c r="HP20" s="199" t="b">
        <f t="shared" si="23"/>
        <v>0</v>
      </c>
      <c r="HQ20" s="199" t="b">
        <f t="shared" si="55"/>
        <v>0</v>
      </c>
      <c r="HR20" s="199" t="b">
        <f t="shared" si="55"/>
        <v>0</v>
      </c>
      <c r="HS20" s="199" t="b">
        <f t="shared" si="24"/>
        <v>0</v>
      </c>
      <c r="HT20" s="199" t="b">
        <f t="shared" si="24"/>
        <v>0</v>
      </c>
      <c r="HU20" s="199" t="b">
        <f t="shared" si="24"/>
        <v>0</v>
      </c>
      <c r="HV20" s="199" t="b">
        <f t="shared" si="24"/>
        <v>0</v>
      </c>
      <c r="HW20" s="199" t="b">
        <f t="shared" si="24"/>
        <v>0</v>
      </c>
      <c r="HX20" s="199" t="b">
        <f t="shared" si="24"/>
        <v>0</v>
      </c>
      <c r="HY20" s="199" t="b">
        <f t="shared" si="24"/>
        <v>0</v>
      </c>
      <c r="HZ20" s="199" t="b">
        <f t="shared" si="24"/>
        <v>0</v>
      </c>
      <c r="IA20" s="199" t="b">
        <f t="shared" si="24"/>
        <v>0</v>
      </c>
      <c r="IB20" s="199" t="b">
        <f t="shared" si="24"/>
        <v>0</v>
      </c>
      <c r="IC20" s="199" t="b">
        <f t="shared" si="24"/>
        <v>0</v>
      </c>
      <c r="ID20" s="485" t="str">
        <f t="shared" si="25"/>
        <v/>
      </c>
      <c r="IE20" s="202" t="b">
        <f t="shared" si="26"/>
        <v>0</v>
      </c>
      <c r="IF20" s="198" t="b">
        <f t="shared" si="40"/>
        <v>0</v>
      </c>
      <c r="IG20" s="198" t="b">
        <f t="shared" si="41"/>
        <v>0</v>
      </c>
      <c r="IH20" s="198" t="b">
        <f t="shared" si="27"/>
        <v>0</v>
      </c>
      <c r="II20" s="198" t="b">
        <f t="shared" si="27"/>
        <v>0</v>
      </c>
      <c r="IJ20" s="199" t="b">
        <f t="shared" si="27"/>
        <v>0</v>
      </c>
      <c r="IK20" s="199" t="b">
        <f t="shared" si="27"/>
        <v>0</v>
      </c>
      <c r="IL20" s="199" t="b">
        <f t="shared" si="28"/>
        <v>0</v>
      </c>
      <c r="IM20" s="199" t="b">
        <f t="shared" si="28"/>
        <v>0</v>
      </c>
      <c r="IN20" s="199" t="b">
        <f t="shared" si="28"/>
        <v>0</v>
      </c>
      <c r="IO20" s="199" t="b">
        <f t="shared" si="28"/>
        <v>0</v>
      </c>
      <c r="IP20" s="199" t="b">
        <f t="shared" si="28"/>
        <v>0</v>
      </c>
      <c r="IQ20" s="199" t="b">
        <f t="shared" si="28"/>
        <v>0</v>
      </c>
      <c r="IR20" s="199" t="b">
        <f t="shared" si="29"/>
        <v>0</v>
      </c>
      <c r="IS20" s="199" t="b">
        <f t="shared" si="29"/>
        <v>0</v>
      </c>
      <c r="IT20" s="199" t="b">
        <f t="shared" si="29"/>
        <v>0</v>
      </c>
      <c r="IU20" s="199" t="b">
        <f t="shared" si="29"/>
        <v>0</v>
      </c>
      <c r="IV20" s="199" t="b">
        <f t="shared" si="29"/>
        <v>0</v>
      </c>
      <c r="IW20" s="199" t="b">
        <f t="shared" si="29"/>
        <v>0</v>
      </c>
      <c r="IX20" s="199" t="b">
        <f t="shared" si="29"/>
        <v>0</v>
      </c>
      <c r="IY20" s="199" t="b">
        <f t="shared" si="29"/>
        <v>0</v>
      </c>
      <c r="IZ20" s="199" t="b">
        <f t="shared" si="29"/>
        <v>0</v>
      </c>
      <c r="JA20" s="199" t="b">
        <f t="shared" si="29"/>
        <v>0</v>
      </c>
      <c r="JB20" s="199" t="b">
        <f t="shared" si="30"/>
        <v>0</v>
      </c>
      <c r="JC20" s="199" t="b">
        <f t="shared" si="30"/>
        <v>0</v>
      </c>
      <c r="JD20" s="199" t="b">
        <f t="shared" si="30"/>
        <v>0</v>
      </c>
      <c r="JE20" s="199" t="b">
        <f t="shared" si="30"/>
        <v>0</v>
      </c>
      <c r="JF20" s="199" t="b">
        <f t="shared" si="30"/>
        <v>0</v>
      </c>
      <c r="JG20" s="199" t="b">
        <f t="shared" si="30"/>
        <v>0</v>
      </c>
      <c r="JH20" s="199" t="b">
        <f t="shared" si="30"/>
        <v>0</v>
      </c>
      <c r="JI20" s="199" t="b">
        <f t="shared" si="30"/>
        <v>0</v>
      </c>
      <c r="JJ20" s="199" t="b">
        <f t="shared" si="30"/>
        <v>0</v>
      </c>
      <c r="JK20" s="199" t="b">
        <f t="shared" si="30"/>
        <v>0</v>
      </c>
      <c r="JL20" s="199" t="b">
        <f t="shared" si="30"/>
        <v>0</v>
      </c>
      <c r="JM20" s="485" t="str">
        <f t="shared" si="31"/>
        <v/>
      </c>
      <c r="JO20" s="1252"/>
      <c r="JP20" s="212" t="str">
        <f t="shared" si="42"/>
        <v/>
      </c>
      <c r="JQ20" s="212" t="str">
        <f t="shared" si="43"/>
        <v/>
      </c>
      <c r="JR20" s="212" t="str">
        <f t="shared" si="44"/>
        <v/>
      </c>
      <c r="JS20" s="212" t="str">
        <f t="shared" si="45"/>
        <v/>
      </c>
      <c r="JT20" s="212" t="str">
        <f t="shared" si="46"/>
        <v/>
      </c>
      <c r="JU20" s="212" t="str">
        <f t="shared" si="47"/>
        <v/>
      </c>
      <c r="JV20" s="212" t="str">
        <f t="shared" si="48"/>
        <v/>
      </c>
      <c r="JW20" s="212" t="str">
        <f t="shared" si="49"/>
        <v/>
      </c>
      <c r="JX20" s="212" t="str">
        <f t="shared" si="50"/>
        <v/>
      </c>
      <c r="JY20" s="212" t="str">
        <f t="shared" si="51"/>
        <v/>
      </c>
      <c r="JZ20" s="212" t="str">
        <f t="shared" si="52"/>
        <v/>
      </c>
      <c r="KA20" s="212" t="str">
        <f t="shared" si="53"/>
        <v/>
      </c>
    </row>
    <row r="21" spans="2:287" ht="15.75" customHeight="1">
      <c r="B21" s="74">
        <v>17</v>
      </c>
      <c r="C21" s="313"/>
      <c r="D21" s="314"/>
      <c r="E21" s="315"/>
      <c r="G21" s="102">
        <v>17</v>
      </c>
      <c r="H21" s="313"/>
      <c r="I21" s="314"/>
      <c r="J21" s="315"/>
      <c r="M21" s="79" t="s">
        <v>1524</v>
      </c>
      <c r="AD21" s="628">
        <v>17</v>
      </c>
      <c r="AE21" s="628" t="str">
        <f>留守番電話!I21&amp;""</f>
        <v>5</v>
      </c>
      <c r="BK21" s="202" t="b">
        <f t="shared" si="0"/>
        <v>0</v>
      </c>
      <c r="BL21" s="198" t="b">
        <f t="shared" si="32"/>
        <v>0</v>
      </c>
      <c r="BM21" s="198" t="b">
        <f t="shared" si="1"/>
        <v>0</v>
      </c>
      <c r="BN21" s="198" t="b">
        <f t="shared" ref="BN21:BW24" si="63">ISERROR(FIND(MID($C21,BN$4,1),"0123456789*#"))</f>
        <v>0</v>
      </c>
      <c r="BO21" s="198" t="b">
        <f t="shared" si="63"/>
        <v>0</v>
      </c>
      <c r="BP21" s="199" t="b">
        <f t="shared" si="63"/>
        <v>0</v>
      </c>
      <c r="BQ21" s="199" t="b">
        <f t="shared" si="63"/>
        <v>0</v>
      </c>
      <c r="BR21" s="199" t="b">
        <f t="shared" si="63"/>
        <v>0</v>
      </c>
      <c r="BS21" s="199" t="b">
        <f t="shared" si="63"/>
        <v>0</v>
      </c>
      <c r="BT21" s="199" t="b">
        <f t="shared" si="63"/>
        <v>0</v>
      </c>
      <c r="BU21" s="199" t="b">
        <f t="shared" si="63"/>
        <v>0</v>
      </c>
      <c r="BV21" s="199" t="b">
        <f t="shared" si="63"/>
        <v>0</v>
      </c>
      <c r="BW21" s="199" t="b">
        <f t="shared" si="63"/>
        <v>0</v>
      </c>
      <c r="BX21" s="199" t="b">
        <f t="shared" ref="BX21:CG24" si="64">ISERROR(FIND(MID($C21,BX$4,1),"0123456789*#"))</f>
        <v>0</v>
      </c>
      <c r="BY21" s="199" t="b">
        <f t="shared" si="64"/>
        <v>0</v>
      </c>
      <c r="BZ21" s="199" t="b">
        <f t="shared" si="64"/>
        <v>0</v>
      </c>
      <c r="CA21" s="199" t="b">
        <f t="shared" si="64"/>
        <v>0</v>
      </c>
      <c r="CB21" s="199" t="b">
        <f t="shared" si="64"/>
        <v>0</v>
      </c>
      <c r="CC21" s="199" t="b">
        <f t="shared" si="64"/>
        <v>0</v>
      </c>
      <c r="CD21" s="199" t="b">
        <f t="shared" si="64"/>
        <v>0</v>
      </c>
      <c r="CE21" s="199" t="b">
        <f t="shared" si="64"/>
        <v>0</v>
      </c>
      <c r="CF21" s="199" t="b">
        <f t="shared" si="64"/>
        <v>0</v>
      </c>
      <c r="CG21" s="199" t="b">
        <f t="shared" si="64"/>
        <v>0</v>
      </c>
      <c r="CH21" s="199" t="b">
        <f t="shared" ref="CH21:CR24" si="65">ISERROR(FIND(MID($C21,CH$4,1),"0123456789*#"))</f>
        <v>0</v>
      </c>
      <c r="CI21" s="199" t="b">
        <f t="shared" si="65"/>
        <v>0</v>
      </c>
      <c r="CJ21" s="199" t="b">
        <f t="shared" si="65"/>
        <v>0</v>
      </c>
      <c r="CK21" s="199" t="b">
        <f t="shared" si="65"/>
        <v>0</v>
      </c>
      <c r="CL21" s="199" t="b">
        <f t="shared" si="65"/>
        <v>0</v>
      </c>
      <c r="CM21" s="199" t="b">
        <f t="shared" si="65"/>
        <v>0</v>
      </c>
      <c r="CN21" s="199" t="b">
        <f t="shared" si="65"/>
        <v>0</v>
      </c>
      <c r="CO21" s="199" t="b">
        <f t="shared" si="65"/>
        <v>0</v>
      </c>
      <c r="CP21" s="199" t="b">
        <f t="shared" si="65"/>
        <v>0</v>
      </c>
      <c r="CQ21" s="199" t="b">
        <f t="shared" si="65"/>
        <v>0</v>
      </c>
      <c r="CR21" s="199" t="b">
        <f t="shared" si="65"/>
        <v>0</v>
      </c>
      <c r="CS21" s="485" t="str">
        <f t="shared" si="3"/>
        <v/>
      </c>
      <c r="CT21" s="202" t="b">
        <f t="shared" si="4"/>
        <v>0</v>
      </c>
      <c r="CU21" s="198" t="b">
        <f t="shared" si="5"/>
        <v>0</v>
      </c>
      <c r="CV21" s="198" t="b">
        <f t="shared" si="56"/>
        <v>0</v>
      </c>
      <c r="CW21" s="198" t="b">
        <f t="shared" si="56"/>
        <v>0</v>
      </c>
      <c r="CX21" s="198" t="b">
        <f t="shared" si="56"/>
        <v>0</v>
      </c>
      <c r="CY21" s="199" t="b">
        <f t="shared" si="56"/>
        <v>0</v>
      </c>
      <c r="CZ21" s="199" t="b">
        <f t="shared" si="56"/>
        <v>0</v>
      </c>
      <c r="DA21" s="199" t="b">
        <f t="shared" si="56"/>
        <v>0</v>
      </c>
      <c r="DB21" s="199" t="b">
        <f t="shared" si="56"/>
        <v>0</v>
      </c>
      <c r="DC21" s="199" t="b">
        <f t="shared" si="56"/>
        <v>0</v>
      </c>
      <c r="DD21" s="199" t="b">
        <f t="shared" si="56"/>
        <v>0</v>
      </c>
      <c r="DE21" s="199" t="b">
        <f t="shared" si="56"/>
        <v>0</v>
      </c>
      <c r="DF21" s="199" t="b">
        <f t="shared" si="57"/>
        <v>0</v>
      </c>
      <c r="DG21" s="199" t="b">
        <f t="shared" si="57"/>
        <v>0</v>
      </c>
      <c r="DH21" s="199" t="b">
        <f t="shared" si="57"/>
        <v>0</v>
      </c>
      <c r="DI21" s="199" t="b">
        <f t="shared" si="57"/>
        <v>0</v>
      </c>
      <c r="DJ21" s="199" t="b">
        <f t="shared" si="57"/>
        <v>0</v>
      </c>
      <c r="DK21" s="199" t="b">
        <f t="shared" si="57"/>
        <v>0</v>
      </c>
      <c r="DL21" s="199" t="b">
        <f t="shared" si="57"/>
        <v>0</v>
      </c>
      <c r="DM21" s="199" t="b">
        <f t="shared" si="57"/>
        <v>0</v>
      </c>
      <c r="DN21" s="199" t="b">
        <f t="shared" si="57"/>
        <v>0</v>
      </c>
      <c r="DO21" s="199" t="b">
        <f t="shared" si="57"/>
        <v>0</v>
      </c>
      <c r="DP21" s="199" t="b">
        <f t="shared" si="58"/>
        <v>0</v>
      </c>
      <c r="DQ21" s="199" t="b">
        <f t="shared" si="58"/>
        <v>0</v>
      </c>
      <c r="DR21" s="199" t="b">
        <f t="shared" si="58"/>
        <v>0</v>
      </c>
      <c r="DS21" s="199" t="b">
        <f t="shared" si="58"/>
        <v>0</v>
      </c>
      <c r="DT21" s="199" t="b">
        <f t="shared" si="58"/>
        <v>0</v>
      </c>
      <c r="DU21" s="199" t="b">
        <f t="shared" si="58"/>
        <v>0</v>
      </c>
      <c r="DV21" s="199" t="b">
        <f t="shared" si="58"/>
        <v>0</v>
      </c>
      <c r="DW21" s="199" t="b">
        <f t="shared" si="58"/>
        <v>0</v>
      </c>
      <c r="DX21" s="199" t="b">
        <f t="shared" si="58"/>
        <v>0</v>
      </c>
      <c r="DY21" s="199" t="b">
        <f t="shared" si="58"/>
        <v>0</v>
      </c>
      <c r="DZ21" s="199" t="b">
        <f t="shared" si="58"/>
        <v>0</v>
      </c>
      <c r="EA21" s="199" t="b">
        <f t="shared" si="58"/>
        <v>0</v>
      </c>
      <c r="EB21" s="485" t="str">
        <f t="shared" si="9"/>
        <v/>
      </c>
      <c r="EC21" s="202" t="b">
        <f t="shared" si="10"/>
        <v>0</v>
      </c>
      <c r="ED21" s="198" t="b">
        <f t="shared" si="11"/>
        <v>0</v>
      </c>
      <c r="EE21" s="198" t="b">
        <f t="shared" si="59"/>
        <v>0</v>
      </c>
      <c r="EF21" s="198" t="b">
        <f t="shared" si="59"/>
        <v>0</v>
      </c>
      <c r="EG21" s="198" t="b">
        <f t="shared" si="59"/>
        <v>0</v>
      </c>
      <c r="EH21" s="199" t="b">
        <f t="shared" si="59"/>
        <v>0</v>
      </c>
      <c r="EI21" s="199" t="b">
        <f t="shared" si="59"/>
        <v>0</v>
      </c>
      <c r="EJ21" s="199" t="b">
        <f t="shared" si="59"/>
        <v>0</v>
      </c>
      <c r="EK21" s="199" t="b">
        <f t="shared" si="59"/>
        <v>0</v>
      </c>
      <c r="EL21" s="199" t="b">
        <f t="shared" si="59"/>
        <v>0</v>
      </c>
      <c r="EM21" s="199" t="b">
        <f t="shared" si="59"/>
        <v>0</v>
      </c>
      <c r="EN21" s="199" t="b">
        <f t="shared" si="59"/>
        <v>0</v>
      </c>
      <c r="EO21" s="199" t="b">
        <f t="shared" si="60"/>
        <v>0</v>
      </c>
      <c r="EP21" s="199" t="b">
        <f t="shared" si="60"/>
        <v>0</v>
      </c>
      <c r="EQ21" s="199" t="b">
        <f t="shared" si="60"/>
        <v>0</v>
      </c>
      <c r="ER21" s="199" t="b">
        <f t="shared" si="60"/>
        <v>0</v>
      </c>
      <c r="ES21" s="199" t="b">
        <f t="shared" si="60"/>
        <v>0</v>
      </c>
      <c r="ET21" s="199" t="b">
        <f t="shared" si="60"/>
        <v>0</v>
      </c>
      <c r="EU21" s="199" t="b">
        <f t="shared" si="60"/>
        <v>0</v>
      </c>
      <c r="EV21" s="199" t="b">
        <f t="shared" si="60"/>
        <v>0</v>
      </c>
      <c r="EW21" s="199" t="b">
        <f t="shared" si="60"/>
        <v>0</v>
      </c>
      <c r="EX21" s="199" t="b">
        <f t="shared" si="60"/>
        <v>0</v>
      </c>
      <c r="EY21" s="199" t="b">
        <f t="shared" si="61"/>
        <v>0</v>
      </c>
      <c r="EZ21" s="199" t="b">
        <f t="shared" si="61"/>
        <v>0</v>
      </c>
      <c r="FA21" s="199" t="b">
        <f t="shared" si="61"/>
        <v>0</v>
      </c>
      <c r="FB21" s="199" t="b">
        <f t="shared" si="61"/>
        <v>0</v>
      </c>
      <c r="FC21" s="199" t="b">
        <f t="shared" si="61"/>
        <v>0</v>
      </c>
      <c r="FD21" s="199" t="b">
        <f t="shared" si="61"/>
        <v>0</v>
      </c>
      <c r="FE21" s="199" t="b">
        <f t="shared" si="61"/>
        <v>0</v>
      </c>
      <c r="FF21" s="199" t="b">
        <f t="shared" si="61"/>
        <v>0</v>
      </c>
      <c r="FG21" s="199" t="b">
        <f t="shared" si="61"/>
        <v>0</v>
      </c>
      <c r="FH21" s="199" t="b">
        <f t="shared" si="61"/>
        <v>0</v>
      </c>
      <c r="FI21" s="199" t="b">
        <f t="shared" si="61"/>
        <v>0</v>
      </c>
      <c r="FJ21" s="199" t="b">
        <f t="shared" si="61"/>
        <v>0</v>
      </c>
      <c r="FK21" s="485" t="str">
        <f t="shared" si="15"/>
        <v/>
      </c>
      <c r="FM21" s="202" t="b">
        <f t="shared" si="16"/>
        <v>0</v>
      </c>
      <c r="FN21" s="198" t="b">
        <f t="shared" si="36"/>
        <v>0</v>
      </c>
      <c r="FO21" s="198" t="b">
        <f t="shared" si="37"/>
        <v>0</v>
      </c>
      <c r="FP21" s="198" t="b">
        <f t="shared" si="37"/>
        <v>0</v>
      </c>
      <c r="FQ21" s="198" t="b">
        <f t="shared" si="37"/>
        <v>0</v>
      </c>
      <c r="FR21" s="199" t="b">
        <f t="shared" si="37"/>
        <v>0</v>
      </c>
      <c r="FS21" s="199" t="b">
        <f t="shared" si="37"/>
        <v>0</v>
      </c>
      <c r="FT21" s="199" t="b">
        <f t="shared" si="37"/>
        <v>0</v>
      </c>
      <c r="FU21" s="199" t="b">
        <f t="shared" si="37"/>
        <v>0</v>
      </c>
      <c r="FV21" s="199" t="b">
        <f t="shared" si="38"/>
        <v>0</v>
      </c>
      <c r="FW21" s="199" t="b">
        <f t="shared" si="34"/>
        <v>0</v>
      </c>
      <c r="FX21" s="199" t="b">
        <f t="shared" ref="FX21:GH21" si="66">ISERROR(FIND(MID($H21,FX$4,1),"0123456789*#"))</f>
        <v>0</v>
      </c>
      <c r="FY21" s="199" t="b">
        <f t="shared" si="66"/>
        <v>0</v>
      </c>
      <c r="FZ21" s="199" t="b">
        <f t="shared" si="66"/>
        <v>0</v>
      </c>
      <c r="GA21" s="199" t="b">
        <f t="shared" si="66"/>
        <v>0</v>
      </c>
      <c r="GB21" s="199" t="b">
        <f t="shared" si="66"/>
        <v>0</v>
      </c>
      <c r="GC21" s="199" t="b">
        <f t="shared" si="66"/>
        <v>0</v>
      </c>
      <c r="GD21" s="199" t="b">
        <f t="shared" si="66"/>
        <v>0</v>
      </c>
      <c r="GE21" s="199" t="b">
        <f t="shared" si="66"/>
        <v>0</v>
      </c>
      <c r="GF21" s="199" t="b">
        <f t="shared" si="66"/>
        <v>0</v>
      </c>
      <c r="GG21" s="199" t="b">
        <f t="shared" si="66"/>
        <v>0</v>
      </c>
      <c r="GH21" s="199" t="b">
        <f t="shared" si="66"/>
        <v>0</v>
      </c>
      <c r="GI21" s="199" t="b">
        <f t="shared" si="62"/>
        <v>0</v>
      </c>
      <c r="GJ21" s="199" t="b">
        <f t="shared" si="62"/>
        <v>0</v>
      </c>
      <c r="GK21" s="199" t="b">
        <f t="shared" si="62"/>
        <v>0</v>
      </c>
      <c r="GL21" s="199" t="b">
        <f t="shared" si="62"/>
        <v>0</v>
      </c>
      <c r="GM21" s="199" t="b">
        <f t="shared" si="62"/>
        <v>0</v>
      </c>
      <c r="GN21" s="199" t="b">
        <f t="shared" si="62"/>
        <v>0</v>
      </c>
      <c r="GO21" s="199" t="b">
        <f t="shared" si="62"/>
        <v>0</v>
      </c>
      <c r="GP21" s="199" t="b">
        <f t="shared" si="62"/>
        <v>0</v>
      </c>
      <c r="GQ21" s="199" t="b">
        <f t="shared" si="62"/>
        <v>0</v>
      </c>
      <c r="GR21" s="199" t="b">
        <f t="shared" si="62"/>
        <v>0</v>
      </c>
      <c r="GS21" s="199" t="b">
        <f t="shared" si="62"/>
        <v>0</v>
      </c>
      <c r="GT21" s="199" t="b">
        <f t="shared" si="62"/>
        <v>0</v>
      </c>
      <c r="GU21" s="485" t="str">
        <f t="shared" si="35"/>
        <v/>
      </c>
      <c r="GV21" s="202" t="b">
        <f t="shared" si="20"/>
        <v>0</v>
      </c>
      <c r="GW21" s="198" t="b">
        <f t="shared" si="39"/>
        <v>0</v>
      </c>
      <c r="GX21" s="198" t="b">
        <f t="shared" si="21"/>
        <v>0</v>
      </c>
      <c r="GY21" s="198" t="b">
        <f t="shared" ref="GY21:HM21" si="67">ISERROR(FIND(MID($I21,GY$4,1),"0123456789*#"))</f>
        <v>0</v>
      </c>
      <c r="GZ21" s="198" t="b">
        <f t="shared" si="67"/>
        <v>0</v>
      </c>
      <c r="HA21" s="199" t="b">
        <f t="shared" si="67"/>
        <v>0</v>
      </c>
      <c r="HB21" s="199" t="b">
        <f t="shared" si="67"/>
        <v>0</v>
      </c>
      <c r="HC21" s="199" t="b">
        <f t="shared" si="67"/>
        <v>0</v>
      </c>
      <c r="HD21" s="199" t="b">
        <f t="shared" si="67"/>
        <v>0</v>
      </c>
      <c r="HE21" s="199" t="b">
        <f t="shared" si="67"/>
        <v>0</v>
      </c>
      <c r="HF21" s="199" t="b">
        <f t="shared" si="67"/>
        <v>0</v>
      </c>
      <c r="HG21" s="199" t="b">
        <f t="shared" si="67"/>
        <v>0</v>
      </c>
      <c r="HH21" s="199" t="b">
        <f t="shared" si="67"/>
        <v>0</v>
      </c>
      <c r="HI21" s="199" t="b">
        <f t="shared" si="67"/>
        <v>0</v>
      </c>
      <c r="HJ21" s="199" t="b">
        <f t="shared" si="67"/>
        <v>0</v>
      </c>
      <c r="HK21" s="199" t="b">
        <f t="shared" si="67"/>
        <v>0</v>
      </c>
      <c r="HL21" s="199" t="b">
        <f t="shared" si="67"/>
        <v>0</v>
      </c>
      <c r="HM21" s="199" t="b">
        <f t="shared" si="67"/>
        <v>0</v>
      </c>
      <c r="HN21" s="199" t="b">
        <f t="shared" ref="HC21:HP38" si="68">ISERROR(FIND(MID($I21,HN$4,1),"0123456789*#"))</f>
        <v>0</v>
      </c>
      <c r="HO21" s="199" t="b">
        <f t="shared" si="68"/>
        <v>0</v>
      </c>
      <c r="HP21" s="199" t="b">
        <f t="shared" si="68"/>
        <v>0</v>
      </c>
      <c r="HQ21" s="199" t="b">
        <f t="shared" si="55"/>
        <v>0</v>
      </c>
      <c r="HR21" s="199" t="b">
        <f t="shared" si="55"/>
        <v>0</v>
      </c>
      <c r="HS21" s="199" t="b">
        <f t="shared" si="55"/>
        <v>0</v>
      </c>
      <c r="HT21" s="199" t="b">
        <f t="shared" si="55"/>
        <v>0</v>
      </c>
      <c r="HU21" s="199" t="b">
        <f t="shared" si="55"/>
        <v>0</v>
      </c>
      <c r="HV21" s="199" t="b">
        <f t="shared" si="55"/>
        <v>0</v>
      </c>
      <c r="HW21" s="199" t="b">
        <f t="shared" si="55"/>
        <v>0</v>
      </c>
      <c r="HX21" s="199" t="b">
        <f t="shared" si="55"/>
        <v>0</v>
      </c>
      <c r="HY21" s="199" t="b">
        <f t="shared" si="55"/>
        <v>0</v>
      </c>
      <c r="HZ21" s="199" t="b">
        <f t="shared" si="55"/>
        <v>0</v>
      </c>
      <c r="IA21" s="199" t="b">
        <f t="shared" si="55"/>
        <v>0</v>
      </c>
      <c r="IB21" s="199" t="b">
        <f t="shared" si="55"/>
        <v>0</v>
      </c>
      <c r="IC21" s="199" t="b">
        <f t="shared" si="55"/>
        <v>0</v>
      </c>
      <c r="ID21" s="485" t="str">
        <f t="shared" si="25"/>
        <v/>
      </c>
      <c r="IE21" s="202" t="b">
        <f t="shared" si="26"/>
        <v>0</v>
      </c>
      <c r="IF21" s="198" t="b">
        <f t="shared" si="40"/>
        <v>0</v>
      </c>
      <c r="IG21" s="198" t="b">
        <f t="shared" si="41"/>
        <v>0</v>
      </c>
      <c r="IH21" s="198" t="b">
        <f t="shared" si="41"/>
        <v>0</v>
      </c>
      <c r="II21" s="198" t="b">
        <f t="shared" si="41"/>
        <v>0</v>
      </c>
      <c r="IJ21" s="199" t="b">
        <f t="shared" si="41"/>
        <v>0</v>
      </c>
      <c r="IK21" s="199" t="b">
        <f t="shared" si="41"/>
        <v>0</v>
      </c>
      <c r="IL21" s="199" t="b">
        <f t="shared" si="41"/>
        <v>0</v>
      </c>
      <c r="IM21" s="199" t="b">
        <f t="shared" si="41"/>
        <v>0</v>
      </c>
      <c r="IN21" s="199" t="b">
        <f t="shared" si="41"/>
        <v>0</v>
      </c>
      <c r="IO21" s="199" t="b">
        <f t="shared" si="41"/>
        <v>0</v>
      </c>
      <c r="IP21" s="199" t="b">
        <f t="shared" si="41"/>
        <v>0</v>
      </c>
      <c r="IQ21" s="199" t="b">
        <f t="shared" si="41"/>
        <v>0</v>
      </c>
      <c r="IR21" s="199" t="b">
        <f t="shared" ref="IR21:JG44" si="69">ISERROR(FIND(MID($J21,IR$4,1),"0123456789*#"))</f>
        <v>0</v>
      </c>
      <c r="IS21" s="199" t="b">
        <f t="shared" si="69"/>
        <v>0</v>
      </c>
      <c r="IT21" s="199" t="b">
        <f t="shared" si="69"/>
        <v>0</v>
      </c>
      <c r="IU21" s="199" t="b">
        <f t="shared" si="69"/>
        <v>0</v>
      </c>
      <c r="IV21" s="199" t="b">
        <f t="shared" si="69"/>
        <v>0</v>
      </c>
      <c r="IW21" s="199" t="b">
        <f t="shared" si="69"/>
        <v>0</v>
      </c>
      <c r="IX21" s="199" t="b">
        <f t="shared" si="69"/>
        <v>0</v>
      </c>
      <c r="IY21" s="199" t="b">
        <f t="shared" si="69"/>
        <v>0</v>
      </c>
      <c r="IZ21" s="199" t="b">
        <f t="shared" si="69"/>
        <v>0</v>
      </c>
      <c r="JA21" s="199" t="b">
        <f t="shared" si="69"/>
        <v>0</v>
      </c>
      <c r="JB21" s="199" t="b">
        <f t="shared" si="69"/>
        <v>0</v>
      </c>
      <c r="JC21" s="199" t="b">
        <f t="shared" si="69"/>
        <v>0</v>
      </c>
      <c r="JD21" s="199" t="b">
        <f t="shared" si="69"/>
        <v>0</v>
      </c>
      <c r="JE21" s="199" t="b">
        <f t="shared" si="69"/>
        <v>0</v>
      </c>
      <c r="JF21" s="199" t="b">
        <f t="shared" si="69"/>
        <v>0</v>
      </c>
      <c r="JG21" s="199" t="b">
        <f t="shared" si="69"/>
        <v>0</v>
      </c>
      <c r="JH21" s="199" t="b">
        <f t="shared" ref="JB21:JL44" si="70">ISERROR(FIND(MID($J21,JH$4,1),"0123456789*#"))</f>
        <v>0</v>
      </c>
      <c r="JI21" s="199" t="b">
        <f t="shared" si="70"/>
        <v>0</v>
      </c>
      <c r="JJ21" s="199" t="b">
        <f t="shared" si="70"/>
        <v>0</v>
      </c>
      <c r="JK21" s="199" t="b">
        <f t="shared" si="70"/>
        <v>0</v>
      </c>
      <c r="JL21" s="199" t="b">
        <f t="shared" si="70"/>
        <v>0</v>
      </c>
      <c r="JM21" s="485" t="str">
        <f t="shared" si="31"/>
        <v/>
      </c>
      <c r="JO21" s="213"/>
      <c r="JP21" s="213"/>
      <c r="JQ21" s="213"/>
      <c r="JR21" s="213"/>
      <c r="JS21" s="213"/>
      <c r="JT21" s="213"/>
      <c r="JU21" s="213"/>
      <c r="JV21" s="213"/>
      <c r="JW21" s="213"/>
      <c r="JX21" s="213"/>
      <c r="JY21" s="213"/>
      <c r="JZ21" s="213"/>
      <c r="KA21" s="213"/>
    </row>
    <row r="22" spans="2:287" ht="15.75" customHeight="1" thickBot="1">
      <c r="B22" s="74">
        <v>18</v>
      </c>
      <c r="C22" s="313"/>
      <c r="D22" s="314"/>
      <c r="E22" s="315"/>
      <c r="G22" s="102">
        <v>18</v>
      </c>
      <c r="H22" s="313"/>
      <c r="I22" s="314"/>
      <c r="J22" s="315"/>
      <c r="AD22" s="628">
        <v>18</v>
      </c>
      <c r="AE22" s="628" t="str">
        <f>留守番電話!I22&amp;""</f>
        <v>5</v>
      </c>
      <c r="BK22" s="202" t="b">
        <f t="shared" si="0"/>
        <v>0</v>
      </c>
      <c r="BL22" s="198" t="b">
        <f t="shared" si="32"/>
        <v>0</v>
      </c>
      <c r="BM22" s="198" t="b">
        <f t="shared" si="1"/>
        <v>0</v>
      </c>
      <c r="BN22" s="198" t="b">
        <f t="shared" si="63"/>
        <v>0</v>
      </c>
      <c r="BO22" s="198" t="b">
        <f t="shared" si="63"/>
        <v>0</v>
      </c>
      <c r="BP22" s="199" t="b">
        <f t="shared" si="63"/>
        <v>0</v>
      </c>
      <c r="BQ22" s="199" t="b">
        <f t="shared" si="63"/>
        <v>0</v>
      </c>
      <c r="BR22" s="199" t="b">
        <f t="shared" si="63"/>
        <v>0</v>
      </c>
      <c r="BS22" s="199" t="b">
        <f t="shared" si="63"/>
        <v>0</v>
      </c>
      <c r="BT22" s="199" t="b">
        <f t="shared" si="63"/>
        <v>0</v>
      </c>
      <c r="BU22" s="199" t="b">
        <f t="shared" si="63"/>
        <v>0</v>
      </c>
      <c r="BV22" s="199" t="b">
        <f t="shared" si="63"/>
        <v>0</v>
      </c>
      <c r="BW22" s="199" t="b">
        <f t="shared" si="63"/>
        <v>0</v>
      </c>
      <c r="BX22" s="199" t="b">
        <f t="shared" si="64"/>
        <v>0</v>
      </c>
      <c r="BY22" s="199" t="b">
        <f t="shared" si="64"/>
        <v>0</v>
      </c>
      <c r="BZ22" s="199" t="b">
        <f t="shared" si="64"/>
        <v>0</v>
      </c>
      <c r="CA22" s="199" t="b">
        <f t="shared" si="64"/>
        <v>0</v>
      </c>
      <c r="CB22" s="199" t="b">
        <f t="shared" si="64"/>
        <v>0</v>
      </c>
      <c r="CC22" s="199" t="b">
        <f t="shared" si="64"/>
        <v>0</v>
      </c>
      <c r="CD22" s="199" t="b">
        <f t="shared" si="64"/>
        <v>0</v>
      </c>
      <c r="CE22" s="199" t="b">
        <f t="shared" si="64"/>
        <v>0</v>
      </c>
      <c r="CF22" s="199" t="b">
        <f t="shared" si="64"/>
        <v>0</v>
      </c>
      <c r="CG22" s="199" t="b">
        <f t="shared" si="64"/>
        <v>0</v>
      </c>
      <c r="CH22" s="199" t="b">
        <f t="shared" si="65"/>
        <v>0</v>
      </c>
      <c r="CI22" s="199" t="b">
        <f t="shared" si="65"/>
        <v>0</v>
      </c>
      <c r="CJ22" s="199" t="b">
        <f t="shared" si="65"/>
        <v>0</v>
      </c>
      <c r="CK22" s="199" t="b">
        <f t="shared" si="65"/>
        <v>0</v>
      </c>
      <c r="CL22" s="199" t="b">
        <f t="shared" si="65"/>
        <v>0</v>
      </c>
      <c r="CM22" s="199" t="b">
        <f t="shared" si="65"/>
        <v>0</v>
      </c>
      <c r="CN22" s="199" t="b">
        <f t="shared" si="65"/>
        <v>0</v>
      </c>
      <c r="CO22" s="199" t="b">
        <f t="shared" si="65"/>
        <v>0</v>
      </c>
      <c r="CP22" s="199" t="b">
        <f t="shared" si="65"/>
        <v>0</v>
      </c>
      <c r="CQ22" s="199" t="b">
        <f t="shared" si="65"/>
        <v>0</v>
      </c>
      <c r="CR22" s="199" t="b">
        <f t="shared" si="65"/>
        <v>0</v>
      </c>
      <c r="CS22" s="485" t="str">
        <f t="shared" si="3"/>
        <v/>
      </c>
      <c r="CT22" s="202" t="b">
        <f t="shared" si="4"/>
        <v>0</v>
      </c>
      <c r="CU22" s="198" t="b">
        <f t="shared" si="5"/>
        <v>0</v>
      </c>
      <c r="CV22" s="198" t="b">
        <f t="shared" si="56"/>
        <v>0</v>
      </c>
      <c r="CW22" s="198" t="b">
        <f t="shared" si="56"/>
        <v>0</v>
      </c>
      <c r="CX22" s="198" t="b">
        <f t="shared" si="56"/>
        <v>0</v>
      </c>
      <c r="CY22" s="199" t="b">
        <f t="shared" si="56"/>
        <v>0</v>
      </c>
      <c r="CZ22" s="199" t="b">
        <f t="shared" si="56"/>
        <v>0</v>
      </c>
      <c r="DA22" s="199" t="b">
        <f t="shared" si="56"/>
        <v>0</v>
      </c>
      <c r="DB22" s="199" t="b">
        <f t="shared" si="56"/>
        <v>0</v>
      </c>
      <c r="DC22" s="199" t="b">
        <f t="shared" si="56"/>
        <v>0</v>
      </c>
      <c r="DD22" s="199" t="b">
        <f t="shared" si="56"/>
        <v>0</v>
      </c>
      <c r="DE22" s="199" t="b">
        <f t="shared" si="56"/>
        <v>0</v>
      </c>
      <c r="DF22" s="199" t="b">
        <f t="shared" si="57"/>
        <v>0</v>
      </c>
      <c r="DG22" s="199" t="b">
        <f t="shared" si="57"/>
        <v>0</v>
      </c>
      <c r="DH22" s="199" t="b">
        <f t="shared" si="57"/>
        <v>0</v>
      </c>
      <c r="DI22" s="199" t="b">
        <f t="shared" si="57"/>
        <v>0</v>
      </c>
      <c r="DJ22" s="199" t="b">
        <f t="shared" si="57"/>
        <v>0</v>
      </c>
      <c r="DK22" s="199" t="b">
        <f t="shared" si="57"/>
        <v>0</v>
      </c>
      <c r="DL22" s="199" t="b">
        <f t="shared" si="57"/>
        <v>0</v>
      </c>
      <c r="DM22" s="199" t="b">
        <f t="shared" si="57"/>
        <v>0</v>
      </c>
      <c r="DN22" s="199" t="b">
        <f t="shared" si="57"/>
        <v>0</v>
      </c>
      <c r="DO22" s="199" t="b">
        <f t="shared" si="57"/>
        <v>0</v>
      </c>
      <c r="DP22" s="199" t="b">
        <f t="shared" si="58"/>
        <v>0</v>
      </c>
      <c r="DQ22" s="199" t="b">
        <f t="shared" si="58"/>
        <v>0</v>
      </c>
      <c r="DR22" s="199" t="b">
        <f t="shared" si="58"/>
        <v>0</v>
      </c>
      <c r="DS22" s="199" t="b">
        <f t="shared" si="58"/>
        <v>0</v>
      </c>
      <c r="DT22" s="199" t="b">
        <f t="shared" si="58"/>
        <v>0</v>
      </c>
      <c r="DU22" s="199" t="b">
        <f t="shared" si="58"/>
        <v>0</v>
      </c>
      <c r="DV22" s="199" t="b">
        <f t="shared" si="58"/>
        <v>0</v>
      </c>
      <c r="DW22" s="199" t="b">
        <f t="shared" si="58"/>
        <v>0</v>
      </c>
      <c r="DX22" s="199" t="b">
        <f t="shared" si="58"/>
        <v>0</v>
      </c>
      <c r="DY22" s="199" t="b">
        <f t="shared" si="58"/>
        <v>0</v>
      </c>
      <c r="DZ22" s="199" t="b">
        <f t="shared" si="58"/>
        <v>0</v>
      </c>
      <c r="EA22" s="199" t="b">
        <f t="shared" si="58"/>
        <v>0</v>
      </c>
      <c r="EB22" s="485" t="str">
        <f t="shared" si="9"/>
        <v/>
      </c>
      <c r="EC22" s="202" t="b">
        <f t="shared" si="10"/>
        <v>0</v>
      </c>
      <c r="ED22" s="198" t="b">
        <f t="shared" si="11"/>
        <v>0</v>
      </c>
      <c r="EE22" s="198" t="b">
        <f t="shared" si="59"/>
        <v>0</v>
      </c>
      <c r="EF22" s="198" t="b">
        <f t="shared" si="59"/>
        <v>0</v>
      </c>
      <c r="EG22" s="198" t="b">
        <f t="shared" si="59"/>
        <v>0</v>
      </c>
      <c r="EH22" s="199" t="b">
        <f t="shared" si="59"/>
        <v>0</v>
      </c>
      <c r="EI22" s="199" t="b">
        <f t="shared" si="59"/>
        <v>0</v>
      </c>
      <c r="EJ22" s="199" t="b">
        <f t="shared" si="59"/>
        <v>0</v>
      </c>
      <c r="EK22" s="199" t="b">
        <f t="shared" si="59"/>
        <v>0</v>
      </c>
      <c r="EL22" s="199" t="b">
        <f t="shared" si="59"/>
        <v>0</v>
      </c>
      <c r="EM22" s="199" t="b">
        <f t="shared" si="59"/>
        <v>0</v>
      </c>
      <c r="EN22" s="199" t="b">
        <f t="shared" si="59"/>
        <v>0</v>
      </c>
      <c r="EO22" s="199" t="b">
        <f t="shared" si="60"/>
        <v>0</v>
      </c>
      <c r="EP22" s="199" t="b">
        <f t="shared" si="60"/>
        <v>0</v>
      </c>
      <c r="EQ22" s="199" t="b">
        <f t="shared" si="60"/>
        <v>0</v>
      </c>
      <c r="ER22" s="199" t="b">
        <f t="shared" si="60"/>
        <v>0</v>
      </c>
      <c r="ES22" s="199" t="b">
        <f t="shared" si="60"/>
        <v>0</v>
      </c>
      <c r="ET22" s="199" t="b">
        <f t="shared" si="60"/>
        <v>0</v>
      </c>
      <c r="EU22" s="199" t="b">
        <f t="shared" si="60"/>
        <v>0</v>
      </c>
      <c r="EV22" s="199" t="b">
        <f t="shared" si="60"/>
        <v>0</v>
      </c>
      <c r="EW22" s="199" t="b">
        <f t="shared" si="60"/>
        <v>0</v>
      </c>
      <c r="EX22" s="199" t="b">
        <f t="shared" si="60"/>
        <v>0</v>
      </c>
      <c r="EY22" s="199" t="b">
        <f t="shared" si="61"/>
        <v>0</v>
      </c>
      <c r="EZ22" s="199" t="b">
        <f t="shared" si="61"/>
        <v>0</v>
      </c>
      <c r="FA22" s="199" t="b">
        <f t="shared" si="61"/>
        <v>0</v>
      </c>
      <c r="FB22" s="199" t="b">
        <f t="shared" si="61"/>
        <v>0</v>
      </c>
      <c r="FC22" s="199" t="b">
        <f t="shared" si="61"/>
        <v>0</v>
      </c>
      <c r="FD22" s="199" t="b">
        <f t="shared" si="61"/>
        <v>0</v>
      </c>
      <c r="FE22" s="199" t="b">
        <f t="shared" si="61"/>
        <v>0</v>
      </c>
      <c r="FF22" s="199" t="b">
        <f t="shared" si="61"/>
        <v>0</v>
      </c>
      <c r="FG22" s="199" t="b">
        <f t="shared" si="61"/>
        <v>0</v>
      </c>
      <c r="FH22" s="199" t="b">
        <f t="shared" si="61"/>
        <v>0</v>
      </c>
      <c r="FI22" s="199" t="b">
        <f t="shared" si="61"/>
        <v>0</v>
      </c>
      <c r="FJ22" s="199" t="b">
        <f t="shared" si="61"/>
        <v>0</v>
      </c>
      <c r="FK22" s="485" t="str">
        <f t="shared" si="15"/>
        <v/>
      </c>
      <c r="FM22" s="202" t="b">
        <f t="shared" si="16"/>
        <v>0</v>
      </c>
      <c r="FN22" s="198" t="b">
        <f t="shared" si="36"/>
        <v>0</v>
      </c>
      <c r="FO22" s="198" t="b">
        <f t="shared" si="37"/>
        <v>0</v>
      </c>
      <c r="FP22" s="198" t="b">
        <f t="shared" si="37"/>
        <v>0</v>
      </c>
      <c r="FQ22" s="198" t="b">
        <f t="shared" si="37"/>
        <v>0</v>
      </c>
      <c r="FR22" s="199" t="b">
        <f t="shared" si="37"/>
        <v>0</v>
      </c>
      <c r="FS22" s="199" t="b">
        <f t="shared" si="37"/>
        <v>0</v>
      </c>
      <c r="FT22" s="199" t="b">
        <f t="shared" si="37"/>
        <v>0</v>
      </c>
      <c r="FU22" s="199" t="b">
        <f t="shared" si="37"/>
        <v>0</v>
      </c>
      <c r="FV22" s="199" t="b">
        <f t="shared" si="38"/>
        <v>0</v>
      </c>
      <c r="FW22" s="199" t="b">
        <f t="shared" si="38"/>
        <v>0</v>
      </c>
      <c r="FX22" s="199" t="b">
        <f t="shared" si="38"/>
        <v>0</v>
      </c>
      <c r="FY22" s="199" t="b">
        <f t="shared" si="38"/>
        <v>0</v>
      </c>
      <c r="FZ22" s="199" t="b">
        <f t="shared" si="38"/>
        <v>0</v>
      </c>
      <c r="GA22" s="199" t="b">
        <f t="shared" si="38"/>
        <v>0</v>
      </c>
      <c r="GB22" s="199" t="b">
        <f t="shared" si="38"/>
        <v>0</v>
      </c>
      <c r="GC22" s="199" t="b">
        <f t="shared" si="38"/>
        <v>0</v>
      </c>
      <c r="GD22" s="199" t="b">
        <f t="shared" si="38"/>
        <v>0</v>
      </c>
      <c r="GE22" s="199" t="b">
        <f t="shared" si="38"/>
        <v>0</v>
      </c>
      <c r="GF22" s="199" t="b">
        <f t="shared" si="38"/>
        <v>0</v>
      </c>
      <c r="GG22" s="199" t="b">
        <f t="shared" si="38"/>
        <v>0</v>
      </c>
      <c r="GH22" s="199" t="b">
        <f t="shared" si="38"/>
        <v>0</v>
      </c>
      <c r="GI22" s="199" t="b">
        <f t="shared" si="62"/>
        <v>0</v>
      </c>
      <c r="GJ22" s="199" t="b">
        <f t="shared" si="62"/>
        <v>0</v>
      </c>
      <c r="GK22" s="199" t="b">
        <f t="shared" si="62"/>
        <v>0</v>
      </c>
      <c r="GL22" s="199" t="b">
        <f t="shared" si="62"/>
        <v>0</v>
      </c>
      <c r="GM22" s="199" t="b">
        <f t="shared" si="62"/>
        <v>0</v>
      </c>
      <c r="GN22" s="199" t="b">
        <f t="shared" si="62"/>
        <v>0</v>
      </c>
      <c r="GO22" s="199" t="b">
        <f t="shared" si="62"/>
        <v>0</v>
      </c>
      <c r="GP22" s="199" t="b">
        <f t="shared" si="62"/>
        <v>0</v>
      </c>
      <c r="GQ22" s="199" t="b">
        <f t="shared" si="62"/>
        <v>0</v>
      </c>
      <c r="GR22" s="199" t="b">
        <f t="shared" si="62"/>
        <v>0</v>
      </c>
      <c r="GS22" s="199" t="b">
        <f t="shared" si="62"/>
        <v>0</v>
      </c>
      <c r="GT22" s="199" t="b">
        <f t="shared" si="62"/>
        <v>0</v>
      </c>
      <c r="GU22" s="485" t="str">
        <f t="shared" si="35"/>
        <v/>
      </c>
      <c r="GV22" s="202" t="b">
        <f t="shared" si="20"/>
        <v>0</v>
      </c>
      <c r="GW22" s="198" t="b">
        <f t="shared" si="39"/>
        <v>0</v>
      </c>
      <c r="GX22" s="198" t="b">
        <f t="shared" si="21"/>
        <v>0</v>
      </c>
      <c r="GY22" s="198" t="b">
        <f t="shared" ref="GY22:HB44" si="71">ISERROR(FIND(MID($I22,GY$4,1),"0123456789*#"))</f>
        <v>0</v>
      </c>
      <c r="GZ22" s="198" t="b">
        <f t="shared" si="71"/>
        <v>0</v>
      </c>
      <c r="HA22" s="199" t="b">
        <f t="shared" si="71"/>
        <v>0</v>
      </c>
      <c r="HB22" s="199" t="b">
        <f t="shared" si="71"/>
        <v>0</v>
      </c>
      <c r="HC22" s="199" t="b">
        <f t="shared" si="68"/>
        <v>0</v>
      </c>
      <c r="HD22" s="199" t="b">
        <f t="shared" si="68"/>
        <v>0</v>
      </c>
      <c r="HE22" s="199" t="b">
        <f t="shared" si="68"/>
        <v>0</v>
      </c>
      <c r="HF22" s="199" t="b">
        <f t="shared" si="68"/>
        <v>0</v>
      </c>
      <c r="HG22" s="199" t="b">
        <f t="shared" si="68"/>
        <v>0</v>
      </c>
      <c r="HH22" s="199" t="b">
        <f t="shared" si="68"/>
        <v>0</v>
      </c>
      <c r="HI22" s="199" t="b">
        <f t="shared" si="68"/>
        <v>0</v>
      </c>
      <c r="HJ22" s="199" t="b">
        <f t="shared" si="68"/>
        <v>0</v>
      </c>
      <c r="HK22" s="199" t="b">
        <f t="shared" si="68"/>
        <v>0</v>
      </c>
      <c r="HL22" s="199" t="b">
        <f t="shared" si="68"/>
        <v>0</v>
      </c>
      <c r="HM22" s="199" t="b">
        <f t="shared" si="68"/>
        <v>0</v>
      </c>
      <c r="HN22" s="199" t="b">
        <f t="shared" si="68"/>
        <v>0</v>
      </c>
      <c r="HO22" s="199" t="b">
        <f t="shared" si="68"/>
        <v>0</v>
      </c>
      <c r="HP22" s="199" t="b">
        <f t="shared" si="68"/>
        <v>0</v>
      </c>
      <c r="HQ22" s="199" t="b">
        <f t="shared" si="55"/>
        <v>0</v>
      </c>
      <c r="HR22" s="199" t="b">
        <f t="shared" si="55"/>
        <v>0</v>
      </c>
      <c r="HS22" s="199" t="b">
        <f t="shared" si="55"/>
        <v>0</v>
      </c>
      <c r="HT22" s="199" t="b">
        <f t="shared" si="55"/>
        <v>0</v>
      </c>
      <c r="HU22" s="199" t="b">
        <f t="shared" si="55"/>
        <v>0</v>
      </c>
      <c r="HV22" s="199" t="b">
        <f t="shared" si="55"/>
        <v>0</v>
      </c>
      <c r="HW22" s="199" t="b">
        <f t="shared" si="55"/>
        <v>0</v>
      </c>
      <c r="HX22" s="199" t="b">
        <f t="shared" si="55"/>
        <v>0</v>
      </c>
      <c r="HY22" s="199" t="b">
        <f t="shared" si="55"/>
        <v>0</v>
      </c>
      <c r="HZ22" s="199" t="b">
        <f t="shared" si="55"/>
        <v>0</v>
      </c>
      <c r="IA22" s="199" t="b">
        <f t="shared" si="55"/>
        <v>0</v>
      </c>
      <c r="IB22" s="199" t="b">
        <f t="shared" si="55"/>
        <v>0</v>
      </c>
      <c r="IC22" s="199" t="b">
        <f t="shared" si="55"/>
        <v>0</v>
      </c>
      <c r="ID22" s="485" t="str">
        <f t="shared" si="25"/>
        <v/>
      </c>
      <c r="IE22" s="202" t="b">
        <f t="shared" si="26"/>
        <v>0</v>
      </c>
      <c r="IF22" s="198" t="b">
        <f t="shared" si="40"/>
        <v>0</v>
      </c>
      <c r="IG22" s="198" t="b">
        <f t="shared" si="41"/>
        <v>0</v>
      </c>
      <c r="IH22" s="198" t="b">
        <f t="shared" si="41"/>
        <v>0</v>
      </c>
      <c r="II22" s="198" t="b">
        <f t="shared" si="41"/>
        <v>0</v>
      </c>
      <c r="IJ22" s="199" t="b">
        <f t="shared" si="41"/>
        <v>0</v>
      </c>
      <c r="IK22" s="199" t="b">
        <f t="shared" si="41"/>
        <v>0</v>
      </c>
      <c r="IL22" s="199" t="b">
        <f t="shared" si="41"/>
        <v>0</v>
      </c>
      <c r="IM22" s="199" t="b">
        <f t="shared" si="41"/>
        <v>0</v>
      </c>
      <c r="IN22" s="199" t="b">
        <f t="shared" si="41"/>
        <v>0</v>
      </c>
      <c r="IO22" s="199" t="b">
        <f t="shared" si="41"/>
        <v>0</v>
      </c>
      <c r="IP22" s="199" t="b">
        <f t="shared" si="41"/>
        <v>0</v>
      </c>
      <c r="IQ22" s="199" t="b">
        <f t="shared" ref="IQ22:IQ44" si="72">ISERROR(FIND(MID($J22,IQ$4,1),"0123456789*#"))</f>
        <v>0</v>
      </c>
      <c r="IR22" s="199" t="b">
        <f t="shared" si="69"/>
        <v>0</v>
      </c>
      <c r="IS22" s="199" t="b">
        <f t="shared" si="69"/>
        <v>0</v>
      </c>
      <c r="IT22" s="199" t="b">
        <f t="shared" si="69"/>
        <v>0</v>
      </c>
      <c r="IU22" s="199" t="b">
        <f t="shared" si="69"/>
        <v>0</v>
      </c>
      <c r="IV22" s="199" t="b">
        <f t="shared" si="69"/>
        <v>0</v>
      </c>
      <c r="IW22" s="199" t="b">
        <f t="shared" si="69"/>
        <v>0</v>
      </c>
      <c r="IX22" s="199" t="b">
        <f t="shared" si="69"/>
        <v>0</v>
      </c>
      <c r="IY22" s="199" t="b">
        <f t="shared" si="69"/>
        <v>0</v>
      </c>
      <c r="IZ22" s="199" t="b">
        <f t="shared" si="69"/>
        <v>0</v>
      </c>
      <c r="JA22" s="199" t="b">
        <f t="shared" si="69"/>
        <v>0</v>
      </c>
      <c r="JB22" s="199" t="b">
        <f t="shared" si="70"/>
        <v>0</v>
      </c>
      <c r="JC22" s="199" t="b">
        <f t="shared" si="70"/>
        <v>0</v>
      </c>
      <c r="JD22" s="199" t="b">
        <f t="shared" si="70"/>
        <v>0</v>
      </c>
      <c r="JE22" s="199" t="b">
        <f t="shared" si="70"/>
        <v>0</v>
      </c>
      <c r="JF22" s="199" t="b">
        <f t="shared" si="70"/>
        <v>0</v>
      </c>
      <c r="JG22" s="199" t="b">
        <f t="shared" si="70"/>
        <v>0</v>
      </c>
      <c r="JH22" s="199" t="b">
        <f t="shared" si="70"/>
        <v>0</v>
      </c>
      <c r="JI22" s="199" t="b">
        <f t="shared" si="70"/>
        <v>0</v>
      </c>
      <c r="JJ22" s="199" t="b">
        <f t="shared" si="70"/>
        <v>0</v>
      </c>
      <c r="JK22" s="199" t="b">
        <f t="shared" si="70"/>
        <v>0</v>
      </c>
      <c r="JL22" s="199" t="b">
        <f t="shared" si="70"/>
        <v>0</v>
      </c>
      <c r="JM22" s="485" t="str">
        <f t="shared" si="31"/>
        <v/>
      </c>
      <c r="JO22" s="213"/>
      <c r="JP22" s="213"/>
      <c r="JQ22" s="213"/>
      <c r="JR22" s="213"/>
      <c r="JS22" s="213"/>
      <c r="JT22" s="213"/>
      <c r="JU22" s="213"/>
      <c r="JV22" s="213"/>
      <c r="JW22" s="213"/>
      <c r="JX22" s="213"/>
      <c r="JY22" s="213"/>
      <c r="JZ22" s="213"/>
      <c r="KA22" s="213"/>
    </row>
    <row r="23" spans="2:287" ht="15.75" customHeight="1">
      <c r="B23" s="74">
        <v>19</v>
      </c>
      <c r="C23" s="313"/>
      <c r="D23" s="314"/>
      <c r="E23" s="315"/>
      <c r="G23" s="102">
        <v>19</v>
      </c>
      <c r="H23" s="313"/>
      <c r="I23" s="314"/>
      <c r="J23" s="315"/>
      <c r="L23" s="1261" t="s">
        <v>225</v>
      </c>
      <c r="M23" s="1263" t="s">
        <v>648</v>
      </c>
      <c r="N23" s="1264"/>
      <c r="O23" s="1264"/>
      <c r="P23" s="1264"/>
      <c r="Q23" s="1264"/>
      <c r="R23" s="1264"/>
      <c r="S23" s="1264"/>
      <c r="T23" s="1264"/>
      <c r="U23" s="1264"/>
      <c r="V23" s="1264"/>
      <c r="W23" s="1264"/>
      <c r="X23" s="1265"/>
      <c r="Y23" s="1272" t="s">
        <v>1523</v>
      </c>
      <c r="AD23" s="628">
        <v>19</v>
      </c>
      <c r="AE23" s="628" t="str">
        <f>留守番電話!I23&amp;""</f>
        <v>5</v>
      </c>
      <c r="AQ23" s="424" t="s">
        <v>225</v>
      </c>
      <c r="AR23" s="425" t="s">
        <v>269</v>
      </c>
      <c r="AS23" s="426"/>
      <c r="AT23" s="426"/>
      <c r="AU23" s="426"/>
      <c r="AV23" s="426"/>
      <c r="AW23" s="426"/>
      <c r="AX23" s="426"/>
      <c r="AY23" s="426"/>
      <c r="AZ23" s="426"/>
      <c r="BA23" s="426"/>
      <c r="BB23" s="426"/>
      <c r="BC23" s="427"/>
      <c r="BK23" s="202" t="b">
        <f t="shared" si="0"/>
        <v>0</v>
      </c>
      <c r="BL23" s="198" t="b">
        <f t="shared" si="32"/>
        <v>0</v>
      </c>
      <c r="BM23" s="198" t="b">
        <f t="shared" si="1"/>
        <v>0</v>
      </c>
      <c r="BN23" s="198" t="b">
        <f t="shared" si="63"/>
        <v>0</v>
      </c>
      <c r="BO23" s="198" t="b">
        <f t="shared" si="63"/>
        <v>0</v>
      </c>
      <c r="BP23" s="199" t="b">
        <f t="shared" si="63"/>
        <v>0</v>
      </c>
      <c r="BQ23" s="199" t="b">
        <f t="shared" si="63"/>
        <v>0</v>
      </c>
      <c r="BR23" s="199" t="b">
        <f t="shared" si="63"/>
        <v>0</v>
      </c>
      <c r="BS23" s="199" t="b">
        <f t="shared" si="63"/>
        <v>0</v>
      </c>
      <c r="BT23" s="199" t="b">
        <f t="shared" si="63"/>
        <v>0</v>
      </c>
      <c r="BU23" s="199" t="b">
        <f t="shared" si="63"/>
        <v>0</v>
      </c>
      <c r="BV23" s="199" t="b">
        <f t="shared" si="63"/>
        <v>0</v>
      </c>
      <c r="BW23" s="199" t="b">
        <f t="shared" si="63"/>
        <v>0</v>
      </c>
      <c r="BX23" s="199" t="b">
        <f t="shared" si="64"/>
        <v>0</v>
      </c>
      <c r="BY23" s="199" t="b">
        <f t="shared" si="64"/>
        <v>0</v>
      </c>
      <c r="BZ23" s="199" t="b">
        <f t="shared" si="64"/>
        <v>0</v>
      </c>
      <c r="CA23" s="199" t="b">
        <f t="shared" si="64"/>
        <v>0</v>
      </c>
      <c r="CB23" s="199" t="b">
        <f t="shared" si="64"/>
        <v>0</v>
      </c>
      <c r="CC23" s="199" t="b">
        <f t="shared" si="64"/>
        <v>0</v>
      </c>
      <c r="CD23" s="199" t="b">
        <f t="shared" si="64"/>
        <v>0</v>
      </c>
      <c r="CE23" s="199" t="b">
        <f t="shared" si="64"/>
        <v>0</v>
      </c>
      <c r="CF23" s="199" t="b">
        <f t="shared" si="64"/>
        <v>0</v>
      </c>
      <c r="CG23" s="199" t="b">
        <f t="shared" si="64"/>
        <v>0</v>
      </c>
      <c r="CH23" s="199" t="b">
        <f t="shared" si="65"/>
        <v>0</v>
      </c>
      <c r="CI23" s="199" t="b">
        <f t="shared" si="65"/>
        <v>0</v>
      </c>
      <c r="CJ23" s="199" t="b">
        <f t="shared" si="65"/>
        <v>0</v>
      </c>
      <c r="CK23" s="199" t="b">
        <f t="shared" si="65"/>
        <v>0</v>
      </c>
      <c r="CL23" s="199" t="b">
        <f t="shared" si="65"/>
        <v>0</v>
      </c>
      <c r="CM23" s="199" t="b">
        <f t="shared" si="65"/>
        <v>0</v>
      </c>
      <c r="CN23" s="199" t="b">
        <f t="shared" si="65"/>
        <v>0</v>
      </c>
      <c r="CO23" s="199" t="b">
        <f t="shared" si="65"/>
        <v>0</v>
      </c>
      <c r="CP23" s="199" t="b">
        <f t="shared" si="65"/>
        <v>0</v>
      </c>
      <c r="CQ23" s="199" t="b">
        <f t="shared" si="65"/>
        <v>0</v>
      </c>
      <c r="CR23" s="199" t="b">
        <f t="shared" si="65"/>
        <v>0</v>
      </c>
      <c r="CS23" s="485" t="str">
        <f t="shared" si="3"/>
        <v/>
      </c>
      <c r="CT23" s="202" t="b">
        <f t="shared" si="4"/>
        <v>0</v>
      </c>
      <c r="CU23" s="198" t="b">
        <f t="shared" si="5"/>
        <v>0</v>
      </c>
      <c r="CV23" s="198" t="b">
        <f t="shared" si="56"/>
        <v>0</v>
      </c>
      <c r="CW23" s="198" t="b">
        <f t="shared" si="56"/>
        <v>0</v>
      </c>
      <c r="CX23" s="198" t="b">
        <f t="shared" si="56"/>
        <v>0</v>
      </c>
      <c r="CY23" s="199" t="b">
        <f t="shared" si="56"/>
        <v>0</v>
      </c>
      <c r="CZ23" s="199" t="b">
        <f t="shared" si="56"/>
        <v>0</v>
      </c>
      <c r="DA23" s="199" t="b">
        <f t="shared" si="56"/>
        <v>0</v>
      </c>
      <c r="DB23" s="199" t="b">
        <f t="shared" si="56"/>
        <v>0</v>
      </c>
      <c r="DC23" s="199" t="b">
        <f t="shared" si="56"/>
        <v>0</v>
      </c>
      <c r="DD23" s="199" t="b">
        <f t="shared" si="56"/>
        <v>0</v>
      </c>
      <c r="DE23" s="199" t="b">
        <f t="shared" si="56"/>
        <v>0</v>
      </c>
      <c r="DF23" s="199" t="b">
        <f t="shared" si="57"/>
        <v>0</v>
      </c>
      <c r="DG23" s="199" t="b">
        <f t="shared" si="57"/>
        <v>0</v>
      </c>
      <c r="DH23" s="199" t="b">
        <f t="shared" si="57"/>
        <v>0</v>
      </c>
      <c r="DI23" s="199" t="b">
        <f t="shared" si="57"/>
        <v>0</v>
      </c>
      <c r="DJ23" s="199" t="b">
        <f t="shared" si="57"/>
        <v>0</v>
      </c>
      <c r="DK23" s="199" t="b">
        <f t="shared" si="57"/>
        <v>0</v>
      </c>
      <c r="DL23" s="199" t="b">
        <f t="shared" si="57"/>
        <v>0</v>
      </c>
      <c r="DM23" s="199" t="b">
        <f t="shared" si="57"/>
        <v>0</v>
      </c>
      <c r="DN23" s="199" t="b">
        <f t="shared" si="57"/>
        <v>0</v>
      </c>
      <c r="DO23" s="199" t="b">
        <f t="shared" si="57"/>
        <v>0</v>
      </c>
      <c r="DP23" s="199" t="b">
        <f t="shared" si="58"/>
        <v>0</v>
      </c>
      <c r="DQ23" s="199" t="b">
        <f t="shared" si="58"/>
        <v>0</v>
      </c>
      <c r="DR23" s="199" t="b">
        <f t="shared" si="58"/>
        <v>0</v>
      </c>
      <c r="DS23" s="199" t="b">
        <f t="shared" si="58"/>
        <v>0</v>
      </c>
      <c r="DT23" s="199" t="b">
        <f t="shared" si="58"/>
        <v>0</v>
      </c>
      <c r="DU23" s="199" t="b">
        <f t="shared" si="58"/>
        <v>0</v>
      </c>
      <c r="DV23" s="199" t="b">
        <f t="shared" si="58"/>
        <v>0</v>
      </c>
      <c r="DW23" s="199" t="b">
        <f t="shared" si="58"/>
        <v>0</v>
      </c>
      <c r="DX23" s="199" t="b">
        <f t="shared" si="58"/>
        <v>0</v>
      </c>
      <c r="DY23" s="199" t="b">
        <f t="shared" si="58"/>
        <v>0</v>
      </c>
      <c r="DZ23" s="199" t="b">
        <f t="shared" si="58"/>
        <v>0</v>
      </c>
      <c r="EA23" s="199" t="b">
        <f t="shared" si="58"/>
        <v>0</v>
      </c>
      <c r="EB23" s="485" t="str">
        <f t="shared" si="9"/>
        <v/>
      </c>
      <c r="EC23" s="202" t="b">
        <f t="shared" si="10"/>
        <v>0</v>
      </c>
      <c r="ED23" s="198" t="b">
        <f t="shared" si="11"/>
        <v>0</v>
      </c>
      <c r="EE23" s="198" t="b">
        <f t="shared" si="59"/>
        <v>0</v>
      </c>
      <c r="EF23" s="198" t="b">
        <f t="shared" si="59"/>
        <v>0</v>
      </c>
      <c r="EG23" s="198" t="b">
        <f t="shared" si="59"/>
        <v>0</v>
      </c>
      <c r="EH23" s="199" t="b">
        <f t="shared" si="59"/>
        <v>0</v>
      </c>
      <c r="EI23" s="199" t="b">
        <f t="shared" si="59"/>
        <v>0</v>
      </c>
      <c r="EJ23" s="199" t="b">
        <f t="shared" si="59"/>
        <v>0</v>
      </c>
      <c r="EK23" s="199" t="b">
        <f t="shared" si="59"/>
        <v>0</v>
      </c>
      <c r="EL23" s="199" t="b">
        <f t="shared" si="59"/>
        <v>0</v>
      </c>
      <c r="EM23" s="199" t="b">
        <f t="shared" si="59"/>
        <v>0</v>
      </c>
      <c r="EN23" s="199" t="b">
        <f t="shared" si="59"/>
        <v>0</v>
      </c>
      <c r="EO23" s="199" t="b">
        <f t="shared" si="60"/>
        <v>0</v>
      </c>
      <c r="EP23" s="199" t="b">
        <f t="shared" si="60"/>
        <v>0</v>
      </c>
      <c r="EQ23" s="199" t="b">
        <f t="shared" si="60"/>
        <v>0</v>
      </c>
      <c r="ER23" s="199" t="b">
        <f t="shared" si="60"/>
        <v>0</v>
      </c>
      <c r="ES23" s="199" t="b">
        <f t="shared" si="60"/>
        <v>0</v>
      </c>
      <c r="ET23" s="199" t="b">
        <f t="shared" si="60"/>
        <v>0</v>
      </c>
      <c r="EU23" s="199" t="b">
        <f t="shared" si="60"/>
        <v>0</v>
      </c>
      <c r="EV23" s="199" t="b">
        <f t="shared" si="60"/>
        <v>0</v>
      </c>
      <c r="EW23" s="199" t="b">
        <f t="shared" si="60"/>
        <v>0</v>
      </c>
      <c r="EX23" s="199" t="b">
        <f t="shared" si="60"/>
        <v>0</v>
      </c>
      <c r="EY23" s="199" t="b">
        <f t="shared" si="61"/>
        <v>0</v>
      </c>
      <c r="EZ23" s="199" t="b">
        <f t="shared" si="61"/>
        <v>0</v>
      </c>
      <c r="FA23" s="199" t="b">
        <f t="shared" si="61"/>
        <v>0</v>
      </c>
      <c r="FB23" s="199" t="b">
        <f t="shared" si="61"/>
        <v>0</v>
      </c>
      <c r="FC23" s="199" t="b">
        <f t="shared" si="61"/>
        <v>0</v>
      </c>
      <c r="FD23" s="199" t="b">
        <f t="shared" si="61"/>
        <v>0</v>
      </c>
      <c r="FE23" s="199" t="b">
        <f t="shared" si="61"/>
        <v>0</v>
      </c>
      <c r="FF23" s="199" t="b">
        <f t="shared" si="61"/>
        <v>0</v>
      </c>
      <c r="FG23" s="199" t="b">
        <f t="shared" si="61"/>
        <v>0</v>
      </c>
      <c r="FH23" s="199" t="b">
        <f t="shared" si="61"/>
        <v>0</v>
      </c>
      <c r="FI23" s="199" t="b">
        <f t="shared" si="61"/>
        <v>0</v>
      </c>
      <c r="FJ23" s="199" t="b">
        <f t="shared" si="61"/>
        <v>0</v>
      </c>
      <c r="FK23" s="485" t="str">
        <f t="shared" si="15"/>
        <v/>
      </c>
      <c r="FM23" s="202" t="b">
        <f t="shared" si="16"/>
        <v>0</v>
      </c>
      <c r="FN23" s="198" t="b">
        <f t="shared" si="36"/>
        <v>0</v>
      </c>
      <c r="FO23" s="198" t="b">
        <f t="shared" si="37"/>
        <v>0</v>
      </c>
      <c r="FP23" s="198" t="b">
        <f t="shared" si="37"/>
        <v>0</v>
      </c>
      <c r="FQ23" s="198" t="b">
        <f t="shared" si="37"/>
        <v>0</v>
      </c>
      <c r="FR23" s="199" t="b">
        <f t="shared" si="37"/>
        <v>0</v>
      </c>
      <c r="FS23" s="199" t="b">
        <f t="shared" si="37"/>
        <v>0</v>
      </c>
      <c r="FT23" s="199" t="b">
        <f t="shared" si="37"/>
        <v>0</v>
      </c>
      <c r="FU23" s="199" t="b">
        <f t="shared" si="37"/>
        <v>0</v>
      </c>
      <c r="FV23" s="199" t="b">
        <f t="shared" si="38"/>
        <v>0</v>
      </c>
      <c r="FW23" s="199" t="b">
        <f t="shared" si="38"/>
        <v>0</v>
      </c>
      <c r="FX23" s="199" t="b">
        <f t="shared" si="38"/>
        <v>0</v>
      </c>
      <c r="FY23" s="199" t="b">
        <f t="shared" si="38"/>
        <v>0</v>
      </c>
      <c r="FZ23" s="199" t="b">
        <f t="shared" si="38"/>
        <v>0</v>
      </c>
      <c r="GA23" s="199" t="b">
        <f t="shared" si="38"/>
        <v>0</v>
      </c>
      <c r="GB23" s="199" t="b">
        <f t="shared" si="38"/>
        <v>0</v>
      </c>
      <c r="GC23" s="199" t="b">
        <f t="shared" si="38"/>
        <v>0</v>
      </c>
      <c r="GD23" s="199" t="b">
        <f t="shared" si="38"/>
        <v>0</v>
      </c>
      <c r="GE23" s="199" t="b">
        <f t="shared" si="38"/>
        <v>0</v>
      </c>
      <c r="GF23" s="199" t="b">
        <f t="shared" si="38"/>
        <v>0</v>
      </c>
      <c r="GG23" s="199" t="b">
        <f t="shared" si="38"/>
        <v>0</v>
      </c>
      <c r="GH23" s="199" t="b">
        <f t="shared" si="38"/>
        <v>0</v>
      </c>
      <c r="GI23" s="199" t="b">
        <f t="shared" si="62"/>
        <v>0</v>
      </c>
      <c r="GJ23" s="199" t="b">
        <f t="shared" si="62"/>
        <v>0</v>
      </c>
      <c r="GK23" s="199" t="b">
        <f t="shared" si="62"/>
        <v>0</v>
      </c>
      <c r="GL23" s="199" t="b">
        <f t="shared" si="62"/>
        <v>0</v>
      </c>
      <c r="GM23" s="199" t="b">
        <f t="shared" si="62"/>
        <v>0</v>
      </c>
      <c r="GN23" s="199" t="b">
        <f t="shared" si="62"/>
        <v>0</v>
      </c>
      <c r="GO23" s="199" t="b">
        <f t="shared" si="62"/>
        <v>0</v>
      </c>
      <c r="GP23" s="199" t="b">
        <f t="shared" si="62"/>
        <v>0</v>
      </c>
      <c r="GQ23" s="199" t="b">
        <f t="shared" si="62"/>
        <v>0</v>
      </c>
      <c r="GR23" s="199" t="b">
        <f t="shared" si="62"/>
        <v>0</v>
      </c>
      <c r="GS23" s="199" t="b">
        <f t="shared" si="62"/>
        <v>0</v>
      </c>
      <c r="GT23" s="199" t="b">
        <f t="shared" si="62"/>
        <v>0</v>
      </c>
      <c r="GU23" s="485" t="str">
        <f t="shared" si="35"/>
        <v/>
      </c>
      <c r="GV23" s="202" t="b">
        <f t="shared" si="20"/>
        <v>0</v>
      </c>
      <c r="GW23" s="198" t="b">
        <f t="shared" si="39"/>
        <v>0</v>
      </c>
      <c r="GX23" s="198" t="b">
        <f t="shared" si="21"/>
        <v>0</v>
      </c>
      <c r="GY23" s="198" t="b">
        <f t="shared" si="71"/>
        <v>0</v>
      </c>
      <c r="GZ23" s="198" t="b">
        <f t="shared" si="71"/>
        <v>0</v>
      </c>
      <c r="HA23" s="199" t="b">
        <f t="shared" si="71"/>
        <v>0</v>
      </c>
      <c r="HB23" s="199" t="b">
        <f t="shared" si="71"/>
        <v>0</v>
      </c>
      <c r="HC23" s="199" t="b">
        <f t="shared" si="68"/>
        <v>0</v>
      </c>
      <c r="HD23" s="199" t="b">
        <f t="shared" si="68"/>
        <v>0</v>
      </c>
      <c r="HE23" s="199" t="b">
        <f t="shared" si="68"/>
        <v>0</v>
      </c>
      <c r="HF23" s="199" t="b">
        <f t="shared" si="68"/>
        <v>0</v>
      </c>
      <c r="HG23" s="199" t="b">
        <f t="shared" si="68"/>
        <v>0</v>
      </c>
      <c r="HH23" s="199" t="b">
        <f t="shared" si="68"/>
        <v>0</v>
      </c>
      <c r="HI23" s="199" t="b">
        <f t="shared" si="68"/>
        <v>0</v>
      </c>
      <c r="HJ23" s="199" t="b">
        <f t="shared" si="68"/>
        <v>0</v>
      </c>
      <c r="HK23" s="199" t="b">
        <f t="shared" si="68"/>
        <v>0</v>
      </c>
      <c r="HL23" s="199" t="b">
        <f t="shared" si="68"/>
        <v>0</v>
      </c>
      <c r="HM23" s="199" t="b">
        <f t="shared" si="68"/>
        <v>0</v>
      </c>
      <c r="HN23" s="199" t="b">
        <f t="shared" si="68"/>
        <v>0</v>
      </c>
      <c r="HO23" s="199" t="b">
        <f t="shared" si="68"/>
        <v>0</v>
      </c>
      <c r="HP23" s="199" t="b">
        <f t="shared" si="68"/>
        <v>0</v>
      </c>
      <c r="HQ23" s="199" t="b">
        <f t="shared" si="55"/>
        <v>0</v>
      </c>
      <c r="HR23" s="199" t="b">
        <f t="shared" si="55"/>
        <v>0</v>
      </c>
      <c r="HS23" s="199" t="b">
        <f t="shared" si="55"/>
        <v>0</v>
      </c>
      <c r="HT23" s="199" t="b">
        <f t="shared" si="55"/>
        <v>0</v>
      </c>
      <c r="HU23" s="199" t="b">
        <f t="shared" si="55"/>
        <v>0</v>
      </c>
      <c r="HV23" s="199" t="b">
        <f t="shared" si="55"/>
        <v>0</v>
      </c>
      <c r="HW23" s="199" t="b">
        <f t="shared" si="55"/>
        <v>0</v>
      </c>
      <c r="HX23" s="199" t="b">
        <f t="shared" si="55"/>
        <v>0</v>
      </c>
      <c r="HY23" s="199" t="b">
        <f t="shared" si="55"/>
        <v>0</v>
      </c>
      <c r="HZ23" s="199" t="b">
        <f t="shared" si="55"/>
        <v>0</v>
      </c>
      <c r="IA23" s="199" t="b">
        <f t="shared" si="55"/>
        <v>0</v>
      </c>
      <c r="IB23" s="199" t="b">
        <f t="shared" si="55"/>
        <v>0</v>
      </c>
      <c r="IC23" s="199" t="b">
        <f t="shared" si="55"/>
        <v>0</v>
      </c>
      <c r="ID23" s="485" t="str">
        <f t="shared" si="25"/>
        <v/>
      </c>
      <c r="IE23" s="202" t="b">
        <f t="shared" si="26"/>
        <v>0</v>
      </c>
      <c r="IF23" s="198" t="b">
        <f t="shared" si="40"/>
        <v>0</v>
      </c>
      <c r="IG23" s="198" t="b">
        <f t="shared" si="41"/>
        <v>0</v>
      </c>
      <c r="IH23" s="198" t="b">
        <f t="shared" si="41"/>
        <v>0</v>
      </c>
      <c r="II23" s="198" t="b">
        <f t="shared" si="41"/>
        <v>0</v>
      </c>
      <c r="IJ23" s="199" t="b">
        <f t="shared" si="41"/>
        <v>0</v>
      </c>
      <c r="IK23" s="199" t="b">
        <f t="shared" si="41"/>
        <v>0</v>
      </c>
      <c r="IL23" s="199" t="b">
        <f t="shared" si="41"/>
        <v>0</v>
      </c>
      <c r="IM23" s="199" t="b">
        <f t="shared" si="41"/>
        <v>0</v>
      </c>
      <c r="IN23" s="199" t="b">
        <f t="shared" si="41"/>
        <v>0</v>
      </c>
      <c r="IO23" s="199" t="b">
        <f t="shared" si="41"/>
        <v>0</v>
      </c>
      <c r="IP23" s="199" t="b">
        <f t="shared" si="41"/>
        <v>0</v>
      </c>
      <c r="IQ23" s="199" t="b">
        <f t="shared" si="72"/>
        <v>0</v>
      </c>
      <c r="IR23" s="199" t="b">
        <f t="shared" si="69"/>
        <v>0</v>
      </c>
      <c r="IS23" s="199" t="b">
        <f t="shared" si="69"/>
        <v>0</v>
      </c>
      <c r="IT23" s="199" t="b">
        <f t="shared" si="69"/>
        <v>0</v>
      </c>
      <c r="IU23" s="199" t="b">
        <f t="shared" si="69"/>
        <v>0</v>
      </c>
      <c r="IV23" s="199" t="b">
        <f t="shared" si="69"/>
        <v>0</v>
      </c>
      <c r="IW23" s="199" t="b">
        <f t="shared" si="69"/>
        <v>0</v>
      </c>
      <c r="IX23" s="199" t="b">
        <f t="shared" si="69"/>
        <v>0</v>
      </c>
      <c r="IY23" s="199" t="b">
        <f t="shared" si="69"/>
        <v>0</v>
      </c>
      <c r="IZ23" s="199" t="b">
        <f t="shared" si="69"/>
        <v>0</v>
      </c>
      <c r="JA23" s="199" t="b">
        <f t="shared" si="69"/>
        <v>0</v>
      </c>
      <c r="JB23" s="199" t="b">
        <f t="shared" si="70"/>
        <v>0</v>
      </c>
      <c r="JC23" s="199" t="b">
        <f t="shared" si="70"/>
        <v>0</v>
      </c>
      <c r="JD23" s="199" t="b">
        <f t="shared" si="70"/>
        <v>0</v>
      </c>
      <c r="JE23" s="199" t="b">
        <f t="shared" si="70"/>
        <v>0</v>
      </c>
      <c r="JF23" s="199" t="b">
        <f t="shared" si="70"/>
        <v>0</v>
      </c>
      <c r="JG23" s="199" t="b">
        <f t="shared" si="70"/>
        <v>0</v>
      </c>
      <c r="JH23" s="199" t="b">
        <f t="shared" si="70"/>
        <v>0</v>
      </c>
      <c r="JI23" s="199" t="b">
        <f t="shared" si="70"/>
        <v>0</v>
      </c>
      <c r="JJ23" s="199" t="b">
        <f t="shared" si="70"/>
        <v>0</v>
      </c>
      <c r="JK23" s="199" t="b">
        <f t="shared" si="70"/>
        <v>0</v>
      </c>
      <c r="JL23" s="199" t="b">
        <f t="shared" si="70"/>
        <v>0</v>
      </c>
      <c r="JM23" s="485" t="str">
        <f t="shared" si="31"/>
        <v/>
      </c>
      <c r="JO23" s="1266" t="s">
        <v>261</v>
      </c>
      <c r="JP23" s="1267"/>
      <c r="JQ23" s="1267"/>
      <c r="JR23" s="1267"/>
      <c r="JS23" s="1267"/>
      <c r="JT23" s="1267"/>
      <c r="JU23" s="1267"/>
      <c r="JV23" s="1267"/>
      <c r="JW23" s="1267"/>
      <c r="JX23" s="1267"/>
      <c r="JY23" s="1267"/>
      <c r="JZ23" s="1267"/>
      <c r="KA23" s="1268"/>
    </row>
    <row r="24" spans="2:287" ht="15.75" customHeight="1" thickBot="1">
      <c r="B24" s="131">
        <v>20</v>
      </c>
      <c r="C24" s="316"/>
      <c r="D24" s="317"/>
      <c r="E24" s="318"/>
      <c r="G24" s="102">
        <v>20</v>
      </c>
      <c r="H24" s="313"/>
      <c r="I24" s="314"/>
      <c r="J24" s="315"/>
      <c r="L24" s="1262"/>
      <c r="M24" s="464">
        <v>1</v>
      </c>
      <c r="N24" s="465">
        <v>2</v>
      </c>
      <c r="O24" s="465">
        <v>3</v>
      </c>
      <c r="P24" s="465">
        <v>4</v>
      </c>
      <c r="Q24" s="465">
        <v>5</v>
      </c>
      <c r="R24" s="465">
        <v>6</v>
      </c>
      <c r="S24" s="465">
        <v>7</v>
      </c>
      <c r="T24" s="465">
        <v>8</v>
      </c>
      <c r="U24" s="465">
        <v>9</v>
      </c>
      <c r="V24" s="465">
        <v>10</v>
      </c>
      <c r="W24" s="465">
        <v>11</v>
      </c>
      <c r="X24" s="466">
        <v>12</v>
      </c>
      <c r="Y24" s="1273"/>
      <c r="AD24" s="628">
        <v>20</v>
      </c>
      <c r="AE24" s="628" t="str">
        <f>留守番電話!I24&amp;""</f>
        <v>5</v>
      </c>
      <c r="AQ24" s="428"/>
      <c r="AR24" s="110">
        <v>1</v>
      </c>
      <c r="AS24" s="111">
        <v>2</v>
      </c>
      <c r="AT24" s="111">
        <v>3</v>
      </c>
      <c r="AU24" s="111">
        <v>4</v>
      </c>
      <c r="AV24" s="111">
        <v>5</v>
      </c>
      <c r="AW24" s="111">
        <v>6</v>
      </c>
      <c r="AX24" s="111">
        <v>7</v>
      </c>
      <c r="AY24" s="111">
        <v>8</v>
      </c>
      <c r="AZ24" s="111">
        <v>9</v>
      </c>
      <c r="BA24" s="111">
        <v>10</v>
      </c>
      <c r="BB24" s="111">
        <v>11</v>
      </c>
      <c r="BC24" s="112">
        <v>12</v>
      </c>
      <c r="BK24" s="202" t="b">
        <f t="shared" si="0"/>
        <v>0</v>
      </c>
      <c r="BL24" s="198" t="b">
        <f t="shared" si="32"/>
        <v>0</v>
      </c>
      <c r="BM24" s="198" t="b">
        <f t="shared" si="1"/>
        <v>0</v>
      </c>
      <c r="BN24" s="198" t="b">
        <f t="shared" si="63"/>
        <v>0</v>
      </c>
      <c r="BO24" s="198" t="b">
        <f t="shared" si="63"/>
        <v>0</v>
      </c>
      <c r="BP24" s="199" t="b">
        <f t="shared" si="63"/>
        <v>0</v>
      </c>
      <c r="BQ24" s="199" t="b">
        <f t="shared" si="63"/>
        <v>0</v>
      </c>
      <c r="BR24" s="199" t="b">
        <f t="shared" si="63"/>
        <v>0</v>
      </c>
      <c r="BS24" s="199" t="b">
        <f t="shared" si="63"/>
        <v>0</v>
      </c>
      <c r="BT24" s="199" t="b">
        <f t="shared" si="63"/>
        <v>0</v>
      </c>
      <c r="BU24" s="199" t="b">
        <f t="shared" si="63"/>
        <v>0</v>
      </c>
      <c r="BV24" s="199" t="b">
        <f t="shared" si="63"/>
        <v>0</v>
      </c>
      <c r="BW24" s="199" t="b">
        <f t="shared" si="63"/>
        <v>0</v>
      </c>
      <c r="BX24" s="199" t="b">
        <f t="shared" si="64"/>
        <v>0</v>
      </c>
      <c r="BY24" s="199" t="b">
        <f t="shared" si="64"/>
        <v>0</v>
      </c>
      <c r="BZ24" s="199" t="b">
        <f t="shared" si="64"/>
        <v>0</v>
      </c>
      <c r="CA24" s="199" t="b">
        <f t="shared" si="64"/>
        <v>0</v>
      </c>
      <c r="CB24" s="199" t="b">
        <f t="shared" si="64"/>
        <v>0</v>
      </c>
      <c r="CC24" s="199" t="b">
        <f t="shared" si="64"/>
        <v>0</v>
      </c>
      <c r="CD24" s="199" t="b">
        <f t="shared" si="64"/>
        <v>0</v>
      </c>
      <c r="CE24" s="199" t="b">
        <f t="shared" si="64"/>
        <v>0</v>
      </c>
      <c r="CF24" s="199" t="b">
        <f t="shared" si="64"/>
        <v>0</v>
      </c>
      <c r="CG24" s="199" t="b">
        <f t="shared" si="64"/>
        <v>0</v>
      </c>
      <c r="CH24" s="199" t="b">
        <f t="shared" si="65"/>
        <v>0</v>
      </c>
      <c r="CI24" s="199" t="b">
        <f t="shared" si="65"/>
        <v>0</v>
      </c>
      <c r="CJ24" s="199" t="b">
        <f t="shared" si="65"/>
        <v>0</v>
      </c>
      <c r="CK24" s="199" t="b">
        <f t="shared" si="65"/>
        <v>0</v>
      </c>
      <c r="CL24" s="199" t="b">
        <f t="shared" si="65"/>
        <v>0</v>
      </c>
      <c r="CM24" s="199" t="b">
        <f t="shared" si="65"/>
        <v>0</v>
      </c>
      <c r="CN24" s="199" t="b">
        <f t="shared" si="65"/>
        <v>0</v>
      </c>
      <c r="CO24" s="199" t="b">
        <f t="shared" si="65"/>
        <v>0</v>
      </c>
      <c r="CP24" s="199" t="b">
        <f t="shared" si="65"/>
        <v>0</v>
      </c>
      <c r="CQ24" s="199" t="b">
        <f t="shared" si="65"/>
        <v>0</v>
      </c>
      <c r="CR24" s="199" t="b">
        <f t="shared" si="65"/>
        <v>0</v>
      </c>
      <c r="CS24" s="485" t="str">
        <f t="shared" si="3"/>
        <v/>
      </c>
      <c r="CT24" s="202" t="b">
        <f t="shared" si="4"/>
        <v>0</v>
      </c>
      <c r="CU24" s="198" t="b">
        <f t="shared" si="5"/>
        <v>0</v>
      </c>
      <c r="CV24" s="198" t="b">
        <f t="shared" si="56"/>
        <v>0</v>
      </c>
      <c r="CW24" s="198" t="b">
        <f t="shared" si="56"/>
        <v>0</v>
      </c>
      <c r="CX24" s="198" t="b">
        <f t="shared" si="56"/>
        <v>0</v>
      </c>
      <c r="CY24" s="199" t="b">
        <f t="shared" si="56"/>
        <v>0</v>
      </c>
      <c r="CZ24" s="199" t="b">
        <f t="shared" si="56"/>
        <v>0</v>
      </c>
      <c r="DA24" s="199" t="b">
        <f t="shared" si="56"/>
        <v>0</v>
      </c>
      <c r="DB24" s="199" t="b">
        <f t="shared" si="56"/>
        <v>0</v>
      </c>
      <c r="DC24" s="199" t="b">
        <f t="shared" si="56"/>
        <v>0</v>
      </c>
      <c r="DD24" s="199" t="b">
        <f t="shared" si="56"/>
        <v>0</v>
      </c>
      <c r="DE24" s="199" t="b">
        <f t="shared" si="56"/>
        <v>0</v>
      </c>
      <c r="DF24" s="199" t="b">
        <f t="shared" si="57"/>
        <v>0</v>
      </c>
      <c r="DG24" s="199" t="b">
        <f t="shared" si="57"/>
        <v>0</v>
      </c>
      <c r="DH24" s="199" t="b">
        <f t="shared" si="57"/>
        <v>0</v>
      </c>
      <c r="DI24" s="199" t="b">
        <f t="shared" si="57"/>
        <v>0</v>
      </c>
      <c r="DJ24" s="199" t="b">
        <f t="shared" si="57"/>
        <v>0</v>
      </c>
      <c r="DK24" s="199" t="b">
        <f t="shared" si="57"/>
        <v>0</v>
      </c>
      <c r="DL24" s="199" t="b">
        <f t="shared" si="57"/>
        <v>0</v>
      </c>
      <c r="DM24" s="199" t="b">
        <f t="shared" si="57"/>
        <v>0</v>
      </c>
      <c r="DN24" s="199" t="b">
        <f t="shared" si="57"/>
        <v>0</v>
      </c>
      <c r="DO24" s="199" t="b">
        <f t="shared" si="57"/>
        <v>0</v>
      </c>
      <c r="DP24" s="199" t="b">
        <f t="shared" si="58"/>
        <v>0</v>
      </c>
      <c r="DQ24" s="199" t="b">
        <f t="shared" si="58"/>
        <v>0</v>
      </c>
      <c r="DR24" s="199" t="b">
        <f t="shared" si="58"/>
        <v>0</v>
      </c>
      <c r="DS24" s="199" t="b">
        <f t="shared" si="58"/>
        <v>0</v>
      </c>
      <c r="DT24" s="199" t="b">
        <f t="shared" si="58"/>
        <v>0</v>
      </c>
      <c r="DU24" s="199" t="b">
        <f t="shared" si="58"/>
        <v>0</v>
      </c>
      <c r="DV24" s="199" t="b">
        <f t="shared" si="58"/>
        <v>0</v>
      </c>
      <c r="DW24" s="199" t="b">
        <f t="shared" si="58"/>
        <v>0</v>
      </c>
      <c r="DX24" s="199" t="b">
        <f t="shared" si="58"/>
        <v>0</v>
      </c>
      <c r="DY24" s="199" t="b">
        <f t="shared" si="58"/>
        <v>0</v>
      </c>
      <c r="DZ24" s="199" t="b">
        <f t="shared" si="58"/>
        <v>0</v>
      </c>
      <c r="EA24" s="199" t="b">
        <f t="shared" si="58"/>
        <v>0</v>
      </c>
      <c r="EB24" s="485" t="str">
        <f t="shared" si="9"/>
        <v/>
      </c>
      <c r="EC24" s="202" t="b">
        <f t="shared" si="10"/>
        <v>0</v>
      </c>
      <c r="ED24" s="198" t="b">
        <f t="shared" si="11"/>
        <v>0</v>
      </c>
      <c r="EE24" s="198" t="b">
        <f t="shared" si="59"/>
        <v>0</v>
      </c>
      <c r="EF24" s="198" t="b">
        <f t="shared" si="59"/>
        <v>0</v>
      </c>
      <c r="EG24" s="198" t="b">
        <f t="shared" si="59"/>
        <v>0</v>
      </c>
      <c r="EH24" s="199" t="b">
        <f t="shared" si="59"/>
        <v>0</v>
      </c>
      <c r="EI24" s="199" t="b">
        <f t="shared" si="59"/>
        <v>0</v>
      </c>
      <c r="EJ24" s="199" t="b">
        <f t="shared" si="59"/>
        <v>0</v>
      </c>
      <c r="EK24" s="199" t="b">
        <f t="shared" si="59"/>
        <v>0</v>
      </c>
      <c r="EL24" s="199" t="b">
        <f t="shared" si="59"/>
        <v>0</v>
      </c>
      <c r="EM24" s="199" t="b">
        <f t="shared" si="59"/>
        <v>0</v>
      </c>
      <c r="EN24" s="199" t="b">
        <f t="shared" si="59"/>
        <v>0</v>
      </c>
      <c r="EO24" s="199" t="b">
        <f t="shared" si="60"/>
        <v>0</v>
      </c>
      <c r="EP24" s="199" t="b">
        <f t="shared" si="60"/>
        <v>0</v>
      </c>
      <c r="EQ24" s="199" t="b">
        <f t="shared" si="60"/>
        <v>0</v>
      </c>
      <c r="ER24" s="199" t="b">
        <f t="shared" si="60"/>
        <v>0</v>
      </c>
      <c r="ES24" s="199" t="b">
        <f t="shared" si="60"/>
        <v>0</v>
      </c>
      <c r="ET24" s="199" t="b">
        <f t="shared" si="60"/>
        <v>0</v>
      </c>
      <c r="EU24" s="199" t="b">
        <f t="shared" si="60"/>
        <v>0</v>
      </c>
      <c r="EV24" s="199" t="b">
        <f t="shared" si="60"/>
        <v>0</v>
      </c>
      <c r="EW24" s="199" t="b">
        <f t="shared" si="60"/>
        <v>0</v>
      </c>
      <c r="EX24" s="199" t="b">
        <f t="shared" si="60"/>
        <v>0</v>
      </c>
      <c r="EY24" s="199" t="b">
        <f t="shared" si="61"/>
        <v>0</v>
      </c>
      <c r="EZ24" s="199" t="b">
        <f t="shared" si="61"/>
        <v>0</v>
      </c>
      <c r="FA24" s="199" t="b">
        <f t="shared" si="61"/>
        <v>0</v>
      </c>
      <c r="FB24" s="199" t="b">
        <f t="shared" si="61"/>
        <v>0</v>
      </c>
      <c r="FC24" s="199" t="b">
        <f t="shared" si="61"/>
        <v>0</v>
      </c>
      <c r="FD24" s="199" t="b">
        <f t="shared" si="61"/>
        <v>0</v>
      </c>
      <c r="FE24" s="199" t="b">
        <f t="shared" si="61"/>
        <v>0</v>
      </c>
      <c r="FF24" s="199" t="b">
        <f t="shared" si="61"/>
        <v>0</v>
      </c>
      <c r="FG24" s="199" t="b">
        <f t="shared" si="61"/>
        <v>0</v>
      </c>
      <c r="FH24" s="199" t="b">
        <f t="shared" si="61"/>
        <v>0</v>
      </c>
      <c r="FI24" s="199" t="b">
        <f t="shared" si="61"/>
        <v>0</v>
      </c>
      <c r="FJ24" s="199" t="b">
        <f t="shared" si="61"/>
        <v>0</v>
      </c>
      <c r="FK24" s="485" t="str">
        <f t="shared" si="15"/>
        <v/>
      </c>
      <c r="FM24" s="202" t="b">
        <f t="shared" si="16"/>
        <v>0</v>
      </c>
      <c r="FN24" s="198" t="b">
        <f t="shared" si="36"/>
        <v>0</v>
      </c>
      <c r="FO24" s="198" t="b">
        <f t="shared" si="37"/>
        <v>0</v>
      </c>
      <c r="FP24" s="198" t="b">
        <f t="shared" si="37"/>
        <v>0</v>
      </c>
      <c r="FQ24" s="198" t="b">
        <f t="shared" si="37"/>
        <v>0</v>
      </c>
      <c r="FR24" s="199" t="b">
        <f t="shared" si="37"/>
        <v>0</v>
      </c>
      <c r="FS24" s="199" t="b">
        <f t="shared" si="37"/>
        <v>0</v>
      </c>
      <c r="FT24" s="199" t="b">
        <f t="shared" si="37"/>
        <v>0</v>
      </c>
      <c r="FU24" s="199" t="b">
        <f t="shared" si="37"/>
        <v>0</v>
      </c>
      <c r="FV24" s="199" t="b">
        <f t="shared" si="38"/>
        <v>0</v>
      </c>
      <c r="FW24" s="199" t="b">
        <f t="shared" si="38"/>
        <v>0</v>
      </c>
      <c r="FX24" s="199" t="b">
        <f t="shared" si="38"/>
        <v>0</v>
      </c>
      <c r="FY24" s="199" t="b">
        <f t="shared" si="38"/>
        <v>0</v>
      </c>
      <c r="FZ24" s="199" t="b">
        <f t="shared" si="38"/>
        <v>0</v>
      </c>
      <c r="GA24" s="199" t="b">
        <f t="shared" si="38"/>
        <v>0</v>
      </c>
      <c r="GB24" s="199" t="b">
        <f t="shared" si="38"/>
        <v>0</v>
      </c>
      <c r="GC24" s="199" t="b">
        <f t="shared" si="38"/>
        <v>0</v>
      </c>
      <c r="GD24" s="199" t="b">
        <f t="shared" si="38"/>
        <v>0</v>
      </c>
      <c r="GE24" s="199" t="b">
        <f t="shared" si="38"/>
        <v>0</v>
      </c>
      <c r="GF24" s="199" t="b">
        <f t="shared" si="38"/>
        <v>0</v>
      </c>
      <c r="GG24" s="199" t="b">
        <f t="shared" si="38"/>
        <v>0</v>
      </c>
      <c r="GH24" s="199" t="b">
        <f t="shared" si="38"/>
        <v>0</v>
      </c>
      <c r="GI24" s="199" t="b">
        <f t="shared" si="62"/>
        <v>0</v>
      </c>
      <c r="GJ24" s="199" t="b">
        <f t="shared" si="62"/>
        <v>0</v>
      </c>
      <c r="GK24" s="199" t="b">
        <f t="shared" si="62"/>
        <v>0</v>
      </c>
      <c r="GL24" s="199" t="b">
        <f t="shared" si="62"/>
        <v>0</v>
      </c>
      <c r="GM24" s="199" t="b">
        <f t="shared" si="62"/>
        <v>0</v>
      </c>
      <c r="GN24" s="199" t="b">
        <f t="shared" si="62"/>
        <v>0</v>
      </c>
      <c r="GO24" s="199" t="b">
        <f t="shared" si="62"/>
        <v>0</v>
      </c>
      <c r="GP24" s="199" t="b">
        <f t="shared" si="62"/>
        <v>0</v>
      </c>
      <c r="GQ24" s="199" t="b">
        <f t="shared" si="62"/>
        <v>0</v>
      </c>
      <c r="GR24" s="199" t="b">
        <f t="shared" si="62"/>
        <v>0</v>
      </c>
      <c r="GS24" s="199" t="b">
        <f t="shared" si="62"/>
        <v>0</v>
      </c>
      <c r="GT24" s="199" t="b">
        <f t="shared" si="62"/>
        <v>0</v>
      </c>
      <c r="GU24" s="485" t="str">
        <f t="shared" si="35"/>
        <v/>
      </c>
      <c r="GV24" s="202" t="b">
        <f t="shared" si="20"/>
        <v>0</v>
      </c>
      <c r="GW24" s="198" t="b">
        <f t="shared" si="39"/>
        <v>0</v>
      </c>
      <c r="GX24" s="198" t="b">
        <f t="shared" si="21"/>
        <v>0</v>
      </c>
      <c r="GY24" s="198" t="b">
        <f t="shared" si="71"/>
        <v>0</v>
      </c>
      <c r="GZ24" s="198" t="b">
        <f t="shared" si="71"/>
        <v>0</v>
      </c>
      <c r="HA24" s="199" t="b">
        <f t="shared" si="71"/>
        <v>0</v>
      </c>
      <c r="HB24" s="199" t="b">
        <f t="shared" si="71"/>
        <v>0</v>
      </c>
      <c r="HC24" s="199" t="b">
        <f t="shared" si="68"/>
        <v>0</v>
      </c>
      <c r="HD24" s="199" t="b">
        <f t="shared" si="68"/>
        <v>0</v>
      </c>
      <c r="HE24" s="199" t="b">
        <f t="shared" si="68"/>
        <v>0</v>
      </c>
      <c r="HF24" s="199" t="b">
        <f t="shared" si="68"/>
        <v>0</v>
      </c>
      <c r="HG24" s="199" t="b">
        <f t="shared" si="68"/>
        <v>0</v>
      </c>
      <c r="HH24" s="199" t="b">
        <f t="shared" si="68"/>
        <v>0</v>
      </c>
      <c r="HI24" s="199" t="b">
        <f t="shared" si="68"/>
        <v>0</v>
      </c>
      <c r="HJ24" s="199" t="b">
        <f t="shared" si="68"/>
        <v>0</v>
      </c>
      <c r="HK24" s="199" t="b">
        <f t="shared" si="68"/>
        <v>0</v>
      </c>
      <c r="HL24" s="199" t="b">
        <f t="shared" si="68"/>
        <v>0</v>
      </c>
      <c r="HM24" s="199" t="b">
        <f t="shared" si="68"/>
        <v>0</v>
      </c>
      <c r="HN24" s="199" t="b">
        <f t="shared" si="68"/>
        <v>0</v>
      </c>
      <c r="HO24" s="199" t="b">
        <f t="shared" si="68"/>
        <v>0</v>
      </c>
      <c r="HP24" s="199" t="b">
        <f t="shared" si="68"/>
        <v>0</v>
      </c>
      <c r="HQ24" s="199" t="b">
        <f t="shared" si="55"/>
        <v>0</v>
      </c>
      <c r="HR24" s="199" t="b">
        <f t="shared" si="55"/>
        <v>0</v>
      </c>
      <c r="HS24" s="199" t="b">
        <f t="shared" si="55"/>
        <v>0</v>
      </c>
      <c r="HT24" s="199" t="b">
        <f t="shared" si="55"/>
        <v>0</v>
      </c>
      <c r="HU24" s="199" t="b">
        <f t="shared" si="55"/>
        <v>0</v>
      </c>
      <c r="HV24" s="199" t="b">
        <f t="shared" si="55"/>
        <v>0</v>
      </c>
      <c r="HW24" s="199" t="b">
        <f t="shared" si="55"/>
        <v>0</v>
      </c>
      <c r="HX24" s="199" t="b">
        <f t="shared" si="55"/>
        <v>0</v>
      </c>
      <c r="HY24" s="199" t="b">
        <f t="shared" si="55"/>
        <v>0</v>
      </c>
      <c r="HZ24" s="199" t="b">
        <f t="shared" si="55"/>
        <v>0</v>
      </c>
      <c r="IA24" s="199" t="b">
        <f t="shared" si="55"/>
        <v>0</v>
      </c>
      <c r="IB24" s="199" t="b">
        <f t="shared" si="55"/>
        <v>0</v>
      </c>
      <c r="IC24" s="199" t="b">
        <f t="shared" si="55"/>
        <v>0</v>
      </c>
      <c r="ID24" s="485" t="str">
        <f t="shared" si="25"/>
        <v/>
      </c>
      <c r="IE24" s="202" t="b">
        <f t="shared" si="26"/>
        <v>0</v>
      </c>
      <c r="IF24" s="198" t="b">
        <f t="shared" si="40"/>
        <v>0</v>
      </c>
      <c r="IG24" s="198" t="b">
        <f t="shared" si="41"/>
        <v>0</v>
      </c>
      <c r="IH24" s="198" t="b">
        <f t="shared" si="41"/>
        <v>0</v>
      </c>
      <c r="II24" s="198" t="b">
        <f t="shared" si="41"/>
        <v>0</v>
      </c>
      <c r="IJ24" s="199" t="b">
        <f t="shared" si="41"/>
        <v>0</v>
      </c>
      <c r="IK24" s="199" t="b">
        <f t="shared" si="41"/>
        <v>0</v>
      </c>
      <c r="IL24" s="199" t="b">
        <f t="shared" si="41"/>
        <v>0</v>
      </c>
      <c r="IM24" s="199" t="b">
        <f t="shared" si="41"/>
        <v>0</v>
      </c>
      <c r="IN24" s="199" t="b">
        <f t="shared" si="41"/>
        <v>0</v>
      </c>
      <c r="IO24" s="199" t="b">
        <f t="shared" si="41"/>
        <v>0</v>
      </c>
      <c r="IP24" s="199" t="b">
        <f t="shared" si="41"/>
        <v>0</v>
      </c>
      <c r="IQ24" s="199" t="b">
        <f t="shared" si="72"/>
        <v>0</v>
      </c>
      <c r="IR24" s="199" t="b">
        <f t="shared" si="69"/>
        <v>0</v>
      </c>
      <c r="IS24" s="199" t="b">
        <f t="shared" si="69"/>
        <v>0</v>
      </c>
      <c r="IT24" s="199" t="b">
        <f t="shared" si="69"/>
        <v>0</v>
      </c>
      <c r="IU24" s="199" t="b">
        <f t="shared" si="69"/>
        <v>0</v>
      </c>
      <c r="IV24" s="199" t="b">
        <f t="shared" si="69"/>
        <v>0</v>
      </c>
      <c r="IW24" s="199" t="b">
        <f t="shared" si="69"/>
        <v>0</v>
      </c>
      <c r="IX24" s="199" t="b">
        <f t="shared" si="69"/>
        <v>0</v>
      </c>
      <c r="IY24" s="199" t="b">
        <f t="shared" si="69"/>
        <v>0</v>
      </c>
      <c r="IZ24" s="199" t="b">
        <f t="shared" si="69"/>
        <v>0</v>
      </c>
      <c r="JA24" s="199" t="b">
        <f t="shared" si="69"/>
        <v>0</v>
      </c>
      <c r="JB24" s="199" t="b">
        <f t="shared" si="70"/>
        <v>0</v>
      </c>
      <c r="JC24" s="199" t="b">
        <f t="shared" si="70"/>
        <v>0</v>
      </c>
      <c r="JD24" s="199" t="b">
        <f t="shared" si="70"/>
        <v>0</v>
      </c>
      <c r="JE24" s="199" t="b">
        <f t="shared" si="70"/>
        <v>0</v>
      </c>
      <c r="JF24" s="199" t="b">
        <f t="shared" si="70"/>
        <v>0</v>
      </c>
      <c r="JG24" s="199" t="b">
        <f t="shared" si="70"/>
        <v>0</v>
      </c>
      <c r="JH24" s="199" t="b">
        <f t="shared" si="70"/>
        <v>0</v>
      </c>
      <c r="JI24" s="199" t="b">
        <f t="shared" si="70"/>
        <v>0</v>
      </c>
      <c r="JJ24" s="199" t="b">
        <f t="shared" si="70"/>
        <v>0</v>
      </c>
      <c r="JK24" s="199" t="b">
        <f t="shared" si="70"/>
        <v>0</v>
      </c>
      <c r="JL24" s="199" t="b">
        <f t="shared" si="70"/>
        <v>0</v>
      </c>
      <c r="JM24" s="485" t="str">
        <f t="shared" si="31"/>
        <v/>
      </c>
      <c r="JO24" s="192" t="s">
        <v>710</v>
      </c>
      <c r="JP24" s="450">
        <v>1</v>
      </c>
      <c r="JQ24" s="450">
        <v>2</v>
      </c>
      <c r="JR24" s="450">
        <v>3</v>
      </c>
      <c r="JS24" s="450">
        <v>4</v>
      </c>
      <c r="JT24" s="450">
        <v>5</v>
      </c>
      <c r="JU24" s="450">
        <v>6</v>
      </c>
      <c r="JV24" s="450">
        <v>7</v>
      </c>
      <c r="JW24" s="450">
        <v>8</v>
      </c>
      <c r="JX24" s="450">
        <v>9</v>
      </c>
      <c r="JY24" s="450">
        <v>10</v>
      </c>
      <c r="JZ24" s="450">
        <v>11</v>
      </c>
      <c r="KA24" s="450">
        <v>12</v>
      </c>
    </row>
    <row r="25" spans="2:287" ht="15.75" customHeight="1">
      <c r="B25" s="449"/>
      <c r="C25" s="150"/>
      <c r="D25" s="150"/>
      <c r="E25" s="150"/>
      <c r="G25" s="102">
        <v>21</v>
      </c>
      <c r="H25" s="313"/>
      <c r="I25" s="314"/>
      <c r="J25" s="315"/>
      <c r="L25" s="72">
        <v>1</v>
      </c>
      <c r="M25" s="319" t="s">
        <v>67</v>
      </c>
      <c r="N25" s="320" t="s">
        <v>67</v>
      </c>
      <c r="O25" s="320" t="s">
        <v>67</v>
      </c>
      <c r="P25" s="320" t="s">
        <v>67</v>
      </c>
      <c r="Q25" s="320" t="s">
        <v>67</v>
      </c>
      <c r="R25" s="320" t="s">
        <v>67</v>
      </c>
      <c r="S25" s="320" t="s">
        <v>67</v>
      </c>
      <c r="T25" s="320" t="s">
        <v>67</v>
      </c>
      <c r="U25" s="320" t="s">
        <v>67</v>
      </c>
      <c r="V25" s="321" t="s">
        <v>67</v>
      </c>
      <c r="W25" s="321" t="s">
        <v>67</v>
      </c>
      <c r="X25" s="322" t="s">
        <v>67</v>
      </c>
      <c r="Y25" s="909" t="str">
        <f>外線情報!C5</f>
        <v>VoIP(ZXSM-4BRU)</v>
      </c>
      <c r="AD25" s="628">
        <v>21</v>
      </c>
      <c r="AE25" s="628" t="str">
        <f>留守番電話!I25&amp;""</f>
        <v>5</v>
      </c>
      <c r="AG25" s="449"/>
      <c r="AH25" s="150"/>
      <c r="AI25" s="150"/>
      <c r="AJ25" s="150"/>
      <c r="AR25" s="79" t="s">
        <v>694</v>
      </c>
      <c r="FM25" s="202" t="b">
        <f t="shared" si="16"/>
        <v>0</v>
      </c>
      <c r="FN25" s="198" t="b">
        <f t="shared" si="36"/>
        <v>0</v>
      </c>
      <c r="FO25" s="198" t="b">
        <f t="shared" si="37"/>
        <v>0</v>
      </c>
      <c r="FP25" s="198" t="b">
        <f t="shared" si="37"/>
        <v>0</v>
      </c>
      <c r="FQ25" s="198" t="b">
        <f t="shared" si="37"/>
        <v>0</v>
      </c>
      <c r="FR25" s="199" t="b">
        <f t="shared" si="37"/>
        <v>0</v>
      </c>
      <c r="FS25" s="199" t="b">
        <f t="shared" si="37"/>
        <v>0</v>
      </c>
      <c r="FT25" s="199" t="b">
        <f t="shared" si="37"/>
        <v>0</v>
      </c>
      <c r="FU25" s="199" t="b">
        <f t="shared" si="37"/>
        <v>0</v>
      </c>
      <c r="FV25" s="199" t="b">
        <f t="shared" si="38"/>
        <v>0</v>
      </c>
      <c r="FW25" s="199" t="b">
        <f t="shared" si="38"/>
        <v>0</v>
      </c>
      <c r="FX25" s="199" t="b">
        <f t="shared" si="38"/>
        <v>0</v>
      </c>
      <c r="FY25" s="199" t="b">
        <f t="shared" si="38"/>
        <v>0</v>
      </c>
      <c r="FZ25" s="199" t="b">
        <f t="shared" si="38"/>
        <v>0</v>
      </c>
      <c r="GA25" s="199" t="b">
        <f t="shared" si="38"/>
        <v>0</v>
      </c>
      <c r="GB25" s="199" t="b">
        <f t="shared" si="38"/>
        <v>0</v>
      </c>
      <c r="GC25" s="199" t="b">
        <f t="shared" si="38"/>
        <v>0</v>
      </c>
      <c r="GD25" s="199" t="b">
        <f t="shared" si="38"/>
        <v>0</v>
      </c>
      <c r="GE25" s="199" t="b">
        <f t="shared" si="38"/>
        <v>0</v>
      </c>
      <c r="GF25" s="199" t="b">
        <f t="shared" si="38"/>
        <v>0</v>
      </c>
      <c r="GG25" s="199" t="b">
        <f t="shared" ref="GF25:GH44" si="73">ISERROR(FIND(MID($H25,GG$4,1),"0123456789*#"))</f>
        <v>0</v>
      </c>
      <c r="GH25" s="199" t="b">
        <f t="shared" si="73"/>
        <v>0</v>
      </c>
      <c r="GI25" s="199" t="b">
        <f t="shared" si="62"/>
        <v>0</v>
      </c>
      <c r="GJ25" s="199" t="b">
        <f t="shared" si="62"/>
        <v>0</v>
      </c>
      <c r="GK25" s="199" t="b">
        <f t="shared" si="62"/>
        <v>0</v>
      </c>
      <c r="GL25" s="199" t="b">
        <f t="shared" si="62"/>
        <v>0</v>
      </c>
      <c r="GM25" s="199" t="b">
        <f t="shared" si="62"/>
        <v>0</v>
      </c>
      <c r="GN25" s="199" t="b">
        <f t="shared" si="62"/>
        <v>0</v>
      </c>
      <c r="GO25" s="199" t="b">
        <f t="shared" si="62"/>
        <v>0</v>
      </c>
      <c r="GP25" s="199" t="b">
        <f t="shared" si="62"/>
        <v>0</v>
      </c>
      <c r="GQ25" s="199" t="b">
        <f t="shared" si="62"/>
        <v>0</v>
      </c>
      <c r="GR25" s="199" t="b">
        <f t="shared" si="62"/>
        <v>0</v>
      </c>
      <c r="GS25" s="199" t="b">
        <f t="shared" si="62"/>
        <v>0</v>
      </c>
      <c r="GT25" s="199" t="b">
        <f t="shared" si="62"/>
        <v>0</v>
      </c>
      <c r="GU25" s="485" t="str">
        <f t="shared" ref="GU25:GU44" si="74">IF(OR(FM25:GT25),"red","")</f>
        <v/>
      </c>
      <c r="GV25" s="202" t="b">
        <f t="shared" si="20"/>
        <v>0</v>
      </c>
      <c r="GW25" s="198" t="b">
        <f t="shared" si="39"/>
        <v>0</v>
      </c>
      <c r="GX25" s="198" t="b">
        <f t="shared" si="21"/>
        <v>0</v>
      </c>
      <c r="GY25" s="198" t="b">
        <f t="shared" si="71"/>
        <v>0</v>
      </c>
      <c r="GZ25" s="198" t="b">
        <f t="shared" si="71"/>
        <v>0</v>
      </c>
      <c r="HA25" s="199" t="b">
        <f t="shared" si="71"/>
        <v>0</v>
      </c>
      <c r="HB25" s="199" t="b">
        <f t="shared" si="71"/>
        <v>0</v>
      </c>
      <c r="HC25" s="199" t="b">
        <f t="shared" si="68"/>
        <v>0</v>
      </c>
      <c r="HD25" s="199" t="b">
        <f t="shared" si="68"/>
        <v>0</v>
      </c>
      <c r="HE25" s="199" t="b">
        <f t="shared" si="68"/>
        <v>0</v>
      </c>
      <c r="HF25" s="199" t="b">
        <f t="shared" si="68"/>
        <v>0</v>
      </c>
      <c r="HG25" s="199" t="b">
        <f t="shared" si="68"/>
        <v>0</v>
      </c>
      <c r="HH25" s="199" t="b">
        <f t="shared" si="68"/>
        <v>0</v>
      </c>
      <c r="HI25" s="199" t="b">
        <f t="shared" si="68"/>
        <v>0</v>
      </c>
      <c r="HJ25" s="199" t="b">
        <f t="shared" si="68"/>
        <v>0</v>
      </c>
      <c r="HK25" s="199" t="b">
        <f t="shared" si="68"/>
        <v>0</v>
      </c>
      <c r="HL25" s="199" t="b">
        <f t="shared" si="68"/>
        <v>0</v>
      </c>
      <c r="HM25" s="199" t="b">
        <f t="shared" si="68"/>
        <v>0</v>
      </c>
      <c r="HN25" s="199" t="b">
        <f t="shared" si="68"/>
        <v>0</v>
      </c>
      <c r="HO25" s="199" t="b">
        <f t="shared" si="68"/>
        <v>0</v>
      </c>
      <c r="HP25" s="199" t="b">
        <f t="shared" si="68"/>
        <v>0</v>
      </c>
      <c r="HQ25" s="199" t="b">
        <f t="shared" si="55"/>
        <v>0</v>
      </c>
      <c r="HR25" s="199" t="b">
        <f t="shared" si="55"/>
        <v>0</v>
      </c>
      <c r="HS25" s="199" t="b">
        <f t="shared" si="55"/>
        <v>0</v>
      </c>
      <c r="HT25" s="199" t="b">
        <f t="shared" si="55"/>
        <v>0</v>
      </c>
      <c r="HU25" s="199" t="b">
        <f t="shared" si="55"/>
        <v>0</v>
      </c>
      <c r="HV25" s="199" t="b">
        <f t="shared" si="55"/>
        <v>0</v>
      </c>
      <c r="HW25" s="199" t="b">
        <f t="shared" si="55"/>
        <v>0</v>
      </c>
      <c r="HX25" s="199" t="b">
        <f t="shared" si="55"/>
        <v>0</v>
      </c>
      <c r="HY25" s="199" t="b">
        <f t="shared" si="55"/>
        <v>0</v>
      </c>
      <c r="HZ25" s="199" t="b">
        <f t="shared" si="55"/>
        <v>0</v>
      </c>
      <c r="IA25" s="199" t="b">
        <f t="shared" si="55"/>
        <v>0</v>
      </c>
      <c r="IB25" s="199" t="b">
        <f t="shared" si="55"/>
        <v>0</v>
      </c>
      <c r="IC25" s="199" t="b">
        <f t="shared" si="55"/>
        <v>0</v>
      </c>
      <c r="ID25" s="485" t="str">
        <f t="shared" ref="ID25:ID43" si="75">IF(OR(GV25:IC25),"red","")</f>
        <v/>
      </c>
      <c r="IE25" s="202" t="b">
        <f t="shared" si="26"/>
        <v>0</v>
      </c>
      <c r="IF25" s="198" t="b">
        <f t="shared" si="40"/>
        <v>0</v>
      </c>
      <c r="IG25" s="198" t="b">
        <f t="shared" si="41"/>
        <v>0</v>
      </c>
      <c r="IH25" s="198" t="b">
        <f t="shared" si="41"/>
        <v>0</v>
      </c>
      <c r="II25" s="198" t="b">
        <f t="shared" si="41"/>
        <v>0</v>
      </c>
      <c r="IJ25" s="199" t="b">
        <f t="shared" si="41"/>
        <v>0</v>
      </c>
      <c r="IK25" s="199" t="b">
        <f t="shared" si="41"/>
        <v>0</v>
      </c>
      <c r="IL25" s="199" t="b">
        <f t="shared" si="41"/>
        <v>0</v>
      </c>
      <c r="IM25" s="199" t="b">
        <f t="shared" si="41"/>
        <v>0</v>
      </c>
      <c r="IN25" s="199" t="b">
        <f t="shared" si="41"/>
        <v>0</v>
      </c>
      <c r="IO25" s="199" t="b">
        <f t="shared" si="41"/>
        <v>0</v>
      </c>
      <c r="IP25" s="199" t="b">
        <f t="shared" si="41"/>
        <v>0</v>
      </c>
      <c r="IQ25" s="199" t="b">
        <f t="shared" si="72"/>
        <v>0</v>
      </c>
      <c r="IR25" s="199" t="b">
        <f t="shared" si="69"/>
        <v>0</v>
      </c>
      <c r="IS25" s="199" t="b">
        <f t="shared" si="69"/>
        <v>0</v>
      </c>
      <c r="IT25" s="199" t="b">
        <f t="shared" si="69"/>
        <v>0</v>
      </c>
      <c r="IU25" s="199" t="b">
        <f t="shared" si="69"/>
        <v>0</v>
      </c>
      <c r="IV25" s="199" t="b">
        <f t="shared" si="69"/>
        <v>0</v>
      </c>
      <c r="IW25" s="199" t="b">
        <f t="shared" si="69"/>
        <v>0</v>
      </c>
      <c r="IX25" s="199" t="b">
        <f t="shared" si="69"/>
        <v>0</v>
      </c>
      <c r="IY25" s="199" t="b">
        <f t="shared" si="69"/>
        <v>0</v>
      </c>
      <c r="IZ25" s="199" t="b">
        <f t="shared" si="69"/>
        <v>0</v>
      </c>
      <c r="JA25" s="199" t="b">
        <f t="shared" si="69"/>
        <v>0</v>
      </c>
      <c r="JB25" s="199" t="b">
        <f t="shared" si="70"/>
        <v>0</v>
      </c>
      <c r="JC25" s="199" t="b">
        <f t="shared" si="70"/>
        <v>0</v>
      </c>
      <c r="JD25" s="199" t="b">
        <f t="shared" si="70"/>
        <v>0</v>
      </c>
      <c r="JE25" s="199" t="b">
        <f t="shared" si="70"/>
        <v>0</v>
      </c>
      <c r="JF25" s="199" t="b">
        <f t="shared" si="70"/>
        <v>0</v>
      </c>
      <c r="JG25" s="199" t="b">
        <f t="shared" si="70"/>
        <v>0</v>
      </c>
      <c r="JH25" s="199" t="b">
        <f t="shared" si="70"/>
        <v>0</v>
      </c>
      <c r="JI25" s="199" t="b">
        <f t="shared" si="70"/>
        <v>0</v>
      </c>
      <c r="JJ25" s="199" t="b">
        <f t="shared" si="70"/>
        <v>0</v>
      </c>
      <c r="JK25" s="199" t="b">
        <f t="shared" si="70"/>
        <v>0</v>
      </c>
      <c r="JL25" s="199" t="b">
        <f t="shared" si="70"/>
        <v>0</v>
      </c>
      <c r="JM25" s="485" t="str">
        <f t="shared" ref="JM25:JM44" si="76">IF(OR(IE25:JL25),"red","")</f>
        <v/>
      </c>
      <c r="JO25" s="192" t="s">
        <v>911</v>
      </c>
      <c r="JP25" s="450" t="s">
        <v>912</v>
      </c>
      <c r="JQ25" s="450" t="s">
        <v>912</v>
      </c>
      <c r="JR25" s="450" t="s">
        <v>912</v>
      </c>
      <c r="JS25" s="450" t="s">
        <v>912</v>
      </c>
      <c r="JT25" s="450" t="s">
        <v>912</v>
      </c>
      <c r="JU25" s="450" t="s">
        <v>912</v>
      </c>
      <c r="JV25" s="450" t="s">
        <v>912</v>
      </c>
      <c r="JW25" s="450" t="s">
        <v>912</v>
      </c>
      <c r="JX25" s="450" t="s">
        <v>912</v>
      </c>
      <c r="JY25" s="450" t="s">
        <v>912</v>
      </c>
      <c r="JZ25" s="450" t="s">
        <v>912</v>
      </c>
      <c r="KA25" s="450" t="s">
        <v>912</v>
      </c>
    </row>
    <row r="26" spans="2:287" ht="15.75" customHeight="1">
      <c r="G26" s="102">
        <v>22</v>
      </c>
      <c r="H26" s="313"/>
      <c r="I26" s="314"/>
      <c r="J26" s="315"/>
      <c r="L26" s="74">
        <v>2</v>
      </c>
      <c r="M26" s="323" t="s">
        <v>67</v>
      </c>
      <c r="N26" s="324" t="s">
        <v>67</v>
      </c>
      <c r="O26" s="324" t="s">
        <v>67</v>
      </c>
      <c r="P26" s="324" t="s">
        <v>67</v>
      </c>
      <c r="Q26" s="324" t="s">
        <v>67</v>
      </c>
      <c r="R26" s="324" t="s">
        <v>67</v>
      </c>
      <c r="S26" s="324" t="s">
        <v>67</v>
      </c>
      <c r="T26" s="324" t="s">
        <v>67</v>
      </c>
      <c r="U26" s="324" t="s">
        <v>67</v>
      </c>
      <c r="V26" s="324" t="s">
        <v>67</v>
      </c>
      <c r="W26" s="324" t="s">
        <v>67</v>
      </c>
      <c r="X26" s="325" t="s">
        <v>67</v>
      </c>
      <c r="Y26" s="910" t="str">
        <f>外線情報!C6</f>
        <v>VoIP(ZXSM-4BRU)</v>
      </c>
      <c r="AD26" s="628">
        <v>22</v>
      </c>
      <c r="AE26" s="628" t="str">
        <f>留守番電話!I26&amp;""</f>
        <v>5</v>
      </c>
      <c r="AR26" s="79" t="s">
        <v>646</v>
      </c>
      <c r="FM26" s="202" t="b">
        <f t="shared" si="16"/>
        <v>0</v>
      </c>
      <c r="FN26" s="198" t="b">
        <f t="shared" si="36"/>
        <v>0</v>
      </c>
      <c r="FO26" s="198" t="b">
        <f t="shared" si="37"/>
        <v>0</v>
      </c>
      <c r="FP26" s="198" t="b">
        <f t="shared" si="37"/>
        <v>0</v>
      </c>
      <c r="FQ26" s="198" t="b">
        <f t="shared" si="37"/>
        <v>0</v>
      </c>
      <c r="FR26" s="199" t="b">
        <f t="shared" si="37"/>
        <v>0</v>
      </c>
      <c r="FS26" s="199" t="b">
        <f t="shared" si="37"/>
        <v>0</v>
      </c>
      <c r="FT26" s="199" t="b">
        <f t="shared" si="37"/>
        <v>0</v>
      </c>
      <c r="FU26" s="199" t="b">
        <f t="shared" si="37"/>
        <v>0</v>
      </c>
      <c r="FV26" s="199" t="b">
        <f t="shared" si="38"/>
        <v>0</v>
      </c>
      <c r="FW26" s="199" t="b">
        <f t="shared" si="38"/>
        <v>0</v>
      </c>
      <c r="FX26" s="199" t="b">
        <f t="shared" si="38"/>
        <v>0</v>
      </c>
      <c r="FY26" s="199" t="b">
        <f t="shared" si="38"/>
        <v>0</v>
      </c>
      <c r="FZ26" s="199" t="b">
        <f t="shared" si="38"/>
        <v>0</v>
      </c>
      <c r="GA26" s="199" t="b">
        <f t="shared" si="38"/>
        <v>0</v>
      </c>
      <c r="GB26" s="199" t="b">
        <f t="shared" si="38"/>
        <v>0</v>
      </c>
      <c r="GC26" s="199" t="b">
        <f t="shared" si="38"/>
        <v>0</v>
      </c>
      <c r="GD26" s="199" t="b">
        <f t="shared" si="38"/>
        <v>0</v>
      </c>
      <c r="GE26" s="199" t="b">
        <f t="shared" si="38"/>
        <v>0</v>
      </c>
      <c r="GF26" s="199" t="b">
        <f t="shared" si="73"/>
        <v>0</v>
      </c>
      <c r="GG26" s="199" t="b">
        <f t="shared" si="73"/>
        <v>0</v>
      </c>
      <c r="GH26" s="199" t="b">
        <f t="shared" si="73"/>
        <v>0</v>
      </c>
      <c r="GI26" s="199" t="b">
        <f t="shared" si="62"/>
        <v>0</v>
      </c>
      <c r="GJ26" s="199" t="b">
        <f t="shared" si="62"/>
        <v>0</v>
      </c>
      <c r="GK26" s="199" t="b">
        <f t="shared" si="62"/>
        <v>0</v>
      </c>
      <c r="GL26" s="199" t="b">
        <f t="shared" si="62"/>
        <v>0</v>
      </c>
      <c r="GM26" s="199" t="b">
        <f t="shared" si="62"/>
        <v>0</v>
      </c>
      <c r="GN26" s="199" t="b">
        <f t="shared" si="62"/>
        <v>0</v>
      </c>
      <c r="GO26" s="199" t="b">
        <f t="shared" si="62"/>
        <v>0</v>
      </c>
      <c r="GP26" s="199" t="b">
        <f t="shared" si="62"/>
        <v>0</v>
      </c>
      <c r="GQ26" s="199" t="b">
        <f t="shared" si="62"/>
        <v>0</v>
      </c>
      <c r="GR26" s="199" t="b">
        <f t="shared" si="62"/>
        <v>0</v>
      </c>
      <c r="GS26" s="199" t="b">
        <f t="shared" si="62"/>
        <v>0</v>
      </c>
      <c r="GT26" s="199" t="b">
        <f t="shared" si="62"/>
        <v>0</v>
      </c>
      <c r="GU26" s="485" t="str">
        <f t="shared" si="74"/>
        <v/>
      </c>
      <c r="GV26" s="202" t="b">
        <f t="shared" si="20"/>
        <v>0</v>
      </c>
      <c r="GW26" s="198" t="b">
        <f t="shared" si="39"/>
        <v>0</v>
      </c>
      <c r="GX26" s="198" t="b">
        <f t="shared" si="21"/>
        <v>0</v>
      </c>
      <c r="GY26" s="198" t="b">
        <f t="shared" si="71"/>
        <v>0</v>
      </c>
      <c r="GZ26" s="198" t="b">
        <f t="shared" si="71"/>
        <v>0</v>
      </c>
      <c r="HA26" s="199" t="b">
        <f t="shared" si="71"/>
        <v>0</v>
      </c>
      <c r="HB26" s="199" t="b">
        <f t="shared" si="71"/>
        <v>0</v>
      </c>
      <c r="HC26" s="199" t="b">
        <f t="shared" si="68"/>
        <v>0</v>
      </c>
      <c r="HD26" s="199" t="b">
        <f t="shared" si="68"/>
        <v>0</v>
      </c>
      <c r="HE26" s="199" t="b">
        <f t="shared" si="68"/>
        <v>0</v>
      </c>
      <c r="HF26" s="199" t="b">
        <f t="shared" si="68"/>
        <v>0</v>
      </c>
      <c r="HG26" s="199" t="b">
        <f t="shared" si="68"/>
        <v>0</v>
      </c>
      <c r="HH26" s="199" t="b">
        <f t="shared" si="68"/>
        <v>0</v>
      </c>
      <c r="HI26" s="199" t="b">
        <f t="shared" si="68"/>
        <v>0</v>
      </c>
      <c r="HJ26" s="199" t="b">
        <f t="shared" si="68"/>
        <v>0</v>
      </c>
      <c r="HK26" s="199" t="b">
        <f t="shared" si="68"/>
        <v>0</v>
      </c>
      <c r="HL26" s="199" t="b">
        <f t="shared" si="68"/>
        <v>0</v>
      </c>
      <c r="HM26" s="199" t="b">
        <f t="shared" si="68"/>
        <v>0</v>
      </c>
      <c r="HN26" s="199" t="b">
        <f t="shared" si="68"/>
        <v>0</v>
      </c>
      <c r="HO26" s="199" t="b">
        <f t="shared" si="68"/>
        <v>0</v>
      </c>
      <c r="HP26" s="199" t="b">
        <f t="shared" si="68"/>
        <v>0</v>
      </c>
      <c r="HQ26" s="199" t="b">
        <f t="shared" si="55"/>
        <v>0</v>
      </c>
      <c r="HR26" s="199" t="b">
        <f t="shared" si="55"/>
        <v>0</v>
      </c>
      <c r="HS26" s="199" t="b">
        <f t="shared" si="55"/>
        <v>0</v>
      </c>
      <c r="HT26" s="199" t="b">
        <f t="shared" si="55"/>
        <v>0</v>
      </c>
      <c r="HU26" s="199" t="b">
        <f t="shared" si="55"/>
        <v>0</v>
      </c>
      <c r="HV26" s="199" t="b">
        <f t="shared" si="55"/>
        <v>0</v>
      </c>
      <c r="HW26" s="199" t="b">
        <f t="shared" si="55"/>
        <v>0</v>
      </c>
      <c r="HX26" s="199" t="b">
        <f t="shared" si="55"/>
        <v>0</v>
      </c>
      <c r="HY26" s="199" t="b">
        <f t="shared" si="55"/>
        <v>0</v>
      </c>
      <c r="HZ26" s="199" t="b">
        <f t="shared" si="55"/>
        <v>0</v>
      </c>
      <c r="IA26" s="199" t="b">
        <f t="shared" si="55"/>
        <v>0</v>
      </c>
      <c r="IB26" s="199" t="b">
        <f t="shared" si="55"/>
        <v>0</v>
      </c>
      <c r="IC26" s="199" t="b">
        <f t="shared" si="55"/>
        <v>0</v>
      </c>
      <c r="ID26" s="485" t="str">
        <f t="shared" si="75"/>
        <v/>
      </c>
      <c r="IE26" s="202" t="b">
        <f t="shared" si="26"/>
        <v>0</v>
      </c>
      <c r="IF26" s="198" t="b">
        <f t="shared" si="40"/>
        <v>0</v>
      </c>
      <c r="IG26" s="198" t="b">
        <f t="shared" si="41"/>
        <v>0</v>
      </c>
      <c r="IH26" s="198" t="b">
        <f t="shared" si="41"/>
        <v>0</v>
      </c>
      <c r="II26" s="198" t="b">
        <f t="shared" si="41"/>
        <v>0</v>
      </c>
      <c r="IJ26" s="199" t="b">
        <f t="shared" si="41"/>
        <v>0</v>
      </c>
      <c r="IK26" s="199" t="b">
        <f t="shared" si="41"/>
        <v>0</v>
      </c>
      <c r="IL26" s="199" t="b">
        <f t="shared" si="41"/>
        <v>0</v>
      </c>
      <c r="IM26" s="199" t="b">
        <f t="shared" si="41"/>
        <v>0</v>
      </c>
      <c r="IN26" s="199" t="b">
        <f t="shared" si="41"/>
        <v>0</v>
      </c>
      <c r="IO26" s="199" t="b">
        <f t="shared" si="41"/>
        <v>0</v>
      </c>
      <c r="IP26" s="199" t="b">
        <f t="shared" si="41"/>
        <v>0</v>
      </c>
      <c r="IQ26" s="199" t="b">
        <f t="shared" si="72"/>
        <v>0</v>
      </c>
      <c r="IR26" s="199" t="b">
        <f t="shared" si="69"/>
        <v>0</v>
      </c>
      <c r="IS26" s="199" t="b">
        <f t="shared" si="69"/>
        <v>0</v>
      </c>
      <c r="IT26" s="199" t="b">
        <f t="shared" si="69"/>
        <v>0</v>
      </c>
      <c r="IU26" s="199" t="b">
        <f t="shared" si="69"/>
        <v>0</v>
      </c>
      <c r="IV26" s="199" t="b">
        <f t="shared" si="69"/>
        <v>0</v>
      </c>
      <c r="IW26" s="199" t="b">
        <f t="shared" si="69"/>
        <v>0</v>
      </c>
      <c r="IX26" s="199" t="b">
        <f t="shared" si="69"/>
        <v>0</v>
      </c>
      <c r="IY26" s="199" t="b">
        <f t="shared" si="69"/>
        <v>0</v>
      </c>
      <c r="IZ26" s="199" t="b">
        <f t="shared" si="69"/>
        <v>0</v>
      </c>
      <c r="JA26" s="199" t="b">
        <f t="shared" si="69"/>
        <v>0</v>
      </c>
      <c r="JB26" s="199" t="b">
        <f t="shared" si="70"/>
        <v>0</v>
      </c>
      <c r="JC26" s="199" t="b">
        <f t="shared" si="70"/>
        <v>0</v>
      </c>
      <c r="JD26" s="199" t="b">
        <f t="shared" si="70"/>
        <v>0</v>
      </c>
      <c r="JE26" s="199" t="b">
        <f t="shared" si="70"/>
        <v>0</v>
      </c>
      <c r="JF26" s="199" t="b">
        <f t="shared" si="70"/>
        <v>0</v>
      </c>
      <c r="JG26" s="199" t="b">
        <f t="shared" si="70"/>
        <v>0</v>
      </c>
      <c r="JH26" s="199" t="b">
        <f t="shared" si="70"/>
        <v>0</v>
      </c>
      <c r="JI26" s="199" t="b">
        <f t="shared" si="70"/>
        <v>0</v>
      </c>
      <c r="JJ26" s="199" t="b">
        <f t="shared" si="70"/>
        <v>0</v>
      </c>
      <c r="JK26" s="199" t="b">
        <f t="shared" si="70"/>
        <v>0</v>
      </c>
      <c r="JL26" s="199" t="b">
        <f t="shared" si="70"/>
        <v>0</v>
      </c>
      <c r="JM26" s="485" t="str">
        <f t="shared" si="76"/>
        <v/>
      </c>
      <c r="JO26" s="1269" t="s">
        <v>913</v>
      </c>
      <c r="JP26" s="212" t="str">
        <f t="shared" ref="JP26:JP37" si="77">IF(COUNTIF($AR$25:$AR$26,M25),"","red")</f>
        <v/>
      </c>
      <c r="JQ26" s="212" t="str">
        <f t="shared" ref="JQ26:JQ37" si="78">IF(COUNTIF($AR$25:$AR$26,N25),"","red")</f>
        <v/>
      </c>
      <c r="JR26" s="212" t="str">
        <f t="shared" ref="JR26:JR37" si="79">IF(COUNTIF($AR$25:$AR$26,O25),"","red")</f>
        <v/>
      </c>
      <c r="JS26" s="212" t="str">
        <f t="shared" ref="JS26:JS37" si="80">IF(COUNTIF($AR$25:$AR$26,P25),"","red")</f>
        <v/>
      </c>
      <c r="JT26" s="212" t="str">
        <f t="shared" ref="JT26:JT37" si="81">IF(COUNTIF($AR$25:$AR$26,Q25),"","red")</f>
        <v/>
      </c>
      <c r="JU26" s="212" t="str">
        <f t="shared" ref="JU26:JU37" si="82">IF(COUNTIF($AR$25:$AR$26,R25),"","red")</f>
        <v/>
      </c>
      <c r="JV26" s="212" t="str">
        <f t="shared" ref="JV26:JV37" si="83">IF(COUNTIF($AR$25:$AR$26,S25),"","red")</f>
        <v/>
      </c>
      <c r="JW26" s="212" t="str">
        <f t="shared" ref="JW26:JW37" si="84">IF(COUNTIF($AR$25:$AR$26,T25),"","red")</f>
        <v/>
      </c>
      <c r="JX26" s="212" t="str">
        <f t="shared" ref="JX26:JX37" si="85">IF(COUNTIF($AR$25:$AR$26,U25),"","red")</f>
        <v/>
      </c>
      <c r="JY26" s="212" t="str">
        <f t="shared" ref="JY26:JY37" si="86">IF(COUNTIF($AR$25:$AR$26,V25),"","red")</f>
        <v/>
      </c>
      <c r="JZ26" s="212" t="str">
        <f t="shared" ref="JZ26:JZ37" si="87">IF(COUNTIF($AR$25:$AR$26,W25),"","red")</f>
        <v/>
      </c>
      <c r="KA26" s="212" t="str">
        <f t="shared" ref="KA26:KA37" si="88">IF(COUNTIF($AR$25:$AR$26,X25),"","red")</f>
        <v/>
      </c>
    </row>
    <row r="27" spans="2:287" ht="15.75" customHeight="1">
      <c r="G27" s="102">
        <v>23</v>
      </c>
      <c r="H27" s="313"/>
      <c r="I27" s="314"/>
      <c r="J27" s="315"/>
      <c r="L27" s="74">
        <v>3</v>
      </c>
      <c r="M27" s="323" t="s">
        <v>67</v>
      </c>
      <c r="N27" s="324" t="s">
        <v>67</v>
      </c>
      <c r="O27" s="324" t="s">
        <v>67</v>
      </c>
      <c r="P27" s="324" t="s">
        <v>67</v>
      </c>
      <c r="Q27" s="324" t="s">
        <v>67</v>
      </c>
      <c r="R27" s="324" t="s">
        <v>67</v>
      </c>
      <c r="S27" s="324" t="s">
        <v>67</v>
      </c>
      <c r="T27" s="324" t="s">
        <v>67</v>
      </c>
      <c r="U27" s="324" t="s">
        <v>67</v>
      </c>
      <c r="V27" s="324" t="s">
        <v>67</v>
      </c>
      <c r="W27" s="324" t="s">
        <v>67</v>
      </c>
      <c r="X27" s="325" t="s">
        <v>67</v>
      </c>
      <c r="Y27" s="910" t="str">
        <f>外線情報!C7</f>
        <v>VoIP(ZXSM-4BRU)</v>
      </c>
      <c r="AD27" s="628">
        <v>23</v>
      </c>
      <c r="AE27" s="628" t="str">
        <f>留守番電話!I27&amp;""</f>
        <v>5</v>
      </c>
      <c r="FM27" s="202" t="b">
        <f t="shared" si="16"/>
        <v>0</v>
      </c>
      <c r="FN27" s="198" t="b">
        <f t="shared" si="36"/>
        <v>0</v>
      </c>
      <c r="FO27" s="198" t="b">
        <f t="shared" si="37"/>
        <v>0</v>
      </c>
      <c r="FP27" s="198" t="b">
        <f t="shared" si="37"/>
        <v>0</v>
      </c>
      <c r="FQ27" s="198" t="b">
        <f t="shared" si="37"/>
        <v>0</v>
      </c>
      <c r="FR27" s="199" t="b">
        <f t="shared" si="37"/>
        <v>0</v>
      </c>
      <c r="FS27" s="199" t="b">
        <f t="shared" si="37"/>
        <v>0</v>
      </c>
      <c r="FT27" s="199" t="b">
        <f t="shared" si="37"/>
        <v>0</v>
      </c>
      <c r="FU27" s="199" t="b">
        <f t="shared" si="37"/>
        <v>0</v>
      </c>
      <c r="FV27" s="199" t="b">
        <f t="shared" si="38"/>
        <v>0</v>
      </c>
      <c r="FW27" s="199" t="b">
        <f t="shared" si="38"/>
        <v>0</v>
      </c>
      <c r="FX27" s="199" t="b">
        <f t="shared" si="38"/>
        <v>0</v>
      </c>
      <c r="FY27" s="199" t="b">
        <f t="shared" si="38"/>
        <v>0</v>
      </c>
      <c r="FZ27" s="199" t="b">
        <f t="shared" si="38"/>
        <v>0</v>
      </c>
      <c r="GA27" s="199" t="b">
        <f t="shared" si="38"/>
        <v>0</v>
      </c>
      <c r="GB27" s="199" t="b">
        <f t="shared" si="38"/>
        <v>0</v>
      </c>
      <c r="GC27" s="199" t="b">
        <f t="shared" si="38"/>
        <v>0</v>
      </c>
      <c r="GD27" s="199" t="b">
        <f t="shared" si="38"/>
        <v>0</v>
      </c>
      <c r="GE27" s="199" t="b">
        <f t="shared" si="38"/>
        <v>0</v>
      </c>
      <c r="GF27" s="199" t="b">
        <f t="shared" si="73"/>
        <v>0</v>
      </c>
      <c r="GG27" s="199" t="b">
        <f t="shared" si="73"/>
        <v>0</v>
      </c>
      <c r="GH27" s="199" t="b">
        <f t="shared" si="73"/>
        <v>0</v>
      </c>
      <c r="GI27" s="199" t="b">
        <f t="shared" si="62"/>
        <v>0</v>
      </c>
      <c r="GJ27" s="199" t="b">
        <f t="shared" si="62"/>
        <v>0</v>
      </c>
      <c r="GK27" s="199" t="b">
        <f t="shared" si="62"/>
        <v>0</v>
      </c>
      <c r="GL27" s="199" t="b">
        <f t="shared" si="62"/>
        <v>0</v>
      </c>
      <c r="GM27" s="199" t="b">
        <f t="shared" si="62"/>
        <v>0</v>
      </c>
      <c r="GN27" s="199" t="b">
        <f t="shared" si="62"/>
        <v>0</v>
      </c>
      <c r="GO27" s="199" t="b">
        <f t="shared" si="62"/>
        <v>0</v>
      </c>
      <c r="GP27" s="199" t="b">
        <f t="shared" si="62"/>
        <v>0</v>
      </c>
      <c r="GQ27" s="199" t="b">
        <f t="shared" si="62"/>
        <v>0</v>
      </c>
      <c r="GR27" s="199" t="b">
        <f t="shared" si="62"/>
        <v>0</v>
      </c>
      <c r="GS27" s="199" t="b">
        <f t="shared" si="62"/>
        <v>0</v>
      </c>
      <c r="GT27" s="199" t="b">
        <f t="shared" si="62"/>
        <v>0</v>
      </c>
      <c r="GU27" s="485" t="str">
        <f t="shared" si="74"/>
        <v/>
      </c>
      <c r="GV27" s="202" t="b">
        <f t="shared" si="20"/>
        <v>0</v>
      </c>
      <c r="GW27" s="198" t="b">
        <f t="shared" si="39"/>
        <v>0</v>
      </c>
      <c r="GX27" s="198" t="b">
        <f t="shared" si="21"/>
        <v>0</v>
      </c>
      <c r="GY27" s="198" t="b">
        <f t="shared" si="71"/>
        <v>0</v>
      </c>
      <c r="GZ27" s="198" t="b">
        <f t="shared" si="71"/>
        <v>0</v>
      </c>
      <c r="HA27" s="199" t="b">
        <f t="shared" si="71"/>
        <v>0</v>
      </c>
      <c r="HB27" s="199" t="b">
        <f t="shared" si="71"/>
        <v>0</v>
      </c>
      <c r="HC27" s="199" t="b">
        <f t="shared" si="68"/>
        <v>0</v>
      </c>
      <c r="HD27" s="199" t="b">
        <f t="shared" si="68"/>
        <v>0</v>
      </c>
      <c r="HE27" s="199" t="b">
        <f t="shared" si="68"/>
        <v>0</v>
      </c>
      <c r="HF27" s="199" t="b">
        <f t="shared" si="68"/>
        <v>0</v>
      </c>
      <c r="HG27" s="199" t="b">
        <f t="shared" si="68"/>
        <v>0</v>
      </c>
      <c r="HH27" s="199" t="b">
        <f t="shared" si="68"/>
        <v>0</v>
      </c>
      <c r="HI27" s="199" t="b">
        <f t="shared" si="68"/>
        <v>0</v>
      </c>
      <c r="HJ27" s="199" t="b">
        <f t="shared" si="68"/>
        <v>0</v>
      </c>
      <c r="HK27" s="199" t="b">
        <f t="shared" si="68"/>
        <v>0</v>
      </c>
      <c r="HL27" s="199" t="b">
        <f t="shared" si="68"/>
        <v>0</v>
      </c>
      <c r="HM27" s="199" t="b">
        <f t="shared" si="68"/>
        <v>0</v>
      </c>
      <c r="HN27" s="199" t="b">
        <f t="shared" si="68"/>
        <v>0</v>
      </c>
      <c r="HO27" s="199" t="b">
        <f t="shared" si="68"/>
        <v>0</v>
      </c>
      <c r="HP27" s="199" t="b">
        <f t="shared" si="68"/>
        <v>0</v>
      </c>
      <c r="HQ27" s="199" t="b">
        <f t="shared" si="55"/>
        <v>0</v>
      </c>
      <c r="HR27" s="199" t="b">
        <f t="shared" si="55"/>
        <v>0</v>
      </c>
      <c r="HS27" s="199" t="b">
        <f t="shared" si="55"/>
        <v>0</v>
      </c>
      <c r="HT27" s="199" t="b">
        <f t="shared" si="55"/>
        <v>0</v>
      </c>
      <c r="HU27" s="199" t="b">
        <f t="shared" si="55"/>
        <v>0</v>
      </c>
      <c r="HV27" s="199" t="b">
        <f t="shared" si="55"/>
        <v>0</v>
      </c>
      <c r="HW27" s="199" t="b">
        <f t="shared" si="55"/>
        <v>0</v>
      </c>
      <c r="HX27" s="199" t="b">
        <f t="shared" si="55"/>
        <v>0</v>
      </c>
      <c r="HY27" s="199" t="b">
        <f t="shared" si="55"/>
        <v>0</v>
      </c>
      <c r="HZ27" s="199" t="b">
        <f t="shared" si="55"/>
        <v>0</v>
      </c>
      <c r="IA27" s="199" t="b">
        <f t="shared" si="55"/>
        <v>0</v>
      </c>
      <c r="IB27" s="199" t="b">
        <f t="shared" si="55"/>
        <v>0</v>
      </c>
      <c r="IC27" s="199" t="b">
        <f t="shared" si="55"/>
        <v>0</v>
      </c>
      <c r="ID27" s="485" t="str">
        <f t="shared" si="75"/>
        <v/>
      </c>
      <c r="IE27" s="202" t="b">
        <f t="shared" si="26"/>
        <v>0</v>
      </c>
      <c r="IF27" s="198" t="b">
        <f t="shared" si="40"/>
        <v>0</v>
      </c>
      <c r="IG27" s="198" t="b">
        <f t="shared" si="41"/>
        <v>0</v>
      </c>
      <c r="IH27" s="198" t="b">
        <f t="shared" si="41"/>
        <v>0</v>
      </c>
      <c r="II27" s="198" t="b">
        <f t="shared" si="41"/>
        <v>0</v>
      </c>
      <c r="IJ27" s="199" t="b">
        <f t="shared" si="41"/>
        <v>0</v>
      </c>
      <c r="IK27" s="199" t="b">
        <f t="shared" si="41"/>
        <v>0</v>
      </c>
      <c r="IL27" s="199" t="b">
        <f t="shared" si="41"/>
        <v>0</v>
      </c>
      <c r="IM27" s="199" t="b">
        <f t="shared" si="41"/>
        <v>0</v>
      </c>
      <c r="IN27" s="199" t="b">
        <f t="shared" si="41"/>
        <v>0</v>
      </c>
      <c r="IO27" s="199" t="b">
        <f t="shared" si="41"/>
        <v>0</v>
      </c>
      <c r="IP27" s="199" t="b">
        <f t="shared" si="41"/>
        <v>0</v>
      </c>
      <c r="IQ27" s="199" t="b">
        <f t="shared" si="72"/>
        <v>0</v>
      </c>
      <c r="IR27" s="199" t="b">
        <f t="shared" si="69"/>
        <v>0</v>
      </c>
      <c r="IS27" s="199" t="b">
        <f t="shared" si="69"/>
        <v>0</v>
      </c>
      <c r="IT27" s="199" t="b">
        <f t="shared" si="69"/>
        <v>0</v>
      </c>
      <c r="IU27" s="199" t="b">
        <f t="shared" si="69"/>
        <v>0</v>
      </c>
      <c r="IV27" s="199" t="b">
        <f t="shared" si="69"/>
        <v>0</v>
      </c>
      <c r="IW27" s="199" t="b">
        <f t="shared" si="69"/>
        <v>0</v>
      </c>
      <c r="IX27" s="199" t="b">
        <f t="shared" si="69"/>
        <v>0</v>
      </c>
      <c r="IY27" s="199" t="b">
        <f t="shared" si="69"/>
        <v>0</v>
      </c>
      <c r="IZ27" s="199" t="b">
        <f t="shared" si="69"/>
        <v>0</v>
      </c>
      <c r="JA27" s="199" t="b">
        <f t="shared" si="69"/>
        <v>0</v>
      </c>
      <c r="JB27" s="199" t="b">
        <f t="shared" si="70"/>
        <v>0</v>
      </c>
      <c r="JC27" s="199" t="b">
        <f t="shared" si="70"/>
        <v>0</v>
      </c>
      <c r="JD27" s="199" t="b">
        <f t="shared" si="70"/>
        <v>0</v>
      </c>
      <c r="JE27" s="199" t="b">
        <f t="shared" si="70"/>
        <v>0</v>
      </c>
      <c r="JF27" s="199" t="b">
        <f t="shared" si="70"/>
        <v>0</v>
      </c>
      <c r="JG27" s="199" t="b">
        <f t="shared" si="70"/>
        <v>0</v>
      </c>
      <c r="JH27" s="199" t="b">
        <f t="shared" si="70"/>
        <v>0</v>
      </c>
      <c r="JI27" s="199" t="b">
        <f t="shared" si="70"/>
        <v>0</v>
      </c>
      <c r="JJ27" s="199" t="b">
        <f t="shared" si="70"/>
        <v>0</v>
      </c>
      <c r="JK27" s="199" t="b">
        <f t="shared" si="70"/>
        <v>0</v>
      </c>
      <c r="JL27" s="199" t="b">
        <f t="shared" si="70"/>
        <v>0</v>
      </c>
      <c r="JM27" s="485" t="str">
        <f t="shared" si="76"/>
        <v/>
      </c>
      <c r="JO27" s="1270"/>
      <c r="JP27" s="212" t="str">
        <f t="shared" si="77"/>
        <v/>
      </c>
      <c r="JQ27" s="212" t="str">
        <f t="shared" si="78"/>
        <v/>
      </c>
      <c r="JR27" s="212" t="str">
        <f t="shared" si="79"/>
        <v/>
      </c>
      <c r="JS27" s="212" t="str">
        <f t="shared" si="80"/>
        <v/>
      </c>
      <c r="JT27" s="212" t="str">
        <f t="shared" si="81"/>
        <v/>
      </c>
      <c r="JU27" s="212" t="str">
        <f t="shared" si="82"/>
        <v/>
      </c>
      <c r="JV27" s="212" t="str">
        <f t="shared" si="83"/>
        <v/>
      </c>
      <c r="JW27" s="212" t="str">
        <f t="shared" si="84"/>
        <v/>
      </c>
      <c r="JX27" s="212" t="str">
        <f t="shared" si="85"/>
        <v/>
      </c>
      <c r="JY27" s="212" t="str">
        <f t="shared" si="86"/>
        <v/>
      </c>
      <c r="JZ27" s="212" t="str">
        <f t="shared" si="87"/>
        <v/>
      </c>
      <c r="KA27" s="212" t="str">
        <f t="shared" si="88"/>
        <v/>
      </c>
    </row>
    <row r="28" spans="2:287" ht="15.75" customHeight="1">
      <c r="G28" s="102">
        <v>24</v>
      </c>
      <c r="H28" s="313"/>
      <c r="I28" s="314"/>
      <c r="J28" s="315"/>
      <c r="L28" s="74">
        <v>4</v>
      </c>
      <c r="M28" s="323" t="s">
        <v>67</v>
      </c>
      <c r="N28" s="324" t="s">
        <v>67</v>
      </c>
      <c r="O28" s="324" t="s">
        <v>67</v>
      </c>
      <c r="P28" s="324" t="s">
        <v>67</v>
      </c>
      <c r="Q28" s="324" t="s">
        <v>67</v>
      </c>
      <c r="R28" s="324" t="s">
        <v>67</v>
      </c>
      <c r="S28" s="324" t="s">
        <v>67</v>
      </c>
      <c r="T28" s="324" t="s">
        <v>67</v>
      </c>
      <c r="U28" s="324" t="s">
        <v>67</v>
      </c>
      <c r="V28" s="324" t="s">
        <v>67</v>
      </c>
      <c r="W28" s="324" t="s">
        <v>67</v>
      </c>
      <c r="X28" s="325" t="s">
        <v>67</v>
      </c>
      <c r="Y28" s="910" t="str">
        <f>外線情報!C8</f>
        <v>VoIP(ZXSM-4BRU)</v>
      </c>
      <c r="AD28" s="628">
        <v>24</v>
      </c>
      <c r="AE28" s="628" t="str">
        <f>留守番電話!I28&amp;""</f>
        <v>5</v>
      </c>
      <c r="FM28" s="202" t="b">
        <f t="shared" si="16"/>
        <v>0</v>
      </c>
      <c r="FN28" s="198" t="b">
        <f t="shared" si="36"/>
        <v>0</v>
      </c>
      <c r="FO28" s="198" t="b">
        <f t="shared" si="37"/>
        <v>0</v>
      </c>
      <c r="FP28" s="198" t="b">
        <f t="shared" si="37"/>
        <v>0</v>
      </c>
      <c r="FQ28" s="198" t="b">
        <f t="shared" si="37"/>
        <v>0</v>
      </c>
      <c r="FR28" s="199" t="b">
        <f t="shared" si="37"/>
        <v>0</v>
      </c>
      <c r="FS28" s="199" t="b">
        <f t="shared" si="37"/>
        <v>0</v>
      </c>
      <c r="FT28" s="199" t="b">
        <f t="shared" si="37"/>
        <v>0</v>
      </c>
      <c r="FU28" s="199" t="b">
        <f t="shared" si="37"/>
        <v>0</v>
      </c>
      <c r="FV28" s="199" t="b">
        <f t="shared" si="38"/>
        <v>0</v>
      </c>
      <c r="FW28" s="199" t="b">
        <f t="shared" si="38"/>
        <v>0</v>
      </c>
      <c r="FX28" s="199" t="b">
        <f t="shared" si="38"/>
        <v>0</v>
      </c>
      <c r="FY28" s="199" t="b">
        <f t="shared" si="38"/>
        <v>0</v>
      </c>
      <c r="FZ28" s="199" t="b">
        <f t="shared" si="38"/>
        <v>0</v>
      </c>
      <c r="GA28" s="199" t="b">
        <f t="shared" si="38"/>
        <v>0</v>
      </c>
      <c r="GB28" s="199" t="b">
        <f t="shared" si="38"/>
        <v>0</v>
      </c>
      <c r="GC28" s="199" t="b">
        <f t="shared" si="38"/>
        <v>0</v>
      </c>
      <c r="GD28" s="199" t="b">
        <f t="shared" si="38"/>
        <v>0</v>
      </c>
      <c r="GE28" s="199" t="b">
        <f t="shared" si="38"/>
        <v>0</v>
      </c>
      <c r="GF28" s="199" t="b">
        <f t="shared" si="73"/>
        <v>0</v>
      </c>
      <c r="GG28" s="199" t="b">
        <f t="shared" si="73"/>
        <v>0</v>
      </c>
      <c r="GH28" s="199" t="b">
        <f t="shared" si="73"/>
        <v>0</v>
      </c>
      <c r="GI28" s="199" t="b">
        <f t="shared" si="62"/>
        <v>0</v>
      </c>
      <c r="GJ28" s="199" t="b">
        <f t="shared" si="62"/>
        <v>0</v>
      </c>
      <c r="GK28" s="199" t="b">
        <f t="shared" si="62"/>
        <v>0</v>
      </c>
      <c r="GL28" s="199" t="b">
        <f t="shared" si="62"/>
        <v>0</v>
      </c>
      <c r="GM28" s="199" t="b">
        <f t="shared" si="62"/>
        <v>0</v>
      </c>
      <c r="GN28" s="199" t="b">
        <f t="shared" si="62"/>
        <v>0</v>
      </c>
      <c r="GO28" s="199" t="b">
        <f t="shared" si="62"/>
        <v>0</v>
      </c>
      <c r="GP28" s="199" t="b">
        <f t="shared" si="62"/>
        <v>0</v>
      </c>
      <c r="GQ28" s="199" t="b">
        <f t="shared" si="62"/>
        <v>0</v>
      </c>
      <c r="GR28" s="199" t="b">
        <f t="shared" si="62"/>
        <v>0</v>
      </c>
      <c r="GS28" s="199" t="b">
        <f t="shared" si="62"/>
        <v>0</v>
      </c>
      <c r="GT28" s="199" t="b">
        <f t="shared" si="62"/>
        <v>0</v>
      </c>
      <c r="GU28" s="485" t="str">
        <f t="shared" si="74"/>
        <v/>
      </c>
      <c r="GV28" s="202" t="b">
        <f t="shared" si="20"/>
        <v>0</v>
      </c>
      <c r="GW28" s="198" t="b">
        <f t="shared" si="39"/>
        <v>0</v>
      </c>
      <c r="GX28" s="198" t="b">
        <f t="shared" si="21"/>
        <v>0</v>
      </c>
      <c r="GY28" s="198" t="b">
        <f t="shared" si="71"/>
        <v>0</v>
      </c>
      <c r="GZ28" s="198" t="b">
        <f t="shared" si="71"/>
        <v>0</v>
      </c>
      <c r="HA28" s="199" t="b">
        <f t="shared" si="71"/>
        <v>0</v>
      </c>
      <c r="HB28" s="199" t="b">
        <f t="shared" si="71"/>
        <v>0</v>
      </c>
      <c r="HC28" s="199" t="b">
        <f t="shared" si="68"/>
        <v>0</v>
      </c>
      <c r="HD28" s="199" t="b">
        <f t="shared" si="68"/>
        <v>0</v>
      </c>
      <c r="HE28" s="199" t="b">
        <f t="shared" si="68"/>
        <v>0</v>
      </c>
      <c r="HF28" s="199" t="b">
        <f t="shared" si="68"/>
        <v>0</v>
      </c>
      <c r="HG28" s="199" t="b">
        <f t="shared" si="68"/>
        <v>0</v>
      </c>
      <c r="HH28" s="199" t="b">
        <f t="shared" si="68"/>
        <v>0</v>
      </c>
      <c r="HI28" s="199" t="b">
        <f t="shared" si="68"/>
        <v>0</v>
      </c>
      <c r="HJ28" s="199" t="b">
        <f t="shared" si="68"/>
        <v>0</v>
      </c>
      <c r="HK28" s="199" t="b">
        <f t="shared" si="68"/>
        <v>0</v>
      </c>
      <c r="HL28" s="199" t="b">
        <f t="shared" si="68"/>
        <v>0</v>
      </c>
      <c r="HM28" s="199" t="b">
        <f t="shared" si="68"/>
        <v>0</v>
      </c>
      <c r="HN28" s="199" t="b">
        <f t="shared" si="68"/>
        <v>0</v>
      </c>
      <c r="HO28" s="199" t="b">
        <f t="shared" si="68"/>
        <v>0</v>
      </c>
      <c r="HP28" s="199" t="b">
        <f t="shared" si="68"/>
        <v>0</v>
      </c>
      <c r="HQ28" s="199" t="b">
        <f t="shared" si="55"/>
        <v>0</v>
      </c>
      <c r="HR28" s="199" t="b">
        <f t="shared" si="55"/>
        <v>0</v>
      </c>
      <c r="HS28" s="199" t="b">
        <f t="shared" si="55"/>
        <v>0</v>
      </c>
      <c r="HT28" s="199" t="b">
        <f t="shared" si="55"/>
        <v>0</v>
      </c>
      <c r="HU28" s="199" t="b">
        <f t="shared" si="55"/>
        <v>0</v>
      </c>
      <c r="HV28" s="199" t="b">
        <f t="shared" si="55"/>
        <v>0</v>
      </c>
      <c r="HW28" s="199" t="b">
        <f t="shared" si="55"/>
        <v>0</v>
      </c>
      <c r="HX28" s="199" t="b">
        <f t="shared" si="55"/>
        <v>0</v>
      </c>
      <c r="HY28" s="199" t="b">
        <f t="shared" si="55"/>
        <v>0</v>
      </c>
      <c r="HZ28" s="199" t="b">
        <f t="shared" si="55"/>
        <v>0</v>
      </c>
      <c r="IA28" s="199" t="b">
        <f t="shared" si="55"/>
        <v>0</v>
      </c>
      <c r="IB28" s="199" t="b">
        <f t="shared" si="55"/>
        <v>0</v>
      </c>
      <c r="IC28" s="199" t="b">
        <f t="shared" si="55"/>
        <v>0</v>
      </c>
      <c r="ID28" s="485" t="str">
        <f t="shared" si="75"/>
        <v/>
      </c>
      <c r="IE28" s="202" t="b">
        <f t="shared" si="26"/>
        <v>0</v>
      </c>
      <c r="IF28" s="198" t="b">
        <f t="shared" si="40"/>
        <v>0</v>
      </c>
      <c r="IG28" s="198" t="b">
        <f t="shared" si="41"/>
        <v>0</v>
      </c>
      <c r="IH28" s="198" t="b">
        <f t="shared" si="41"/>
        <v>0</v>
      </c>
      <c r="II28" s="198" t="b">
        <f t="shared" si="41"/>
        <v>0</v>
      </c>
      <c r="IJ28" s="199" t="b">
        <f t="shared" si="41"/>
        <v>0</v>
      </c>
      <c r="IK28" s="199" t="b">
        <f t="shared" si="41"/>
        <v>0</v>
      </c>
      <c r="IL28" s="199" t="b">
        <f t="shared" si="41"/>
        <v>0</v>
      </c>
      <c r="IM28" s="199" t="b">
        <f t="shared" si="41"/>
        <v>0</v>
      </c>
      <c r="IN28" s="199" t="b">
        <f t="shared" si="41"/>
        <v>0</v>
      </c>
      <c r="IO28" s="199" t="b">
        <f t="shared" si="41"/>
        <v>0</v>
      </c>
      <c r="IP28" s="199" t="b">
        <f t="shared" si="41"/>
        <v>0</v>
      </c>
      <c r="IQ28" s="199" t="b">
        <f t="shared" si="72"/>
        <v>0</v>
      </c>
      <c r="IR28" s="199" t="b">
        <f t="shared" si="69"/>
        <v>0</v>
      </c>
      <c r="IS28" s="199" t="b">
        <f t="shared" si="69"/>
        <v>0</v>
      </c>
      <c r="IT28" s="199" t="b">
        <f t="shared" si="69"/>
        <v>0</v>
      </c>
      <c r="IU28" s="199" t="b">
        <f t="shared" si="69"/>
        <v>0</v>
      </c>
      <c r="IV28" s="199" t="b">
        <f t="shared" si="69"/>
        <v>0</v>
      </c>
      <c r="IW28" s="199" t="b">
        <f t="shared" si="69"/>
        <v>0</v>
      </c>
      <c r="IX28" s="199" t="b">
        <f t="shared" si="69"/>
        <v>0</v>
      </c>
      <c r="IY28" s="199" t="b">
        <f t="shared" si="69"/>
        <v>0</v>
      </c>
      <c r="IZ28" s="199" t="b">
        <f t="shared" si="69"/>
        <v>0</v>
      </c>
      <c r="JA28" s="199" t="b">
        <f t="shared" si="69"/>
        <v>0</v>
      </c>
      <c r="JB28" s="199" t="b">
        <f t="shared" si="70"/>
        <v>0</v>
      </c>
      <c r="JC28" s="199" t="b">
        <f t="shared" si="70"/>
        <v>0</v>
      </c>
      <c r="JD28" s="199" t="b">
        <f t="shared" si="70"/>
        <v>0</v>
      </c>
      <c r="JE28" s="199" t="b">
        <f t="shared" si="70"/>
        <v>0</v>
      </c>
      <c r="JF28" s="199" t="b">
        <f t="shared" si="70"/>
        <v>0</v>
      </c>
      <c r="JG28" s="199" t="b">
        <f t="shared" si="70"/>
        <v>0</v>
      </c>
      <c r="JH28" s="199" t="b">
        <f t="shared" si="70"/>
        <v>0</v>
      </c>
      <c r="JI28" s="199" t="b">
        <f t="shared" si="70"/>
        <v>0</v>
      </c>
      <c r="JJ28" s="199" t="b">
        <f t="shared" si="70"/>
        <v>0</v>
      </c>
      <c r="JK28" s="199" t="b">
        <f t="shared" si="70"/>
        <v>0</v>
      </c>
      <c r="JL28" s="199" t="b">
        <f t="shared" si="70"/>
        <v>0</v>
      </c>
      <c r="JM28" s="485" t="str">
        <f t="shared" si="76"/>
        <v/>
      </c>
      <c r="JO28" s="1270"/>
      <c r="JP28" s="212" t="str">
        <f t="shared" si="77"/>
        <v/>
      </c>
      <c r="JQ28" s="212" t="str">
        <f t="shared" si="78"/>
        <v/>
      </c>
      <c r="JR28" s="212" t="str">
        <f t="shared" si="79"/>
        <v/>
      </c>
      <c r="JS28" s="212" t="str">
        <f t="shared" si="80"/>
        <v/>
      </c>
      <c r="JT28" s="212" t="str">
        <f t="shared" si="81"/>
        <v/>
      </c>
      <c r="JU28" s="212" t="str">
        <f t="shared" si="82"/>
        <v/>
      </c>
      <c r="JV28" s="212" t="str">
        <f t="shared" si="83"/>
        <v/>
      </c>
      <c r="JW28" s="212" t="str">
        <f t="shared" si="84"/>
        <v/>
      </c>
      <c r="JX28" s="212" t="str">
        <f t="shared" si="85"/>
        <v/>
      </c>
      <c r="JY28" s="212" t="str">
        <f t="shared" si="86"/>
        <v/>
      </c>
      <c r="JZ28" s="212" t="str">
        <f t="shared" si="87"/>
        <v/>
      </c>
      <c r="KA28" s="212" t="str">
        <f t="shared" si="88"/>
        <v/>
      </c>
    </row>
    <row r="29" spans="2:287" ht="15.75" customHeight="1">
      <c r="G29" s="102">
        <v>25</v>
      </c>
      <c r="H29" s="313"/>
      <c r="I29" s="314"/>
      <c r="J29" s="315"/>
      <c r="L29" s="74">
        <v>5</v>
      </c>
      <c r="M29" s="323" t="s">
        <v>67</v>
      </c>
      <c r="N29" s="324" t="s">
        <v>67</v>
      </c>
      <c r="O29" s="324" t="s">
        <v>67</v>
      </c>
      <c r="P29" s="324" t="s">
        <v>67</v>
      </c>
      <c r="Q29" s="324" t="s">
        <v>67</v>
      </c>
      <c r="R29" s="324" t="s">
        <v>67</v>
      </c>
      <c r="S29" s="324" t="s">
        <v>67</v>
      </c>
      <c r="T29" s="324" t="s">
        <v>67</v>
      </c>
      <c r="U29" s="324" t="s">
        <v>67</v>
      </c>
      <c r="V29" s="324" t="s">
        <v>67</v>
      </c>
      <c r="W29" s="324" t="s">
        <v>67</v>
      </c>
      <c r="X29" s="325" t="s">
        <v>67</v>
      </c>
      <c r="Y29" s="910" t="str">
        <f>外線情報!C9</f>
        <v>VoIP(ZXSM-4BRU)</v>
      </c>
      <c r="AD29" s="628">
        <v>25</v>
      </c>
      <c r="AE29" s="628" t="str">
        <f>留守番電話!I29&amp;""</f>
        <v>5</v>
      </c>
      <c r="FM29" s="202" t="b">
        <f t="shared" si="16"/>
        <v>0</v>
      </c>
      <c r="FN29" s="198" t="b">
        <f t="shared" si="36"/>
        <v>0</v>
      </c>
      <c r="FO29" s="198" t="b">
        <f t="shared" si="37"/>
        <v>0</v>
      </c>
      <c r="FP29" s="198" t="b">
        <f t="shared" si="37"/>
        <v>0</v>
      </c>
      <c r="FQ29" s="198" t="b">
        <f t="shared" si="37"/>
        <v>0</v>
      </c>
      <c r="FR29" s="199" t="b">
        <f t="shared" si="37"/>
        <v>0</v>
      </c>
      <c r="FS29" s="199" t="b">
        <f t="shared" si="37"/>
        <v>0</v>
      </c>
      <c r="FT29" s="199" t="b">
        <f t="shared" si="37"/>
        <v>0</v>
      </c>
      <c r="FU29" s="199" t="b">
        <f t="shared" si="37"/>
        <v>0</v>
      </c>
      <c r="FV29" s="199" t="b">
        <f t="shared" si="38"/>
        <v>0</v>
      </c>
      <c r="FW29" s="199" t="b">
        <f t="shared" si="38"/>
        <v>0</v>
      </c>
      <c r="FX29" s="199" t="b">
        <f t="shared" si="38"/>
        <v>0</v>
      </c>
      <c r="FY29" s="199" t="b">
        <f t="shared" si="38"/>
        <v>0</v>
      </c>
      <c r="FZ29" s="199" t="b">
        <f t="shared" si="38"/>
        <v>0</v>
      </c>
      <c r="GA29" s="199" t="b">
        <f t="shared" si="38"/>
        <v>0</v>
      </c>
      <c r="GB29" s="199" t="b">
        <f t="shared" si="38"/>
        <v>0</v>
      </c>
      <c r="GC29" s="199" t="b">
        <f t="shared" si="38"/>
        <v>0</v>
      </c>
      <c r="GD29" s="199" t="b">
        <f t="shared" si="38"/>
        <v>0</v>
      </c>
      <c r="GE29" s="199" t="b">
        <f t="shared" si="38"/>
        <v>0</v>
      </c>
      <c r="GF29" s="199" t="b">
        <f t="shared" si="73"/>
        <v>0</v>
      </c>
      <c r="GG29" s="199" t="b">
        <f t="shared" si="73"/>
        <v>0</v>
      </c>
      <c r="GH29" s="199" t="b">
        <f t="shared" si="73"/>
        <v>0</v>
      </c>
      <c r="GI29" s="199" t="b">
        <f t="shared" si="62"/>
        <v>0</v>
      </c>
      <c r="GJ29" s="199" t="b">
        <f t="shared" si="62"/>
        <v>0</v>
      </c>
      <c r="GK29" s="199" t="b">
        <f t="shared" si="62"/>
        <v>0</v>
      </c>
      <c r="GL29" s="199" t="b">
        <f t="shared" si="62"/>
        <v>0</v>
      </c>
      <c r="GM29" s="199" t="b">
        <f t="shared" si="62"/>
        <v>0</v>
      </c>
      <c r="GN29" s="199" t="b">
        <f t="shared" si="62"/>
        <v>0</v>
      </c>
      <c r="GO29" s="199" t="b">
        <f t="shared" si="62"/>
        <v>0</v>
      </c>
      <c r="GP29" s="199" t="b">
        <f t="shared" si="62"/>
        <v>0</v>
      </c>
      <c r="GQ29" s="199" t="b">
        <f t="shared" si="62"/>
        <v>0</v>
      </c>
      <c r="GR29" s="199" t="b">
        <f t="shared" si="62"/>
        <v>0</v>
      </c>
      <c r="GS29" s="199" t="b">
        <f t="shared" si="62"/>
        <v>0</v>
      </c>
      <c r="GT29" s="199" t="b">
        <f t="shared" si="62"/>
        <v>0</v>
      </c>
      <c r="GU29" s="485" t="str">
        <f t="shared" si="74"/>
        <v/>
      </c>
      <c r="GV29" s="202" t="b">
        <f t="shared" si="20"/>
        <v>0</v>
      </c>
      <c r="GW29" s="198" t="b">
        <f t="shared" si="39"/>
        <v>0</v>
      </c>
      <c r="GX29" s="198" t="b">
        <f t="shared" si="21"/>
        <v>0</v>
      </c>
      <c r="GY29" s="198" t="b">
        <f t="shared" si="71"/>
        <v>0</v>
      </c>
      <c r="GZ29" s="198" t="b">
        <f t="shared" si="71"/>
        <v>0</v>
      </c>
      <c r="HA29" s="199" t="b">
        <f t="shared" si="71"/>
        <v>0</v>
      </c>
      <c r="HB29" s="199" t="b">
        <f t="shared" si="71"/>
        <v>0</v>
      </c>
      <c r="HC29" s="199" t="b">
        <f t="shared" si="68"/>
        <v>0</v>
      </c>
      <c r="HD29" s="199" t="b">
        <f t="shared" si="68"/>
        <v>0</v>
      </c>
      <c r="HE29" s="199" t="b">
        <f t="shared" si="68"/>
        <v>0</v>
      </c>
      <c r="HF29" s="199" t="b">
        <f t="shared" si="68"/>
        <v>0</v>
      </c>
      <c r="HG29" s="199" t="b">
        <f t="shared" si="68"/>
        <v>0</v>
      </c>
      <c r="HH29" s="199" t="b">
        <f t="shared" si="68"/>
        <v>0</v>
      </c>
      <c r="HI29" s="199" t="b">
        <f t="shared" si="68"/>
        <v>0</v>
      </c>
      <c r="HJ29" s="199" t="b">
        <f t="shared" si="68"/>
        <v>0</v>
      </c>
      <c r="HK29" s="199" t="b">
        <f t="shared" si="68"/>
        <v>0</v>
      </c>
      <c r="HL29" s="199" t="b">
        <f t="shared" si="68"/>
        <v>0</v>
      </c>
      <c r="HM29" s="199" t="b">
        <f t="shared" si="68"/>
        <v>0</v>
      </c>
      <c r="HN29" s="199" t="b">
        <f t="shared" si="68"/>
        <v>0</v>
      </c>
      <c r="HO29" s="199" t="b">
        <f t="shared" si="68"/>
        <v>0</v>
      </c>
      <c r="HP29" s="199" t="b">
        <f t="shared" si="68"/>
        <v>0</v>
      </c>
      <c r="HQ29" s="199" t="b">
        <f t="shared" si="55"/>
        <v>0</v>
      </c>
      <c r="HR29" s="199" t="b">
        <f t="shared" si="55"/>
        <v>0</v>
      </c>
      <c r="HS29" s="199" t="b">
        <f t="shared" si="55"/>
        <v>0</v>
      </c>
      <c r="HT29" s="199" t="b">
        <f t="shared" si="55"/>
        <v>0</v>
      </c>
      <c r="HU29" s="199" t="b">
        <f t="shared" si="55"/>
        <v>0</v>
      </c>
      <c r="HV29" s="199" t="b">
        <f t="shared" si="55"/>
        <v>0</v>
      </c>
      <c r="HW29" s="199" t="b">
        <f t="shared" si="55"/>
        <v>0</v>
      </c>
      <c r="HX29" s="199" t="b">
        <f t="shared" si="55"/>
        <v>0</v>
      </c>
      <c r="HY29" s="199" t="b">
        <f t="shared" si="55"/>
        <v>0</v>
      </c>
      <c r="HZ29" s="199" t="b">
        <f t="shared" si="55"/>
        <v>0</v>
      </c>
      <c r="IA29" s="199" t="b">
        <f t="shared" si="55"/>
        <v>0</v>
      </c>
      <c r="IB29" s="199" t="b">
        <f t="shared" si="55"/>
        <v>0</v>
      </c>
      <c r="IC29" s="199" t="b">
        <f t="shared" si="55"/>
        <v>0</v>
      </c>
      <c r="ID29" s="485" t="str">
        <f t="shared" si="75"/>
        <v/>
      </c>
      <c r="IE29" s="202" t="b">
        <f t="shared" si="26"/>
        <v>0</v>
      </c>
      <c r="IF29" s="198" t="b">
        <f t="shared" si="40"/>
        <v>0</v>
      </c>
      <c r="IG29" s="198" t="b">
        <f t="shared" si="41"/>
        <v>0</v>
      </c>
      <c r="IH29" s="198" t="b">
        <f t="shared" si="41"/>
        <v>0</v>
      </c>
      <c r="II29" s="198" t="b">
        <f t="shared" si="41"/>
        <v>0</v>
      </c>
      <c r="IJ29" s="199" t="b">
        <f t="shared" si="41"/>
        <v>0</v>
      </c>
      <c r="IK29" s="199" t="b">
        <f t="shared" si="41"/>
        <v>0</v>
      </c>
      <c r="IL29" s="199" t="b">
        <f t="shared" si="41"/>
        <v>0</v>
      </c>
      <c r="IM29" s="199" t="b">
        <f t="shared" si="41"/>
        <v>0</v>
      </c>
      <c r="IN29" s="199" t="b">
        <f t="shared" si="41"/>
        <v>0</v>
      </c>
      <c r="IO29" s="199" t="b">
        <f t="shared" si="41"/>
        <v>0</v>
      </c>
      <c r="IP29" s="199" t="b">
        <f t="shared" si="41"/>
        <v>0</v>
      </c>
      <c r="IQ29" s="199" t="b">
        <f t="shared" si="72"/>
        <v>0</v>
      </c>
      <c r="IR29" s="199" t="b">
        <f t="shared" si="69"/>
        <v>0</v>
      </c>
      <c r="IS29" s="199" t="b">
        <f t="shared" si="69"/>
        <v>0</v>
      </c>
      <c r="IT29" s="199" t="b">
        <f t="shared" si="69"/>
        <v>0</v>
      </c>
      <c r="IU29" s="199" t="b">
        <f t="shared" si="69"/>
        <v>0</v>
      </c>
      <c r="IV29" s="199" t="b">
        <f t="shared" si="69"/>
        <v>0</v>
      </c>
      <c r="IW29" s="199" t="b">
        <f t="shared" si="69"/>
        <v>0</v>
      </c>
      <c r="IX29" s="199" t="b">
        <f t="shared" si="69"/>
        <v>0</v>
      </c>
      <c r="IY29" s="199" t="b">
        <f t="shared" si="69"/>
        <v>0</v>
      </c>
      <c r="IZ29" s="199" t="b">
        <f t="shared" si="69"/>
        <v>0</v>
      </c>
      <c r="JA29" s="199" t="b">
        <f t="shared" si="69"/>
        <v>0</v>
      </c>
      <c r="JB29" s="199" t="b">
        <f t="shared" si="70"/>
        <v>0</v>
      </c>
      <c r="JC29" s="199" t="b">
        <f t="shared" si="70"/>
        <v>0</v>
      </c>
      <c r="JD29" s="199" t="b">
        <f t="shared" si="70"/>
        <v>0</v>
      </c>
      <c r="JE29" s="199" t="b">
        <f t="shared" si="70"/>
        <v>0</v>
      </c>
      <c r="JF29" s="199" t="b">
        <f t="shared" si="70"/>
        <v>0</v>
      </c>
      <c r="JG29" s="199" t="b">
        <f t="shared" si="70"/>
        <v>0</v>
      </c>
      <c r="JH29" s="199" t="b">
        <f t="shared" si="70"/>
        <v>0</v>
      </c>
      <c r="JI29" s="199" t="b">
        <f t="shared" si="70"/>
        <v>0</v>
      </c>
      <c r="JJ29" s="199" t="b">
        <f t="shared" si="70"/>
        <v>0</v>
      </c>
      <c r="JK29" s="199" t="b">
        <f t="shared" si="70"/>
        <v>0</v>
      </c>
      <c r="JL29" s="199" t="b">
        <f t="shared" si="70"/>
        <v>0</v>
      </c>
      <c r="JM29" s="485" t="str">
        <f t="shared" si="76"/>
        <v/>
      </c>
      <c r="JO29" s="1270"/>
      <c r="JP29" s="212" t="str">
        <f t="shared" si="77"/>
        <v/>
      </c>
      <c r="JQ29" s="212" t="str">
        <f t="shared" si="78"/>
        <v/>
      </c>
      <c r="JR29" s="212" t="str">
        <f t="shared" si="79"/>
        <v/>
      </c>
      <c r="JS29" s="212" t="str">
        <f t="shared" si="80"/>
        <v/>
      </c>
      <c r="JT29" s="212" t="str">
        <f t="shared" si="81"/>
        <v/>
      </c>
      <c r="JU29" s="212" t="str">
        <f t="shared" si="82"/>
        <v/>
      </c>
      <c r="JV29" s="212" t="str">
        <f t="shared" si="83"/>
        <v/>
      </c>
      <c r="JW29" s="212" t="str">
        <f t="shared" si="84"/>
        <v/>
      </c>
      <c r="JX29" s="212" t="str">
        <f t="shared" si="85"/>
        <v/>
      </c>
      <c r="JY29" s="212" t="str">
        <f t="shared" si="86"/>
        <v/>
      </c>
      <c r="JZ29" s="212" t="str">
        <f t="shared" si="87"/>
        <v/>
      </c>
      <c r="KA29" s="212" t="str">
        <f t="shared" si="88"/>
        <v/>
      </c>
    </row>
    <row r="30" spans="2:287" ht="15.75" customHeight="1">
      <c r="G30" s="102">
        <v>26</v>
      </c>
      <c r="H30" s="313"/>
      <c r="I30" s="314"/>
      <c r="J30" s="315"/>
      <c r="L30" s="74">
        <v>6</v>
      </c>
      <c r="M30" s="323" t="s">
        <v>67</v>
      </c>
      <c r="N30" s="324" t="s">
        <v>67</v>
      </c>
      <c r="O30" s="324" t="s">
        <v>67</v>
      </c>
      <c r="P30" s="324" t="s">
        <v>67</v>
      </c>
      <c r="Q30" s="324" t="s">
        <v>67</v>
      </c>
      <c r="R30" s="324" t="s">
        <v>67</v>
      </c>
      <c r="S30" s="324" t="s">
        <v>67</v>
      </c>
      <c r="T30" s="324" t="s">
        <v>67</v>
      </c>
      <c r="U30" s="324" t="s">
        <v>67</v>
      </c>
      <c r="V30" s="324" t="s">
        <v>67</v>
      </c>
      <c r="W30" s="324" t="s">
        <v>67</v>
      </c>
      <c r="X30" s="325" t="s">
        <v>67</v>
      </c>
      <c r="Y30" s="910" t="str">
        <f>外線情報!C10</f>
        <v>VoIP(ZXSM-4BRU)</v>
      </c>
      <c r="AD30" s="628">
        <v>26</v>
      </c>
      <c r="AE30" s="628" t="str">
        <f>留守番電話!I30&amp;""</f>
        <v>5</v>
      </c>
      <c r="FM30" s="202" t="b">
        <f t="shared" si="16"/>
        <v>0</v>
      </c>
      <c r="FN30" s="198" t="b">
        <f t="shared" si="36"/>
        <v>0</v>
      </c>
      <c r="FO30" s="198" t="b">
        <f t="shared" si="37"/>
        <v>0</v>
      </c>
      <c r="FP30" s="198" t="b">
        <f t="shared" si="37"/>
        <v>0</v>
      </c>
      <c r="FQ30" s="198" t="b">
        <f t="shared" si="37"/>
        <v>0</v>
      </c>
      <c r="FR30" s="199" t="b">
        <f t="shared" si="37"/>
        <v>0</v>
      </c>
      <c r="FS30" s="199" t="b">
        <f t="shared" si="37"/>
        <v>0</v>
      </c>
      <c r="FT30" s="199" t="b">
        <f t="shared" si="37"/>
        <v>0</v>
      </c>
      <c r="FU30" s="199" t="b">
        <f t="shared" si="37"/>
        <v>0</v>
      </c>
      <c r="FV30" s="199" t="b">
        <f t="shared" si="38"/>
        <v>0</v>
      </c>
      <c r="FW30" s="199" t="b">
        <f t="shared" si="38"/>
        <v>0</v>
      </c>
      <c r="FX30" s="199" t="b">
        <f t="shared" si="38"/>
        <v>0</v>
      </c>
      <c r="FY30" s="199" t="b">
        <f t="shared" si="38"/>
        <v>0</v>
      </c>
      <c r="FZ30" s="199" t="b">
        <f t="shared" si="38"/>
        <v>0</v>
      </c>
      <c r="GA30" s="199" t="b">
        <f t="shared" si="38"/>
        <v>0</v>
      </c>
      <c r="GB30" s="199" t="b">
        <f t="shared" si="38"/>
        <v>0</v>
      </c>
      <c r="GC30" s="199" t="b">
        <f t="shared" si="38"/>
        <v>0</v>
      </c>
      <c r="GD30" s="199" t="b">
        <f t="shared" si="38"/>
        <v>0</v>
      </c>
      <c r="GE30" s="199" t="b">
        <f t="shared" si="38"/>
        <v>0</v>
      </c>
      <c r="GF30" s="199" t="b">
        <f t="shared" si="73"/>
        <v>0</v>
      </c>
      <c r="GG30" s="199" t="b">
        <f t="shared" si="73"/>
        <v>0</v>
      </c>
      <c r="GH30" s="199" t="b">
        <f t="shared" si="73"/>
        <v>0</v>
      </c>
      <c r="GI30" s="199" t="b">
        <f t="shared" si="62"/>
        <v>0</v>
      </c>
      <c r="GJ30" s="199" t="b">
        <f t="shared" si="62"/>
        <v>0</v>
      </c>
      <c r="GK30" s="199" t="b">
        <f t="shared" si="62"/>
        <v>0</v>
      </c>
      <c r="GL30" s="199" t="b">
        <f t="shared" si="62"/>
        <v>0</v>
      </c>
      <c r="GM30" s="199" t="b">
        <f t="shared" si="62"/>
        <v>0</v>
      </c>
      <c r="GN30" s="199" t="b">
        <f t="shared" si="62"/>
        <v>0</v>
      </c>
      <c r="GO30" s="199" t="b">
        <f t="shared" si="62"/>
        <v>0</v>
      </c>
      <c r="GP30" s="199" t="b">
        <f t="shared" si="62"/>
        <v>0</v>
      </c>
      <c r="GQ30" s="199" t="b">
        <f t="shared" si="62"/>
        <v>0</v>
      </c>
      <c r="GR30" s="199" t="b">
        <f t="shared" si="62"/>
        <v>0</v>
      </c>
      <c r="GS30" s="199" t="b">
        <f t="shared" si="62"/>
        <v>0</v>
      </c>
      <c r="GT30" s="199" t="b">
        <f t="shared" si="62"/>
        <v>0</v>
      </c>
      <c r="GU30" s="485" t="str">
        <f t="shared" si="74"/>
        <v/>
      </c>
      <c r="GV30" s="202" t="b">
        <f t="shared" si="20"/>
        <v>0</v>
      </c>
      <c r="GW30" s="198" t="b">
        <f t="shared" si="39"/>
        <v>0</v>
      </c>
      <c r="GX30" s="198" t="b">
        <f t="shared" si="21"/>
        <v>0</v>
      </c>
      <c r="GY30" s="198" t="b">
        <f t="shared" si="71"/>
        <v>0</v>
      </c>
      <c r="GZ30" s="198" t="b">
        <f t="shared" si="71"/>
        <v>0</v>
      </c>
      <c r="HA30" s="199" t="b">
        <f t="shared" si="71"/>
        <v>0</v>
      </c>
      <c r="HB30" s="199" t="b">
        <f t="shared" si="71"/>
        <v>0</v>
      </c>
      <c r="HC30" s="199" t="b">
        <f t="shared" si="68"/>
        <v>0</v>
      </c>
      <c r="HD30" s="199" t="b">
        <f t="shared" si="68"/>
        <v>0</v>
      </c>
      <c r="HE30" s="199" t="b">
        <f t="shared" si="68"/>
        <v>0</v>
      </c>
      <c r="HF30" s="199" t="b">
        <f t="shared" si="68"/>
        <v>0</v>
      </c>
      <c r="HG30" s="199" t="b">
        <f t="shared" si="68"/>
        <v>0</v>
      </c>
      <c r="HH30" s="199" t="b">
        <f t="shared" si="68"/>
        <v>0</v>
      </c>
      <c r="HI30" s="199" t="b">
        <f t="shared" si="68"/>
        <v>0</v>
      </c>
      <c r="HJ30" s="199" t="b">
        <f t="shared" si="68"/>
        <v>0</v>
      </c>
      <c r="HK30" s="199" t="b">
        <f t="shared" si="68"/>
        <v>0</v>
      </c>
      <c r="HL30" s="199" t="b">
        <f t="shared" si="68"/>
        <v>0</v>
      </c>
      <c r="HM30" s="199" t="b">
        <f t="shared" si="68"/>
        <v>0</v>
      </c>
      <c r="HN30" s="199" t="b">
        <f t="shared" si="68"/>
        <v>0</v>
      </c>
      <c r="HO30" s="199" t="b">
        <f t="shared" si="68"/>
        <v>0</v>
      </c>
      <c r="HP30" s="199" t="b">
        <f t="shared" si="68"/>
        <v>0</v>
      </c>
      <c r="HQ30" s="199" t="b">
        <f t="shared" si="55"/>
        <v>0</v>
      </c>
      <c r="HR30" s="199" t="b">
        <f t="shared" si="55"/>
        <v>0</v>
      </c>
      <c r="HS30" s="199" t="b">
        <f t="shared" si="55"/>
        <v>0</v>
      </c>
      <c r="HT30" s="199" t="b">
        <f t="shared" si="55"/>
        <v>0</v>
      </c>
      <c r="HU30" s="199" t="b">
        <f t="shared" si="55"/>
        <v>0</v>
      </c>
      <c r="HV30" s="199" t="b">
        <f t="shared" si="55"/>
        <v>0</v>
      </c>
      <c r="HW30" s="199" t="b">
        <f t="shared" si="55"/>
        <v>0</v>
      </c>
      <c r="HX30" s="199" t="b">
        <f t="shared" si="55"/>
        <v>0</v>
      </c>
      <c r="HY30" s="199" t="b">
        <f t="shared" si="55"/>
        <v>0</v>
      </c>
      <c r="HZ30" s="199" t="b">
        <f t="shared" si="55"/>
        <v>0</v>
      </c>
      <c r="IA30" s="199" t="b">
        <f t="shared" si="55"/>
        <v>0</v>
      </c>
      <c r="IB30" s="199" t="b">
        <f t="shared" si="55"/>
        <v>0</v>
      </c>
      <c r="IC30" s="199" t="b">
        <f t="shared" si="55"/>
        <v>0</v>
      </c>
      <c r="ID30" s="485" t="str">
        <f t="shared" si="75"/>
        <v/>
      </c>
      <c r="IE30" s="202" t="b">
        <f t="shared" si="26"/>
        <v>0</v>
      </c>
      <c r="IF30" s="198" t="b">
        <f t="shared" si="40"/>
        <v>0</v>
      </c>
      <c r="IG30" s="198" t="b">
        <f t="shared" si="41"/>
        <v>0</v>
      </c>
      <c r="IH30" s="198" t="b">
        <f t="shared" si="41"/>
        <v>0</v>
      </c>
      <c r="II30" s="198" t="b">
        <f t="shared" si="41"/>
        <v>0</v>
      </c>
      <c r="IJ30" s="199" t="b">
        <f t="shared" si="41"/>
        <v>0</v>
      </c>
      <c r="IK30" s="199" t="b">
        <f t="shared" si="41"/>
        <v>0</v>
      </c>
      <c r="IL30" s="199" t="b">
        <f t="shared" si="41"/>
        <v>0</v>
      </c>
      <c r="IM30" s="199" t="b">
        <f t="shared" si="41"/>
        <v>0</v>
      </c>
      <c r="IN30" s="199" t="b">
        <f t="shared" si="41"/>
        <v>0</v>
      </c>
      <c r="IO30" s="199" t="b">
        <f t="shared" si="41"/>
        <v>0</v>
      </c>
      <c r="IP30" s="199" t="b">
        <f t="shared" si="41"/>
        <v>0</v>
      </c>
      <c r="IQ30" s="199" t="b">
        <f t="shared" si="72"/>
        <v>0</v>
      </c>
      <c r="IR30" s="199" t="b">
        <f t="shared" si="69"/>
        <v>0</v>
      </c>
      <c r="IS30" s="199" t="b">
        <f t="shared" si="69"/>
        <v>0</v>
      </c>
      <c r="IT30" s="199" t="b">
        <f t="shared" si="69"/>
        <v>0</v>
      </c>
      <c r="IU30" s="199" t="b">
        <f t="shared" si="69"/>
        <v>0</v>
      </c>
      <c r="IV30" s="199" t="b">
        <f t="shared" si="69"/>
        <v>0</v>
      </c>
      <c r="IW30" s="199" t="b">
        <f t="shared" si="69"/>
        <v>0</v>
      </c>
      <c r="IX30" s="199" t="b">
        <f t="shared" si="69"/>
        <v>0</v>
      </c>
      <c r="IY30" s="199" t="b">
        <f t="shared" si="69"/>
        <v>0</v>
      </c>
      <c r="IZ30" s="199" t="b">
        <f t="shared" si="69"/>
        <v>0</v>
      </c>
      <c r="JA30" s="199" t="b">
        <f t="shared" si="69"/>
        <v>0</v>
      </c>
      <c r="JB30" s="199" t="b">
        <f t="shared" si="70"/>
        <v>0</v>
      </c>
      <c r="JC30" s="199" t="b">
        <f t="shared" si="70"/>
        <v>0</v>
      </c>
      <c r="JD30" s="199" t="b">
        <f t="shared" si="70"/>
        <v>0</v>
      </c>
      <c r="JE30" s="199" t="b">
        <f t="shared" si="70"/>
        <v>0</v>
      </c>
      <c r="JF30" s="199" t="b">
        <f t="shared" si="70"/>
        <v>0</v>
      </c>
      <c r="JG30" s="199" t="b">
        <f t="shared" si="70"/>
        <v>0</v>
      </c>
      <c r="JH30" s="199" t="b">
        <f t="shared" si="70"/>
        <v>0</v>
      </c>
      <c r="JI30" s="199" t="b">
        <f t="shared" si="70"/>
        <v>0</v>
      </c>
      <c r="JJ30" s="199" t="b">
        <f t="shared" si="70"/>
        <v>0</v>
      </c>
      <c r="JK30" s="199" t="b">
        <f t="shared" si="70"/>
        <v>0</v>
      </c>
      <c r="JL30" s="199" t="b">
        <f t="shared" si="70"/>
        <v>0</v>
      </c>
      <c r="JM30" s="485" t="str">
        <f t="shared" si="76"/>
        <v/>
      </c>
      <c r="JO30" s="1270"/>
      <c r="JP30" s="212" t="str">
        <f t="shared" si="77"/>
        <v/>
      </c>
      <c r="JQ30" s="212" t="str">
        <f t="shared" si="78"/>
        <v/>
      </c>
      <c r="JR30" s="212" t="str">
        <f t="shared" si="79"/>
        <v/>
      </c>
      <c r="JS30" s="212" t="str">
        <f t="shared" si="80"/>
        <v/>
      </c>
      <c r="JT30" s="212" t="str">
        <f t="shared" si="81"/>
        <v/>
      </c>
      <c r="JU30" s="212" t="str">
        <f t="shared" si="82"/>
        <v/>
      </c>
      <c r="JV30" s="212" t="str">
        <f t="shared" si="83"/>
        <v/>
      </c>
      <c r="JW30" s="212" t="str">
        <f t="shared" si="84"/>
        <v/>
      </c>
      <c r="JX30" s="212" t="str">
        <f t="shared" si="85"/>
        <v/>
      </c>
      <c r="JY30" s="212" t="str">
        <f t="shared" si="86"/>
        <v/>
      </c>
      <c r="JZ30" s="212" t="str">
        <f t="shared" si="87"/>
        <v/>
      </c>
      <c r="KA30" s="212" t="str">
        <f t="shared" si="88"/>
        <v/>
      </c>
    </row>
    <row r="31" spans="2:287" ht="15.75" customHeight="1">
      <c r="G31" s="102">
        <v>27</v>
      </c>
      <c r="H31" s="313"/>
      <c r="I31" s="314"/>
      <c r="J31" s="315"/>
      <c r="L31" s="74">
        <v>7</v>
      </c>
      <c r="M31" s="323" t="s">
        <v>67</v>
      </c>
      <c r="N31" s="324" t="s">
        <v>67</v>
      </c>
      <c r="O31" s="324" t="s">
        <v>67</v>
      </c>
      <c r="P31" s="324" t="s">
        <v>67</v>
      </c>
      <c r="Q31" s="324" t="s">
        <v>67</v>
      </c>
      <c r="R31" s="324" t="s">
        <v>67</v>
      </c>
      <c r="S31" s="324" t="s">
        <v>67</v>
      </c>
      <c r="T31" s="324" t="s">
        <v>67</v>
      </c>
      <c r="U31" s="324" t="s">
        <v>67</v>
      </c>
      <c r="V31" s="324" t="s">
        <v>67</v>
      </c>
      <c r="W31" s="324" t="s">
        <v>67</v>
      </c>
      <c r="X31" s="325" t="s">
        <v>67</v>
      </c>
      <c r="Y31" s="910" t="str">
        <f>外線情報!C11</f>
        <v>未使用</v>
      </c>
      <c r="AD31" s="628">
        <v>27</v>
      </c>
      <c r="AE31" s="628" t="str">
        <f>留守番電話!I31&amp;""</f>
        <v>5</v>
      </c>
      <c r="FM31" s="202" t="b">
        <f t="shared" si="16"/>
        <v>0</v>
      </c>
      <c r="FN31" s="198" t="b">
        <f t="shared" si="36"/>
        <v>0</v>
      </c>
      <c r="FO31" s="198" t="b">
        <f t="shared" si="37"/>
        <v>0</v>
      </c>
      <c r="FP31" s="198" t="b">
        <f t="shared" si="37"/>
        <v>0</v>
      </c>
      <c r="FQ31" s="198" t="b">
        <f t="shared" si="37"/>
        <v>0</v>
      </c>
      <c r="FR31" s="199" t="b">
        <f t="shared" si="37"/>
        <v>0</v>
      </c>
      <c r="FS31" s="199" t="b">
        <f t="shared" si="37"/>
        <v>0</v>
      </c>
      <c r="FT31" s="199" t="b">
        <f t="shared" si="37"/>
        <v>0</v>
      </c>
      <c r="FU31" s="199" t="b">
        <f t="shared" si="37"/>
        <v>0</v>
      </c>
      <c r="FV31" s="199" t="b">
        <f t="shared" si="38"/>
        <v>0</v>
      </c>
      <c r="FW31" s="199" t="b">
        <f t="shared" si="38"/>
        <v>0</v>
      </c>
      <c r="FX31" s="199" t="b">
        <f t="shared" si="38"/>
        <v>0</v>
      </c>
      <c r="FY31" s="199" t="b">
        <f t="shared" si="38"/>
        <v>0</v>
      </c>
      <c r="FZ31" s="199" t="b">
        <f t="shared" si="38"/>
        <v>0</v>
      </c>
      <c r="GA31" s="199" t="b">
        <f t="shared" si="38"/>
        <v>0</v>
      </c>
      <c r="GB31" s="199" t="b">
        <f t="shared" si="38"/>
        <v>0</v>
      </c>
      <c r="GC31" s="199" t="b">
        <f t="shared" si="38"/>
        <v>0</v>
      </c>
      <c r="GD31" s="199" t="b">
        <f t="shared" si="38"/>
        <v>0</v>
      </c>
      <c r="GE31" s="199" t="b">
        <f t="shared" si="38"/>
        <v>0</v>
      </c>
      <c r="GF31" s="199" t="b">
        <f t="shared" si="73"/>
        <v>0</v>
      </c>
      <c r="GG31" s="199" t="b">
        <f t="shared" si="73"/>
        <v>0</v>
      </c>
      <c r="GH31" s="199" t="b">
        <f t="shared" si="73"/>
        <v>0</v>
      </c>
      <c r="GI31" s="199" t="b">
        <f t="shared" si="62"/>
        <v>0</v>
      </c>
      <c r="GJ31" s="199" t="b">
        <f t="shared" si="62"/>
        <v>0</v>
      </c>
      <c r="GK31" s="199" t="b">
        <f t="shared" si="62"/>
        <v>0</v>
      </c>
      <c r="GL31" s="199" t="b">
        <f t="shared" si="62"/>
        <v>0</v>
      </c>
      <c r="GM31" s="199" t="b">
        <f t="shared" si="62"/>
        <v>0</v>
      </c>
      <c r="GN31" s="199" t="b">
        <f t="shared" si="62"/>
        <v>0</v>
      </c>
      <c r="GO31" s="199" t="b">
        <f t="shared" si="62"/>
        <v>0</v>
      </c>
      <c r="GP31" s="199" t="b">
        <f t="shared" si="62"/>
        <v>0</v>
      </c>
      <c r="GQ31" s="199" t="b">
        <f t="shared" si="62"/>
        <v>0</v>
      </c>
      <c r="GR31" s="199" t="b">
        <f t="shared" si="62"/>
        <v>0</v>
      </c>
      <c r="GS31" s="199" t="b">
        <f t="shared" si="62"/>
        <v>0</v>
      </c>
      <c r="GT31" s="199" t="b">
        <f t="shared" si="62"/>
        <v>0</v>
      </c>
      <c r="GU31" s="485" t="str">
        <f t="shared" si="74"/>
        <v/>
      </c>
      <c r="GV31" s="202" t="b">
        <f t="shared" si="20"/>
        <v>0</v>
      </c>
      <c r="GW31" s="198" t="b">
        <f t="shared" si="39"/>
        <v>0</v>
      </c>
      <c r="GX31" s="198" t="b">
        <f t="shared" si="21"/>
        <v>0</v>
      </c>
      <c r="GY31" s="198" t="b">
        <f t="shared" si="71"/>
        <v>0</v>
      </c>
      <c r="GZ31" s="198" t="b">
        <f t="shared" si="71"/>
        <v>0</v>
      </c>
      <c r="HA31" s="199" t="b">
        <f t="shared" si="71"/>
        <v>0</v>
      </c>
      <c r="HB31" s="199" t="b">
        <f t="shared" si="71"/>
        <v>0</v>
      </c>
      <c r="HC31" s="199" t="b">
        <f t="shared" si="68"/>
        <v>0</v>
      </c>
      <c r="HD31" s="199" t="b">
        <f t="shared" si="68"/>
        <v>0</v>
      </c>
      <c r="HE31" s="199" t="b">
        <f t="shared" si="68"/>
        <v>0</v>
      </c>
      <c r="HF31" s="199" t="b">
        <f t="shared" si="68"/>
        <v>0</v>
      </c>
      <c r="HG31" s="199" t="b">
        <f t="shared" si="68"/>
        <v>0</v>
      </c>
      <c r="HH31" s="199" t="b">
        <f t="shared" si="68"/>
        <v>0</v>
      </c>
      <c r="HI31" s="199" t="b">
        <f t="shared" si="68"/>
        <v>0</v>
      </c>
      <c r="HJ31" s="199" t="b">
        <f t="shared" si="68"/>
        <v>0</v>
      </c>
      <c r="HK31" s="199" t="b">
        <f t="shared" si="68"/>
        <v>0</v>
      </c>
      <c r="HL31" s="199" t="b">
        <f t="shared" si="68"/>
        <v>0</v>
      </c>
      <c r="HM31" s="199" t="b">
        <f t="shared" si="68"/>
        <v>0</v>
      </c>
      <c r="HN31" s="199" t="b">
        <f t="shared" si="68"/>
        <v>0</v>
      </c>
      <c r="HO31" s="199" t="b">
        <f t="shared" si="68"/>
        <v>0</v>
      </c>
      <c r="HP31" s="199" t="b">
        <f t="shared" si="68"/>
        <v>0</v>
      </c>
      <c r="HQ31" s="199" t="b">
        <f t="shared" si="55"/>
        <v>0</v>
      </c>
      <c r="HR31" s="199" t="b">
        <f t="shared" si="55"/>
        <v>0</v>
      </c>
      <c r="HS31" s="199" t="b">
        <f t="shared" si="55"/>
        <v>0</v>
      </c>
      <c r="HT31" s="199" t="b">
        <f t="shared" si="55"/>
        <v>0</v>
      </c>
      <c r="HU31" s="199" t="b">
        <f t="shared" si="55"/>
        <v>0</v>
      </c>
      <c r="HV31" s="199" t="b">
        <f t="shared" si="55"/>
        <v>0</v>
      </c>
      <c r="HW31" s="199" t="b">
        <f t="shared" si="55"/>
        <v>0</v>
      </c>
      <c r="HX31" s="199" t="b">
        <f t="shared" si="55"/>
        <v>0</v>
      </c>
      <c r="HY31" s="199" t="b">
        <f t="shared" si="55"/>
        <v>0</v>
      </c>
      <c r="HZ31" s="199" t="b">
        <f t="shared" si="55"/>
        <v>0</v>
      </c>
      <c r="IA31" s="199" t="b">
        <f t="shared" si="55"/>
        <v>0</v>
      </c>
      <c r="IB31" s="199" t="b">
        <f t="shared" si="55"/>
        <v>0</v>
      </c>
      <c r="IC31" s="199" t="b">
        <f t="shared" si="55"/>
        <v>0</v>
      </c>
      <c r="ID31" s="485" t="str">
        <f t="shared" si="75"/>
        <v/>
      </c>
      <c r="IE31" s="202" t="b">
        <f t="shared" si="26"/>
        <v>0</v>
      </c>
      <c r="IF31" s="198" t="b">
        <f t="shared" si="40"/>
        <v>0</v>
      </c>
      <c r="IG31" s="198" t="b">
        <f t="shared" si="41"/>
        <v>0</v>
      </c>
      <c r="IH31" s="198" t="b">
        <f t="shared" si="41"/>
        <v>0</v>
      </c>
      <c r="II31" s="198" t="b">
        <f t="shared" si="41"/>
        <v>0</v>
      </c>
      <c r="IJ31" s="199" t="b">
        <f t="shared" si="41"/>
        <v>0</v>
      </c>
      <c r="IK31" s="199" t="b">
        <f t="shared" si="41"/>
        <v>0</v>
      </c>
      <c r="IL31" s="199" t="b">
        <f t="shared" si="41"/>
        <v>0</v>
      </c>
      <c r="IM31" s="199" t="b">
        <f t="shared" si="41"/>
        <v>0</v>
      </c>
      <c r="IN31" s="199" t="b">
        <f t="shared" si="41"/>
        <v>0</v>
      </c>
      <c r="IO31" s="199" t="b">
        <f t="shared" si="41"/>
        <v>0</v>
      </c>
      <c r="IP31" s="199" t="b">
        <f t="shared" si="41"/>
        <v>0</v>
      </c>
      <c r="IQ31" s="199" t="b">
        <f t="shared" si="72"/>
        <v>0</v>
      </c>
      <c r="IR31" s="199" t="b">
        <f t="shared" si="69"/>
        <v>0</v>
      </c>
      <c r="IS31" s="199" t="b">
        <f t="shared" si="69"/>
        <v>0</v>
      </c>
      <c r="IT31" s="199" t="b">
        <f t="shared" si="69"/>
        <v>0</v>
      </c>
      <c r="IU31" s="199" t="b">
        <f t="shared" si="69"/>
        <v>0</v>
      </c>
      <c r="IV31" s="199" t="b">
        <f t="shared" si="69"/>
        <v>0</v>
      </c>
      <c r="IW31" s="199" t="b">
        <f t="shared" si="69"/>
        <v>0</v>
      </c>
      <c r="IX31" s="199" t="b">
        <f t="shared" si="69"/>
        <v>0</v>
      </c>
      <c r="IY31" s="199" t="b">
        <f t="shared" si="69"/>
        <v>0</v>
      </c>
      <c r="IZ31" s="199" t="b">
        <f t="shared" si="69"/>
        <v>0</v>
      </c>
      <c r="JA31" s="199" t="b">
        <f t="shared" si="69"/>
        <v>0</v>
      </c>
      <c r="JB31" s="199" t="b">
        <f t="shared" si="70"/>
        <v>0</v>
      </c>
      <c r="JC31" s="199" t="b">
        <f t="shared" si="70"/>
        <v>0</v>
      </c>
      <c r="JD31" s="199" t="b">
        <f t="shared" si="70"/>
        <v>0</v>
      </c>
      <c r="JE31" s="199" t="b">
        <f t="shared" si="70"/>
        <v>0</v>
      </c>
      <c r="JF31" s="199" t="b">
        <f t="shared" si="70"/>
        <v>0</v>
      </c>
      <c r="JG31" s="199" t="b">
        <f t="shared" si="70"/>
        <v>0</v>
      </c>
      <c r="JH31" s="199" t="b">
        <f t="shared" si="70"/>
        <v>0</v>
      </c>
      <c r="JI31" s="199" t="b">
        <f t="shared" si="70"/>
        <v>0</v>
      </c>
      <c r="JJ31" s="199" t="b">
        <f t="shared" si="70"/>
        <v>0</v>
      </c>
      <c r="JK31" s="199" t="b">
        <f t="shared" si="70"/>
        <v>0</v>
      </c>
      <c r="JL31" s="199" t="b">
        <f t="shared" si="70"/>
        <v>0</v>
      </c>
      <c r="JM31" s="485" t="str">
        <f t="shared" si="76"/>
        <v/>
      </c>
      <c r="JO31" s="1270"/>
      <c r="JP31" s="212" t="str">
        <f t="shared" si="77"/>
        <v/>
      </c>
      <c r="JQ31" s="212" t="str">
        <f t="shared" si="78"/>
        <v/>
      </c>
      <c r="JR31" s="212" t="str">
        <f t="shared" si="79"/>
        <v/>
      </c>
      <c r="JS31" s="212" t="str">
        <f t="shared" si="80"/>
        <v/>
      </c>
      <c r="JT31" s="212" t="str">
        <f t="shared" si="81"/>
        <v/>
      </c>
      <c r="JU31" s="212" t="str">
        <f t="shared" si="82"/>
        <v/>
      </c>
      <c r="JV31" s="212" t="str">
        <f t="shared" si="83"/>
        <v/>
      </c>
      <c r="JW31" s="212" t="str">
        <f t="shared" si="84"/>
        <v/>
      </c>
      <c r="JX31" s="212" t="str">
        <f t="shared" si="85"/>
        <v/>
      </c>
      <c r="JY31" s="212" t="str">
        <f t="shared" si="86"/>
        <v/>
      </c>
      <c r="JZ31" s="212" t="str">
        <f t="shared" si="87"/>
        <v/>
      </c>
      <c r="KA31" s="212" t="str">
        <f t="shared" si="88"/>
        <v/>
      </c>
    </row>
    <row r="32" spans="2:287" ht="15.75" customHeight="1">
      <c r="G32" s="102">
        <v>28</v>
      </c>
      <c r="H32" s="313"/>
      <c r="I32" s="314"/>
      <c r="J32" s="315"/>
      <c r="L32" s="74">
        <v>8</v>
      </c>
      <c r="M32" s="323" t="s">
        <v>67</v>
      </c>
      <c r="N32" s="324" t="s">
        <v>67</v>
      </c>
      <c r="O32" s="324" t="s">
        <v>67</v>
      </c>
      <c r="P32" s="324" t="s">
        <v>67</v>
      </c>
      <c r="Q32" s="324" t="s">
        <v>67</v>
      </c>
      <c r="R32" s="324" t="s">
        <v>67</v>
      </c>
      <c r="S32" s="324" t="s">
        <v>67</v>
      </c>
      <c r="T32" s="324" t="s">
        <v>67</v>
      </c>
      <c r="U32" s="324" t="s">
        <v>67</v>
      </c>
      <c r="V32" s="324" t="s">
        <v>67</v>
      </c>
      <c r="W32" s="324" t="s">
        <v>67</v>
      </c>
      <c r="X32" s="325" t="s">
        <v>67</v>
      </c>
      <c r="Y32" s="910" t="str">
        <f>外線情報!C12</f>
        <v>未使用</v>
      </c>
      <c r="AD32" s="628">
        <v>28</v>
      </c>
      <c r="AE32" s="628" t="str">
        <f>留守番電話!I32&amp;""</f>
        <v>5</v>
      </c>
      <c r="FM32" s="202" t="b">
        <f t="shared" si="16"/>
        <v>0</v>
      </c>
      <c r="FN32" s="198" t="b">
        <f t="shared" si="36"/>
        <v>0</v>
      </c>
      <c r="FO32" s="198" t="b">
        <f t="shared" si="37"/>
        <v>0</v>
      </c>
      <c r="FP32" s="198" t="b">
        <f t="shared" si="37"/>
        <v>0</v>
      </c>
      <c r="FQ32" s="198" t="b">
        <f t="shared" si="37"/>
        <v>0</v>
      </c>
      <c r="FR32" s="199" t="b">
        <f t="shared" si="37"/>
        <v>0</v>
      </c>
      <c r="FS32" s="199" t="b">
        <f t="shared" si="37"/>
        <v>0</v>
      </c>
      <c r="FT32" s="199" t="b">
        <f t="shared" si="37"/>
        <v>0</v>
      </c>
      <c r="FU32" s="199" t="b">
        <f t="shared" si="37"/>
        <v>0</v>
      </c>
      <c r="FV32" s="199" t="b">
        <f t="shared" si="38"/>
        <v>0</v>
      </c>
      <c r="FW32" s="199" t="b">
        <f t="shared" si="38"/>
        <v>0</v>
      </c>
      <c r="FX32" s="199" t="b">
        <f t="shared" si="38"/>
        <v>0</v>
      </c>
      <c r="FY32" s="199" t="b">
        <f t="shared" si="38"/>
        <v>0</v>
      </c>
      <c r="FZ32" s="199" t="b">
        <f t="shared" si="38"/>
        <v>0</v>
      </c>
      <c r="GA32" s="199" t="b">
        <f t="shared" si="38"/>
        <v>0</v>
      </c>
      <c r="GB32" s="199" t="b">
        <f t="shared" si="38"/>
        <v>0</v>
      </c>
      <c r="GC32" s="199" t="b">
        <f t="shared" si="38"/>
        <v>0</v>
      </c>
      <c r="GD32" s="199" t="b">
        <f t="shared" si="38"/>
        <v>0</v>
      </c>
      <c r="GE32" s="199" t="b">
        <f t="shared" si="38"/>
        <v>0</v>
      </c>
      <c r="GF32" s="199" t="b">
        <f t="shared" si="73"/>
        <v>0</v>
      </c>
      <c r="GG32" s="199" t="b">
        <f t="shared" si="73"/>
        <v>0</v>
      </c>
      <c r="GH32" s="199" t="b">
        <f t="shared" si="73"/>
        <v>0</v>
      </c>
      <c r="GI32" s="199" t="b">
        <f t="shared" si="62"/>
        <v>0</v>
      </c>
      <c r="GJ32" s="199" t="b">
        <f t="shared" si="62"/>
        <v>0</v>
      </c>
      <c r="GK32" s="199" t="b">
        <f t="shared" si="62"/>
        <v>0</v>
      </c>
      <c r="GL32" s="199" t="b">
        <f t="shared" si="62"/>
        <v>0</v>
      </c>
      <c r="GM32" s="199" t="b">
        <f t="shared" si="62"/>
        <v>0</v>
      </c>
      <c r="GN32" s="199" t="b">
        <f t="shared" si="62"/>
        <v>0</v>
      </c>
      <c r="GO32" s="199" t="b">
        <f t="shared" si="62"/>
        <v>0</v>
      </c>
      <c r="GP32" s="199" t="b">
        <f t="shared" si="62"/>
        <v>0</v>
      </c>
      <c r="GQ32" s="199" t="b">
        <f t="shared" si="62"/>
        <v>0</v>
      </c>
      <c r="GR32" s="199" t="b">
        <f t="shared" si="62"/>
        <v>0</v>
      </c>
      <c r="GS32" s="199" t="b">
        <f t="shared" si="62"/>
        <v>0</v>
      </c>
      <c r="GT32" s="199" t="b">
        <f t="shared" si="62"/>
        <v>0</v>
      </c>
      <c r="GU32" s="485" t="str">
        <f t="shared" si="74"/>
        <v/>
      </c>
      <c r="GV32" s="202" t="b">
        <f t="shared" si="20"/>
        <v>0</v>
      </c>
      <c r="GW32" s="198" t="b">
        <f t="shared" si="39"/>
        <v>0</v>
      </c>
      <c r="GX32" s="198" t="b">
        <f t="shared" si="21"/>
        <v>0</v>
      </c>
      <c r="GY32" s="198" t="b">
        <f t="shared" si="71"/>
        <v>0</v>
      </c>
      <c r="GZ32" s="198" t="b">
        <f t="shared" si="71"/>
        <v>0</v>
      </c>
      <c r="HA32" s="199" t="b">
        <f t="shared" si="71"/>
        <v>0</v>
      </c>
      <c r="HB32" s="199" t="b">
        <f t="shared" si="71"/>
        <v>0</v>
      </c>
      <c r="HC32" s="199" t="b">
        <f t="shared" si="68"/>
        <v>0</v>
      </c>
      <c r="HD32" s="199" t="b">
        <f t="shared" si="68"/>
        <v>0</v>
      </c>
      <c r="HE32" s="199" t="b">
        <f t="shared" si="68"/>
        <v>0</v>
      </c>
      <c r="HF32" s="199" t="b">
        <f t="shared" si="68"/>
        <v>0</v>
      </c>
      <c r="HG32" s="199" t="b">
        <f t="shared" si="68"/>
        <v>0</v>
      </c>
      <c r="HH32" s="199" t="b">
        <f t="shared" si="68"/>
        <v>0</v>
      </c>
      <c r="HI32" s="199" t="b">
        <f t="shared" si="68"/>
        <v>0</v>
      </c>
      <c r="HJ32" s="199" t="b">
        <f t="shared" si="68"/>
        <v>0</v>
      </c>
      <c r="HK32" s="199" t="b">
        <f t="shared" si="68"/>
        <v>0</v>
      </c>
      <c r="HL32" s="199" t="b">
        <f t="shared" si="68"/>
        <v>0</v>
      </c>
      <c r="HM32" s="199" t="b">
        <f t="shared" si="68"/>
        <v>0</v>
      </c>
      <c r="HN32" s="199" t="b">
        <f t="shared" si="68"/>
        <v>0</v>
      </c>
      <c r="HO32" s="199" t="b">
        <f t="shared" si="68"/>
        <v>0</v>
      </c>
      <c r="HP32" s="199" t="b">
        <f t="shared" si="68"/>
        <v>0</v>
      </c>
      <c r="HQ32" s="199" t="b">
        <f t="shared" si="55"/>
        <v>0</v>
      </c>
      <c r="HR32" s="199" t="b">
        <f t="shared" si="55"/>
        <v>0</v>
      </c>
      <c r="HS32" s="199" t="b">
        <f t="shared" si="55"/>
        <v>0</v>
      </c>
      <c r="HT32" s="199" t="b">
        <f t="shared" si="55"/>
        <v>0</v>
      </c>
      <c r="HU32" s="199" t="b">
        <f t="shared" si="55"/>
        <v>0</v>
      </c>
      <c r="HV32" s="199" t="b">
        <f t="shared" si="55"/>
        <v>0</v>
      </c>
      <c r="HW32" s="199" t="b">
        <f t="shared" si="55"/>
        <v>0</v>
      </c>
      <c r="HX32" s="199" t="b">
        <f t="shared" si="55"/>
        <v>0</v>
      </c>
      <c r="HY32" s="199" t="b">
        <f t="shared" si="55"/>
        <v>0</v>
      </c>
      <c r="HZ32" s="199" t="b">
        <f t="shared" si="55"/>
        <v>0</v>
      </c>
      <c r="IA32" s="199" t="b">
        <f t="shared" si="55"/>
        <v>0</v>
      </c>
      <c r="IB32" s="199" t="b">
        <f t="shared" si="55"/>
        <v>0</v>
      </c>
      <c r="IC32" s="199" t="b">
        <f t="shared" si="55"/>
        <v>0</v>
      </c>
      <c r="ID32" s="485" t="str">
        <f t="shared" si="75"/>
        <v/>
      </c>
      <c r="IE32" s="202" t="b">
        <f t="shared" si="26"/>
        <v>0</v>
      </c>
      <c r="IF32" s="198" t="b">
        <f t="shared" si="40"/>
        <v>0</v>
      </c>
      <c r="IG32" s="198" t="b">
        <f t="shared" si="41"/>
        <v>0</v>
      </c>
      <c r="IH32" s="198" t="b">
        <f t="shared" si="41"/>
        <v>0</v>
      </c>
      <c r="II32" s="198" t="b">
        <f t="shared" si="41"/>
        <v>0</v>
      </c>
      <c r="IJ32" s="199" t="b">
        <f t="shared" si="41"/>
        <v>0</v>
      </c>
      <c r="IK32" s="199" t="b">
        <f t="shared" si="41"/>
        <v>0</v>
      </c>
      <c r="IL32" s="199" t="b">
        <f t="shared" si="41"/>
        <v>0</v>
      </c>
      <c r="IM32" s="199" t="b">
        <f t="shared" si="41"/>
        <v>0</v>
      </c>
      <c r="IN32" s="199" t="b">
        <f t="shared" si="41"/>
        <v>0</v>
      </c>
      <c r="IO32" s="199" t="b">
        <f t="shared" si="41"/>
        <v>0</v>
      </c>
      <c r="IP32" s="199" t="b">
        <f t="shared" si="41"/>
        <v>0</v>
      </c>
      <c r="IQ32" s="199" t="b">
        <f t="shared" si="72"/>
        <v>0</v>
      </c>
      <c r="IR32" s="199" t="b">
        <f t="shared" si="69"/>
        <v>0</v>
      </c>
      <c r="IS32" s="199" t="b">
        <f t="shared" si="69"/>
        <v>0</v>
      </c>
      <c r="IT32" s="199" t="b">
        <f t="shared" si="69"/>
        <v>0</v>
      </c>
      <c r="IU32" s="199" t="b">
        <f t="shared" si="69"/>
        <v>0</v>
      </c>
      <c r="IV32" s="199" t="b">
        <f t="shared" si="69"/>
        <v>0</v>
      </c>
      <c r="IW32" s="199" t="b">
        <f t="shared" si="69"/>
        <v>0</v>
      </c>
      <c r="IX32" s="199" t="b">
        <f t="shared" si="69"/>
        <v>0</v>
      </c>
      <c r="IY32" s="199" t="b">
        <f t="shared" si="69"/>
        <v>0</v>
      </c>
      <c r="IZ32" s="199" t="b">
        <f t="shared" si="69"/>
        <v>0</v>
      </c>
      <c r="JA32" s="199" t="b">
        <f t="shared" si="69"/>
        <v>0</v>
      </c>
      <c r="JB32" s="199" t="b">
        <f t="shared" si="70"/>
        <v>0</v>
      </c>
      <c r="JC32" s="199" t="b">
        <f t="shared" si="70"/>
        <v>0</v>
      </c>
      <c r="JD32" s="199" t="b">
        <f t="shared" si="70"/>
        <v>0</v>
      </c>
      <c r="JE32" s="199" t="b">
        <f t="shared" si="70"/>
        <v>0</v>
      </c>
      <c r="JF32" s="199" t="b">
        <f t="shared" si="70"/>
        <v>0</v>
      </c>
      <c r="JG32" s="199" t="b">
        <f t="shared" si="70"/>
        <v>0</v>
      </c>
      <c r="JH32" s="199" t="b">
        <f t="shared" si="70"/>
        <v>0</v>
      </c>
      <c r="JI32" s="199" t="b">
        <f t="shared" si="70"/>
        <v>0</v>
      </c>
      <c r="JJ32" s="199" t="b">
        <f t="shared" si="70"/>
        <v>0</v>
      </c>
      <c r="JK32" s="199" t="b">
        <f t="shared" si="70"/>
        <v>0</v>
      </c>
      <c r="JL32" s="199" t="b">
        <f t="shared" si="70"/>
        <v>0</v>
      </c>
      <c r="JM32" s="485" t="str">
        <f t="shared" si="76"/>
        <v/>
      </c>
      <c r="JO32" s="1270"/>
      <c r="JP32" s="212" t="str">
        <f t="shared" si="77"/>
        <v/>
      </c>
      <c r="JQ32" s="212" t="str">
        <f t="shared" si="78"/>
        <v/>
      </c>
      <c r="JR32" s="212" t="str">
        <f t="shared" si="79"/>
        <v/>
      </c>
      <c r="JS32" s="212" t="str">
        <f t="shared" si="80"/>
        <v/>
      </c>
      <c r="JT32" s="212" t="str">
        <f t="shared" si="81"/>
        <v/>
      </c>
      <c r="JU32" s="212" t="str">
        <f t="shared" si="82"/>
        <v/>
      </c>
      <c r="JV32" s="212" t="str">
        <f t="shared" si="83"/>
        <v/>
      </c>
      <c r="JW32" s="212" t="str">
        <f t="shared" si="84"/>
        <v/>
      </c>
      <c r="JX32" s="212" t="str">
        <f t="shared" si="85"/>
        <v/>
      </c>
      <c r="JY32" s="212" t="str">
        <f t="shared" si="86"/>
        <v/>
      </c>
      <c r="JZ32" s="212" t="str">
        <f t="shared" si="87"/>
        <v/>
      </c>
      <c r="KA32" s="212" t="str">
        <f t="shared" si="88"/>
        <v/>
      </c>
    </row>
    <row r="33" spans="7:287" ht="15.75" customHeight="1">
      <c r="G33" s="102">
        <v>29</v>
      </c>
      <c r="H33" s="313"/>
      <c r="I33" s="314"/>
      <c r="J33" s="315"/>
      <c r="L33" s="74">
        <v>9</v>
      </c>
      <c r="M33" s="323" t="s">
        <v>67</v>
      </c>
      <c r="N33" s="324" t="s">
        <v>67</v>
      </c>
      <c r="O33" s="324" t="s">
        <v>67</v>
      </c>
      <c r="P33" s="324" t="s">
        <v>67</v>
      </c>
      <c r="Q33" s="324" t="s">
        <v>67</v>
      </c>
      <c r="R33" s="324" t="s">
        <v>67</v>
      </c>
      <c r="S33" s="324" t="s">
        <v>67</v>
      </c>
      <c r="T33" s="324" t="s">
        <v>67</v>
      </c>
      <c r="U33" s="324" t="s">
        <v>67</v>
      </c>
      <c r="V33" s="324" t="s">
        <v>67</v>
      </c>
      <c r="W33" s="324" t="s">
        <v>67</v>
      </c>
      <c r="X33" s="325" t="s">
        <v>67</v>
      </c>
      <c r="Y33" s="910" t="str">
        <f>外線情報!C13</f>
        <v>未使用</v>
      </c>
      <c r="AD33" s="628">
        <v>29</v>
      </c>
      <c r="AE33" s="628" t="str">
        <f>留守番電話!I33&amp;""</f>
        <v>5</v>
      </c>
      <c r="FM33" s="202" t="b">
        <f t="shared" si="16"/>
        <v>0</v>
      </c>
      <c r="FN33" s="198" t="b">
        <f t="shared" si="36"/>
        <v>0</v>
      </c>
      <c r="FO33" s="198" t="b">
        <f t="shared" si="37"/>
        <v>0</v>
      </c>
      <c r="FP33" s="198" t="b">
        <f t="shared" si="37"/>
        <v>0</v>
      </c>
      <c r="FQ33" s="198" t="b">
        <f t="shared" si="37"/>
        <v>0</v>
      </c>
      <c r="FR33" s="199" t="b">
        <f t="shared" si="37"/>
        <v>0</v>
      </c>
      <c r="FS33" s="199" t="b">
        <f t="shared" si="37"/>
        <v>0</v>
      </c>
      <c r="FT33" s="199" t="b">
        <f t="shared" si="37"/>
        <v>0</v>
      </c>
      <c r="FU33" s="199" t="b">
        <f t="shared" si="37"/>
        <v>0</v>
      </c>
      <c r="FV33" s="199" t="b">
        <f t="shared" si="38"/>
        <v>0</v>
      </c>
      <c r="FW33" s="199" t="b">
        <f t="shared" si="38"/>
        <v>0</v>
      </c>
      <c r="FX33" s="199" t="b">
        <f t="shared" si="38"/>
        <v>0</v>
      </c>
      <c r="FY33" s="199" t="b">
        <f t="shared" si="38"/>
        <v>0</v>
      </c>
      <c r="FZ33" s="199" t="b">
        <f t="shared" si="38"/>
        <v>0</v>
      </c>
      <c r="GA33" s="199" t="b">
        <f t="shared" si="38"/>
        <v>0</v>
      </c>
      <c r="GB33" s="199" t="b">
        <f t="shared" si="38"/>
        <v>0</v>
      </c>
      <c r="GC33" s="199" t="b">
        <f t="shared" si="38"/>
        <v>0</v>
      </c>
      <c r="GD33" s="199" t="b">
        <f t="shared" si="38"/>
        <v>0</v>
      </c>
      <c r="GE33" s="199" t="b">
        <f t="shared" si="38"/>
        <v>0</v>
      </c>
      <c r="GF33" s="199" t="b">
        <f t="shared" si="73"/>
        <v>0</v>
      </c>
      <c r="GG33" s="199" t="b">
        <f t="shared" si="73"/>
        <v>0</v>
      </c>
      <c r="GH33" s="199" t="b">
        <f t="shared" si="73"/>
        <v>0</v>
      </c>
      <c r="GI33" s="199" t="b">
        <f t="shared" si="62"/>
        <v>0</v>
      </c>
      <c r="GJ33" s="199" t="b">
        <f t="shared" si="62"/>
        <v>0</v>
      </c>
      <c r="GK33" s="199" t="b">
        <f t="shared" si="62"/>
        <v>0</v>
      </c>
      <c r="GL33" s="199" t="b">
        <f t="shared" si="62"/>
        <v>0</v>
      </c>
      <c r="GM33" s="199" t="b">
        <f t="shared" si="62"/>
        <v>0</v>
      </c>
      <c r="GN33" s="199" t="b">
        <f t="shared" si="62"/>
        <v>0</v>
      </c>
      <c r="GO33" s="199" t="b">
        <f t="shared" si="62"/>
        <v>0</v>
      </c>
      <c r="GP33" s="199" t="b">
        <f t="shared" si="62"/>
        <v>0</v>
      </c>
      <c r="GQ33" s="199" t="b">
        <f t="shared" si="62"/>
        <v>0</v>
      </c>
      <c r="GR33" s="199" t="b">
        <f t="shared" si="62"/>
        <v>0</v>
      </c>
      <c r="GS33" s="199" t="b">
        <f t="shared" si="62"/>
        <v>0</v>
      </c>
      <c r="GT33" s="199" t="b">
        <f t="shared" si="62"/>
        <v>0</v>
      </c>
      <c r="GU33" s="485" t="str">
        <f t="shared" si="74"/>
        <v/>
      </c>
      <c r="GV33" s="202" t="b">
        <f t="shared" si="20"/>
        <v>0</v>
      </c>
      <c r="GW33" s="198" t="b">
        <f t="shared" si="39"/>
        <v>0</v>
      </c>
      <c r="GX33" s="198" t="b">
        <f t="shared" si="21"/>
        <v>0</v>
      </c>
      <c r="GY33" s="198" t="b">
        <f t="shared" si="71"/>
        <v>0</v>
      </c>
      <c r="GZ33" s="198" t="b">
        <f t="shared" si="71"/>
        <v>0</v>
      </c>
      <c r="HA33" s="199" t="b">
        <f t="shared" si="71"/>
        <v>0</v>
      </c>
      <c r="HB33" s="199" t="b">
        <f t="shared" si="71"/>
        <v>0</v>
      </c>
      <c r="HC33" s="199" t="b">
        <f t="shared" si="68"/>
        <v>0</v>
      </c>
      <c r="HD33" s="199" t="b">
        <f t="shared" si="68"/>
        <v>0</v>
      </c>
      <c r="HE33" s="199" t="b">
        <f t="shared" si="68"/>
        <v>0</v>
      </c>
      <c r="HF33" s="199" t="b">
        <f t="shared" si="68"/>
        <v>0</v>
      </c>
      <c r="HG33" s="199" t="b">
        <f t="shared" si="68"/>
        <v>0</v>
      </c>
      <c r="HH33" s="199" t="b">
        <f t="shared" si="68"/>
        <v>0</v>
      </c>
      <c r="HI33" s="199" t="b">
        <f t="shared" si="68"/>
        <v>0</v>
      </c>
      <c r="HJ33" s="199" t="b">
        <f t="shared" si="68"/>
        <v>0</v>
      </c>
      <c r="HK33" s="199" t="b">
        <f t="shared" si="68"/>
        <v>0</v>
      </c>
      <c r="HL33" s="199" t="b">
        <f t="shared" si="68"/>
        <v>0</v>
      </c>
      <c r="HM33" s="199" t="b">
        <f t="shared" si="68"/>
        <v>0</v>
      </c>
      <c r="HN33" s="199" t="b">
        <f t="shared" si="68"/>
        <v>0</v>
      </c>
      <c r="HO33" s="199" t="b">
        <f t="shared" si="68"/>
        <v>0</v>
      </c>
      <c r="HP33" s="199" t="b">
        <f t="shared" si="68"/>
        <v>0</v>
      </c>
      <c r="HQ33" s="199" t="b">
        <f t="shared" si="55"/>
        <v>0</v>
      </c>
      <c r="HR33" s="199" t="b">
        <f t="shared" si="55"/>
        <v>0</v>
      </c>
      <c r="HS33" s="199" t="b">
        <f t="shared" si="55"/>
        <v>0</v>
      </c>
      <c r="HT33" s="199" t="b">
        <f t="shared" si="55"/>
        <v>0</v>
      </c>
      <c r="HU33" s="199" t="b">
        <f t="shared" si="55"/>
        <v>0</v>
      </c>
      <c r="HV33" s="199" t="b">
        <f t="shared" si="55"/>
        <v>0</v>
      </c>
      <c r="HW33" s="199" t="b">
        <f t="shared" si="55"/>
        <v>0</v>
      </c>
      <c r="HX33" s="199" t="b">
        <f t="shared" si="55"/>
        <v>0</v>
      </c>
      <c r="HY33" s="199" t="b">
        <f t="shared" si="55"/>
        <v>0</v>
      </c>
      <c r="HZ33" s="199" t="b">
        <f t="shared" si="55"/>
        <v>0</v>
      </c>
      <c r="IA33" s="199" t="b">
        <f t="shared" si="55"/>
        <v>0</v>
      </c>
      <c r="IB33" s="199" t="b">
        <f t="shared" si="55"/>
        <v>0</v>
      </c>
      <c r="IC33" s="199" t="b">
        <f t="shared" si="55"/>
        <v>0</v>
      </c>
      <c r="ID33" s="485" t="str">
        <f t="shared" si="75"/>
        <v/>
      </c>
      <c r="IE33" s="202" t="b">
        <f t="shared" si="26"/>
        <v>0</v>
      </c>
      <c r="IF33" s="198" t="b">
        <f t="shared" si="40"/>
        <v>0</v>
      </c>
      <c r="IG33" s="198" t="b">
        <f t="shared" si="41"/>
        <v>0</v>
      </c>
      <c r="IH33" s="198" t="b">
        <f t="shared" si="41"/>
        <v>0</v>
      </c>
      <c r="II33" s="198" t="b">
        <f t="shared" si="41"/>
        <v>0</v>
      </c>
      <c r="IJ33" s="199" t="b">
        <f t="shared" si="41"/>
        <v>0</v>
      </c>
      <c r="IK33" s="199" t="b">
        <f t="shared" si="41"/>
        <v>0</v>
      </c>
      <c r="IL33" s="199" t="b">
        <f t="shared" si="41"/>
        <v>0</v>
      </c>
      <c r="IM33" s="199" t="b">
        <f t="shared" si="41"/>
        <v>0</v>
      </c>
      <c r="IN33" s="199" t="b">
        <f t="shared" si="41"/>
        <v>0</v>
      </c>
      <c r="IO33" s="199" t="b">
        <f t="shared" si="41"/>
        <v>0</v>
      </c>
      <c r="IP33" s="199" t="b">
        <f t="shared" si="41"/>
        <v>0</v>
      </c>
      <c r="IQ33" s="199" t="b">
        <f t="shared" si="72"/>
        <v>0</v>
      </c>
      <c r="IR33" s="199" t="b">
        <f t="shared" si="69"/>
        <v>0</v>
      </c>
      <c r="IS33" s="199" t="b">
        <f t="shared" si="69"/>
        <v>0</v>
      </c>
      <c r="IT33" s="199" t="b">
        <f t="shared" si="69"/>
        <v>0</v>
      </c>
      <c r="IU33" s="199" t="b">
        <f t="shared" si="69"/>
        <v>0</v>
      </c>
      <c r="IV33" s="199" t="b">
        <f t="shared" si="69"/>
        <v>0</v>
      </c>
      <c r="IW33" s="199" t="b">
        <f t="shared" si="69"/>
        <v>0</v>
      </c>
      <c r="IX33" s="199" t="b">
        <f t="shared" si="69"/>
        <v>0</v>
      </c>
      <c r="IY33" s="199" t="b">
        <f t="shared" si="69"/>
        <v>0</v>
      </c>
      <c r="IZ33" s="199" t="b">
        <f t="shared" si="69"/>
        <v>0</v>
      </c>
      <c r="JA33" s="199" t="b">
        <f t="shared" si="69"/>
        <v>0</v>
      </c>
      <c r="JB33" s="199" t="b">
        <f t="shared" si="70"/>
        <v>0</v>
      </c>
      <c r="JC33" s="199" t="b">
        <f t="shared" si="70"/>
        <v>0</v>
      </c>
      <c r="JD33" s="199" t="b">
        <f t="shared" si="70"/>
        <v>0</v>
      </c>
      <c r="JE33" s="199" t="b">
        <f t="shared" si="70"/>
        <v>0</v>
      </c>
      <c r="JF33" s="199" t="b">
        <f t="shared" si="70"/>
        <v>0</v>
      </c>
      <c r="JG33" s="199" t="b">
        <f t="shared" si="70"/>
        <v>0</v>
      </c>
      <c r="JH33" s="199" t="b">
        <f t="shared" si="70"/>
        <v>0</v>
      </c>
      <c r="JI33" s="199" t="b">
        <f t="shared" si="70"/>
        <v>0</v>
      </c>
      <c r="JJ33" s="199" t="b">
        <f t="shared" si="70"/>
        <v>0</v>
      </c>
      <c r="JK33" s="199" t="b">
        <f t="shared" si="70"/>
        <v>0</v>
      </c>
      <c r="JL33" s="199" t="b">
        <f t="shared" si="70"/>
        <v>0</v>
      </c>
      <c r="JM33" s="485" t="str">
        <f t="shared" si="76"/>
        <v/>
      </c>
      <c r="JO33" s="1270"/>
      <c r="JP33" s="212" t="str">
        <f t="shared" si="77"/>
        <v/>
      </c>
      <c r="JQ33" s="212" t="str">
        <f t="shared" si="78"/>
        <v/>
      </c>
      <c r="JR33" s="212" t="str">
        <f t="shared" si="79"/>
        <v/>
      </c>
      <c r="JS33" s="212" t="str">
        <f t="shared" si="80"/>
        <v/>
      </c>
      <c r="JT33" s="212" t="str">
        <f t="shared" si="81"/>
        <v/>
      </c>
      <c r="JU33" s="212" t="str">
        <f t="shared" si="82"/>
        <v/>
      </c>
      <c r="JV33" s="212" t="str">
        <f t="shared" si="83"/>
        <v/>
      </c>
      <c r="JW33" s="212" t="str">
        <f t="shared" si="84"/>
        <v/>
      </c>
      <c r="JX33" s="212" t="str">
        <f t="shared" si="85"/>
        <v/>
      </c>
      <c r="JY33" s="212" t="str">
        <f t="shared" si="86"/>
        <v/>
      </c>
      <c r="JZ33" s="212" t="str">
        <f t="shared" si="87"/>
        <v/>
      </c>
      <c r="KA33" s="212" t="str">
        <f t="shared" si="88"/>
        <v/>
      </c>
    </row>
    <row r="34" spans="7:287" ht="15.75" customHeight="1">
      <c r="G34" s="102">
        <v>30</v>
      </c>
      <c r="H34" s="313"/>
      <c r="I34" s="314"/>
      <c r="J34" s="315"/>
      <c r="L34" s="74">
        <v>10</v>
      </c>
      <c r="M34" s="323" t="s">
        <v>67</v>
      </c>
      <c r="N34" s="324" t="s">
        <v>67</v>
      </c>
      <c r="O34" s="324" t="s">
        <v>67</v>
      </c>
      <c r="P34" s="324" t="s">
        <v>67</v>
      </c>
      <c r="Q34" s="324" t="s">
        <v>67</v>
      </c>
      <c r="R34" s="324" t="s">
        <v>67</v>
      </c>
      <c r="S34" s="324" t="s">
        <v>67</v>
      </c>
      <c r="T34" s="324" t="s">
        <v>67</v>
      </c>
      <c r="U34" s="324" t="s">
        <v>67</v>
      </c>
      <c r="V34" s="324" t="s">
        <v>67</v>
      </c>
      <c r="W34" s="324" t="s">
        <v>67</v>
      </c>
      <c r="X34" s="325" t="s">
        <v>67</v>
      </c>
      <c r="Y34" s="910" t="str">
        <f>外線情報!C14</f>
        <v>未使用</v>
      </c>
      <c r="AD34" s="628">
        <v>30</v>
      </c>
      <c r="AE34" s="628" t="str">
        <f>留守番電話!I34&amp;""</f>
        <v>5</v>
      </c>
      <c r="FM34" s="202" t="b">
        <f t="shared" si="16"/>
        <v>0</v>
      </c>
      <c r="FN34" s="198" t="b">
        <f t="shared" si="36"/>
        <v>0</v>
      </c>
      <c r="FO34" s="198" t="b">
        <f t="shared" si="37"/>
        <v>0</v>
      </c>
      <c r="FP34" s="198" t="b">
        <f t="shared" si="37"/>
        <v>0</v>
      </c>
      <c r="FQ34" s="198" t="b">
        <f t="shared" si="37"/>
        <v>0</v>
      </c>
      <c r="FR34" s="199" t="b">
        <f t="shared" si="37"/>
        <v>0</v>
      </c>
      <c r="FS34" s="199" t="b">
        <f t="shared" si="37"/>
        <v>0</v>
      </c>
      <c r="FT34" s="199" t="b">
        <f t="shared" si="37"/>
        <v>0</v>
      </c>
      <c r="FU34" s="199" t="b">
        <f t="shared" si="37"/>
        <v>0</v>
      </c>
      <c r="FV34" s="199" t="b">
        <f t="shared" si="38"/>
        <v>0</v>
      </c>
      <c r="FW34" s="199" t="b">
        <f t="shared" si="38"/>
        <v>0</v>
      </c>
      <c r="FX34" s="199" t="b">
        <f t="shared" si="38"/>
        <v>0</v>
      </c>
      <c r="FY34" s="199" t="b">
        <f t="shared" si="38"/>
        <v>0</v>
      </c>
      <c r="FZ34" s="199" t="b">
        <f t="shared" si="38"/>
        <v>0</v>
      </c>
      <c r="GA34" s="199" t="b">
        <f t="shared" si="38"/>
        <v>0</v>
      </c>
      <c r="GB34" s="199" t="b">
        <f t="shared" si="38"/>
        <v>0</v>
      </c>
      <c r="GC34" s="199" t="b">
        <f t="shared" si="38"/>
        <v>0</v>
      </c>
      <c r="GD34" s="199" t="b">
        <f t="shared" si="38"/>
        <v>0</v>
      </c>
      <c r="GE34" s="199" t="b">
        <f t="shared" si="38"/>
        <v>0</v>
      </c>
      <c r="GF34" s="199" t="b">
        <f t="shared" si="73"/>
        <v>0</v>
      </c>
      <c r="GG34" s="199" t="b">
        <f t="shared" si="73"/>
        <v>0</v>
      </c>
      <c r="GH34" s="199" t="b">
        <f t="shared" si="73"/>
        <v>0</v>
      </c>
      <c r="GI34" s="199" t="b">
        <f t="shared" si="62"/>
        <v>0</v>
      </c>
      <c r="GJ34" s="199" t="b">
        <f t="shared" si="62"/>
        <v>0</v>
      </c>
      <c r="GK34" s="199" t="b">
        <f t="shared" si="62"/>
        <v>0</v>
      </c>
      <c r="GL34" s="199" t="b">
        <f t="shared" si="62"/>
        <v>0</v>
      </c>
      <c r="GM34" s="199" t="b">
        <f t="shared" si="62"/>
        <v>0</v>
      </c>
      <c r="GN34" s="199" t="b">
        <f t="shared" si="62"/>
        <v>0</v>
      </c>
      <c r="GO34" s="199" t="b">
        <f t="shared" si="62"/>
        <v>0</v>
      </c>
      <c r="GP34" s="199" t="b">
        <f t="shared" si="62"/>
        <v>0</v>
      </c>
      <c r="GQ34" s="199" t="b">
        <f t="shared" si="62"/>
        <v>0</v>
      </c>
      <c r="GR34" s="199" t="b">
        <f t="shared" si="62"/>
        <v>0</v>
      </c>
      <c r="GS34" s="199" t="b">
        <f t="shared" si="62"/>
        <v>0</v>
      </c>
      <c r="GT34" s="199" t="b">
        <f t="shared" si="62"/>
        <v>0</v>
      </c>
      <c r="GU34" s="485" t="str">
        <f t="shared" si="74"/>
        <v/>
      </c>
      <c r="GV34" s="202" t="b">
        <f t="shared" si="20"/>
        <v>0</v>
      </c>
      <c r="GW34" s="198" t="b">
        <f t="shared" si="39"/>
        <v>0</v>
      </c>
      <c r="GX34" s="198" t="b">
        <f t="shared" si="21"/>
        <v>0</v>
      </c>
      <c r="GY34" s="198" t="b">
        <f t="shared" si="71"/>
        <v>0</v>
      </c>
      <c r="GZ34" s="198" t="b">
        <f t="shared" si="71"/>
        <v>0</v>
      </c>
      <c r="HA34" s="199" t="b">
        <f t="shared" si="71"/>
        <v>0</v>
      </c>
      <c r="HB34" s="199" t="b">
        <f t="shared" si="71"/>
        <v>0</v>
      </c>
      <c r="HC34" s="199" t="b">
        <f t="shared" si="68"/>
        <v>0</v>
      </c>
      <c r="HD34" s="199" t="b">
        <f t="shared" si="68"/>
        <v>0</v>
      </c>
      <c r="HE34" s="199" t="b">
        <f t="shared" si="68"/>
        <v>0</v>
      </c>
      <c r="HF34" s="199" t="b">
        <f t="shared" si="68"/>
        <v>0</v>
      </c>
      <c r="HG34" s="199" t="b">
        <f t="shared" si="68"/>
        <v>0</v>
      </c>
      <c r="HH34" s="199" t="b">
        <f t="shared" si="68"/>
        <v>0</v>
      </c>
      <c r="HI34" s="199" t="b">
        <f t="shared" si="68"/>
        <v>0</v>
      </c>
      <c r="HJ34" s="199" t="b">
        <f t="shared" si="68"/>
        <v>0</v>
      </c>
      <c r="HK34" s="199" t="b">
        <f t="shared" si="68"/>
        <v>0</v>
      </c>
      <c r="HL34" s="199" t="b">
        <f t="shared" si="68"/>
        <v>0</v>
      </c>
      <c r="HM34" s="199" t="b">
        <f t="shared" si="68"/>
        <v>0</v>
      </c>
      <c r="HN34" s="199" t="b">
        <f t="shared" si="68"/>
        <v>0</v>
      </c>
      <c r="HO34" s="199" t="b">
        <f t="shared" si="68"/>
        <v>0</v>
      </c>
      <c r="HP34" s="199" t="b">
        <f t="shared" si="68"/>
        <v>0</v>
      </c>
      <c r="HQ34" s="199" t="b">
        <f t="shared" si="55"/>
        <v>0</v>
      </c>
      <c r="HR34" s="199" t="b">
        <f t="shared" si="55"/>
        <v>0</v>
      </c>
      <c r="HS34" s="199" t="b">
        <f t="shared" si="55"/>
        <v>0</v>
      </c>
      <c r="HT34" s="199" t="b">
        <f t="shared" si="55"/>
        <v>0</v>
      </c>
      <c r="HU34" s="199" t="b">
        <f t="shared" si="55"/>
        <v>0</v>
      </c>
      <c r="HV34" s="199" t="b">
        <f t="shared" si="55"/>
        <v>0</v>
      </c>
      <c r="HW34" s="199" t="b">
        <f t="shared" si="55"/>
        <v>0</v>
      </c>
      <c r="HX34" s="199" t="b">
        <f t="shared" si="55"/>
        <v>0</v>
      </c>
      <c r="HY34" s="199" t="b">
        <f t="shared" si="55"/>
        <v>0</v>
      </c>
      <c r="HZ34" s="199" t="b">
        <f t="shared" si="55"/>
        <v>0</v>
      </c>
      <c r="IA34" s="199" t="b">
        <f t="shared" si="55"/>
        <v>0</v>
      </c>
      <c r="IB34" s="199" t="b">
        <f t="shared" si="55"/>
        <v>0</v>
      </c>
      <c r="IC34" s="199" t="b">
        <f t="shared" si="55"/>
        <v>0</v>
      </c>
      <c r="ID34" s="485" t="str">
        <f t="shared" si="75"/>
        <v/>
      </c>
      <c r="IE34" s="202" t="b">
        <f t="shared" si="26"/>
        <v>0</v>
      </c>
      <c r="IF34" s="198" t="b">
        <f t="shared" si="40"/>
        <v>0</v>
      </c>
      <c r="IG34" s="198" t="b">
        <f t="shared" si="41"/>
        <v>0</v>
      </c>
      <c r="IH34" s="198" t="b">
        <f t="shared" si="41"/>
        <v>0</v>
      </c>
      <c r="II34" s="198" t="b">
        <f t="shared" si="41"/>
        <v>0</v>
      </c>
      <c r="IJ34" s="199" t="b">
        <f t="shared" si="41"/>
        <v>0</v>
      </c>
      <c r="IK34" s="199" t="b">
        <f t="shared" si="41"/>
        <v>0</v>
      </c>
      <c r="IL34" s="199" t="b">
        <f t="shared" si="41"/>
        <v>0</v>
      </c>
      <c r="IM34" s="199" t="b">
        <f t="shared" si="41"/>
        <v>0</v>
      </c>
      <c r="IN34" s="199" t="b">
        <f t="shared" si="41"/>
        <v>0</v>
      </c>
      <c r="IO34" s="199" t="b">
        <f t="shared" si="41"/>
        <v>0</v>
      </c>
      <c r="IP34" s="199" t="b">
        <f t="shared" si="41"/>
        <v>0</v>
      </c>
      <c r="IQ34" s="199" t="b">
        <f t="shared" si="72"/>
        <v>0</v>
      </c>
      <c r="IR34" s="199" t="b">
        <f t="shared" si="69"/>
        <v>0</v>
      </c>
      <c r="IS34" s="199" t="b">
        <f t="shared" si="69"/>
        <v>0</v>
      </c>
      <c r="IT34" s="199" t="b">
        <f t="shared" si="69"/>
        <v>0</v>
      </c>
      <c r="IU34" s="199" t="b">
        <f t="shared" si="69"/>
        <v>0</v>
      </c>
      <c r="IV34" s="199" t="b">
        <f t="shared" si="69"/>
        <v>0</v>
      </c>
      <c r="IW34" s="199" t="b">
        <f t="shared" si="69"/>
        <v>0</v>
      </c>
      <c r="IX34" s="199" t="b">
        <f t="shared" si="69"/>
        <v>0</v>
      </c>
      <c r="IY34" s="199" t="b">
        <f t="shared" si="69"/>
        <v>0</v>
      </c>
      <c r="IZ34" s="199" t="b">
        <f t="shared" si="69"/>
        <v>0</v>
      </c>
      <c r="JA34" s="199" t="b">
        <f t="shared" si="69"/>
        <v>0</v>
      </c>
      <c r="JB34" s="199" t="b">
        <f t="shared" si="70"/>
        <v>0</v>
      </c>
      <c r="JC34" s="199" t="b">
        <f t="shared" si="70"/>
        <v>0</v>
      </c>
      <c r="JD34" s="199" t="b">
        <f t="shared" si="70"/>
        <v>0</v>
      </c>
      <c r="JE34" s="199" t="b">
        <f t="shared" si="70"/>
        <v>0</v>
      </c>
      <c r="JF34" s="199" t="b">
        <f t="shared" si="70"/>
        <v>0</v>
      </c>
      <c r="JG34" s="199" t="b">
        <f t="shared" si="70"/>
        <v>0</v>
      </c>
      <c r="JH34" s="199" t="b">
        <f t="shared" si="70"/>
        <v>0</v>
      </c>
      <c r="JI34" s="199" t="b">
        <f t="shared" si="70"/>
        <v>0</v>
      </c>
      <c r="JJ34" s="199" t="b">
        <f t="shared" si="70"/>
        <v>0</v>
      </c>
      <c r="JK34" s="199" t="b">
        <f t="shared" si="70"/>
        <v>0</v>
      </c>
      <c r="JL34" s="199" t="b">
        <f t="shared" si="70"/>
        <v>0</v>
      </c>
      <c r="JM34" s="485" t="str">
        <f t="shared" si="76"/>
        <v/>
      </c>
      <c r="JO34" s="1270"/>
      <c r="JP34" s="212" t="str">
        <f t="shared" si="77"/>
        <v/>
      </c>
      <c r="JQ34" s="212" t="str">
        <f t="shared" si="78"/>
        <v/>
      </c>
      <c r="JR34" s="212" t="str">
        <f t="shared" si="79"/>
        <v/>
      </c>
      <c r="JS34" s="212" t="str">
        <f t="shared" si="80"/>
        <v/>
      </c>
      <c r="JT34" s="212" t="str">
        <f t="shared" si="81"/>
        <v/>
      </c>
      <c r="JU34" s="212" t="str">
        <f t="shared" si="82"/>
        <v/>
      </c>
      <c r="JV34" s="212" t="str">
        <f t="shared" si="83"/>
        <v/>
      </c>
      <c r="JW34" s="212" t="str">
        <f t="shared" si="84"/>
        <v/>
      </c>
      <c r="JX34" s="212" t="str">
        <f t="shared" si="85"/>
        <v/>
      </c>
      <c r="JY34" s="212" t="str">
        <f t="shared" si="86"/>
        <v/>
      </c>
      <c r="JZ34" s="212" t="str">
        <f t="shared" si="87"/>
        <v/>
      </c>
      <c r="KA34" s="212" t="str">
        <f t="shared" si="88"/>
        <v/>
      </c>
    </row>
    <row r="35" spans="7:287" ht="15.75" customHeight="1">
      <c r="G35" s="102">
        <v>31</v>
      </c>
      <c r="H35" s="313"/>
      <c r="I35" s="314"/>
      <c r="J35" s="315"/>
      <c r="L35" s="74">
        <v>11</v>
      </c>
      <c r="M35" s="323" t="s">
        <v>67</v>
      </c>
      <c r="N35" s="324" t="s">
        <v>67</v>
      </c>
      <c r="O35" s="324" t="s">
        <v>67</v>
      </c>
      <c r="P35" s="324" t="s">
        <v>67</v>
      </c>
      <c r="Q35" s="324" t="s">
        <v>67</v>
      </c>
      <c r="R35" s="324" t="s">
        <v>67</v>
      </c>
      <c r="S35" s="324" t="s">
        <v>67</v>
      </c>
      <c r="T35" s="324" t="s">
        <v>67</v>
      </c>
      <c r="U35" s="324" t="s">
        <v>67</v>
      </c>
      <c r="V35" s="324" t="s">
        <v>67</v>
      </c>
      <c r="W35" s="324" t="s">
        <v>67</v>
      </c>
      <c r="X35" s="325" t="s">
        <v>67</v>
      </c>
      <c r="Y35" s="910" t="str">
        <f>外線情報!C15</f>
        <v>未使用</v>
      </c>
      <c r="AD35" s="628">
        <v>31</v>
      </c>
      <c r="AE35" s="628" t="str">
        <f>留守番電話!I35&amp;""</f>
        <v>5</v>
      </c>
      <c r="FM35" s="202" t="b">
        <f t="shared" si="16"/>
        <v>0</v>
      </c>
      <c r="FN35" s="198" t="b">
        <f t="shared" si="36"/>
        <v>0</v>
      </c>
      <c r="FO35" s="198" t="b">
        <f t="shared" si="37"/>
        <v>0</v>
      </c>
      <c r="FP35" s="198" t="b">
        <f t="shared" si="37"/>
        <v>0</v>
      </c>
      <c r="FQ35" s="198" t="b">
        <f t="shared" si="37"/>
        <v>0</v>
      </c>
      <c r="FR35" s="199" t="b">
        <f t="shared" si="37"/>
        <v>0</v>
      </c>
      <c r="FS35" s="199" t="b">
        <f t="shared" si="37"/>
        <v>0</v>
      </c>
      <c r="FT35" s="199" t="b">
        <f t="shared" si="37"/>
        <v>0</v>
      </c>
      <c r="FU35" s="199" t="b">
        <f t="shared" si="37"/>
        <v>0</v>
      </c>
      <c r="FV35" s="199" t="b">
        <f t="shared" si="38"/>
        <v>0</v>
      </c>
      <c r="FW35" s="199" t="b">
        <f t="shared" si="38"/>
        <v>0</v>
      </c>
      <c r="FX35" s="199" t="b">
        <f t="shared" si="38"/>
        <v>0</v>
      </c>
      <c r="FY35" s="199" t="b">
        <f t="shared" si="38"/>
        <v>0</v>
      </c>
      <c r="FZ35" s="199" t="b">
        <f t="shared" si="38"/>
        <v>0</v>
      </c>
      <c r="GA35" s="199" t="b">
        <f t="shared" si="38"/>
        <v>0</v>
      </c>
      <c r="GB35" s="199" t="b">
        <f t="shared" si="38"/>
        <v>0</v>
      </c>
      <c r="GC35" s="199" t="b">
        <f t="shared" si="38"/>
        <v>0</v>
      </c>
      <c r="GD35" s="199" t="b">
        <f t="shared" si="38"/>
        <v>0</v>
      </c>
      <c r="GE35" s="199" t="b">
        <f t="shared" si="38"/>
        <v>0</v>
      </c>
      <c r="GF35" s="199" t="b">
        <f t="shared" si="73"/>
        <v>0</v>
      </c>
      <c r="GG35" s="199" t="b">
        <f t="shared" si="73"/>
        <v>0</v>
      </c>
      <c r="GH35" s="199" t="b">
        <f t="shared" si="73"/>
        <v>0</v>
      </c>
      <c r="GI35" s="199" t="b">
        <f t="shared" si="62"/>
        <v>0</v>
      </c>
      <c r="GJ35" s="199" t="b">
        <f t="shared" si="62"/>
        <v>0</v>
      </c>
      <c r="GK35" s="199" t="b">
        <f t="shared" si="62"/>
        <v>0</v>
      </c>
      <c r="GL35" s="199" t="b">
        <f t="shared" si="62"/>
        <v>0</v>
      </c>
      <c r="GM35" s="199" t="b">
        <f t="shared" si="62"/>
        <v>0</v>
      </c>
      <c r="GN35" s="199" t="b">
        <f t="shared" si="62"/>
        <v>0</v>
      </c>
      <c r="GO35" s="199" t="b">
        <f t="shared" si="62"/>
        <v>0</v>
      </c>
      <c r="GP35" s="199" t="b">
        <f t="shared" si="62"/>
        <v>0</v>
      </c>
      <c r="GQ35" s="199" t="b">
        <f t="shared" si="62"/>
        <v>0</v>
      </c>
      <c r="GR35" s="199" t="b">
        <f t="shared" si="62"/>
        <v>0</v>
      </c>
      <c r="GS35" s="199" t="b">
        <f t="shared" si="62"/>
        <v>0</v>
      </c>
      <c r="GT35" s="199" t="b">
        <f t="shared" si="62"/>
        <v>0</v>
      </c>
      <c r="GU35" s="485" t="str">
        <f t="shared" si="74"/>
        <v/>
      </c>
      <c r="GV35" s="202" t="b">
        <f t="shared" si="20"/>
        <v>0</v>
      </c>
      <c r="GW35" s="198" t="b">
        <f t="shared" si="39"/>
        <v>0</v>
      </c>
      <c r="GX35" s="198" t="b">
        <f t="shared" si="21"/>
        <v>0</v>
      </c>
      <c r="GY35" s="198" t="b">
        <f t="shared" si="71"/>
        <v>0</v>
      </c>
      <c r="GZ35" s="198" t="b">
        <f t="shared" si="71"/>
        <v>0</v>
      </c>
      <c r="HA35" s="199" t="b">
        <f t="shared" si="71"/>
        <v>0</v>
      </c>
      <c r="HB35" s="199" t="b">
        <f t="shared" si="71"/>
        <v>0</v>
      </c>
      <c r="HC35" s="199" t="b">
        <f t="shared" si="68"/>
        <v>0</v>
      </c>
      <c r="HD35" s="199" t="b">
        <f t="shared" si="68"/>
        <v>0</v>
      </c>
      <c r="HE35" s="199" t="b">
        <f t="shared" si="68"/>
        <v>0</v>
      </c>
      <c r="HF35" s="199" t="b">
        <f t="shared" si="68"/>
        <v>0</v>
      </c>
      <c r="HG35" s="199" t="b">
        <f t="shared" si="68"/>
        <v>0</v>
      </c>
      <c r="HH35" s="199" t="b">
        <f t="shared" si="68"/>
        <v>0</v>
      </c>
      <c r="HI35" s="199" t="b">
        <f t="shared" si="68"/>
        <v>0</v>
      </c>
      <c r="HJ35" s="199" t="b">
        <f t="shared" si="68"/>
        <v>0</v>
      </c>
      <c r="HK35" s="199" t="b">
        <f t="shared" si="68"/>
        <v>0</v>
      </c>
      <c r="HL35" s="199" t="b">
        <f t="shared" si="68"/>
        <v>0</v>
      </c>
      <c r="HM35" s="199" t="b">
        <f t="shared" si="68"/>
        <v>0</v>
      </c>
      <c r="HN35" s="199" t="b">
        <f t="shared" si="68"/>
        <v>0</v>
      </c>
      <c r="HO35" s="199" t="b">
        <f t="shared" si="68"/>
        <v>0</v>
      </c>
      <c r="HP35" s="199" t="b">
        <f t="shared" si="68"/>
        <v>0</v>
      </c>
      <c r="HQ35" s="199" t="b">
        <f t="shared" si="55"/>
        <v>0</v>
      </c>
      <c r="HR35" s="199" t="b">
        <f t="shared" si="55"/>
        <v>0</v>
      </c>
      <c r="HS35" s="199" t="b">
        <f t="shared" si="55"/>
        <v>0</v>
      </c>
      <c r="HT35" s="199" t="b">
        <f t="shared" si="55"/>
        <v>0</v>
      </c>
      <c r="HU35" s="199" t="b">
        <f t="shared" si="55"/>
        <v>0</v>
      </c>
      <c r="HV35" s="199" t="b">
        <f t="shared" si="55"/>
        <v>0</v>
      </c>
      <c r="HW35" s="199" t="b">
        <f t="shared" si="55"/>
        <v>0</v>
      </c>
      <c r="HX35" s="199" t="b">
        <f t="shared" si="55"/>
        <v>0</v>
      </c>
      <c r="HY35" s="199" t="b">
        <f t="shared" si="55"/>
        <v>0</v>
      </c>
      <c r="HZ35" s="199" t="b">
        <f t="shared" si="55"/>
        <v>0</v>
      </c>
      <c r="IA35" s="199" t="b">
        <f t="shared" si="55"/>
        <v>0</v>
      </c>
      <c r="IB35" s="199" t="b">
        <f t="shared" si="55"/>
        <v>0</v>
      </c>
      <c r="IC35" s="199" t="b">
        <f t="shared" si="55"/>
        <v>0</v>
      </c>
      <c r="ID35" s="485" t="str">
        <f t="shared" si="75"/>
        <v/>
      </c>
      <c r="IE35" s="202" t="b">
        <f t="shared" si="26"/>
        <v>0</v>
      </c>
      <c r="IF35" s="198" t="b">
        <f t="shared" si="40"/>
        <v>0</v>
      </c>
      <c r="IG35" s="198" t="b">
        <f t="shared" si="41"/>
        <v>0</v>
      </c>
      <c r="IH35" s="198" t="b">
        <f t="shared" si="41"/>
        <v>0</v>
      </c>
      <c r="II35" s="198" t="b">
        <f t="shared" si="41"/>
        <v>0</v>
      </c>
      <c r="IJ35" s="199" t="b">
        <f t="shared" si="41"/>
        <v>0</v>
      </c>
      <c r="IK35" s="199" t="b">
        <f t="shared" si="41"/>
        <v>0</v>
      </c>
      <c r="IL35" s="199" t="b">
        <f t="shared" si="41"/>
        <v>0</v>
      </c>
      <c r="IM35" s="199" t="b">
        <f t="shared" si="41"/>
        <v>0</v>
      </c>
      <c r="IN35" s="199" t="b">
        <f t="shared" si="41"/>
        <v>0</v>
      </c>
      <c r="IO35" s="199" t="b">
        <f t="shared" si="41"/>
        <v>0</v>
      </c>
      <c r="IP35" s="199" t="b">
        <f t="shared" si="41"/>
        <v>0</v>
      </c>
      <c r="IQ35" s="199" t="b">
        <f t="shared" si="72"/>
        <v>0</v>
      </c>
      <c r="IR35" s="199" t="b">
        <f t="shared" si="69"/>
        <v>0</v>
      </c>
      <c r="IS35" s="199" t="b">
        <f t="shared" si="69"/>
        <v>0</v>
      </c>
      <c r="IT35" s="199" t="b">
        <f t="shared" si="69"/>
        <v>0</v>
      </c>
      <c r="IU35" s="199" t="b">
        <f t="shared" si="69"/>
        <v>0</v>
      </c>
      <c r="IV35" s="199" t="b">
        <f t="shared" si="69"/>
        <v>0</v>
      </c>
      <c r="IW35" s="199" t="b">
        <f t="shared" si="69"/>
        <v>0</v>
      </c>
      <c r="IX35" s="199" t="b">
        <f t="shared" si="69"/>
        <v>0</v>
      </c>
      <c r="IY35" s="199" t="b">
        <f t="shared" si="69"/>
        <v>0</v>
      </c>
      <c r="IZ35" s="199" t="b">
        <f t="shared" si="69"/>
        <v>0</v>
      </c>
      <c r="JA35" s="199" t="b">
        <f t="shared" si="69"/>
        <v>0</v>
      </c>
      <c r="JB35" s="199" t="b">
        <f t="shared" si="70"/>
        <v>0</v>
      </c>
      <c r="JC35" s="199" t="b">
        <f t="shared" si="70"/>
        <v>0</v>
      </c>
      <c r="JD35" s="199" t="b">
        <f t="shared" si="70"/>
        <v>0</v>
      </c>
      <c r="JE35" s="199" t="b">
        <f t="shared" si="70"/>
        <v>0</v>
      </c>
      <c r="JF35" s="199" t="b">
        <f t="shared" si="70"/>
        <v>0</v>
      </c>
      <c r="JG35" s="199" t="b">
        <f t="shared" si="70"/>
        <v>0</v>
      </c>
      <c r="JH35" s="199" t="b">
        <f t="shared" si="70"/>
        <v>0</v>
      </c>
      <c r="JI35" s="199" t="b">
        <f t="shared" si="70"/>
        <v>0</v>
      </c>
      <c r="JJ35" s="199" t="b">
        <f t="shared" si="70"/>
        <v>0</v>
      </c>
      <c r="JK35" s="199" t="b">
        <f t="shared" si="70"/>
        <v>0</v>
      </c>
      <c r="JL35" s="199" t="b">
        <f t="shared" si="70"/>
        <v>0</v>
      </c>
      <c r="JM35" s="485" t="str">
        <f t="shared" si="76"/>
        <v/>
      </c>
      <c r="JO35" s="1270"/>
      <c r="JP35" s="212" t="str">
        <f t="shared" si="77"/>
        <v/>
      </c>
      <c r="JQ35" s="212" t="str">
        <f t="shared" si="78"/>
        <v/>
      </c>
      <c r="JR35" s="212" t="str">
        <f t="shared" si="79"/>
        <v/>
      </c>
      <c r="JS35" s="212" t="str">
        <f t="shared" si="80"/>
        <v/>
      </c>
      <c r="JT35" s="212" t="str">
        <f t="shared" si="81"/>
        <v/>
      </c>
      <c r="JU35" s="212" t="str">
        <f t="shared" si="82"/>
        <v/>
      </c>
      <c r="JV35" s="212" t="str">
        <f t="shared" si="83"/>
        <v/>
      </c>
      <c r="JW35" s="212" t="str">
        <f t="shared" si="84"/>
        <v/>
      </c>
      <c r="JX35" s="212" t="str">
        <f t="shared" si="85"/>
        <v/>
      </c>
      <c r="JY35" s="212" t="str">
        <f t="shared" si="86"/>
        <v/>
      </c>
      <c r="JZ35" s="212" t="str">
        <f t="shared" si="87"/>
        <v/>
      </c>
      <c r="KA35" s="212" t="str">
        <f t="shared" si="88"/>
        <v/>
      </c>
    </row>
    <row r="36" spans="7:287" ht="15.75" customHeight="1" thickBot="1">
      <c r="G36" s="102">
        <v>32</v>
      </c>
      <c r="H36" s="313"/>
      <c r="I36" s="314"/>
      <c r="J36" s="315"/>
      <c r="L36" s="131">
        <v>12</v>
      </c>
      <c r="M36" s="327" t="s">
        <v>67</v>
      </c>
      <c r="N36" s="328" t="s">
        <v>67</v>
      </c>
      <c r="O36" s="328" t="s">
        <v>67</v>
      </c>
      <c r="P36" s="328" t="s">
        <v>67</v>
      </c>
      <c r="Q36" s="328" t="s">
        <v>67</v>
      </c>
      <c r="R36" s="328" t="s">
        <v>67</v>
      </c>
      <c r="S36" s="328" t="s">
        <v>67</v>
      </c>
      <c r="T36" s="328" t="s">
        <v>67</v>
      </c>
      <c r="U36" s="328" t="s">
        <v>67</v>
      </c>
      <c r="V36" s="329" t="s">
        <v>67</v>
      </c>
      <c r="W36" s="329" t="s">
        <v>67</v>
      </c>
      <c r="X36" s="330" t="s">
        <v>67</v>
      </c>
      <c r="Y36" s="911" t="str">
        <f>外線情報!C16</f>
        <v>未使用</v>
      </c>
      <c r="AD36" s="628">
        <v>32</v>
      </c>
      <c r="AE36" s="628" t="str">
        <f>留守番電話!I36&amp;""</f>
        <v>5</v>
      </c>
      <c r="FM36" s="202" t="b">
        <f t="shared" si="16"/>
        <v>0</v>
      </c>
      <c r="FN36" s="198" t="b">
        <f t="shared" si="36"/>
        <v>0</v>
      </c>
      <c r="FO36" s="198" t="b">
        <f t="shared" si="37"/>
        <v>0</v>
      </c>
      <c r="FP36" s="198" t="b">
        <f t="shared" si="37"/>
        <v>0</v>
      </c>
      <c r="FQ36" s="198" t="b">
        <f t="shared" si="37"/>
        <v>0</v>
      </c>
      <c r="FR36" s="199" t="b">
        <f t="shared" si="37"/>
        <v>0</v>
      </c>
      <c r="FS36" s="199" t="b">
        <f t="shared" si="37"/>
        <v>0</v>
      </c>
      <c r="FT36" s="199" t="b">
        <f t="shared" si="37"/>
        <v>0</v>
      </c>
      <c r="FU36" s="199" t="b">
        <f t="shared" si="37"/>
        <v>0</v>
      </c>
      <c r="FV36" s="199" t="b">
        <f t="shared" si="38"/>
        <v>0</v>
      </c>
      <c r="FW36" s="199" t="b">
        <f t="shared" si="38"/>
        <v>0</v>
      </c>
      <c r="FX36" s="199" t="b">
        <f t="shared" si="38"/>
        <v>0</v>
      </c>
      <c r="FY36" s="199" t="b">
        <f t="shared" si="38"/>
        <v>0</v>
      </c>
      <c r="FZ36" s="199" t="b">
        <f t="shared" si="38"/>
        <v>0</v>
      </c>
      <c r="GA36" s="199" t="b">
        <f t="shared" si="38"/>
        <v>0</v>
      </c>
      <c r="GB36" s="199" t="b">
        <f t="shared" si="38"/>
        <v>0</v>
      </c>
      <c r="GC36" s="199" t="b">
        <f t="shared" si="38"/>
        <v>0</v>
      </c>
      <c r="GD36" s="199" t="b">
        <f t="shared" si="38"/>
        <v>0</v>
      </c>
      <c r="GE36" s="199" t="b">
        <f t="shared" si="38"/>
        <v>0</v>
      </c>
      <c r="GF36" s="199" t="b">
        <f t="shared" si="73"/>
        <v>0</v>
      </c>
      <c r="GG36" s="199" t="b">
        <f t="shared" si="73"/>
        <v>0</v>
      </c>
      <c r="GH36" s="199" t="b">
        <f t="shared" si="73"/>
        <v>0</v>
      </c>
      <c r="GI36" s="199" t="b">
        <f t="shared" si="62"/>
        <v>0</v>
      </c>
      <c r="GJ36" s="199" t="b">
        <f t="shared" si="62"/>
        <v>0</v>
      </c>
      <c r="GK36" s="199" t="b">
        <f t="shared" si="62"/>
        <v>0</v>
      </c>
      <c r="GL36" s="199" t="b">
        <f t="shared" si="62"/>
        <v>0</v>
      </c>
      <c r="GM36" s="199" t="b">
        <f t="shared" si="62"/>
        <v>0</v>
      </c>
      <c r="GN36" s="199" t="b">
        <f t="shared" si="62"/>
        <v>0</v>
      </c>
      <c r="GO36" s="199" t="b">
        <f t="shared" si="62"/>
        <v>0</v>
      </c>
      <c r="GP36" s="199" t="b">
        <f t="shared" si="62"/>
        <v>0</v>
      </c>
      <c r="GQ36" s="199" t="b">
        <f t="shared" si="62"/>
        <v>0</v>
      </c>
      <c r="GR36" s="199" t="b">
        <f t="shared" si="62"/>
        <v>0</v>
      </c>
      <c r="GS36" s="199" t="b">
        <f t="shared" si="62"/>
        <v>0</v>
      </c>
      <c r="GT36" s="199" t="b">
        <f t="shared" si="62"/>
        <v>0</v>
      </c>
      <c r="GU36" s="485" t="str">
        <f t="shared" si="74"/>
        <v/>
      </c>
      <c r="GV36" s="202" t="b">
        <f t="shared" si="20"/>
        <v>0</v>
      </c>
      <c r="GW36" s="198" t="b">
        <f t="shared" si="39"/>
        <v>0</v>
      </c>
      <c r="GX36" s="198" t="b">
        <f t="shared" si="21"/>
        <v>0</v>
      </c>
      <c r="GY36" s="198" t="b">
        <f t="shared" si="71"/>
        <v>0</v>
      </c>
      <c r="GZ36" s="198" t="b">
        <f t="shared" si="71"/>
        <v>0</v>
      </c>
      <c r="HA36" s="199" t="b">
        <f t="shared" si="71"/>
        <v>0</v>
      </c>
      <c r="HB36" s="199" t="b">
        <f t="shared" si="71"/>
        <v>0</v>
      </c>
      <c r="HC36" s="199" t="b">
        <f t="shared" si="68"/>
        <v>0</v>
      </c>
      <c r="HD36" s="199" t="b">
        <f t="shared" si="68"/>
        <v>0</v>
      </c>
      <c r="HE36" s="199" t="b">
        <f t="shared" si="68"/>
        <v>0</v>
      </c>
      <c r="HF36" s="199" t="b">
        <f t="shared" si="68"/>
        <v>0</v>
      </c>
      <c r="HG36" s="199" t="b">
        <f t="shared" si="68"/>
        <v>0</v>
      </c>
      <c r="HH36" s="199" t="b">
        <f t="shared" si="68"/>
        <v>0</v>
      </c>
      <c r="HI36" s="199" t="b">
        <f t="shared" si="68"/>
        <v>0</v>
      </c>
      <c r="HJ36" s="199" t="b">
        <f t="shared" si="68"/>
        <v>0</v>
      </c>
      <c r="HK36" s="199" t="b">
        <f t="shared" si="68"/>
        <v>0</v>
      </c>
      <c r="HL36" s="199" t="b">
        <f t="shared" si="68"/>
        <v>0</v>
      </c>
      <c r="HM36" s="199" t="b">
        <f t="shared" si="68"/>
        <v>0</v>
      </c>
      <c r="HN36" s="199" t="b">
        <f t="shared" si="68"/>
        <v>0</v>
      </c>
      <c r="HO36" s="199" t="b">
        <f t="shared" si="68"/>
        <v>0</v>
      </c>
      <c r="HP36" s="199" t="b">
        <f t="shared" si="68"/>
        <v>0</v>
      </c>
      <c r="HQ36" s="199" t="b">
        <f t="shared" si="55"/>
        <v>0</v>
      </c>
      <c r="HR36" s="199" t="b">
        <f t="shared" si="55"/>
        <v>0</v>
      </c>
      <c r="HS36" s="199" t="b">
        <f t="shared" si="55"/>
        <v>0</v>
      </c>
      <c r="HT36" s="199" t="b">
        <f t="shared" si="55"/>
        <v>0</v>
      </c>
      <c r="HU36" s="199" t="b">
        <f t="shared" si="55"/>
        <v>0</v>
      </c>
      <c r="HV36" s="199" t="b">
        <f t="shared" si="55"/>
        <v>0</v>
      </c>
      <c r="HW36" s="199" t="b">
        <f t="shared" si="55"/>
        <v>0</v>
      </c>
      <c r="HX36" s="199" t="b">
        <f t="shared" si="55"/>
        <v>0</v>
      </c>
      <c r="HY36" s="199" t="b">
        <f t="shared" si="55"/>
        <v>0</v>
      </c>
      <c r="HZ36" s="199" t="b">
        <f t="shared" si="55"/>
        <v>0</v>
      </c>
      <c r="IA36" s="199" t="b">
        <f t="shared" si="55"/>
        <v>0</v>
      </c>
      <c r="IB36" s="199" t="b">
        <f t="shared" si="55"/>
        <v>0</v>
      </c>
      <c r="IC36" s="199" t="b">
        <f t="shared" si="55"/>
        <v>0</v>
      </c>
      <c r="ID36" s="485" t="str">
        <f t="shared" si="75"/>
        <v/>
      </c>
      <c r="IE36" s="202" t="b">
        <f t="shared" si="26"/>
        <v>0</v>
      </c>
      <c r="IF36" s="198" t="b">
        <f t="shared" si="40"/>
        <v>0</v>
      </c>
      <c r="IG36" s="198" t="b">
        <f t="shared" si="41"/>
        <v>0</v>
      </c>
      <c r="IH36" s="198" t="b">
        <f t="shared" si="41"/>
        <v>0</v>
      </c>
      <c r="II36" s="198" t="b">
        <f t="shared" si="41"/>
        <v>0</v>
      </c>
      <c r="IJ36" s="199" t="b">
        <f t="shared" si="41"/>
        <v>0</v>
      </c>
      <c r="IK36" s="199" t="b">
        <f t="shared" si="41"/>
        <v>0</v>
      </c>
      <c r="IL36" s="199" t="b">
        <f t="shared" si="41"/>
        <v>0</v>
      </c>
      <c r="IM36" s="199" t="b">
        <f t="shared" si="41"/>
        <v>0</v>
      </c>
      <c r="IN36" s="199" t="b">
        <f t="shared" si="41"/>
        <v>0</v>
      </c>
      <c r="IO36" s="199" t="b">
        <f t="shared" si="41"/>
        <v>0</v>
      </c>
      <c r="IP36" s="199" t="b">
        <f t="shared" si="41"/>
        <v>0</v>
      </c>
      <c r="IQ36" s="199" t="b">
        <f t="shared" si="72"/>
        <v>0</v>
      </c>
      <c r="IR36" s="199" t="b">
        <f t="shared" si="69"/>
        <v>0</v>
      </c>
      <c r="IS36" s="199" t="b">
        <f t="shared" si="69"/>
        <v>0</v>
      </c>
      <c r="IT36" s="199" t="b">
        <f t="shared" si="69"/>
        <v>0</v>
      </c>
      <c r="IU36" s="199" t="b">
        <f t="shared" si="69"/>
        <v>0</v>
      </c>
      <c r="IV36" s="199" t="b">
        <f t="shared" si="69"/>
        <v>0</v>
      </c>
      <c r="IW36" s="199" t="b">
        <f t="shared" si="69"/>
        <v>0</v>
      </c>
      <c r="IX36" s="199" t="b">
        <f t="shared" si="69"/>
        <v>0</v>
      </c>
      <c r="IY36" s="199" t="b">
        <f t="shared" si="69"/>
        <v>0</v>
      </c>
      <c r="IZ36" s="199" t="b">
        <f t="shared" si="69"/>
        <v>0</v>
      </c>
      <c r="JA36" s="199" t="b">
        <f t="shared" si="69"/>
        <v>0</v>
      </c>
      <c r="JB36" s="199" t="b">
        <f t="shared" si="70"/>
        <v>0</v>
      </c>
      <c r="JC36" s="199" t="b">
        <f t="shared" si="70"/>
        <v>0</v>
      </c>
      <c r="JD36" s="199" t="b">
        <f t="shared" si="70"/>
        <v>0</v>
      </c>
      <c r="JE36" s="199" t="b">
        <f t="shared" si="70"/>
        <v>0</v>
      </c>
      <c r="JF36" s="199" t="b">
        <f t="shared" si="70"/>
        <v>0</v>
      </c>
      <c r="JG36" s="199" t="b">
        <f t="shared" si="70"/>
        <v>0</v>
      </c>
      <c r="JH36" s="199" t="b">
        <f t="shared" si="70"/>
        <v>0</v>
      </c>
      <c r="JI36" s="199" t="b">
        <f t="shared" si="70"/>
        <v>0</v>
      </c>
      <c r="JJ36" s="199" t="b">
        <f t="shared" si="70"/>
        <v>0</v>
      </c>
      <c r="JK36" s="199" t="b">
        <f t="shared" si="70"/>
        <v>0</v>
      </c>
      <c r="JL36" s="199" t="b">
        <f t="shared" si="70"/>
        <v>0</v>
      </c>
      <c r="JM36" s="485" t="str">
        <f t="shared" si="76"/>
        <v/>
      </c>
      <c r="JO36" s="1270"/>
      <c r="JP36" s="212" t="str">
        <f t="shared" si="77"/>
        <v/>
      </c>
      <c r="JQ36" s="212" t="str">
        <f t="shared" si="78"/>
        <v/>
      </c>
      <c r="JR36" s="212" t="str">
        <f t="shared" si="79"/>
        <v/>
      </c>
      <c r="JS36" s="212" t="str">
        <f t="shared" si="80"/>
        <v/>
      </c>
      <c r="JT36" s="212" t="str">
        <f t="shared" si="81"/>
        <v/>
      </c>
      <c r="JU36" s="212" t="str">
        <f t="shared" si="82"/>
        <v/>
      </c>
      <c r="JV36" s="212" t="str">
        <f t="shared" si="83"/>
        <v/>
      </c>
      <c r="JW36" s="212" t="str">
        <f t="shared" si="84"/>
        <v/>
      </c>
      <c r="JX36" s="212" t="str">
        <f t="shared" si="85"/>
        <v/>
      </c>
      <c r="JY36" s="212" t="str">
        <f t="shared" si="86"/>
        <v/>
      </c>
      <c r="JZ36" s="212" t="str">
        <f t="shared" si="87"/>
        <v/>
      </c>
      <c r="KA36" s="212" t="str">
        <f t="shared" si="88"/>
        <v/>
      </c>
    </row>
    <row r="37" spans="7:287" ht="15.75" customHeight="1">
      <c r="G37" s="102">
        <v>33</v>
      </c>
      <c r="H37" s="313"/>
      <c r="I37" s="314"/>
      <c r="J37" s="315"/>
      <c r="M37" s="79" t="s">
        <v>1525</v>
      </c>
      <c r="AD37" s="628">
        <v>33</v>
      </c>
      <c r="AE37" s="628" t="str">
        <f>留守番電話!I37&amp;""</f>
        <v>5</v>
      </c>
      <c r="FM37" s="202" t="b">
        <f t="shared" si="16"/>
        <v>0</v>
      </c>
      <c r="FN37" s="198" t="b">
        <f t="shared" si="36"/>
        <v>0</v>
      </c>
      <c r="FO37" s="198" t="b">
        <f t="shared" si="37"/>
        <v>0</v>
      </c>
      <c r="FP37" s="198" t="b">
        <f t="shared" si="37"/>
        <v>0</v>
      </c>
      <c r="FQ37" s="198" t="b">
        <f t="shared" si="37"/>
        <v>0</v>
      </c>
      <c r="FR37" s="199" t="b">
        <f t="shared" si="37"/>
        <v>0</v>
      </c>
      <c r="FS37" s="199" t="b">
        <f t="shared" si="37"/>
        <v>0</v>
      </c>
      <c r="FT37" s="199" t="b">
        <f t="shared" si="37"/>
        <v>0</v>
      </c>
      <c r="FU37" s="199" t="b">
        <f t="shared" si="37"/>
        <v>0</v>
      </c>
      <c r="FV37" s="199" t="b">
        <f t="shared" si="38"/>
        <v>0</v>
      </c>
      <c r="FW37" s="199" t="b">
        <f t="shared" si="38"/>
        <v>0</v>
      </c>
      <c r="FX37" s="199" t="b">
        <f t="shared" si="38"/>
        <v>0</v>
      </c>
      <c r="FY37" s="199" t="b">
        <f t="shared" si="38"/>
        <v>0</v>
      </c>
      <c r="FZ37" s="199" t="b">
        <f t="shared" si="38"/>
        <v>0</v>
      </c>
      <c r="GA37" s="199" t="b">
        <f t="shared" si="38"/>
        <v>0</v>
      </c>
      <c r="GB37" s="199" t="b">
        <f t="shared" si="38"/>
        <v>0</v>
      </c>
      <c r="GC37" s="199" t="b">
        <f t="shared" si="38"/>
        <v>0</v>
      </c>
      <c r="GD37" s="199" t="b">
        <f t="shared" si="38"/>
        <v>0</v>
      </c>
      <c r="GE37" s="199" t="b">
        <f t="shared" si="38"/>
        <v>0</v>
      </c>
      <c r="GF37" s="199" t="b">
        <f t="shared" si="73"/>
        <v>0</v>
      </c>
      <c r="GG37" s="199" t="b">
        <f t="shared" si="73"/>
        <v>0</v>
      </c>
      <c r="GH37" s="199" t="b">
        <f t="shared" si="73"/>
        <v>0</v>
      </c>
      <c r="GI37" s="199" t="b">
        <f t="shared" si="62"/>
        <v>0</v>
      </c>
      <c r="GJ37" s="199" t="b">
        <f t="shared" si="62"/>
        <v>0</v>
      </c>
      <c r="GK37" s="199" t="b">
        <f t="shared" si="62"/>
        <v>0</v>
      </c>
      <c r="GL37" s="199" t="b">
        <f t="shared" si="62"/>
        <v>0</v>
      </c>
      <c r="GM37" s="199" t="b">
        <f t="shared" si="62"/>
        <v>0</v>
      </c>
      <c r="GN37" s="199" t="b">
        <f t="shared" si="62"/>
        <v>0</v>
      </c>
      <c r="GO37" s="199" t="b">
        <f t="shared" si="62"/>
        <v>0</v>
      </c>
      <c r="GP37" s="199" t="b">
        <f t="shared" si="62"/>
        <v>0</v>
      </c>
      <c r="GQ37" s="199" t="b">
        <f t="shared" si="62"/>
        <v>0</v>
      </c>
      <c r="GR37" s="199" t="b">
        <f t="shared" si="62"/>
        <v>0</v>
      </c>
      <c r="GS37" s="199" t="b">
        <f t="shared" si="62"/>
        <v>0</v>
      </c>
      <c r="GT37" s="199" t="b">
        <f t="shared" si="62"/>
        <v>0</v>
      </c>
      <c r="GU37" s="485" t="str">
        <f t="shared" si="74"/>
        <v/>
      </c>
      <c r="GV37" s="202" t="b">
        <f t="shared" si="20"/>
        <v>0</v>
      </c>
      <c r="GW37" s="198" t="b">
        <f t="shared" si="39"/>
        <v>0</v>
      </c>
      <c r="GX37" s="198" t="b">
        <f t="shared" si="21"/>
        <v>0</v>
      </c>
      <c r="GY37" s="198" t="b">
        <f t="shared" si="71"/>
        <v>0</v>
      </c>
      <c r="GZ37" s="198" t="b">
        <f t="shared" si="71"/>
        <v>0</v>
      </c>
      <c r="HA37" s="199" t="b">
        <f t="shared" si="71"/>
        <v>0</v>
      </c>
      <c r="HB37" s="199" t="b">
        <f t="shared" si="71"/>
        <v>0</v>
      </c>
      <c r="HC37" s="199" t="b">
        <f t="shared" si="68"/>
        <v>0</v>
      </c>
      <c r="HD37" s="199" t="b">
        <f t="shared" si="68"/>
        <v>0</v>
      </c>
      <c r="HE37" s="199" t="b">
        <f t="shared" si="68"/>
        <v>0</v>
      </c>
      <c r="HF37" s="199" t="b">
        <f t="shared" si="68"/>
        <v>0</v>
      </c>
      <c r="HG37" s="199" t="b">
        <f t="shared" si="68"/>
        <v>0</v>
      </c>
      <c r="HH37" s="199" t="b">
        <f t="shared" si="68"/>
        <v>0</v>
      </c>
      <c r="HI37" s="199" t="b">
        <f t="shared" si="68"/>
        <v>0</v>
      </c>
      <c r="HJ37" s="199" t="b">
        <f t="shared" si="68"/>
        <v>0</v>
      </c>
      <c r="HK37" s="199" t="b">
        <f t="shared" si="68"/>
        <v>0</v>
      </c>
      <c r="HL37" s="199" t="b">
        <f t="shared" si="68"/>
        <v>0</v>
      </c>
      <c r="HM37" s="199" t="b">
        <f t="shared" si="68"/>
        <v>0</v>
      </c>
      <c r="HN37" s="199" t="b">
        <f t="shared" si="68"/>
        <v>0</v>
      </c>
      <c r="HO37" s="199" t="b">
        <f t="shared" si="68"/>
        <v>0</v>
      </c>
      <c r="HP37" s="199" t="b">
        <f t="shared" si="68"/>
        <v>0</v>
      </c>
      <c r="HQ37" s="199" t="b">
        <f t="shared" si="55"/>
        <v>0</v>
      </c>
      <c r="HR37" s="199" t="b">
        <f t="shared" si="55"/>
        <v>0</v>
      </c>
      <c r="HS37" s="199" t="b">
        <f t="shared" si="55"/>
        <v>0</v>
      </c>
      <c r="HT37" s="199" t="b">
        <f t="shared" si="55"/>
        <v>0</v>
      </c>
      <c r="HU37" s="199" t="b">
        <f t="shared" si="55"/>
        <v>0</v>
      </c>
      <c r="HV37" s="199" t="b">
        <f t="shared" si="55"/>
        <v>0</v>
      </c>
      <c r="HW37" s="199" t="b">
        <f t="shared" si="55"/>
        <v>0</v>
      </c>
      <c r="HX37" s="199" t="b">
        <f t="shared" si="55"/>
        <v>0</v>
      </c>
      <c r="HY37" s="199" t="b">
        <f t="shared" si="55"/>
        <v>0</v>
      </c>
      <c r="HZ37" s="199" t="b">
        <f t="shared" si="55"/>
        <v>0</v>
      </c>
      <c r="IA37" s="199" t="b">
        <f t="shared" si="55"/>
        <v>0</v>
      </c>
      <c r="IB37" s="199" t="b">
        <f t="shared" si="55"/>
        <v>0</v>
      </c>
      <c r="IC37" s="199" t="b">
        <f t="shared" si="55"/>
        <v>0</v>
      </c>
      <c r="ID37" s="485" t="str">
        <f t="shared" si="75"/>
        <v/>
      </c>
      <c r="IE37" s="202" t="b">
        <f t="shared" si="26"/>
        <v>0</v>
      </c>
      <c r="IF37" s="198" t="b">
        <f t="shared" si="40"/>
        <v>0</v>
      </c>
      <c r="IG37" s="198" t="b">
        <f t="shared" si="41"/>
        <v>0</v>
      </c>
      <c r="IH37" s="198" t="b">
        <f t="shared" si="41"/>
        <v>0</v>
      </c>
      <c r="II37" s="198" t="b">
        <f t="shared" si="41"/>
        <v>0</v>
      </c>
      <c r="IJ37" s="199" t="b">
        <f t="shared" si="41"/>
        <v>0</v>
      </c>
      <c r="IK37" s="199" t="b">
        <f t="shared" si="41"/>
        <v>0</v>
      </c>
      <c r="IL37" s="199" t="b">
        <f t="shared" si="41"/>
        <v>0</v>
      </c>
      <c r="IM37" s="199" t="b">
        <f t="shared" si="41"/>
        <v>0</v>
      </c>
      <c r="IN37" s="199" t="b">
        <f t="shared" si="41"/>
        <v>0</v>
      </c>
      <c r="IO37" s="199" t="b">
        <f t="shared" si="41"/>
        <v>0</v>
      </c>
      <c r="IP37" s="199" t="b">
        <f t="shared" si="41"/>
        <v>0</v>
      </c>
      <c r="IQ37" s="199" t="b">
        <f t="shared" si="72"/>
        <v>0</v>
      </c>
      <c r="IR37" s="199" t="b">
        <f t="shared" si="69"/>
        <v>0</v>
      </c>
      <c r="IS37" s="199" t="b">
        <f t="shared" si="69"/>
        <v>0</v>
      </c>
      <c r="IT37" s="199" t="b">
        <f t="shared" si="69"/>
        <v>0</v>
      </c>
      <c r="IU37" s="199" t="b">
        <f t="shared" si="69"/>
        <v>0</v>
      </c>
      <c r="IV37" s="199" t="b">
        <f t="shared" si="69"/>
        <v>0</v>
      </c>
      <c r="IW37" s="199" t="b">
        <f t="shared" si="69"/>
        <v>0</v>
      </c>
      <c r="IX37" s="199" t="b">
        <f t="shared" si="69"/>
        <v>0</v>
      </c>
      <c r="IY37" s="199" t="b">
        <f t="shared" si="69"/>
        <v>0</v>
      </c>
      <c r="IZ37" s="199" t="b">
        <f t="shared" si="69"/>
        <v>0</v>
      </c>
      <c r="JA37" s="199" t="b">
        <f t="shared" si="69"/>
        <v>0</v>
      </c>
      <c r="JB37" s="199" t="b">
        <f t="shared" si="70"/>
        <v>0</v>
      </c>
      <c r="JC37" s="199" t="b">
        <f t="shared" si="70"/>
        <v>0</v>
      </c>
      <c r="JD37" s="199" t="b">
        <f t="shared" si="70"/>
        <v>0</v>
      </c>
      <c r="JE37" s="199" t="b">
        <f t="shared" si="70"/>
        <v>0</v>
      </c>
      <c r="JF37" s="199" t="b">
        <f t="shared" si="70"/>
        <v>0</v>
      </c>
      <c r="JG37" s="199" t="b">
        <f t="shared" si="70"/>
        <v>0</v>
      </c>
      <c r="JH37" s="199" t="b">
        <f t="shared" si="70"/>
        <v>0</v>
      </c>
      <c r="JI37" s="199" t="b">
        <f t="shared" si="70"/>
        <v>0</v>
      </c>
      <c r="JJ37" s="199" t="b">
        <f t="shared" si="70"/>
        <v>0</v>
      </c>
      <c r="JK37" s="199" t="b">
        <f t="shared" si="70"/>
        <v>0</v>
      </c>
      <c r="JL37" s="199" t="b">
        <f t="shared" si="70"/>
        <v>0</v>
      </c>
      <c r="JM37" s="485" t="str">
        <f t="shared" si="76"/>
        <v/>
      </c>
      <c r="JO37" s="1270"/>
      <c r="JP37" s="212" t="str">
        <f t="shared" si="77"/>
        <v/>
      </c>
      <c r="JQ37" s="212" t="str">
        <f t="shared" si="78"/>
        <v/>
      </c>
      <c r="JR37" s="212" t="str">
        <f t="shared" si="79"/>
        <v/>
      </c>
      <c r="JS37" s="212" t="str">
        <f t="shared" si="80"/>
        <v/>
      </c>
      <c r="JT37" s="212" t="str">
        <f t="shared" si="81"/>
        <v/>
      </c>
      <c r="JU37" s="212" t="str">
        <f t="shared" si="82"/>
        <v/>
      </c>
      <c r="JV37" s="212" t="str">
        <f t="shared" si="83"/>
        <v/>
      </c>
      <c r="JW37" s="212" t="str">
        <f t="shared" si="84"/>
        <v/>
      </c>
      <c r="JX37" s="212" t="str">
        <f t="shared" si="85"/>
        <v/>
      </c>
      <c r="JY37" s="212" t="str">
        <f t="shared" si="86"/>
        <v/>
      </c>
      <c r="JZ37" s="212" t="str">
        <f t="shared" si="87"/>
        <v/>
      </c>
      <c r="KA37" s="212" t="str">
        <f t="shared" si="88"/>
        <v/>
      </c>
    </row>
    <row r="38" spans="7:287" ht="15.75" customHeight="1">
      <c r="G38" s="102">
        <v>34</v>
      </c>
      <c r="H38" s="313"/>
      <c r="I38" s="314"/>
      <c r="J38" s="315"/>
      <c r="AD38" s="628">
        <v>34</v>
      </c>
      <c r="AE38" s="628" t="str">
        <f>留守番電話!I38&amp;""</f>
        <v>5</v>
      </c>
      <c r="FM38" s="202" t="b">
        <f t="shared" si="16"/>
        <v>0</v>
      </c>
      <c r="FN38" s="198" t="b">
        <f t="shared" si="36"/>
        <v>0</v>
      </c>
      <c r="FO38" s="198" t="b">
        <f t="shared" si="37"/>
        <v>0</v>
      </c>
      <c r="FP38" s="198" t="b">
        <f t="shared" si="37"/>
        <v>0</v>
      </c>
      <c r="FQ38" s="198" t="b">
        <f t="shared" si="37"/>
        <v>0</v>
      </c>
      <c r="FR38" s="199" t="b">
        <f t="shared" si="37"/>
        <v>0</v>
      </c>
      <c r="FS38" s="199" t="b">
        <f t="shared" si="37"/>
        <v>0</v>
      </c>
      <c r="FT38" s="199" t="b">
        <f t="shared" si="37"/>
        <v>0</v>
      </c>
      <c r="FU38" s="199" t="b">
        <f t="shared" si="37"/>
        <v>0</v>
      </c>
      <c r="FV38" s="199" t="b">
        <f t="shared" si="38"/>
        <v>0</v>
      </c>
      <c r="FW38" s="199" t="b">
        <f t="shared" si="38"/>
        <v>0</v>
      </c>
      <c r="FX38" s="199" t="b">
        <f t="shared" si="38"/>
        <v>0</v>
      </c>
      <c r="FY38" s="199" t="b">
        <f t="shared" si="38"/>
        <v>0</v>
      </c>
      <c r="FZ38" s="199" t="b">
        <f t="shared" si="38"/>
        <v>0</v>
      </c>
      <c r="GA38" s="199" t="b">
        <f t="shared" si="38"/>
        <v>0</v>
      </c>
      <c r="GB38" s="199" t="b">
        <f t="shared" si="38"/>
        <v>0</v>
      </c>
      <c r="GC38" s="199" t="b">
        <f t="shared" si="38"/>
        <v>0</v>
      </c>
      <c r="GD38" s="199" t="b">
        <f t="shared" si="38"/>
        <v>0</v>
      </c>
      <c r="GE38" s="199" t="b">
        <f t="shared" si="38"/>
        <v>0</v>
      </c>
      <c r="GF38" s="199" t="b">
        <f t="shared" si="73"/>
        <v>0</v>
      </c>
      <c r="GG38" s="199" t="b">
        <f t="shared" si="73"/>
        <v>0</v>
      </c>
      <c r="GH38" s="199" t="b">
        <f t="shared" si="73"/>
        <v>0</v>
      </c>
      <c r="GI38" s="199" t="b">
        <f t="shared" si="62"/>
        <v>0</v>
      </c>
      <c r="GJ38" s="199" t="b">
        <f t="shared" si="62"/>
        <v>0</v>
      </c>
      <c r="GK38" s="199" t="b">
        <f t="shared" si="62"/>
        <v>0</v>
      </c>
      <c r="GL38" s="199" t="b">
        <f t="shared" si="62"/>
        <v>0</v>
      </c>
      <c r="GM38" s="199" t="b">
        <f t="shared" si="62"/>
        <v>0</v>
      </c>
      <c r="GN38" s="199" t="b">
        <f t="shared" si="62"/>
        <v>0</v>
      </c>
      <c r="GO38" s="199" t="b">
        <f t="shared" si="62"/>
        <v>0</v>
      </c>
      <c r="GP38" s="199" t="b">
        <f t="shared" si="62"/>
        <v>0</v>
      </c>
      <c r="GQ38" s="199" t="b">
        <f t="shared" si="62"/>
        <v>0</v>
      </c>
      <c r="GR38" s="199" t="b">
        <f t="shared" si="62"/>
        <v>0</v>
      </c>
      <c r="GS38" s="199" t="b">
        <f t="shared" si="62"/>
        <v>0</v>
      </c>
      <c r="GT38" s="199" t="b">
        <f t="shared" si="62"/>
        <v>0</v>
      </c>
      <c r="GU38" s="485" t="str">
        <f t="shared" si="74"/>
        <v/>
      </c>
      <c r="GV38" s="202" t="b">
        <f t="shared" si="20"/>
        <v>0</v>
      </c>
      <c r="GW38" s="198" t="b">
        <f t="shared" si="39"/>
        <v>0</v>
      </c>
      <c r="GX38" s="198" t="b">
        <f t="shared" si="21"/>
        <v>0</v>
      </c>
      <c r="GY38" s="198" t="b">
        <f t="shared" si="71"/>
        <v>0</v>
      </c>
      <c r="GZ38" s="198" t="b">
        <f t="shared" si="71"/>
        <v>0</v>
      </c>
      <c r="HA38" s="199" t="b">
        <f t="shared" si="71"/>
        <v>0</v>
      </c>
      <c r="HB38" s="199" t="b">
        <f t="shared" si="71"/>
        <v>0</v>
      </c>
      <c r="HC38" s="199" t="b">
        <f t="shared" si="68"/>
        <v>0</v>
      </c>
      <c r="HD38" s="199" t="b">
        <f t="shared" si="68"/>
        <v>0</v>
      </c>
      <c r="HE38" s="199" t="b">
        <f t="shared" si="68"/>
        <v>0</v>
      </c>
      <c r="HF38" s="199" t="b">
        <f t="shared" si="68"/>
        <v>0</v>
      </c>
      <c r="HG38" s="199" t="b">
        <f t="shared" si="68"/>
        <v>0</v>
      </c>
      <c r="HH38" s="199" t="b">
        <f t="shared" si="68"/>
        <v>0</v>
      </c>
      <c r="HI38" s="199" t="b">
        <f t="shared" si="68"/>
        <v>0</v>
      </c>
      <c r="HJ38" s="199" t="b">
        <f t="shared" si="68"/>
        <v>0</v>
      </c>
      <c r="HK38" s="199" t="b">
        <f t="shared" si="68"/>
        <v>0</v>
      </c>
      <c r="HL38" s="199" t="b">
        <f t="shared" si="68"/>
        <v>0</v>
      </c>
      <c r="HM38" s="199" t="b">
        <f t="shared" si="68"/>
        <v>0</v>
      </c>
      <c r="HN38" s="199" t="b">
        <f t="shared" ref="HC38:HR44" si="89">ISERROR(FIND(MID($I38,HN$4,1),"0123456789*#"))</f>
        <v>0</v>
      </c>
      <c r="HO38" s="199" t="b">
        <f t="shared" si="89"/>
        <v>0</v>
      </c>
      <c r="HP38" s="199" t="b">
        <f t="shared" si="89"/>
        <v>0</v>
      </c>
      <c r="HQ38" s="199" t="b">
        <f t="shared" si="55"/>
        <v>0</v>
      </c>
      <c r="HR38" s="199" t="b">
        <f t="shared" si="55"/>
        <v>0</v>
      </c>
      <c r="HS38" s="199" t="b">
        <f t="shared" si="55"/>
        <v>0</v>
      </c>
      <c r="HT38" s="199" t="b">
        <f t="shared" si="55"/>
        <v>0</v>
      </c>
      <c r="HU38" s="199" t="b">
        <f t="shared" si="55"/>
        <v>0</v>
      </c>
      <c r="HV38" s="199" t="b">
        <f t="shared" si="55"/>
        <v>0</v>
      </c>
      <c r="HW38" s="199" t="b">
        <f t="shared" si="55"/>
        <v>0</v>
      </c>
      <c r="HX38" s="199" t="b">
        <f t="shared" si="55"/>
        <v>0</v>
      </c>
      <c r="HY38" s="199" t="b">
        <f t="shared" si="55"/>
        <v>0</v>
      </c>
      <c r="HZ38" s="199" t="b">
        <f t="shared" si="55"/>
        <v>0</v>
      </c>
      <c r="IA38" s="199" t="b">
        <f t="shared" si="55"/>
        <v>0</v>
      </c>
      <c r="IB38" s="199" t="b">
        <f t="shared" si="55"/>
        <v>0</v>
      </c>
      <c r="IC38" s="199" t="b">
        <f t="shared" si="55"/>
        <v>0</v>
      </c>
      <c r="ID38" s="485" t="str">
        <f t="shared" si="75"/>
        <v/>
      </c>
      <c r="IE38" s="202" t="b">
        <f t="shared" si="26"/>
        <v>0</v>
      </c>
      <c r="IF38" s="198" t="b">
        <f t="shared" si="40"/>
        <v>0</v>
      </c>
      <c r="IG38" s="198" t="b">
        <f t="shared" si="41"/>
        <v>0</v>
      </c>
      <c r="IH38" s="198" t="b">
        <f t="shared" si="41"/>
        <v>0</v>
      </c>
      <c r="II38" s="198" t="b">
        <f t="shared" si="41"/>
        <v>0</v>
      </c>
      <c r="IJ38" s="199" t="b">
        <f t="shared" si="41"/>
        <v>0</v>
      </c>
      <c r="IK38" s="199" t="b">
        <f t="shared" si="41"/>
        <v>0</v>
      </c>
      <c r="IL38" s="199" t="b">
        <f t="shared" si="41"/>
        <v>0</v>
      </c>
      <c r="IM38" s="199" t="b">
        <f t="shared" si="41"/>
        <v>0</v>
      </c>
      <c r="IN38" s="199" t="b">
        <f t="shared" si="41"/>
        <v>0</v>
      </c>
      <c r="IO38" s="199" t="b">
        <f t="shared" si="41"/>
        <v>0</v>
      </c>
      <c r="IP38" s="199" t="b">
        <f t="shared" si="41"/>
        <v>0</v>
      </c>
      <c r="IQ38" s="199" t="b">
        <f t="shared" si="72"/>
        <v>0</v>
      </c>
      <c r="IR38" s="199" t="b">
        <f t="shared" si="69"/>
        <v>0</v>
      </c>
      <c r="IS38" s="199" t="b">
        <f t="shared" si="69"/>
        <v>0</v>
      </c>
      <c r="IT38" s="199" t="b">
        <f t="shared" si="69"/>
        <v>0</v>
      </c>
      <c r="IU38" s="199" t="b">
        <f t="shared" si="69"/>
        <v>0</v>
      </c>
      <c r="IV38" s="199" t="b">
        <f t="shared" si="69"/>
        <v>0</v>
      </c>
      <c r="IW38" s="199" t="b">
        <f t="shared" si="69"/>
        <v>0</v>
      </c>
      <c r="IX38" s="199" t="b">
        <f t="shared" si="69"/>
        <v>0</v>
      </c>
      <c r="IY38" s="199" t="b">
        <f t="shared" si="69"/>
        <v>0</v>
      </c>
      <c r="IZ38" s="199" t="b">
        <f t="shared" si="69"/>
        <v>0</v>
      </c>
      <c r="JA38" s="199" t="b">
        <f t="shared" si="69"/>
        <v>0</v>
      </c>
      <c r="JB38" s="199" t="b">
        <f t="shared" si="70"/>
        <v>0</v>
      </c>
      <c r="JC38" s="199" t="b">
        <f t="shared" si="70"/>
        <v>0</v>
      </c>
      <c r="JD38" s="199" t="b">
        <f t="shared" si="70"/>
        <v>0</v>
      </c>
      <c r="JE38" s="199" t="b">
        <f t="shared" si="70"/>
        <v>0</v>
      </c>
      <c r="JF38" s="199" t="b">
        <f t="shared" si="70"/>
        <v>0</v>
      </c>
      <c r="JG38" s="199" t="b">
        <f t="shared" si="70"/>
        <v>0</v>
      </c>
      <c r="JH38" s="199" t="b">
        <f t="shared" si="70"/>
        <v>0</v>
      </c>
      <c r="JI38" s="199" t="b">
        <f t="shared" si="70"/>
        <v>0</v>
      </c>
      <c r="JJ38" s="199" t="b">
        <f t="shared" si="70"/>
        <v>0</v>
      </c>
      <c r="JK38" s="199" t="b">
        <f t="shared" si="70"/>
        <v>0</v>
      </c>
      <c r="JL38" s="199" t="b">
        <f t="shared" si="70"/>
        <v>0</v>
      </c>
      <c r="JM38" s="485" t="str">
        <f t="shared" si="76"/>
        <v/>
      </c>
    </row>
    <row r="39" spans="7:287" ht="15.75" customHeight="1">
      <c r="G39" s="102">
        <v>35</v>
      </c>
      <c r="H39" s="313"/>
      <c r="I39" s="314"/>
      <c r="J39" s="315"/>
      <c r="AD39" s="628">
        <v>35</v>
      </c>
      <c r="AE39" s="628" t="str">
        <f>留守番電話!I39&amp;""</f>
        <v>5</v>
      </c>
      <c r="FM39" s="202" t="b">
        <f t="shared" si="16"/>
        <v>0</v>
      </c>
      <c r="FN39" s="198" t="b">
        <f t="shared" si="36"/>
        <v>0</v>
      </c>
      <c r="FO39" s="198" t="b">
        <f t="shared" si="37"/>
        <v>0</v>
      </c>
      <c r="FP39" s="198" t="b">
        <f t="shared" si="37"/>
        <v>0</v>
      </c>
      <c r="FQ39" s="198" t="b">
        <f t="shared" si="37"/>
        <v>0</v>
      </c>
      <c r="FR39" s="199" t="b">
        <f t="shared" si="37"/>
        <v>0</v>
      </c>
      <c r="FS39" s="199" t="b">
        <f t="shared" si="37"/>
        <v>0</v>
      </c>
      <c r="FT39" s="199" t="b">
        <f t="shared" si="37"/>
        <v>0</v>
      </c>
      <c r="FU39" s="199" t="b">
        <f t="shared" ref="FU39:FU44" si="90">ISERROR(FIND(MID($H39,FU$4,1),"0123456789*#"))</f>
        <v>0</v>
      </c>
      <c r="FV39" s="199" t="b">
        <f t="shared" si="38"/>
        <v>0</v>
      </c>
      <c r="FW39" s="199" t="b">
        <f t="shared" si="38"/>
        <v>0</v>
      </c>
      <c r="FX39" s="199" t="b">
        <f t="shared" si="38"/>
        <v>0</v>
      </c>
      <c r="FY39" s="199" t="b">
        <f t="shared" si="38"/>
        <v>0</v>
      </c>
      <c r="FZ39" s="199" t="b">
        <f t="shared" si="38"/>
        <v>0</v>
      </c>
      <c r="GA39" s="199" t="b">
        <f t="shared" si="38"/>
        <v>0</v>
      </c>
      <c r="GB39" s="199" t="b">
        <f t="shared" si="38"/>
        <v>0</v>
      </c>
      <c r="GC39" s="199" t="b">
        <f t="shared" si="38"/>
        <v>0</v>
      </c>
      <c r="GD39" s="199" t="b">
        <f t="shared" si="38"/>
        <v>0</v>
      </c>
      <c r="GE39" s="199" t="b">
        <f t="shared" si="38"/>
        <v>0</v>
      </c>
      <c r="GF39" s="199" t="b">
        <f t="shared" si="73"/>
        <v>0</v>
      </c>
      <c r="GG39" s="199" t="b">
        <f t="shared" si="73"/>
        <v>0</v>
      </c>
      <c r="GH39" s="199" t="b">
        <f t="shared" si="73"/>
        <v>0</v>
      </c>
      <c r="GI39" s="199" t="b">
        <f t="shared" si="62"/>
        <v>0</v>
      </c>
      <c r="GJ39" s="199" t="b">
        <f t="shared" si="62"/>
        <v>0</v>
      </c>
      <c r="GK39" s="199" t="b">
        <f t="shared" si="62"/>
        <v>0</v>
      </c>
      <c r="GL39" s="199" t="b">
        <f t="shared" si="62"/>
        <v>0</v>
      </c>
      <c r="GM39" s="199" t="b">
        <f t="shared" si="62"/>
        <v>0</v>
      </c>
      <c r="GN39" s="199" t="b">
        <f t="shared" si="62"/>
        <v>0</v>
      </c>
      <c r="GO39" s="199" t="b">
        <f t="shared" si="62"/>
        <v>0</v>
      </c>
      <c r="GP39" s="199" t="b">
        <f t="shared" si="62"/>
        <v>0</v>
      </c>
      <c r="GQ39" s="199" t="b">
        <f t="shared" si="62"/>
        <v>0</v>
      </c>
      <c r="GR39" s="199" t="b">
        <f t="shared" si="62"/>
        <v>0</v>
      </c>
      <c r="GS39" s="199" t="b">
        <f t="shared" si="62"/>
        <v>0</v>
      </c>
      <c r="GT39" s="199" t="b">
        <f t="shared" si="62"/>
        <v>0</v>
      </c>
      <c r="GU39" s="485" t="str">
        <f t="shared" si="74"/>
        <v/>
      </c>
      <c r="GV39" s="202" t="b">
        <f t="shared" si="20"/>
        <v>0</v>
      </c>
      <c r="GW39" s="198" t="b">
        <f t="shared" si="39"/>
        <v>0</v>
      </c>
      <c r="GX39" s="198" t="b">
        <f t="shared" si="21"/>
        <v>0</v>
      </c>
      <c r="GY39" s="198" t="b">
        <f t="shared" si="71"/>
        <v>0</v>
      </c>
      <c r="GZ39" s="198" t="b">
        <f t="shared" si="71"/>
        <v>0</v>
      </c>
      <c r="HA39" s="199" t="b">
        <f t="shared" si="71"/>
        <v>0</v>
      </c>
      <c r="HB39" s="199" t="b">
        <f t="shared" si="71"/>
        <v>0</v>
      </c>
      <c r="HC39" s="199" t="b">
        <f t="shared" si="89"/>
        <v>0</v>
      </c>
      <c r="HD39" s="199" t="b">
        <f t="shared" si="89"/>
        <v>0</v>
      </c>
      <c r="HE39" s="199" t="b">
        <f t="shared" si="89"/>
        <v>0</v>
      </c>
      <c r="HF39" s="199" t="b">
        <f t="shared" si="89"/>
        <v>0</v>
      </c>
      <c r="HG39" s="199" t="b">
        <f t="shared" si="89"/>
        <v>0</v>
      </c>
      <c r="HH39" s="199" t="b">
        <f t="shared" si="89"/>
        <v>0</v>
      </c>
      <c r="HI39" s="199" t="b">
        <f t="shared" si="89"/>
        <v>0</v>
      </c>
      <c r="HJ39" s="199" t="b">
        <f t="shared" si="89"/>
        <v>0</v>
      </c>
      <c r="HK39" s="199" t="b">
        <f t="shared" si="89"/>
        <v>0</v>
      </c>
      <c r="HL39" s="199" t="b">
        <f t="shared" si="89"/>
        <v>0</v>
      </c>
      <c r="HM39" s="199" t="b">
        <f t="shared" si="89"/>
        <v>0</v>
      </c>
      <c r="HN39" s="199" t="b">
        <f t="shared" si="89"/>
        <v>0</v>
      </c>
      <c r="HO39" s="199" t="b">
        <f t="shared" si="89"/>
        <v>0</v>
      </c>
      <c r="HP39" s="199" t="b">
        <f t="shared" si="89"/>
        <v>0</v>
      </c>
      <c r="HQ39" s="199" t="b">
        <f t="shared" si="55"/>
        <v>0</v>
      </c>
      <c r="HR39" s="199" t="b">
        <f t="shared" si="55"/>
        <v>0</v>
      </c>
      <c r="HS39" s="199" t="b">
        <f t="shared" si="55"/>
        <v>0</v>
      </c>
      <c r="HT39" s="199" t="b">
        <f t="shared" si="55"/>
        <v>0</v>
      </c>
      <c r="HU39" s="199" t="b">
        <f t="shared" si="55"/>
        <v>0</v>
      </c>
      <c r="HV39" s="199" t="b">
        <f t="shared" si="55"/>
        <v>0</v>
      </c>
      <c r="HW39" s="199" t="b">
        <f t="shared" ref="HS39:IC44" si="91">ISERROR(FIND(MID($I39,HW$4,1),"0123456789*#"))</f>
        <v>0</v>
      </c>
      <c r="HX39" s="199" t="b">
        <f t="shared" si="91"/>
        <v>0</v>
      </c>
      <c r="HY39" s="199" t="b">
        <f t="shared" si="91"/>
        <v>0</v>
      </c>
      <c r="HZ39" s="199" t="b">
        <f t="shared" si="91"/>
        <v>0</v>
      </c>
      <c r="IA39" s="199" t="b">
        <f t="shared" si="91"/>
        <v>0</v>
      </c>
      <c r="IB39" s="199" t="b">
        <f t="shared" si="91"/>
        <v>0</v>
      </c>
      <c r="IC39" s="199" t="b">
        <f t="shared" si="91"/>
        <v>0</v>
      </c>
      <c r="ID39" s="485" t="str">
        <f t="shared" si="75"/>
        <v/>
      </c>
      <c r="IE39" s="202" t="b">
        <f t="shared" si="26"/>
        <v>0</v>
      </c>
      <c r="IF39" s="198" t="b">
        <f t="shared" si="40"/>
        <v>0</v>
      </c>
      <c r="IG39" s="198" t="b">
        <f t="shared" si="41"/>
        <v>0</v>
      </c>
      <c r="IH39" s="198" t="b">
        <f t="shared" si="41"/>
        <v>0</v>
      </c>
      <c r="II39" s="198" t="b">
        <f t="shared" si="41"/>
        <v>0</v>
      </c>
      <c r="IJ39" s="199" t="b">
        <f t="shared" si="41"/>
        <v>0</v>
      </c>
      <c r="IK39" s="199" t="b">
        <f t="shared" si="41"/>
        <v>0</v>
      </c>
      <c r="IL39" s="199" t="b">
        <f t="shared" si="41"/>
        <v>0</v>
      </c>
      <c r="IM39" s="199" t="b">
        <f t="shared" si="41"/>
        <v>0</v>
      </c>
      <c r="IN39" s="199" t="b">
        <f t="shared" si="41"/>
        <v>0</v>
      </c>
      <c r="IO39" s="199" t="b">
        <f t="shared" si="41"/>
        <v>0</v>
      </c>
      <c r="IP39" s="199" t="b">
        <f t="shared" si="41"/>
        <v>0</v>
      </c>
      <c r="IQ39" s="199" t="b">
        <f t="shared" si="72"/>
        <v>0</v>
      </c>
      <c r="IR39" s="199" t="b">
        <f t="shared" si="69"/>
        <v>0</v>
      </c>
      <c r="IS39" s="199" t="b">
        <f t="shared" si="69"/>
        <v>0</v>
      </c>
      <c r="IT39" s="199" t="b">
        <f t="shared" si="69"/>
        <v>0</v>
      </c>
      <c r="IU39" s="199" t="b">
        <f t="shared" si="69"/>
        <v>0</v>
      </c>
      <c r="IV39" s="199" t="b">
        <f t="shared" si="69"/>
        <v>0</v>
      </c>
      <c r="IW39" s="199" t="b">
        <f t="shared" si="69"/>
        <v>0</v>
      </c>
      <c r="IX39" s="199" t="b">
        <f t="shared" si="69"/>
        <v>0</v>
      </c>
      <c r="IY39" s="199" t="b">
        <f t="shared" si="69"/>
        <v>0</v>
      </c>
      <c r="IZ39" s="199" t="b">
        <f t="shared" si="69"/>
        <v>0</v>
      </c>
      <c r="JA39" s="199" t="b">
        <f t="shared" si="69"/>
        <v>0</v>
      </c>
      <c r="JB39" s="199" t="b">
        <f t="shared" si="70"/>
        <v>0</v>
      </c>
      <c r="JC39" s="199" t="b">
        <f t="shared" si="70"/>
        <v>0</v>
      </c>
      <c r="JD39" s="199" t="b">
        <f t="shared" si="70"/>
        <v>0</v>
      </c>
      <c r="JE39" s="199" t="b">
        <f t="shared" si="70"/>
        <v>0</v>
      </c>
      <c r="JF39" s="199" t="b">
        <f t="shared" si="70"/>
        <v>0</v>
      </c>
      <c r="JG39" s="199" t="b">
        <f t="shared" si="70"/>
        <v>0</v>
      </c>
      <c r="JH39" s="199" t="b">
        <f t="shared" si="70"/>
        <v>0</v>
      </c>
      <c r="JI39" s="199" t="b">
        <f t="shared" si="70"/>
        <v>0</v>
      </c>
      <c r="JJ39" s="199" t="b">
        <f t="shared" si="70"/>
        <v>0</v>
      </c>
      <c r="JK39" s="199" t="b">
        <f t="shared" si="70"/>
        <v>0</v>
      </c>
      <c r="JL39" s="199" t="b">
        <f t="shared" si="70"/>
        <v>0</v>
      </c>
      <c r="JM39" s="485" t="str">
        <f t="shared" si="76"/>
        <v/>
      </c>
    </row>
    <row r="40" spans="7:287" ht="15.75" customHeight="1">
      <c r="G40" s="102">
        <v>36</v>
      </c>
      <c r="H40" s="313"/>
      <c r="I40" s="314"/>
      <c r="J40" s="315"/>
      <c r="AD40" s="628">
        <v>36</v>
      </c>
      <c r="AE40" s="628" t="str">
        <f>留守番電話!I40&amp;""</f>
        <v>5</v>
      </c>
      <c r="FM40" s="202" t="b">
        <f t="shared" si="16"/>
        <v>0</v>
      </c>
      <c r="FN40" s="198" t="b">
        <f t="shared" si="36"/>
        <v>0</v>
      </c>
      <c r="FO40" s="198" t="b">
        <f t="shared" si="37"/>
        <v>0</v>
      </c>
      <c r="FP40" s="198" t="b">
        <f t="shared" si="37"/>
        <v>0</v>
      </c>
      <c r="FQ40" s="198" t="b">
        <f t="shared" si="37"/>
        <v>0</v>
      </c>
      <c r="FR40" s="199" t="b">
        <f t="shared" si="37"/>
        <v>0</v>
      </c>
      <c r="FS40" s="199" t="b">
        <f t="shared" si="37"/>
        <v>0</v>
      </c>
      <c r="FT40" s="199" t="b">
        <f>ISERROR(FIND(MID($H40,FT$4,1),"0123456789*#"))</f>
        <v>0</v>
      </c>
      <c r="FU40" s="199" t="b">
        <f t="shared" si="90"/>
        <v>0</v>
      </c>
      <c r="FV40" s="199" t="b">
        <f t="shared" si="38"/>
        <v>0</v>
      </c>
      <c r="FW40" s="199" t="b">
        <f t="shared" si="38"/>
        <v>0</v>
      </c>
      <c r="FX40" s="199" t="b">
        <f t="shared" si="38"/>
        <v>0</v>
      </c>
      <c r="FY40" s="199" t="b">
        <f t="shared" si="38"/>
        <v>0</v>
      </c>
      <c r="FZ40" s="199" t="b">
        <f t="shared" si="38"/>
        <v>0</v>
      </c>
      <c r="GA40" s="199" t="b">
        <f t="shared" si="38"/>
        <v>0</v>
      </c>
      <c r="GB40" s="199" t="b">
        <f t="shared" si="38"/>
        <v>0</v>
      </c>
      <c r="GC40" s="199" t="b">
        <f t="shared" si="38"/>
        <v>0</v>
      </c>
      <c r="GD40" s="199" t="b">
        <f t="shared" si="38"/>
        <v>0</v>
      </c>
      <c r="GE40" s="199" t="b">
        <f t="shared" si="38"/>
        <v>0</v>
      </c>
      <c r="GF40" s="199" t="b">
        <f t="shared" si="73"/>
        <v>0</v>
      </c>
      <c r="GG40" s="199" t="b">
        <f t="shared" si="73"/>
        <v>0</v>
      </c>
      <c r="GH40" s="199" t="b">
        <f t="shared" si="73"/>
        <v>0</v>
      </c>
      <c r="GI40" s="199" t="b">
        <f t="shared" si="62"/>
        <v>0</v>
      </c>
      <c r="GJ40" s="199" t="b">
        <f t="shared" si="62"/>
        <v>0</v>
      </c>
      <c r="GK40" s="199" t="b">
        <f t="shared" si="62"/>
        <v>0</v>
      </c>
      <c r="GL40" s="199" t="b">
        <f t="shared" si="62"/>
        <v>0</v>
      </c>
      <c r="GM40" s="199" t="b">
        <f t="shared" si="62"/>
        <v>0</v>
      </c>
      <c r="GN40" s="199" t="b">
        <f t="shared" si="62"/>
        <v>0</v>
      </c>
      <c r="GO40" s="199" t="b">
        <f t="shared" si="62"/>
        <v>0</v>
      </c>
      <c r="GP40" s="199" t="b">
        <f t="shared" si="62"/>
        <v>0</v>
      </c>
      <c r="GQ40" s="199" t="b">
        <f t="shared" si="62"/>
        <v>0</v>
      </c>
      <c r="GR40" s="199" t="b">
        <f t="shared" si="62"/>
        <v>0</v>
      </c>
      <c r="GS40" s="199" t="b">
        <f t="shared" si="62"/>
        <v>0</v>
      </c>
      <c r="GT40" s="199" t="b">
        <f t="shared" si="62"/>
        <v>0</v>
      </c>
      <c r="GU40" s="485" t="str">
        <f t="shared" si="74"/>
        <v/>
      </c>
      <c r="GV40" s="202" t="b">
        <f t="shared" si="20"/>
        <v>0</v>
      </c>
      <c r="GW40" s="198" t="b">
        <f t="shared" si="39"/>
        <v>0</v>
      </c>
      <c r="GX40" s="198" t="b">
        <f t="shared" si="21"/>
        <v>0</v>
      </c>
      <c r="GY40" s="198" t="b">
        <f t="shared" si="71"/>
        <v>0</v>
      </c>
      <c r="GZ40" s="198" t="b">
        <f t="shared" si="71"/>
        <v>0</v>
      </c>
      <c r="HA40" s="199" t="b">
        <f t="shared" si="71"/>
        <v>0</v>
      </c>
      <c r="HB40" s="199" t="b">
        <f t="shared" si="71"/>
        <v>0</v>
      </c>
      <c r="HC40" s="199" t="b">
        <f t="shared" si="89"/>
        <v>0</v>
      </c>
      <c r="HD40" s="199" t="b">
        <f t="shared" si="89"/>
        <v>0</v>
      </c>
      <c r="HE40" s="199" t="b">
        <f t="shared" si="89"/>
        <v>0</v>
      </c>
      <c r="HF40" s="199" t="b">
        <f t="shared" si="89"/>
        <v>0</v>
      </c>
      <c r="HG40" s="199" t="b">
        <f t="shared" si="89"/>
        <v>0</v>
      </c>
      <c r="HH40" s="199" t="b">
        <f t="shared" si="89"/>
        <v>0</v>
      </c>
      <c r="HI40" s="199" t="b">
        <f t="shared" si="89"/>
        <v>0</v>
      </c>
      <c r="HJ40" s="199" t="b">
        <f t="shared" si="89"/>
        <v>0</v>
      </c>
      <c r="HK40" s="199" t="b">
        <f t="shared" si="89"/>
        <v>0</v>
      </c>
      <c r="HL40" s="199" t="b">
        <f t="shared" si="89"/>
        <v>0</v>
      </c>
      <c r="HM40" s="199" t="b">
        <f t="shared" si="89"/>
        <v>0</v>
      </c>
      <c r="HN40" s="199" t="b">
        <f t="shared" si="89"/>
        <v>0</v>
      </c>
      <c r="HO40" s="199" t="b">
        <f t="shared" si="89"/>
        <v>0</v>
      </c>
      <c r="HP40" s="199" t="b">
        <f t="shared" si="89"/>
        <v>0</v>
      </c>
      <c r="HQ40" s="199" t="b">
        <f t="shared" si="89"/>
        <v>0</v>
      </c>
      <c r="HR40" s="199" t="b">
        <f t="shared" si="89"/>
        <v>0</v>
      </c>
      <c r="HS40" s="199" t="b">
        <f t="shared" si="91"/>
        <v>0</v>
      </c>
      <c r="HT40" s="199" t="b">
        <f t="shared" si="91"/>
        <v>0</v>
      </c>
      <c r="HU40" s="199" t="b">
        <f t="shared" si="91"/>
        <v>0</v>
      </c>
      <c r="HV40" s="199" t="b">
        <f t="shared" si="91"/>
        <v>0</v>
      </c>
      <c r="HW40" s="199" t="b">
        <f t="shared" si="91"/>
        <v>0</v>
      </c>
      <c r="HX40" s="199" t="b">
        <f t="shared" si="91"/>
        <v>0</v>
      </c>
      <c r="HY40" s="199" t="b">
        <f t="shared" si="91"/>
        <v>0</v>
      </c>
      <c r="HZ40" s="199" t="b">
        <f t="shared" si="91"/>
        <v>0</v>
      </c>
      <c r="IA40" s="199" t="b">
        <f t="shared" si="91"/>
        <v>0</v>
      </c>
      <c r="IB40" s="199" t="b">
        <f t="shared" si="91"/>
        <v>0</v>
      </c>
      <c r="IC40" s="199" t="b">
        <f t="shared" si="91"/>
        <v>0</v>
      </c>
      <c r="ID40" s="485" t="str">
        <f t="shared" si="75"/>
        <v/>
      </c>
      <c r="IE40" s="202" t="b">
        <f t="shared" si="26"/>
        <v>0</v>
      </c>
      <c r="IF40" s="198" t="b">
        <f t="shared" si="40"/>
        <v>0</v>
      </c>
      <c r="IG40" s="198" t="b">
        <f t="shared" si="41"/>
        <v>0</v>
      </c>
      <c r="IH40" s="198" t="b">
        <f t="shared" si="41"/>
        <v>0</v>
      </c>
      <c r="II40" s="198" t="b">
        <f t="shared" si="41"/>
        <v>0</v>
      </c>
      <c r="IJ40" s="199" t="b">
        <f t="shared" si="41"/>
        <v>0</v>
      </c>
      <c r="IK40" s="199" t="b">
        <f t="shared" si="41"/>
        <v>0</v>
      </c>
      <c r="IL40" s="199" t="b">
        <f t="shared" si="41"/>
        <v>0</v>
      </c>
      <c r="IM40" s="199" t="b">
        <f t="shared" si="41"/>
        <v>0</v>
      </c>
      <c r="IN40" s="199" t="b">
        <f t="shared" si="41"/>
        <v>0</v>
      </c>
      <c r="IO40" s="199" t="b">
        <f t="shared" si="41"/>
        <v>0</v>
      </c>
      <c r="IP40" s="199" t="b">
        <f t="shared" si="41"/>
        <v>0</v>
      </c>
      <c r="IQ40" s="199" t="b">
        <f t="shared" si="72"/>
        <v>0</v>
      </c>
      <c r="IR40" s="199" t="b">
        <f t="shared" si="69"/>
        <v>0</v>
      </c>
      <c r="IS40" s="199" t="b">
        <f t="shared" si="69"/>
        <v>0</v>
      </c>
      <c r="IT40" s="199" t="b">
        <f t="shared" si="69"/>
        <v>0</v>
      </c>
      <c r="IU40" s="199" t="b">
        <f t="shared" si="69"/>
        <v>0</v>
      </c>
      <c r="IV40" s="199" t="b">
        <f t="shared" si="69"/>
        <v>0</v>
      </c>
      <c r="IW40" s="199" t="b">
        <f t="shared" si="69"/>
        <v>0</v>
      </c>
      <c r="IX40" s="199" t="b">
        <f t="shared" si="69"/>
        <v>0</v>
      </c>
      <c r="IY40" s="199" t="b">
        <f t="shared" si="69"/>
        <v>0</v>
      </c>
      <c r="IZ40" s="199" t="b">
        <f t="shared" si="69"/>
        <v>0</v>
      </c>
      <c r="JA40" s="199" t="b">
        <f t="shared" si="69"/>
        <v>0</v>
      </c>
      <c r="JB40" s="199" t="b">
        <f t="shared" si="70"/>
        <v>0</v>
      </c>
      <c r="JC40" s="199" t="b">
        <f t="shared" si="70"/>
        <v>0</v>
      </c>
      <c r="JD40" s="199" t="b">
        <f t="shared" si="70"/>
        <v>0</v>
      </c>
      <c r="JE40" s="199" t="b">
        <f t="shared" si="70"/>
        <v>0</v>
      </c>
      <c r="JF40" s="199" t="b">
        <f t="shared" si="70"/>
        <v>0</v>
      </c>
      <c r="JG40" s="199" t="b">
        <f t="shared" si="70"/>
        <v>0</v>
      </c>
      <c r="JH40" s="199" t="b">
        <f t="shared" si="70"/>
        <v>0</v>
      </c>
      <c r="JI40" s="199" t="b">
        <f t="shared" si="70"/>
        <v>0</v>
      </c>
      <c r="JJ40" s="199" t="b">
        <f t="shared" si="70"/>
        <v>0</v>
      </c>
      <c r="JK40" s="199" t="b">
        <f t="shared" si="70"/>
        <v>0</v>
      </c>
      <c r="JL40" s="199" t="b">
        <f t="shared" si="70"/>
        <v>0</v>
      </c>
      <c r="JM40" s="485" t="str">
        <f t="shared" si="76"/>
        <v/>
      </c>
    </row>
    <row r="41" spans="7:287" ht="15.75" customHeight="1">
      <c r="G41" s="102">
        <v>37</v>
      </c>
      <c r="H41" s="313"/>
      <c r="I41" s="314"/>
      <c r="J41" s="315"/>
      <c r="AD41" s="628">
        <v>37</v>
      </c>
      <c r="AE41" s="628" t="str">
        <f>留守番電話!I41&amp;""</f>
        <v>5</v>
      </c>
      <c r="FM41" s="202" t="b">
        <f t="shared" si="16"/>
        <v>0</v>
      </c>
      <c r="FN41" s="198" t="b">
        <f t="shared" si="36"/>
        <v>0</v>
      </c>
      <c r="FO41" s="198" t="b">
        <f t="shared" si="37"/>
        <v>0</v>
      </c>
      <c r="FP41" s="198" t="b">
        <f t="shared" si="37"/>
        <v>0</v>
      </c>
      <c r="FQ41" s="198" t="b">
        <f t="shared" si="37"/>
        <v>0</v>
      </c>
      <c r="FR41" s="199" t="b">
        <f t="shared" si="37"/>
        <v>0</v>
      </c>
      <c r="FS41" s="199" t="b">
        <f t="shared" si="37"/>
        <v>0</v>
      </c>
      <c r="FT41" s="199" t="b">
        <f>ISERROR(FIND(MID($H41,FT$4,1),"0123456789*#"))</f>
        <v>0</v>
      </c>
      <c r="FU41" s="199" t="b">
        <f t="shared" si="90"/>
        <v>0</v>
      </c>
      <c r="FV41" s="199" t="b">
        <f t="shared" si="38"/>
        <v>0</v>
      </c>
      <c r="FW41" s="199" t="b">
        <f t="shared" si="38"/>
        <v>0</v>
      </c>
      <c r="FX41" s="199" t="b">
        <f t="shared" si="38"/>
        <v>0</v>
      </c>
      <c r="FY41" s="199" t="b">
        <f t="shared" si="38"/>
        <v>0</v>
      </c>
      <c r="FZ41" s="199" t="b">
        <f t="shared" si="38"/>
        <v>0</v>
      </c>
      <c r="GA41" s="199" t="b">
        <f t="shared" si="38"/>
        <v>0</v>
      </c>
      <c r="GB41" s="199" t="b">
        <f t="shared" si="38"/>
        <v>0</v>
      </c>
      <c r="GC41" s="199" t="b">
        <f t="shared" si="38"/>
        <v>0</v>
      </c>
      <c r="GD41" s="199" t="b">
        <f t="shared" si="38"/>
        <v>0</v>
      </c>
      <c r="GE41" s="199" t="b">
        <f t="shared" si="38"/>
        <v>0</v>
      </c>
      <c r="GF41" s="199" t="b">
        <f t="shared" si="73"/>
        <v>0</v>
      </c>
      <c r="GG41" s="199" t="b">
        <f t="shared" si="73"/>
        <v>0</v>
      </c>
      <c r="GH41" s="199" t="b">
        <f t="shared" si="73"/>
        <v>0</v>
      </c>
      <c r="GI41" s="199" t="b">
        <f t="shared" si="62"/>
        <v>0</v>
      </c>
      <c r="GJ41" s="199" t="b">
        <f t="shared" si="62"/>
        <v>0</v>
      </c>
      <c r="GK41" s="199" t="b">
        <f t="shared" si="62"/>
        <v>0</v>
      </c>
      <c r="GL41" s="199" t="b">
        <f t="shared" si="62"/>
        <v>0</v>
      </c>
      <c r="GM41" s="199" t="b">
        <f t="shared" si="62"/>
        <v>0</v>
      </c>
      <c r="GN41" s="199" t="b">
        <f t="shared" si="62"/>
        <v>0</v>
      </c>
      <c r="GO41" s="199" t="b">
        <f t="shared" si="62"/>
        <v>0</v>
      </c>
      <c r="GP41" s="199" t="b">
        <f t="shared" si="62"/>
        <v>0</v>
      </c>
      <c r="GQ41" s="199" t="b">
        <f t="shared" si="62"/>
        <v>0</v>
      </c>
      <c r="GR41" s="199" t="b">
        <f t="shared" si="62"/>
        <v>0</v>
      </c>
      <c r="GS41" s="199" t="b">
        <f t="shared" si="62"/>
        <v>0</v>
      </c>
      <c r="GT41" s="199" t="b">
        <f t="shared" si="62"/>
        <v>0</v>
      </c>
      <c r="GU41" s="485" t="str">
        <f t="shared" si="74"/>
        <v/>
      </c>
      <c r="GV41" s="202" t="b">
        <f t="shared" si="20"/>
        <v>0</v>
      </c>
      <c r="GW41" s="198" t="b">
        <f t="shared" si="39"/>
        <v>0</v>
      </c>
      <c r="GX41" s="198" t="b">
        <f t="shared" si="21"/>
        <v>0</v>
      </c>
      <c r="GY41" s="198" t="b">
        <f t="shared" si="71"/>
        <v>0</v>
      </c>
      <c r="GZ41" s="198" t="b">
        <f t="shared" si="71"/>
        <v>0</v>
      </c>
      <c r="HA41" s="199" t="b">
        <f t="shared" si="71"/>
        <v>0</v>
      </c>
      <c r="HB41" s="199" t="b">
        <f t="shared" si="71"/>
        <v>0</v>
      </c>
      <c r="HC41" s="199" t="b">
        <f t="shared" si="89"/>
        <v>0</v>
      </c>
      <c r="HD41" s="199" t="b">
        <f t="shared" si="89"/>
        <v>0</v>
      </c>
      <c r="HE41" s="199" t="b">
        <f t="shared" si="89"/>
        <v>0</v>
      </c>
      <c r="HF41" s="199" t="b">
        <f t="shared" si="89"/>
        <v>0</v>
      </c>
      <c r="HG41" s="199" t="b">
        <f t="shared" si="89"/>
        <v>0</v>
      </c>
      <c r="HH41" s="199" t="b">
        <f t="shared" si="89"/>
        <v>0</v>
      </c>
      <c r="HI41" s="199" t="b">
        <f t="shared" si="89"/>
        <v>0</v>
      </c>
      <c r="HJ41" s="199" t="b">
        <f t="shared" si="89"/>
        <v>0</v>
      </c>
      <c r="HK41" s="199" t="b">
        <f t="shared" si="89"/>
        <v>0</v>
      </c>
      <c r="HL41" s="199" t="b">
        <f t="shared" si="89"/>
        <v>0</v>
      </c>
      <c r="HM41" s="199" t="b">
        <f t="shared" si="89"/>
        <v>0</v>
      </c>
      <c r="HN41" s="199" t="b">
        <f t="shared" si="89"/>
        <v>0</v>
      </c>
      <c r="HO41" s="199" t="b">
        <f t="shared" si="89"/>
        <v>0</v>
      </c>
      <c r="HP41" s="199" t="b">
        <f t="shared" si="89"/>
        <v>0</v>
      </c>
      <c r="HQ41" s="199" t="b">
        <f t="shared" si="89"/>
        <v>0</v>
      </c>
      <c r="HR41" s="199" t="b">
        <f t="shared" si="89"/>
        <v>0</v>
      </c>
      <c r="HS41" s="199" t="b">
        <f t="shared" si="91"/>
        <v>0</v>
      </c>
      <c r="HT41" s="199" t="b">
        <f t="shared" si="91"/>
        <v>0</v>
      </c>
      <c r="HU41" s="199" t="b">
        <f t="shared" si="91"/>
        <v>0</v>
      </c>
      <c r="HV41" s="199" t="b">
        <f t="shared" si="91"/>
        <v>0</v>
      </c>
      <c r="HW41" s="199" t="b">
        <f t="shared" si="91"/>
        <v>0</v>
      </c>
      <c r="HX41" s="199" t="b">
        <f t="shared" si="91"/>
        <v>0</v>
      </c>
      <c r="HY41" s="199" t="b">
        <f t="shared" si="91"/>
        <v>0</v>
      </c>
      <c r="HZ41" s="199" t="b">
        <f t="shared" si="91"/>
        <v>0</v>
      </c>
      <c r="IA41" s="199" t="b">
        <f t="shared" si="91"/>
        <v>0</v>
      </c>
      <c r="IB41" s="199" t="b">
        <f t="shared" si="91"/>
        <v>0</v>
      </c>
      <c r="IC41" s="199" t="b">
        <f t="shared" si="91"/>
        <v>0</v>
      </c>
      <c r="ID41" s="485" t="str">
        <f t="shared" si="75"/>
        <v/>
      </c>
      <c r="IE41" s="202" t="b">
        <f t="shared" si="26"/>
        <v>0</v>
      </c>
      <c r="IF41" s="198" t="b">
        <f t="shared" si="40"/>
        <v>0</v>
      </c>
      <c r="IG41" s="198" t="b">
        <f t="shared" si="41"/>
        <v>0</v>
      </c>
      <c r="IH41" s="198" t="b">
        <f t="shared" si="41"/>
        <v>0</v>
      </c>
      <c r="II41" s="198" t="b">
        <f t="shared" si="41"/>
        <v>0</v>
      </c>
      <c r="IJ41" s="199" t="b">
        <f t="shared" si="41"/>
        <v>0</v>
      </c>
      <c r="IK41" s="199" t="b">
        <f t="shared" si="41"/>
        <v>0</v>
      </c>
      <c r="IL41" s="199" t="b">
        <f t="shared" si="41"/>
        <v>0</v>
      </c>
      <c r="IM41" s="199" t="b">
        <f t="shared" si="41"/>
        <v>0</v>
      </c>
      <c r="IN41" s="199" t="b">
        <f t="shared" si="41"/>
        <v>0</v>
      </c>
      <c r="IO41" s="199" t="b">
        <f t="shared" si="41"/>
        <v>0</v>
      </c>
      <c r="IP41" s="199" t="b">
        <f t="shared" si="41"/>
        <v>0</v>
      </c>
      <c r="IQ41" s="199" t="b">
        <f t="shared" si="72"/>
        <v>0</v>
      </c>
      <c r="IR41" s="199" t="b">
        <f t="shared" si="69"/>
        <v>0</v>
      </c>
      <c r="IS41" s="199" t="b">
        <f t="shared" si="69"/>
        <v>0</v>
      </c>
      <c r="IT41" s="199" t="b">
        <f t="shared" si="69"/>
        <v>0</v>
      </c>
      <c r="IU41" s="199" t="b">
        <f t="shared" si="69"/>
        <v>0</v>
      </c>
      <c r="IV41" s="199" t="b">
        <f t="shared" si="69"/>
        <v>0</v>
      </c>
      <c r="IW41" s="199" t="b">
        <f t="shared" si="69"/>
        <v>0</v>
      </c>
      <c r="IX41" s="199" t="b">
        <f t="shared" si="69"/>
        <v>0</v>
      </c>
      <c r="IY41" s="199" t="b">
        <f t="shared" si="69"/>
        <v>0</v>
      </c>
      <c r="IZ41" s="199" t="b">
        <f t="shared" si="69"/>
        <v>0</v>
      </c>
      <c r="JA41" s="199" t="b">
        <f t="shared" si="69"/>
        <v>0</v>
      </c>
      <c r="JB41" s="199" t="b">
        <f t="shared" si="70"/>
        <v>0</v>
      </c>
      <c r="JC41" s="199" t="b">
        <f t="shared" si="70"/>
        <v>0</v>
      </c>
      <c r="JD41" s="199" t="b">
        <f t="shared" si="70"/>
        <v>0</v>
      </c>
      <c r="JE41" s="199" t="b">
        <f t="shared" si="70"/>
        <v>0</v>
      </c>
      <c r="JF41" s="199" t="b">
        <f t="shared" si="70"/>
        <v>0</v>
      </c>
      <c r="JG41" s="199" t="b">
        <f t="shared" si="70"/>
        <v>0</v>
      </c>
      <c r="JH41" s="199" t="b">
        <f t="shared" si="70"/>
        <v>0</v>
      </c>
      <c r="JI41" s="199" t="b">
        <f t="shared" si="70"/>
        <v>0</v>
      </c>
      <c r="JJ41" s="199" t="b">
        <f t="shared" si="70"/>
        <v>0</v>
      </c>
      <c r="JK41" s="199" t="b">
        <f t="shared" si="70"/>
        <v>0</v>
      </c>
      <c r="JL41" s="199" t="b">
        <f t="shared" si="70"/>
        <v>0</v>
      </c>
      <c r="JM41" s="485" t="str">
        <f t="shared" si="76"/>
        <v/>
      </c>
      <c r="JO41" s="213"/>
      <c r="JP41" s="213"/>
      <c r="JQ41" s="213"/>
      <c r="JR41" s="213"/>
      <c r="JS41" s="213"/>
      <c r="JT41" s="213"/>
      <c r="JU41" s="213"/>
      <c r="JV41" s="213"/>
      <c r="JW41" s="213"/>
      <c r="JX41" s="213"/>
      <c r="JY41" s="213"/>
      <c r="JZ41" s="213"/>
      <c r="KA41" s="213"/>
    </row>
    <row r="42" spans="7:287" ht="15.75" customHeight="1">
      <c r="G42" s="102">
        <v>38</v>
      </c>
      <c r="H42" s="313"/>
      <c r="I42" s="314"/>
      <c r="J42" s="315"/>
      <c r="AD42" s="628">
        <v>38</v>
      </c>
      <c r="AE42" s="628" t="str">
        <f>留守番電話!I42&amp;""</f>
        <v>5</v>
      </c>
      <c r="FM42" s="202" t="b">
        <f t="shared" si="16"/>
        <v>0</v>
      </c>
      <c r="FN42" s="198" t="b">
        <f t="shared" si="36"/>
        <v>0</v>
      </c>
      <c r="FO42" s="198" t="b">
        <f t="shared" si="37"/>
        <v>0</v>
      </c>
      <c r="FP42" s="198" t="b">
        <f t="shared" si="37"/>
        <v>0</v>
      </c>
      <c r="FQ42" s="198" t="b">
        <f t="shared" si="37"/>
        <v>0</v>
      </c>
      <c r="FR42" s="199" t="b">
        <f t="shared" si="37"/>
        <v>0</v>
      </c>
      <c r="FS42" s="199" t="b">
        <f t="shared" si="37"/>
        <v>0</v>
      </c>
      <c r="FT42" s="199" t="b">
        <f>ISERROR(FIND(MID($H42,FT$4,1),"0123456789*#"))</f>
        <v>0</v>
      </c>
      <c r="FU42" s="199" t="b">
        <f t="shared" si="90"/>
        <v>0</v>
      </c>
      <c r="FV42" s="199" t="b">
        <f t="shared" si="38"/>
        <v>0</v>
      </c>
      <c r="FW42" s="199" t="b">
        <f t="shared" si="38"/>
        <v>0</v>
      </c>
      <c r="FX42" s="199" t="b">
        <f t="shared" si="38"/>
        <v>0</v>
      </c>
      <c r="FY42" s="199" t="b">
        <f t="shared" si="38"/>
        <v>0</v>
      </c>
      <c r="FZ42" s="199" t="b">
        <f t="shared" si="38"/>
        <v>0</v>
      </c>
      <c r="GA42" s="199" t="b">
        <f t="shared" si="38"/>
        <v>0</v>
      </c>
      <c r="GB42" s="199" t="b">
        <f t="shared" si="38"/>
        <v>0</v>
      </c>
      <c r="GC42" s="199" t="b">
        <f t="shared" si="38"/>
        <v>0</v>
      </c>
      <c r="GD42" s="199" t="b">
        <f t="shared" si="38"/>
        <v>0</v>
      </c>
      <c r="GE42" s="199" t="b">
        <f t="shared" si="38"/>
        <v>0</v>
      </c>
      <c r="GF42" s="199" t="b">
        <f t="shared" si="73"/>
        <v>0</v>
      </c>
      <c r="GG42" s="199" t="b">
        <f t="shared" si="73"/>
        <v>0</v>
      </c>
      <c r="GH42" s="199" t="b">
        <f t="shared" si="73"/>
        <v>0</v>
      </c>
      <c r="GI42" s="199" t="b">
        <f t="shared" si="62"/>
        <v>0</v>
      </c>
      <c r="GJ42" s="199" t="b">
        <f t="shared" si="62"/>
        <v>0</v>
      </c>
      <c r="GK42" s="199" t="b">
        <f t="shared" ref="GI42:GT44" si="92">ISERROR(FIND(MID($H42,GK$4,1),"0123456789*#"))</f>
        <v>0</v>
      </c>
      <c r="GL42" s="199" t="b">
        <f t="shared" si="92"/>
        <v>0</v>
      </c>
      <c r="GM42" s="199" t="b">
        <f t="shared" si="92"/>
        <v>0</v>
      </c>
      <c r="GN42" s="199" t="b">
        <f t="shared" si="92"/>
        <v>0</v>
      </c>
      <c r="GO42" s="199" t="b">
        <f t="shared" si="92"/>
        <v>0</v>
      </c>
      <c r="GP42" s="199" t="b">
        <f t="shared" si="92"/>
        <v>0</v>
      </c>
      <c r="GQ42" s="199" t="b">
        <f t="shared" si="92"/>
        <v>0</v>
      </c>
      <c r="GR42" s="199" t="b">
        <f t="shared" si="92"/>
        <v>0</v>
      </c>
      <c r="GS42" s="199" t="b">
        <f t="shared" si="92"/>
        <v>0</v>
      </c>
      <c r="GT42" s="199" t="b">
        <f t="shared" si="92"/>
        <v>0</v>
      </c>
      <c r="GU42" s="485" t="str">
        <f t="shared" si="74"/>
        <v/>
      </c>
      <c r="GV42" s="202" t="b">
        <f t="shared" si="20"/>
        <v>0</v>
      </c>
      <c r="GW42" s="198" t="b">
        <f t="shared" si="39"/>
        <v>0</v>
      </c>
      <c r="GX42" s="198" t="b">
        <f t="shared" si="21"/>
        <v>0</v>
      </c>
      <c r="GY42" s="198" t="b">
        <f t="shared" si="71"/>
        <v>0</v>
      </c>
      <c r="GZ42" s="198" t="b">
        <f t="shared" si="71"/>
        <v>0</v>
      </c>
      <c r="HA42" s="199" t="b">
        <f t="shared" si="71"/>
        <v>0</v>
      </c>
      <c r="HB42" s="199" t="b">
        <f t="shared" si="71"/>
        <v>0</v>
      </c>
      <c r="HC42" s="199" t="b">
        <f t="shared" si="89"/>
        <v>0</v>
      </c>
      <c r="HD42" s="199" t="b">
        <f t="shared" si="89"/>
        <v>0</v>
      </c>
      <c r="HE42" s="199" t="b">
        <f t="shared" si="89"/>
        <v>0</v>
      </c>
      <c r="HF42" s="199" t="b">
        <f t="shared" si="89"/>
        <v>0</v>
      </c>
      <c r="HG42" s="199" t="b">
        <f t="shared" si="89"/>
        <v>0</v>
      </c>
      <c r="HH42" s="199" t="b">
        <f t="shared" si="89"/>
        <v>0</v>
      </c>
      <c r="HI42" s="199" t="b">
        <f t="shared" si="89"/>
        <v>0</v>
      </c>
      <c r="HJ42" s="199" t="b">
        <f t="shared" si="89"/>
        <v>0</v>
      </c>
      <c r="HK42" s="199" t="b">
        <f t="shared" si="89"/>
        <v>0</v>
      </c>
      <c r="HL42" s="199" t="b">
        <f t="shared" si="89"/>
        <v>0</v>
      </c>
      <c r="HM42" s="199" t="b">
        <f t="shared" si="89"/>
        <v>0</v>
      </c>
      <c r="HN42" s="199" t="b">
        <f t="shared" si="89"/>
        <v>0</v>
      </c>
      <c r="HO42" s="199" t="b">
        <f t="shared" si="89"/>
        <v>0</v>
      </c>
      <c r="HP42" s="199" t="b">
        <f t="shared" si="89"/>
        <v>0</v>
      </c>
      <c r="HQ42" s="199" t="b">
        <f t="shared" si="89"/>
        <v>0</v>
      </c>
      <c r="HR42" s="199" t="b">
        <f t="shared" si="89"/>
        <v>0</v>
      </c>
      <c r="HS42" s="199" t="b">
        <f t="shared" si="91"/>
        <v>0</v>
      </c>
      <c r="HT42" s="199" t="b">
        <f t="shared" si="91"/>
        <v>0</v>
      </c>
      <c r="HU42" s="199" t="b">
        <f t="shared" si="91"/>
        <v>0</v>
      </c>
      <c r="HV42" s="199" t="b">
        <f t="shared" si="91"/>
        <v>0</v>
      </c>
      <c r="HW42" s="199" t="b">
        <f t="shared" si="91"/>
        <v>0</v>
      </c>
      <c r="HX42" s="199" t="b">
        <f t="shared" si="91"/>
        <v>0</v>
      </c>
      <c r="HY42" s="199" t="b">
        <f t="shared" si="91"/>
        <v>0</v>
      </c>
      <c r="HZ42" s="199" t="b">
        <f t="shared" si="91"/>
        <v>0</v>
      </c>
      <c r="IA42" s="199" t="b">
        <f t="shared" si="91"/>
        <v>0</v>
      </c>
      <c r="IB42" s="199" t="b">
        <f t="shared" si="91"/>
        <v>0</v>
      </c>
      <c r="IC42" s="199" t="b">
        <f t="shared" si="91"/>
        <v>0</v>
      </c>
      <c r="ID42" s="485" t="str">
        <f t="shared" si="75"/>
        <v/>
      </c>
      <c r="IE42" s="202" t="b">
        <f t="shared" si="26"/>
        <v>0</v>
      </c>
      <c r="IF42" s="198" t="b">
        <f t="shared" si="40"/>
        <v>0</v>
      </c>
      <c r="IG42" s="198" t="b">
        <f t="shared" si="41"/>
        <v>0</v>
      </c>
      <c r="IH42" s="198" t="b">
        <f t="shared" si="41"/>
        <v>0</v>
      </c>
      <c r="II42" s="198" t="b">
        <f t="shared" si="41"/>
        <v>0</v>
      </c>
      <c r="IJ42" s="199" t="b">
        <f t="shared" si="41"/>
        <v>0</v>
      </c>
      <c r="IK42" s="199" t="b">
        <f t="shared" si="41"/>
        <v>0</v>
      </c>
      <c r="IL42" s="199" t="b">
        <f t="shared" si="41"/>
        <v>0</v>
      </c>
      <c r="IM42" s="199" t="b">
        <f t="shared" si="41"/>
        <v>0</v>
      </c>
      <c r="IN42" s="199" t="b">
        <f t="shared" si="41"/>
        <v>0</v>
      </c>
      <c r="IO42" s="199" t="b">
        <f t="shared" si="41"/>
        <v>0</v>
      </c>
      <c r="IP42" s="199" t="b">
        <f t="shared" si="41"/>
        <v>0</v>
      </c>
      <c r="IQ42" s="199" t="b">
        <f t="shared" si="72"/>
        <v>0</v>
      </c>
      <c r="IR42" s="199" t="b">
        <f t="shared" si="69"/>
        <v>0</v>
      </c>
      <c r="IS42" s="199" t="b">
        <f t="shared" si="69"/>
        <v>0</v>
      </c>
      <c r="IT42" s="199" t="b">
        <f t="shared" si="69"/>
        <v>0</v>
      </c>
      <c r="IU42" s="199" t="b">
        <f t="shared" si="69"/>
        <v>0</v>
      </c>
      <c r="IV42" s="199" t="b">
        <f t="shared" si="69"/>
        <v>0</v>
      </c>
      <c r="IW42" s="199" t="b">
        <f t="shared" si="69"/>
        <v>0</v>
      </c>
      <c r="IX42" s="199" t="b">
        <f t="shared" si="69"/>
        <v>0</v>
      </c>
      <c r="IY42" s="199" t="b">
        <f t="shared" si="69"/>
        <v>0</v>
      </c>
      <c r="IZ42" s="199" t="b">
        <f t="shared" si="69"/>
        <v>0</v>
      </c>
      <c r="JA42" s="199" t="b">
        <f t="shared" si="69"/>
        <v>0</v>
      </c>
      <c r="JB42" s="199" t="b">
        <f t="shared" si="70"/>
        <v>0</v>
      </c>
      <c r="JC42" s="199" t="b">
        <f t="shared" si="70"/>
        <v>0</v>
      </c>
      <c r="JD42" s="199" t="b">
        <f t="shared" si="70"/>
        <v>0</v>
      </c>
      <c r="JE42" s="199" t="b">
        <f t="shared" si="70"/>
        <v>0</v>
      </c>
      <c r="JF42" s="199" t="b">
        <f t="shared" si="70"/>
        <v>0</v>
      </c>
      <c r="JG42" s="199" t="b">
        <f t="shared" si="70"/>
        <v>0</v>
      </c>
      <c r="JH42" s="199" t="b">
        <f t="shared" si="70"/>
        <v>0</v>
      </c>
      <c r="JI42" s="199" t="b">
        <f t="shared" si="70"/>
        <v>0</v>
      </c>
      <c r="JJ42" s="199" t="b">
        <f t="shared" si="70"/>
        <v>0</v>
      </c>
      <c r="JK42" s="199" t="b">
        <f t="shared" si="70"/>
        <v>0</v>
      </c>
      <c r="JL42" s="199" t="b">
        <f t="shared" si="70"/>
        <v>0</v>
      </c>
      <c r="JM42" s="485" t="str">
        <f t="shared" si="76"/>
        <v/>
      </c>
      <c r="JO42" s="213"/>
      <c r="JP42" s="213"/>
      <c r="JQ42" s="213"/>
      <c r="JR42" s="213"/>
      <c r="JS42" s="213"/>
      <c r="JT42" s="213"/>
      <c r="JU42" s="213"/>
      <c r="JV42" s="213"/>
      <c r="JW42" s="213"/>
      <c r="JX42" s="213"/>
      <c r="JY42" s="213"/>
      <c r="JZ42" s="213"/>
      <c r="KA42" s="213"/>
    </row>
    <row r="43" spans="7:287" ht="15.75" customHeight="1">
      <c r="G43" s="102">
        <v>39</v>
      </c>
      <c r="H43" s="313"/>
      <c r="I43" s="314"/>
      <c r="J43" s="315"/>
      <c r="AD43" s="628">
        <v>39</v>
      </c>
      <c r="AE43" s="628" t="str">
        <f>留守番電話!I43&amp;""</f>
        <v>5</v>
      </c>
      <c r="FM43" s="202" t="b">
        <f t="shared" si="16"/>
        <v>0</v>
      </c>
      <c r="FN43" s="198" t="b">
        <f t="shared" si="36"/>
        <v>0</v>
      </c>
      <c r="FO43" s="198" t="b">
        <f t="shared" si="37"/>
        <v>0</v>
      </c>
      <c r="FP43" s="198" t="b">
        <f t="shared" si="37"/>
        <v>0</v>
      </c>
      <c r="FQ43" s="198" t="b">
        <f t="shared" si="37"/>
        <v>0</v>
      </c>
      <c r="FR43" s="199" t="b">
        <f t="shared" si="37"/>
        <v>0</v>
      </c>
      <c r="FS43" s="199" t="b">
        <f t="shared" si="37"/>
        <v>0</v>
      </c>
      <c r="FT43" s="199" t="b">
        <f>ISERROR(FIND(MID($H43,FT$4,1),"0123456789*#"))</f>
        <v>0</v>
      </c>
      <c r="FU43" s="199" t="b">
        <f t="shared" si="90"/>
        <v>0</v>
      </c>
      <c r="FV43" s="199" t="b">
        <f t="shared" si="38"/>
        <v>0</v>
      </c>
      <c r="FW43" s="199" t="b">
        <f t="shared" si="38"/>
        <v>0</v>
      </c>
      <c r="FX43" s="199" t="b">
        <f t="shared" si="38"/>
        <v>0</v>
      </c>
      <c r="FY43" s="199" t="b">
        <f t="shared" si="38"/>
        <v>0</v>
      </c>
      <c r="FZ43" s="199" t="b">
        <f t="shared" si="38"/>
        <v>0</v>
      </c>
      <c r="GA43" s="199" t="b">
        <f t="shared" si="38"/>
        <v>0</v>
      </c>
      <c r="GB43" s="199" t="b">
        <f t="shared" si="38"/>
        <v>0</v>
      </c>
      <c r="GC43" s="199" t="b">
        <f t="shared" si="38"/>
        <v>0</v>
      </c>
      <c r="GD43" s="199" t="b">
        <f t="shared" si="38"/>
        <v>0</v>
      </c>
      <c r="GE43" s="199" t="b">
        <f t="shared" si="38"/>
        <v>0</v>
      </c>
      <c r="GF43" s="199" t="b">
        <f t="shared" si="73"/>
        <v>0</v>
      </c>
      <c r="GG43" s="199" t="b">
        <f t="shared" si="73"/>
        <v>0</v>
      </c>
      <c r="GH43" s="199" t="b">
        <f t="shared" si="73"/>
        <v>0</v>
      </c>
      <c r="GI43" s="199" t="b">
        <f t="shared" si="92"/>
        <v>0</v>
      </c>
      <c r="GJ43" s="199" t="b">
        <f t="shared" si="92"/>
        <v>0</v>
      </c>
      <c r="GK43" s="199" t="b">
        <f t="shared" si="92"/>
        <v>0</v>
      </c>
      <c r="GL43" s="199" t="b">
        <f t="shared" si="92"/>
        <v>0</v>
      </c>
      <c r="GM43" s="199" t="b">
        <f t="shared" si="92"/>
        <v>0</v>
      </c>
      <c r="GN43" s="199" t="b">
        <f t="shared" si="92"/>
        <v>0</v>
      </c>
      <c r="GO43" s="199" t="b">
        <f t="shared" si="92"/>
        <v>0</v>
      </c>
      <c r="GP43" s="199" t="b">
        <f t="shared" si="92"/>
        <v>0</v>
      </c>
      <c r="GQ43" s="199" t="b">
        <f t="shared" si="92"/>
        <v>0</v>
      </c>
      <c r="GR43" s="199" t="b">
        <f t="shared" si="92"/>
        <v>0</v>
      </c>
      <c r="GS43" s="199" t="b">
        <f t="shared" si="92"/>
        <v>0</v>
      </c>
      <c r="GT43" s="199" t="b">
        <f t="shared" si="92"/>
        <v>0</v>
      </c>
      <c r="GU43" s="485" t="str">
        <f t="shared" si="74"/>
        <v/>
      </c>
      <c r="GV43" s="202" t="b">
        <f t="shared" si="20"/>
        <v>0</v>
      </c>
      <c r="GW43" s="198" t="b">
        <f t="shared" si="39"/>
        <v>0</v>
      </c>
      <c r="GX43" s="198" t="b">
        <f t="shared" si="21"/>
        <v>0</v>
      </c>
      <c r="GY43" s="198" t="b">
        <f t="shared" si="71"/>
        <v>0</v>
      </c>
      <c r="GZ43" s="198" t="b">
        <f t="shared" si="71"/>
        <v>0</v>
      </c>
      <c r="HA43" s="199" t="b">
        <f t="shared" si="71"/>
        <v>0</v>
      </c>
      <c r="HB43" s="199" t="b">
        <f t="shared" si="71"/>
        <v>0</v>
      </c>
      <c r="HC43" s="199" t="b">
        <f t="shared" si="89"/>
        <v>0</v>
      </c>
      <c r="HD43" s="199" t="b">
        <f t="shared" si="89"/>
        <v>0</v>
      </c>
      <c r="HE43" s="199" t="b">
        <f t="shared" si="89"/>
        <v>0</v>
      </c>
      <c r="HF43" s="199" t="b">
        <f t="shared" si="89"/>
        <v>0</v>
      </c>
      <c r="HG43" s="199" t="b">
        <f t="shared" si="89"/>
        <v>0</v>
      </c>
      <c r="HH43" s="199" t="b">
        <f t="shared" si="89"/>
        <v>0</v>
      </c>
      <c r="HI43" s="199" t="b">
        <f t="shared" si="89"/>
        <v>0</v>
      </c>
      <c r="HJ43" s="199" t="b">
        <f t="shared" si="89"/>
        <v>0</v>
      </c>
      <c r="HK43" s="199" t="b">
        <f t="shared" si="89"/>
        <v>0</v>
      </c>
      <c r="HL43" s="199" t="b">
        <f t="shared" si="89"/>
        <v>0</v>
      </c>
      <c r="HM43" s="199" t="b">
        <f t="shared" si="89"/>
        <v>0</v>
      </c>
      <c r="HN43" s="199" t="b">
        <f t="shared" si="89"/>
        <v>0</v>
      </c>
      <c r="HO43" s="199" t="b">
        <f t="shared" si="89"/>
        <v>0</v>
      </c>
      <c r="HP43" s="199" t="b">
        <f t="shared" si="89"/>
        <v>0</v>
      </c>
      <c r="HQ43" s="199" t="b">
        <f t="shared" si="89"/>
        <v>0</v>
      </c>
      <c r="HR43" s="199" t="b">
        <f t="shared" si="89"/>
        <v>0</v>
      </c>
      <c r="HS43" s="199" t="b">
        <f t="shared" si="91"/>
        <v>0</v>
      </c>
      <c r="HT43" s="199" t="b">
        <f t="shared" si="91"/>
        <v>0</v>
      </c>
      <c r="HU43" s="199" t="b">
        <f t="shared" si="91"/>
        <v>0</v>
      </c>
      <c r="HV43" s="199" t="b">
        <f t="shared" si="91"/>
        <v>0</v>
      </c>
      <c r="HW43" s="199" t="b">
        <f t="shared" si="91"/>
        <v>0</v>
      </c>
      <c r="HX43" s="199" t="b">
        <f t="shared" si="91"/>
        <v>0</v>
      </c>
      <c r="HY43" s="199" t="b">
        <f t="shared" si="91"/>
        <v>0</v>
      </c>
      <c r="HZ43" s="199" t="b">
        <f t="shared" si="91"/>
        <v>0</v>
      </c>
      <c r="IA43" s="199" t="b">
        <f t="shared" si="91"/>
        <v>0</v>
      </c>
      <c r="IB43" s="199" t="b">
        <f t="shared" si="91"/>
        <v>0</v>
      </c>
      <c r="IC43" s="199" t="b">
        <f t="shared" si="91"/>
        <v>0</v>
      </c>
      <c r="ID43" s="485" t="str">
        <f t="shared" si="75"/>
        <v/>
      </c>
      <c r="IE43" s="202" t="b">
        <f t="shared" si="26"/>
        <v>0</v>
      </c>
      <c r="IF43" s="198" t="b">
        <f t="shared" si="40"/>
        <v>0</v>
      </c>
      <c r="IG43" s="198" t="b">
        <f t="shared" si="41"/>
        <v>0</v>
      </c>
      <c r="IH43" s="198" t="b">
        <f t="shared" si="41"/>
        <v>0</v>
      </c>
      <c r="II43" s="198" t="b">
        <f t="shared" si="41"/>
        <v>0</v>
      </c>
      <c r="IJ43" s="199" t="b">
        <f t="shared" si="41"/>
        <v>0</v>
      </c>
      <c r="IK43" s="199" t="b">
        <f t="shared" si="41"/>
        <v>0</v>
      </c>
      <c r="IL43" s="199" t="b">
        <f t="shared" si="41"/>
        <v>0</v>
      </c>
      <c r="IM43" s="199" t="b">
        <f t="shared" si="41"/>
        <v>0</v>
      </c>
      <c r="IN43" s="199" t="b">
        <f t="shared" si="41"/>
        <v>0</v>
      </c>
      <c r="IO43" s="199" t="b">
        <f t="shared" si="41"/>
        <v>0</v>
      </c>
      <c r="IP43" s="199" t="b">
        <f t="shared" si="41"/>
        <v>0</v>
      </c>
      <c r="IQ43" s="199" t="b">
        <f t="shared" si="72"/>
        <v>0</v>
      </c>
      <c r="IR43" s="199" t="b">
        <f t="shared" si="69"/>
        <v>0</v>
      </c>
      <c r="IS43" s="199" t="b">
        <f t="shared" si="69"/>
        <v>0</v>
      </c>
      <c r="IT43" s="199" t="b">
        <f t="shared" si="69"/>
        <v>0</v>
      </c>
      <c r="IU43" s="199" t="b">
        <f t="shared" si="69"/>
        <v>0</v>
      </c>
      <c r="IV43" s="199" t="b">
        <f t="shared" si="69"/>
        <v>0</v>
      </c>
      <c r="IW43" s="199" t="b">
        <f t="shared" si="69"/>
        <v>0</v>
      </c>
      <c r="IX43" s="199" t="b">
        <f t="shared" si="69"/>
        <v>0</v>
      </c>
      <c r="IY43" s="199" t="b">
        <f t="shared" si="69"/>
        <v>0</v>
      </c>
      <c r="IZ43" s="199" t="b">
        <f t="shared" si="69"/>
        <v>0</v>
      </c>
      <c r="JA43" s="199" t="b">
        <f t="shared" si="69"/>
        <v>0</v>
      </c>
      <c r="JB43" s="199" t="b">
        <f t="shared" si="70"/>
        <v>0</v>
      </c>
      <c r="JC43" s="199" t="b">
        <f t="shared" si="70"/>
        <v>0</v>
      </c>
      <c r="JD43" s="199" t="b">
        <f t="shared" si="70"/>
        <v>0</v>
      </c>
      <c r="JE43" s="199" t="b">
        <f t="shared" si="70"/>
        <v>0</v>
      </c>
      <c r="JF43" s="199" t="b">
        <f t="shared" si="70"/>
        <v>0</v>
      </c>
      <c r="JG43" s="199" t="b">
        <f t="shared" si="70"/>
        <v>0</v>
      </c>
      <c r="JH43" s="199" t="b">
        <f t="shared" si="70"/>
        <v>0</v>
      </c>
      <c r="JI43" s="199" t="b">
        <f t="shared" si="70"/>
        <v>0</v>
      </c>
      <c r="JJ43" s="199" t="b">
        <f t="shared" si="70"/>
        <v>0</v>
      </c>
      <c r="JK43" s="199" t="b">
        <f t="shared" si="70"/>
        <v>0</v>
      </c>
      <c r="JL43" s="199" t="b">
        <f t="shared" si="70"/>
        <v>0</v>
      </c>
      <c r="JM43" s="485" t="str">
        <f t="shared" si="76"/>
        <v/>
      </c>
      <c r="JO43" s="213"/>
      <c r="JP43" s="213"/>
      <c r="JQ43" s="213"/>
      <c r="JR43" s="213"/>
      <c r="JS43" s="213"/>
      <c r="JT43" s="213"/>
      <c r="JU43" s="213"/>
      <c r="JV43" s="213"/>
      <c r="JW43" s="213"/>
      <c r="JX43" s="213"/>
      <c r="JY43" s="213"/>
      <c r="JZ43" s="213"/>
      <c r="KA43" s="213"/>
    </row>
    <row r="44" spans="7:287" ht="15.75" customHeight="1" thickBot="1">
      <c r="G44" s="104">
        <v>40</v>
      </c>
      <c r="H44" s="316"/>
      <c r="I44" s="317"/>
      <c r="J44" s="318"/>
      <c r="AD44" s="628">
        <v>40</v>
      </c>
      <c r="AE44" s="628" t="str">
        <f>留守番電話!I44&amp;""</f>
        <v>5</v>
      </c>
      <c r="FM44" s="202" t="b">
        <f t="shared" si="16"/>
        <v>0</v>
      </c>
      <c r="FN44" s="198" t="b">
        <f>LENB($H44)&gt;FN$3</f>
        <v>0</v>
      </c>
      <c r="FO44" s="198" t="b">
        <f t="shared" si="37"/>
        <v>0</v>
      </c>
      <c r="FP44" s="198" t="b">
        <f t="shared" si="37"/>
        <v>0</v>
      </c>
      <c r="FQ44" s="198" t="b">
        <f t="shared" si="37"/>
        <v>0</v>
      </c>
      <c r="FR44" s="199" t="b">
        <f t="shared" si="37"/>
        <v>0</v>
      </c>
      <c r="FS44" s="199" t="b">
        <f t="shared" si="37"/>
        <v>0</v>
      </c>
      <c r="FT44" s="199" t="b">
        <f>ISERROR(FIND(MID($H44,FT$4,1),"0123456789*#"))</f>
        <v>0</v>
      </c>
      <c r="FU44" s="199" t="b">
        <f t="shared" si="90"/>
        <v>0</v>
      </c>
      <c r="FV44" s="199" t="b">
        <f t="shared" si="38"/>
        <v>0</v>
      </c>
      <c r="FW44" s="199" t="b">
        <f t="shared" si="38"/>
        <v>0</v>
      </c>
      <c r="FX44" s="199" t="b">
        <f t="shared" si="38"/>
        <v>0</v>
      </c>
      <c r="FY44" s="199" t="b">
        <f t="shared" si="38"/>
        <v>0</v>
      </c>
      <c r="FZ44" s="199" t="b">
        <f t="shared" si="38"/>
        <v>0</v>
      </c>
      <c r="GA44" s="199" t="b">
        <f t="shared" si="38"/>
        <v>0</v>
      </c>
      <c r="GB44" s="199" t="b">
        <f t="shared" si="38"/>
        <v>0</v>
      </c>
      <c r="GC44" s="199" t="b">
        <f t="shared" si="38"/>
        <v>0</v>
      </c>
      <c r="GD44" s="199" t="b">
        <f t="shared" si="38"/>
        <v>0</v>
      </c>
      <c r="GE44" s="199" t="b">
        <f t="shared" si="38"/>
        <v>0</v>
      </c>
      <c r="GF44" s="199" t="b">
        <f t="shared" si="73"/>
        <v>0</v>
      </c>
      <c r="GG44" s="199" t="b">
        <f t="shared" si="73"/>
        <v>0</v>
      </c>
      <c r="GH44" s="199" t="b">
        <f t="shared" si="73"/>
        <v>0</v>
      </c>
      <c r="GI44" s="199" t="b">
        <f t="shared" si="92"/>
        <v>0</v>
      </c>
      <c r="GJ44" s="199" t="b">
        <f t="shared" si="92"/>
        <v>0</v>
      </c>
      <c r="GK44" s="199" t="b">
        <f t="shared" si="92"/>
        <v>0</v>
      </c>
      <c r="GL44" s="199" t="b">
        <f t="shared" si="92"/>
        <v>0</v>
      </c>
      <c r="GM44" s="199" t="b">
        <f t="shared" si="92"/>
        <v>0</v>
      </c>
      <c r="GN44" s="199" t="b">
        <f t="shared" si="92"/>
        <v>0</v>
      </c>
      <c r="GO44" s="199" t="b">
        <f t="shared" si="92"/>
        <v>0</v>
      </c>
      <c r="GP44" s="199" t="b">
        <f t="shared" si="92"/>
        <v>0</v>
      </c>
      <c r="GQ44" s="199" t="b">
        <f t="shared" si="92"/>
        <v>0</v>
      </c>
      <c r="GR44" s="199" t="b">
        <f t="shared" si="92"/>
        <v>0</v>
      </c>
      <c r="GS44" s="199" t="b">
        <f t="shared" si="92"/>
        <v>0</v>
      </c>
      <c r="GT44" s="199" t="b">
        <f t="shared" si="92"/>
        <v>0</v>
      </c>
      <c r="GU44" s="485" t="str">
        <f t="shared" si="74"/>
        <v/>
      </c>
      <c r="GV44" s="202" t="b">
        <f t="shared" si="20"/>
        <v>0</v>
      </c>
      <c r="GW44" s="198" t="b">
        <f>LENB($I44)&gt;GW$3</f>
        <v>0</v>
      </c>
      <c r="GX44" s="198" t="b">
        <f t="shared" si="21"/>
        <v>0</v>
      </c>
      <c r="GY44" s="198" t="b">
        <f t="shared" si="71"/>
        <v>0</v>
      </c>
      <c r="GZ44" s="198" t="b">
        <f t="shared" si="71"/>
        <v>0</v>
      </c>
      <c r="HA44" s="199" t="b">
        <f t="shared" si="71"/>
        <v>0</v>
      </c>
      <c r="HB44" s="199" t="b">
        <f t="shared" si="71"/>
        <v>0</v>
      </c>
      <c r="HC44" s="199" t="b">
        <f t="shared" si="89"/>
        <v>0</v>
      </c>
      <c r="HD44" s="199" t="b">
        <f t="shared" si="89"/>
        <v>0</v>
      </c>
      <c r="HE44" s="199" t="b">
        <f t="shared" si="89"/>
        <v>0</v>
      </c>
      <c r="HF44" s="199" t="b">
        <f t="shared" si="89"/>
        <v>0</v>
      </c>
      <c r="HG44" s="199" t="b">
        <f t="shared" si="89"/>
        <v>0</v>
      </c>
      <c r="HH44" s="199" t="b">
        <f t="shared" si="89"/>
        <v>0</v>
      </c>
      <c r="HI44" s="199" t="b">
        <f t="shared" si="89"/>
        <v>0</v>
      </c>
      <c r="HJ44" s="199" t="b">
        <f t="shared" si="89"/>
        <v>0</v>
      </c>
      <c r="HK44" s="199" t="b">
        <f t="shared" si="89"/>
        <v>0</v>
      </c>
      <c r="HL44" s="199" t="b">
        <f t="shared" si="89"/>
        <v>0</v>
      </c>
      <c r="HM44" s="199" t="b">
        <f t="shared" si="89"/>
        <v>0</v>
      </c>
      <c r="HN44" s="199" t="b">
        <f t="shared" si="89"/>
        <v>0</v>
      </c>
      <c r="HO44" s="199" t="b">
        <f t="shared" si="89"/>
        <v>0</v>
      </c>
      <c r="HP44" s="199" t="b">
        <f t="shared" si="89"/>
        <v>0</v>
      </c>
      <c r="HQ44" s="199" t="b">
        <f t="shared" si="89"/>
        <v>0</v>
      </c>
      <c r="HR44" s="199" t="b">
        <f t="shared" si="89"/>
        <v>0</v>
      </c>
      <c r="HS44" s="199" t="b">
        <f t="shared" si="91"/>
        <v>0</v>
      </c>
      <c r="HT44" s="199" t="b">
        <f t="shared" si="91"/>
        <v>0</v>
      </c>
      <c r="HU44" s="199" t="b">
        <f t="shared" si="91"/>
        <v>0</v>
      </c>
      <c r="HV44" s="199" t="b">
        <f t="shared" si="91"/>
        <v>0</v>
      </c>
      <c r="HW44" s="199" t="b">
        <f t="shared" si="91"/>
        <v>0</v>
      </c>
      <c r="HX44" s="199" t="b">
        <f t="shared" si="91"/>
        <v>0</v>
      </c>
      <c r="HY44" s="199" t="b">
        <f t="shared" si="91"/>
        <v>0</v>
      </c>
      <c r="HZ44" s="199" t="b">
        <f t="shared" si="91"/>
        <v>0</v>
      </c>
      <c r="IA44" s="199" t="b">
        <f t="shared" si="91"/>
        <v>0</v>
      </c>
      <c r="IB44" s="199" t="b">
        <f t="shared" si="91"/>
        <v>0</v>
      </c>
      <c r="IC44" s="199" t="b">
        <f t="shared" si="91"/>
        <v>0</v>
      </c>
      <c r="ID44" s="485" t="str">
        <f>IF(OR(GV44:IC44),"red","")</f>
        <v/>
      </c>
      <c r="IE44" s="202" t="b">
        <f t="shared" si="26"/>
        <v>0</v>
      </c>
      <c r="IF44" s="198" t="b">
        <f t="shared" si="40"/>
        <v>0</v>
      </c>
      <c r="IG44" s="198" t="b">
        <f t="shared" si="41"/>
        <v>0</v>
      </c>
      <c r="IH44" s="198" t="b">
        <f t="shared" si="41"/>
        <v>0</v>
      </c>
      <c r="II44" s="198" t="b">
        <f t="shared" si="41"/>
        <v>0</v>
      </c>
      <c r="IJ44" s="199" t="b">
        <f t="shared" si="41"/>
        <v>0</v>
      </c>
      <c r="IK44" s="199" t="b">
        <f t="shared" si="41"/>
        <v>0</v>
      </c>
      <c r="IL44" s="199" t="b">
        <f t="shared" si="41"/>
        <v>0</v>
      </c>
      <c r="IM44" s="199" t="b">
        <f t="shared" si="41"/>
        <v>0</v>
      </c>
      <c r="IN44" s="199" t="b">
        <f t="shared" si="41"/>
        <v>0</v>
      </c>
      <c r="IO44" s="199" t="b">
        <f t="shared" si="41"/>
        <v>0</v>
      </c>
      <c r="IP44" s="199" t="b">
        <f t="shared" si="41"/>
        <v>0</v>
      </c>
      <c r="IQ44" s="199" t="b">
        <f t="shared" si="72"/>
        <v>0</v>
      </c>
      <c r="IR44" s="199" t="b">
        <f t="shared" si="69"/>
        <v>0</v>
      </c>
      <c r="IS44" s="199" t="b">
        <f t="shared" si="69"/>
        <v>0</v>
      </c>
      <c r="IT44" s="199" t="b">
        <f t="shared" si="69"/>
        <v>0</v>
      </c>
      <c r="IU44" s="199" t="b">
        <f t="shared" si="69"/>
        <v>0</v>
      </c>
      <c r="IV44" s="199" t="b">
        <f t="shared" si="69"/>
        <v>0</v>
      </c>
      <c r="IW44" s="199" t="b">
        <f t="shared" si="69"/>
        <v>0</v>
      </c>
      <c r="IX44" s="199" t="b">
        <f t="shared" si="69"/>
        <v>0</v>
      </c>
      <c r="IY44" s="199" t="b">
        <f t="shared" si="69"/>
        <v>0</v>
      </c>
      <c r="IZ44" s="199" t="b">
        <f t="shared" si="69"/>
        <v>0</v>
      </c>
      <c r="JA44" s="199" t="b">
        <f t="shared" si="69"/>
        <v>0</v>
      </c>
      <c r="JB44" s="199" t="b">
        <f t="shared" si="70"/>
        <v>0</v>
      </c>
      <c r="JC44" s="199" t="b">
        <f t="shared" si="70"/>
        <v>0</v>
      </c>
      <c r="JD44" s="199" t="b">
        <f t="shared" si="70"/>
        <v>0</v>
      </c>
      <c r="JE44" s="199" t="b">
        <f t="shared" si="70"/>
        <v>0</v>
      </c>
      <c r="JF44" s="199" t="b">
        <f t="shared" si="70"/>
        <v>0</v>
      </c>
      <c r="JG44" s="199" t="b">
        <f t="shared" si="70"/>
        <v>0</v>
      </c>
      <c r="JH44" s="199" t="b">
        <f t="shared" si="70"/>
        <v>0</v>
      </c>
      <c r="JI44" s="199" t="b">
        <f t="shared" si="70"/>
        <v>0</v>
      </c>
      <c r="JJ44" s="199" t="b">
        <f>ISERROR(FIND(MID($J44,JJ$4,1),"0123456789*#"))</f>
        <v>0</v>
      </c>
      <c r="JK44" s="199" t="b">
        <f>ISERROR(FIND(MID($J44,JK$4,1),"0123456789*#"))</f>
        <v>0</v>
      </c>
      <c r="JL44" s="199" t="b">
        <f>ISERROR(FIND(MID($J44,JL$4,1),"0123456789*#"))</f>
        <v>0</v>
      </c>
      <c r="JM44" s="485" t="str">
        <f t="shared" si="76"/>
        <v/>
      </c>
    </row>
    <row r="45" spans="7:287">
      <c r="AD45" s="628">
        <v>41</v>
      </c>
      <c r="AE45" s="628" t="str">
        <f>留守番電話!I45&amp;""</f>
        <v>5</v>
      </c>
    </row>
    <row r="46" spans="7:287">
      <c r="AD46" s="628">
        <v>42</v>
      </c>
      <c r="AE46" s="628" t="str">
        <f>留守番電話!I46&amp;""</f>
        <v>5</v>
      </c>
    </row>
    <row r="47" spans="7:287">
      <c r="AD47" s="628">
        <v>43</v>
      </c>
      <c r="AE47" s="628" t="str">
        <f>留守番電話!I47&amp;""</f>
        <v>5</v>
      </c>
    </row>
    <row r="48" spans="7:287">
      <c r="AD48" s="628">
        <v>44</v>
      </c>
      <c r="AE48" s="628" t="str">
        <f>留守番電話!I48&amp;""</f>
        <v>5</v>
      </c>
    </row>
    <row r="49" spans="30:31">
      <c r="AD49" s="628">
        <v>45</v>
      </c>
      <c r="AE49" s="628" t="str">
        <f>留守番電話!I49&amp;""</f>
        <v>5</v>
      </c>
    </row>
    <row r="50" spans="30:31">
      <c r="AD50" s="628">
        <v>46</v>
      </c>
      <c r="AE50" s="628" t="str">
        <f>留守番電話!I50&amp;""</f>
        <v>5</v>
      </c>
    </row>
    <row r="51" spans="30:31">
      <c r="AD51" s="628">
        <v>47</v>
      </c>
      <c r="AE51" s="628" t="str">
        <f>留守番電話!I51&amp;""</f>
        <v>5</v>
      </c>
    </row>
    <row r="52" spans="30:31" ht="15.6" thickBot="1">
      <c r="AD52" s="629">
        <v>48</v>
      </c>
      <c r="AE52" s="629" t="str">
        <f>留守番電話!I52&amp;""</f>
        <v>5</v>
      </c>
    </row>
  </sheetData>
  <sheetProtection sheet="1" objects="1" scenarios="1" selectLockedCells="1"/>
  <mergeCells count="52">
    <mergeCell ref="JQ4:JR4"/>
    <mergeCell ref="JQ2:JR2"/>
    <mergeCell ref="JO4:JP5"/>
    <mergeCell ref="JO6:KA6"/>
    <mergeCell ref="JO2:JP2"/>
    <mergeCell ref="JO3:JP3"/>
    <mergeCell ref="JQ3:JR3"/>
    <mergeCell ref="BK1:KA1"/>
    <mergeCell ref="IG3:JL3"/>
    <mergeCell ref="BK2:CS2"/>
    <mergeCell ref="BM3:CR3"/>
    <mergeCell ref="CT2:EB2"/>
    <mergeCell ref="CV3:EA3"/>
    <mergeCell ref="EC2:FK2"/>
    <mergeCell ref="EE3:FJ3"/>
    <mergeCell ref="FM2:GU2"/>
    <mergeCell ref="GV2:ID2"/>
    <mergeCell ref="IE2:JM2"/>
    <mergeCell ref="FO3:GT3"/>
    <mergeCell ref="GX3:IC3"/>
    <mergeCell ref="AD3:AD4"/>
    <mergeCell ref="G3:G4"/>
    <mergeCell ref="H3:J3"/>
    <mergeCell ref="L3:X3"/>
    <mergeCell ref="L4:X4"/>
    <mergeCell ref="AQ3:BC3"/>
    <mergeCell ref="AE3:AE4"/>
    <mergeCell ref="AG3:AG4"/>
    <mergeCell ref="AH3:AJ3"/>
    <mergeCell ref="AG1:BI1"/>
    <mergeCell ref="AL3:AL4"/>
    <mergeCell ref="AM3:AO3"/>
    <mergeCell ref="BI3:BI4"/>
    <mergeCell ref="BE3:BE4"/>
    <mergeCell ref="BF3:BF4"/>
    <mergeCell ref="BH3:BH4"/>
    <mergeCell ref="B1:AE1"/>
    <mergeCell ref="B3:B4"/>
    <mergeCell ref="C3:E3"/>
    <mergeCell ref="AA3:AA4"/>
    <mergeCell ref="AB3:AB4"/>
    <mergeCell ref="L23:L24"/>
    <mergeCell ref="M23:X23"/>
    <mergeCell ref="JO23:KA23"/>
    <mergeCell ref="JO26:JO37"/>
    <mergeCell ref="M7:X7"/>
    <mergeCell ref="AQ7:AQ8"/>
    <mergeCell ref="AR7:BC7"/>
    <mergeCell ref="L7:L8"/>
    <mergeCell ref="JO9:JO20"/>
    <mergeCell ref="Y7:Y8"/>
    <mergeCell ref="Y23:Y24"/>
  </mergeCells>
  <phoneticPr fontId="2"/>
  <conditionalFormatting sqref="C5:C24">
    <cfRule type="expression" dxfId="55" priority="7">
      <formula>$CS5="red"</formula>
    </cfRule>
  </conditionalFormatting>
  <conditionalFormatting sqref="D5:D24">
    <cfRule type="expression" dxfId="54" priority="6">
      <formula>$EB5="red"</formula>
    </cfRule>
  </conditionalFormatting>
  <conditionalFormatting sqref="E5:E24">
    <cfRule type="expression" dxfId="53" priority="5">
      <formula>$FK5="red"</formula>
    </cfRule>
  </conditionalFormatting>
  <conditionalFormatting sqref="L4:X4">
    <cfRule type="containsBlanks" dxfId="52" priority="3">
      <formula>LEN(TRIM(L4))=0</formula>
    </cfRule>
    <cfRule type="expression" dxfId="51" priority="4">
      <formula>$JQ$4="red"</formula>
    </cfRule>
  </conditionalFormatting>
  <conditionalFormatting sqref="M9:X20">
    <cfRule type="containsBlanks" dxfId="50" priority="1">
      <formula>LEN(TRIM(M9))=0</formula>
    </cfRule>
    <cfRule type="expression" dxfId="49" priority="2">
      <formula>JP9="red"</formula>
    </cfRule>
  </conditionalFormatting>
  <conditionalFormatting sqref="J5:J44">
    <cfRule type="expression" dxfId="48" priority="138">
      <formula>$JM5="red"</formula>
    </cfRule>
  </conditionalFormatting>
  <conditionalFormatting sqref="H5:H44">
    <cfRule type="expression" dxfId="47" priority="139">
      <formula>$GU5="red"</formula>
    </cfRule>
  </conditionalFormatting>
  <conditionalFormatting sqref="I5:I44">
    <cfRule type="expression" dxfId="46" priority="140">
      <formula>$ID5="red"</formula>
    </cfRule>
  </conditionalFormatting>
  <conditionalFormatting sqref="M25:X36">
    <cfRule type="containsBlanks" dxfId="45" priority="197">
      <formula>LEN(TRIM(M25))=0</formula>
    </cfRule>
    <cfRule type="expression" dxfId="44" priority="198">
      <formula>JP26="red"</formula>
    </cfRule>
  </conditionalFormatting>
  <dataValidations count="4">
    <dataValidation type="list" allowBlank="1" showInputMessage="1" showErrorMessage="1" sqref="L4:X4" xr:uid="{00000000-0002-0000-0B00-000000000000}">
      <formula1>$AQ$4:$AQ$5</formula1>
    </dataValidation>
    <dataValidation type="list" allowBlank="1" showInputMessage="1" showErrorMessage="1" sqref="M9:X20" xr:uid="{00000000-0002-0000-0B00-000001000000}">
      <formula1>$AR$9:$AR$10</formula1>
    </dataValidation>
    <dataValidation type="textLength" operator="lessThanOrEqual" allowBlank="1" showInputMessage="1" showErrorMessage="1" sqref="C5:E24 H5:J44" xr:uid="{00000000-0002-0000-0B00-000002000000}">
      <formula1>32</formula1>
    </dataValidation>
    <dataValidation type="list" allowBlank="1" showInputMessage="1" showErrorMessage="1" sqref="M25:X36" xr:uid="{00000000-0002-0000-0B00-000003000000}">
      <formula1>$AR$25:$AR$26</formula1>
    </dataValidation>
  </dataValidations>
  <pageMargins left="0.23622047244094491" right="0.23622047244094491" top="0.74803149606299213" bottom="0.74803149606299213" header="0.31496062992125984" footer="0.31496062992125984"/>
  <pageSetup paperSize="9" scale="50" orientation="landscape" horizontalDpi="300" verticalDpi="300" r:id="rId1"/>
  <headerFooter>
    <oddHeader>&amp;L&amp;"Meiryo UI,太字"&amp;22αZXMデータ設定Sheet 転送電話</oddHeader>
    <oddFooter>&amp;P / &amp;N ページ</oddFooter>
  </headerFooter>
  <rowBreaks count="1" manualBreakCount="1">
    <brk id="3" max="16383" man="1"/>
  </rowBreaks>
  <colBreaks count="1" manualBreakCount="1">
    <brk id="2" max="1048575" man="1"/>
  </col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DM35"/>
  <sheetViews>
    <sheetView zoomScaleNormal="100" zoomScaleSheetLayoutView="100" workbookViewId="0">
      <pane ySplit="4" topLeftCell="A20" activePane="bottomLeft" state="frozen"/>
      <selection pane="bottomLeft" activeCell="C5" sqref="C5"/>
    </sheetView>
  </sheetViews>
  <sheetFormatPr defaultColWidth="9" defaultRowHeight="15"/>
  <cols>
    <col min="1" max="1" width="2.59765625" style="79" customWidth="1"/>
    <col min="2" max="2" width="8.8984375" style="79" bestFit="1" customWidth="1"/>
    <col min="3" max="3" width="7" style="79" bestFit="1" customWidth="1"/>
    <col min="4" max="10" width="7" style="79" customWidth="1"/>
    <col min="11" max="11" width="2.59765625" style="79" customWidth="1"/>
    <col min="12" max="12" width="5.5" style="79" bestFit="1" customWidth="1"/>
    <col min="13" max="13" width="8.8984375" style="79" customWidth="1"/>
    <col min="14" max="14" width="2.59765625" style="79" customWidth="1"/>
    <col min="15" max="17" width="4" style="79" bestFit="1" customWidth="1"/>
    <col min="18" max="18" width="8.8984375" style="79" customWidth="1"/>
    <col min="19" max="21" width="4" style="79" bestFit="1" customWidth="1"/>
    <col min="22" max="22" width="8.8984375" style="79" customWidth="1"/>
    <col min="23" max="23" width="2.59765625" style="79" customWidth="1"/>
    <col min="24" max="24" width="8.8984375" style="79" hidden="1" customWidth="1"/>
    <col min="25" max="25" width="4.59765625" style="79" hidden="1" customWidth="1"/>
    <col min="26" max="33" width="2.59765625" style="79" hidden="1" customWidth="1"/>
    <col min="34" max="34" width="5.5" style="79" hidden="1" customWidth="1"/>
    <col min="35" max="35" width="8.8984375" style="79" hidden="1" customWidth="1"/>
    <col min="36" max="36" width="2.59765625" style="79" hidden="1" customWidth="1"/>
    <col min="37" max="39" width="4" style="79" hidden="1" customWidth="1"/>
    <col min="40" max="40" width="8.8984375" style="79" hidden="1" customWidth="1"/>
    <col min="41" max="43" width="4" style="79" hidden="1" customWidth="1"/>
    <col min="44" max="44" width="8.8984375" style="79" hidden="1" customWidth="1"/>
    <col min="45" max="45" width="2.59765625" style="79" hidden="1" customWidth="1"/>
    <col min="46" max="46" width="5.5" style="79" hidden="1" customWidth="1"/>
    <col min="47" max="53" width="3.09765625" style="79" hidden="1" customWidth="1"/>
    <col min="54" max="56" width="9" style="79" hidden="1" customWidth="1"/>
    <col min="57" max="57" width="8.5" style="79" hidden="1" customWidth="1"/>
    <col min="58" max="80" width="7.5" style="79" hidden="1" customWidth="1"/>
    <col min="81" max="88" width="4.69921875" style="79" hidden="1" customWidth="1"/>
    <col min="89" max="89" width="2.59765625" style="79" hidden="1" customWidth="1"/>
    <col min="90" max="90" width="3.59765625" style="79" hidden="1" customWidth="1"/>
    <col min="91" max="91" width="4.5" style="494" hidden="1" customWidth="1"/>
    <col min="92" max="92" width="6" style="494" hidden="1" customWidth="1"/>
    <col min="93" max="93" width="2.59765625" style="494" hidden="1" customWidth="1"/>
    <col min="94" max="95" width="9" style="79" hidden="1" customWidth="1"/>
    <col min="96" max="96" width="3.19921875" style="685" hidden="1" customWidth="1"/>
    <col min="97" max="97" width="15.19921875" style="494" hidden="1" customWidth="1"/>
    <col min="98" max="99" width="6" style="494" hidden="1" customWidth="1"/>
    <col min="100" max="100" width="15.19921875" style="494" hidden="1" customWidth="1"/>
    <col min="101" max="101" width="6" style="494" hidden="1" customWidth="1"/>
    <col min="102" max="103" width="7.5" style="494" hidden="1" customWidth="1"/>
    <col min="104" max="104" width="7" style="494" hidden="1" customWidth="1"/>
    <col min="105" max="105" width="4.5" style="494" hidden="1" customWidth="1"/>
    <col min="106" max="106" width="9.09765625" style="494" hidden="1" customWidth="1"/>
    <col min="107" max="107" width="3.19921875" style="685" hidden="1" customWidth="1"/>
    <col min="108" max="108" width="15.19921875" style="494" hidden="1" customWidth="1"/>
    <col min="109" max="109" width="6" style="494" hidden="1" customWidth="1"/>
    <col min="110" max="110" width="4.5" style="494" hidden="1" customWidth="1"/>
    <col min="111" max="111" width="15.19921875" style="494" hidden="1" customWidth="1"/>
    <col min="112" max="112" width="6" style="494" hidden="1" customWidth="1"/>
    <col min="113" max="114" width="7.5" style="494" hidden="1" customWidth="1"/>
    <col min="115" max="115" width="7" style="494" hidden="1" customWidth="1"/>
    <col min="116" max="116" width="4.5" style="494" hidden="1" customWidth="1"/>
    <col min="117" max="117" width="9.09765625" style="494" hidden="1" customWidth="1"/>
    <col min="118" max="16384" width="9" style="79"/>
  </cols>
  <sheetData>
    <row r="1" spans="1:117" s="641" customFormat="1">
      <c r="B1" s="938" t="s">
        <v>634</v>
      </c>
      <c r="C1" s="938"/>
      <c r="D1" s="938"/>
      <c r="E1" s="938"/>
      <c r="F1" s="938"/>
      <c r="G1" s="938"/>
      <c r="H1" s="938"/>
      <c r="I1" s="938"/>
      <c r="J1" s="938"/>
      <c r="K1" s="938"/>
      <c r="L1" s="938"/>
      <c r="M1" s="938"/>
      <c r="N1" s="938"/>
      <c r="O1" s="938"/>
      <c r="P1" s="938"/>
      <c r="Q1" s="938"/>
      <c r="R1" s="938"/>
      <c r="S1" s="938"/>
      <c r="T1" s="938"/>
      <c r="U1" s="938"/>
      <c r="V1" s="938"/>
      <c r="X1" s="938" t="s">
        <v>470</v>
      </c>
      <c r="Y1" s="938"/>
      <c r="Z1" s="938"/>
      <c r="AA1" s="938"/>
      <c r="AB1" s="938"/>
      <c r="AC1" s="938"/>
      <c r="AD1" s="938"/>
      <c r="AE1" s="938"/>
      <c r="AF1" s="938"/>
      <c r="AG1" s="938"/>
      <c r="AH1" s="938"/>
      <c r="AI1" s="938"/>
      <c r="AJ1" s="938"/>
      <c r="AK1" s="938"/>
      <c r="AL1" s="938"/>
      <c r="AM1" s="938"/>
      <c r="AN1" s="938"/>
      <c r="AO1" s="938"/>
      <c r="AP1" s="938"/>
      <c r="AQ1" s="938"/>
      <c r="AR1" s="938"/>
      <c r="AS1" s="938"/>
      <c r="AT1" s="938"/>
      <c r="AU1" s="938"/>
      <c r="AV1" s="938"/>
      <c r="AW1" s="938"/>
      <c r="AX1" s="938"/>
      <c r="AY1" s="938"/>
      <c r="AZ1" s="938"/>
      <c r="BA1" s="938"/>
      <c r="BC1" s="975" t="s">
        <v>885</v>
      </c>
      <c r="BD1" s="975"/>
      <c r="BE1" s="975"/>
      <c r="BF1" s="975"/>
      <c r="BG1" s="975"/>
      <c r="BH1" s="975"/>
      <c r="BI1" s="975"/>
      <c r="BJ1" s="975"/>
      <c r="BK1" s="975"/>
      <c r="BL1" s="975"/>
      <c r="BM1" s="975"/>
      <c r="BN1" s="975"/>
      <c r="BO1" s="975"/>
      <c r="BP1" s="975"/>
      <c r="BQ1" s="975"/>
      <c r="BR1" s="975"/>
      <c r="BS1" s="975"/>
      <c r="BT1" s="975"/>
      <c r="BU1" s="975"/>
      <c r="BV1" s="975"/>
      <c r="BW1" s="975"/>
      <c r="BX1" s="975"/>
      <c r="BY1" s="975"/>
      <c r="BZ1" s="975"/>
      <c r="CA1" s="975"/>
      <c r="CB1" s="975"/>
      <c r="CC1" s="975"/>
      <c r="CD1" s="975"/>
      <c r="CE1" s="975"/>
      <c r="CF1" s="975"/>
      <c r="CG1" s="975"/>
      <c r="CH1" s="975"/>
      <c r="CI1" s="975"/>
      <c r="CJ1" s="975"/>
      <c r="CK1" s="975"/>
      <c r="CL1" s="975"/>
      <c r="CM1" s="975"/>
      <c r="CN1" s="975"/>
      <c r="CO1" s="975"/>
      <c r="CP1" s="975"/>
      <c r="CQ1" s="975"/>
      <c r="CR1" s="975"/>
      <c r="CS1" s="975"/>
      <c r="CT1" s="975"/>
      <c r="CU1" s="975"/>
      <c r="CV1" s="975"/>
      <c r="CW1" s="975"/>
      <c r="CX1" s="975"/>
      <c r="CY1" s="975"/>
      <c r="CZ1" s="975"/>
      <c r="DA1" s="975"/>
      <c r="DB1" s="975"/>
      <c r="DC1" s="975"/>
      <c r="DD1" s="975"/>
      <c r="DE1" s="975"/>
      <c r="DF1" s="975"/>
      <c r="DG1" s="975"/>
      <c r="DH1" s="975"/>
      <c r="DI1" s="975"/>
      <c r="DJ1" s="975"/>
      <c r="DK1" s="975"/>
      <c r="DL1" s="975"/>
      <c r="DM1" s="975"/>
    </row>
    <row r="2" spans="1:117" s="641" customFormat="1" ht="15.6" thickBot="1">
      <c r="B2" s="637"/>
      <c r="C2" s="637"/>
      <c r="D2" s="637"/>
      <c r="E2" s="637"/>
      <c r="F2" s="637"/>
      <c r="G2" s="637"/>
      <c r="H2" s="637"/>
      <c r="I2" s="637"/>
      <c r="J2" s="637"/>
      <c r="K2" s="637"/>
      <c r="L2" s="637"/>
      <c r="M2" s="637"/>
      <c r="N2" s="637"/>
      <c r="O2" s="637"/>
      <c r="P2" s="1308" t="s">
        <v>263</v>
      </c>
      <c r="Q2" s="1308"/>
      <c r="R2" s="1308"/>
      <c r="S2" s="1308"/>
      <c r="T2" s="1308"/>
      <c r="U2" s="1308"/>
      <c r="V2" s="1308"/>
      <c r="W2" s="637"/>
      <c r="X2" s="637"/>
      <c r="Y2" s="637"/>
      <c r="Z2" s="637"/>
      <c r="AA2" s="637"/>
      <c r="AB2" s="637"/>
      <c r="AC2" s="637"/>
      <c r="AD2" s="637"/>
      <c r="AE2" s="637"/>
      <c r="AF2" s="637"/>
      <c r="AG2" s="637"/>
      <c r="AH2" s="637"/>
      <c r="AI2" s="637"/>
      <c r="AJ2" s="637"/>
      <c r="AK2" s="637"/>
      <c r="AL2" s="1308" t="s">
        <v>263</v>
      </c>
      <c r="AM2" s="1308"/>
      <c r="AN2" s="1308"/>
      <c r="AO2" s="1308"/>
      <c r="AP2" s="1308"/>
      <c r="AQ2" s="1308"/>
      <c r="AR2" s="1308"/>
      <c r="AS2" s="637"/>
      <c r="BC2" s="1036" t="s">
        <v>854</v>
      </c>
      <c r="BD2" s="1036"/>
      <c r="BE2" s="1036"/>
      <c r="BF2" s="1036"/>
      <c r="BG2" s="1036"/>
      <c r="BH2" s="1036"/>
      <c r="BI2" s="1036"/>
      <c r="BJ2" s="1036"/>
      <c r="BK2" s="1036"/>
      <c r="BL2" s="1036"/>
      <c r="BM2" s="1036"/>
      <c r="BN2" s="1036"/>
      <c r="BO2" s="1036"/>
      <c r="BP2" s="1036"/>
      <c r="BQ2" s="1036"/>
      <c r="BR2" s="1036"/>
      <c r="BS2" s="1036"/>
      <c r="BT2" s="1036"/>
      <c r="BU2" s="1036"/>
      <c r="BV2" s="1036"/>
      <c r="BW2" s="1036"/>
      <c r="BX2" s="1036"/>
      <c r="BY2" s="1036"/>
      <c r="BZ2" s="1036"/>
      <c r="CA2" s="1036"/>
      <c r="CB2" s="1036"/>
      <c r="CC2" s="1036"/>
      <c r="CD2" s="1036"/>
      <c r="CE2" s="1036"/>
      <c r="CF2" s="1036"/>
      <c r="CG2" s="1036"/>
      <c r="CH2" s="1036"/>
      <c r="CI2" s="1036"/>
      <c r="CJ2" s="1036"/>
      <c r="CK2" s="637"/>
      <c r="CL2" s="637"/>
      <c r="CM2" s="1331" t="s">
        <v>867</v>
      </c>
      <c r="CN2" s="1332"/>
      <c r="CO2" s="644"/>
      <c r="CP2" s="1016" t="s">
        <v>467</v>
      </c>
      <c r="CQ2" s="1243"/>
      <c r="CR2" s="1243"/>
      <c r="CS2" s="1243"/>
      <c r="CT2" s="1243"/>
      <c r="CU2" s="1243"/>
      <c r="CV2" s="1243"/>
      <c r="CW2" s="1243"/>
      <c r="CX2" s="1243"/>
      <c r="CY2" s="1243"/>
      <c r="CZ2" s="1243"/>
      <c r="DA2" s="1243"/>
      <c r="DB2" s="1243"/>
      <c r="DC2" s="1243"/>
      <c r="DD2" s="1243"/>
      <c r="DE2" s="1243"/>
      <c r="DF2" s="1243"/>
      <c r="DG2" s="1243"/>
      <c r="DH2" s="1243"/>
      <c r="DI2" s="1243"/>
      <c r="DJ2" s="1243"/>
      <c r="DK2" s="1243"/>
      <c r="DL2" s="1243"/>
      <c r="DM2" s="1017"/>
    </row>
    <row r="3" spans="1:117" s="641" customFormat="1" ht="25.8" thickBot="1">
      <c r="B3" s="1312" t="s">
        <v>461</v>
      </c>
      <c r="C3" s="1310"/>
      <c r="D3" s="1310"/>
      <c r="E3" s="1310"/>
      <c r="F3" s="1310"/>
      <c r="G3" s="1310"/>
      <c r="H3" s="1310"/>
      <c r="I3" s="1310"/>
      <c r="J3" s="1311"/>
      <c r="K3" s="151"/>
      <c r="L3" s="1316" t="s">
        <v>462</v>
      </c>
      <c r="M3" s="1317"/>
      <c r="N3" s="73" t="s">
        <v>468</v>
      </c>
      <c r="O3" s="1313" t="s">
        <v>467</v>
      </c>
      <c r="P3" s="1314"/>
      <c r="Q3" s="1314"/>
      <c r="R3" s="1314"/>
      <c r="S3" s="1314"/>
      <c r="T3" s="1314"/>
      <c r="U3" s="1314"/>
      <c r="V3" s="1315"/>
      <c r="W3" s="152"/>
      <c r="X3" s="1300" t="s">
        <v>461</v>
      </c>
      <c r="Y3" s="1301"/>
      <c r="Z3" s="1301"/>
      <c r="AA3" s="1301"/>
      <c r="AB3" s="1301"/>
      <c r="AC3" s="1301"/>
      <c r="AD3" s="1301"/>
      <c r="AE3" s="1301"/>
      <c r="AF3" s="1302"/>
      <c r="AG3" s="151"/>
      <c r="AH3" s="1303" t="s">
        <v>462</v>
      </c>
      <c r="AI3" s="1304"/>
      <c r="AJ3" s="73" t="s">
        <v>468</v>
      </c>
      <c r="AK3" s="1305" t="s">
        <v>467</v>
      </c>
      <c r="AL3" s="1306"/>
      <c r="AM3" s="1306"/>
      <c r="AN3" s="1306"/>
      <c r="AO3" s="1306"/>
      <c r="AP3" s="1306"/>
      <c r="AQ3" s="1306"/>
      <c r="AR3" s="1307"/>
      <c r="AS3" s="73" t="s">
        <v>350</v>
      </c>
      <c r="AT3" s="1297" t="s">
        <v>465</v>
      </c>
      <c r="AU3" s="1298"/>
      <c r="AV3" s="1298"/>
      <c r="AW3" s="1298"/>
      <c r="AX3" s="1298"/>
      <c r="AY3" s="1298"/>
      <c r="AZ3" s="1298"/>
      <c r="BA3" s="1299"/>
      <c r="BC3" s="967" t="s">
        <v>874</v>
      </c>
      <c r="BD3" s="967"/>
      <c r="BE3" s="1091" t="s">
        <v>858</v>
      </c>
      <c r="BF3" s="1092"/>
      <c r="BG3" s="1093"/>
      <c r="BH3" s="1091" t="s">
        <v>859</v>
      </c>
      <c r="BI3" s="1092"/>
      <c r="BJ3" s="1093"/>
      <c r="BK3" s="1091" t="s">
        <v>860</v>
      </c>
      <c r="BL3" s="1092"/>
      <c r="BM3" s="1093"/>
      <c r="BN3" s="1091" t="s">
        <v>861</v>
      </c>
      <c r="BO3" s="1092"/>
      <c r="BP3" s="1093"/>
      <c r="BQ3" s="1091" t="s">
        <v>862</v>
      </c>
      <c r="BR3" s="1092"/>
      <c r="BS3" s="1093"/>
      <c r="BT3" s="1091" t="s">
        <v>863</v>
      </c>
      <c r="BU3" s="1092"/>
      <c r="BV3" s="1093"/>
      <c r="BW3" s="1091" t="s">
        <v>864</v>
      </c>
      <c r="BX3" s="1092"/>
      <c r="BY3" s="1093"/>
      <c r="BZ3" s="1091" t="s">
        <v>865</v>
      </c>
      <c r="CA3" s="1092"/>
      <c r="CB3" s="1093"/>
      <c r="CC3" s="1091" t="s">
        <v>866</v>
      </c>
      <c r="CD3" s="1092"/>
      <c r="CE3" s="1092"/>
      <c r="CF3" s="1092"/>
      <c r="CG3" s="1092"/>
      <c r="CH3" s="1092"/>
      <c r="CI3" s="1092"/>
      <c r="CJ3" s="1093"/>
      <c r="CK3" s="151"/>
      <c r="CL3" s="151"/>
      <c r="CM3" s="645" t="s">
        <v>870</v>
      </c>
      <c r="CN3" s="645" t="s">
        <v>871</v>
      </c>
      <c r="CO3" s="646" t="s">
        <v>350</v>
      </c>
      <c r="CP3" s="967" t="s">
        <v>876</v>
      </c>
      <c r="CQ3" s="967"/>
      <c r="CR3" s="647"/>
      <c r="CS3" s="1041" t="s">
        <v>463</v>
      </c>
      <c r="CT3" s="1042"/>
      <c r="CU3" s="1042"/>
      <c r="CV3" s="1041" t="s">
        <v>464</v>
      </c>
      <c r="CW3" s="1042"/>
      <c r="CX3" s="1042"/>
      <c r="CY3" s="1042"/>
      <c r="CZ3" s="1042"/>
      <c r="DA3" s="1043"/>
      <c r="DB3" s="639" t="s">
        <v>24</v>
      </c>
      <c r="DC3" s="642"/>
      <c r="DD3" s="1041" t="s">
        <v>463</v>
      </c>
      <c r="DE3" s="1042"/>
      <c r="DF3" s="1043"/>
      <c r="DG3" s="1041" t="s">
        <v>464</v>
      </c>
      <c r="DH3" s="1042"/>
      <c r="DI3" s="1042"/>
      <c r="DJ3" s="1042"/>
      <c r="DK3" s="1042"/>
      <c r="DL3" s="1043"/>
      <c r="DM3" s="639" t="s">
        <v>24</v>
      </c>
    </row>
    <row r="4" spans="1:117" ht="15.6" thickBot="1">
      <c r="A4" s="55"/>
      <c r="B4" s="458" t="s">
        <v>24</v>
      </c>
      <c r="C4" s="1309">
        <v>1</v>
      </c>
      <c r="D4" s="1310"/>
      <c r="E4" s="1310"/>
      <c r="F4" s="1310"/>
      <c r="G4" s="1310"/>
      <c r="H4" s="1310"/>
      <c r="I4" s="1310"/>
      <c r="J4" s="1311"/>
      <c r="K4" s="151"/>
      <c r="L4" s="459" t="s">
        <v>18</v>
      </c>
      <c r="M4" s="638" t="s">
        <v>24</v>
      </c>
      <c r="N4" s="107"/>
      <c r="O4" s="640" t="s">
        <v>264</v>
      </c>
      <c r="P4" s="460" t="s">
        <v>463</v>
      </c>
      <c r="Q4" s="461" t="s">
        <v>464</v>
      </c>
      <c r="R4" s="462" t="s">
        <v>24</v>
      </c>
      <c r="S4" s="640" t="s">
        <v>264</v>
      </c>
      <c r="T4" s="460" t="s">
        <v>463</v>
      </c>
      <c r="U4" s="461" t="s">
        <v>464</v>
      </c>
      <c r="V4" s="463" t="s">
        <v>24</v>
      </c>
      <c r="W4" s="151"/>
      <c r="X4" s="648" t="s">
        <v>24</v>
      </c>
      <c r="AG4" s="151"/>
      <c r="AH4" s="649" t="s">
        <v>18</v>
      </c>
      <c r="AI4" s="650" t="s">
        <v>24</v>
      </c>
      <c r="AJ4" s="107"/>
      <c r="AK4" s="651" t="s">
        <v>264</v>
      </c>
      <c r="AL4" s="652" t="s">
        <v>463</v>
      </c>
      <c r="AM4" s="652" t="s">
        <v>464</v>
      </c>
      <c r="AN4" s="653" t="s">
        <v>24</v>
      </c>
      <c r="AO4" s="651" t="s">
        <v>264</v>
      </c>
      <c r="AP4" s="652" t="s">
        <v>463</v>
      </c>
      <c r="AQ4" s="652" t="s">
        <v>464</v>
      </c>
      <c r="AR4" s="650" t="s">
        <v>24</v>
      </c>
      <c r="AS4" s="107"/>
      <c r="AT4" s="151" t="s">
        <v>473</v>
      </c>
      <c r="AU4" s="107"/>
      <c r="AV4" s="107"/>
      <c r="AW4" s="107"/>
      <c r="AX4" s="107"/>
      <c r="AY4" s="153"/>
      <c r="AZ4" s="153"/>
      <c r="BA4" s="151"/>
      <c r="BC4" s="483" t="s">
        <v>872</v>
      </c>
      <c r="BD4" s="483" t="s">
        <v>870</v>
      </c>
      <c r="BE4" s="643" t="s">
        <v>857</v>
      </c>
      <c r="BF4" s="482" t="s">
        <v>855</v>
      </c>
      <c r="BG4" s="483" t="s">
        <v>856</v>
      </c>
      <c r="BH4" s="643" t="s">
        <v>358</v>
      </c>
      <c r="BI4" s="482" t="s">
        <v>855</v>
      </c>
      <c r="BJ4" s="483" t="s">
        <v>856</v>
      </c>
      <c r="BK4" s="643" t="s">
        <v>358</v>
      </c>
      <c r="BL4" s="482" t="s">
        <v>855</v>
      </c>
      <c r="BM4" s="483" t="s">
        <v>856</v>
      </c>
      <c r="BN4" s="643" t="s">
        <v>358</v>
      </c>
      <c r="BO4" s="482" t="s">
        <v>855</v>
      </c>
      <c r="BP4" s="483" t="s">
        <v>856</v>
      </c>
      <c r="BQ4" s="643" t="s">
        <v>358</v>
      </c>
      <c r="BR4" s="482" t="s">
        <v>855</v>
      </c>
      <c r="BS4" s="483" t="s">
        <v>856</v>
      </c>
      <c r="BT4" s="643" t="s">
        <v>358</v>
      </c>
      <c r="BU4" s="482" t="s">
        <v>855</v>
      </c>
      <c r="BV4" s="483" t="s">
        <v>856</v>
      </c>
      <c r="BW4" s="643" t="s">
        <v>358</v>
      </c>
      <c r="BX4" s="482" t="s">
        <v>855</v>
      </c>
      <c r="BY4" s="483" t="s">
        <v>856</v>
      </c>
      <c r="BZ4" s="643" t="s">
        <v>358</v>
      </c>
      <c r="CA4" s="482" t="s">
        <v>855</v>
      </c>
      <c r="CB4" s="483" t="s">
        <v>856</v>
      </c>
      <c r="CC4" s="639" t="s">
        <v>761</v>
      </c>
      <c r="CD4" s="639" t="s">
        <v>761</v>
      </c>
      <c r="CE4" s="639" t="s">
        <v>761</v>
      </c>
      <c r="CF4" s="639" t="s">
        <v>761</v>
      </c>
      <c r="CG4" s="639" t="s">
        <v>761</v>
      </c>
      <c r="CH4" s="639" t="s">
        <v>761</v>
      </c>
      <c r="CI4" s="639" t="s">
        <v>761</v>
      </c>
      <c r="CJ4" s="639" t="s">
        <v>761</v>
      </c>
      <c r="CK4" s="151"/>
      <c r="CL4" s="151"/>
      <c r="CM4" s="654" t="s">
        <v>869</v>
      </c>
      <c r="CN4" s="639" t="s">
        <v>868</v>
      </c>
      <c r="CO4" s="655"/>
      <c r="CP4" s="483" t="s">
        <v>877</v>
      </c>
      <c r="CQ4" s="483" t="s">
        <v>870</v>
      </c>
      <c r="CR4" s="642" t="s">
        <v>264</v>
      </c>
      <c r="CS4" s="639" t="s">
        <v>881</v>
      </c>
      <c r="CT4" s="639" t="s">
        <v>870</v>
      </c>
      <c r="CU4" s="639" t="s">
        <v>871</v>
      </c>
      <c r="CV4" s="639" t="s">
        <v>882</v>
      </c>
      <c r="CW4" s="639" t="s">
        <v>870</v>
      </c>
      <c r="CX4" s="639" t="s">
        <v>879</v>
      </c>
      <c r="CY4" s="639" t="s">
        <v>878</v>
      </c>
      <c r="CZ4" s="639" t="s">
        <v>880</v>
      </c>
      <c r="DA4" s="639" t="s">
        <v>873</v>
      </c>
      <c r="DB4" s="639" t="s">
        <v>868</v>
      </c>
      <c r="DC4" s="642" t="s">
        <v>264</v>
      </c>
      <c r="DD4" s="639" t="s">
        <v>881</v>
      </c>
      <c r="DE4" s="639" t="s">
        <v>870</v>
      </c>
      <c r="DF4" s="639" t="s">
        <v>868</v>
      </c>
      <c r="DG4" s="639" t="s">
        <v>882</v>
      </c>
      <c r="DH4" s="639" t="s">
        <v>870</v>
      </c>
      <c r="DI4" s="639" t="s">
        <v>879</v>
      </c>
      <c r="DJ4" s="639" t="s">
        <v>878</v>
      </c>
      <c r="DK4" s="639" t="s">
        <v>880</v>
      </c>
      <c r="DL4" s="639" t="s">
        <v>873</v>
      </c>
      <c r="DM4" s="639" t="s">
        <v>868</v>
      </c>
    </row>
    <row r="5" spans="1:117">
      <c r="A5" s="55"/>
      <c r="B5" s="631" t="s">
        <v>19</v>
      </c>
      <c r="C5" s="656"/>
      <c r="D5" s="657"/>
      <c r="E5" s="657"/>
      <c r="F5" s="657"/>
      <c r="G5" s="657"/>
      <c r="H5" s="657"/>
      <c r="I5" s="657"/>
      <c r="J5" s="658"/>
      <c r="K5" s="151"/>
      <c r="L5" s="72" t="s">
        <v>20</v>
      </c>
      <c r="M5" s="659">
        <v>0</v>
      </c>
      <c r="N5" s="107"/>
      <c r="O5" s="630">
        <v>1</v>
      </c>
      <c r="P5" s="660"/>
      <c r="Q5" s="661"/>
      <c r="R5" s="662" t="s">
        <v>17</v>
      </c>
      <c r="S5" s="630">
        <v>26</v>
      </c>
      <c r="T5" s="660"/>
      <c r="U5" s="661"/>
      <c r="V5" s="663" t="s">
        <v>17</v>
      </c>
      <c r="W5" s="151"/>
      <c r="X5" s="631" t="s">
        <v>19</v>
      </c>
      <c r="AG5" s="151"/>
      <c r="AH5" s="449"/>
      <c r="AI5" s="449">
        <v>0</v>
      </c>
      <c r="AJ5" s="107"/>
      <c r="AK5" s="107"/>
      <c r="AL5" s="107">
        <v>1</v>
      </c>
      <c r="AM5" s="107">
        <v>1</v>
      </c>
      <c r="AN5" s="449">
        <v>0</v>
      </c>
      <c r="AO5" s="107"/>
      <c r="AP5" s="153"/>
      <c r="AQ5" s="153"/>
      <c r="AR5" s="151"/>
      <c r="AS5" s="107"/>
      <c r="AT5" s="151" t="s">
        <v>474</v>
      </c>
      <c r="AU5" s="107"/>
      <c r="AV5" s="107"/>
      <c r="AW5" s="107"/>
      <c r="AX5" s="107"/>
      <c r="AY5" s="153"/>
      <c r="AZ5" s="153"/>
      <c r="BA5" s="151"/>
      <c r="BC5" s="1324" t="s">
        <v>875</v>
      </c>
      <c r="BD5" s="1324" t="s">
        <v>910</v>
      </c>
      <c r="BE5" s="201" t="b">
        <f>LEN($C5)&lt;&gt;LENB($C5)</f>
        <v>0</v>
      </c>
      <c r="BF5" s="196" t="b">
        <f>ISERROR(HOUR($C5))</f>
        <v>0</v>
      </c>
      <c r="BG5" s="197" t="b">
        <f>ISERROR(MINUTE($C5))</f>
        <v>0</v>
      </c>
      <c r="BH5" s="201" t="b">
        <f>LEN($D5)&lt;&gt;LENB($D5)</f>
        <v>0</v>
      </c>
      <c r="BI5" s="196" t="b">
        <f>ISERROR(HOUR($D5))</f>
        <v>0</v>
      </c>
      <c r="BJ5" s="197" t="b">
        <f>ISERROR(MINUTE($D5))</f>
        <v>0</v>
      </c>
      <c r="BK5" s="201" t="b">
        <f>LEN($E5)&lt;&gt;LENB($E5)</f>
        <v>0</v>
      </c>
      <c r="BL5" s="196" t="b">
        <f>ISERROR(HOUR($E5))</f>
        <v>0</v>
      </c>
      <c r="BM5" s="197" t="b">
        <f>ISERROR(MINUTE($E5))</f>
        <v>0</v>
      </c>
      <c r="BN5" s="201" t="b">
        <f>LEN($F5)&lt;&gt;LENB($F5)</f>
        <v>0</v>
      </c>
      <c r="BO5" s="196" t="b">
        <f>ISERROR(HOUR($F5))</f>
        <v>0</v>
      </c>
      <c r="BP5" s="197" t="b">
        <f>ISERROR(MINUTE($F5))</f>
        <v>0</v>
      </c>
      <c r="BQ5" s="201" t="b">
        <f>LEN($G5)&lt;&gt;LENB($G5)</f>
        <v>0</v>
      </c>
      <c r="BR5" s="196" t="b">
        <f>ISERROR(HOUR($G5))</f>
        <v>0</v>
      </c>
      <c r="BS5" s="197" t="b">
        <f>ISERROR(MINUTE($G5))</f>
        <v>0</v>
      </c>
      <c r="BT5" s="201" t="b">
        <f>LEN($H5)&lt;&gt;LENB($H5)</f>
        <v>0</v>
      </c>
      <c r="BU5" s="196" t="b">
        <f>ISERROR(HOUR($H5))</f>
        <v>0</v>
      </c>
      <c r="BV5" s="197" t="b">
        <f>ISERROR(MINUTE($H5))</f>
        <v>0</v>
      </c>
      <c r="BW5" s="201" t="b">
        <f>LEN($I5)&lt;&gt;LENB($I5)</f>
        <v>0</v>
      </c>
      <c r="BX5" s="196" t="b">
        <f>ISERROR(HOUR($I5))</f>
        <v>0</v>
      </c>
      <c r="BY5" s="197" t="b">
        <f>ISERROR(MINUTE($I5))</f>
        <v>0</v>
      </c>
      <c r="BZ5" s="201" t="b">
        <f>LEN($J5)&lt;&gt;LENB($J5)</f>
        <v>0</v>
      </c>
      <c r="CA5" s="196" t="b">
        <f>ISERROR(HOUR($J5))</f>
        <v>0</v>
      </c>
      <c r="CB5" s="197" t="b">
        <f>ISERROR(MINUTE($J5))</f>
        <v>0</v>
      </c>
      <c r="CC5" s="485" t="str">
        <f>IF(OR(BE5:BG5),"red","")</f>
        <v/>
      </c>
      <c r="CD5" s="485" t="str">
        <f>IF(OR(BH5:BJ5),"red","")</f>
        <v/>
      </c>
      <c r="CE5" s="485" t="str">
        <f>IF(OR(BK5:BM5),"red","")</f>
        <v/>
      </c>
      <c r="CF5" s="485" t="str">
        <f>IF(OR(BN5:BP5),"red","")</f>
        <v/>
      </c>
      <c r="CG5" s="485" t="str">
        <f>IF(OR(BQ5:BS5),"red","")</f>
        <v/>
      </c>
      <c r="CH5" s="485" t="str">
        <f>IF(OR(BT5:BV5),"red","")</f>
        <v/>
      </c>
      <c r="CI5" s="485" t="str">
        <f>IF(OR(BW5:BY5),"red","")</f>
        <v/>
      </c>
      <c r="CJ5" s="485" t="str">
        <f>IF(OR(BZ5:CB5),"red","")</f>
        <v/>
      </c>
      <c r="CK5" s="151"/>
      <c r="CL5" s="151" t="s">
        <v>20</v>
      </c>
      <c r="CM5" s="664"/>
      <c r="CN5" s="664" t="str">
        <f t="shared" ref="CN5:CN11" si="0">IF(COUNTIF($AI$5:$AI$13,$M5),"","red")</f>
        <v/>
      </c>
      <c r="CO5" s="655"/>
      <c r="CP5" s="1327" t="s">
        <v>875</v>
      </c>
      <c r="CQ5" s="1327" t="s">
        <v>875</v>
      </c>
      <c r="CR5" s="665">
        <v>1</v>
      </c>
      <c r="CS5" s="642" t="str">
        <f>IF(AND($P5="",$Q5&lt;&gt;""),"red","")</f>
        <v/>
      </c>
      <c r="CT5" s="1327" t="s">
        <v>875</v>
      </c>
      <c r="CU5" s="642" t="str">
        <f>IF(COUNTIF($AL$5:$AL$16,$P5),"","red")</f>
        <v>red</v>
      </c>
      <c r="CV5" s="642" t="str">
        <f>IF(AND($P5&lt;&gt;"",$Q5=""),"red","")</f>
        <v/>
      </c>
      <c r="CW5" s="1329" t="s">
        <v>883</v>
      </c>
      <c r="CX5" s="666" t="b">
        <f>IF(OR($P5=2),COUNTIF($AM$5:$AM$33,$Q5)=0,FALSE)</f>
        <v>0</v>
      </c>
      <c r="CY5" s="666" t="b">
        <f>IF(OR($P5=4,$P5=6,$P5=9,$P5=11),COUNTIF($AM$5:$AM$34,$Q5)=0,FALSE)</f>
        <v>0</v>
      </c>
      <c r="CZ5" s="665" t="b">
        <f>IF(NOT(OR($P5=2,$P5=4,$P5=6,$P5=9,$P5=11)),COUNTIF($AM$5:$AM$35,$Q5)=0,FALSE)</f>
        <v>1</v>
      </c>
      <c r="DA5" s="642" t="str">
        <f>IFERROR(IF(OR(CX5:CZ5),"red",""),"")</f>
        <v>red</v>
      </c>
      <c r="DB5" s="642" t="str">
        <f>IF(COUNTIF($AN$5:$AN$13,$R5),"","red")</f>
        <v>red</v>
      </c>
      <c r="DC5" s="647">
        <v>26</v>
      </c>
      <c r="DD5" s="642" t="str">
        <f>IF(AND($T5="",$U5&lt;&gt;""),"red","")</f>
        <v/>
      </c>
      <c r="DE5" s="1327" t="s">
        <v>875</v>
      </c>
      <c r="DF5" s="642" t="str">
        <f>IF(COUNTIF($AL$5:$AL$16,$T5),"","red")</f>
        <v>red</v>
      </c>
      <c r="DG5" s="642" t="str">
        <f>IF(AND($T5&lt;&gt;"",$U5=""),"red","")</f>
        <v/>
      </c>
      <c r="DH5" s="1329" t="s">
        <v>875</v>
      </c>
      <c r="DI5" s="666" t="b">
        <f>IF(OR($T5=2),COUNTIF($AM$5:$AM$33,$U5)=0,FALSE)</f>
        <v>0</v>
      </c>
      <c r="DJ5" s="666" t="b">
        <f>IF(OR($T5=4,$T5=6,$T5=9,$T5=11),COUNTIF($AM$5:$AM$34,$U5)=0,FALSE)</f>
        <v>0</v>
      </c>
      <c r="DK5" s="665" t="b">
        <f>IF(NOT(OR($T5=2,$T5=4,$T5=6,$T5=9,$T5=11)),COUNTIF($AM$5:$AM$35,$U5)=0,FALSE)</f>
        <v>1</v>
      </c>
      <c r="DL5" s="642" t="str">
        <f>IFERROR(IF(OR(DI5:DK5),"red",""),"")</f>
        <v>red</v>
      </c>
      <c r="DM5" s="642" t="str">
        <f>IF(COUNTIF($AN$5:$AN$13,$V5),"","red")</f>
        <v>red</v>
      </c>
    </row>
    <row r="6" spans="1:117" ht="15.6" thickBot="1">
      <c r="A6" s="55"/>
      <c r="B6" s="632" t="s">
        <v>21</v>
      </c>
      <c r="C6" s="667"/>
      <c r="D6" s="668" t="s">
        <v>17</v>
      </c>
      <c r="E6" s="668" t="s">
        <v>17</v>
      </c>
      <c r="F6" s="668" t="s">
        <v>17</v>
      </c>
      <c r="G6" s="668" t="s">
        <v>17</v>
      </c>
      <c r="H6" s="668" t="s">
        <v>17</v>
      </c>
      <c r="I6" s="668" t="s">
        <v>17</v>
      </c>
      <c r="J6" s="669"/>
      <c r="K6" s="154"/>
      <c r="L6" s="74" t="s">
        <v>22</v>
      </c>
      <c r="M6" s="670">
        <v>0</v>
      </c>
      <c r="N6" s="107"/>
      <c r="O6" s="74">
        <v>2</v>
      </c>
      <c r="P6" s="671" t="s">
        <v>17</v>
      </c>
      <c r="Q6" s="262"/>
      <c r="R6" s="309" t="s">
        <v>17</v>
      </c>
      <c r="S6" s="74">
        <v>27</v>
      </c>
      <c r="T6" s="671" t="s">
        <v>17</v>
      </c>
      <c r="U6" s="262"/>
      <c r="V6" s="307" t="s">
        <v>17</v>
      </c>
      <c r="W6" s="151"/>
      <c r="X6" s="632" t="s">
        <v>21</v>
      </c>
      <c r="Y6" s="79" t="s">
        <v>471</v>
      </c>
      <c r="AG6" s="154"/>
      <c r="AH6" s="449"/>
      <c r="AI6" s="449">
        <v>1</v>
      </c>
      <c r="AJ6" s="107"/>
      <c r="AK6" s="107"/>
      <c r="AL6" s="107">
        <v>2</v>
      </c>
      <c r="AM6" s="107">
        <v>2</v>
      </c>
      <c r="AN6" s="449">
        <v>1</v>
      </c>
      <c r="AO6" s="107"/>
      <c r="AP6" s="153"/>
      <c r="AQ6" s="153"/>
      <c r="AR6" s="151"/>
      <c r="AS6" s="107"/>
      <c r="BC6" s="1325"/>
      <c r="BD6" s="1325"/>
      <c r="BE6" s="202"/>
      <c r="BF6" s="198"/>
      <c r="BG6" s="199"/>
      <c r="BH6" s="202"/>
      <c r="BI6" s="198"/>
      <c r="BJ6" s="199"/>
      <c r="BK6" s="202"/>
      <c r="BL6" s="198"/>
      <c r="BM6" s="199"/>
      <c r="BN6" s="202"/>
      <c r="BO6" s="198"/>
      <c r="BP6" s="199"/>
      <c r="BQ6" s="202"/>
      <c r="BR6" s="198"/>
      <c r="BS6" s="199"/>
      <c r="BT6" s="202"/>
      <c r="BU6" s="198"/>
      <c r="BV6" s="199"/>
      <c r="BW6" s="202"/>
      <c r="BX6" s="198"/>
      <c r="BY6" s="199"/>
      <c r="BZ6" s="202"/>
      <c r="CA6" s="198"/>
      <c r="CB6" s="199"/>
      <c r="CC6" s="485" t="str">
        <f>IF(COUNTIF($Y$6:$Y$9,$C6),"","red")</f>
        <v>red</v>
      </c>
      <c r="CD6" s="485" t="str">
        <f>IF(COUNTIF($Y$6:$Y$9,$D6),"","red")</f>
        <v>red</v>
      </c>
      <c r="CE6" s="485" t="str">
        <f>IF(COUNTIF($Y$6:$Y$9,$E6),"","red")</f>
        <v>red</v>
      </c>
      <c r="CF6" s="485" t="str">
        <f>IF(COUNTIF($Y$6:$Y$9,$F6),"","red")</f>
        <v>red</v>
      </c>
      <c r="CG6" s="485" t="str">
        <f>IF(COUNTIF($Y$6:$Y$9,$G6),"","red")</f>
        <v>red</v>
      </c>
      <c r="CH6" s="485" t="str">
        <f>IF(COUNTIF($Y$6:$Y$9,$H6),"","red")</f>
        <v>red</v>
      </c>
      <c r="CI6" s="485" t="str">
        <f>IF(COUNTIF($Y$6:$Y$9,$I6),"","red")</f>
        <v>red</v>
      </c>
      <c r="CJ6" s="485" t="str">
        <f>IF(COUNTIF($Y$6:$Y$9,$J6),"","red")</f>
        <v>red</v>
      </c>
      <c r="CK6" s="154"/>
      <c r="CL6" s="154" t="s">
        <v>22</v>
      </c>
      <c r="CM6" s="664"/>
      <c r="CN6" s="664" t="str">
        <f t="shared" si="0"/>
        <v/>
      </c>
      <c r="CO6" s="655"/>
      <c r="CP6" s="1328"/>
      <c r="CQ6" s="1328"/>
      <c r="CR6" s="672">
        <v>2</v>
      </c>
      <c r="CS6" s="642" t="str">
        <f t="shared" ref="CS6:CS29" si="1">IF(AND($P6="",$Q6&lt;&gt;""),"red","")</f>
        <v/>
      </c>
      <c r="CT6" s="1328"/>
      <c r="CU6" s="642" t="str">
        <f t="shared" ref="CU6:CU29" si="2">IF(COUNTIF($AL$5:$AL$16,$P6),"","red")</f>
        <v>red</v>
      </c>
      <c r="CV6" s="642" t="str">
        <f t="shared" ref="CV6:CV29" si="3">IF(AND($P6&lt;&gt;"",$Q6=""),"red","")</f>
        <v/>
      </c>
      <c r="CW6" s="1330"/>
      <c r="CX6" s="664" t="b">
        <f t="shared" ref="CX6:CX29" si="4">IF(OR($P6=2),COUNTIF($AM$5:$AM$33,$Q6)=0,FALSE)</f>
        <v>0</v>
      </c>
      <c r="CY6" s="664" t="b">
        <f t="shared" ref="CY6:CY29" si="5">IF(OR($P6=4,$P6=6,$P6=9,$P6=11),COUNTIF($AM$5:$AM$34,$Q6)=0,FALSE)</f>
        <v>0</v>
      </c>
      <c r="CZ6" s="672" t="b">
        <f t="shared" ref="CZ6:CZ29" si="6">IF(NOT(OR($P6=2,$P6=4,$P6=6,$P6=9,$P6=11)),COUNTIF($AM$5:$AM$35,$Q6)=0,FALSE)</f>
        <v>1</v>
      </c>
      <c r="DA6" s="642" t="str">
        <f t="shared" ref="DA6:DA29" si="7">IFERROR(IF(OR(CX6:CZ6),"red",""),"")</f>
        <v>red</v>
      </c>
      <c r="DB6" s="642" t="str">
        <f t="shared" ref="DB6:DB29" si="8">IF(COUNTIF($AN$5:$AN$13,$R6),"","red")</f>
        <v>red</v>
      </c>
      <c r="DC6" s="647">
        <v>27</v>
      </c>
      <c r="DD6" s="642" t="str">
        <f t="shared" ref="DD6:DD29" si="9">IF(AND($T6="",$U6&lt;&gt;""),"red","")</f>
        <v/>
      </c>
      <c r="DE6" s="1328"/>
      <c r="DF6" s="642" t="str">
        <f t="shared" ref="DF6:DF29" si="10">IF(COUNTIF($AL$5:$AL$16,$T6),"","red")</f>
        <v>red</v>
      </c>
      <c r="DG6" s="642" t="str">
        <f t="shared" ref="DG6:DG29" si="11">IF(AND($T6&lt;&gt;"",$U6=""),"red","")</f>
        <v/>
      </c>
      <c r="DH6" s="1330"/>
      <c r="DI6" s="664" t="b">
        <f t="shared" ref="DI6:DI29" si="12">IF(OR($T6=2),COUNTIF($AM$5:$AM$33,$U6)=0,FALSE)</f>
        <v>0</v>
      </c>
      <c r="DJ6" s="664" t="b">
        <f t="shared" ref="DJ6:DJ29" si="13">IF(OR($T6=4,$T6=6,$T6=9,$T6=11),COUNTIF($AM$5:$AM$34,$U6)=0,FALSE)</f>
        <v>0</v>
      </c>
      <c r="DK6" s="672" t="b">
        <f t="shared" ref="DK6:DK29" si="14">IF(NOT(OR($T6=2,$T6=4,$T6=6,$T6=9,$T6=11)),COUNTIF($AM$5:$AM$35,$U6)=0,FALSE)</f>
        <v>1</v>
      </c>
      <c r="DL6" s="642" t="str">
        <f t="shared" ref="DL6:DL29" si="15">IFERROR(IF(OR(DI6:DK6),"red",""),"")</f>
        <v>red</v>
      </c>
      <c r="DM6" s="642" t="str">
        <f t="shared" ref="DM6:DM29" si="16">IF(COUNTIF($AN$5:$AN$13,$V6),"","red")</f>
        <v>red</v>
      </c>
    </row>
    <row r="7" spans="1:117" ht="15.6" thickBot="1">
      <c r="A7" s="55"/>
      <c r="B7" s="155"/>
      <c r="C7" s="155"/>
      <c r="D7" s="155"/>
      <c r="E7" s="155"/>
      <c r="F7" s="155"/>
      <c r="G7" s="155"/>
      <c r="H7" s="155"/>
      <c r="I7" s="155"/>
      <c r="J7" s="155"/>
      <c r="K7" s="151"/>
      <c r="L7" s="74" t="s">
        <v>23</v>
      </c>
      <c r="M7" s="670">
        <v>0</v>
      </c>
      <c r="N7" s="107"/>
      <c r="O7" s="74">
        <v>3</v>
      </c>
      <c r="P7" s="671" t="s">
        <v>17</v>
      </c>
      <c r="Q7" s="262"/>
      <c r="R7" s="309" t="s">
        <v>17</v>
      </c>
      <c r="S7" s="74">
        <v>28</v>
      </c>
      <c r="T7" s="671" t="s">
        <v>17</v>
      </c>
      <c r="U7" s="262"/>
      <c r="V7" s="307" t="s">
        <v>17</v>
      </c>
      <c r="W7" s="151"/>
      <c r="X7" s="155"/>
      <c r="Y7" s="79" t="s">
        <v>248</v>
      </c>
      <c r="Z7" s="155"/>
      <c r="AA7" s="155"/>
      <c r="AB7" s="155"/>
      <c r="AC7" s="155"/>
      <c r="AD7" s="155"/>
      <c r="AE7" s="155"/>
      <c r="AF7" s="155"/>
      <c r="AG7" s="151"/>
      <c r="AH7" s="449"/>
      <c r="AI7" s="449">
        <v>2</v>
      </c>
      <c r="AJ7" s="107"/>
      <c r="AK7" s="107"/>
      <c r="AL7" s="107">
        <v>3</v>
      </c>
      <c r="AM7" s="107">
        <v>3</v>
      </c>
      <c r="AN7" s="449">
        <v>2</v>
      </c>
      <c r="AO7" s="107"/>
      <c r="AP7" s="153"/>
      <c r="AQ7" s="153"/>
      <c r="AR7" s="151"/>
      <c r="AS7" s="107"/>
      <c r="BC7" s="1325"/>
      <c r="BD7" s="1325"/>
      <c r="CK7" s="151"/>
      <c r="CL7" s="151" t="s">
        <v>23</v>
      </c>
      <c r="CM7" s="664"/>
      <c r="CN7" s="664" t="str">
        <f t="shared" si="0"/>
        <v/>
      </c>
      <c r="CO7" s="655"/>
      <c r="CP7" s="1328"/>
      <c r="CQ7" s="1328"/>
      <c r="CR7" s="672">
        <v>3</v>
      </c>
      <c r="CS7" s="642" t="str">
        <f t="shared" si="1"/>
        <v/>
      </c>
      <c r="CT7" s="1328"/>
      <c r="CU7" s="642" t="str">
        <f t="shared" si="2"/>
        <v>red</v>
      </c>
      <c r="CV7" s="642" t="str">
        <f t="shared" si="3"/>
        <v/>
      </c>
      <c r="CW7" s="1330"/>
      <c r="CX7" s="664" t="b">
        <f t="shared" si="4"/>
        <v>0</v>
      </c>
      <c r="CY7" s="664" t="b">
        <f t="shared" si="5"/>
        <v>0</v>
      </c>
      <c r="CZ7" s="672" t="b">
        <f t="shared" si="6"/>
        <v>1</v>
      </c>
      <c r="DA7" s="642" t="str">
        <f t="shared" si="7"/>
        <v>red</v>
      </c>
      <c r="DB7" s="642" t="str">
        <f t="shared" si="8"/>
        <v>red</v>
      </c>
      <c r="DC7" s="647">
        <v>28</v>
      </c>
      <c r="DD7" s="642" t="str">
        <f t="shared" si="9"/>
        <v/>
      </c>
      <c r="DE7" s="1328"/>
      <c r="DF7" s="642" t="str">
        <f t="shared" si="10"/>
        <v>red</v>
      </c>
      <c r="DG7" s="642" t="str">
        <f t="shared" si="11"/>
        <v/>
      </c>
      <c r="DH7" s="1330"/>
      <c r="DI7" s="664" t="b">
        <f t="shared" si="12"/>
        <v>0</v>
      </c>
      <c r="DJ7" s="664" t="b">
        <f t="shared" si="13"/>
        <v>0</v>
      </c>
      <c r="DK7" s="672" t="b">
        <f t="shared" si="14"/>
        <v>1</v>
      </c>
      <c r="DL7" s="642" t="str">
        <f t="shared" si="15"/>
        <v>red</v>
      </c>
      <c r="DM7" s="642" t="str">
        <f t="shared" si="16"/>
        <v>red</v>
      </c>
    </row>
    <row r="8" spans="1:117" ht="15.6" thickBot="1">
      <c r="A8" s="55"/>
      <c r="B8" s="458" t="s">
        <v>24</v>
      </c>
      <c r="C8" s="1309">
        <v>2</v>
      </c>
      <c r="D8" s="1310"/>
      <c r="E8" s="1310"/>
      <c r="F8" s="1310"/>
      <c r="G8" s="1310"/>
      <c r="H8" s="1310"/>
      <c r="I8" s="1310"/>
      <c r="J8" s="1311"/>
      <c r="K8" s="151"/>
      <c r="L8" s="74" t="s">
        <v>25</v>
      </c>
      <c r="M8" s="670">
        <v>0</v>
      </c>
      <c r="N8" s="107"/>
      <c r="O8" s="74">
        <v>4</v>
      </c>
      <c r="P8" s="671"/>
      <c r="Q8" s="262"/>
      <c r="R8" s="309" t="s">
        <v>17</v>
      </c>
      <c r="S8" s="74">
        <v>29</v>
      </c>
      <c r="T8" s="671" t="s">
        <v>17</v>
      </c>
      <c r="U8" s="262"/>
      <c r="V8" s="307" t="s">
        <v>17</v>
      </c>
      <c r="W8" s="151"/>
      <c r="Y8" s="79" t="s">
        <v>466</v>
      </c>
      <c r="AG8" s="151"/>
      <c r="AH8" s="449"/>
      <c r="AI8" s="449">
        <v>3</v>
      </c>
      <c r="AJ8" s="107"/>
      <c r="AK8" s="107"/>
      <c r="AL8" s="107">
        <v>4</v>
      </c>
      <c r="AM8" s="107">
        <v>4</v>
      </c>
      <c r="AN8" s="449">
        <v>3</v>
      </c>
      <c r="AO8" s="107"/>
      <c r="AP8" s="153"/>
      <c r="AQ8" s="153"/>
      <c r="AR8" s="151"/>
      <c r="AS8" s="107"/>
      <c r="BC8" s="1325"/>
      <c r="BD8" s="1325"/>
      <c r="CK8" s="151"/>
      <c r="CL8" s="151" t="s">
        <v>25</v>
      </c>
      <c r="CM8" s="664"/>
      <c r="CN8" s="664" t="str">
        <f t="shared" si="0"/>
        <v/>
      </c>
      <c r="CO8" s="655"/>
      <c r="CP8" s="1328"/>
      <c r="CQ8" s="1328"/>
      <c r="CR8" s="672">
        <v>4</v>
      </c>
      <c r="CS8" s="642" t="str">
        <f t="shared" si="1"/>
        <v/>
      </c>
      <c r="CT8" s="1328"/>
      <c r="CU8" s="642" t="str">
        <f t="shared" si="2"/>
        <v>red</v>
      </c>
      <c r="CV8" s="642" t="str">
        <f t="shared" si="3"/>
        <v/>
      </c>
      <c r="CW8" s="1330"/>
      <c r="CX8" s="664" t="b">
        <f t="shared" si="4"/>
        <v>0</v>
      </c>
      <c r="CY8" s="664" t="b">
        <f t="shared" si="5"/>
        <v>0</v>
      </c>
      <c r="CZ8" s="672" t="b">
        <f t="shared" si="6"/>
        <v>1</v>
      </c>
      <c r="DA8" s="642" t="str">
        <f t="shared" si="7"/>
        <v>red</v>
      </c>
      <c r="DB8" s="642" t="str">
        <f t="shared" si="8"/>
        <v>red</v>
      </c>
      <c r="DC8" s="647">
        <v>29</v>
      </c>
      <c r="DD8" s="642" t="str">
        <f t="shared" si="9"/>
        <v/>
      </c>
      <c r="DE8" s="1328"/>
      <c r="DF8" s="642" t="str">
        <f t="shared" si="10"/>
        <v>red</v>
      </c>
      <c r="DG8" s="642" t="str">
        <f t="shared" si="11"/>
        <v/>
      </c>
      <c r="DH8" s="1330"/>
      <c r="DI8" s="664" t="b">
        <f t="shared" si="12"/>
        <v>0</v>
      </c>
      <c r="DJ8" s="664" t="b">
        <f t="shared" si="13"/>
        <v>0</v>
      </c>
      <c r="DK8" s="672" t="b">
        <f t="shared" si="14"/>
        <v>1</v>
      </c>
      <c r="DL8" s="642" t="str">
        <f t="shared" si="15"/>
        <v>red</v>
      </c>
      <c r="DM8" s="642" t="str">
        <f t="shared" si="16"/>
        <v>red</v>
      </c>
    </row>
    <row r="9" spans="1:117">
      <c r="A9" s="55"/>
      <c r="B9" s="631" t="s">
        <v>19</v>
      </c>
      <c r="C9" s="656"/>
      <c r="D9" s="657"/>
      <c r="E9" s="657"/>
      <c r="F9" s="657"/>
      <c r="G9" s="657"/>
      <c r="H9" s="657"/>
      <c r="I9" s="657"/>
      <c r="J9" s="658"/>
      <c r="K9" s="151"/>
      <c r="L9" s="74" t="s">
        <v>26</v>
      </c>
      <c r="M9" s="670">
        <v>0</v>
      </c>
      <c r="N9" s="107"/>
      <c r="O9" s="74">
        <v>5</v>
      </c>
      <c r="P9" s="671"/>
      <c r="Q9" s="262"/>
      <c r="R9" s="309" t="s">
        <v>17</v>
      </c>
      <c r="S9" s="74">
        <v>30</v>
      </c>
      <c r="T9" s="671"/>
      <c r="U9" s="262"/>
      <c r="V9" s="307" t="s">
        <v>17</v>
      </c>
      <c r="W9" s="151"/>
      <c r="Y9" s="79" t="s">
        <v>472</v>
      </c>
      <c r="AG9" s="151"/>
      <c r="AH9" s="449"/>
      <c r="AI9" s="449">
        <v>4</v>
      </c>
      <c r="AJ9" s="107"/>
      <c r="AK9" s="107"/>
      <c r="AL9" s="107">
        <v>5</v>
      </c>
      <c r="AM9" s="107">
        <v>5</v>
      </c>
      <c r="AN9" s="449">
        <v>4</v>
      </c>
      <c r="AO9" s="107"/>
      <c r="AP9" s="153"/>
      <c r="AQ9" s="153"/>
      <c r="AR9" s="151"/>
      <c r="AS9" s="107"/>
      <c r="BC9" s="1325"/>
      <c r="BD9" s="1325"/>
      <c r="BE9" s="202" t="b">
        <f>LEN($C9)&lt;&gt;LENB($C9)</f>
        <v>0</v>
      </c>
      <c r="BF9" s="198" t="b">
        <f>ISERROR(HOUR($C9))</f>
        <v>0</v>
      </c>
      <c r="BG9" s="199" t="b">
        <f>ISERROR(MINUTE($C9))</f>
        <v>0</v>
      </c>
      <c r="BH9" s="202" t="b">
        <f>LEN($D9)&lt;&gt;LENB($D9)</f>
        <v>0</v>
      </c>
      <c r="BI9" s="198" t="b">
        <f>ISERROR(HOUR($D9))</f>
        <v>0</v>
      </c>
      <c r="BJ9" s="199" t="b">
        <f>ISERROR(MINUTE($D9))</f>
        <v>0</v>
      </c>
      <c r="BK9" s="202" t="b">
        <f>LEN($E9)&lt;&gt;LENB($E9)</f>
        <v>0</v>
      </c>
      <c r="BL9" s="198" t="b">
        <f>ISERROR(HOUR($E9))</f>
        <v>0</v>
      </c>
      <c r="BM9" s="199" t="b">
        <f>ISERROR(MINUTE($E9))</f>
        <v>0</v>
      </c>
      <c r="BN9" s="202" t="b">
        <f>LEN($F9)&lt;&gt;LENB($F9)</f>
        <v>0</v>
      </c>
      <c r="BO9" s="198" t="b">
        <f>ISERROR(HOUR($F9))</f>
        <v>0</v>
      </c>
      <c r="BP9" s="199" t="b">
        <f>ISERROR(MINUTE($F9))</f>
        <v>0</v>
      </c>
      <c r="BQ9" s="202" t="b">
        <f>LEN($G9)&lt;&gt;LENB($G9)</f>
        <v>0</v>
      </c>
      <c r="BR9" s="198" t="b">
        <f>ISERROR(HOUR($G9))</f>
        <v>0</v>
      </c>
      <c r="BS9" s="199" t="b">
        <f>ISERROR(MINUTE($G9))</f>
        <v>0</v>
      </c>
      <c r="BT9" s="202" t="b">
        <f>LEN($H9)&lt;&gt;LENB($H9)</f>
        <v>0</v>
      </c>
      <c r="BU9" s="198" t="b">
        <f>ISERROR(HOUR($H9))</f>
        <v>0</v>
      </c>
      <c r="BV9" s="199" t="b">
        <f>ISERROR(MINUTE($H9))</f>
        <v>0</v>
      </c>
      <c r="BW9" s="202" t="b">
        <f>LEN($I9)&lt;&gt;LENB($I9)</f>
        <v>0</v>
      </c>
      <c r="BX9" s="198" t="b">
        <f>ISERROR(HOUR($I9))</f>
        <v>0</v>
      </c>
      <c r="BY9" s="199" t="b">
        <f>ISERROR(MINUTE($I9))</f>
        <v>0</v>
      </c>
      <c r="BZ9" s="202" t="b">
        <f>LEN($J9)&lt;&gt;LENB($J9)</f>
        <v>0</v>
      </c>
      <c r="CA9" s="198" t="b">
        <f>ISERROR(HOUR($J9))</f>
        <v>0</v>
      </c>
      <c r="CB9" s="199" t="b">
        <f>ISERROR(MINUTE($J9))</f>
        <v>0</v>
      </c>
      <c r="CC9" s="485" t="str">
        <f>IF(OR(BE9:BG9),"red","")</f>
        <v/>
      </c>
      <c r="CD9" s="485" t="str">
        <f>IF(OR(BH9:BJ9),"red","")</f>
        <v/>
      </c>
      <c r="CE9" s="485" t="str">
        <f>IF(OR(BK9:BM9),"red","")</f>
        <v/>
      </c>
      <c r="CF9" s="485" t="str">
        <f>IF(OR(BN9:BP9),"red","")</f>
        <v/>
      </c>
      <c r="CG9" s="485" t="str">
        <f>IF(OR(BQ9:BS9),"red","")</f>
        <v/>
      </c>
      <c r="CH9" s="485" t="str">
        <f>IF(OR(BT9:BV9),"red","")</f>
        <v/>
      </c>
      <c r="CI9" s="485" t="str">
        <f>IF(OR(BW9:BY9),"red","")</f>
        <v/>
      </c>
      <c r="CJ9" s="485" t="str">
        <f>IF(OR(BZ9:CB9),"red","")</f>
        <v/>
      </c>
      <c r="CK9" s="151"/>
      <c r="CL9" s="151" t="s">
        <v>26</v>
      </c>
      <c r="CM9" s="664"/>
      <c r="CN9" s="664" t="str">
        <f t="shared" si="0"/>
        <v/>
      </c>
      <c r="CO9" s="655"/>
      <c r="CP9" s="1328"/>
      <c r="CQ9" s="1328"/>
      <c r="CR9" s="672">
        <v>5</v>
      </c>
      <c r="CS9" s="642" t="str">
        <f t="shared" si="1"/>
        <v/>
      </c>
      <c r="CT9" s="1328"/>
      <c r="CU9" s="642" t="str">
        <f t="shared" si="2"/>
        <v>red</v>
      </c>
      <c r="CV9" s="642" t="str">
        <f t="shared" si="3"/>
        <v/>
      </c>
      <c r="CW9" s="1330"/>
      <c r="CX9" s="664" t="b">
        <f t="shared" si="4"/>
        <v>0</v>
      </c>
      <c r="CY9" s="664" t="b">
        <f t="shared" si="5"/>
        <v>0</v>
      </c>
      <c r="CZ9" s="672" t="b">
        <f t="shared" si="6"/>
        <v>1</v>
      </c>
      <c r="DA9" s="642" t="str">
        <f t="shared" si="7"/>
        <v>red</v>
      </c>
      <c r="DB9" s="642" t="str">
        <f t="shared" si="8"/>
        <v>red</v>
      </c>
      <c r="DC9" s="647">
        <v>30</v>
      </c>
      <c r="DD9" s="642" t="str">
        <f t="shared" si="9"/>
        <v/>
      </c>
      <c r="DE9" s="1328"/>
      <c r="DF9" s="642" t="str">
        <f t="shared" si="10"/>
        <v>red</v>
      </c>
      <c r="DG9" s="642" t="str">
        <f t="shared" si="11"/>
        <v/>
      </c>
      <c r="DH9" s="1330"/>
      <c r="DI9" s="664" t="b">
        <f t="shared" si="12"/>
        <v>0</v>
      </c>
      <c r="DJ9" s="664" t="b">
        <f t="shared" si="13"/>
        <v>0</v>
      </c>
      <c r="DK9" s="672" t="b">
        <f t="shared" si="14"/>
        <v>1</v>
      </c>
      <c r="DL9" s="642" t="str">
        <f t="shared" si="15"/>
        <v>red</v>
      </c>
      <c r="DM9" s="642" t="str">
        <f t="shared" si="16"/>
        <v>red</v>
      </c>
    </row>
    <row r="10" spans="1:117" ht="15.6" thickBot="1">
      <c r="A10" s="55"/>
      <c r="B10" s="632" t="s">
        <v>21</v>
      </c>
      <c r="C10" s="667"/>
      <c r="D10" s="668" t="s">
        <v>17</v>
      </c>
      <c r="E10" s="668" t="s">
        <v>17</v>
      </c>
      <c r="F10" s="668" t="s">
        <v>17</v>
      </c>
      <c r="G10" s="668" t="s">
        <v>17</v>
      </c>
      <c r="H10" s="668" t="s">
        <v>17</v>
      </c>
      <c r="I10" s="668" t="s">
        <v>17</v>
      </c>
      <c r="J10" s="669" t="s">
        <v>17</v>
      </c>
      <c r="K10" s="151"/>
      <c r="L10" s="74" t="s">
        <v>27</v>
      </c>
      <c r="M10" s="670">
        <v>0</v>
      </c>
      <c r="N10" s="107"/>
      <c r="O10" s="74">
        <v>6</v>
      </c>
      <c r="P10" s="671"/>
      <c r="Q10" s="262"/>
      <c r="R10" s="309" t="s">
        <v>17</v>
      </c>
      <c r="S10" s="74">
        <v>31</v>
      </c>
      <c r="T10" s="671" t="s">
        <v>17</v>
      </c>
      <c r="U10" s="262"/>
      <c r="V10" s="307" t="s">
        <v>17</v>
      </c>
      <c r="W10" s="151"/>
      <c r="AG10" s="151"/>
      <c r="AH10" s="449"/>
      <c r="AI10" s="449">
        <v>5</v>
      </c>
      <c r="AJ10" s="107"/>
      <c r="AK10" s="107"/>
      <c r="AL10" s="107">
        <v>6</v>
      </c>
      <c r="AM10" s="107">
        <v>6</v>
      </c>
      <c r="AN10" s="449">
        <v>5</v>
      </c>
      <c r="AO10" s="107"/>
      <c r="AP10" s="153"/>
      <c r="AQ10" s="153"/>
      <c r="AR10" s="151"/>
      <c r="AS10" s="107"/>
      <c r="BC10" s="1325"/>
      <c r="BD10" s="1325"/>
      <c r="BE10" s="202"/>
      <c r="BF10" s="198"/>
      <c r="BG10" s="199"/>
      <c r="BH10" s="202"/>
      <c r="BI10" s="198"/>
      <c r="BJ10" s="199"/>
      <c r="BK10" s="202"/>
      <c r="BL10" s="198"/>
      <c r="BM10" s="199"/>
      <c r="BN10" s="202"/>
      <c r="BO10" s="198"/>
      <c r="BP10" s="199"/>
      <c r="BQ10" s="202"/>
      <c r="BR10" s="198"/>
      <c r="BS10" s="199"/>
      <c r="BT10" s="202"/>
      <c r="BU10" s="198"/>
      <c r="BV10" s="199"/>
      <c r="BW10" s="202"/>
      <c r="BX10" s="198"/>
      <c r="BY10" s="199"/>
      <c r="BZ10" s="202"/>
      <c r="CA10" s="198"/>
      <c r="CB10" s="199"/>
      <c r="CC10" s="485" t="str">
        <f>IF(COUNTIF($Y$6:$Y$9,$C10),"","red")</f>
        <v>red</v>
      </c>
      <c r="CD10" s="485" t="str">
        <f>IF(COUNTIF($Y$6:$Y$9,$D10),"","red")</f>
        <v>red</v>
      </c>
      <c r="CE10" s="485" t="str">
        <f>IF(COUNTIF($Y$6:$Y$9,$E10),"","red")</f>
        <v>red</v>
      </c>
      <c r="CF10" s="485" t="str">
        <f>IF(COUNTIF($Y$6:$Y$9,$F10),"","red")</f>
        <v>red</v>
      </c>
      <c r="CG10" s="485" t="str">
        <f>IF(COUNTIF($Y$6:$Y$9,$G10),"","red")</f>
        <v>red</v>
      </c>
      <c r="CH10" s="485" t="str">
        <f>IF(COUNTIF($Y$6:$Y$9,$H10),"","red")</f>
        <v>red</v>
      </c>
      <c r="CI10" s="485" t="str">
        <f>IF(COUNTIF($Y$6:$Y$9,$I10),"","red")</f>
        <v>red</v>
      </c>
      <c r="CJ10" s="485" t="str">
        <f>IF(COUNTIF($Y$6:$Y$9,$J10),"","red")</f>
        <v>red</v>
      </c>
      <c r="CK10" s="151"/>
      <c r="CL10" s="151" t="s">
        <v>27</v>
      </c>
      <c r="CM10" s="664"/>
      <c r="CN10" s="664" t="str">
        <f t="shared" si="0"/>
        <v/>
      </c>
      <c r="CO10" s="655"/>
      <c r="CP10" s="1328"/>
      <c r="CQ10" s="1328"/>
      <c r="CR10" s="672">
        <v>6</v>
      </c>
      <c r="CS10" s="642" t="str">
        <f t="shared" si="1"/>
        <v/>
      </c>
      <c r="CT10" s="1328"/>
      <c r="CU10" s="642" t="str">
        <f t="shared" si="2"/>
        <v>red</v>
      </c>
      <c r="CV10" s="642" t="str">
        <f t="shared" si="3"/>
        <v/>
      </c>
      <c r="CW10" s="1330"/>
      <c r="CX10" s="664" t="b">
        <f t="shared" si="4"/>
        <v>0</v>
      </c>
      <c r="CY10" s="664" t="b">
        <f t="shared" si="5"/>
        <v>0</v>
      </c>
      <c r="CZ10" s="672" t="b">
        <f t="shared" si="6"/>
        <v>1</v>
      </c>
      <c r="DA10" s="642" t="str">
        <f t="shared" si="7"/>
        <v>red</v>
      </c>
      <c r="DB10" s="642" t="str">
        <f t="shared" si="8"/>
        <v>red</v>
      </c>
      <c r="DC10" s="647">
        <v>31</v>
      </c>
      <c r="DD10" s="642" t="str">
        <f t="shared" si="9"/>
        <v/>
      </c>
      <c r="DE10" s="1328"/>
      <c r="DF10" s="642" t="str">
        <f t="shared" si="10"/>
        <v>red</v>
      </c>
      <c r="DG10" s="642" t="str">
        <f t="shared" si="11"/>
        <v/>
      </c>
      <c r="DH10" s="1330"/>
      <c r="DI10" s="664" t="b">
        <f t="shared" si="12"/>
        <v>0</v>
      </c>
      <c r="DJ10" s="664" t="b">
        <f t="shared" si="13"/>
        <v>0</v>
      </c>
      <c r="DK10" s="672" t="b">
        <f t="shared" si="14"/>
        <v>1</v>
      </c>
      <c r="DL10" s="642" t="str">
        <f t="shared" si="15"/>
        <v>red</v>
      </c>
      <c r="DM10" s="642" t="str">
        <f t="shared" si="16"/>
        <v>red</v>
      </c>
    </row>
    <row r="11" spans="1:117" ht="15.6" thickBot="1">
      <c r="A11" s="55"/>
      <c r="B11" s="107"/>
      <c r="C11" s="107"/>
      <c r="D11" s="107"/>
      <c r="E11" s="107"/>
      <c r="F11" s="107"/>
      <c r="G11" s="107"/>
      <c r="H11" s="107"/>
      <c r="I11" s="107"/>
      <c r="J11" s="107"/>
      <c r="K11" s="151"/>
      <c r="L11" s="131" t="s">
        <v>28</v>
      </c>
      <c r="M11" s="673">
        <v>0</v>
      </c>
      <c r="N11" s="107"/>
      <c r="O11" s="74">
        <v>7</v>
      </c>
      <c r="P11" s="671"/>
      <c r="Q11" s="262"/>
      <c r="R11" s="309" t="s">
        <v>17</v>
      </c>
      <c r="S11" s="74">
        <v>32</v>
      </c>
      <c r="T11" s="671" t="s">
        <v>17</v>
      </c>
      <c r="U11" s="262"/>
      <c r="V11" s="307" t="s">
        <v>17</v>
      </c>
      <c r="W11" s="151"/>
      <c r="AG11" s="151"/>
      <c r="AH11" s="449"/>
      <c r="AI11" s="449">
        <v>6</v>
      </c>
      <c r="AJ11" s="107"/>
      <c r="AK11" s="107"/>
      <c r="AL11" s="107">
        <v>7</v>
      </c>
      <c r="AM11" s="107">
        <v>7</v>
      </c>
      <c r="AN11" s="449">
        <v>6</v>
      </c>
      <c r="AO11" s="107"/>
      <c r="AP11" s="153"/>
      <c r="AQ11" s="153"/>
      <c r="AR11" s="151"/>
      <c r="AS11" s="107"/>
      <c r="BC11" s="1325"/>
      <c r="BD11" s="1325"/>
      <c r="CK11" s="151"/>
      <c r="CL11" s="151" t="s">
        <v>28</v>
      </c>
      <c r="CM11" s="664"/>
      <c r="CN11" s="664" t="str">
        <f t="shared" si="0"/>
        <v/>
      </c>
      <c r="CO11" s="655"/>
      <c r="CP11" s="1328"/>
      <c r="CQ11" s="1328"/>
      <c r="CR11" s="672">
        <v>7</v>
      </c>
      <c r="CS11" s="642" t="str">
        <f t="shared" si="1"/>
        <v/>
      </c>
      <c r="CT11" s="1328"/>
      <c r="CU11" s="642" t="str">
        <f t="shared" si="2"/>
        <v>red</v>
      </c>
      <c r="CV11" s="642" t="str">
        <f t="shared" si="3"/>
        <v/>
      </c>
      <c r="CW11" s="1330"/>
      <c r="CX11" s="664" t="b">
        <f t="shared" si="4"/>
        <v>0</v>
      </c>
      <c r="CY11" s="664" t="b">
        <f t="shared" si="5"/>
        <v>0</v>
      </c>
      <c r="CZ11" s="672" t="b">
        <f t="shared" si="6"/>
        <v>1</v>
      </c>
      <c r="DA11" s="642" t="str">
        <f t="shared" si="7"/>
        <v>red</v>
      </c>
      <c r="DB11" s="642" t="str">
        <f t="shared" si="8"/>
        <v>red</v>
      </c>
      <c r="DC11" s="647">
        <v>32</v>
      </c>
      <c r="DD11" s="642" t="str">
        <f t="shared" si="9"/>
        <v/>
      </c>
      <c r="DE11" s="1328"/>
      <c r="DF11" s="642" t="str">
        <f t="shared" si="10"/>
        <v>red</v>
      </c>
      <c r="DG11" s="642" t="str">
        <f t="shared" si="11"/>
        <v/>
      </c>
      <c r="DH11" s="1330"/>
      <c r="DI11" s="664" t="b">
        <f t="shared" si="12"/>
        <v>0</v>
      </c>
      <c r="DJ11" s="664" t="b">
        <f t="shared" si="13"/>
        <v>0</v>
      </c>
      <c r="DK11" s="672" t="b">
        <f t="shared" si="14"/>
        <v>1</v>
      </c>
      <c r="DL11" s="642" t="str">
        <f t="shared" si="15"/>
        <v>red</v>
      </c>
      <c r="DM11" s="642" t="str">
        <f t="shared" si="16"/>
        <v>red</v>
      </c>
    </row>
    <row r="12" spans="1:117" ht="15.6" thickBot="1">
      <c r="A12" s="55"/>
      <c r="B12" s="458" t="s">
        <v>24</v>
      </c>
      <c r="C12" s="1309">
        <v>3</v>
      </c>
      <c r="D12" s="1310"/>
      <c r="E12" s="1310"/>
      <c r="F12" s="1310"/>
      <c r="G12" s="1310"/>
      <c r="H12" s="1310"/>
      <c r="I12" s="1310"/>
      <c r="J12" s="1311"/>
      <c r="K12" s="151"/>
      <c r="L12" s="449"/>
      <c r="M12" s="449"/>
      <c r="N12" s="107"/>
      <c r="O12" s="74">
        <v>8</v>
      </c>
      <c r="P12" s="671" t="s">
        <v>17</v>
      </c>
      <c r="Q12" s="262"/>
      <c r="R12" s="309" t="s">
        <v>17</v>
      </c>
      <c r="S12" s="74">
        <v>33</v>
      </c>
      <c r="T12" s="671" t="s">
        <v>17</v>
      </c>
      <c r="U12" s="262"/>
      <c r="V12" s="307" t="s">
        <v>17</v>
      </c>
      <c r="W12" s="151"/>
      <c r="AG12" s="151"/>
      <c r="AH12" s="449"/>
      <c r="AI12" s="449">
        <v>7</v>
      </c>
      <c r="AJ12" s="107"/>
      <c r="AK12" s="107"/>
      <c r="AL12" s="107">
        <v>8</v>
      </c>
      <c r="AM12" s="107">
        <v>8</v>
      </c>
      <c r="AN12" s="449">
        <v>7</v>
      </c>
      <c r="AO12" s="107"/>
      <c r="AP12" s="153"/>
      <c r="AQ12" s="153"/>
      <c r="AR12" s="151"/>
      <c r="AS12" s="107"/>
      <c r="BC12" s="1325"/>
      <c r="BD12" s="1325"/>
      <c r="CK12" s="151"/>
      <c r="CL12" s="151"/>
      <c r="CM12" s="664"/>
      <c r="CN12" s="664"/>
      <c r="CO12" s="655"/>
      <c r="CP12" s="1328"/>
      <c r="CQ12" s="1328"/>
      <c r="CR12" s="672">
        <v>8</v>
      </c>
      <c r="CS12" s="642" t="str">
        <f t="shared" si="1"/>
        <v/>
      </c>
      <c r="CT12" s="1328"/>
      <c r="CU12" s="642" t="str">
        <f t="shared" si="2"/>
        <v>red</v>
      </c>
      <c r="CV12" s="642" t="str">
        <f t="shared" si="3"/>
        <v/>
      </c>
      <c r="CW12" s="1330"/>
      <c r="CX12" s="664" t="b">
        <f t="shared" si="4"/>
        <v>0</v>
      </c>
      <c r="CY12" s="664" t="b">
        <f t="shared" si="5"/>
        <v>0</v>
      </c>
      <c r="CZ12" s="672" t="b">
        <f t="shared" si="6"/>
        <v>1</v>
      </c>
      <c r="DA12" s="642" t="str">
        <f t="shared" si="7"/>
        <v>red</v>
      </c>
      <c r="DB12" s="642" t="str">
        <f t="shared" si="8"/>
        <v>red</v>
      </c>
      <c r="DC12" s="647">
        <v>33</v>
      </c>
      <c r="DD12" s="642" t="str">
        <f t="shared" si="9"/>
        <v/>
      </c>
      <c r="DE12" s="1328"/>
      <c r="DF12" s="642" t="str">
        <f t="shared" si="10"/>
        <v>red</v>
      </c>
      <c r="DG12" s="642" t="str">
        <f t="shared" si="11"/>
        <v/>
      </c>
      <c r="DH12" s="1330"/>
      <c r="DI12" s="664" t="b">
        <f t="shared" si="12"/>
        <v>0</v>
      </c>
      <c r="DJ12" s="664" t="b">
        <f t="shared" si="13"/>
        <v>0</v>
      </c>
      <c r="DK12" s="672" t="b">
        <f t="shared" si="14"/>
        <v>1</v>
      </c>
      <c r="DL12" s="642" t="str">
        <f t="shared" si="15"/>
        <v>red</v>
      </c>
      <c r="DM12" s="642" t="str">
        <f t="shared" si="16"/>
        <v>red</v>
      </c>
    </row>
    <row r="13" spans="1:117">
      <c r="A13" s="55"/>
      <c r="B13" s="631" t="s">
        <v>19</v>
      </c>
      <c r="C13" s="656"/>
      <c r="D13" s="657"/>
      <c r="E13" s="657"/>
      <c r="F13" s="657"/>
      <c r="G13" s="657"/>
      <c r="H13" s="657"/>
      <c r="I13" s="657"/>
      <c r="J13" s="658"/>
      <c r="K13" s="151"/>
      <c r="L13" s="449"/>
      <c r="M13" s="449"/>
      <c r="N13" s="107"/>
      <c r="O13" s="74">
        <v>9</v>
      </c>
      <c r="P13" s="671" t="s">
        <v>17</v>
      </c>
      <c r="Q13" s="262"/>
      <c r="R13" s="309" t="s">
        <v>17</v>
      </c>
      <c r="S13" s="74">
        <v>34</v>
      </c>
      <c r="T13" s="671" t="s">
        <v>17</v>
      </c>
      <c r="U13" s="262"/>
      <c r="V13" s="307" t="s">
        <v>17</v>
      </c>
      <c r="W13" s="151"/>
      <c r="AG13" s="151"/>
      <c r="AH13" s="449"/>
      <c r="AI13" s="449">
        <v>8</v>
      </c>
      <c r="AJ13" s="107"/>
      <c r="AK13" s="107"/>
      <c r="AL13" s="107">
        <v>9</v>
      </c>
      <c r="AM13" s="107">
        <v>9</v>
      </c>
      <c r="AN13" s="449">
        <v>8</v>
      </c>
      <c r="AO13" s="107"/>
      <c r="AP13" s="153"/>
      <c r="AQ13" s="153"/>
      <c r="AR13" s="151"/>
      <c r="AS13" s="107"/>
      <c r="BC13" s="1325"/>
      <c r="BD13" s="1325"/>
      <c r="BE13" s="202" t="b">
        <f>LEN($C13)&lt;&gt;LENB($C13)</f>
        <v>0</v>
      </c>
      <c r="BF13" s="198" t="b">
        <f>ISERROR(HOUR($C13))</f>
        <v>0</v>
      </c>
      <c r="BG13" s="199" t="b">
        <f>ISERROR(MINUTE($C13))</f>
        <v>0</v>
      </c>
      <c r="BH13" s="202" t="b">
        <f>LEN($D13)&lt;&gt;LENB($D13)</f>
        <v>0</v>
      </c>
      <c r="BI13" s="198" t="b">
        <f>ISERROR(HOUR($D13))</f>
        <v>0</v>
      </c>
      <c r="BJ13" s="199" t="b">
        <f>ISERROR(MINUTE($D13))</f>
        <v>0</v>
      </c>
      <c r="BK13" s="202" t="b">
        <f>LEN($E13)&lt;&gt;LENB($E13)</f>
        <v>0</v>
      </c>
      <c r="BL13" s="198" t="b">
        <f>ISERROR(HOUR($E13))</f>
        <v>0</v>
      </c>
      <c r="BM13" s="199" t="b">
        <f>ISERROR(MINUTE($E13))</f>
        <v>0</v>
      </c>
      <c r="BN13" s="202" t="b">
        <f>LEN($F13)&lt;&gt;LENB($F13)</f>
        <v>0</v>
      </c>
      <c r="BO13" s="198" t="b">
        <f>ISERROR(HOUR($F13))</f>
        <v>0</v>
      </c>
      <c r="BP13" s="199" t="b">
        <f>ISERROR(MINUTE($F13))</f>
        <v>0</v>
      </c>
      <c r="BQ13" s="202" t="b">
        <f>LEN($G13)&lt;&gt;LENB($G13)</f>
        <v>0</v>
      </c>
      <c r="BR13" s="198" t="b">
        <f>ISERROR(HOUR($G13))</f>
        <v>0</v>
      </c>
      <c r="BS13" s="199" t="b">
        <f>ISERROR(MINUTE($G13))</f>
        <v>0</v>
      </c>
      <c r="BT13" s="202" t="b">
        <f>LEN($H13)&lt;&gt;LENB($H13)</f>
        <v>0</v>
      </c>
      <c r="BU13" s="198" t="b">
        <f>ISERROR(HOUR($H13))</f>
        <v>0</v>
      </c>
      <c r="BV13" s="199" t="b">
        <f>ISERROR(MINUTE($H13))</f>
        <v>0</v>
      </c>
      <c r="BW13" s="202" t="b">
        <f>LEN($I13)&lt;&gt;LENB($I13)</f>
        <v>0</v>
      </c>
      <c r="BX13" s="198" t="b">
        <f>ISERROR(HOUR($I13))</f>
        <v>0</v>
      </c>
      <c r="BY13" s="199" t="b">
        <f>ISERROR(MINUTE($I13))</f>
        <v>0</v>
      </c>
      <c r="BZ13" s="202" t="b">
        <f>LEN($J13)&lt;&gt;LENB($J13)</f>
        <v>0</v>
      </c>
      <c r="CA13" s="198" t="b">
        <f>ISERROR(HOUR($J13))</f>
        <v>0</v>
      </c>
      <c r="CB13" s="199" t="b">
        <f>ISERROR(MINUTE($J13))</f>
        <v>0</v>
      </c>
      <c r="CC13" s="485" t="str">
        <f>IF(OR(BE13:BG13),"red","")</f>
        <v/>
      </c>
      <c r="CD13" s="485" t="str">
        <f>IF(OR(BH13:BJ13),"red","")</f>
        <v/>
      </c>
      <c r="CE13" s="485" t="str">
        <f>IF(OR(BK13:BM13),"red","")</f>
        <v/>
      </c>
      <c r="CF13" s="485" t="str">
        <f>IF(OR(BN13:BP13),"red","")</f>
        <v/>
      </c>
      <c r="CG13" s="485" t="str">
        <f>IF(OR(BQ13:BS13),"red","")</f>
        <v/>
      </c>
      <c r="CH13" s="485" t="str">
        <f>IF(OR(BT13:BV13),"red","")</f>
        <v/>
      </c>
      <c r="CI13" s="485" t="str">
        <f>IF(OR(BW13:BY13),"red","")</f>
        <v/>
      </c>
      <c r="CJ13" s="485" t="str">
        <f>IF(OR(BZ13:CB13),"red","")</f>
        <v/>
      </c>
      <c r="CK13" s="151"/>
      <c r="CL13" s="151"/>
      <c r="CM13" s="664"/>
      <c r="CN13" s="664"/>
      <c r="CO13" s="655"/>
      <c r="CP13" s="1328"/>
      <c r="CQ13" s="1328"/>
      <c r="CR13" s="672">
        <v>9</v>
      </c>
      <c r="CS13" s="642" t="str">
        <f t="shared" si="1"/>
        <v/>
      </c>
      <c r="CT13" s="1328"/>
      <c r="CU13" s="642" t="str">
        <f t="shared" si="2"/>
        <v>red</v>
      </c>
      <c r="CV13" s="642" t="str">
        <f t="shared" si="3"/>
        <v/>
      </c>
      <c r="CW13" s="1330"/>
      <c r="CX13" s="664" t="b">
        <f t="shared" si="4"/>
        <v>0</v>
      </c>
      <c r="CY13" s="664" t="b">
        <f t="shared" si="5"/>
        <v>0</v>
      </c>
      <c r="CZ13" s="672" t="b">
        <f t="shared" si="6"/>
        <v>1</v>
      </c>
      <c r="DA13" s="642" t="str">
        <f t="shared" si="7"/>
        <v>red</v>
      </c>
      <c r="DB13" s="642" t="str">
        <f t="shared" si="8"/>
        <v>red</v>
      </c>
      <c r="DC13" s="647">
        <v>34</v>
      </c>
      <c r="DD13" s="642" t="str">
        <f t="shared" si="9"/>
        <v/>
      </c>
      <c r="DE13" s="1328"/>
      <c r="DF13" s="642" t="str">
        <f t="shared" si="10"/>
        <v>red</v>
      </c>
      <c r="DG13" s="642" t="str">
        <f t="shared" si="11"/>
        <v/>
      </c>
      <c r="DH13" s="1330"/>
      <c r="DI13" s="664" t="b">
        <f t="shared" si="12"/>
        <v>0</v>
      </c>
      <c r="DJ13" s="664" t="b">
        <f t="shared" si="13"/>
        <v>0</v>
      </c>
      <c r="DK13" s="672" t="b">
        <f t="shared" si="14"/>
        <v>1</v>
      </c>
      <c r="DL13" s="642" t="str">
        <f t="shared" si="15"/>
        <v>red</v>
      </c>
      <c r="DM13" s="642" t="str">
        <f t="shared" si="16"/>
        <v>red</v>
      </c>
    </row>
    <row r="14" spans="1:117" ht="15.6" thickBot="1">
      <c r="A14" s="55"/>
      <c r="B14" s="632" t="s">
        <v>21</v>
      </c>
      <c r="C14" s="667"/>
      <c r="D14" s="668" t="s">
        <v>17</v>
      </c>
      <c r="E14" s="668" t="s">
        <v>17</v>
      </c>
      <c r="F14" s="668" t="s">
        <v>17</v>
      </c>
      <c r="G14" s="668" t="s">
        <v>17</v>
      </c>
      <c r="H14" s="668" t="s">
        <v>17</v>
      </c>
      <c r="I14" s="668" t="s">
        <v>17</v>
      </c>
      <c r="J14" s="669" t="s">
        <v>17</v>
      </c>
      <c r="K14" s="151"/>
      <c r="L14" s="449"/>
      <c r="M14" s="449"/>
      <c r="N14" s="107"/>
      <c r="O14" s="74">
        <v>10</v>
      </c>
      <c r="P14" s="671" t="s">
        <v>17</v>
      </c>
      <c r="Q14" s="262"/>
      <c r="R14" s="309" t="s">
        <v>17</v>
      </c>
      <c r="S14" s="74">
        <v>35</v>
      </c>
      <c r="T14" s="671" t="s">
        <v>17</v>
      </c>
      <c r="U14" s="262"/>
      <c r="V14" s="307" t="s">
        <v>17</v>
      </c>
      <c r="W14" s="151"/>
      <c r="AG14" s="151"/>
      <c r="AH14" s="449"/>
      <c r="AI14" s="449"/>
      <c r="AJ14" s="107"/>
      <c r="AK14" s="107"/>
      <c r="AL14" s="107">
        <v>10</v>
      </c>
      <c r="AM14" s="107">
        <v>10</v>
      </c>
      <c r="AN14" s="107"/>
      <c r="AO14" s="107"/>
      <c r="AP14" s="153"/>
      <c r="AQ14" s="153"/>
      <c r="AR14" s="151"/>
      <c r="AS14" s="107"/>
      <c r="BC14" s="1325"/>
      <c r="BD14" s="1325"/>
      <c r="BE14" s="202"/>
      <c r="BF14" s="198"/>
      <c r="BG14" s="199"/>
      <c r="BH14" s="202"/>
      <c r="BI14" s="198"/>
      <c r="BJ14" s="199"/>
      <c r="BK14" s="202"/>
      <c r="BL14" s="198"/>
      <c r="BM14" s="199"/>
      <c r="BN14" s="202"/>
      <c r="BO14" s="198"/>
      <c r="BP14" s="199"/>
      <c r="BQ14" s="202"/>
      <c r="BR14" s="198"/>
      <c r="BS14" s="199"/>
      <c r="BT14" s="202"/>
      <c r="BU14" s="198"/>
      <c r="BV14" s="199"/>
      <c r="BW14" s="202"/>
      <c r="BX14" s="198"/>
      <c r="BY14" s="199"/>
      <c r="BZ14" s="202"/>
      <c r="CA14" s="198"/>
      <c r="CB14" s="199"/>
      <c r="CC14" s="485" t="str">
        <f>IF(COUNTIF($Y$6:$Y$9,$C14),"","red")</f>
        <v>red</v>
      </c>
      <c r="CD14" s="485" t="str">
        <f>IF(COUNTIF($Y$6:$Y$9,$D14),"","red")</f>
        <v>red</v>
      </c>
      <c r="CE14" s="485" t="str">
        <f>IF(COUNTIF($Y$6:$Y$9,$E14),"","red")</f>
        <v>red</v>
      </c>
      <c r="CF14" s="485" t="str">
        <f>IF(COUNTIF($Y$6:$Y$9,$F14),"","red")</f>
        <v>red</v>
      </c>
      <c r="CG14" s="485" t="str">
        <f>IF(COUNTIF($Y$6:$Y$9,$G14),"","red")</f>
        <v>red</v>
      </c>
      <c r="CH14" s="485" t="str">
        <f>IF(COUNTIF($Y$6:$Y$9,$H14),"","red")</f>
        <v>red</v>
      </c>
      <c r="CI14" s="485" t="str">
        <f>IF(COUNTIF($Y$6:$Y$9,$I14),"","red")</f>
        <v>red</v>
      </c>
      <c r="CJ14" s="485" t="str">
        <f>IF(COUNTIF($Y$6:$Y$9,$J14),"","red")</f>
        <v>red</v>
      </c>
      <c r="CK14" s="151"/>
      <c r="CL14" s="151"/>
      <c r="CM14" s="664"/>
      <c r="CN14" s="664"/>
      <c r="CO14" s="655"/>
      <c r="CP14" s="1328"/>
      <c r="CQ14" s="1328"/>
      <c r="CR14" s="672">
        <v>10</v>
      </c>
      <c r="CS14" s="642" t="str">
        <f t="shared" si="1"/>
        <v/>
      </c>
      <c r="CT14" s="1328"/>
      <c r="CU14" s="642" t="str">
        <f t="shared" si="2"/>
        <v>red</v>
      </c>
      <c r="CV14" s="642" t="str">
        <f t="shared" si="3"/>
        <v/>
      </c>
      <c r="CW14" s="1330"/>
      <c r="CX14" s="664" t="b">
        <f t="shared" si="4"/>
        <v>0</v>
      </c>
      <c r="CY14" s="664" t="b">
        <f t="shared" si="5"/>
        <v>0</v>
      </c>
      <c r="CZ14" s="672" t="b">
        <f t="shared" si="6"/>
        <v>1</v>
      </c>
      <c r="DA14" s="642" t="str">
        <f t="shared" si="7"/>
        <v>red</v>
      </c>
      <c r="DB14" s="642" t="str">
        <f t="shared" si="8"/>
        <v>red</v>
      </c>
      <c r="DC14" s="647">
        <v>35</v>
      </c>
      <c r="DD14" s="642" t="str">
        <f t="shared" si="9"/>
        <v/>
      </c>
      <c r="DE14" s="1328"/>
      <c r="DF14" s="642" t="str">
        <f t="shared" si="10"/>
        <v>red</v>
      </c>
      <c r="DG14" s="642" t="str">
        <f t="shared" si="11"/>
        <v/>
      </c>
      <c r="DH14" s="1330"/>
      <c r="DI14" s="664" t="b">
        <f t="shared" si="12"/>
        <v>0</v>
      </c>
      <c r="DJ14" s="664" t="b">
        <f t="shared" si="13"/>
        <v>0</v>
      </c>
      <c r="DK14" s="672" t="b">
        <f t="shared" si="14"/>
        <v>1</v>
      </c>
      <c r="DL14" s="642" t="str">
        <f t="shared" si="15"/>
        <v>red</v>
      </c>
      <c r="DM14" s="642" t="str">
        <f t="shared" si="16"/>
        <v>red</v>
      </c>
    </row>
    <row r="15" spans="1:117" ht="15.6" thickBot="1">
      <c r="A15" s="55"/>
      <c r="B15" s="107"/>
      <c r="C15" s="107"/>
      <c r="D15" s="107"/>
      <c r="E15" s="107"/>
      <c r="F15" s="107"/>
      <c r="G15" s="107"/>
      <c r="H15" s="107"/>
      <c r="I15" s="107"/>
      <c r="J15" s="107"/>
      <c r="K15" s="151"/>
      <c r="L15" s="449"/>
      <c r="M15" s="449"/>
      <c r="N15" s="107"/>
      <c r="O15" s="74">
        <v>11</v>
      </c>
      <c r="P15" s="671" t="s">
        <v>17</v>
      </c>
      <c r="Q15" s="262"/>
      <c r="R15" s="309" t="s">
        <v>17</v>
      </c>
      <c r="S15" s="74">
        <v>36</v>
      </c>
      <c r="T15" s="671" t="s">
        <v>17</v>
      </c>
      <c r="U15" s="262"/>
      <c r="V15" s="307" t="s">
        <v>17</v>
      </c>
      <c r="W15" s="151"/>
      <c r="AG15" s="151"/>
      <c r="AH15" s="449"/>
      <c r="AI15" s="449"/>
      <c r="AJ15" s="107"/>
      <c r="AK15" s="107"/>
      <c r="AL15" s="107">
        <v>11</v>
      </c>
      <c r="AM15" s="107">
        <v>11</v>
      </c>
      <c r="AN15" s="107"/>
      <c r="AO15" s="107"/>
      <c r="AP15" s="153"/>
      <c r="AQ15" s="153"/>
      <c r="AR15" s="151"/>
      <c r="AS15" s="107"/>
      <c r="BC15" s="1325"/>
      <c r="BD15" s="1325"/>
      <c r="CK15" s="151"/>
      <c r="CL15" s="151"/>
      <c r="CM15" s="664"/>
      <c r="CN15" s="664"/>
      <c r="CO15" s="655"/>
      <c r="CP15" s="1328"/>
      <c r="CQ15" s="1328"/>
      <c r="CR15" s="672">
        <v>11</v>
      </c>
      <c r="CS15" s="642" t="str">
        <f t="shared" si="1"/>
        <v/>
      </c>
      <c r="CT15" s="1328"/>
      <c r="CU15" s="642" t="str">
        <f t="shared" si="2"/>
        <v>red</v>
      </c>
      <c r="CV15" s="642" t="str">
        <f t="shared" si="3"/>
        <v/>
      </c>
      <c r="CW15" s="1330"/>
      <c r="CX15" s="664" t="b">
        <f t="shared" si="4"/>
        <v>0</v>
      </c>
      <c r="CY15" s="664" t="b">
        <f t="shared" si="5"/>
        <v>0</v>
      </c>
      <c r="CZ15" s="672" t="b">
        <f t="shared" si="6"/>
        <v>1</v>
      </c>
      <c r="DA15" s="642" t="str">
        <f t="shared" si="7"/>
        <v>red</v>
      </c>
      <c r="DB15" s="642" t="str">
        <f t="shared" si="8"/>
        <v>red</v>
      </c>
      <c r="DC15" s="647">
        <v>36</v>
      </c>
      <c r="DD15" s="642" t="str">
        <f t="shared" si="9"/>
        <v/>
      </c>
      <c r="DE15" s="1328"/>
      <c r="DF15" s="642" t="str">
        <f t="shared" si="10"/>
        <v>red</v>
      </c>
      <c r="DG15" s="642" t="str">
        <f t="shared" si="11"/>
        <v/>
      </c>
      <c r="DH15" s="1330"/>
      <c r="DI15" s="664" t="b">
        <f t="shared" si="12"/>
        <v>0</v>
      </c>
      <c r="DJ15" s="664" t="b">
        <f t="shared" si="13"/>
        <v>0</v>
      </c>
      <c r="DK15" s="672" t="b">
        <f t="shared" si="14"/>
        <v>1</v>
      </c>
      <c r="DL15" s="642" t="str">
        <f t="shared" si="15"/>
        <v>red</v>
      </c>
      <c r="DM15" s="642" t="str">
        <f t="shared" si="16"/>
        <v>red</v>
      </c>
    </row>
    <row r="16" spans="1:117" ht="15.6" thickBot="1">
      <c r="A16" s="55"/>
      <c r="B16" s="458" t="s">
        <v>24</v>
      </c>
      <c r="C16" s="1309">
        <v>4</v>
      </c>
      <c r="D16" s="1310"/>
      <c r="E16" s="1310"/>
      <c r="F16" s="1310"/>
      <c r="G16" s="1310"/>
      <c r="H16" s="1310"/>
      <c r="I16" s="1310"/>
      <c r="J16" s="1311"/>
      <c r="K16" s="151"/>
      <c r="L16" s="449"/>
      <c r="M16" s="449"/>
      <c r="N16" s="107"/>
      <c r="O16" s="74">
        <v>12</v>
      </c>
      <c r="P16" s="671" t="s">
        <v>17</v>
      </c>
      <c r="Q16" s="262"/>
      <c r="R16" s="309" t="s">
        <v>17</v>
      </c>
      <c r="S16" s="74">
        <v>37</v>
      </c>
      <c r="T16" s="671" t="s">
        <v>17</v>
      </c>
      <c r="U16" s="262"/>
      <c r="V16" s="307" t="s">
        <v>17</v>
      </c>
      <c r="W16" s="151"/>
      <c r="AG16" s="151"/>
      <c r="AH16" s="449"/>
      <c r="AI16" s="449"/>
      <c r="AJ16" s="107"/>
      <c r="AK16" s="107"/>
      <c r="AL16" s="107">
        <v>12</v>
      </c>
      <c r="AM16" s="107">
        <v>12</v>
      </c>
      <c r="AN16" s="107"/>
      <c r="AO16" s="107"/>
      <c r="AP16" s="153"/>
      <c r="AQ16" s="153"/>
      <c r="AR16" s="151"/>
      <c r="AS16" s="107"/>
      <c r="BC16" s="1325"/>
      <c r="BD16" s="1325"/>
      <c r="CK16" s="151"/>
      <c r="CL16" s="151"/>
      <c r="CM16" s="664"/>
      <c r="CN16" s="664"/>
      <c r="CO16" s="655"/>
      <c r="CP16" s="1328"/>
      <c r="CQ16" s="1328"/>
      <c r="CR16" s="672">
        <v>12</v>
      </c>
      <c r="CS16" s="642" t="str">
        <f t="shared" si="1"/>
        <v/>
      </c>
      <c r="CT16" s="1328"/>
      <c r="CU16" s="642" t="str">
        <f t="shared" si="2"/>
        <v>red</v>
      </c>
      <c r="CV16" s="642" t="str">
        <f t="shared" si="3"/>
        <v/>
      </c>
      <c r="CW16" s="1330"/>
      <c r="CX16" s="664" t="b">
        <f t="shared" si="4"/>
        <v>0</v>
      </c>
      <c r="CY16" s="664" t="b">
        <f t="shared" si="5"/>
        <v>0</v>
      </c>
      <c r="CZ16" s="672" t="b">
        <f t="shared" si="6"/>
        <v>1</v>
      </c>
      <c r="DA16" s="642" t="str">
        <f t="shared" si="7"/>
        <v>red</v>
      </c>
      <c r="DB16" s="642" t="str">
        <f t="shared" si="8"/>
        <v>red</v>
      </c>
      <c r="DC16" s="647">
        <v>37</v>
      </c>
      <c r="DD16" s="642" t="str">
        <f t="shared" si="9"/>
        <v/>
      </c>
      <c r="DE16" s="1328"/>
      <c r="DF16" s="642" t="str">
        <f t="shared" si="10"/>
        <v>red</v>
      </c>
      <c r="DG16" s="642" t="str">
        <f t="shared" si="11"/>
        <v/>
      </c>
      <c r="DH16" s="1330"/>
      <c r="DI16" s="664" t="b">
        <f t="shared" si="12"/>
        <v>0</v>
      </c>
      <c r="DJ16" s="664" t="b">
        <f t="shared" si="13"/>
        <v>0</v>
      </c>
      <c r="DK16" s="672" t="b">
        <f t="shared" si="14"/>
        <v>1</v>
      </c>
      <c r="DL16" s="642" t="str">
        <f t="shared" si="15"/>
        <v>red</v>
      </c>
      <c r="DM16" s="642" t="str">
        <f t="shared" si="16"/>
        <v>red</v>
      </c>
    </row>
    <row r="17" spans="1:117">
      <c r="A17" s="55"/>
      <c r="B17" s="631" t="s">
        <v>19</v>
      </c>
      <c r="C17" s="656"/>
      <c r="D17" s="657"/>
      <c r="E17" s="657"/>
      <c r="F17" s="657"/>
      <c r="G17" s="657"/>
      <c r="H17" s="657"/>
      <c r="I17" s="657"/>
      <c r="J17" s="658"/>
      <c r="K17" s="151"/>
      <c r="L17" s="449"/>
      <c r="M17" s="449"/>
      <c r="N17" s="107"/>
      <c r="O17" s="74">
        <v>13</v>
      </c>
      <c r="P17" s="671" t="s">
        <v>17</v>
      </c>
      <c r="Q17" s="262"/>
      <c r="R17" s="309" t="s">
        <v>17</v>
      </c>
      <c r="S17" s="74">
        <v>38</v>
      </c>
      <c r="T17" s="671" t="s">
        <v>17</v>
      </c>
      <c r="U17" s="262"/>
      <c r="V17" s="307" t="s">
        <v>17</v>
      </c>
      <c r="W17" s="151"/>
      <c r="AG17" s="151"/>
      <c r="AH17" s="449"/>
      <c r="AI17" s="449"/>
      <c r="AJ17" s="107"/>
      <c r="AK17" s="107"/>
      <c r="AL17" s="107"/>
      <c r="AM17" s="107">
        <v>13</v>
      </c>
      <c r="AN17" s="107"/>
      <c r="AO17" s="107"/>
      <c r="AP17" s="153"/>
      <c r="AQ17" s="153"/>
      <c r="AR17" s="151"/>
      <c r="AS17" s="107"/>
      <c r="BC17" s="1325"/>
      <c r="BD17" s="1325"/>
      <c r="BE17" s="202" t="b">
        <f>LEN($C17)&lt;&gt;LENB($C17)</f>
        <v>0</v>
      </c>
      <c r="BF17" s="198" t="b">
        <f>ISERROR(HOUR($C17))</f>
        <v>0</v>
      </c>
      <c r="BG17" s="199" t="b">
        <f>ISERROR(MINUTE($C17))</f>
        <v>0</v>
      </c>
      <c r="BH17" s="202" t="b">
        <f>LEN($D17)&lt;&gt;LENB($D17)</f>
        <v>0</v>
      </c>
      <c r="BI17" s="198" t="b">
        <f>ISERROR(HOUR($D17))</f>
        <v>0</v>
      </c>
      <c r="BJ17" s="199" t="b">
        <f>ISERROR(MINUTE($D17))</f>
        <v>0</v>
      </c>
      <c r="BK17" s="202" t="b">
        <f>LEN($E17)&lt;&gt;LENB($E17)</f>
        <v>0</v>
      </c>
      <c r="BL17" s="198" t="b">
        <f>ISERROR(HOUR($E17))</f>
        <v>0</v>
      </c>
      <c r="BM17" s="199" t="b">
        <f>ISERROR(MINUTE($E17))</f>
        <v>0</v>
      </c>
      <c r="BN17" s="202" t="b">
        <f>LEN($F17)&lt;&gt;LENB($F17)</f>
        <v>0</v>
      </c>
      <c r="BO17" s="198" t="b">
        <f>ISERROR(HOUR($F17))</f>
        <v>0</v>
      </c>
      <c r="BP17" s="199" t="b">
        <f>ISERROR(MINUTE($F17))</f>
        <v>0</v>
      </c>
      <c r="BQ17" s="202" t="b">
        <f>LEN($G17)&lt;&gt;LENB($G17)</f>
        <v>0</v>
      </c>
      <c r="BR17" s="198" t="b">
        <f>ISERROR(HOUR($G17))</f>
        <v>0</v>
      </c>
      <c r="BS17" s="199" t="b">
        <f>ISERROR(MINUTE($G17))</f>
        <v>0</v>
      </c>
      <c r="BT17" s="202" t="b">
        <f>LEN($H17)&lt;&gt;LENB($H17)</f>
        <v>0</v>
      </c>
      <c r="BU17" s="198" t="b">
        <f>ISERROR(HOUR($H17))</f>
        <v>0</v>
      </c>
      <c r="BV17" s="199" t="b">
        <f>ISERROR(MINUTE($H17))</f>
        <v>0</v>
      </c>
      <c r="BW17" s="202" t="b">
        <f>LEN($I17)&lt;&gt;LENB($I17)</f>
        <v>0</v>
      </c>
      <c r="BX17" s="198" t="b">
        <f>ISERROR(HOUR($I17))</f>
        <v>0</v>
      </c>
      <c r="BY17" s="199" t="b">
        <f>ISERROR(MINUTE($I17))</f>
        <v>0</v>
      </c>
      <c r="BZ17" s="202" t="b">
        <f>LEN($J17)&lt;&gt;LENB($J17)</f>
        <v>0</v>
      </c>
      <c r="CA17" s="198" t="b">
        <f>ISERROR(HOUR($J17))</f>
        <v>0</v>
      </c>
      <c r="CB17" s="199" t="b">
        <f>ISERROR(MINUTE($J17))</f>
        <v>0</v>
      </c>
      <c r="CC17" s="485" t="str">
        <f>IF(OR(BE17:BG17),"red","")</f>
        <v/>
      </c>
      <c r="CD17" s="485" t="str">
        <f>IF(OR(BH17:BJ17),"red","")</f>
        <v/>
      </c>
      <c r="CE17" s="485" t="str">
        <f>IF(OR(BK17:BM17),"red","")</f>
        <v/>
      </c>
      <c r="CF17" s="485" t="str">
        <f>IF(OR(BN17:BP17),"red","")</f>
        <v/>
      </c>
      <c r="CG17" s="485" t="str">
        <f>IF(OR(BQ17:BS17),"red","")</f>
        <v/>
      </c>
      <c r="CH17" s="485" t="str">
        <f>IF(OR(BT17:BV17),"red","")</f>
        <v/>
      </c>
      <c r="CI17" s="485" t="str">
        <f>IF(OR(BW17:BY17),"red","")</f>
        <v/>
      </c>
      <c r="CJ17" s="485" t="str">
        <f>IF(OR(BZ17:CB17),"red","")</f>
        <v/>
      </c>
      <c r="CK17" s="151"/>
      <c r="CL17" s="151"/>
      <c r="CM17" s="664"/>
      <c r="CN17" s="664"/>
      <c r="CO17" s="655"/>
      <c r="CP17" s="1328"/>
      <c r="CQ17" s="1328"/>
      <c r="CR17" s="672">
        <v>13</v>
      </c>
      <c r="CS17" s="642" t="str">
        <f t="shared" si="1"/>
        <v/>
      </c>
      <c r="CT17" s="1328"/>
      <c r="CU17" s="642" t="str">
        <f t="shared" si="2"/>
        <v>red</v>
      </c>
      <c r="CV17" s="642" t="str">
        <f t="shared" si="3"/>
        <v/>
      </c>
      <c r="CW17" s="1330"/>
      <c r="CX17" s="664" t="b">
        <f t="shared" si="4"/>
        <v>0</v>
      </c>
      <c r="CY17" s="664" t="b">
        <f t="shared" si="5"/>
        <v>0</v>
      </c>
      <c r="CZ17" s="672" t="b">
        <f t="shared" si="6"/>
        <v>1</v>
      </c>
      <c r="DA17" s="642" t="str">
        <f t="shared" si="7"/>
        <v>red</v>
      </c>
      <c r="DB17" s="642" t="str">
        <f t="shared" si="8"/>
        <v>red</v>
      </c>
      <c r="DC17" s="647">
        <v>38</v>
      </c>
      <c r="DD17" s="642" t="str">
        <f t="shared" si="9"/>
        <v/>
      </c>
      <c r="DE17" s="1328"/>
      <c r="DF17" s="642" t="str">
        <f t="shared" si="10"/>
        <v>red</v>
      </c>
      <c r="DG17" s="642" t="str">
        <f t="shared" si="11"/>
        <v/>
      </c>
      <c r="DH17" s="1330"/>
      <c r="DI17" s="664" t="b">
        <f t="shared" si="12"/>
        <v>0</v>
      </c>
      <c r="DJ17" s="664" t="b">
        <f t="shared" si="13"/>
        <v>0</v>
      </c>
      <c r="DK17" s="672" t="b">
        <f t="shared" si="14"/>
        <v>1</v>
      </c>
      <c r="DL17" s="642" t="str">
        <f t="shared" si="15"/>
        <v>red</v>
      </c>
      <c r="DM17" s="642" t="str">
        <f t="shared" si="16"/>
        <v>red</v>
      </c>
    </row>
    <row r="18" spans="1:117" ht="15.6" thickBot="1">
      <c r="A18" s="55"/>
      <c r="B18" s="632" t="s">
        <v>21</v>
      </c>
      <c r="C18" s="667"/>
      <c r="D18" s="668" t="s">
        <v>17</v>
      </c>
      <c r="E18" s="668" t="s">
        <v>17</v>
      </c>
      <c r="F18" s="668" t="s">
        <v>17</v>
      </c>
      <c r="G18" s="668" t="s">
        <v>17</v>
      </c>
      <c r="H18" s="668" t="s">
        <v>17</v>
      </c>
      <c r="I18" s="668" t="s">
        <v>17</v>
      </c>
      <c r="J18" s="669" t="s">
        <v>17</v>
      </c>
      <c r="K18" s="151"/>
      <c r="L18" s="449"/>
      <c r="M18" s="449"/>
      <c r="N18" s="107"/>
      <c r="O18" s="74">
        <v>14</v>
      </c>
      <c r="P18" s="671" t="s">
        <v>17</v>
      </c>
      <c r="Q18" s="262"/>
      <c r="R18" s="309" t="s">
        <v>17</v>
      </c>
      <c r="S18" s="74">
        <v>39</v>
      </c>
      <c r="T18" s="671" t="s">
        <v>17</v>
      </c>
      <c r="U18" s="262"/>
      <c r="V18" s="307" t="s">
        <v>17</v>
      </c>
      <c r="W18" s="151"/>
      <c r="AG18" s="151"/>
      <c r="AH18" s="449"/>
      <c r="AI18" s="449"/>
      <c r="AJ18" s="107"/>
      <c r="AK18" s="107"/>
      <c r="AL18" s="107"/>
      <c r="AM18" s="107">
        <v>14</v>
      </c>
      <c r="AN18" s="107"/>
      <c r="AO18" s="107"/>
      <c r="AP18" s="153"/>
      <c r="AQ18" s="153"/>
      <c r="AR18" s="151"/>
      <c r="AS18" s="107"/>
      <c r="BC18" s="1325"/>
      <c r="BD18" s="1325"/>
      <c r="BE18" s="202"/>
      <c r="BF18" s="198"/>
      <c r="BG18" s="199"/>
      <c r="BH18" s="202"/>
      <c r="BI18" s="198"/>
      <c r="BJ18" s="199"/>
      <c r="BK18" s="202"/>
      <c r="BL18" s="198"/>
      <c r="BM18" s="199"/>
      <c r="BN18" s="202"/>
      <c r="BO18" s="198"/>
      <c r="BP18" s="199"/>
      <c r="BQ18" s="202"/>
      <c r="BR18" s="198"/>
      <c r="BS18" s="199"/>
      <c r="BT18" s="202"/>
      <c r="BU18" s="198"/>
      <c r="BV18" s="199"/>
      <c r="BW18" s="202"/>
      <c r="BX18" s="198"/>
      <c r="BY18" s="199"/>
      <c r="BZ18" s="202"/>
      <c r="CA18" s="198"/>
      <c r="CB18" s="199"/>
      <c r="CC18" s="485" t="str">
        <f>IF(COUNTIF($Y$6:$Y$9,$C18),"","red")</f>
        <v>red</v>
      </c>
      <c r="CD18" s="485" t="str">
        <f>IF(COUNTIF($Y$6:$Y$9,$D18),"","red")</f>
        <v>red</v>
      </c>
      <c r="CE18" s="485" t="str">
        <f>IF(COUNTIF($Y$6:$Y$9,$E18),"","red")</f>
        <v>red</v>
      </c>
      <c r="CF18" s="485" t="str">
        <f>IF(COUNTIF($Y$6:$Y$9,$F18),"","red")</f>
        <v>red</v>
      </c>
      <c r="CG18" s="485" t="str">
        <f>IF(COUNTIF($Y$6:$Y$9,$G18),"","red")</f>
        <v>red</v>
      </c>
      <c r="CH18" s="485" t="str">
        <f>IF(COUNTIF($Y$6:$Y$9,$H18),"","red")</f>
        <v>red</v>
      </c>
      <c r="CI18" s="485" t="str">
        <f>IF(COUNTIF($Y$6:$Y$9,$I18),"","red")</f>
        <v>red</v>
      </c>
      <c r="CJ18" s="485" t="str">
        <f>IF(COUNTIF($Y$6:$Y$9,$J18),"","red")</f>
        <v>red</v>
      </c>
      <c r="CK18" s="151"/>
      <c r="CL18" s="151"/>
      <c r="CM18" s="664"/>
      <c r="CN18" s="664"/>
      <c r="CO18" s="655"/>
      <c r="CP18" s="1328"/>
      <c r="CQ18" s="1328"/>
      <c r="CR18" s="672">
        <v>14</v>
      </c>
      <c r="CS18" s="642" t="str">
        <f t="shared" si="1"/>
        <v/>
      </c>
      <c r="CT18" s="1328"/>
      <c r="CU18" s="642" t="str">
        <f t="shared" si="2"/>
        <v>red</v>
      </c>
      <c r="CV18" s="642" t="str">
        <f t="shared" si="3"/>
        <v/>
      </c>
      <c r="CW18" s="1330"/>
      <c r="CX18" s="664" t="b">
        <f t="shared" si="4"/>
        <v>0</v>
      </c>
      <c r="CY18" s="664" t="b">
        <f t="shared" si="5"/>
        <v>0</v>
      </c>
      <c r="CZ18" s="672" t="b">
        <f t="shared" si="6"/>
        <v>1</v>
      </c>
      <c r="DA18" s="642" t="str">
        <f t="shared" si="7"/>
        <v>red</v>
      </c>
      <c r="DB18" s="642" t="str">
        <f t="shared" si="8"/>
        <v>red</v>
      </c>
      <c r="DC18" s="647">
        <v>39</v>
      </c>
      <c r="DD18" s="642" t="str">
        <f t="shared" si="9"/>
        <v/>
      </c>
      <c r="DE18" s="1328"/>
      <c r="DF18" s="642" t="str">
        <f t="shared" si="10"/>
        <v>red</v>
      </c>
      <c r="DG18" s="642" t="str">
        <f t="shared" si="11"/>
        <v/>
      </c>
      <c r="DH18" s="1330"/>
      <c r="DI18" s="664" t="b">
        <f t="shared" si="12"/>
        <v>0</v>
      </c>
      <c r="DJ18" s="664" t="b">
        <f t="shared" si="13"/>
        <v>0</v>
      </c>
      <c r="DK18" s="672" t="b">
        <f t="shared" si="14"/>
        <v>1</v>
      </c>
      <c r="DL18" s="642" t="str">
        <f t="shared" si="15"/>
        <v>red</v>
      </c>
      <c r="DM18" s="642" t="str">
        <f t="shared" si="16"/>
        <v>red</v>
      </c>
    </row>
    <row r="19" spans="1:117" ht="15.6" thickBot="1">
      <c r="A19" s="55"/>
      <c r="B19" s="107"/>
      <c r="C19" s="153"/>
      <c r="D19" s="153"/>
      <c r="E19" s="153"/>
      <c r="F19" s="153"/>
      <c r="G19" s="153"/>
      <c r="H19" s="153"/>
      <c r="I19" s="153"/>
      <c r="J19" s="153"/>
      <c r="K19" s="151"/>
      <c r="L19" s="449"/>
      <c r="M19" s="449"/>
      <c r="N19" s="107"/>
      <c r="O19" s="74">
        <v>15</v>
      </c>
      <c r="P19" s="671" t="s">
        <v>17</v>
      </c>
      <c r="Q19" s="262"/>
      <c r="R19" s="309" t="s">
        <v>17</v>
      </c>
      <c r="S19" s="74">
        <v>40</v>
      </c>
      <c r="T19" s="671" t="s">
        <v>17</v>
      </c>
      <c r="U19" s="262"/>
      <c r="V19" s="307" t="s">
        <v>17</v>
      </c>
      <c r="W19" s="151"/>
      <c r="AG19" s="151"/>
      <c r="AH19" s="449"/>
      <c r="AI19" s="449"/>
      <c r="AJ19" s="107"/>
      <c r="AK19" s="107"/>
      <c r="AL19" s="107"/>
      <c r="AM19" s="107">
        <v>15</v>
      </c>
      <c r="AN19" s="107"/>
      <c r="AO19" s="107"/>
      <c r="AP19" s="153"/>
      <c r="AQ19" s="153"/>
      <c r="AR19" s="151"/>
      <c r="AS19" s="107"/>
      <c r="BC19" s="1325"/>
      <c r="BD19" s="1325"/>
      <c r="CK19" s="151"/>
      <c r="CL19" s="151"/>
      <c r="CM19" s="664"/>
      <c r="CN19" s="664"/>
      <c r="CO19" s="655"/>
      <c r="CP19" s="1328"/>
      <c r="CQ19" s="1328"/>
      <c r="CR19" s="672">
        <v>15</v>
      </c>
      <c r="CS19" s="642" t="str">
        <f t="shared" si="1"/>
        <v/>
      </c>
      <c r="CT19" s="1328"/>
      <c r="CU19" s="642" t="str">
        <f t="shared" si="2"/>
        <v>red</v>
      </c>
      <c r="CV19" s="642" t="str">
        <f t="shared" si="3"/>
        <v/>
      </c>
      <c r="CW19" s="1330"/>
      <c r="CX19" s="664" t="b">
        <f t="shared" si="4"/>
        <v>0</v>
      </c>
      <c r="CY19" s="664" t="b">
        <f t="shared" si="5"/>
        <v>0</v>
      </c>
      <c r="CZ19" s="672" t="b">
        <f t="shared" si="6"/>
        <v>1</v>
      </c>
      <c r="DA19" s="642" t="str">
        <f t="shared" si="7"/>
        <v>red</v>
      </c>
      <c r="DB19" s="642" t="str">
        <f t="shared" si="8"/>
        <v>red</v>
      </c>
      <c r="DC19" s="647">
        <v>40</v>
      </c>
      <c r="DD19" s="642" t="str">
        <f t="shared" si="9"/>
        <v/>
      </c>
      <c r="DE19" s="1328"/>
      <c r="DF19" s="642" t="str">
        <f t="shared" si="10"/>
        <v>red</v>
      </c>
      <c r="DG19" s="642" t="str">
        <f t="shared" si="11"/>
        <v/>
      </c>
      <c r="DH19" s="1330"/>
      <c r="DI19" s="664" t="b">
        <f t="shared" si="12"/>
        <v>0</v>
      </c>
      <c r="DJ19" s="664" t="b">
        <f t="shared" si="13"/>
        <v>0</v>
      </c>
      <c r="DK19" s="672" t="b">
        <f t="shared" si="14"/>
        <v>1</v>
      </c>
      <c r="DL19" s="642" t="str">
        <f t="shared" si="15"/>
        <v>red</v>
      </c>
      <c r="DM19" s="642" t="str">
        <f t="shared" si="16"/>
        <v>red</v>
      </c>
    </row>
    <row r="20" spans="1:117" ht="15.6" thickBot="1">
      <c r="A20" s="55"/>
      <c r="B20" s="458" t="s">
        <v>24</v>
      </c>
      <c r="C20" s="1309">
        <v>5</v>
      </c>
      <c r="D20" s="1310"/>
      <c r="E20" s="1310"/>
      <c r="F20" s="1310"/>
      <c r="G20" s="1310"/>
      <c r="H20" s="1310"/>
      <c r="I20" s="1310"/>
      <c r="J20" s="1311"/>
      <c r="K20" s="151"/>
      <c r="L20" s="449"/>
      <c r="M20" s="449"/>
      <c r="N20" s="107"/>
      <c r="O20" s="74">
        <v>16</v>
      </c>
      <c r="P20" s="671" t="s">
        <v>17</v>
      </c>
      <c r="Q20" s="262"/>
      <c r="R20" s="309" t="s">
        <v>17</v>
      </c>
      <c r="S20" s="74">
        <v>41</v>
      </c>
      <c r="T20" s="671" t="s">
        <v>17</v>
      </c>
      <c r="U20" s="262"/>
      <c r="V20" s="307" t="s">
        <v>17</v>
      </c>
      <c r="W20" s="151"/>
      <c r="AG20" s="151"/>
      <c r="AH20" s="449"/>
      <c r="AI20" s="449"/>
      <c r="AJ20" s="107"/>
      <c r="AK20" s="107"/>
      <c r="AL20" s="107"/>
      <c r="AM20" s="107">
        <v>16</v>
      </c>
      <c r="AN20" s="107"/>
      <c r="AO20" s="107"/>
      <c r="AP20" s="153"/>
      <c r="AQ20" s="153"/>
      <c r="AR20" s="151"/>
      <c r="AS20" s="107"/>
      <c r="BC20" s="1325"/>
      <c r="BD20" s="1325"/>
      <c r="CK20" s="151"/>
      <c r="CL20" s="151"/>
      <c r="CM20" s="664"/>
      <c r="CN20" s="664"/>
      <c r="CO20" s="655"/>
      <c r="CP20" s="1328"/>
      <c r="CQ20" s="1328"/>
      <c r="CR20" s="672">
        <v>16</v>
      </c>
      <c r="CS20" s="642" t="str">
        <f t="shared" si="1"/>
        <v/>
      </c>
      <c r="CT20" s="1328"/>
      <c r="CU20" s="642" t="str">
        <f t="shared" si="2"/>
        <v>red</v>
      </c>
      <c r="CV20" s="642" t="str">
        <f t="shared" si="3"/>
        <v/>
      </c>
      <c r="CW20" s="1330"/>
      <c r="CX20" s="664" t="b">
        <f t="shared" si="4"/>
        <v>0</v>
      </c>
      <c r="CY20" s="664" t="b">
        <f t="shared" si="5"/>
        <v>0</v>
      </c>
      <c r="CZ20" s="672" t="b">
        <f t="shared" si="6"/>
        <v>1</v>
      </c>
      <c r="DA20" s="642" t="str">
        <f t="shared" si="7"/>
        <v>red</v>
      </c>
      <c r="DB20" s="642" t="str">
        <f t="shared" si="8"/>
        <v>red</v>
      </c>
      <c r="DC20" s="647">
        <v>41</v>
      </c>
      <c r="DD20" s="642" t="str">
        <f t="shared" si="9"/>
        <v/>
      </c>
      <c r="DE20" s="1328"/>
      <c r="DF20" s="642" t="str">
        <f t="shared" si="10"/>
        <v>red</v>
      </c>
      <c r="DG20" s="642" t="str">
        <f t="shared" si="11"/>
        <v/>
      </c>
      <c r="DH20" s="1330"/>
      <c r="DI20" s="664" t="b">
        <f t="shared" si="12"/>
        <v>0</v>
      </c>
      <c r="DJ20" s="664" t="b">
        <f t="shared" si="13"/>
        <v>0</v>
      </c>
      <c r="DK20" s="672" t="b">
        <f t="shared" si="14"/>
        <v>1</v>
      </c>
      <c r="DL20" s="642" t="str">
        <f t="shared" si="15"/>
        <v>red</v>
      </c>
      <c r="DM20" s="642" t="str">
        <f t="shared" si="16"/>
        <v>red</v>
      </c>
    </row>
    <row r="21" spans="1:117">
      <c r="A21" s="55"/>
      <c r="B21" s="631" t="s">
        <v>19</v>
      </c>
      <c r="C21" s="656"/>
      <c r="D21" s="657"/>
      <c r="E21" s="657"/>
      <c r="F21" s="657"/>
      <c r="G21" s="657"/>
      <c r="H21" s="657"/>
      <c r="I21" s="657"/>
      <c r="J21" s="658"/>
      <c r="K21" s="151"/>
      <c r="L21" s="449"/>
      <c r="M21" s="449"/>
      <c r="N21" s="107"/>
      <c r="O21" s="74">
        <v>17</v>
      </c>
      <c r="P21" s="671" t="s">
        <v>17</v>
      </c>
      <c r="Q21" s="262"/>
      <c r="R21" s="309" t="s">
        <v>17</v>
      </c>
      <c r="S21" s="74">
        <v>42</v>
      </c>
      <c r="T21" s="671" t="s">
        <v>17</v>
      </c>
      <c r="U21" s="262"/>
      <c r="V21" s="307" t="s">
        <v>17</v>
      </c>
      <c r="W21" s="151"/>
      <c r="AG21" s="151"/>
      <c r="AH21" s="449"/>
      <c r="AI21" s="449"/>
      <c r="AJ21" s="107"/>
      <c r="AK21" s="107"/>
      <c r="AL21" s="107"/>
      <c r="AM21" s="107">
        <v>17</v>
      </c>
      <c r="AN21" s="107"/>
      <c r="AO21" s="107"/>
      <c r="AP21" s="153"/>
      <c r="AQ21" s="153"/>
      <c r="AR21" s="151"/>
      <c r="AS21" s="107"/>
      <c r="BC21" s="1325"/>
      <c r="BD21" s="1325"/>
      <c r="BE21" s="202" t="b">
        <f>LEN($C21)&lt;&gt;LENB($C21)</f>
        <v>0</v>
      </c>
      <c r="BF21" s="198" t="b">
        <f>ISERROR(HOUR($C21))</f>
        <v>0</v>
      </c>
      <c r="BG21" s="199" t="b">
        <f>ISERROR(MINUTE($C21))</f>
        <v>0</v>
      </c>
      <c r="BH21" s="202" t="b">
        <f>LEN($D21)&lt;&gt;LENB($D21)</f>
        <v>0</v>
      </c>
      <c r="BI21" s="198" t="b">
        <f>ISERROR(HOUR($D21))</f>
        <v>0</v>
      </c>
      <c r="BJ21" s="199" t="b">
        <f>ISERROR(MINUTE($D21))</f>
        <v>0</v>
      </c>
      <c r="BK21" s="202" t="b">
        <f>LEN($E21)&lt;&gt;LENB($E21)</f>
        <v>0</v>
      </c>
      <c r="BL21" s="198" t="b">
        <f>ISERROR(HOUR($E21))</f>
        <v>0</v>
      </c>
      <c r="BM21" s="199" t="b">
        <f>ISERROR(MINUTE($E21))</f>
        <v>0</v>
      </c>
      <c r="BN21" s="202" t="b">
        <f>LEN($F21)&lt;&gt;LENB($F21)</f>
        <v>0</v>
      </c>
      <c r="BO21" s="198" t="b">
        <f>ISERROR(HOUR($F21))</f>
        <v>0</v>
      </c>
      <c r="BP21" s="199" t="b">
        <f>ISERROR(MINUTE($F21))</f>
        <v>0</v>
      </c>
      <c r="BQ21" s="202" t="b">
        <f>LEN($G21)&lt;&gt;LENB($G21)</f>
        <v>0</v>
      </c>
      <c r="BR21" s="198" t="b">
        <f>ISERROR(HOUR($G21))</f>
        <v>0</v>
      </c>
      <c r="BS21" s="199" t="b">
        <f>ISERROR(MINUTE($G21))</f>
        <v>0</v>
      </c>
      <c r="BT21" s="202" t="b">
        <f>LEN($H21)&lt;&gt;LENB($H21)</f>
        <v>0</v>
      </c>
      <c r="BU21" s="198" t="b">
        <f>ISERROR(HOUR($H21))</f>
        <v>0</v>
      </c>
      <c r="BV21" s="199" t="b">
        <f>ISERROR(MINUTE($H21))</f>
        <v>0</v>
      </c>
      <c r="BW21" s="202" t="b">
        <f>LEN($I21)&lt;&gt;LENB($I21)</f>
        <v>0</v>
      </c>
      <c r="BX21" s="198" t="b">
        <f>ISERROR(HOUR($I21))</f>
        <v>0</v>
      </c>
      <c r="BY21" s="199" t="b">
        <f>ISERROR(MINUTE($I21))</f>
        <v>0</v>
      </c>
      <c r="BZ21" s="202" t="b">
        <f>LEN($J21)&lt;&gt;LENB($J21)</f>
        <v>0</v>
      </c>
      <c r="CA21" s="198" t="b">
        <f>ISERROR(HOUR($J21))</f>
        <v>0</v>
      </c>
      <c r="CB21" s="199" t="b">
        <f>ISERROR(MINUTE($J21))</f>
        <v>0</v>
      </c>
      <c r="CC21" s="485" t="str">
        <f>IF(OR(BE21:BG21),"red","")</f>
        <v/>
      </c>
      <c r="CD21" s="485" t="str">
        <f>IF(OR(BH21:BJ21),"red","")</f>
        <v/>
      </c>
      <c r="CE21" s="485" t="str">
        <f>IF(OR(BK21:BM21),"red","")</f>
        <v/>
      </c>
      <c r="CF21" s="485" t="str">
        <f>IF(OR(BN21:BP21),"red","")</f>
        <v/>
      </c>
      <c r="CG21" s="485" t="str">
        <f>IF(OR(BQ21:BS21),"red","")</f>
        <v/>
      </c>
      <c r="CH21" s="485" t="str">
        <f>IF(OR(BT21:BV21),"red","")</f>
        <v/>
      </c>
      <c r="CI21" s="485" t="str">
        <f>IF(OR(BW21:BY21),"red","")</f>
        <v/>
      </c>
      <c r="CJ21" s="485" t="str">
        <f>IF(OR(BZ21:CB21),"red","")</f>
        <v/>
      </c>
      <c r="CK21" s="151"/>
      <c r="CL21" s="151"/>
      <c r="CM21" s="664"/>
      <c r="CN21" s="664"/>
      <c r="CO21" s="655"/>
      <c r="CP21" s="1328"/>
      <c r="CQ21" s="1328"/>
      <c r="CR21" s="672">
        <v>17</v>
      </c>
      <c r="CS21" s="642" t="str">
        <f t="shared" si="1"/>
        <v/>
      </c>
      <c r="CT21" s="1328"/>
      <c r="CU21" s="642" t="str">
        <f t="shared" si="2"/>
        <v>red</v>
      </c>
      <c r="CV21" s="642" t="str">
        <f t="shared" si="3"/>
        <v/>
      </c>
      <c r="CW21" s="1330"/>
      <c r="CX21" s="664" t="b">
        <f t="shared" si="4"/>
        <v>0</v>
      </c>
      <c r="CY21" s="664" t="b">
        <f t="shared" si="5"/>
        <v>0</v>
      </c>
      <c r="CZ21" s="672" t="b">
        <f t="shared" si="6"/>
        <v>1</v>
      </c>
      <c r="DA21" s="642" t="str">
        <f t="shared" si="7"/>
        <v>red</v>
      </c>
      <c r="DB21" s="642" t="str">
        <f t="shared" si="8"/>
        <v>red</v>
      </c>
      <c r="DC21" s="647">
        <v>42</v>
      </c>
      <c r="DD21" s="642" t="str">
        <f t="shared" si="9"/>
        <v/>
      </c>
      <c r="DE21" s="1328"/>
      <c r="DF21" s="642" t="str">
        <f t="shared" si="10"/>
        <v>red</v>
      </c>
      <c r="DG21" s="642" t="str">
        <f t="shared" si="11"/>
        <v/>
      </c>
      <c r="DH21" s="1330"/>
      <c r="DI21" s="664" t="b">
        <f t="shared" si="12"/>
        <v>0</v>
      </c>
      <c r="DJ21" s="664" t="b">
        <f t="shared" si="13"/>
        <v>0</v>
      </c>
      <c r="DK21" s="672" t="b">
        <f t="shared" si="14"/>
        <v>1</v>
      </c>
      <c r="DL21" s="642" t="str">
        <f t="shared" si="15"/>
        <v>red</v>
      </c>
      <c r="DM21" s="642" t="str">
        <f t="shared" si="16"/>
        <v>red</v>
      </c>
    </row>
    <row r="22" spans="1:117" ht="15.6" thickBot="1">
      <c r="A22" s="55"/>
      <c r="B22" s="632" t="s">
        <v>21</v>
      </c>
      <c r="C22" s="667"/>
      <c r="D22" s="668" t="s">
        <v>17</v>
      </c>
      <c r="E22" s="668" t="s">
        <v>17</v>
      </c>
      <c r="F22" s="668" t="s">
        <v>17</v>
      </c>
      <c r="G22" s="668" t="s">
        <v>17</v>
      </c>
      <c r="H22" s="668" t="s">
        <v>17</v>
      </c>
      <c r="I22" s="668" t="s">
        <v>17</v>
      </c>
      <c r="J22" s="669" t="s">
        <v>17</v>
      </c>
      <c r="K22" s="151"/>
      <c r="L22" s="449"/>
      <c r="M22" s="449"/>
      <c r="N22" s="107"/>
      <c r="O22" s="74">
        <v>18</v>
      </c>
      <c r="P22" s="671" t="s">
        <v>17</v>
      </c>
      <c r="Q22" s="262"/>
      <c r="R22" s="309" t="s">
        <v>17</v>
      </c>
      <c r="S22" s="74">
        <v>43</v>
      </c>
      <c r="T22" s="671" t="s">
        <v>17</v>
      </c>
      <c r="U22" s="262"/>
      <c r="V22" s="307" t="s">
        <v>17</v>
      </c>
      <c r="W22" s="151"/>
      <c r="AG22" s="151"/>
      <c r="AH22" s="449"/>
      <c r="AI22" s="449"/>
      <c r="AJ22" s="107"/>
      <c r="AK22" s="107"/>
      <c r="AL22" s="107"/>
      <c r="AM22" s="107">
        <v>18</v>
      </c>
      <c r="AN22" s="107"/>
      <c r="AO22" s="107"/>
      <c r="AP22" s="153"/>
      <c r="AQ22" s="153"/>
      <c r="AR22" s="151"/>
      <c r="AS22" s="107"/>
      <c r="BC22" s="1325"/>
      <c r="BD22" s="1325"/>
      <c r="BE22" s="202"/>
      <c r="BF22" s="198"/>
      <c r="BG22" s="199"/>
      <c r="BH22" s="202"/>
      <c r="BI22" s="198"/>
      <c r="BJ22" s="199"/>
      <c r="BK22" s="202"/>
      <c r="BL22" s="198"/>
      <c r="BM22" s="199"/>
      <c r="BN22" s="202"/>
      <c r="BO22" s="198"/>
      <c r="BP22" s="199"/>
      <c r="BQ22" s="202"/>
      <c r="BR22" s="198"/>
      <c r="BS22" s="199"/>
      <c r="BT22" s="202"/>
      <c r="BU22" s="198"/>
      <c r="BV22" s="199"/>
      <c r="BW22" s="202"/>
      <c r="BX22" s="198"/>
      <c r="BY22" s="199"/>
      <c r="BZ22" s="202"/>
      <c r="CA22" s="198"/>
      <c r="CB22" s="199"/>
      <c r="CC22" s="485" t="str">
        <f>IF(COUNTIF($Y$6:$Y$9,$C22),"","red")</f>
        <v>red</v>
      </c>
      <c r="CD22" s="485" t="str">
        <f>IF(COUNTIF($Y$6:$Y$9,$D22),"","red")</f>
        <v>red</v>
      </c>
      <c r="CE22" s="485" t="str">
        <f>IF(COUNTIF($Y$6:$Y$9,$E22),"","red")</f>
        <v>red</v>
      </c>
      <c r="CF22" s="485" t="str">
        <f>IF(COUNTIF($Y$6:$Y$9,$F22),"","red")</f>
        <v>red</v>
      </c>
      <c r="CG22" s="485" t="str">
        <f>IF(COUNTIF($Y$6:$Y$9,$G22),"","red")</f>
        <v>red</v>
      </c>
      <c r="CH22" s="485" t="str">
        <f>IF(COUNTIF($Y$6:$Y$9,$H22),"","red")</f>
        <v>red</v>
      </c>
      <c r="CI22" s="485" t="str">
        <f>IF(COUNTIF($Y$6:$Y$9,$I22),"","red")</f>
        <v>red</v>
      </c>
      <c r="CJ22" s="485" t="str">
        <f>IF(COUNTIF($Y$6:$Y$9,$J22),"","red")</f>
        <v>red</v>
      </c>
      <c r="CK22" s="151"/>
      <c r="CL22" s="151"/>
      <c r="CM22" s="664"/>
      <c r="CN22" s="664"/>
      <c r="CO22" s="655"/>
      <c r="CP22" s="1328"/>
      <c r="CQ22" s="1328"/>
      <c r="CR22" s="672">
        <v>18</v>
      </c>
      <c r="CS22" s="642" t="str">
        <f t="shared" si="1"/>
        <v/>
      </c>
      <c r="CT22" s="1328"/>
      <c r="CU22" s="642" t="str">
        <f t="shared" si="2"/>
        <v>red</v>
      </c>
      <c r="CV22" s="642" t="str">
        <f t="shared" si="3"/>
        <v/>
      </c>
      <c r="CW22" s="1330"/>
      <c r="CX22" s="664" t="b">
        <f t="shared" si="4"/>
        <v>0</v>
      </c>
      <c r="CY22" s="664" t="b">
        <f t="shared" si="5"/>
        <v>0</v>
      </c>
      <c r="CZ22" s="672" t="b">
        <f t="shared" si="6"/>
        <v>1</v>
      </c>
      <c r="DA22" s="642" t="str">
        <f t="shared" si="7"/>
        <v>red</v>
      </c>
      <c r="DB22" s="642" t="str">
        <f t="shared" si="8"/>
        <v>red</v>
      </c>
      <c r="DC22" s="647">
        <v>43</v>
      </c>
      <c r="DD22" s="642" t="str">
        <f t="shared" si="9"/>
        <v/>
      </c>
      <c r="DE22" s="1328"/>
      <c r="DF22" s="642" t="str">
        <f t="shared" si="10"/>
        <v>red</v>
      </c>
      <c r="DG22" s="642" t="str">
        <f t="shared" si="11"/>
        <v/>
      </c>
      <c r="DH22" s="1330"/>
      <c r="DI22" s="664" t="b">
        <f t="shared" si="12"/>
        <v>0</v>
      </c>
      <c r="DJ22" s="664" t="b">
        <f t="shared" si="13"/>
        <v>0</v>
      </c>
      <c r="DK22" s="672" t="b">
        <f t="shared" si="14"/>
        <v>1</v>
      </c>
      <c r="DL22" s="642" t="str">
        <f t="shared" si="15"/>
        <v>red</v>
      </c>
      <c r="DM22" s="642" t="str">
        <f t="shared" si="16"/>
        <v>red</v>
      </c>
    </row>
    <row r="23" spans="1:117" ht="15.6" thickBot="1">
      <c r="A23" s="55"/>
      <c r="B23" s="107"/>
      <c r="C23" s="155"/>
      <c r="D23" s="155"/>
      <c r="E23" s="155"/>
      <c r="F23" s="155"/>
      <c r="G23" s="155"/>
      <c r="H23" s="155"/>
      <c r="I23" s="155"/>
      <c r="J23" s="155"/>
      <c r="K23" s="151"/>
      <c r="L23" s="449"/>
      <c r="M23" s="449"/>
      <c r="N23" s="107"/>
      <c r="O23" s="74">
        <v>19</v>
      </c>
      <c r="P23" s="671" t="s">
        <v>17</v>
      </c>
      <c r="Q23" s="262"/>
      <c r="R23" s="309" t="s">
        <v>17</v>
      </c>
      <c r="S23" s="74">
        <v>44</v>
      </c>
      <c r="T23" s="671" t="s">
        <v>17</v>
      </c>
      <c r="U23" s="262"/>
      <c r="V23" s="307" t="s">
        <v>17</v>
      </c>
      <c r="W23" s="151"/>
      <c r="AG23" s="151"/>
      <c r="AH23" s="449"/>
      <c r="AI23" s="449"/>
      <c r="AJ23" s="107"/>
      <c r="AK23" s="107"/>
      <c r="AL23" s="107"/>
      <c r="AM23" s="107">
        <v>19</v>
      </c>
      <c r="AN23" s="107"/>
      <c r="AO23" s="107"/>
      <c r="AP23" s="153"/>
      <c r="AQ23" s="153"/>
      <c r="AR23" s="151"/>
      <c r="AS23" s="107"/>
      <c r="BC23" s="1325"/>
      <c r="BD23" s="1325"/>
      <c r="CK23" s="151"/>
      <c r="CL23" s="151"/>
      <c r="CM23" s="664"/>
      <c r="CN23" s="664"/>
      <c r="CO23" s="655"/>
      <c r="CP23" s="1328"/>
      <c r="CQ23" s="1328"/>
      <c r="CR23" s="672">
        <v>19</v>
      </c>
      <c r="CS23" s="642" t="str">
        <f t="shared" si="1"/>
        <v/>
      </c>
      <c r="CT23" s="1328"/>
      <c r="CU23" s="642" t="str">
        <f t="shared" si="2"/>
        <v>red</v>
      </c>
      <c r="CV23" s="642" t="str">
        <f t="shared" si="3"/>
        <v/>
      </c>
      <c r="CW23" s="1330"/>
      <c r="CX23" s="664" t="b">
        <f t="shared" si="4"/>
        <v>0</v>
      </c>
      <c r="CY23" s="664" t="b">
        <f t="shared" si="5"/>
        <v>0</v>
      </c>
      <c r="CZ23" s="672" t="b">
        <f t="shared" si="6"/>
        <v>1</v>
      </c>
      <c r="DA23" s="642" t="str">
        <f t="shared" si="7"/>
        <v>red</v>
      </c>
      <c r="DB23" s="642" t="str">
        <f t="shared" si="8"/>
        <v>red</v>
      </c>
      <c r="DC23" s="647">
        <v>44</v>
      </c>
      <c r="DD23" s="642" t="str">
        <f t="shared" si="9"/>
        <v/>
      </c>
      <c r="DE23" s="1328"/>
      <c r="DF23" s="642" t="str">
        <f t="shared" si="10"/>
        <v>red</v>
      </c>
      <c r="DG23" s="642" t="str">
        <f t="shared" si="11"/>
        <v/>
      </c>
      <c r="DH23" s="1330"/>
      <c r="DI23" s="664" t="b">
        <f t="shared" si="12"/>
        <v>0</v>
      </c>
      <c r="DJ23" s="664" t="b">
        <f t="shared" si="13"/>
        <v>0</v>
      </c>
      <c r="DK23" s="672" t="b">
        <f t="shared" si="14"/>
        <v>1</v>
      </c>
      <c r="DL23" s="642" t="str">
        <f t="shared" si="15"/>
        <v>red</v>
      </c>
      <c r="DM23" s="642" t="str">
        <f t="shared" si="16"/>
        <v>red</v>
      </c>
    </row>
    <row r="24" spans="1:117" ht="15.6" thickBot="1">
      <c r="A24" s="55"/>
      <c r="B24" s="458" t="s">
        <v>24</v>
      </c>
      <c r="C24" s="1309">
        <v>6</v>
      </c>
      <c r="D24" s="1310"/>
      <c r="E24" s="1310"/>
      <c r="F24" s="1310"/>
      <c r="G24" s="1310"/>
      <c r="H24" s="1310"/>
      <c r="I24" s="1310"/>
      <c r="J24" s="1311"/>
      <c r="K24" s="151"/>
      <c r="L24" s="449"/>
      <c r="M24" s="449"/>
      <c r="N24" s="107"/>
      <c r="O24" s="74">
        <v>20</v>
      </c>
      <c r="P24" s="671" t="s">
        <v>17</v>
      </c>
      <c r="Q24" s="262"/>
      <c r="R24" s="309" t="s">
        <v>17</v>
      </c>
      <c r="S24" s="74">
        <v>45</v>
      </c>
      <c r="T24" s="671" t="s">
        <v>17</v>
      </c>
      <c r="U24" s="262"/>
      <c r="V24" s="307" t="s">
        <v>17</v>
      </c>
      <c r="W24" s="151"/>
      <c r="AG24" s="151"/>
      <c r="AH24" s="449"/>
      <c r="AI24" s="449"/>
      <c r="AJ24" s="107"/>
      <c r="AK24" s="107"/>
      <c r="AL24" s="107"/>
      <c r="AM24" s="107">
        <v>20</v>
      </c>
      <c r="AN24" s="107"/>
      <c r="AO24" s="107"/>
      <c r="AP24" s="153"/>
      <c r="AQ24" s="153"/>
      <c r="AR24" s="151"/>
      <c r="AS24" s="107"/>
      <c r="BC24" s="1325"/>
      <c r="BD24" s="1325"/>
      <c r="CK24" s="151"/>
      <c r="CL24" s="151"/>
      <c r="CM24" s="664"/>
      <c r="CN24" s="664"/>
      <c r="CO24" s="655"/>
      <c r="CP24" s="1328"/>
      <c r="CQ24" s="1328"/>
      <c r="CR24" s="672">
        <v>20</v>
      </c>
      <c r="CS24" s="642" t="str">
        <f t="shared" si="1"/>
        <v/>
      </c>
      <c r="CT24" s="1328"/>
      <c r="CU24" s="642" t="str">
        <f t="shared" si="2"/>
        <v>red</v>
      </c>
      <c r="CV24" s="642" t="str">
        <f t="shared" si="3"/>
        <v/>
      </c>
      <c r="CW24" s="1330"/>
      <c r="CX24" s="664" t="b">
        <f t="shared" si="4"/>
        <v>0</v>
      </c>
      <c r="CY24" s="664" t="b">
        <f t="shared" si="5"/>
        <v>0</v>
      </c>
      <c r="CZ24" s="672" t="b">
        <f t="shared" si="6"/>
        <v>1</v>
      </c>
      <c r="DA24" s="642" t="str">
        <f t="shared" si="7"/>
        <v>red</v>
      </c>
      <c r="DB24" s="642" t="str">
        <f t="shared" si="8"/>
        <v>red</v>
      </c>
      <c r="DC24" s="647">
        <v>45</v>
      </c>
      <c r="DD24" s="642" t="str">
        <f t="shared" si="9"/>
        <v/>
      </c>
      <c r="DE24" s="1328"/>
      <c r="DF24" s="642" t="str">
        <f t="shared" si="10"/>
        <v>red</v>
      </c>
      <c r="DG24" s="642" t="str">
        <f t="shared" si="11"/>
        <v/>
      </c>
      <c r="DH24" s="1330"/>
      <c r="DI24" s="664" t="b">
        <f t="shared" si="12"/>
        <v>0</v>
      </c>
      <c r="DJ24" s="664" t="b">
        <f t="shared" si="13"/>
        <v>0</v>
      </c>
      <c r="DK24" s="672" t="b">
        <f t="shared" si="14"/>
        <v>1</v>
      </c>
      <c r="DL24" s="642" t="str">
        <f t="shared" si="15"/>
        <v>red</v>
      </c>
      <c r="DM24" s="642" t="str">
        <f t="shared" si="16"/>
        <v>red</v>
      </c>
    </row>
    <row r="25" spans="1:117">
      <c r="A25" s="55"/>
      <c r="B25" s="631" t="s">
        <v>19</v>
      </c>
      <c r="C25" s="656"/>
      <c r="D25" s="657"/>
      <c r="E25" s="657"/>
      <c r="F25" s="657"/>
      <c r="G25" s="657"/>
      <c r="H25" s="657"/>
      <c r="I25" s="657"/>
      <c r="J25" s="658"/>
      <c r="K25" s="151"/>
      <c r="L25" s="449"/>
      <c r="M25" s="449"/>
      <c r="N25" s="107"/>
      <c r="O25" s="74">
        <v>21</v>
      </c>
      <c r="P25" s="671" t="s">
        <v>17</v>
      </c>
      <c r="Q25" s="262"/>
      <c r="R25" s="309" t="s">
        <v>17</v>
      </c>
      <c r="S25" s="74">
        <v>46</v>
      </c>
      <c r="T25" s="671" t="s">
        <v>17</v>
      </c>
      <c r="U25" s="262"/>
      <c r="V25" s="307" t="s">
        <v>17</v>
      </c>
      <c r="W25" s="151"/>
      <c r="AG25" s="151"/>
      <c r="AH25" s="449"/>
      <c r="AI25" s="449"/>
      <c r="AJ25" s="107"/>
      <c r="AK25" s="107"/>
      <c r="AL25" s="107"/>
      <c r="AM25" s="107">
        <v>21</v>
      </c>
      <c r="AN25" s="107"/>
      <c r="AO25" s="107"/>
      <c r="AP25" s="153"/>
      <c r="AQ25" s="153"/>
      <c r="AR25" s="151"/>
      <c r="AS25" s="107"/>
      <c r="BC25" s="1325"/>
      <c r="BD25" s="1325"/>
      <c r="BE25" s="202" t="b">
        <f>LEN($C25)&lt;&gt;LENB($C25)</f>
        <v>0</v>
      </c>
      <c r="BF25" s="198" t="b">
        <f>ISERROR(HOUR($C25))</f>
        <v>0</v>
      </c>
      <c r="BG25" s="199" t="b">
        <f>ISERROR(MINUTE($C25))</f>
        <v>0</v>
      </c>
      <c r="BH25" s="202" t="b">
        <f>LEN($D25)&lt;&gt;LENB($D25)</f>
        <v>0</v>
      </c>
      <c r="BI25" s="198" t="b">
        <f>ISERROR(HOUR($D25))</f>
        <v>0</v>
      </c>
      <c r="BJ25" s="199" t="b">
        <f>ISERROR(MINUTE($D25))</f>
        <v>0</v>
      </c>
      <c r="BK25" s="202" t="b">
        <f>LEN($E25)&lt;&gt;LENB($E25)</f>
        <v>0</v>
      </c>
      <c r="BL25" s="198" t="b">
        <f>ISERROR(HOUR($E25))</f>
        <v>0</v>
      </c>
      <c r="BM25" s="199" t="b">
        <f>ISERROR(MINUTE($E25))</f>
        <v>0</v>
      </c>
      <c r="BN25" s="202" t="b">
        <f>LEN($F25)&lt;&gt;LENB($F25)</f>
        <v>0</v>
      </c>
      <c r="BO25" s="198" t="b">
        <f>ISERROR(HOUR($F25))</f>
        <v>0</v>
      </c>
      <c r="BP25" s="199" t="b">
        <f>ISERROR(MINUTE($F25))</f>
        <v>0</v>
      </c>
      <c r="BQ25" s="202" t="b">
        <f>LEN($G25)&lt;&gt;LENB($G25)</f>
        <v>0</v>
      </c>
      <c r="BR25" s="198" t="b">
        <f>ISERROR(HOUR($G25))</f>
        <v>0</v>
      </c>
      <c r="BS25" s="199" t="b">
        <f>ISERROR(MINUTE($G25))</f>
        <v>0</v>
      </c>
      <c r="BT25" s="202" t="b">
        <f>LEN($H25)&lt;&gt;LENB($H25)</f>
        <v>0</v>
      </c>
      <c r="BU25" s="198" t="b">
        <f>ISERROR(HOUR($H25))</f>
        <v>0</v>
      </c>
      <c r="BV25" s="199" t="b">
        <f>ISERROR(MINUTE($H25))</f>
        <v>0</v>
      </c>
      <c r="BW25" s="202" t="b">
        <f>LEN($I25)&lt;&gt;LENB($I25)</f>
        <v>0</v>
      </c>
      <c r="BX25" s="198" t="b">
        <f>ISERROR(HOUR($I25))</f>
        <v>0</v>
      </c>
      <c r="BY25" s="199" t="b">
        <f>ISERROR(MINUTE($I25))</f>
        <v>0</v>
      </c>
      <c r="BZ25" s="202" t="b">
        <f>LEN($J25)&lt;&gt;LENB($J25)</f>
        <v>0</v>
      </c>
      <c r="CA25" s="198" t="b">
        <f>ISERROR(HOUR($J25))</f>
        <v>0</v>
      </c>
      <c r="CB25" s="199" t="b">
        <f>ISERROR(MINUTE($J25))</f>
        <v>0</v>
      </c>
      <c r="CC25" s="485" t="str">
        <f>IF(OR(BE25:BG25),"red","")</f>
        <v/>
      </c>
      <c r="CD25" s="485" t="str">
        <f>IF(OR(BH25:BJ25),"red","")</f>
        <v/>
      </c>
      <c r="CE25" s="485" t="str">
        <f>IF(OR(BK25:BM25),"red","")</f>
        <v/>
      </c>
      <c r="CF25" s="485" t="str">
        <f>IF(OR(BN25:BP25),"red","")</f>
        <v/>
      </c>
      <c r="CG25" s="485" t="str">
        <f>IF(OR(BQ25:BS25),"red","")</f>
        <v/>
      </c>
      <c r="CH25" s="485" t="str">
        <f>IF(OR(BT25:BV25),"red","")</f>
        <v/>
      </c>
      <c r="CI25" s="485" t="str">
        <f>IF(OR(BW25:BY25),"red","")</f>
        <v/>
      </c>
      <c r="CJ25" s="485" t="str">
        <f>IF(OR(BZ25:CB25),"red","")</f>
        <v/>
      </c>
      <c r="CK25" s="151"/>
      <c r="CL25" s="151"/>
      <c r="CM25" s="664"/>
      <c r="CN25" s="664"/>
      <c r="CO25" s="655"/>
      <c r="CP25" s="1328"/>
      <c r="CQ25" s="1328"/>
      <c r="CR25" s="672">
        <v>21</v>
      </c>
      <c r="CS25" s="642" t="str">
        <f t="shared" si="1"/>
        <v/>
      </c>
      <c r="CT25" s="1328"/>
      <c r="CU25" s="642" t="str">
        <f t="shared" si="2"/>
        <v>red</v>
      </c>
      <c r="CV25" s="642" t="str">
        <f t="shared" si="3"/>
        <v/>
      </c>
      <c r="CW25" s="1330"/>
      <c r="CX25" s="664" t="b">
        <f t="shared" si="4"/>
        <v>0</v>
      </c>
      <c r="CY25" s="664" t="b">
        <f t="shared" si="5"/>
        <v>0</v>
      </c>
      <c r="CZ25" s="672" t="b">
        <f t="shared" si="6"/>
        <v>1</v>
      </c>
      <c r="DA25" s="642" t="str">
        <f t="shared" si="7"/>
        <v>red</v>
      </c>
      <c r="DB25" s="642" t="str">
        <f t="shared" si="8"/>
        <v>red</v>
      </c>
      <c r="DC25" s="647">
        <v>46</v>
      </c>
      <c r="DD25" s="642" t="str">
        <f t="shared" si="9"/>
        <v/>
      </c>
      <c r="DE25" s="1328"/>
      <c r="DF25" s="642" t="str">
        <f t="shared" si="10"/>
        <v>red</v>
      </c>
      <c r="DG25" s="642" t="str">
        <f t="shared" si="11"/>
        <v/>
      </c>
      <c r="DH25" s="1330"/>
      <c r="DI25" s="664" t="b">
        <f t="shared" si="12"/>
        <v>0</v>
      </c>
      <c r="DJ25" s="664" t="b">
        <f t="shared" si="13"/>
        <v>0</v>
      </c>
      <c r="DK25" s="672" t="b">
        <f t="shared" si="14"/>
        <v>1</v>
      </c>
      <c r="DL25" s="642" t="str">
        <f t="shared" si="15"/>
        <v>red</v>
      </c>
      <c r="DM25" s="642" t="str">
        <f t="shared" si="16"/>
        <v>red</v>
      </c>
    </row>
    <row r="26" spans="1:117" ht="15.6" thickBot="1">
      <c r="A26" s="55"/>
      <c r="B26" s="632" t="s">
        <v>21</v>
      </c>
      <c r="C26" s="667"/>
      <c r="D26" s="668" t="s">
        <v>17</v>
      </c>
      <c r="E26" s="668" t="s">
        <v>17</v>
      </c>
      <c r="F26" s="668" t="s">
        <v>17</v>
      </c>
      <c r="G26" s="668" t="s">
        <v>17</v>
      </c>
      <c r="H26" s="668" t="s">
        <v>17</v>
      </c>
      <c r="I26" s="668" t="s">
        <v>17</v>
      </c>
      <c r="J26" s="669" t="s">
        <v>17</v>
      </c>
      <c r="K26" s="151"/>
      <c r="L26" s="449"/>
      <c r="M26" s="449"/>
      <c r="N26" s="107"/>
      <c r="O26" s="74">
        <v>22</v>
      </c>
      <c r="P26" s="671" t="s">
        <v>17</v>
      </c>
      <c r="Q26" s="262"/>
      <c r="R26" s="309" t="s">
        <v>17</v>
      </c>
      <c r="S26" s="74">
        <v>47</v>
      </c>
      <c r="T26" s="671" t="s">
        <v>17</v>
      </c>
      <c r="U26" s="262"/>
      <c r="V26" s="307" t="s">
        <v>17</v>
      </c>
      <c r="W26" s="151"/>
      <c r="AG26" s="151"/>
      <c r="AH26" s="449"/>
      <c r="AI26" s="449"/>
      <c r="AJ26" s="107"/>
      <c r="AK26" s="107"/>
      <c r="AL26" s="107"/>
      <c r="AM26" s="107">
        <v>22</v>
      </c>
      <c r="AN26" s="107"/>
      <c r="AO26" s="107"/>
      <c r="AP26" s="153"/>
      <c r="AQ26" s="153"/>
      <c r="AR26" s="151"/>
      <c r="AS26" s="107"/>
      <c r="BC26" s="1325"/>
      <c r="BD26" s="1325"/>
      <c r="BE26" s="202"/>
      <c r="BF26" s="198"/>
      <c r="BG26" s="199"/>
      <c r="BH26" s="202"/>
      <c r="BI26" s="198"/>
      <c r="BJ26" s="199"/>
      <c r="BK26" s="202"/>
      <c r="BL26" s="198"/>
      <c r="BM26" s="199"/>
      <c r="BN26" s="202"/>
      <c r="BO26" s="198"/>
      <c r="BP26" s="199"/>
      <c r="BQ26" s="202"/>
      <c r="BR26" s="198"/>
      <c r="BS26" s="199"/>
      <c r="BT26" s="202"/>
      <c r="BU26" s="198"/>
      <c r="BV26" s="199"/>
      <c r="BW26" s="202"/>
      <c r="BX26" s="198"/>
      <c r="BY26" s="199"/>
      <c r="BZ26" s="202"/>
      <c r="CA26" s="198"/>
      <c r="CB26" s="199"/>
      <c r="CC26" s="485" t="str">
        <f>IF(COUNTIF($Y$6:$Y$9,$C26),"","red")</f>
        <v>red</v>
      </c>
      <c r="CD26" s="485" t="str">
        <f>IF(COUNTIF($Y$6:$Y$9,$D26),"","red")</f>
        <v>red</v>
      </c>
      <c r="CE26" s="485" t="str">
        <f>IF(COUNTIF($Y$6:$Y$9,$E26),"","red")</f>
        <v>red</v>
      </c>
      <c r="CF26" s="485" t="str">
        <f>IF(COUNTIF($Y$6:$Y$9,$F26),"","red")</f>
        <v>red</v>
      </c>
      <c r="CG26" s="485" t="str">
        <f>IF(COUNTIF($Y$6:$Y$9,$G26),"","red")</f>
        <v>red</v>
      </c>
      <c r="CH26" s="485" t="str">
        <f>IF(COUNTIF($Y$6:$Y$9,$H26),"","red")</f>
        <v>red</v>
      </c>
      <c r="CI26" s="485" t="str">
        <f>IF(COUNTIF($Y$6:$Y$9,$I26),"","red")</f>
        <v>red</v>
      </c>
      <c r="CJ26" s="485" t="str">
        <f>IF(COUNTIF($Y$6:$Y$9,$J26),"","red")</f>
        <v>red</v>
      </c>
      <c r="CK26" s="151"/>
      <c r="CL26" s="151"/>
      <c r="CM26" s="664"/>
      <c r="CN26" s="664"/>
      <c r="CO26" s="655"/>
      <c r="CP26" s="1328"/>
      <c r="CQ26" s="1328"/>
      <c r="CR26" s="672">
        <v>22</v>
      </c>
      <c r="CS26" s="642" t="str">
        <f t="shared" si="1"/>
        <v/>
      </c>
      <c r="CT26" s="1328"/>
      <c r="CU26" s="642" t="str">
        <f t="shared" si="2"/>
        <v>red</v>
      </c>
      <c r="CV26" s="642" t="str">
        <f t="shared" si="3"/>
        <v/>
      </c>
      <c r="CW26" s="1330"/>
      <c r="CX26" s="664" t="b">
        <f t="shared" si="4"/>
        <v>0</v>
      </c>
      <c r="CY26" s="664" t="b">
        <f t="shared" si="5"/>
        <v>0</v>
      </c>
      <c r="CZ26" s="672" t="b">
        <f t="shared" si="6"/>
        <v>1</v>
      </c>
      <c r="DA26" s="642" t="str">
        <f t="shared" si="7"/>
        <v>red</v>
      </c>
      <c r="DB26" s="642" t="str">
        <f t="shared" si="8"/>
        <v>red</v>
      </c>
      <c r="DC26" s="647">
        <v>47</v>
      </c>
      <c r="DD26" s="642" t="str">
        <f t="shared" si="9"/>
        <v/>
      </c>
      <c r="DE26" s="1328"/>
      <c r="DF26" s="642" t="str">
        <f t="shared" si="10"/>
        <v>red</v>
      </c>
      <c r="DG26" s="642" t="str">
        <f t="shared" si="11"/>
        <v/>
      </c>
      <c r="DH26" s="1330"/>
      <c r="DI26" s="664" t="b">
        <f t="shared" si="12"/>
        <v>0</v>
      </c>
      <c r="DJ26" s="664" t="b">
        <f t="shared" si="13"/>
        <v>0</v>
      </c>
      <c r="DK26" s="672" t="b">
        <f t="shared" si="14"/>
        <v>1</v>
      </c>
      <c r="DL26" s="642" t="str">
        <f t="shared" si="15"/>
        <v>red</v>
      </c>
      <c r="DM26" s="642" t="str">
        <f t="shared" si="16"/>
        <v>red</v>
      </c>
    </row>
    <row r="27" spans="1:117" ht="15.6" thickBot="1">
      <c r="A27" s="55"/>
      <c r="B27" s="107"/>
      <c r="C27" s="107"/>
      <c r="D27" s="107"/>
      <c r="E27" s="107"/>
      <c r="F27" s="107"/>
      <c r="G27" s="107"/>
      <c r="H27" s="107"/>
      <c r="I27" s="107"/>
      <c r="J27" s="107"/>
      <c r="K27" s="151"/>
      <c r="L27" s="449"/>
      <c r="M27" s="449"/>
      <c r="N27" s="107"/>
      <c r="O27" s="74">
        <v>23</v>
      </c>
      <c r="P27" s="671" t="s">
        <v>17</v>
      </c>
      <c r="Q27" s="262"/>
      <c r="R27" s="309" t="s">
        <v>17</v>
      </c>
      <c r="S27" s="74">
        <v>48</v>
      </c>
      <c r="T27" s="671" t="s">
        <v>17</v>
      </c>
      <c r="U27" s="262"/>
      <c r="V27" s="307" t="s">
        <v>17</v>
      </c>
      <c r="W27" s="151"/>
      <c r="AG27" s="151"/>
      <c r="AH27" s="449"/>
      <c r="AI27" s="449"/>
      <c r="AJ27" s="107"/>
      <c r="AK27" s="107"/>
      <c r="AL27" s="107"/>
      <c r="AM27" s="107">
        <v>23</v>
      </c>
      <c r="AN27" s="107"/>
      <c r="AO27" s="107"/>
      <c r="AP27" s="153"/>
      <c r="AQ27" s="153"/>
      <c r="AR27" s="151"/>
      <c r="AS27" s="107"/>
      <c r="BC27" s="1325"/>
      <c r="BD27" s="1325"/>
      <c r="CK27" s="151"/>
      <c r="CL27" s="151"/>
      <c r="CM27" s="664"/>
      <c r="CN27" s="664"/>
      <c r="CO27" s="655"/>
      <c r="CP27" s="1328"/>
      <c r="CQ27" s="1328"/>
      <c r="CR27" s="672">
        <v>23</v>
      </c>
      <c r="CS27" s="642" t="str">
        <f t="shared" si="1"/>
        <v/>
      </c>
      <c r="CT27" s="1328"/>
      <c r="CU27" s="642" t="str">
        <f t="shared" si="2"/>
        <v>red</v>
      </c>
      <c r="CV27" s="642" t="str">
        <f t="shared" si="3"/>
        <v/>
      </c>
      <c r="CW27" s="1330"/>
      <c r="CX27" s="664" t="b">
        <f t="shared" si="4"/>
        <v>0</v>
      </c>
      <c r="CY27" s="664" t="b">
        <f t="shared" si="5"/>
        <v>0</v>
      </c>
      <c r="CZ27" s="672" t="b">
        <f t="shared" si="6"/>
        <v>1</v>
      </c>
      <c r="DA27" s="642" t="str">
        <f t="shared" si="7"/>
        <v>red</v>
      </c>
      <c r="DB27" s="642" t="str">
        <f t="shared" si="8"/>
        <v>red</v>
      </c>
      <c r="DC27" s="647">
        <v>48</v>
      </c>
      <c r="DD27" s="642" t="str">
        <f t="shared" si="9"/>
        <v/>
      </c>
      <c r="DE27" s="1328"/>
      <c r="DF27" s="642" t="str">
        <f t="shared" si="10"/>
        <v>red</v>
      </c>
      <c r="DG27" s="642" t="str">
        <f t="shared" si="11"/>
        <v/>
      </c>
      <c r="DH27" s="1330"/>
      <c r="DI27" s="664" t="b">
        <f t="shared" si="12"/>
        <v>0</v>
      </c>
      <c r="DJ27" s="664" t="b">
        <f t="shared" si="13"/>
        <v>0</v>
      </c>
      <c r="DK27" s="672" t="b">
        <f t="shared" si="14"/>
        <v>1</v>
      </c>
      <c r="DL27" s="642" t="str">
        <f t="shared" si="15"/>
        <v>red</v>
      </c>
      <c r="DM27" s="642" t="str">
        <f t="shared" si="16"/>
        <v>red</v>
      </c>
    </row>
    <row r="28" spans="1:117" ht="15.6" thickBot="1">
      <c r="A28" s="55"/>
      <c r="B28" s="458" t="s">
        <v>24</v>
      </c>
      <c r="C28" s="1309">
        <v>7</v>
      </c>
      <c r="D28" s="1310"/>
      <c r="E28" s="1310"/>
      <c r="F28" s="1310"/>
      <c r="G28" s="1310"/>
      <c r="H28" s="1310"/>
      <c r="I28" s="1310"/>
      <c r="J28" s="1311"/>
      <c r="K28" s="151"/>
      <c r="L28" s="449"/>
      <c r="M28" s="449"/>
      <c r="N28" s="107"/>
      <c r="O28" s="74">
        <v>24</v>
      </c>
      <c r="P28" s="671" t="s">
        <v>17</v>
      </c>
      <c r="Q28" s="262"/>
      <c r="R28" s="309" t="s">
        <v>17</v>
      </c>
      <c r="S28" s="74">
        <v>49</v>
      </c>
      <c r="T28" s="671" t="s">
        <v>17</v>
      </c>
      <c r="U28" s="262"/>
      <c r="V28" s="307" t="s">
        <v>17</v>
      </c>
      <c r="W28" s="151"/>
      <c r="AG28" s="151"/>
      <c r="AH28" s="449"/>
      <c r="AI28" s="449"/>
      <c r="AJ28" s="107"/>
      <c r="AK28" s="107"/>
      <c r="AL28" s="107"/>
      <c r="AM28" s="107">
        <v>24</v>
      </c>
      <c r="AN28" s="107"/>
      <c r="AO28" s="107"/>
      <c r="AP28" s="153"/>
      <c r="AQ28" s="153"/>
      <c r="AR28" s="151"/>
      <c r="AS28" s="107"/>
      <c r="BC28" s="1325"/>
      <c r="BD28" s="1325"/>
      <c r="CK28" s="151"/>
      <c r="CL28" s="151"/>
      <c r="CM28" s="664"/>
      <c r="CN28" s="664"/>
      <c r="CO28" s="655"/>
      <c r="CP28" s="1328"/>
      <c r="CQ28" s="1328"/>
      <c r="CR28" s="672">
        <v>24</v>
      </c>
      <c r="CS28" s="642" t="str">
        <f t="shared" si="1"/>
        <v/>
      </c>
      <c r="CT28" s="1328"/>
      <c r="CU28" s="642" t="str">
        <f t="shared" si="2"/>
        <v>red</v>
      </c>
      <c r="CV28" s="642" t="str">
        <f t="shared" si="3"/>
        <v/>
      </c>
      <c r="CW28" s="1330"/>
      <c r="CX28" s="664" t="b">
        <f t="shared" si="4"/>
        <v>0</v>
      </c>
      <c r="CY28" s="664" t="b">
        <f t="shared" si="5"/>
        <v>0</v>
      </c>
      <c r="CZ28" s="672" t="b">
        <f t="shared" si="6"/>
        <v>1</v>
      </c>
      <c r="DA28" s="642" t="str">
        <f t="shared" si="7"/>
        <v>red</v>
      </c>
      <c r="DB28" s="642" t="str">
        <f t="shared" si="8"/>
        <v>red</v>
      </c>
      <c r="DC28" s="647">
        <v>49</v>
      </c>
      <c r="DD28" s="642" t="str">
        <f t="shared" si="9"/>
        <v/>
      </c>
      <c r="DE28" s="1328"/>
      <c r="DF28" s="642" t="str">
        <f t="shared" si="10"/>
        <v>red</v>
      </c>
      <c r="DG28" s="642" t="str">
        <f t="shared" si="11"/>
        <v/>
      </c>
      <c r="DH28" s="1330"/>
      <c r="DI28" s="664" t="b">
        <f t="shared" si="12"/>
        <v>0</v>
      </c>
      <c r="DJ28" s="664" t="b">
        <f t="shared" si="13"/>
        <v>0</v>
      </c>
      <c r="DK28" s="672" t="b">
        <f t="shared" si="14"/>
        <v>1</v>
      </c>
      <c r="DL28" s="642" t="str">
        <f t="shared" si="15"/>
        <v>red</v>
      </c>
      <c r="DM28" s="642" t="str">
        <f t="shared" si="16"/>
        <v>red</v>
      </c>
    </row>
    <row r="29" spans="1:117" ht="15.6" thickBot="1">
      <c r="A29" s="55"/>
      <c r="B29" s="631" t="s">
        <v>19</v>
      </c>
      <c r="C29" s="656"/>
      <c r="D29" s="657"/>
      <c r="E29" s="657"/>
      <c r="F29" s="657"/>
      <c r="G29" s="657"/>
      <c r="H29" s="657"/>
      <c r="I29" s="657"/>
      <c r="J29" s="658"/>
      <c r="K29" s="151"/>
      <c r="L29" s="449"/>
      <c r="M29" s="449"/>
      <c r="N29" s="107"/>
      <c r="O29" s="131">
        <v>25</v>
      </c>
      <c r="P29" s="674" t="s">
        <v>17</v>
      </c>
      <c r="Q29" s="259"/>
      <c r="R29" s="310" t="s">
        <v>17</v>
      </c>
      <c r="S29" s="131">
        <v>50</v>
      </c>
      <c r="T29" s="674" t="s">
        <v>17</v>
      </c>
      <c r="U29" s="259"/>
      <c r="V29" s="308" t="s">
        <v>17</v>
      </c>
      <c r="W29" s="151"/>
      <c r="AG29" s="151"/>
      <c r="AH29" s="449"/>
      <c r="AI29" s="449"/>
      <c r="AJ29" s="107"/>
      <c r="AK29" s="107"/>
      <c r="AL29" s="107"/>
      <c r="AM29" s="107">
        <v>25</v>
      </c>
      <c r="AN29" s="107"/>
      <c r="AO29" s="107"/>
      <c r="AP29" s="153"/>
      <c r="AQ29" s="153"/>
      <c r="AR29" s="151"/>
      <c r="AS29" s="107"/>
      <c r="BC29" s="1325"/>
      <c r="BD29" s="1325"/>
      <c r="BE29" s="202" t="b">
        <f>LEN($C29)&lt;&gt;LENB($C29)</f>
        <v>0</v>
      </c>
      <c r="BF29" s="198" t="b">
        <f>ISERROR(HOUR($C29))</f>
        <v>0</v>
      </c>
      <c r="BG29" s="199" t="b">
        <f>ISERROR(MINUTE($C29))</f>
        <v>0</v>
      </c>
      <c r="BH29" s="202" t="b">
        <f>LEN($D29)&lt;&gt;LENB($D29)</f>
        <v>0</v>
      </c>
      <c r="BI29" s="198" t="b">
        <f>ISERROR(HOUR($D29))</f>
        <v>0</v>
      </c>
      <c r="BJ29" s="199" t="b">
        <f>ISERROR(MINUTE($D29))</f>
        <v>0</v>
      </c>
      <c r="BK29" s="202" t="b">
        <f>LEN($E29)&lt;&gt;LENB($E29)</f>
        <v>0</v>
      </c>
      <c r="BL29" s="198" t="b">
        <f>ISERROR(HOUR($E29))</f>
        <v>0</v>
      </c>
      <c r="BM29" s="199" t="b">
        <f>ISERROR(MINUTE($E29))</f>
        <v>0</v>
      </c>
      <c r="BN29" s="202" t="b">
        <f>LEN($F29)&lt;&gt;LENB($F29)</f>
        <v>0</v>
      </c>
      <c r="BO29" s="198" t="b">
        <f>ISERROR(HOUR($F29))</f>
        <v>0</v>
      </c>
      <c r="BP29" s="199" t="b">
        <f>ISERROR(MINUTE($F29))</f>
        <v>0</v>
      </c>
      <c r="BQ29" s="202" t="b">
        <f>LEN($G29)&lt;&gt;LENB($G29)</f>
        <v>0</v>
      </c>
      <c r="BR29" s="198" t="b">
        <f>ISERROR(HOUR($G29))</f>
        <v>0</v>
      </c>
      <c r="BS29" s="199" t="b">
        <f>ISERROR(MINUTE($G29))</f>
        <v>0</v>
      </c>
      <c r="BT29" s="202" t="b">
        <f>LEN($H29)&lt;&gt;LENB($H29)</f>
        <v>0</v>
      </c>
      <c r="BU29" s="198" t="b">
        <f>ISERROR(HOUR($H29))</f>
        <v>0</v>
      </c>
      <c r="BV29" s="199" t="b">
        <f>ISERROR(MINUTE($H29))</f>
        <v>0</v>
      </c>
      <c r="BW29" s="202" t="b">
        <f>LEN($I29)&lt;&gt;LENB($I29)</f>
        <v>0</v>
      </c>
      <c r="BX29" s="198" t="b">
        <f>ISERROR(HOUR($I29))</f>
        <v>0</v>
      </c>
      <c r="BY29" s="199" t="b">
        <f>ISERROR(MINUTE($I29))</f>
        <v>0</v>
      </c>
      <c r="BZ29" s="202" t="b">
        <f>LEN($J29)&lt;&gt;LENB($J29)</f>
        <v>0</v>
      </c>
      <c r="CA29" s="198" t="b">
        <f>ISERROR(HOUR($J29))</f>
        <v>0</v>
      </c>
      <c r="CB29" s="199" t="b">
        <f>ISERROR(MINUTE($J29))</f>
        <v>0</v>
      </c>
      <c r="CC29" s="485" t="str">
        <f>IF(OR(BE29:BG29),"red","")</f>
        <v/>
      </c>
      <c r="CD29" s="485" t="str">
        <f>IF(OR(BH29:BJ29),"red","")</f>
        <v/>
      </c>
      <c r="CE29" s="485" t="str">
        <f>IF(OR(BK29:BM29),"red","")</f>
        <v/>
      </c>
      <c r="CF29" s="485" t="str">
        <f>IF(OR(BN29:BP29),"red","")</f>
        <v/>
      </c>
      <c r="CG29" s="485" t="str">
        <f>IF(OR(BQ29:BS29),"red","")</f>
        <v/>
      </c>
      <c r="CH29" s="485" t="str">
        <f>IF(OR(BT29:BV29),"red","")</f>
        <v/>
      </c>
      <c r="CI29" s="485" t="str">
        <f>IF(OR(BW29:BY29),"red","")</f>
        <v/>
      </c>
      <c r="CJ29" s="485" t="str">
        <f>IF(OR(BZ29:CB29),"red","")</f>
        <v/>
      </c>
      <c r="CK29" s="151"/>
      <c r="CL29" s="151"/>
      <c r="CM29" s="664"/>
      <c r="CN29" s="664"/>
      <c r="CO29" s="655"/>
      <c r="CP29" s="1328"/>
      <c r="CQ29" s="1328"/>
      <c r="CR29" s="672">
        <v>25</v>
      </c>
      <c r="CS29" s="642" t="str">
        <f t="shared" si="1"/>
        <v/>
      </c>
      <c r="CT29" s="1328"/>
      <c r="CU29" s="642" t="str">
        <f t="shared" si="2"/>
        <v>red</v>
      </c>
      <c r="CV29" s="642" t="str">
        <f t="shared" si="3"/>
        <v/>
      </c>
      <c r="CW29" s="1330"/>
      <c r="CX29" s="664" t="b">
        <f t="shared" si="4"/>
        <v>0</v>
      </c>
      <c r="CY29" s="664" t="b">
        <f t="shared" si="5"/>
        <v>0</v>
      </c>
      <c r="CZ29" s="672" t="b">
        <f t="shared" si="6"/>
        <v>1</v>
      </c>
      <c r="DA29" s="642" t="str">
        <f t="shared" si="7"/>
        <v>red</v>
      </c>
      <c r="DB29" s="642" t="str">
        <f t="shared" si="8"/>
        <v>red</v>
      </c>
      <c r="DC29" s="647">
        <v>50</v>
      </c>
      <c r="DD29" s="642" t="str">
        <f t="shared" si="9"/>
        <v/>
      </c>
      <c r="DE29" s="1328"/>
      <c r="DF29" s="642" t="str">
        <f t="shared" si="10"/>
        <v>red</v>
      </c>
      <c r="DG29" s="642" t="str">
        <f t="shared" si="11"/>
        <v/>
      </c>
      <c r="DH29" s="1330"/>
      <c r="DI29" s="664" t="b">
        <f t="shared" si="12"/>
        <v>0</v>
      </c>
      <c r="DJ29" s="664" t="b">
        <f t="shared" si="13"/>
        <v>0</v>
      </c>
      <c r="DK29" s="672" t="b">
        <f t="shared" si="14"/>
        <v>1</v>
      </c>
      <c r="DL29" s="642" t="str">
        <f t="shared" si="15"/>
        <v>red</v>
      </c>
      <c r="DM29" s="642" t="str">
        <f t="shared" si="16"/>
        <v>red</v>
      </c>
    </row>
    <row r="30" spans="1:117" ht="15.6" thickBot="1">
      <c r="A30" s="55"/>
      <c r="B30" s="632" t="s">
        <v>21</v>
      </c>
      <c r="C30" s="667"/>
      <c r="D30" s="668" t="s">
        <v>17</v>
      </c>
      <c r="E30" s="668" t="s">
        <v>17</v>
      </c>
      <c r="F30" s="668" t="s">
        <v>17</v>
      </c>
      <c r="G30" s="668" t="s">
        <v>17</v>
      </c>
      <c r="H30" s="668" t="s">
        <v>17</v>
      </c>
      <c r="I30" s="668" t="s">
        <v>17</v>
      </c>
      <c r="J30" s="669" t="s">
        <v>17</v>
      </c>
      <c r="K30" s="151"/>
      <c r="L30" s="449"/>
      <c r="M30" s="449"/>
      <c r="N30" s="107"/>
      <c r="O30" s="107"/>
      <c r="P30" s="107"/>
      <c r="Q30" s="107"/>
      <c r="R30" s="107"/>
      <c r="S30" s="107"/>
      <c r="T30" s="153"/>
      <c r="U30" s="153"/>
      <c r="V30" s="151"/>
      <c r="W30" s="151"/>
      <c r="AG30" s="151"/>
      <c r="AH30" s="449"/>
      <c r="AI30" s="449"/>
      <c r="AJ30" s="107"/>
      <c r="AK30" s="107"/>
      <c r="AL30" s="107"/>
      <c r="AM30" s="107">
        <v>26</v>
      </c>
      <c r="AN30" s="107"/>
      <c r="AO30" s="107"/>
      <c r="AP30" s="153"/>
      <c r="AQ30" s="153"/>
      <c r="AR30" s="151"/>
      <c r="AS30" s="107"/>
      <c r="BC30" s="1325"/>
      <c r="BD30" s="1325"/>
      <c r="BE30" s="202"/>
      <c r="BF30" s="198"/>
      <c r="BG30" s="199"/>
      <c r="BH30" s="202"/>
      <c r="BI30" s="198"/>
      <c r="BJ30" s="199"/>
      <c r="BK30" s="202"/>
      <c r="BL30" s="198"/>
      <c r="BM30" s="199"/>
      <c r="BN30" s="202"/>
      <c r="BO30" s="198"/>
      <c r="BP30" s="199"/>
      <c r="BQ30" s="202"/>
      <c r="BR30" s="198"/>
      <c r="BS30" s="199"/>
      <c r="BT30" s="202"/>
      <c r="BU30" s="198"/>
      <c r="BV30" s="199"/>
      <c r="BW30" s="202"/>
      <c r="BX30" s="198"/>
      <c r="BY30" s="199"/>
      <c r="BZ30" s="202"/>
      <c r="CA30" s="198"/>
      <c r="CB30" s="199"/>
      <c r="CC30" s="485" t="str">
        <f>IF(COUNTIF($Y$6:$Y$9,$C30),"","red")</f>
        <v>red</v>
      </c>
      <c r="CD30" s="485" t="str">
        <f>IF(COUNTIF($Y$6:$Y$9,$D30),"","red")</f>
        <v>red</v>
      </c>
      <c r="CE30" s="485" t="str">
        <f>IF(COUNTIF($Y$6:$Y$9,$E30),"","red")</f>
        <v>red</v>
      </c>
      <c r="CF30" s="485" t="str">
        <f>IF(COUNTIF($Y$6:$Y$9,$F30),"","red")</f>
        <v>red</v>
      </c>
      <c r="CG30" s="485" t="str">
        <f>IF(COUNTIF($Y$6:$Y$9,$G30),"","red")</f>
        <v>red</v>
      </c>
      <c r="CH30" s="485" t="str">
        <f>IF(COUNTIF($Y$6:$Y$9,$H30),"","red")</f>
        <v>red</v>
      </c>
      <c r="CI30" s="485" t="str">
        <f>IF(COUNTIF($Y$6:$Y$9,$I30),"","red")</f>
        <v>red</v>
      </c>
      <c r="CJ30" s="485" t="str">
        <f>IF(COUNTIF($Y$6:$Y$9,$J30),"","red")</f>
        <v>red</v>
      </c>
      <c r="CK30" s="151"/>
      <c r="CL30" s="151"/>
      <c r="CM30" s="664"/>
      <c r="CN30" s="664"/>
      <c r="CO30" s="655"/>
      <c r="CP30" s="675"/>
      <c r="CQ30" s="675"/>
      <c r="CR30" s="664"/>
      <c r="CS30" s="655"/>
      <c r="CT30" s="655"/>
      <c r="CU30" s="655"/>
      <c r="CV30" s="655"/>
      <c r="CW30" s="655"/>
      <c r="CX30" s="655"/>
      <c r="CY30" s="655"/>
      <c r="CZ30" s="655"/>
      <c r="DA30" s="655"/>
      <c r="DB30" s="655"/>
      <c r="DC30" s="664"/>
      <c r="DD30" s="655"/>
      <c r="DE30" s="655"/>
      <c r="DF30" s="676"/>
      <c r="DG30" s="655"/>
      <c r="DH30" s="655"/>
      <c r="DI30" s="676"/>
      <c r="DJ30" s="676"/>
      <c r="DK30" s="676"/>
      <c r="DL30" s="676"/>
      <c r="DM30" s="677"/>
    </row>
    <row r="31" spans="1:117" ht="15.6" thickBot="1">
      <c r="A31" s="55"/>
      <c r="B31" s="107"/>
      <c r="C31" s="107"/>
      <c r="D31" s="107"/>
      <c r="E31" s="107"/>
      <c r="F31" s="107"/>
      <c r="G31" s="107"/>
      <c r="H31" s="107"/>
      <c r="I31" s="107"/>
      <c r="J31" s="107"/>
      <c r="K31" s="151"/>
      <c r="L31" s="107"/>
      <c r="M31" s="449"/>
      <c r="N31" s="107"/>
      <c r="O31" s="107"/>
      <c r="P31" s="107"/>
      <c r="Q31" s="107"/>
      <c r="R31" s="107"/>
      <c r="S31" s="107"/>
      <c r="T31" s="153"/>
      <c r="U31" s="153"/>
      <c r="V31" s="151"/>
      <c r="W31" s="151"/>
      <c r="AG31" s="151"/>
      <c r="AH31" s="107"/>
      <c r="AI31" s="449"/>
      <c r="AJ31" s="107"/>
      <c r="AK31" s="107"/>
      <c r="AL31" s="107"/>
      <c r="AM31" s="107">
        <v>27</v>
      </c>
      <c r="AN31" s="107"/>
      <c r="AO31" s="107"/>
      <c r="AP31" s="153"/>
      <c r="AQ31" s="153"/>
      <c r="AR31" s="151"/>
      <c r="AS31" s="107"/>
      <c r="BC31" s="1325"/>
      <c r="BD31" s="1325"/>
      <c r="CK31" s="151"/>
      <c r="CL31" s="151"/>
      <c r="CM31" s="655"/>
      <c r="CN31" s="664"/>
      <c r="CO31" s="655"/>
      <c r="CP31" s="675"/>
      <c r="CQ31" s="675"/>
      <c r="CR31" s="664"/>
      <c r="CS31" s="1326" t="s">
        <v>656</v>
      </c>
      <c r="CT31" s="1326"/>
      <c r="CU31" s="678"/>
      <c r="CV31" s="655"/>
      <c r="CW31" s="655"/>
      <c r="CX31" s="655"/>
      <c r="CY31" s="655"/>
      <c r="CZ31" s="655"/>
      <c r="DA31" s="655"/>
      <c r="DB31" s="655"/>
      <c r="DC31" s="664"/>
      <c r="DD31" s="655"/>
      <c r="DE31" s="655"/>
      <c r="DF31" s="676"/>
      <c r="DG31" s="655"/>
      <c r="DH31" s="655"/>
      <c r="DI31" s="676"/>
      <c r="DJ31" s="676"/>
      <c r="DK31" s="676"/>
      <c r="DL31" s="676"/>
      <c r="DM31" s="677"/>
    </row>
    <row r="32" spans="1:117" ht="15.6" thickBot="1">
      <c r="A32" s="55"/>
      <c r="B32" s="458" t="s">
        <v>24</v>
      </c>
      <c r="C32" s="1309">
        <v>8</v>
      </c>
      <c r="D32" s="1310"/>
      <c r="E32" s="1310"/>
      <c r="F32" s="1310"/>
      <c r="G32" s="1310"/>
      <c r="H32" s="1310"/>
      <c r="I32" s="1310"/>
      <c r="J32" s="1311"/>
      <c r="K32" s="151"/>
      <c r="L32" s="151"/>
      <c r="M32" s="449"/>
      <c r="N32" s="151"/>
      <c r="O32" s="1321" t="s">
        <v>656</v>
      </c>
      <c r="P32" s="1322"/>
      <c r="Q32" s="1322"/>
      <c r="R32" s="1322"/>
      <c r="S32" s="1322"/>
      <c r="T32" s="1322"/>
      <c r="U32" s="1322"/>
      <c r="V32" s="1323"/>
      <c r="W32" s="151"/>
      <c r="AG32" s="151"/>
      <c r="AH32" s="151"/>
      <c r="AI32" s="449"/>
      <c r="AJ32" s="151"/>
      <c r="AM32" s="107">
        <v>28</v>
      </c>
      <c r="AS32" s="151"/>
      <c r="BC32" s="1325"/>
      <c r="BD32" s="1325"/>
      <c r="CK32" s="151"/>
      <c r="CL32" s="151"/>
      <c r="CM32" s="677"/>
      <c r="CN32" s="664"/>
      <c r="CO32" s="677"/>
      <c r="CP32" s="675"/>
      <c r="CQ32" s="675"/>
      <c r="CR32" s="664"/>
      <c r="CS32" s="679" t="s">
        <v>870</v>
      </c>
      <c r="CT32" s="679" t="s">
        <v>871</v>
      </c>
      <c r="CU32" s="678"/>
      <c r="CV32" s="678"/>
      <c r="CW32" s="678"/>
      <c r="CX32" s="678"/>
      <c r="CY32" s="678"/>
      <c r="CZ32" s="678"/>
      <c r="DA32" s="678"/>
      <c r="DB32" s="678"/>
      <c r="DC32" s="678"/>
      <c r="DD32" s="678"/>
      <c r="DE32" s="678"/>
      <c r="DF32" s="678"/>
      <c r="DG32" s="678"/>
      <c r="DH32" s="678"/>
      <c r="DI32" s="678"/>
      <c r="DJ32" s="678"/>
      <c r="DK32" s="678"/>
      <c r="DL32" s="678"/>
      <c r="DM32" s="678"/>
    </row>
    <row r="33" spans="1:117" ht="15.6" thickBot="1">
      <c r="A33" s="55"/>
      <c r="B33" s="631" t="s">
        <v>19</v>
      </c>
      <c r="C33" s="656"/>
      <c r="D33" s="657"/>
      <c r="E33" s="657"/>
      <c r="F33" s="657"/>
      <c r="G33" s="657"/>
      <c r="H33" s="657"/>
      <c r="I33" s="657"/>
      <c r="J33" s="658"/>
      <c r="K33" s="151"/>
      <c r="L33" s="151"/>
      <c r="M33" s="449"/>
      <c r="N33" s="151"/>
      <c r="O33" s="1318" t="s">
        <v>366</v>
      </c>
      <c r="P33" s="1319"/>
      <c r="Q33" s="1319"/>
      <c r="R33" s="1319"/>
      <c r="S33" s="1319"/>
      <c r="T33" s="1319"/>
      <c r="U33" s="1319"/>
      <c r="V33" s="1320"/>
      <c r="W33" s="151"/>
      <c r="AG33" s="151"/>
      <c r="AH33" s="151"/>
      <c r="AI33" s="449"/>
      <c r="AJ33" s="151"/>
      <c r="AM33" s="107">
        <v>29</v>
      </c>
      <c r="AS33" s="151"/>
      <c r="BC33" s="1325"/>
      <c r="BD33" s="1325"/>
      <c r="BE33" s="202" t="b">
        <f>LEN($C33)&lt;&gt;LENB($C33)</f>
        <v>0</v>
      </c>
      <c r="BF33" s="198" t="b">
        <f>ISERROR(HOUR($C33))</f>
        <v>0</v>
      </c>
      <c r="BG33" s="199" t="b">
        <f>ISERROR(MINUTE($C33))</f>
        <v>0</v>
      </c>
      <c r="BH33" s="202" t="b">
        <f>LEN($D33)&lt;&gt;LENB($D33)</f>
        <v>0</v>
      </c>
      <c r="BI33" s="198" t="b">
        <f>ISERROR(HOUR($D33))</f>
        <v>0</v>
      </c>
      <c r="BJ33" s="199" t="b">
        <f>ISERROR(MINUTE($D33))</f>
        <v>0</v>
      </c>
      <c r="BK33" s="202" t="b">
        <f>LEN($E33)&lt;&gt;LENB($E33)</f>
        <v>0</v>
      </c>
      <c r="BL33" s="198" t="b">
        <f>ISERROR(HOUR($E33))</f>
        <v>0</v>
      </c>
      <c r="BM33" s="199" t="b">
        <f>ISERROR(MINUTE($E33))</f>
        <v>0</v>
      </c>
      <c r="BN33" s="202" t="b">
        <f>LEN($F33)&lt;&gt;LENB($F33)</f>
        <v>0</v>
      </c>
      <c r="BO33" s="198" t="b">
        <f>ISERROR(HOUR($F33))</f>
        <v>0</v>
      </c>
      <c r="BP33" s="199" t="b">
        <f>ISERROR(MINUTE($F33))</f>
        <v>0</v>
      </c>
      <c r="BQ33" s="202" t="b">
        <f>LEN($G33)&lt;&gt;LENB($G33)</f>
        <v>0</v>
      </c>
      <c r="BR33" s="198" t="b">
        <f>ISERROR(HOUR($G33))</f>
        <v>0</v>
      </c>
      <c r="BS33" s="199" t="b">
        <f>ISERROR(MINUTE($G33))</f>
        <v>0</v>
      </c>
      <c r="BT33" s="202" t="b">
        <f>LEN($H33)&lt;&gt;LENB($H33)</f>
        <v>0</v>
      </c>
      <c r="BU33" s="198" t="b">
        <f>ISERROR(HOUR($H33))</f>
        <v>0</v>
      </c>
      <c r="BV33" s="199" t="b">
        <f>ISERROR(MINUTE($H33))</f>
        <v>0</v>
      </c>
      <c r="BW33" s="202" t="b">
        <f>LEN($I33)&lt;&gt;LENB($I33)</f>
        <v>0</v>
      </c>
      <c r="BX33" s="198" t="b">
        <f>ISERROR(HOUR($I33))</f>
        <v>0</v>
      </c>
      <c r="BY33" s="199" t="b">
        <f>ISERROR(MINUTE($I33))</f>
        <v>0</v>
      </c>
      <c r="BZ33" s="202" t="b">
        <f>LEN($J33)&lt;&gt;LENB($J33)</f>
        <v>0</v>
      </c>
      <c r="CA33" s="198" t="b">
        <f>ISERROR(HOUR($J33))</f>
        <v>0</v>
      </c>
      <c r="CB33" s="199" t="b">
        <f>ISERROR(MINUTE($J33))</f>
        <v>0</v>
      </c>
      <c r="CC33" s="485" t="str">
        <f>IF(OR(BE33:BG33),"red","")</f>
        <v/>
      </c>
      <c r="CD33" s="485" t="str">
        <f>IF(OR(BH33:BJ33),"red","")</f>
        <v/>
      </c>
      <c r="CE33" s="485" t="str">
        <f>IF(OR(BK33:BM33),"red","")</f>
        <v/>
      </c>
      <c r="CF33" s="485" t="str">
        <f>IF(OR(BN33:BP33),"red","")</f>
        <v/>
      </c>
      <c r="CG33" s="485" t="str">
        <f>IF(OR(BQ33:BS33),"red","")</f>
        <v/>
      </c>
      <c r="CH33" s="485" t="str">
        <f>IF(OR(BT33:BV33),"red","")</f>
        <v/>
      </c>
      <c r="CI33" s="485" t="str">
        <f>IF(OR(BW33:BY33),"red","")</f>
        <v/>
      </c>
      <c r="CJ33" s="485" t="str">
        <f>IF(OR(BZ33:CB33),"red","")</f>
        <v/>
      </c>
      <c r="CK33" s="151"/>
      <c r="CL33" s="151"/>
      <c r="CM33" s="677"/>
      <c r="CN33" s="664"/>
      <c r="CO33" s="677"/>
      <c r="CP33" s="675"/>
      <c r="CQ33" s="675"/>
      <c r="CR33" s="664"/>
      <c r="CS33" s="680" t="s">
        <v>884</v>
      </c>
      <c r="CT33" s="642" t="str">
        <f>IF(COUNTIF($AT$4:$AT$5,$O33),"","red")</f>
        <v/>
      </c>
      <c r="CU33" s="206"/>
      <c r="CV33" s="206"/>
      <c r="CW33" s="206"/>
      <c r="CX33" s="206"/>
      <c r="CY33" s="206"/>
      <c r="CZ33" s="206"/>
      <c r="DA33" s="206"/>
      <c r="DB33" s="206"/>
      <c r="DC33" s="206"/>
      <c r="DD33" s="206"/>
      <c r="DE33" s="206"/>
      <c r="DF33" s="206"/>
      <c r="DG33" s="206"/>
      <c r="DH33" s="206"/>
      <c r="DI33" s="206"/>
      <c r="DJ33" s="206"/>
      <c r="DK33" s="206"/>
      <c r="DL33" s="206"/>
      <c r="DM33" s="206"/>
    </row>
    <row r="34" spans="1:117" ht="15.6" thickBot="1">
      <c r="A34" s="55"/>
      <c r="B34" s="632" t="s">
        <v>21</v>
      </c>
      <c r="C34" s="667"/>
      <c r="D34" s="668" t="s">
        <v>17</v>
      </c>
      <c r="E34" s="668" t="s">
        <v>17</v>
      </c>
      <c r="F34" s="668" t="s">
        <v>17</v>
      </c>
      <c r="G34" s="668" t="s">
        <v>17</v>
      </c>
      <c r="H34" s="668" t="s">
        <v>17</v>
      </c>
      <c r="I34" s="668" t="s">
        <v>17</v>
      </c>
      <c r="J34" s="669" t="s">
        <v>17</v>
      </c>
      <c r="K34" s="151"/>
      <c r="L34" s="151"/>
      <c r="M34" s="449"/>
      <c r="N34" s="151"/>
      <c r="O34" s="151"/>
      <c r="P34" s="107"/>
      <c r="Q34" s="107"/>
      <c r="R34" s="107"/>
      <c r="S34" s="107"/>
      <c r="T34" s="153"/>
      <c r="U34" s="153"/>
      <c r="V34" s="151"/>
      <c r="W34" s="151"/>
      <c r="AG34" s="151"/>
      <c r="AH34" s="151"/>
      <c r="AI34" s="449"/>
      <c r="AJ34" s="151"/>
      <c r="AM34" s="107">
        <v>30</v>
      </c>
      <c r="AS34" s="151"/>
      <c r="BC34" s="1325"/>
      <c r="BD34" s="1325"/>
      <c r="BE34" s="202"/>
      <c r="BF34" s="198"/>
      <c r="BG34" s="199"/>
      <c r="BH34" s="202"/>
      <c r="BI34" s="198"/>
      <c r="BJ34" s="199"/>
      <c r="BK34" s="202"/>
      <c r="BL34" s="198"/>
      <c r="BM34" s="199"/>
      <c r="BN34" s="202"/>
      <c r="BO34" s="198"/>
      <c r="BP34" s="199"/>
      <c r="BQ34" s="202"/>
      <c r="BR34" s="198"/>
      <c r="BS34" s="199"/>
      <c r="BT34" s="202"/>
      <c r="BU34" s="198"/>
      <c r="BV34" s="199"/>
      <c r="BW34" s="202"/>
      <c r="BX34" s="198"/>
      <c r="BY34" s="199"/>
      <c r="BZ34" s="202"/>
      <c r="CA34" s="198"/>
      <c r="CB34" s="199"/>
      <c r="CC34" s="485" t="str">
        <f>IF(COUNTIF($Y$6:$Y$9,$C34),"","red")</f>
        <v>red</v>
      </c>
      <c r="CD34" s="485" t="str">
        <f>IF(COUNTIF($Y$6:$Y$9,$D34),"","red")</f>
        <v>red</v>
      </c>
      <c r="CE34" s="485" t="str">
        <f>IF(COUNTIF($Y$6:$Y$9,$E34),"","red")</f>
        <v>red</v>
      </c>
      <c r="CF34" s="485" t="str">
        <f>IF(COUNTIF($Y$6:$Y$9,$F34),"","red")</f>
        <v>red</v>
      </c>
      <c r="CG34" s="485" t="str">
        <f>IF(COUNTIF($Y$6:$Y$9,$G34),"","red")</f>
        <v>red</v>
      </c>
      <c r="CH34" s="485" t="str">
        <f>IF(COUNTIF($Y$6:$Y$9,$H34),"","red")</f>
        <v>red</v>
      </c>
      <c r="CI34" s="485" t="str">
        <f>IF(COUNTIF($Y$6:$Y$9,$I34),"","red")</f>
        <v>red</v>
      </c>
      <c r="CJ34" s="485" t="str">
        <f>IF(COUNTIF($Y$6:$Y$9,$J34),"","red")</f>
        <v>red</v>
      </c>
      <c r="CK34" s="151"/>
      <c r="CL34" s="151"/>
      <c r="CM34" s="677"/>
      <c r="CN34" s="664"/>
      <c r="CO34" s="677"/>
      <c r="CP34" s="675"/>
      <c r="CQ34" s="675"/>
      <c r="CR34" s="664"/>
      <c r="CS34" s="655"/>
      <c r="CT34" s="655"/>
      <c r="CU34" s="664"/>
      <c r="CV34" s="664"/>
      <c r="CW34" s="664"/>
      <c r="CX34" s="664"/>
      <c r="CY34" s="664"/>
      <c r="CZ34" s="664"/>
      <c r="DA34" s="664"/>
      <c r="DB34" s="664"/>
      <c r="DC34" s="664"/>
      <c r="DD34" s="664"/>
      <c r="DE34" s="664"/>
      <c r="DF34" s="676"/>
      <c r="DG34" s="664"/>
      <c r="DH34" s="664"/>
      <c r="DI34" s="676"/>
      <c r="DJ34" s="676"/>
      <c r="DK34" s="676"/>
      <c r="DL34" s="676"/>
      <c r="DM34" s="206"/>
    </row>
    <row r="35" spans="1:117">
      <c r="A35" s="55"/>
      <c r="B35" s="153"/>
      <c r="C35" s="156"/>
      <c r="D35" s="156"/>
      <c r="E35" s="156"/>
      <c r="F35" s="153"/>
      <c r="G35" s="153"/>
      <c r="H35" s="153"/>
      <c r="I35" s="153"/>
      <c r="J35" s="153"/>
      <c r="K35" s="55"/>
      <c r="L35" s="89"/>
      <c r="M35" s="157"/>
      <c r="N35" s="89"/>
      <c r="O35" s="89"/>
      <c r="P35" s="55"/>
      <c r="Q35" s="55"/>
      <c r="R35" s="55"/>
      <c r="S35" s="55"/>
      <c r="T35" s="153"/>
      <c r="U35" s="153"/>
      <c r="V35" s="55"/>
      <c r="W35" s="55"/>
      <c r="X35" s="153"/>
      <c r="Y35" s="156"/>
      <c r="Z35" s="156"/>
      <c r="AA35" s="156"/>
      <c r="AB35" s="153"/>
      <c r="AC35" s="153"/>
      <c r="AD35" s="153"/>
      <c r="AE35" s="153"/>
      <c r="AF35" s="153"/>
      <c r="AG35" s="55"/>
      <c r="AH35" s="89"/>
      <c r="AI35" s="157"/>
      <c r="AJ35" s="89"/>
      <c r="AK35" s="89"/>
      <c r="AL35" s="55"/>
      <c r="AM35" s="107">
        <v>31</v>
      </c>
      <c r="AN35" s="55"/>
      <c r="AO35" s="55"/>
      <c r="AP35" s="153"/>
      <c r="AQ35" s="153"/>
      <c r="AR35" s="55"/>
      <c r="AS35" s="89"/>
      <c r="CK35" s="55"/>
      <c r="CL35" s="55"/>
      <c r="CM35" s="681"/>
      <c r="CN35" s="682"/>
      <c r="CO35" s="681"/>
      <c r="CR35" s="683"/>
      <c r="CS35" s="204"/>
      <c r="CT35" s="204"/>
      <c r="CU35" s="684"/>
      <c r="CV35" s="684"/>
      <c r="CW35" s="684"/>
      <c r="CX35" s="684"/>
      <c r="CY35" s="684"/>
      <c r="CZ35" s="684"/>
      <c r="DA35" s="684"/>
      <c r="DB35" s="684"/>
      <c r="DC35" s="684"/>
      <c r="DD35" s="684"/>
      <c r="DE35" s="684"/>
      <c r="DF35" s="676"/>
      <c r="DG35" s="684"/>
      <c r="DH35" s="684"/>
      <c r="DI35" s="676"/>
      <c r="DJ35" s="676"/>
      <c r="DK35" s="676"/>
      <c r="DL35" s="676"/>
      <c r="DM35" s="684"/>
    </row>
  </sheetData>
  <sheetProtection sheet="1" objects="1" scenarios="1" selectLockedCells="1"/>
  <mergeCells count="49">
    <mergeCell ref="BC2:CJ2"/>
    <mergeCell ref="BC1:DM1"/>
    <mergeCell ref="CS3:CU3"/>
    <mergeCell ref="CT5:CT29"/>
    <mergeCell ref="CW5:CW29"/>
    <mergeCell ref="CV3:DA3"/>
    <mergeCell ref="DE5:DE29"/>
    <mergeCell ref="DD3:DF3"/>
    <mergeCell ref="DH5:DH29"/>
    <mergeCell ref="DG3:DL3"/>
    <mergeCell ref="CP2:DM2"/>
    <mergeCell ref="CP3:CQ3"/>
    <mergeCell ref="CP5:CP29"/>
    <mergeCell ref="CQ5:CQ29"/>
    <mergeCell ref="CM2:CN2"/>
    <mergeCell ref="BC3:BD3"/>
    <mergeCell ref="BC5:BC34"/>
    <mergeCell ref="CS31:CT31"/>
    <mergeCell ref="BE3:BG3"/>
    <mergeCell ref="BH3:BJ3"/>
    <mergeCell ref="BT3:BV3"/>
    <mergeCell ref="BW3:BY3"/>
    <mergeCell ref="BZ3:CB3"/>
    <mergeCell ref="CC3:CJ3"/>
    <mergeCell ref="BK3:BM3"/>
    <mergeCell ref="BN3:BP3"/>
    <mergeCell ref="BQ3:BS3"/>
    <mergeCell ref="BD5:BD34"/>
    <mergeCell ref="O33:V33"/>
    <mergeCell ref="C12:J12"/>
    <mergeCell ref="C16:J16"/>
    <mergeCell ref="O32:V32"/>
    <mergeCell ref="C20:J20"/>
    <mergeCell ref="C24:J24"/>
    <mergeCell ref="C28:J28"/>
    <mergeCell ref="C32:J32"/>
    <mergeCell ref="C8:J8"/>
    <mergeCell ref="C4:J4"/>
    <mergeCell ref="B3:J3"/>
    <mergeCell ref="O3:V3"/>
    <mergeCell ref="L3:M3"/>
    <mergeCell ref="B1:V1"/>
    <mergeCell ref="X1:BA1"/>
    <mergeCell ref="AT3:BA3"/>
    <mergeCell ref="X3:AF3"/>
    <mergeCell ref="AH3:AI3"/>
    <mergeCell ref="AK3:AR3"/>
    <mergeCell ref="AL2:AR2"/>
    <mergeCell ref="P2:V2"/>
  </mergeCells>
  <phoneticPr fontId="2"/>
  <conditionalFormatting sqref="C5:J6 C9:J10 C13:J14 C17:J18 C21:J22 C25:J26 C29:J30 C33:J34">
    <cfRule type="containsBlanks" dxfId="43" priority="17">
      <formula>LEN(TRIM(C5))=0</formula>
    </cfRule>
    <cfRule type="expression" dxfId="42" priority="18">
      <formula>CC5="red"</formula>
    </cfRule>
  </conditionalFormatting>
  <conditionalFormatting sqref="M5:M11">
    <cfRule type="containsBlanks" dxfId="41" priority="15">
      <formula>LEN(TRIM(M5))=0</formula>
    </cfRule>
    <cfRule type="expression" dxfId="40" priority="16">
      <formula>$CN5="red"</formula>
    </cfRule>
  </conditionalFormatting>
  <conditionalFormatting sqref="C6:J6 C10:J10 C14:J14 C18:J18 C22:J22 C26:J26 C30:J30 C34:J34">
    <cfRule type="expression" dxfId="39" priority="14">
      <formula>C5=""</formula>
    </cfRule>
  </conditionalFormatting>
  <conditionalFormatting sqref="P5:P29">
    <cfRule type="expression" dxfId="38" priority="6">
      <formula>$CS5="red"</formula>
    </cfRule>
    <cfRule type="expression" dxfId="37" priority="13">
      <formula>$CU5="red"</formula>
    </cfRule>
  </conditionalFormatting>
  <conditionalFormatting sqref="Q5:R29">
    <cfRule type="expression" dxfId="36" priority="12">
      <formula>DA5="red"</formula>
    </cfRule>
  </conditionalFormatting>
  <conditionalFormatting sqref="T5:T29">
    <cfRule type="expression" dxfId="35" priority="4">
      <formula>$DD5="red"</formula>
    </cfRule>
    <cfRule type="expression" dxfId="34" priority="11">
      <formula>$DF5="red"</formula>
    </cfRule>
  </conditionalFormatting>
  <conditionalFormatting sqref="U5:V29">
    <cfRule type="expression" dxfId="33" priority="10">
      <formula>DL5="red"</formula>
    </cfRule>
  </conditionalFormatting>
  <conditionalFormatting sqref="P5:Q29 T5:U29">
    <cfRule type="containsBlanks" dxfId="32" priority="9">
      <formula>LEN(TRIM(P5))=0</formula>
    </cfRule>
  </conditionalFormatting>
  <conditionalFormatting sqref="R5:R29 V5:V29">
    <cfRule type="expression" dxfId="31" priority="7">
      <formula>AND(P5="",Q5="")</formula>
    </cfRule>
    <cfRule type="containsBlanks" dxfId="30" priority="8">
      <formula>LEN(TRIM(R5))=0</formula>
    </cfRule>
  </conditionalFormatting>
  <conditionalFormatting sqref="Q5:Q29">
    <cfRule type="expression" dxfId="29" priority="5">
      <formula>$CV5="red"</formula>
    </cfRule>
  </conditionalFormatting>
  <conditionalFormatting sqref="U5:U29">
    <cfRule type="expression" dxfId="28" priority="3">
      <formula>$DG5="red"</formula>
    </cfRule>
  </conditionalFormatting>
  <conditionalFormatting sqref="O33:V33">
    <cfRule type="containsBlanks" dxfId="27" priority="1">
      <formula>LEN(TRIM(O33))=0</formula>
    </cfRule>
    <cfRule type="expression" dxfId="26" priority="2">
      <formula>$CT$33="red"</formula>
    </cfRule>
  </conditionalFormatting>
  <dataValidations count="7">
    <dataValidation type="time" allowBlank="1" showInputMessage="1" showErrorMessage="1" sqref="C5:J5 C9:J9 C13:J13 C17:J17 C21:J21 C25:J25 C29:J29 C33:J33" xr:uid="{00000000-0002-0000-0C00-000000000000}">
      <formula1>0</formula1>
      <formula2>0.999305555555556</formula2>
    </dataValidation>
    <dataValidation type="list" allowBlank="1" showInputMessage="1" showErrorMessage="1" sqref="C6:J6 C34:J34 C30:J30 C26:J26 C22:J22 C18:J18 C14:J14 C10:J10" xr:uid="{00000000-0002-0000-0C00-000001000000}">
      <formula1>$Y$6:$Y$9</formula1>
    </dataValidation>
    <dataValidation type="list" allowBlank="1" showInputMessage="1" showErrorMessage="1" sqref="M5:M11" xr:uid="{00000000-0002-0000-0C00-000002000000}">
      <formula1>$AI$5:$AI$13</formula1>
    </dataValidation>
    <dataValidation type="list" allowBlank="1" showInputMessage="1" showErrorMessage="1" sqref="O33:V33" xr:uid="{00000000-0002-0000-0C00-000003000000}">
      <formula1>$AT$4:$AT$5</formula1>
    </dataValidation>
    <dataValidation type="list" allowBlank="1" showInputMessage="1" showErrorMessage="1" sqref="P5:P29 T5:T29" xr:uid="{00000000-0002-0000-0C00-000004000000}">
      <formula1>$AL$5:$AL$16</formula1>
    </dataValidation>
    <dataValidation type="list" allowBlank="1" showInputMessage="1" showErrorMessage="1" sqref="Q5:Q29 U5:U29" xr:uid="{00000000-0002-0000-0C00-000005000000}">
      <formula1>$AM$5:$AM$35</formula1>
    </dataValidation>
    <dataValidation type="list" allowBlank="1" showInputMessage="1" showErrorMessage="1" sqref="R5:R29 V5:V29" xr:uid="{00000000-0002-0000-0C00-000006000000}">
      <formula1>$AN$5:$AN$13</formula1>
    </dataValidation>
  </dataValidations>
  <pageMargins left="0.23622047244094491" right="0.23622047244094491" top="0.74803149606299213" bottom="0.74803149606299213" header="0.31496062992125984" footer="0.31496062992125984"/>
  <pageSetup paperSize="9" scale="90" orientation="landscape" horizontalDpi="300" verticalDpi="300" r:id="rId1"/>
  <headerFooter>
    <oddHeader>&amp;L&amp;"Meiryo UI,太字"&amp;22αZXMデータ設定Sheet モード切替</oddHeader>
    <oddFooter>&amp;P / &amp;N ページ</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pageSetUpPr fitToPage="1"/>
  </sheetPr>
  <dimension ref="A1:EB47"/>
  <sheetViews>
    <sheetView zoomScaleNormal="100" zoomScaleSheetLayoutView="100" workbookViewId="0">
      <pane ySplit="4" topLeftCell="A5" activePane="bottomLeft" state="frozen"/>
      <selection pane="bottomLeft" activeCell="C5" sqref="C5"/>
    </sheetView>
  </sheetViews>
  <sheetFormatPr defaultColWidth="9" defaultRowHeight="15"/>
  <cols>
    <col min="1" max="1" width="2.59765625" style="79" customWidth="1"/>
    <col min="2" max="2" width="6.69921875" style="79" bestFit="1" customWidth="1"/>
    <col min="3" max="6" width="5.5" style="79" customWidth="1"/>
    <col min="7" max="7" width="2.59765625" style="79" customWidth="1"/>
    <col min="8" max="8" width="13.5" style="79" bestFit="1" customWidth="1"/>
    <col min="9" max="9" width="2.59765625" style="79" customWidth="1"/>
    <col min="10" max="10" width="4.19921875" style="79" bestFit="1" customWidth="1"/>
    <col min="11" max="30" width="5.5" style="79" customWidth="1"/>
    <col min="31" max="31" width="2.59765625" style="79" customWidth="1"/>
    <col min="32" max="32" width="4" style="79" bestFit="1" customWidth="1"/>
    <col min="33" max="33" width="25.69921875" style="79" bestFit="1" customWidth="1"/>
    <col min="34" max="34" width="2.59765625" style="79" customWidth="1"/>
    <col min="35" max="35" width="6.59765625" style="79" hidden="1" customWidth="1"/>
    <col min="36" max="39" width="4.19921875" style="79" hidden="1" customWidth="1"/>
    <col min="40" max="40" width="2.59765625" style="79" hidden="1" customWidth="1"/>
    <col min="41" max="41" width="11" style="79" hidden="1" customWidth="1"/>
    <col min="42" max="42" width="2.59765625" style="79" hidden="1" customWidth="1"/>
    <col min="43" max="43" width="4.19921875" style="79" hidden="1" customWidth="1"/>
    <col min="44" max="44" width="5.5" style="79" hidden="1" customWidth="1"/>
    <col min="45" max="54" width="7.19921875" style="79" hidden="1" customWidth="1"/>
    <col min="55" max="58" width="4.19921875" style="79" hidden="1" customWidth="1"/>
    <col min="59" max="59" width="2.59765625" style="79" hidden="1" customWidth="1"/>
    <col min="60" max="60" width="4" style="79" hidden="1" customWidth="1"/>
    <col min="61" max="61" width="17.19921875" style="79" hidden="1" customWidth="1"/>
    <col min="62" max="62" width="9" style="79" hidden="1" customWidth="1"/>
    <col min="63" max="63" width="8.09765625" style="79" hidden="1" customWidth="1"/>
    <col min="64" max="65" width="7.09765625" style="208" hidden="1" customWidth="1"/>
    <col min="66" max="67" width="8.59765625" style="208" hidden="1" customWidth="1"/>
    <col min="68" max="68" width="2.59765625" style="208" hidden="1" customWidth="1"/>
    <col min="69" max="69" width="6" style="208" hidden="1" customWidth="1"/>
    <col min="70" max="70" width="10.59765625" style="208" hidden="1" customWidth="1"/>
    <col min="71" max="71" width="2.59765625" style="208" hidden="1" customWidth="1"/>
    <col min="72" max="72" width="12.5" style="208" hidden="1" customWidth="1"/>
    <col min="73" max="104" width="5.5" style="105" hidden="1" customWidth="1"/>
    <col min="105" max="106" width="7.59765625" style="208" hidden="1" customWidth="1"/>
    <col min="107" max="108" width="9.09765625" style="208" hidden="1" customWidth="1"/>
    <col min="109" max="109" width="2.59765625" style="494" hidden="1" customWidth="1"/>
    <col min="110" max="110" width="5.69921875" style="105" hidden="1" customWidth="1"/>
    <col min="111" max="111" width="7.19921875" style="105" hidden="1" customWidth="1"/>
    <col min="112" max="131" width="5.59765625" style="105" hidden="1" customWidth="1"/>
    <col min="132" max="132" width="4.19921875" style="105" hidden="1" customWidth="1"/>
    <col min="133" max="16384" width="9" style="79"/>
  </cols>
  <sheetData>
    <row r="1" spans="1:132" s="125" customFormat="1">
      <c r="B1" s="1066" t="s">
        <v>635</v>
      </c>
      <c r="C1" s="1066"/>
      <c r="D1" s="1066"/>
      <c r="E1" s="1066"/>
      <c r="F1" s="1066"/>
      <c r="G1" s="1066"/>
      <c r="H1" s="1066"/>
      <c r="I1" s="1066"/>
      <c r="J1" s="1066"/>
      <c r="K1" s="1066"/>
      <c r="L1" s="1066"/>
      <c r="M1" s="1066"/>
      <c r="N1" s="1066"/>
      <c r="O1" s="1066"/>
      <c r="P1" s="1066"/>
      <c r="Q1" s="1066"/>
      <c r="R1" s="1066"/>
      <c r="S1" s="1066"/>
      <c r="T1" s="1066"/>
      <c r="U1" s="1066"/>
      <c r="V1" s="1066"/>
      <c r="W1" s="1066"/>
      <c r="X1" s="1066"/>
      <c r="Y1" s="1066"/>
      <c r="Z1" s="1066"/>
      <c r="AA1" s="1066"/>
      <c r="AB1" s="1066"/>
      <c r="AC1" s="1066"/>
      <c r="AD1" s="1066"/>
      <c r="AE1" s="1066"/>
      <c r="AF1" s="1066"/>
      <c r="AG1" s="1066"/>
      <c r="AH1" s="439"/>
      <c r="AI1" s="1066" t="s">
        <v>354</v>
      </c>
      <c r="AJ1" s="1066"/>
      <c r="AK1" s="1066"/>
      <c r="AL1" s="1066"/>
      <c r="AM1" s="1066"/>
      <c r="AN1" s="1066"/>
      <c r="AO1" s="1066"/>
      <c r="AP1" s="1066"/>
      <c r="AQ1" s="1066"/>
      <c r="AR1" s="1066"/>
      <c r="AS1" s="1066"/>
      <c r="AT1" s="1066"/>
      <c r="AU1" s="1066"/>
      <c r="AV1" s="1066"/>
      <c r="AW1" s="1066"/>
      <c r="AX1" s="1066"/>
      <c r="AY1" s="1066"/>
      <c r="AZ1" s="1066"/>
      <c r="BA1" s="1066"/>
      <c r="BB1" s="1066"/>
      <c r="BC1" s="1066"/>
      <c r="BD1" s="1066"/>
      <c r="BE1" s="1066"/>
      <c r="BF1" s="1066"/>
      <c r="BG1" s="1066"/>
      <c r="BH1" s="1066"/>
      <c r="BI1" s="1066"/>
      <c r="BK1" s="1066" t="s">
        <v>885</v>
      </c>
      <c r="BL1" s="1066"/>
      <c r="BM1" s="1066"/>
      <c r="BN1" s="1066"/>
      <c r="BO1" s="1066"/>
      <c r="BP1" s="1066"/>
      <c r="BQ1" s="1066"/>
      <c r="BR1" s="1066"/>
      <c r="BS1" s="1066"/>
      <c r="BT1" s="1066"/>
      <c r="BU1" s="1066"/>
      <c r="BV1" s="1066"/>
      <c r="BW1" s="1066"/>
      <c r="BX1" s="1066"/>
      <c r="BY1" s="1066"/>
      <c r="BZ1" s="1066"/>
      <c r="CA1" s="1066"/>
      <c r="CB1" s="1066"/>
      <c r="CC1" s="1066"/>
      <c r="CD1" s="1066"/>
      <c r="CE1" s="1066"/>
      <c r="CF1" s="1066"/>
      <c r="CG1" s="1066"/>
      <c r="CH1" s="1066"/>
      <c r="CI1" s="1066"/>
      <c r="CJ1" s="1066"/>
      <c r="CK1" s="1066"/>
      <c r="CL1" s="1066"/>
      <c r="CM1" s="1066"/>
      <c r="CN1" s="1066"/>
      <c r="CO1" s="1066"/>
      <c r="CP1" s="1066"/>
      <c r="CQ1" s="1066"/>
      <c r="CR1" s="1066"/>
      <c r="CS1" s="1066"/>
      <c r="CT1" s="1066"/>
      <c r="CU1" s="1066"/>
      <c r="CV1" s="1066"/>
      <c r="CW1" s="1066"/>
      <c r="CX1" s="1066"/>
      <c r="CY1" s="1066"/>
      <c r="CZ1" s="1066"/>
      <c r="DA1" s="1066"/>
      <c r="DB1" s="1066"/>
      <c r="DC1" s="1066"/>
      <c r="DD1" s="1066"/>
      <c r="DE1" s="1066"/>
      <c r="DF1" s="1066"/>
      <c r="DG1" s="1066"/>
      <c r="DH1" s="1066"/>
      <c r="DI1" s="1066"/>
      <c r="DJ1" s="1066"/>
      <c r="DK1" s="1066"/>
      <c r="DL1" s="1066"/>
      <c r="DM1" s="1066"/>
      <c r="DN1" s="1066"/>
      <c r="DO1" s="1066"/>
      <c r="DP1" s="1066"/>
      <c r="DQ1" s="1066"/>
      <c r="DR1" s="1066"/>
      <c r="DS1" s="1066"/>
      <c r="DT1" s="1066"/>
      <c r="DU1" s="1066"/>
      <c r="DV1" s="1066"/>
      <c r="DW1" s="1066"/>
      <c r="DX1" s="1066"/>
      <c r="DY1" s="1066"/>
      <c r="DZ1" s="1066"/>
      <c r="EA1" s="1066"/>
      <c r="EB1" s="1066"/>
    </row>
    <row r="2" spans="1:132" s="125" customFormat="1" ht="16.5" customHeight="1" thickBot="1">
      <c r="B2" s="232"/>
      <c r="C2" s="92"/>
      <c r="D2" s="433"/>
      <c r="E2" s="433"/>
      <c r="F2" s="433"/>
      <c r="G2" s="433"/>
      <c r="H2" s="433"/>
      <c r="I2" s="433"/>
      <c r="J2" s="433"/>
      <c r="K2" s="433"/>
      <c r="L2" s="433"/>
      <c r="M2" s="433"/>
      <c r="N2" s="433"/>
      <c r="O2" s="433"/>
      <c r="P2" s="433"/>
      <c r="Q2" s="433"/>
      <c r="R2" s="433"/>
      <c r="S2" s="433"/>
      <c r="T2" s="433"/>
      <c r="U2" s="433"/>
      <c r="V2" s="433"/>
      <c r="W2" s="433"/>
      <c r="X2" s="433"/>
      <c r="Y2" s="433"/>
      <c r="Z2" s="433"/>
      <c r="AA2" s="433"/>
      <c r="AB2" s="433"/>
      <c r="AC2" s="433"/>
      <c r="AD2" s="433"/>
      <c r="AE2" s="433"/>
      <c r="AF2" s="433"/>
      <c r="AH2" s="433"/>
      <c r="AI2" s="232"/>
      <c r="AJ2" s="92"/>
      <c r="AK2" s="433"/>
      <c r="AL2" s="433"/>
      <c r="AM2" s="433"/>
      <c r="AN2" s="433"/>
      <c r="AO2" s="433"/>
      <c r="AP2" s="433"/>
      <c r="AQ2" s="433"/>
      <c r="AR2" s="433"/>
      <c r="AS2" s="433"/>
      <c r="AT2" s="433"/>
      <c r="AU2" s="433"/>
      <c r="AV2" s="433"/>
      <c r="AW2" s="433"/>
      <c r="AX2" s="433"/>
      <c r="AY2" s="433"/>
      <c r="AZ2" s="433"/>
      <c r="BA2" s="433"/>
      <c r="BB2" s="433"/>
      <c r="BC2" s="433"/>
      <c r="BD2" s="433"/>
      <c r="BE2" s="433"/>
      <c r="BF2" s="433"/>
      <c r="BG2" s="433"/>
      <c r="BH2" s="433"/>
      <c r="BK2" s="207" t="s">
        <v>905</v>
      </c>
      <c r="BL2" s="207" t="s">
        <v>889</v>
      </c>
      <c r="BM2" s="207" t="s">
        <v>890</v>
      </c>
      <c r="BN2" s="207" t="s">
        <v>891</v>
      </c>
      <c r="BO2" s="207" t="s">
        <v>892</v>
      </c>
      <c r="BP2" s="168"/>
      <c r="BQ2" s="1362" t="s">
        <v>887</v>
      </c>
      <c r="BR2" s="1363"/>
      <c r="BS2" s="168"/>
      <c r="BT2" s="212" t="s">
        <v>901</v>
      </c>
      <c r="BU2" s="1091" t="s">
        <v>893</v>
      </c>
      <c r="BV2" s="1092"/>
      <c r="BW2" s="1092"/>
      <c r="BX2" s="1092"/>
      <c r="BY2" s="1092"/>
      <c r="BZ2" s="1092"/>
      <c r="CA2" s="1092"/>
      <c r="CB2" s="1093"/>
      <c r="CC2" s="1091" t="s">
        <v>894</v>
      </c>
      <c r="CD2" s="1092"/>
      <c r="CE2" s="1092"/>
      <c r="CF2" s="1092"/>
      <c r="CG2" s="1092"/>
      <c r="CH2" s="1092"/>
      <c r="CI2" s="1092"/>
      <c r="CJ2" s="1093"/>
      <c r="CK2" s="1091" t="s">
        <v>895</v>
      </c>
      <c r="CL2" s="1092"/>
      <c r="CM2" s="1092"/>
      <c r="CN2" s="1092"/>
      <c r="CO2" s="1092"/>
      <c r="CP2" s="1092"/>
      <c r="CQ2" s="1092"/>
      <c r="CR2" s="1093"/>
      <c r="CS2" s="1091" t="s">
        <v>896</v>
      </c>
      <c r="CT2" s="1092"/>
      <c r="CU2" s="1092"/>
      <c r="CV2" s="1092"/>
      <c r="CW2" s="1092"/>
      <c r="CX2" s="1092"/>
      <c r="CY2" s="1092"/>
      <c r="CZ2" s="1093"/>
      <c r="DA2" s="450" t="s">
        <v>897</v>
      </c>
      <c r="DB2" s="450" t="s">
        <v>898</v>
      </c>
      <c r="DC2" s="450" t="s">
        <v>899</v>
      </c>
      <c r="DD2" s="450" t="s">
        <v>900</v>
      </c>
      <c r="DE2" s="168"/>
      <c r="DF2" s="1358" t="s">
        <v>902</v>
      </c>
      <c r="DG2" s="1359"/>
      <c r="DH2" s="1359"/>
      <c r="DI2" s="1359"/>
      <c r="DJ2" s="1359"/>
      <c r="DK2" s="1359"/>
      <c r="DL2" s="1359"/>
      <c r="DM2" s="1359"/>
      <c r="DN2" s="1359"/>
      <c r="DO2" s="1359"/>
      <c r="DP2" s="1359"/>
      <c r="DQ2" s="1359"/>
      <c r="DR2" s="1359"/>
      <c r="DS2" s="1359"/>
      <c r="DT2" s="1359"/>
      <c r="DU2" s="1359"/>
      <c r="DV2" s="1359"/>
      <c r="DW2" s="1359"/>
      <c r="DX2" s="1359"/>
      <c r="DY2" s="1359"/>
      <c r="DZ2" s="1359"/>
      <c r="EA2" s="1359"/>
      <c r="EB2" s="1360"/>
    </row>
    <row r="3" spans="1:132" ht="22.8">
      <c r="A3" s="55"/>
      <c r="B3" s="1220" t="s">
        <v>903</v>
      </c>
      <c r="C3" s="1342" t="s">
        <v>655</v>
      </c>
      <c r="D3" s="1342"/>
      <c r="E3" s="1342"/>
      <c r="F3" s="979"/>
      <c r="G3" s="158"/>
      <c r="H3" s="1220" t="s">
        <v>480</v>
      </c>
      <c r="I3" s="158"/>
      <c r="J3" s="1343" t="s">
        <v>670</v>
      </c>
      <c r="K3" s="1345" t="s">
        <v>676</v>
      </c>
      <c r="L3" s="1346"/>
      <c r="M3" s="1346"/>
      <c r="N3" s="1346"/>
      <c r="O3" s="1347"/>
      <c r="P3" s="1347"/>
      <c r="Q3" s="1347"/>
      <c r="R3" s="1347"/>
      <c r="S3" s="1347"/>
      <c r="T3" s="1347"/>
      <c r="U3" s="1347"/>
      <c r="V3" s="1347"/>
      <c r="W3" s="1348"/>
      <c r="X3" s="1348"/>
      <c r="Y3" s="1348"/>
      <c r="Z3" s="1349"/>
      <c r="AA3" s="1338" t="s">
        <v>654</v>
      </c>
      <c r="AB3" s="1339"/>
      <c r="AC3" s="1339"/>
      <c r="AD3" s="1340"/>
      <c r="AE3" s="159"/>
      <c r="AF3" s="1220" t="s">
        <v>265</v>
      </c>
      <c r="AG3" s="1083" t="s">
        <v>481</v>
      </c>
      <c r="AH3" s="168" t="s">
        <v>653</v>
      </c>
      <c r="AI3" s="1075" t="s">
        <v>904</v>
      </c>
      <c r="AJ3" s="1062" t="s">
        <v>475</v>
      </c>
      <c r="AK3" s="1062"/>
      <c r="AL3" s="1062"/>
      <c r="AM3" s="994"/>
      <c r="AN3" s="158"/>
      <c r="AO3" s="1075" t="s">
        <v>480</v>
      </c>
      <c r="AP3" s="158"/>
      <c r="AQ3" s="1246" t="s">
        <v>69</v>
      </c>
      <c r="AR3" s="967" t="s">
        <v>687</v>
      </c>
      <c r="AS3" s="967"/>
      <c r="AT3" s="967"/>
      <c r="AU3" s="967"/>
      <c r="AV3" s="967"/>
      <c r="AW3" s="967"/>
      <c r="AX3" s="967"/>
      <c r="AY3" s="967"/>
      <c r="AZ3" s="967"/>
      <c r="BA3" s="967"/>
      <c r="BB3" s="967"/>
      <c r="BC3" s="1333" t="s">
        <v>482</v>
      </c>
      <c r="BD3" s="1334"/>
      <c r="BE3" s="1334"/>
      <c r="BF3" s="1335"/>
      <c r="BG3" s="159"/>
      <c r="BH3" s="1211" t="s">
        <v>265</v>
      </c>
      <c r="BI3" s="1248" t="s">
        <v>481</v>
      </c>
      <c r="BK3" s="450" t="s">
        <v>870</v>
      </c>
      <c r="BL3" s="487" t="s">
        <v>871</v>
      </c>
      <c r="BM3" s="487" t="s">
        <v>871</v>
      </c>
      <c r="BN3" s="487" t="s">
        <v>871</v>
      </c>
      <c r="BO3" s="487" t="s">
        <v>871</v>
      </c>
      <c r="BP3" s="168"/>
      <c r="BQ3" s="450" t="s">
        <v>870</v>
      </c>
      <c r="BR3" s="450" t="s">
        <v>871</v>
      </c>
      <c r="BS3" s="168"/>
      <c r="BT3" s="450" t="s">
        <v>870</v>
      </c>
      <c r="BU3" s="442" t="s">
        <v>871</v>
      </c>
      <c r="BV3" s="442" t="s">
        <v>871</v>
      </c>
      <c r="BW3" s="442" t="s">
        <v>871</v>
      </c>
      <c r="BX3" s="442" t="s">
        <v>871</v>
      </c>
      <c r="BY3" s="1091" t="s">
        <v>1160</v>
      </c>
      <c r="BZ3" s="1092"/>
      <c r="CA3" s="1092"/>
      <c r="CB3" s="1093"/>
      <c r="CC3" s="450" t="s">
        <v>871</v>
      </c>
      <c r="CD3" s="450" t="s">
        <v>871</v>
      </c>
      <c r="CE3" s="450" t="s">
        <v>871</v>
      </c>
      <c r="CF3" s="450" t="s">
        <v>871</v>
      </c>
      <c r="CG3" s="1091" t="s">
        <v>1160</v>
      </c>
      <c r="CH3" s="1092"/>
      <c r="CI3" s="1092"/>
      <c r="CJ3" s="1093"/>
      <c r="CK3" s="450" t="s">
        <v>871</v>
      </c>
      <c r="CL3" s="450" t="s">
        <v>871</v>
      </c>
      <c r="CM3" s="450" t="s">
        <v>871</v>
      </c>
      <c r="CN3" s="450" t="s">
        <v>871</v>
      </c>
      <c r="CO3" s="1091" t="s">
        <v>1160</v>
      </c>
      <c r="CP3" s="1092"/>
      <c r="CQ3" s="1092"/>
      <c r="CR3" s="1093"/>
      <c r="CS3" s="450" t="s">
        <v>871</v>
      </c>
      <c r="CT3" s="450" t="s">
        <v>871</v>
      </c>
      <c r="CU3" s="450" t="s">
        <v>871</v>
      </c>
      <c r="CV3" s="450" t="s">
        <v>871</v>
      </c>
      <c r="CW3" s="1091" t="s">
        <v>1160</v>
      </c>
      <c r="CX3" s="1092"/>
      <c r="CY3" s="1092"/>
      <c r="CZ3" s="1093"/>
      <c r="DA3" s="450" t="s">
        <v>871</v>
      </c>
      <c r="DB3" s="450" t="s">
        <v>871</v>
      </c>
      <c r="DC3" s="450" t="s">
        <v>871</v>
      </c>
      <c r="DD3" s="450" t="s">
        <v>871</v>
      </c>
      <c r="DE3" s="168"/>
      <c r="DF3" s="200" t="s">
        <v>356</v>
      </c>
      <c r="DG3" s="480">
        <v>32</v>
      </c>
      <c r="DH3" s="1091" t="s">
        <v>806</v>
      </c>
      <c r="DI3" s="1092"/>
      <c r="DJ3" s="1092"/>
      <c r="DK3" s="1092"/>
      <c r="DL3" s="1092"/>
      <c r="DM3" s="1092"/>
      <c r="DN3" s="1092"/>
      <c r="DO3" s="1092"/>
      <c r="DP3" s="1092"/>
      <c r="DQ3" s="1092"/>
      <c r="DR3" s="1092"/>
      <c r="DS3" s="1092"/>
      <c r="DT3" s="1092"/>
      <c r="DU3" s="1092"/>
      <c r="DV3" s="1092"/>
      <c r="DW3" s="1092"/>
      <c r="DX3" s="1092"/>
      <c r="DY3" s="1092"/>
      <c r="DZ3" s="1092"/>
      <c r="EA3" s="1092"/>
      <c r="EB3" s="450"/>
    </row>
    <row r="4" spans="1:132" ht="15.6" thickBot="1">
      <c r="A4" s="55"/>
      <c r="B4" s="1221"/>
      <c r="C4" s="455" t="s">
        <v>37</v>
      </c>
      <c r="D4" s="456" t="s">
        <v>38</v>
      </c>
      <c r="E4" s="456" t="s">
        <v>39</v>
      </c>
      <c r="F4" s="457" t="s">
        <v>40</v>
      </c>
      <c r="G4" s="109"/>
      <c r="H4" s="1262"/>
      <c r="I4" s="109"/>
      <c r="J4" s="1344"/>
      <c r="K4" s="1350" t="s">
        <v>37</v>
      </c>
      <c r="L4" s="1351"/>
      <c r="M4" s="1351"/>
      <c r="N4" s="1352"/>
      <c r="O4" s="1353" t="s">
        <v>38</v>
      </c>
      <c r="P4" s="1351"/>
      <c r="Q4" s="1351"/>
      <c r="R4" s="1352"/>
      <c r="S4" s="1353" t="s">
        <v>39</v>
      </c>
      <c r="T4" s="1351"/>
      <c r="U4" s="1351"/>
      <c r="V4" s="1352"/>
      <c r="W4" s="1353" t="s">
        <v>40</v>
      </c>
      <c r="X4" s="1351"/>
      <c r="Y4" s="1351"/>
      <c r="Z4" s="1354"/>
      <c r="AA4" s="452" t="s">
        <v>37</v>
      </c>
      <c r="AB4" s="453" t="s">
        <v>38</v>
      </c>
      <c r="AC4" s="453" t="s">
        <v>39</v>
      </c>
      <c r="AD4" s="454" t="s">
        <v>40</v>
      </c>
      <c r="AE4" s="108"/>
      <c r="AF4" s="1221"/>
      <c r="AG4" s="1341"/>
      <c r="AH4" s="108"/>
      <c r="AI4" s="1077"/>
      <c r="AJ4" s="160" t="s">
        <v>37</v>
      </c>
      <c r="AK4" s="161" t="s">
        <v>38</v>
      </c>
      <c r="AL4" s="161" t="s">
        <v>39</v>
      </c>
      <c r="AM4" s="162" t="s">
        <v>40</v>
      </c>
      <c r="AN4" s="109"/>
      <c r="AO4" s="1275"/>
      <c r="AP4" s="109"/>
      <c r="AQ4" s="1337"/>
      <c r="AR4" s="485" t="s">
        <v>674</v>
      </c>
      <c r="AS4" s="488" t="s">
        <v>675</v>
      </c>
      <c r="AT4" s="488" t="s">
        <v>681</v>
      </c>
      <c r="AU4" s="488" t="s">
        <v>682</v>
      </c>
      <c r="AV4" s="488" t="s">
        <v>683</v>
      </c>
      <c r="AW4" s="488" t="s">
        <v>684</v>
      </c>
      <c r="AX4" s="488" t="s">
        <v>1189</v>
      </c>
      <c r="AY4" s="488" t="s">
        <v>1190</v>
      </c>
      <c r="AZ4" s="488" t="s">
        <v>685</v>
      </c>
      <c r="BA4" s="489" t="s">
        <v>686</v>
      </c>
      <c r="BB4" s="485" t="s">
        <v>688</v>
      </c>
      <c r="BC4" s="178" t="s">
        <v>37</v>
      </c>
      <c r="BD4" s="163" t="s">
        <v>38</v>
      </c>
      <c r="BE4" s="163" t="s">
        <v>39</v>
      </c>
      <c r="BF4" s="164" t="s">
        <v>40</v>
      </c>
      <c r="BG4" s="108"/>
      <c r="BH4" s="1212"/>
      <c r="BI4" s="1336"/>
      <c r="BK4" s="212" t="s">
        <v>906</v>
      </c>
      <c r="BL4" s="487" t="s">
        <v>888</v>
      </c>
      <c r="BM4" s="487" t="s">
        <v>888</v>
      </c>
      <c r="BN4" s="487" t="s">
        <v>888</v>
      </c>
      <c r="BO4" s="487" t="s">
        <v>888</v>
      </c>
      <c r="BP4" s="213"/>
      <c r="BQ4" s="212" t="s">
        <v>886</v>
      </c>
      <c r="BR4" s="212" t="s">
        <v>888</v>
      </c>
      <c r="BS4" s="213"/>
      <c r="BT4" s="212" t="s">
        <v>886</v>
      </c>
      <c r="BU4" s="212" t="s">
        <v>361</v>
      </c>
      <c r="BV4" s="212" t="s">
        <v>361</v>
      </c>
      <c r="BW4" s="212" t="s">
        <v>361</v>
      </c>
      <c r="BX4" s="212" t="s">
        <v>361</v>
      </c>
      <c r="BY4" s="212" t="s">
        <v>361</v>
      </c>
      <c r="BZ4" s="212" t="s">
        <v>361</v>
      </c>
      <c r="CA4" s="212" t="s">
        <v>361</v>
      </c>
      <c r="CB4" s="212" t="s">
        <v>361</v>
      </c>
      <c r="CC4" s="212" t="s">
        <v>888</v>
      </c>
      <c r="CD4" s="212" t="s">
        <v>888</v>
      </c>
      <c r="CE4" s="212" t="s">
        <v>888</v>
      </c>
      <c r="CF4" s="212" t="s">
        <v>888</v>
      </c>
      <c r="CG4" s="212" t="s">
        <v>361</v>
      </c>
      <c r="CH4" s="212" t="s">
        <v>361</v>
      </c>
      <c r="CI4" s="212" t="s">
        <v>361</v>
      </c>
      <c r="CJ4" s="212" t="s">
        <v>361</v>
      </c>
      <c r="CK4" s="212" t="s">
        <v>888</v>
      </c>
      <c r="CL4" s="212" t="s">
        <v>888</v>
      </c>
      <c r="CM4" s="212" t="s">
        <v>888</v>
      </c>
      <c r="CN4" s="212" t="s">
        <v>888</v>
      </c>
      <c r="CO4" s="212" t="s">
        <v>361</v>
      </c>
      <c r="CP4" s="212" t="s">
        <v>361</v>
      </c>
      <c r="CQ4" s="212" t="s">
        <v>361</v>
      </c>
      <c r="CR4" s="212" t="s">
        <v>361</v>
      </c>
      <c r="CS4" s="212" t="s">
        <v>888</v>
      </c>
      <c r="CT4" s="212" t="s">
        <v>888</v>
      </c>
      <c r="CU4" s="212" t="s">
        <v>888</v>
      </c>
      <c r="CV4" s="212" t="s">
        <v>888</v>
      </c>
      <c r="CW4" s="212" t="s">
        <v>361</v>
      </c>
      <c r="CX4" s="212" t="s">
        <v>361</v>
      </c>
      <c r="CY4" s="212" t="s">
        <v>361</v>
      </c>
      <c r="CZ4" s="212" t="s">
        <v>361</v>
      </c>
      <c r="DA4" s="212" t="s">
        <v>888</v>
      </c>
      <c r="DB4" s="212" t="s">
        <v>888</v>
      </c>
      <c r="DC4" s="212" t="s">
        <v>888</v>
      </c>
      <c r="DD4" s="212" t="s">
        <v>888</v>
      </c>
      <c r="DE4" s="490"/>
      <c r="DF4" s="450" t="s">
        <v>358</v>
      </c>
      <c r="DG4" s="481" t="s">
        <v>357</v>
      </c>
      <c r="DH4" s="482">
        <v>1</v>
      </c>
      <c r="DI4" s="483">
        <v>2</v>
      </c>
      <c r="DJ4" s="483">
        <v>3</v>
      </c>
      <c r="DK4" s="483">
        <v>4</v>
      </c>
      <c r="DL4" s="483">
        <v>5</v>
      </c>
      <c r="DM4" s="483">
        <v>6</v>
      </c>
      <c r="DN4" s="483">
        <v>7</v>
      </c>
      <c r="DO4" s="483">
        <v>8</v>
      </c>
      <c r="DP4" s="483">
        <v>9</v>
      </c>
      <c r="DQ4" s="483">
        <v>10</v>
      </c>
      <c r="DR4" s="483">
        <v>11</v>
      </c>
      <c r="DS4" s="483">
        <v>12</v>
      </c>
      <c r="DT4" s="483">
        <v>13</v>
      </c>
      <c r="DU4" s="483">
        <v>14</v>
      </c>
      <c r="DV4" s="483">
        <v>15</v>
      </c>
      <c r="DW4" s="483">
        <v>16</v>
      </c>
      <c r="DX4" s="483">
        <v>17</v>
      </c>
      <c r="DY4" s="483">
        <v>18</v>
      </c>
      <c r="DZ4" s="483">
        <v>19</v>
      </c>
      <c r="EA4" s="483">
        <v>20</v>
      </c>
      <c r="EB4" s="450" t="s">
        <v>761</v>
      </c>
    </row>
    <row r="5" spans="1:132" ht="15.6" thickBot="1">
      <c r="A5" s="55"/>
      <c r="B5" s="72">
        <v>1</v>
      </c>
      <c r="C5" s="275" t="s">
        <v>17</v>
      </c>
      <c r="D5" s="124" t="s">
        <v>17</v>
      </c>
      <c r="E5" s="124" t="s">
        <v>17</v>
      </c>
      <c r="F5" s="304" t="s">
        <v>17</v>
      </c>
      <c r="G5" s="165"/>
      <c r="H5" s="303" t="s">
        <v>1135</v>
      </c>
      <c r="I5" s="165"/>
      <c r="J5" s="618">
        <v>1</v>
      </c>
      <c r="K5" s="294" t="s">
        <v>643</v>
      </c>
      <c r="L5" s="295" t="s">
        <v>643</v>
      </c>
      <c r="M5" s="295" t="s">
        <v>643</v>
      </c>
      <c r="N5" s="272" t="s">
        <v>1218</v>
      </c>
      <c r="O5" s="272" t="s">
        <v>1212</v>
      </c>
      <c r="P5" s="272" t="s">
        <v>1212</v>
      </c>
      <c r="Q5" s="272" t="s">
        <v>1212</v>
      </c>
      <c r="R5" s="272" t="s">
        <v>1211</v>
      </c>
      <c r="S5" s="272" t="s">
        <v>1212</v>
      </c>
      <c r="T5" s="272" t="s">
        <v>1212</v>
      </c>
      <c r="U5" s="272" t="s">
        <v>1212</v>
      </c>
      <c r="V5" s="272" t="s">
        <v>1212</v>
      </c>
      <c r="W5" s="272" t="s">
        <v>1212</v>
      </c>
      <c r="X5" s="272" t="s">
        <v>1214</v>
      </c>
      <c r="Y5" s="296" t="s">
        <v>1212</v>
      </c>
      <c r="Z5" s="273" t="s">
        <v>1212</v>
      </c>
      <c r="AA5" s="138" t="s">
        <v>1283</v>
      </c>
      <c r="AB5" s="139" t="s">
        <v>1212</v>
      </c>
      <c r="AC5" s="139" t="s">
        <v>1214</v>
      </c>
      <c r="AD5" s="293" t="s">
        <v>1212</v>
      </c>
      <c r="AE5" s="166"/>
      <c r="AF5" s="72">
        <v>1</v>
      </c>
      <c r="AG5" s="289"/>
      <c r="AH5" s="166"/>
      <c r="AJ5" s="79">
        <v>1</v>
      </c>
      <c r="AN5" s="166"/>
      <c r="AO5" s="55" t="s">
        <v>476</v>
      </c>
      <c r="AP5" s="166"/>
      <c r="AR5" s="79">
        <v>1</v>
      </c>
      <c r="AS5" s="491" t="str">
        <f>内線情報!D5</f>
        <v>ZX-&lt;18&gt;STEL</v>
      </c>
      <c r="AT5" s="79" t="b">
        <f t="shared" ref="AT5:AY24" si="0">IF($AS5=AT$4,TRUE,FALSE)</f>
        <v>0</v>
      </c>
      <c r="AU5" s="79" t="b">
        <f t="shared" si="0"/>
        <v>0</v>
      </c>
      <c r="AV5" s="79" t="b">
        <f t="shared" si="0"/>
        <v>0</v>
      </c>
      <c r="AW5" s="79" t="b">
        <f>IF($AS5=AW$4,TRUE,FALSE)</f>
        <v>0</v>
      </c>
      <c r="AX5" s="79" t="b">
        <f>IF($AS5=AX$4,TRUE,FALSE)</f>
        <v>0</v>
      </c>
      <c r="AY5" s="79" t="b">
        <f>IF($AS5=AY$4,TRUE,FALSE)</f>
        <v>0</v>
      </c>
      <c r="AZ5" s="79" t="str">
        <f>IF(OR(AT5:AY5),AR5,"")</f>
        <v/>
      </c>
      <c r="BA5" s="492">
        <f t="shared" ref="BA5:BA44" si="1">IFERROR(SMALL($AZ$5:$AZ$44,ROW(A1)),"")</f>
        <v>25</v>
      </c>
      <c r="BB5" s="485" t="s">
        <v>689</v>
      </c>
      <c r="BC5" s="79" t="s">
        <v>419</v>
      </c>
      <c r="BG5" s="166"/>
      <c r="BH5" s="449"/>
      <c r="BK5" s="1251" t="s">
        <v>875</v>
      </c>
      <c r="BL5" s="446" t="str">
        <f t="shared" ref="BL5:BO6" si="2">IF(COUNTIF($AJ$5:$AJ$44,C5),"","red")</f>
        <v>red</v>
      </c>
      <c r="BM5" s="446" t="str">
        <f t="shared" si="2"/>
        <v>red</v>
      </c>
      <c r="BN5" s="446" t="str">
        <f t="shared" si="2"/>
        <v>red</v>
      </c>
      <c r="BO5" s="446" t="str">
        <f t="shared" si="2"/>
        <v>red</v>
      </c>
      <c r="BP5" s="213"/>
      <c r="BQ5" s="1251" t="s">
        <v>875</v>
      </c>
      <c r="BR5" s="446" t="str">
        <f>IF(COUNTIF($AO$5:$AO$8,H5),"","red")</f>
        <v/>
      </c>
      <c r="BS5" s="213"/>
      <c r="BT5" s="1355" t="s">
        <v>875</v>
      </c>
      <c r="BU5" s="446" t="str">
        <f>IF(COUNTIF($BB$5:$BB$44,K5),"","red")</f>
        <v/>
      </c>
      <c r="BV5" s="446" t="str">
        <f>IF(COUNTIF($BB$5:$BB$44,L5),"","red")</f>
        <v/>
      </c>
      <c r="BW5" s="446" t="str">
        <f>IF(COUNTIF($BB$5:$BB$44,M5),"","red")</f>
        <v/>
      </c>
      <c r="BX5" s="446" t="str">
        <f>IF(COUNTIF($BB$5:$BB$44,N5),"","red")</f>
        <v/>
      </c>
      <c r="BY5" s="446" t="str">
        <f>IF(COUNTIF($K5:$N5,K5)=1,"",IF(K5="-","","red"))</f>
        <v/>
      </c>
      <c r="BZ5" s="446" t="str">
        <f>IF(COUNTIF($K5:$N5,L5)=1,"",IF(L5="-","","red"))</f>
        <v/>
      </c>
      <c r="CA5" s="446" t="str">
        <f>IF(COUNTIF($K5:$N5,M5)=1,"",IF(M5="-","","red"))</f>
        <v/>
      </c>
      <c r="CB5" s="446" t="str">
        <f>IF(COUNTIF($K5:$N5,N5)=1,"",IF(N5="-","","red"))</f>
        <v/>
      </c>
      <c r="CC5" s="446" t="str">
        <f t="shared" ref="CC5:CC16" si="3">IF(COUNTIF($BB$5:$BB$44,O5),"","red")</f>
        <v/>
      </c>
      <c r="CD5" s="446" t="str">
        <f t="shared" ref="CD5:CD16" si="4">IF(COUNTIF($BB$5:$BB$44,P5),"","red")</f>
        <v/>
      </c>
      <c r="CE5" s="446" t="str">
        <f t="shared" ref="CE5:CE16" si="5">IF(COUNTIF($BB$5:$BB$44,Q5),"","red")</f>
        <v/>
      </c>
      <c r="CF5" s="446" t="str">
        <f t="shared" ref="CF5:CF16" si="6">IF(COUNTIF($BB$5:$BB$44,R5),"","red")</f>
        <v/>
      </c>
      <c r="CG5" s="446" t="str">
        <f>IF(COUNTIF($O5:$R5,O5)=1,"",IF(O5="-","","red"))</f>
        <v/>
      </c>
      <c r="CH5" s="446" t="str">
        <f>IF(COUNTIF($O5:$R5,P5)=1,"",IF(P5="-","","red"))</f>
        <v/>
      </c>
      <c r="CI5" s="446" t="str">
        <f>IF(COUNTIF($O5:$R5,Q5)=1,"",IF(Q5="-","","red"))</f>
        <v/>
      </c>
      <c r="CJ5" s="446" t="str">
        <f>IF(COUNTIF($O5:$R5,R5)=1,"",IF(R5="-","","red"))</f>
        <v/>
      </c>
      <c r="CK5" s="446" t="str">
        <f t="shared" ref="CK5:CK16" si="7">IF(COUNTIF($BB$5:$BB$44,S5),"","red")</f>
        <v/>
      </c>
      <c r="CL5" s="446" t="str">
        <f t="shared" ref="CL5:CL16" si="8">IF(COUNTIF($BB$5:$BB$44,T5),"","red")</f>
        <v/>
      </c>
      <c r="CM5" s="446" t="str">
        <f t="shared" ref="CM5:CM16" si="9">IF(COUNTIF($BB$5:$BB$44,U5),"","red")</f>
        <v/>
      </c>
      <c r="CN5" s="446" t="str">
        <f t="shared" ref="CN5:CN16" si="10">IF(COUNTIF($BB$5:$BB$44,V5),"","red")</f>
        <v/>
      </c>
      <c r="CO5" s="446" t="str">
        <f>IF(COUNTIF($S5:$V5,S5)=1,"",IF(S5="-","","red"))</f>
        <v/>
      </c>
      <c r="CP5" s="446" t="str">
        <f>IF(COUNTIF($S5:$V5,T5)=1,"",IF(T5="-","","red"))</f>
        <v/>
      </c>
      <c r="CQ5" s="446" t="str">
        <f>IF(COUNTIF($S5:$V5,U5)=1,"",IF(U5="-","","red"))</f>
        <v/>
      </c>
      <c r="CR5" s="446" t="str">
        <f>IF(COUNTIF($S5:$V5,V5)=1,"",IF(V5="-","","red"))</f>
        <v/>
      </c>
      <c r="CS5" s="446" t="str">
        <f t="shared" ref="CS5:CS16" si="11">IF(COUNTIF($BB$5:$BB$44,W5),"","red")</f>
        <v/>
      </c>
      <c r="CT5" s="446" t="str">
        <f t="shared" ref="CT5:CT16" si="12">IF(COUNTIF($BB$5:$BB$44,X5),"","red")</f>
        <v/>
      </c>
      <c r="CU5" s="446" t="str">
        <f t="shared" ref="CU5:CU16" si="13">IF(COUNTIF($BB$5:$BB$44,Y5),"","red")</f>
        <v/>
      </c>
      <c r="CV5" s="446" t="str">
        <f t="shared" ref="CV5:CV16" si="14">IF(COUNTIF($BB$5:$BB$44,Z5),"","red")</f>
        <v/>
      </c>
      <c r="CW5" s="446" t="str">
        <f>IF(COUNTIF($W5:$Z5,W5)=1,"",IF(W5="-","","red"))</f>
        <v/>
      </c>
      <c r="CX5" s="446" t="str">
        <f>IF(COUNTIF($W5:$Z5,X5)=1,"",IF(X5="-","","red"))</f>
        <v/>
      </c>
      <c r="CY5" s="446" t="str">
        <f>IF(COUNTIF($W5:$Z5,Y5)=1,"",IF(Y5="-","","red"))</f>
        <v/>
      </c>
      <c r="CZ5" s="446" t="str">
        <f>IF(COUNTIF($W5:$Z5,Z5)=1,"",IF(Z5="-","","red"))</f>
        <v/>
      </c>
      <c r="DA5" s="446" t="str">
        <f t="shared" ref="DA5:DA16" si="15">IF(COUNTIF($BC$5:$BC$6,AA5),"","red")</f>
        <v/>
      </c>
      <c r="DB5" s="446" t="str">
        <f t="shared" ref="DB5:DB16" si="16">IF(COUNTIF($BC$5:$BC$6,AB5),"","red")</f>
        <v/>
      </c>
      <c r="DC5" s="446" t="str">
        <f t="shared" ref="DC5:DC16" si="17">IF(COUNTIF($BC$5:$BC$6,AC5),"","red")</f>
        <v/>
      </c>
      <c r="DD5" s="446" t="str">
        <f t="shared" ref="DD5:DD16" si="18">IF(COUNTIF($BC$5:$BC$6,AD5),"","red")</f>
        <v/>
      </c>
      <c r="DE5" s="490"/>
      <c r="DF5" s="444" t="b">
        <f>LEN($AG5)&lt;&gt;LENB($AG5)</f>
        <v>0</v>
      </c>
      <c r="DG5" s="444" t="b">
        <f>LENB($AG5)&gt;DG$3</f>
        <v>0</v>
      </c>
      <c r="DH5" s="444" t="b">
        <f t="shared" ref="DH5:EA5" si="19">ISERROR(FIND(MID($AG5,DH$4,1),"0123456789*#"))</f>
        <v>0</v>
      </c>
      <c r="DI5" s="444" t="b">
        <f t="shared" si="19"/>
        <v>0</v>
      </c>
      <c r="DJ5" s="444" t="b">
        <f t="shared" si="19"/>
        <v>0</v>
      </c>
      <c r="DK5" s="444" t="b">
        <f t="shared" si="19"/>
        <v>0</v>
      </c>
      <c r="DL5" s="444" t="b">
        <f t="shared" si="19"/>
        <v>0</v>
      </c>
      <c r="DM5" s="444" t="b">
        <f t="shared" si="19"/>
        <v>0</v>
      </c>
      <c r="DN5" s="444" t="b">
        <f t="shared" si="19"/>
        <v>0</v>
      </c>
      <c r="DO5" s="444" t="b">
        <f t="shared" si="19"/>
        <v>0</v>
      </c>
      <c r="DP5" s="444" t="b">
        <f t="shared" si="19"/>
        <v>0</v>
      </c>
      <c r="DQ5" s="444" t="b">
        <f t="shared" si="19"/>
        <v>0</v>
      </c>
      <c r="DR5" s="444" t="b">
        <f t="shared" si="19"/>
        <v>0</v>
      </c>
      <c r="DS5" s="444" t="b">
        <f t="shared" si="19"/>
        <v>0</v>
      </c>
      <c r="DT5" s="444" t="b">
        <f t="shared" si="19"/>
        <v>0</v>
      </c>
      <c r="DU5" s="444" t="b">
        <f t="shared" si="19"/>
        <v>0</v>
      </c>
      <c r="DV5" s="444" t="b">
        <f t="shared" si="19"/>
        <v>0</v>
      </c>
      <c r="DW5" s="444" t="b">
        <f t="shared" si="19"/>
        <v>0</v>
      </c>
      <c r="DX5" s="444" t="b">
        <f t="shared" si="19"/>
        <v>0</v>
      </c>
      <c r="DY5" s="444" t="b">
        <f t="shared" si="19"/>
        <v>0</v>
      </c>
      <c r="DZ5" s="444" t="b">
        <f t="shared" si="19"/>
        <v>0</v>
      </c>
      <c r="EA5" s="445" t="b">
        <f t="shared" si="19"/>
        <v>0</v>
      </c>
      <c r="EB5" s="212" t="str">
        <f>IF(OR(DF5:EA5),"red","")</f>
        <v/>
      </c>
    </row>
    <row r="6" spans="1:132">
      <c r="A6" s="55"/>
      <c r="B6" s="74">
        <v>2</v>
      </c>
      <c r="C6" s="281" t="s">
        <v>17</v>
      </c>
      <c r="D6" s="128" t="s">
        <v>17</v>
      </c>
      <c r="E6" s="128" t="s">
        <v>17</v>
      </c>
      <c r="F6" s="305" t="s">
        <v>17</v>
      </c>
      <c r="G6" s="165"/>
      <c r="H6" s="166"/>
      <c r="I6" s="166"/>
      <c r="J6" s="619">
        <v>2</v>
      </c>
      <c r="K6" s="297" t="s">
        <v>1212</v>
      </c>
      <c r="L6" s="298" t="s">
        <v>1212</v>
      </c>
      <c r="M6" s="298" t="s">
        <v>1217</v>
      </c>
      <c r="N6" s="278" t="s">
        <v>1212</v>
      </c>
      <c r="O6" s="278" t="s">
        <v>1212</v>
      </c>
      <c r="P6" s="278" t="s">
        <v>1212</v>
      </c>
      <c r="Q6" s="278" t="s">
        <v>1212</v>
      </c>
      <c r="R6" s="278" t="s">
        <v>1212</v>
      </c>
      <c r="S6" s="278" t="s">
        <v>1212</v>
      </c>
      <c r="T6" s="278" t="s">
        <v>1212</v>
      </c>
      <c r="U6" s="278" t="s">
        <v>1213</v>
      </c>
      <c r="V6" s="278" t="s">
        <v>1212</v>
      </c>
      <c r="W6" s="278" t="s">
        <v>1212</v>
      </c>
      <c r="X6" s="278" t="s">
        <v>1212</v>
      </c>
      <c r="Y6" s="299" t="s">
        <v>1211</v>
      </c>
      <c r="Z6" s="279" t="s">
        <v>1212</v>
      </c>
      <c r="AA6" s="142" t="s">
        <v>1284</v>
      </c>
      <c r="AB6" s="143" t="s">
        <v>1212</v>
      </c>
      <c r="AC6" s="143" t="s">
        <v>1212</v>
      </c>
      <c r="AD6" s="170" t="s">
        <v>1212</v>
      </c>
      <c r="AE6" s="166"/>
      <c r="AF6" s="74">
        <v>2</v>
      </c>
      <c r="AG6" s="290"/>
      <c r="AH6" s="166"/>
      <c r="AJ6" s="79">
        <v>2</v>
      </c>
      <c r="AN6" s="166"/>
      <c r="AO6" s="79" t="s">
        <v>477</v>
      </c>
      <c r="AP6" s="166"/>
      <c r="AR6" s="79">
        <v>2</v>
      </c>
      <c r="AS6" s="491" t="str">
        <f>内線情報!D6</f>
        <v>ZX-&lt;18&gt;STEL</v>
      </c>
      <c r="AT6" s="79" t="b">
        <f t="shared" si="0"/>
        <v>0</v>
      </c>
      <c r="AU6" s="79" t="b">
        <f t="shared" si="0"/>
        <v>0</v>
      </c>
      <c r="AV6" s="79" t="b">
        <f t="shared" si="0"/>
        <v>0</v>
      </c>
      <c r="AW6" s="79" t="b">
        <f t="shared" si="0"/>
        <v>0</v>
      </c>
      <c r="AX6" s="79" t="b">
        <f>IF($AS6=AX$4,TRUE,FALSE)</f>
        <v>0</v>
      </c>
      <c r="AY6" s="79" t="b">
        <f>IF($AS6=AY$4,TRUE,FALSE)</f>
        <v>0</v>
      </c>
      <c r="AZ6" s="79" t="str">
        <f>IF(OR(AT6:AY6),AR6,"")</f>
        <v/>
      </c>
      <c r="BA6" s="493">
        <f t="shared" si="1"/>
        <v>26</v>
      </c>
      <c r="BB6" s="485">
        <f>BA5</f>
        <v>25</v>
      </c>
      <c r="BC6" s="79" t="s">
        <v>643</v>
      </c>
      <c r="BG6" s="166"/>
      <c r="BH6" s="449"/>
      <c r="BK6" s="1252"/>
      <c r="BL6" s="446" t="str">
        <f t="shared" si="2"/>
        <v>red</v>
      </c>
      <c r="BM6" s="446" t="str">
        <f t="shared" si="2"/>
        <v>red</v>
      </c>
      <c r="BN6" s="446" t="str">
        <f t="shared" si="2"/>
        <v>red</v>
      </c>
      <c r="BO6" s="446" t="str">
        <f t="shared" si="2"/>
        <v>red</v>
      </c>
      <c r="BP6" s="213"/>
      <c r="BQ6" s="1361"/>
      <c r="BR6" s="666"/>
      <c r="BS6" s="213"/>
      <c r="BT6" s="1355"/>
      <c r="BU6" s="446" t="str">
        <f t="shared" ref="BU6:BU16" si="20">IF(COUNTIF($BB$5:$BB$44,K6),"","red")</f>
        <v/>
      </c>
      <c r="BV6" s="446" t="str">
        <f t="shared" ref="BV6:BV16" si="21">IF(COUNTIF($BB$5:$BB$44,L6),"","red")</f>
        <v/>
      </c>
      <c r="BW6" s="446" t="str">
        <f t="shared" ref="BW6:BW16" si="22">IF(COUNTIF($BB$5:$BB$44,M6),"","red")</f>
        <v/>
      </c>
      <c r="BX6" s="446" t="str">
        <f t="shared" ref="BX6:BX16" si="23">IF(COUNTIF($BB$5:$BB$44,N6),"","red")</f>
        <v/>
      </c>
      <c r="BY6" s="446" t="str">
        <f t="shared" ref="BY6:BY16" si="24">IF(COUNTIF($K6:$N6,K6)=1,"",IF(K6="-","","red"))</f>
        <v/>
      </c>
      <c r="BZ6" s="446" t="str">
        <f t="shared" ref="BZ6:BZ16" si="25">IF(COUNTIF($K6:$N6,L6)=1,"",IF(L6="-","","red"))</f>
        <v/>
      </c>
      <c r="CA6" s="446" t="str">
        <f t="shared" ref="CA6:CA16" si="26">IF(COUNTIF($K6:$N6,M6)=1,"",IF(M6="-","","red"))</f>
        <v/>
      </c>
      <c r="CB6" s="446" t="str">
        <f t="shared" ref="CB6:CB16" si="27">IF(COUNTIF($K6:$N6,N6)=1,"",IF(N6="-","","red"))</f>
        <v/>
      </c>
      <c r="CC6" s="446" t="str">
        <f t="shared" si="3"/>
        <v/>
      </c>
      <c r="CD6" s="446" t="str">
        <f t="shared" si="4"/>
        <v/>
      </c>
      <c r="CE6" s="446" t="str">
        <f t="shared" si="5"/>
        <v/>
      </c>
      <c r="CF6" s="446" t="str">
        <f t="shared" si="6"/>
        <v/>
      </c>
      <c r="CG6" s="446" t="str">
        <f t="shared" ref="CG6:CG16" si="28">IF(COUNTIF($O6:$R6,O6)=1,"",IF(O6="-","","red"))</f>
        <v/>
      </c>
      <c r="CH6" s="446" t="str">
        <f t="shared" ref="CH6:CH16" si="29">IF(COUNTIF($O6:$R6,P6)=1,"",IF(P6="-","","red"))</f>
        <v/>
      </c>
      <c r="CI6" s="446" t="str">
        <f t="shared" ref="CI6:CI16" si="30">IF(COUNTIF($O6:$R6,Q6)=1,"",IF(Q6="-","","red"))</f>
        <v/>
      </c>
      <c r="CJ6" s="446" t="str">
        <f t="shared" ref="CJ6:CJ16" si="31">IF(COUNTIF($O6:$R6,R6)=1,"",IF(R6="-","","red"))</f>
        <v/>
      </c>
      <c r="CK6" s="446" t="str">
        <f t="shared" si="7"/>
        <v/>
      </c>
      <c r="CL6" s="446" t="str">
        <f t="shared" si="8"/>
        <v/>
      </c>
      <c r="CM6" s="446" t="str">
        <f t="shared" si="9"/>
        <v/>
      </c>
      <c r="CN6" s="446" t="str">
        <f t="shared" si="10"/>
        <v/>
      </c>
      <c r="CO6" s="446" t="str">
        <f t="shared" ref="CO6:CO16" si="32">IF(COUNTIF($S6:$V6,S6)=1,"",IF(S6="-","","red"))</f>
        <v/>
      </c>
      <c r="CP6" s="446" t="str">
        <f t="shared" ref="CP6:CP16" si="33">IF(COUNTIF($S6:$V6,T6)=1,"",IF(T6="-","","red"))</f>
        <v/>
      </c>
      <c r="CQ6" s="446" t="str">
        <f t="shared" ref="CQ6:CQ16" si="34">IF(COUNTIF($S6:$V6,U6)=1,"",IF(U6="-","","red"))</f>
        <v/>
      </c>
      <c r="CR6" s="446" t="str">
        <f t="shared" ref="CR6:CR16" si="35">IF(COUNTIF($S6:$V6,V6)=1,"",IF(V6="-","","red"))</f>
        <v/>
      </c>
      <c r="CS6" s="446" t="str">
        <f t="shared" si="11"/>
        <v/>
      </c>
      <c r="CT6" s="446" t="str">
        <f t="shared" si="12"/>
        <v/>
      </c>
      <c r="CU6" s="446" t="str">
        <f t="shared" si="13"/>
        <v/>
      </c>
      <c r="CV6" s="446" t="str">
        <f t="shared" si="14"/>
        <v/>
      </c>
      <c r="CW6" s="446" t="str">
        <f t="shared" ref="CW6:CW16" si="36">IF(COUNTIF($W6:$Z6,W6)=1,"",IF(W6="-","","red"))</f>
        <v/>
      </c>
      <c r="CX6" s="446" t="str">
        <f t="shared" ref="CX6:CX16" si="37">IF(COUNTIF($W6:$Z6,X6)=1,"",IF(X6="-","","red"))</f>
        <v/>
      </c>
      <c r="CY6" s="446" t="str">
        <f t="shared" ref="CY6:CY16" si="38">IF(COUNTIF($W6:$Z6,Y6)=1,"",IF(Y6="-","","red"))</f>
        <v/>
      </c>
      <c r="CZ6" s="446" t="str">
        <f t="shared" ref="CZ6:CZ16" si="39">IF(COUNTIF($W6:$Z6,Z6)=1,"",IF(Z6="-","","red"))</f>
        <v/>
      </c>
      <c r="DA6" s="446" t="str">
        <f t="shared" si="15"/>
        <v/>
      </c>
      <c r="DB6" s="446" t="str">
        <f t="shared" si="16"/>
        <v/>
      </c>
      <c r="DC6" s="446" t="str">
        <f t="shared" si="17"/>
        <v/>
      </c>
      <c r="DD6" s="446" t="str">
        <f t="shared" si="18"/>
        <v/>
      </c>
      <c r="DE6" s="490"/>
      <c r="DF6" s="168" t="b">
        <f t="shared" ref="DF6:DF24" si="40">LEN($AG6)&lt;&gt;LENB($AG6)</f>
        <v>0</v>
      </c>
      <c r="DG6" s="168" t="b">
        <f t="shared" ref="DG6:DG24" si="41">LENB($AG6)&gt;DG$3</f>
        <v>0</v>
      </c>
      <c r="DH6" s="168" t="b">
        <f t="shared" ref="DH6:DW21" si="42">ISERROR(FIND(MID($AG6,DH$4,1),"0123456789*#"))</f>
        <v>0</v>
      </c>
      <c r="DI6" s="168" t="b">
        <f t="shared" si="42"/>
        <v>0</v>
      </c>
      <c r="DJ6" s="168" t="b">
        <f t="shared" si="42"/>
        <v>0</v>
      </c>
      <c r="DK6" s="168" t="b">
        <f t="shared" si="42"/>
        <v>0</v>
      </c>
      <c r="DL6" s="168" t="b">
        <f t="shared" si="42"/>
        <v>0</v>
      </c>
      <c r="DM6" s="168" t="b">
        <f t="shared" si="42"/>
        <v>0</v>
      </c>
      <c r="DN6" s="168" t="b">
        <f t="shared" si="42"/>
        <v>0</v>
      </c>
      <c r="DO6" s="168" t="b">
        <f t="shared" si="42"/>
        <v>0</v>
      </c>
      <c r="DP6" s="168" t="b">
        <f t="shared" si="42"/>
        <v>0</v>
      </c>
      <c r="DQ6" s="168" t="b">
        <f t="shared" si="42"/>
        <v>0</v>
      </c>
      <c r="DR6" s="168" t="b">
        <f t="shared" si="42"/>
        <v>0</v>
      </c>
      <c r="DS6" s="168" t="b">
        <f t="shared" si="42"/>
        <v>0</v>
      </c>
      <c r="DT6" s="168" t="b">
        <f t="shared" si="42"/>
        <v>0</v>
      </c>
      <c r="DU6" s="168" t="b">
        <f t="shared" si="42"/>
        <v>0</v>
      </c>
      <c r="DV6" s="168" t="b">
        <f t="shared" si="42"/>
        <v>0</v>
      </c>
      <c r="DW6" s="168" t="b">
        <f t="shared" si="42"/>
        <v>0</v>
      </c>
      <c r="DX6" s="168" t="b">
        <f t="shared" ref="DX6:EA24" si="43">ISERROR(FIND(MID($AG6,DX$4,1),"0123456789*#"))</f>
        <v>0</v>
      </c>
      <c r="DY6" s="168" t="b">
        <f t="shared" si="43"/>
        <v>0</v>
      </c>
      <c r="DZ6" s="168" t="b">
        <f t="shared" si="43"/>
        <v>0</v>
      </c>
      <c r="EA6" s="440" t="b">
        <f t="shared" si="43"/>
        <v>0</v>
      </c>
      <c r="EB6" s="212" t="str">
        <f t="shared" ref="EB6:EB24" si="44">IF(OR(DF6:EA6),"red","")</f>
        <v/>
      </c>
    </row>
    <row r="7" spans="1:132">
      <c r="A7" s="55"/>
      <c r="B7" s="74">
        <v>3</v>
      </c>
      <c r="C7" s="281" t="s">
        <v>17</v>
      </c>
      <c r="D7" s="128"/>
      <c r="E7" s="128" t="s">
        <v>17</v>
      </c>
      <c r="F7" s="305" t="s">
        <v>17</v>
      </c>
      <c r="G7" s="165"/>
      <c r="H7" s="166"/>
      <c r="I7" s="166"/>
      <c r="J7" s="619">
        <v>3</v>
      </c>
      <c r="K7" s="297" t="s">
        <v>1212</v>
      </c>
      <c r="L7" s="298" t="s">
        <v>1212</v>
      </c>
      <c r="M7" s="298" t="s">
        <v>1212</v>
      </c>
      <c r="N7" s="278" t="s">
        <v>1211</v>
      </c>
      <c r="O7" s="278" t="s">
        <v>1220</v>
      </c>
      <c r="P7" s="278" t="s">
        <v>1212</v>
      </c>
      <c r="Q7" s="278" t="s">
        <v>1212</v>
      </c>
      <c r="R7" s="278" t="s">
        <v>1212</v>
      </c>
      <c r="S7" s="278" t="s">
        <v>1212</v>
      </c>
      <c r="T7" s="278" t="s">
        <v>1212</v>
      </c>
      <c r="U7" s="278" t="s">
        <v>1212</v>
      </c>
      <c r="V7" s="278" t="s">
        <v>1212</v>
      </c>
      <c r="W7" s="278" t="s">
        <v>1212</v>
      </c>
      <c r="X7" s="278" t="s">
        <v>1212</v>
      </c>
      <c r="Y7" s="299" t="s">
        <v>1212</v>
      </c>
      <c r="Z7" s="279" t="s">
        <v>1212</v>
      </c>
      <c r="AA7" s="142" t="s">
        <v>1284</v>
      </c>
      <c r="AB7" s="143" t="s">
        <v>1212</v>
      </c>
      <c r="AC7" s="143" t="s">
        <v>1212</v>
      </c>
      <c r="AD7" s="170" t="s">
        <v>1212</v>
      </c>
      <c r="AE7" s="166"/>
      <c r="AF7" s="74">
        <v>3</v>
      </c>
      <c r="AG7" s="291"/>
      <c r="AH7" s="166"/>
      <c r="AJ7" s="79">
        <v>3</v>
      </c>
      <c r="AN7" s="166"/>
      <c r="AO7" s="79" t="s">
        <v>478</v>
      </c>
      <c r="AP7" s="166"/>
      <c r="AR7" s="79">
        <v>3</v>
      </c>
      <c r="AS7" s="491" t="str">
        <f>内線情報!D7</f>
        <v>ZX-&lt;18&gt;STEL</v>
      </c>
      <c r="AT7" s="79" t="b">
        <f t="shared" si="0"/>
        <v>0</v>
      </c>
      <c r="AU7" s="79" t="b">
        <f t="shared" si="0"/>
        <v>0</v>
      </c>
      <c r="AV7" s="79" t="b">
        <f t="shared" si="0"/>
        <v>0</v>
      </c>
      <c r="AW7" s="79" t="b">
        <f t="shared" si="0"/>
        <v>0</v>
      </c>
      <c r="AX7" s="79" t="b">
        <f t="shared" si="0"/>
        <v>0</v>
      </c>
      <c r="AY7" s="79" t="b">
        <f t="shared" si="0"/>
        <v>0</v>
      </c>
      <c r="AZ7" s="79" t="str">
        <f t="shared" ref="AZ7:AZ44" si="45">IF(OR(AT7:AY7),AR7,"")</f>
        <v/>
      </c>
      <c r="BA7" s="493">
        <f t="shared" si="1"/>
        <v>27</v>
      </c>
      <c r="BB7" s="485">
        <f t="shared" ref="BB7:BB44" si="46">BA6</f>
        <v>26</v>
      </c>
      <c r="BG7" s="166"/>
      <c r="BH7" s="449"/>
      <c r="BK7" s="1252"/>
      <c r="BL7" s="446" t="str">
        <f t="shared" ref="BL7:BL44" si="47">IF(COUNTIF($AJ$5:$AJ$44,C7),"","red")</f>
        <v>red</v>
      </c>
      <c r="BM7" s="446" t="str">
        <f t="shared" ref="BM7:BM44" si="48">IF(COUNTIF($AJ$5:$AJ$44,D7),"","red")</f>
        <v>red</v>
      </c>
      <c r="BN7" s="446" t="str">
        <f t="shared" ref="BN7:BN44" si="49">IF(COUNTIF($AJ$5:$AJ$44,E7),"","red")</f>
        <v>red</v>
      </c>
      <c r="BO7" s="446" t="str">
        <f t="shared" ref="BO7:BO44" si="50">IF(COUNTIF($AJ$5:$AJ$44,F7),"","red")</f>
        <v>red</v>
      </c>
      <c r="BP7" s="209"/>
      <c r="BQ7" s="1361"/>
      <c r="BR7" s="664"/>
      <c r="BS7" s="209"/>
      <c r="BT7" s="1355"/>
      <c r="BU7" s="446" t="str">
        <f t="shared" si="20"/>
        <v/>
      </c>
      <c r="BV7" s="446" t="str">
        <f t="shared" si="21"/>
        <v/>
      </c>
      <c r="BW7" s="446" t="str">
        <f t="shared" si="22"/>
        <v/>
      </c>
      <c r="BX7" s="446" t="str">
        <f t="shared" si="23"/>
        <v/>
      </c>
      <c r="BY7" s="446" t="str">
        <f t="shared" si="24"/>
        <v/>
      </c>
      <c r="BZ7" s="446" t="str">
        <f t="shared" si="25"/>
        <v/>
      </c>
      <c r="CA7" s="446" t="str">
        <f t="shared" si="26"/>
        <v/>
      </c>
      <c r="CB7" s="446" t="str">
        <f t="shared" si="27"/>
        <v/>
      </c>
      <c r="CC7" s="446" t="str">
        <f t="shared" si="3"/>
        <v/>
      </c>
      <c r="CD7" s="446" t="str">
        <f t="shared" si="4"/>
        <v/>
      </c>
      <c r="CE7" s="446" t="str">
        <f t="shared" si="5"/>
        <v/>
      </c>
      <c r="CF7" s="446" t="str">
        <f t="shared" si="6"/>
        <v/>
      </c>
      <c r="CG7" s="446" t="str">
        <f t="shared" si="28"/>
        <v/>
      </c>
      <c r="CH7" s="446" t="str">
        <f t="shared" si="29"/>
        <v/>
      </c>
      <c r="CI7" s="446" t="str">
        <f t="shared" si="30"/>
        <v/>
      </c>
      <c r="CJ7" s="446" t="str">
        <f t="shared" si="31"/>
        <v/>
      </c>
      <c r="CK7" s="446" t="str">
        <f t="shared" si="7"/>
        <v/>
      </c>
      <c r="CL7" s="446" t="str">
        <f t="shared" si="8"/>
        <v/>
      </c>
      <c r="CM7" s="446" t="str">
        <f t="shared" si="9"/>
        <v/>
      </c>
      <c r="CN7" s="446" t="str">
        <f t="shared" si="10"/>
        <v/>
      </c>
      <c r="CO7" s="446" t="str">
        <f t="shared" si="32"/>
        <v/>
      </c>
      <c r="CP7" s="446" t="str">
        <f t="shared" si="33"/>
        <v/>
      </c>
      <c r="CQ7" s="446" t="str">
        <f t="shared" si="34"/>
        <v/>
      </c>
      <c r="CR7" s="446" t="str">
        <f t="shared" si="35"/>
        <v/>
      </c>
      <c r="CS7" s="446" t="str">
        <f t="shared" si="11"/>
        <v/>
      </c>
      <c r="CT7" s="446" t="str">
        <f t="shared" si="12"/>
        <v/>
      </c>
      <c r="CU7" s="446" t="str">
        <f t="shared" si="13"/>
        <v/>
      </c>
      <c r="CV7" s="446" t="str">
        <f t="shared" si="14"/>
        <v/>
      </c>
      <c r="CW7" s="446" t="str">
        <f t="shared" si="36"/>
        <v/>
      </c>
      <c r="CX7" s="446" t="str">
        <f t="shared" si="37"/>
        <v/>
      </c>
      <c r="CY7" s="446" t="str">
        <f t="shared" si="38"/>
        <v/>
      </c>
      <c r="CZ7" s="446" t="str">
        <f t="shared" si="39"/>
        <v/>
      </c>
      <c r="DA7" s="446" t="str">
        <f t="shared" si="15"/>
        <v/>
      </c>
      <c r="DB7" s="446" t="str">
        <f t="shared" si="16"/>
        <v/>
      </c>
      <c r="DC7" s="446" t="str">
        <f t="shared" si="17"/>
        <v/>
      </c>
      <c r="DD7" s="446" t="str">
        <f t="shared" si="18"/>
        <v/>
      </c>
      <c r="DE7" s="209"/>
      <c r="DF7" s="168" t="b">
        <f t="shared" si="40"/>
        <v>0</v>
      </c>
      <c r="DG7" s="168" t="b">
        <f t="shared" si="41"/>
        <v>0</v>
      </c>
      <c r="DH7" s="168" t="b">
        <f t="shared" si="42"/>
        <v>0</v>
      </c>
      <c r="DI7" s="168" t="b">
        <f t="shared" si="42"/>
        <v>0</v>
      </c>
      <c r="DJ7" s="168" t="b">
        <f t="shared" si="42"/>
        <v>0</v>
      </c>
      <c r="DK7" s="168" t="b">
        <f t="shared" si="42"/>
        <v>0</v>
      </c>
      <c r="DL7" s="168" t="b">
        <f t="shared" si="42"/>
        <v>0</v>
      </c>
      <c r="DM7" s="168" t="b">
        <f t="shared" si="42"/>
        <v>0</v>
      </c>
      <c r="DN7" s="168" t="b">
        <f t="shared" si="42"/>
        <v>0</v>
      </c>
      <c r="DO7" s="168" t="b">
        <f t="shared" si="42"/>
        <v>0</v>
      </c>
      <c r="DP7" s="168" t="b">
        <f t="shared" si="42"/>
        <v>0</v>
      </c>
      <c r="DQ7" s="168" t="b">
        <f t="shared" si="42"/>
        <v>0</v>
      </c>
      <c r="DR7" s="168" t="b">
        <f t="shared" si="42"/>
        <v>0</v>
      </c>
      <c r="DS7" s="168" t="b">
        <f t="shared" si="42"/>
        <v>0</v>
      </c>
      <c r="DT7" s="168" t="b">
        <f t="shared" si="42"/>
        <v>0</v>
      </c>
      <c r="DU7" s="168" t="b">
        <f t="shared" si="42"/>
        <v>0</v>
      </c>
      <c r="DV7" s="168" t="b">
        <f t="shared" si="42"/>
        <v>0</v>
      </c>
      <c r="DW7" s="168" t="b">
        <f t="shared" si="42"/>
        <v>0</v>
      </c>
      <c r="DX7" s="168" t="b">
        <f t="shared" si="43"/>
        <v>0</v>
      </c>
      <c r="DY7" s="168" t="b">
        <f t="shared" si="43"/>
        <v>0</v>
      </c>
      <c r="DZ7" s="168" t="b">
        <f t="shared" si="43"/>
        <v>0</v>
      </c>
      <c r="EA7" s="440" t="b">
        <f t="shared" si="43"/>
        <v>0</v>
      </c>
      <c r="EB7" s="212" t="str">
        <f t="shared" si="44"/>
        <v/>
      </c>
    </row>
    <row r="8" spans="1:132">
      <c r="A8" s="55"/>
      <c r="B8" s="74">
        <v>4</v>
      </c>
      <c r="C8" s="281" t="s">
        <v>17</v>
      </c>
      <c r="D8" s="128" t="s">
        <v>17</v>
      </c>
      <c r="E8" s="128" t="s">
        <v>17</v>
      </c>
      <c r="F8" s="305" t="s">
        <v>17</v>
      </c>
      <c r="G8" s="165"/>
      <c r="H8" s="166"/>
      <c r="I8" s="166"/>
      <c r="J8" s="619">
        <v>4</v>
      </c>
      <c r="K8" s="297" t="s">
        <v>1212</v>
      </c>
      <c r="L8" s="298" t="s">
        <v>1212</v>
      </c>
      <c r="M8" s="298" t="s">
        <v>1212</v>
      </c>
      <c r="N8" s="278" t="s">
        <v>1212</v>
      </c>
      <c r="O8" s="278" t="s">
        <v>1212</v>
      </c>
      <c r="P8" s="278" t="s">
        <v>1212</v>
      </c>
      <c r="Q8" s="278" t="s">
        <v>1212</v>
      </c>
      <c r="R8" s="278" t="s">
        <v>1212</v>
      </c>
      <c r="S8" s="278" t="s">
        <v>1212</v>
      </c>
      <c r="T8" s="278" t="s">
        <v>1212</v>
      </c>
      <c r="U8" s="278" t="s">
        <v>1212</v>
      </c>
      <c r="V8" s="278" t="s">
        <v>1212</v>
      </c>
      <c r="W8" s="278" t="s">
        <v>1212</v>
      </c>
      <c r="X8" s="278" t="s">
        <v>1212</v>
      </c>
      <c r="Y8" s="299" t="s">
        <v>1212</v>
      </c>
      <c r="Z8" s="279" t="s">
        <v>1212</v>
      </c>
      <c r="AA8" s="142" t="s">
        <v>1212</v>
      </c>
      <c r="AB8" s="143" t="s">
        <v>1212</v>
      </c>
      <c r="AC8" s="143" t="s">
        <v>1212</v>
      </c>
      <c r="AD8" s="170" t="s">
        <v>1212</v>
      </c>
      <c r="AE8" s="166"/>
      <c r="AF8" s="74">
        <v>4</v>
      </c>
      <c r="AG8" s="290"/>
      <c r="AH8" s="166"/>
      <c r="AJ8" s="79">
        <v>4</v>
      </c>
      <c r="AN8" s="166"/>
      <c r="AO8" s="79" t="s">
        <v>479</v>
      </c>
      <c r="AP8" s="166"/>
      <c r="AR8" s="79">
        <v>4</v>
      </c>
      <c r="AS8" s="491" t="str">
        <f>内線情報!D8</f>
        <v>ZX-&lt;18&gt;STEL</v>
      </c>
      <c r="AT8" s="79" t="b">
        <f t="shared" si="0"/>
        <v>0</v>
      </c>
      <c r="AU8" s="79" t="b">
        <f t="shared" si="0"/>
        <v>0</v>
      </c>
      <c r="AV8" s="79" t="b">
        <f t="shared" si="0"/>
        <v>0</v>
      </c>
      <c r="AW8" s="79" t="b">
        <f t="shared" si="0"/>
        <v>0</v>
      </c>
      <c r="AX8" s="79" t="b">
        <f t="shared" si="0"/>
        <v>0</v>
      </c>
      <c r="AY8" s="79" t="b">
        <f t="shared" si="0"/>
        <v>0</v>
      </c>
      <c r="AZ8" s="79" t="str">
        <f t="shared" si="45"/>
        <v/>
      </c>
      <c r="BA8" s="493">
        <f t="shared" si="1"/>
        <v>28</v>
      </c>
      <c r="BB8" s="485">
        <f t="shared" si="46"/>
        <v>27</v>
      </c>
      <c r="BG8" s="166"/>
      <c r="BH8" s="449"/>
      <c r="BK8" s="1252"/>
      <c r="BL8" s="446" t="str">
        <f t="shared" si="47"/>
        <v>red</v>
      </c>
      <c r="BM8" s="446" t="str">
        <f t="shared" si="48"/>
        <v>red</v>
      </c>
      <c r="BN8" s="446" t="str">
        <f t="shared" si="49"/>
        <v>red</v>
      </c>
      <c r="BO8" s="446" t="str">
        <f t="shared" si="50"/>
        <v>red</v>
      </c>
      <c r="BP8" s="209"/>
      <c r="BQ8" s="1361"/>
      <c r="BR8" s="664"/>
      <c r="BS8" s="209"/>
      <c r="BT8" s="1355"/>
      <c r="BU8" s="446" t="str">
        <f t="shared" si="20"/>
        <v/>
      </c>
      <c r="BV8" s="446" t="str">
        <f t="shared" si="21"/>
        <v/>
      </c>
      <c r="BW8" s="446" t="str">
        <f t="shared" si="22"/>
        <v/>
      </c>
      <c r="BX8" s="446" t="str">
        <f t="shared" si="23"/>
        <v/>
      </c>
      <c r="BY8" s="446" t="str">
        <f t="shared" si="24"/>
        <v/>
      </c>
      <c r="BZ8" s="446" t="str">
        <f t="shared" si="25"/>
        <v/>
      </c>
      <c r="CA8" s="446" t="str">
        <f t="shared" si="26"/>
        <v/>
      </c>
      <c r="CB8" s="446" t="str">
        <f t="shared" si="27"/>
        <v/>
      </c>
      <c r="CC8" s="446" t="str">
        <f t="shared" si="3"/>
        <v/>
      </c>
      <c r="CD8" s="446" t="str">
        <f t="shared" si="4"/>
        <v/>
      </c>
      <c r="CE8" s="446" t="str">
        <f t="shared" si="5"/>
        <v/>
      </c>
      <c r="CF8" s="446" t="str">
        <f t="shared" si="6"/>
        <v/>
      </c>
      <c r="CG8" s="446" t="str">
        <f t="shared" si="28"/>
        <v/>
      </c>
      <c r="CH8" s="446" t="str">
        <f t="shared" si="29"/>
        <v/>
      </c>
      <c r="CI8" s="446" t="str">
        <f t="shared" si="30"/>
        <v/>
      </c>
      <c r="CJ8" s="446" t="str">
        <f t="shared" si="31"/>
        <v/>
      </c>
      <c r="CK8" s="446" t="str">
        <f t="shared" si="7"/>
        <v/>
      </c>
      <c r="CL8" s="446" t="str">
        <f t="shared" si="8"/>
        <v/>
      </c>
      <c r="CM8" s="446" t="str">
        <f t="shared" si="9"/>
        <v/>
      </c>
      <c r="CN8" s="446" t="str">
        <f t="shared" si="10"/>
        <v/>
      </c>
      <c r="CO8" s="446" t="str">
        <f t="shared" si="32"/>
        <v/>
      </c>
      <c r="CP8" s="446" t="str">
        <f t="shared" si="33"/>
        <v/>
      </c>
      <c r="CQ8" s="446" t="str">
        <f t="shared" si="34"/>
        <v/>
      </c>
      <c r="CR8" s="446" t="str">
        <f t="shared" si="35"/>
        <v/>
      </c>
      <c r="CS8" s="446" t="str">
        <f t="shared" si="11"/>
        <v/>
      </c>
      <c r="CT8" s="446" t="str">
        <f t="shared" si="12"/>
        <v/>
      </c>
      <c r="CU8" s="446" t="str">
        <f t="shared" si="13"/>
        <v/>
      </c>
      <c r="CV8" s="446" t="str">
        <f t="shared" si="14"/>
        <v/>
      </c>
      <c r="CW8" s="446" t="str">
        <f t="shared" si="36"/>
        <v/>
      </c>
      <c r="CX8" s="446" t="str">
        <f t="shared" si="37"/>
        <v/>
      </c>
      <c r="CY8" s="446" t="str">
        <f t="shared" si="38"/>
        <v/>
      </c>
      <c r="CZ8" s="446" t="str">
        <f t="shared" si="39"/>
        <v/>
      </c>
      <c r="DA8" s="446" t="str">
        <f t="shared" si="15"/>
        <v/>
      </c>
      <c r="DB8" s="446" t="str">
        <f t="shared" si="16"/>
        <v/>
      </c>
      <c r="DC8" s="446" t="str">
        <f t="shared" si="17"/>
        <v/>
      </c>
      <c r="DD8" s="446" t="str">
        <f t="shared" si="18"/>
        <v/>
      </c>
      <c r="DE8" s="209"/>
      <c r="DF8" s="168" t="b">
        <f t="shared" si="40"/>
        <v>0</v>
      </c>
      <c r="DG8" s="168" t="b">
        <f t="shared" si="41"/>
        <v>0</v>
      </c>
      <c r="DH8" s="168" t="b">
        <f t="shared" si="42"/>
        <v>0</v>
      </c>
      <c r="DI8" s="168" t="b">
        <f t="shared" si="42"/>
        <v>0</v>
      </c>
      <c r="DJ8" s="168" t="b">
        <f t="shared" si="42"/>
        <v>0</v>
      </c>
      <c r="DK8" s="168" t="b">
        <f t="shared" si="42"/>
        <v>0</v>
      </c>
      <c r="DL8" s="168" t="b">
        <f t="shared" si="42"/>
        <v>0</v>
      </c>
      <c r="DM8" s="168" t="b">
        <f t="shared" si="42"/>
        <v>0</v>
      </c>
      <c r="DN8" s="168" t="b">
        <f t="shared" si="42"/>
        <v>0</v>
      </c>
      <c r="DO8" s="168" t="b">
        <f t="shared" si="42"/>
        <v>0</v>
      </c>
      <c r="DP8" s="168" t="b">
        <f t="shared" si="42"/>
        <v>0</v>
      </c>
      <c r="DQ8" s="168" t="b">
        <f t="shared" si="42"/>
        <v>0</v>
      </c>
      <c r="DR8" s="168" t="b">
        <f t="shared" si="42"/>
        <v>0</v>
      </c>
      <c r="DS8" s="168" t="b">
        <f t="shared" si="42"/>
        <v>0</v>
      </c>
      <c r="DT8" s="168" t="b">
        <f t="shared" si="42"/>
        <v>0</v>
      </c>
      <c r="DU8" s="168" t="b">
        <f t="shared" si="42"/>
        <v>0</v>
      </c>
      <c r="DV8" s="168" t="b">
        <f t="shared" si="42"/>
        <v>0</v>
      </c>
      <c r="DW8" s="168" t="b">
        <f t="shared" si="42"/>
        <v>0</v>
      </c>
      <c r="DX8" s="168" t="b">
        <f t="shared" si="43"/>
        <v>0</v>
      </c>
      <c r="DY8" s="168" t="b">
        <f t="shared" si="43"/>
        <v>0</v>
      </c>
      <c r="DZ8" s="168" t="b">
        <f t="shared" si="43"/>
        <v>0</v>
      </c>
      <c r="EA8" s="440" t="b">
        <f t="shared" si="43"/>
        <v>0</v>
      </c>
      <c r="EB8" s="212" t="str">
        <f t="shared" si="44"/>
        <v/>
      </c>
    </row>
    <row r="9" spans="1:132">
      <c r="A9" s="55"/>
      <c r="B9" s="74">
        <v>5</v>
      </c>
      <c r="C9" s="281" t="s">
        <v>17</v>
      </c>
      <c r="D9" s="128" t="s">
        <v>17</v>
      </c>
      <c r="E9" s="128" t="s">
        <v>17</v>
      </c>
      <c r="F9" s="305" t="s">
        <v>17</v>
      </c>
      <c r="G9" s="165"/>
      <c r="H9" s="166"/>
      <c r="I9" s="166"/>
      <c r="J9" s="619">
        <v>5</v>
      </c>
      <c r="K9" s="297" t="s">
        <v>1212</v>
      </c>
      <c r="L9" s="298" t="s">
        <v>1211</v>
      </c>
      <c r="M9" s="298" t="s">
        <v>1212</v>
      </c>
      <c r="N9" s="278" t="s">
        <v>1219</v>
      </c>
      <c r="O9" s="278" t="s">
        <v>1212</v>
      </c>
      <c r="P9" s="278" t="s">
        <v>1212</v>
      </c>
      <c r="Q9" s="278" t="s">
        <v>1212</v>
      </c>
      <c r="R9" s="278" t="s">
        <v>1212</v>
      </c>
      <c r="S9" s="278" t="s">
        <v>1212</v>
      </c>
      <c r="T9" s="278" t="s">
        <v>1212</v>
      </c>
      <c r="U9" s="278" t="s">
        <v>1212</v>
      </c>
      <c r="V9" s="278" t="s">
        <v>1212</v>
      </c>
      <c r="W9" s="278" t="s">
        <v>1212</v>
      </c>
      <c r="X9" s="278" t="s">
        <v>1223</v>
      </c>
      <c r="Y9" s="299" t="s">
        <v>1212</v>
      </c>
      <c r="Z9" s="279" t="s">
        <v>1219</v>
      </c>
      <c r="AA9" s="142" t="s">
        <v>1212</v>
      </c>
      <c r="AB9" s="143" t="s">
        <v>1212</v>
      </c>
      <c r="AC9" s="143" t="s">
        <v>1212</v>
      </c>
      <c r="AD9" s="170" t="s">
        <v>1212</v>
      </c>
      <c r="AE9" s="166"/>
      <c r="AF9" s="74">
        <v>5</v>
      </c>
      <c r="AG9" s="291"/>
      <c r="AH9" s="166"/>
      <c r="AJ9" s="79">
        <v>5</v>
      </c>
      <c r="AN9" s="166"/>
      <c r="AO9" s="166"/>
      <c r="AP9" s="166"/>
      <c r="AR9" s="79">
        <v>5</v>
      </c>
      <c r="AS9" s="491" t="str">
        <f>内線情報!D9</f>
        <v>ZX-&lt;18&gt;STEL</v>
      </c>
      <c r="AT9" s="79" t="b">
        <f t="shared" si="0"/>
        <v>0</v>
      </c>
      <c r="AU9" s="79" t="b">
        <f t="shared" si="0"/>
        <v>0</v>
      </c>
      <c r="AV9" s="79" t="b">
        <f t="shared" si="0"/>
        <v>0</v>
      </c>
      <c r="AW9" s="79" t="b">
        <f t="shared" si="0"/>
        <v>0</v>
      </c>
      <c r="AX9" s="79" t="b">
        <f t="shared" si="0"/>
        <v>0</v>
      </c>
      <c r="AY9" s="79" t="b">
        <f t="shared" si="0"/>
        <v>0</v>
      </c>
      <c r="AZ9" s="79" t="str">
        <f t="shared" si="45"/>
        <v/>
      </c>
      <c r="BA9" s="493">
        <f t="shared" si="1"/>
        <v>29</v>
      </c>
      <c r="BB9" s="485">
        <f t="shared" si="46"/>
        <v>28</v>
      </c>
      <c r="BG9" s="166"/>
      <c r="BH9" s="449"/>
      <c r="BK9" s="1252"/>
      <c r="BL9" s="446" t="str">
        <f t="shared" si="47"/>
        <v>red</v>
      </c>
      <c r="BM9" s="446" t="str">
        <f t="shared" si="48"/>
        <v>red</v>
      </c>
      <c r="BN9" s="446" t="str">
        <f t="shared" si="49"/>
        <v>red</v>
      </c>
      <c r="BO9" s="446" t="str">
        <f t="shared" si="50"/>
        <v>red</v>
      </c>
      <c r="BP9" s="209"/>
      <c r="BQ9" s="1361"/>
      <c r="BR9" s="664"/>
      <c r="BS9" s="209"/>
      <c r="BT9" s="1355"/>
      <c r="BU9" s="446" t="str">
        <f t="shared" si="20"/>
        <v/>
      </c>
      <c r="BV9" s="446" t="str">
        <f t="shared" si="21"/>
        <v/>
      </c>
      <c r="BW9" s="446" t="str">
        <f t="shared" si="22"/>
        <v/>
      </c>
      <c r="BX9" s="446" t="str">
        <f t="shared" si="23"/>
        <v/>
      </c>
      <c r="BY9" s="446" t="str">
        <f t="shared" si="24"/>
        <v/>
      </c>
      <c r="BZ9" s="446" t="str">
        <f t="shared" si="25"/>
        <v/>
      </c>
      <c r="CA9" s="446" t="str">
        <f t="shared" si="26"/>
        <v/>
      </c>
      <c r="CB9" s="446" t="str">
        <f t="shared" si="27"/>
        <v/>
      </c>
      <c r="CC9" s="446" t="str">
        <f t="shared" si="3"/>
        <v/>
      </c>
      <c r="CD9" s="446" t="str">
        <f t="shared" si="4"/>
        <v/>
      </c>
      <c r="CE9" s="446" t="str">
        <f t="shared" si="5"/>
        <v/>
      </c>
      <c r="CF9" s="446" t="str">
        <f t="shared" si="6"/>
        <v/>
      </c>
      <c r="CG9" s="446" t="str">
        <f t="shared" si="28"/>
        <v/>
      </c>
      <c r="CH9" s="446" t="str">
        <f t="shared" si="29"/>
        <v/>
      </c>
      <c r="CI9" s="446" t="str">
        <f t="shared" si="30"/>
        <v/>
      </c>
      <c r="CJ9" s="446" t="str">
        <f t="shared" si="31"/>
        <v/>
      </c>
      <c r="CK9" s="446" t="str">
        <f t="shared" si="7"/>
        <v/>
      </c>
      <c r="CL9" s="446" t="str">
        <f t="shared" si="8"/>
        <v/>
      </c>
      <c r="CM9" s="446" t="str">
        <f t="shared" si="9"/>
        <v/>
      </c>
      <c r="CN9" s="446" t="str">
        <f t="shared" si="10"/>
        <v/>
      </c>
      <c r="CO9" s="446" t="str">
        <f t="shared" si="32"/>
        <v/>
      </c>
      <c r="CP9" s="446" t="str">
        <f t="shared" si="33"/>
        <v/>
      </c>
      <c r="CQ9" s="446" t="str">
        <f t="shared" si="34"/>
        <v/>
      </c>
      <c r="CR9" s="446" t="str">
        <f t="shared" si="35"/>
        <v/>
      </c>
      <c r="CS9" s="446" t="str">
        <f t="shared" si="11"/>
        <v/>
      </c>
      <c r="CT9" s="446" t="str">
        <f t="shared" si="12"/>
        <v/>
      </c>
      <c r="CU9" s="446" t="str">
        <f t="shared" si="13"/>
        <v/>
      </c>
      <c r="CV9" s="446" t="str">
        <f t="shared" si="14"/>
        <v/>
      </c>
      <c r="CW9" s="446" t="str">
        <f t="shared" si="36"/>
        <v/>
      </c>
      <c r="CX9" s="446" t="str">
        <f t="shared" si="37"/>
        <v/>
      </c>
      <c r="CY9" s="446" t="str">
        <f t="shared" si="38"/>
        <v/>
      </c>
      <c r="CZ9" s="446" t="str">
        <f t="shared" si="39"/>
        <v/>
      </c>
      <c r="DA9" s="446" t="str">
        <f t="shared" si="15"/>
        <v/>
      </c>
      <c r="DB9" s="446" t="str">
        <f t="shared" si="16"/>
        <v/>
      </c>
      <c r="DC9" s="446" t="str">
        <f t="shared" si="17"/>
        <v/>
      </c>
      <c r="DD9" s="446" t="str">
        <f t="shared" si="18"/>
        <v/>
      </c>
      <c r="DE9" s="209"/>
      <c r="DF9" s="168" t="b">
        <f t="shared" si="40"/>
        <v>0</v>
      </c>
      <c r="DG9" s="168" t="b">
        <f t="shared" si="41"/>
        <v>0</v>
      </c>
      <c r="DH9" s="168" t="b">
        <f t="shared" si="42"/>
        <v>0</v>
      </c>
      <c r="DI9" s="168" t="b">
        <f t="shared" si="42"/>
        <v>0</v>
      </c>
      <c r="DJ9" s="168" t="b">
        <f t="shared" si="42"/>
        <v>0</v>
      </c>
      <c r="DK9" s="168" t="b">
        <f t="shared" si="42"/>
        <v>0</v>
      </c>
      <c r="DL9" s="168" t="b">
        <f t="shared" si="42"/>
        <v>0</v>
      </c>
      <c r="DM9" s="168" t="b">
        <f t="shared" si="42"/>
        <v>0</v>
      </c>
      <c r="DN9" s="168" t="b">
        <f t="shared" si="42"/>
        <v>0</v>
      </c>
      <c r="DO9" s="168" t="b">
        <f t="shared" si="42"/>
        <v>0</v>
      </c>
      <c r="DP9" s="168" t="b">
        <f t="shared" si="42"/>
        <v>0</v>
      </c>
      <c r="DQ9" s="168" t="b">
        <f t="shared" si="42"/>
        <v>0</v>
      </c>
      <c r="DR9" s="168" t="b">
        <f t="shared" si="42"/>
        <v>0</v>
      </c>
      <c r="DS9" s="168" t="b">
        <f t="shared" si="42"/>
        <v>0</v>
      </c>
      <c r="DT9" s="168" t="b">
        <f t="shared" si="42"/>
        <v>0</v>
      </c>
      <c r="DU9" s="168" t="b">
        <f t="shared" si="42"/>
        <v>0</v>
      </c>
      <c r="DV9" s="168" t="b">
        <f t="shared" si="42"/>
        <v>0</v>
      </c>
      <c r="DW9" s="168" t="b">
        <f t="shared" si="42"/>
        <v>0</v>
      </c>
      <c r="DX9" s="168" t="b">
        <f t="shared" si="43"/>
        <v>0</v>
      </c>
      <c r="DY9" s="168" t="b">
        <f t="shared" si="43"/>
        <v>0</v>
      </c>
      <c r="DZ9" s="168" t="b">
        <f t="shared" si="43"/>
        <v>0</v>
      </c>
      <c r="EA9" s="440" t="b">
        <f t="shared" si="43"/>
        <v>0</v>
      </c>
      <c r="EB9" s="212" t="str">
        <f t="shared" si="44"/>
        <v/>
      </c>
    </row>
    <row r="10" spans="1:132">
      <c r="A10" s="55"/>
      <c r="B10" s="74">
        <v>6</v>
      </c>
      <c r="C10" s="281" t="s">
        <v>17</v>
      </c>
      <c r="D10" s="128" t="s">
        <v>17</v>
      </c>
      <c r="E10" s="128" t="s">
        <v>17</v>
      </c>
      <c r="F10" s="305" t="s">
        <v>17</v>
      </c>
      <c r="G10" s="165"/>
      <c r="H10" s="166"/>
      <c r="I10" s="166"/>
      <c r="J10" s="619">
        <v>6</v>
      </c>
      <c r="K10" s="297" t="s">
        <v>1212</v>
      </c>
      <c r="L10" s="298" t="s">
        <v>1212</v>
      </c>
      <c r="M10" s="298" t="s">
        <v>1212</v>
      </c>
      <c r="N10" s="278" t="s">
        <v>1211</v>
      </c>
      <c r="O10" s="278" t="s">
        <v>1212</v>
      </c>
      <c r="P10" s="278" t="s">
        <v>1212</v>
      </c>
      <c r="Q10" s="278" t="s">
        <v>1212</v>
      </c>
      <c r="R10" s="278" t="s">
        <v>1211</v>
      </c>
      <c r="S10" s="278" t="s">
        <v>1212</v>
      </c>
      <c r="T10" s="278" t="s">
        <v>1212</v>
      </c>
      <c r="U10" s="278" t="s">
        <v>1212</v>
      </c>
      <c r="V10" s="278" t="s">
        <v>1212</v>
      </c>
      <c r="W10" s="278" t="s">
        <v>1212</v>
      </c>
      <c r="X10" s="278" t="s">
        <v>1217</v>
      </c>
      <c r="Y10" s="299" t="s">
        <v>1224</v>
      </c>
      <c r="Z10" s="279" t="s">
        <v>1212</v>
      </c>
      <c r="AA10" s="142" t="s">
        <v>1212</v>
      </c>
      <c r="AB10" s="143" t="s">
        <v>1212</v>
      </c>
      <c r="AC10" s="143" t="s">
        <v>1212</v>
      </c>
      <c r="AD10" s="170" t="s">
        <v>1212</v>
      </c>
      <c r="AE10" s="166"/>
      <c r="AF10" s="74">
        <v>6</v>
      </c>
      <c r="AG10" s="290"/>
      <c r="AH10" s="166"/>
      <c r="AJ10" s="79">
        <v>6</v>
      </c>
      <c r="AN10" s="166"/>
      <c r="AO10" s="166"/>
      <c r="AP10" s="166"/>
      <c r="AR10" s="79">
        <v>6</v>
      </c>
      <c r="AS10" s="491" t="str">
        <f>内線情報!D10</f>
        <v>ZX-&lt;18&gt;STEL</v>
      </c>
      <c r="AT10" s="79" t="b">
        <f t="shared" si="0"/>
        <v>0</v>
      </c>
      <c r="AU10" s="79" t="b">
        <f t="shared" si="0"/>
        <v>0</v>
      </c>
      <c r="AV10" s="79" t="b">
        <f t="shared" si="0"/>
        <v>0</v>
      </c>
      <c r="AW10" s="79" t="b">
        <f t="shared" si="0"/>
        <v>0</v>
      </c>
      <c r="AX10" s="79" t="b">
        <f t="shared" si="0"/>
        <v>0</v>
      </c>
      <c r="AY10" s="79" t="b">
        <f t="shared" si="0"/>
        <v>0</v>
      </c>
      <c r="AZ10" s="79" t="str">
        <f t="shared" si="45"/>
        <v/>
      </c>
      <c r="BA10" s="493">
        <f t="shared" si="1"/>
        <v>30</v>
      </c>
      <c r="BB10" s="485">
        <f t="shared" si="46"/>
        <v>29</v>
      </c>
      <c r="BG10" s="166"/>
      <c r="BH10" s="449"/>
      <c r="BK10" s="1252"/>
      <c r="BL10" s="446" t="str">
        <f t="shared" si="47"/>
        <v>red</v>
      </c>
      <c r="BM10" s="446" t="str">
        <f t="shared" si="48"/>
        <v>red</v>
      </c>
      <c r="BN10" s="446" t="str">
        <f t="shared" si="49"/>
        <v>red</v>
      </c>
      <c r="BO10" s="446" t="str">
        <f t="shared" si="50"/>
        <v>red</v>
      </c>
      <c r="BP10" s="209"/>
      <c r="BQ10" s="1361"/>
      <c r="BR10" s="664"/>
      <c r="BS10" s="209"/>
      <c r="BT10" s="1355"/>
      <c r="BU10" s="446" t="str">
        <f t="shared" si="20"/>
        <v/>
      </c>
      <c r="BV10" s="446" t="str">
        <f t="shared" si="21"/>
        <v/>
      </c>
      <c r="BW10" s="446" t="str">
        <f t="shared" si="22"/>
        <v/>
      </c>
      <c r="BX10" s="446" t="str">
        <f t="shared" si="23"/>
        <v/>
      </c>
      <c r="BY10" s="446" t="str">
        <f t="shared" si="24"/>
        <v/>
      </c>
      <c r="BZ10" s="446" t="str">
        <f t="shared" si="25"/>
        <v/>
      </c>
      <c r="CA10" s="446" t="str">
        <f t="shared" si="26"/>
        <v/>
      </c>
      <c r="CB10" s="446" t="str">
        <f t="shared" si="27"/>
        <v/>
      </c>
      <c r="CC10" s="446" t="str">
        <f t="shared" si="3"/>
        <v/>
      </c>
      <c r="CD10" s="446" t="str">
        <f t="shared" si="4"/>
        <v/>
      </c>
      <c r="CE10" s="446" t="str">
        <f t="shared" si="5"/>
        <v/>
      </c>
      <c r="CF10" s="446" t="str">
        <f t="shared" si="6"/>
        <v/>
      </c>
      <c r="CG10" s="446" t="str">
        <f t="shared" si="28"/>
        <v/>
      </c>
      <c r="CH10" s="446" t="str">
        <f t="shared" si="29"/>
        <v/>
      </c>
      <c r="CI10" s="446" t="str">
        <f t="shared" si="30"/>
        <v/>
      </c>
      <c r="CJ10" s="446" t="str">
        <f t="shared" si="31"/>
        <v/>
      </c>
      <c r="CK10" s="446" t="str">
        <f t="shared" si="7"/>
        <v/>
      </c>
      <c r="CL10" s="446" t="str">
        <f t="shared" si="8"/>
        <v/>
      </c>
      <c r="CM10" s="446" t="str">
        <f t="shared" si="9"/>
        <v/>
      </c>
      <c r="CN10" s="446" t="str">
        <f t="shared" si="10"/>
        <v/>
      </c>
      <c r="CO10" s="446" t="str">
        <f t="shared" si="32"/>
        <v/>
      </c>
      <c r="CP10" s="446" t="str">
        <f t="shared" si="33"/>
        <v/>
      </c>
      <c r="CQ10" s="446" t="str">
        <f t="shared" si="34"/>
        <v/>
      </c>
      <c r="CR10" s="446" t="str">
        <f t="shared" si="35"/>
        <v/>
      </c>
      <c r="CS10" s="446" t="str">
        <f t="shared" si="11"/>
        <v/>
      </c>
      <c r="CT10" s="446" t="str">
        <f t="shared" si="12"/>
        <v/>
      </c>
      <c r="CU10" s="446" t="str">
        <f t="shared" si="13"/>
        <v/>
      </c>
      <c r="CV10" s="446" t="str">
        <f t="shared" si="14"/>
        <v/>
      </c>
      <c r="CW10" s="446" t="str">
        <f t="shared" si="36"/>
        <v/>
      </c>
      <c r="CX10" s="446" t="str">
        <f t="shared" si="37"/>
        <v/>
      </c>
      <c r="CY10" s="446" t="str">
        <f t="shared" si="38"/>
        <v/>
      </c>
      <c r="CZ10" s="446" t="str">
        <f t="shared" si="39"/>
        <v/>
      </c>
      <c r="DA10" s="446" t="str">
        <f t="shared" si="15"/>
        <v/>
      </c>
      <c r="DB10" s="446" t="str">
        <f t="shared" si="16"/>
        <v/>
      </c>
      <c r="DC10" s="446" t="str">
        <f t="shared" si="17"/>
        <v/>
      </c>
      <c r="DD10" s="446" t="str">
        <f t="shared" si="18"/>
        <v/>
      </c>
      <c r="DE10" s="209"/>
      <c r="DF10" s="168" t="b">
        <f t="shared" si="40"/>
        <v>0</v>
      </c>
      <c r="DG10" s="168" t="b">
        <f t="shared" si="41"/>
        <v>0</v>
      </c>
      <c r="DH10" s="168" t="b">
        <f t="shared" si="42"/>
        <v>0</v>
      </c>
      <c r="DI10" s="168" t="b">
        <f t="shared" si="42"/>
        <v>0</v>
      </c>
      <c r="DJ10" s="168" t="b">
        <f t="shared" si="42"/>
        <v>0</v>
      </c>
      <c r="DK10" s="168" t="b">
        <f t="shared" si="42"/>
        <v>0</v>
      </c>
      <c r="DL10" s="168" t="b">
        <f t="shared" si="42"/>
        <v>0</v>
      </c>
      <c r="DM10" s="168" t="b">
        <f t="shared" si="42"/>
        <v>0</v>
      </c>
      <c r="DN10" s="168" t="b">
        <f t="shared" si="42"/>
        <v>0</v>
      </c>
      <c r="DO10" s="168" t="b">
        <f t="shared" si="42"/>
        <v>0</v>
      </c>
      <c r="DP10" s="168" t="b">
        <f t="shared" si="42"/>
        <v>0</v>
      </c>
      <c r="DQ10" s="168" t="b">
        <f t="shared" si="42"/>
        <v>0</v>
      </c>
      <c r="DR10" s="168" t="b">
        <f t="shared" si="42"/>
        <v>0</v>
      </c>
      <c r="DS10" s="168" t="b">
        <f t="shared" si="42"/>
        <v>0</v>
      </c>
      <c r="DT10" s="168" t="b">
        <f t="shared" si="42"/>
        <v>0</v>
      </c>
      <c r="DU10" s="168" t="b">
        <f t="shared" si="42"/>
        <v>0</v>
      </c>
      <c r="DV10" s="168" t="b">
        <f t="shared" si="42"/>
        <v>0</v>
      </c>
      <c r="DW10" s="168" t="b">
        <f t="shared" si="42"/>
        <v>0</v>
      </c>
      <c r="DX10" s="168" t="b">
        <f t="shared" si="43"/>
        <v>0</v>
      </c>
      <c r="DY10" s="168" t="b">
        <f t="shared" si="43"/>
        <v>0</v>
      </c>
      <c r="DZ10" s="168" t="b">
        <f t="shared" si="43"/>
        <v>0</v>
      </c>
      <c r="EA10" s="440" t="b">
        <f t="shared" si="43"/>
        <v>0</v>
      </c>
      <c r="EB10" s="212" t="str">
        <f t="shared" si="44"/>
        <v/>
      </c>
    </row>
    <row r="11" spans="1:132">
      <c r="A11" s="55"/>
      <c r="B11" s="74">
        <v>7</v>
      </c>
      <c r="C11" s="281" t="s">
        <v>17</v>
      </c>
      <c r="D11" s="128" t="s">
        <v>17</v>
      </c>
      <c r="E11" s="128"/>
      <c r="F11" s="305" t="s">
        <v>17</v>
      </c>
      <c r="G11" s="165"/>
      <c r="H11" s="166"/>
      <c r="I11" s="166"/>
      <c r="J11" s="619">
        <v>7</v>
      </c>
      <c r="K11" s="297" t="s">
        <v>1212</v>
      </c>
      <c r="L11" s="298" t="s">
        <v>1212</v>
      </c>
      <c r="M11" s="298" t="s">
        <v>1212</v>
      </c>
      <c r="N11" s="278" t="s">
        <v>1212</v>
      </c>
      <c r="O11" s="278" t="s">
        <v>1213</v>
      </c>
      <c r="P11" s="278" t="s">
        <v>1212</v>
      </c>
      <c r="Q11" s="278" t="s">
        <v>1212</v>
      </c>
      <c r="R11" s="278" t="s">
        <v>1212</v>
      </c>
      <c r="S11" s="278" t="s">
        <v>1211</v>
      </c>
      <c r="T11" s="278" t="s">
        <v>1211</v>
      </c>
      <c r="U11" s="278" t="s">
        <v>1212</v>
      </c>
      <c r="V11" s="278" t="s">
        <v>1212</v>
      </c>
      <c r="W11" s="278" t="s">
        <v>1212</v>
      </c>
      <c r="X11" s="278" t="s">
        <v>1212</v>
      </c>
      <c r="Y11" s="299" t="s">
        <v>1212</v>
      </c>
      <c r="Z11" s="279" t="s">
        <v>1212</v>
      </c>
      <c r="AA11" s="142" t="s">
        <v>1211</v>
      </c>
      <c r="AB11" s="143" t="s">
        <v>1212</v>
      </c>
      <c r="AC11" s="143" t="s">
        <v>1212</v>
      </c>
      <c r="AD11" s="170" t="s">
        <v>1212</v>
      </c>
      <c r="AE11" s="166"/>
      <c r="AF11" s="74">
        <v>7</v>
      </c>
      <c r="AG11" s="291"/>
      <c r="AH11" s="166"/>
      <c r="AJ11" s="79">
        <v>7</v>
      </c>
      <c r="AN11" s="166"/>
      <c r="AO11" s="166"/>
      <c r="AP11" s="166"/>
      <c r="AR11" s="79">
        <v>7</v>
      </c>
      <c r="AS11" s="491" t="str">
        <f>内線情報!D11</f>
        <v>ZX-&lt;18&gt;STEL</v>
      </c>
      <c r="AT11" s="79" t="b">
        <f t="shared" si="0"/>
        <v>0</v>
      </c>
      <c r="AU11" s="79" t="b">
        <f t="shared" si="0"/>
        <v>0</v>
      </c>
      <c r="AV11" s="79" t="b">
        <f t="shared" si="0"/>
        <v>0</v>
      </c>
      <c r="AW11" s="79" t="b">
        <f t="shared" si="0"/>
        <v>0</v>
      </c>
      <c r="AX11" s="79" t="b">
        <f t="shared" si="0"/>
        <v>0</v>
      </c>
      <c r="AY11" s="79" t="b">
        <f t="shared" si="0"/>
        <v>0</v>
      </c>
      <c r="AZ11" s="79" t="str">
        <f t="shared" si="45"/>
        <v/>
      </c>
      <c r="BA11" s="493" t="str">
        <f t="shared" si="1"/>
        <v/>
      </c>
      <c r="BB11" s="485">
        <f t="shared" si="46"/>
        <v>30</v>
      </c>
      <c r="BG11" s="166"/>
      <c r="BH11" s="449"/>
      <c r="BK11" s="1252"/>
      <c r="BL11" s="446" t="str">
        <f t="shared" si="47"/>
        <v>red</v>
      </c>
      <c r="BM11" s="446" t="str">
        <f t="shared" si="48"/>
        <v>red</v>
      </c>
      <c r="BN11" s="446" t="str">
        <f>IF(COUNTIF($AJ$5:$AJ$44,E11),"","red")</f>
        <v>red</v>
      </c>
      <c r="BO11" s="446" t="str">
        <f t="shared" si="50"/>
        <v>red</v>
      </c>
      <c r="BP11" s="209"/>
      <c r="BQ11" s="1361"/>
      <c r="BR11" s="664"/>
      <c r="BS11" s="209"/>
      <c r="BT11" s="1355"/>
      <c r="BU11" s="446" t="str">
        <f t="shared" si="20"/>
        <v/>
      </c>
      <c r="BV11" s="446" t="str">
        <f t="shared" si="21"/>
        <v/>
      </c>
      <c r="BW11" s="446" t="str">
        <f t="shared" si="22"/>
        <v/>
      </c>
      <c r="BX11" s="446" t="str">
        <f t="shared" si="23"/>
        <v/>
      </c>
      <c r="BY11" s="446" t="str">
        <f t="shared" si="24"/>
        <v/>
      </c>
      <c r="BZ11" s="446" t="str">
        <f t="shared" si="25"/>
        <v/>
      </c>
      <c r="CA11" s="446" t="str">
        <f t="shared" si="26"/>
        <v/>
      </c>
      <c r="CB11" s="446" t="str">
        <f t="shared" si="27"/>
        <v/>
      </c>
      <c r="CC11" s="446" t="str">
        <f t="shared" si="3"/>
        <v/>
      </c>
      <c r="CD11" s="446" t="str">
        <f t="shared" si="4"/>
        <v/>
      </c>
      <c r="CE11" s="446" t="str">
        <f t="shared" si="5"/>
        <v/>
      </c>
      <c r="CF11" s="446" t="str">
        <f t="shared" si="6"/>
        <v/>
      </c>
      <c r="CG11" s="446" t="str">
        <f t="shared" si="28"/>
        <v/>
      </c>
      <c r="CH11" s="446" t="str">
        <f t="shared" si="29"/>
        <v/>
      </c>
      <c r="CI11" s="446" t="str">
        <f t="shared" si="30"/>
        <v/>
      </c>
      <c r="CJ11" s="446" t="str">
        <f t="shared" si="31"/>
        <v/>
      </c>
      <c r="CK11" s="446" t="str">
        <f t="shared" si="7"/>
        <v/>
      </c>
      <c r="CL11" s="446" t="str">
        <f t="shared" si="8"/>
        <v/>
      </c>
      <c r="CM11" s="446" t="str">
        <f t="shared" si="9"/>
        <v/>
      </c>
      <c r="CN11" s="446" t="str">
        <f t="shared" si="10"/>
        <v/>
      </c>
      <c r="CO11" s="446" t="str">
        <f t="shared" si="32"/>
        <v/>
      </c>
      <c r="CP11" s="446" t="str">
        <f t="shared" si="33"/>
        <v/>
      </c>
      <c r="CQ11" s="446" t="str">
        <f t="shared" si="34"/>
        <v/>
      </c>
      <c r="CR11" s="446" t="str">
        <f t="shared" si="35"/>
        <v/>
      </c>
      <c r="CS11" s="446" t="str">
        <f t="shared" si="11"/>
        <v/>
      </c>
      <c r="CT11" s="446" t="str">
        <f t="shared" si="12"/>
        <v/>
      </c>
      <c r="CU11" s="446" t="str">
        <f t="shared" si="13"/>
        <v/>
      </c>
      <c r="CV11" s="446" t="str">
        <f t="shared" si="14"/>
        <v/>
      </c>
      <c r="CW11" s="446" t="str">
        <f t="shared" si="36"/>
        <v/>
      </c>
      <c r="CX11" s="446" t="str">
        <f t="shared" si="37"/>
        <v/>
      </c>
      <c r="CY11" s="446" t="str">
        <f t="shared" si="38"/>
        <v/>
      </c>
      <c r="CZ11" s="446" t="str">
        <f t="shared" si="39"/>
        <v/>
      </c>
      <c r="DA11" s="446" t="str">
        <f t="shared" si="15"/>
        <v/>
      </c>
      <c r="DB11" s="446" t="str">
        <f t="shared" si="16"/>
        <v/>
      </c>
      <c r="DC11" s="446" t="str">
        <f t="shared" si="17"/>
        <v/>
      </c>
      <c r="DD11" s="446" t="str">
        <f t="shared" si="18"/>
        <v/>
      </c>
      <c r="DE11" s="209"/>
      <c r="DF11" s="168" t="b">
        <f t="shared" si="40"/>
        <v>0</v>
      </c>
      <c r="DG11" s="168" t="b">
        <f t="shared" si="41"/>
        <v>0</v>
      </c>
      <c r="DH11" s="168" t="b">
        <f t="shared" si="42"/>
        <v>0</v>
      </c>
      <c r="DI11" s="168" t="b">
        <f t="shared" si="42"/>
        <v>0</v>
      </c>
      <c r="DJ11" s="168" t="b">
        <f t="shared" si="42"/>
        <v>0</v>
      </c>
      <c r="DK11" s="168" t="b">
        <f t="shared" si="42"/>
        <v>0</v>
      </c>
      <c r="DL11" s="168" t="b">
        <f t="shared" si="42"/>
        <v>0</v>
      </c>
      <c r="DM11" s="168" t="b">
        <f t="shared" si="42"/>
        <v>0</v>
      </c>
      <c r="DN11" s="168" t="b">
        <f t="shared" si="42"/>
        <v>0</v>
      </c>
      <c r="DO11" s="168" t="b">
        <f t="shared" si="42"/>
        <v>0</v>
      </c>
      <c r="DP11" s="168" t="b">
        <f t="shared" si="42"/>
        <v>0</v>
      </c>
      <c r="DQ11" s="168" t="b">
        <f t="shared" si="42"/>
        <v>0</v>
      </c>
      <c r="DR11" s="168" t="b">
        <f t="shared" si="42"/>
        <v>0</v>
      </c>
      <c r="DS11" s="168" t="b">
        <f t="shared" si="42"/>
        <v>0</v>
      </c>
      <c r="DT11" s="168" t="b">
        <f t="shared" si="42"/>
        <v>0</v>
      </c>
      <c r="DU11" s="168" t="b">
        <f t="shared" si="42"/>
        <v>0</v>
      </c>
      <c r="DV11" s="168" t="b">
        <f t="shared" si="42"/>
        <v>0</v>
      </c>
      <c r="DW11" s="168" t="b">
        <f t="shared" si="42"/>
        <v>0</v>
      </c>
      <c r="DX11" s="168" t="b">
        <f t="shared" si="43"/>
        <v>0</v>
      </c>
      <c r="DY11" s="168" t="b">
        <f t="shared" si="43"/>
        <v>0</v>
      </c>
      <c r="DZ11" s="168" t="b">
        <f t="shared" si="43"/>
        <v>0</v>
      </c>
      <c r="EA11" s="440" t="b">
        <f t="shared" si="43"/>
        <v>0</v>
      </c>
      <c r="EB11" s="212" t="str">
        <f t="shared" si="44"/>
        <v/>
      </c>
    </row>
    <row r="12" spans="1:132">
      <c r="A12" s="55"/>
      <c r="B12" s="74">
        <v>8</v>
      </c>
      <c r="C12" s="281" t="s">
        <v>17</v>
      </c>
      <c r="D12" s="128" t="s">
        <v>17</v>
      </c>
      <c r="E12" s="128" t="s">
        <v>17</v>
      </c>
      <c r="F12" s="305" t="s">
        <v>17</v>
      </c>
      <c r="G12" s="165"/>
      <c r="H12" s="166"/>
      <c r="I12" s="166"/>
      <c r="J12" s="619">
        <v>8</v>
      </c>
      <c r="K12" s="297" t="s">
        <v>1212</v>
      </c>
      <c r="L12" s="298" t="s">
        <v>1212</v>
      </c>
      <c r="M12" s="298" t="s">
        <v>1211</v>
      </c>
      <c r="N12" s="278" t="s">
        <v>1212</v>
      </c>
      <c r="O12" s="278" t="s">
        <v>1214</v>
      </c>
      <c r="P12" s="278" t="s">
        <v>1212</v>
      </c>
      <c r="Q12" s="278" t="s">
        <v>1212</v>
      </c>
      <c r="R12" s="278" t="s">
        <v>1212</v>
      </c>
      <c r="S12" s="278" t="s">
        <v>1212</v>
      </c>
      <c r="T12" s="278" t="s">
        <v>1212</v>
      </c>
      <c r="U12" s="278" t="s">
        <v>1212</v>
      </c>
      <c r="V12" s="278" t="s">
        <v>1211</v>
      </c>
      <c r="W12" s="278" t="s">
        <v>1212</v>
      </c>
      <c r="X12" s="278" t="s">
        <v>1212</v>
      </c>
      <c r="Y12" s="299" t="s">
        <v>1214</v>
      </c>
      <c r="Z12" s="279" t="s">
        <v>1212</v>
      </c>
      <c r="AA12" s="142" t="s">
        <v>1212</v>
      </c>
      <c r="AB12" s="143" t="s">
        <v>1212</v>
      </c>
      <c r="AC12" s="143" t="s">
        <v>1211</v>
      </c>
      <c r="AD12" s="170" t="s">
        <v>1212</v>
      </c>
      <c r="AE12" s="166"/>
      <c r="AF12" s="74">
        <v>8</v>
      </c>
      <c r="AG12" s="290"/>
      <c r="AH12" s="166"/>
      <c r="AJ12" s="79">
        <v>8</v>
      </c>
      <c r="AN12" s="166"/>
      <c r="AO12" s="166"/>
      <c r="AP12" s="166"/>
      <c r="AR12" s="79">
        <v>8</v>
      </c>
      <c r="AS12" s="491" t="str">
        <f>内線情報!D12</f>
        <v>未定義</v>
      </c>
      <c r="AT12" s="79" t="b">
        <f t="shared" si="0"/>
        <v>0</v>
      </c>
      <c r="AU12" s="79" t="b">
        <f t="shared" si="0"/>
        <v>0</v>
      </c>
      <c r="AV12" s="79" t="b">
        <f t="shared" si="0"/>
        <v>0</v>
      </c>
      <c r="AW12" s="79" t="b">
        <f t="shared" si="0"/>
        <v>0</v>
      </c>
      <c r="AX12" s="79" t="b">
        <f t="shared" si="0"/>
        <v>0</v>
      </c>
      <c r="AY12" s="79" t="b">
        <f t="shared" si="0"/>
        <v>0</v>
      </c>
      <c r="AZ12" s="79" t="str">
        <f t="shared" si="45"/>
        <v/>
      </c>
      <c r="BA12" s="493" t="str">
        <f t="shared" si="1"/>
        <v/>
      </c>
      <c r="BB12" s="485" t="str">
        <f t="shared" si="46"/>
        <v/>
      </c>
      <c r="BG12" s="166"/>
      <c r="BH12" s="449"/>
      <c r="BK12" s="1252"/>
      <c r="BL12" s="446" t="str">
        <f t="shared" si="47"/>
        <v>red</v>
      </c>
      <c r="BM12" s="446" t="str">
        <f t="shared" si="48"/>
        <v>red</v>
      </c>
      <c r="BN12" s="446" t="str">
        <f t="shared" si="49"/>
        <v>red</v>
      </c>
      <c r="BO12" s="446" t="str">
        <f t="shared" si="50"/>
        <v>red</v>
      </c>
      <c r="BP12" s="209"/>
      <c r="BQ12" s="1361"/>
      <c r="BR12" s="664"/>
      <c r="BS12" s="209"/>
      <c r="BT12" s="1355"/>
      <c r="BU12" s="446" t="str">
        <f t="shared" si="20"/>
        <v/>
      </c>
      <c r="BV12" s="446" t="str">
        <f t="shared" si="21"/>
        <v/>
      </c>
      <c r="BW12" s="446" t="str">
        <f t="shared" si="22"/>
        <v/>
      </c>
      <c r="BX12" s="446" t="str">
        <f t="shared" si="23"/>
        <v/>
      </c>
      <c r="BY12" s="446" t="str">
        <f t="shared" si="24"/>
        <v/>
      </c>
      <c r="BZ12" s="446" t="str">
        <f t="shared" si="25"/>
        <v/>
      </c>
      <c r="CA12" s="446" t="str">
        <f t="shared" si="26"/>
        <v/>
      </c>
      <c r="CB12" s="446" t="str">
        <f t="shared" si="27"/>
        <v/>
      </c>
      <c r="CC12" s="446" t="str">
        <f t="shared" si="3"/>
        <v/>
      </c>
      <c r="CD12" s="446" t="str">
        <f t="shared" si="4"/>
        <v/>
      </c>
      <c r="CE12" s="446" t="str">
        <f t="shared" si="5"/>
        <v/>
      </c>
      <c r="CF12" s="446" t="str">
        <f t="shared" si="6"/>
        <v/>
      </c>
      <c r="CG12" s="446" t="str">
        <f t="shared" si="28"/>
        <v/>
      </c>
      <c r="CH12" s="446" t="str">
        <f t="shared" si="29"/>
        <v/>
      </c>
      <c r="CI12" s="446" t="str">
        <f t="shared" si="30"/>
        <v/>
      </c>
      <c r="CJ12" s="446" t="str">
        <f t="shared" si="31"/>
        <v/>
      </c>
      <c r="CK12" s="446" t="str">
        <f t="shared" si="7"/>
        <v/>
      </c>
      <c r="CL12" s="446" t="str">
        <f t="shared" si="8"/>
        <v/>
      </c>
      <c r="CM12" s="446" t="str">
        <f t="shared" si="9"/>
        <v/>
      </c>
      <c r="CN12" s="446" t="str">
        <f t="shared" si="10"/>
        <v/>
      </c>
      <c r="CO12" s="446" t="str">
        <f t="shared" si="32"/>
        <v/>
      </c>
      <c r="CP12" s="446" t="str">
        <f t="shared" si="33"/>
        <v/>
      </c>
      <c r="CQ12" s="446" t="str">
        <f t="shared" si="34"/>
        <v/>
      </c>
      <c r="CR12" s="446" t="str">
        <f t="shared" si="35"/>
        <v/>
      </c>
      <c r="CS12" s="446" t="str">
        <f t="shared" si="11"/>
        <v/>
      </c>
      <c r="CT12" s="446" t="str">
        <f t="shared" si="12"/>
        <v/>
      </c>
      <c r="CU12" s="446" t="str">
        <f t="shared" si="13"/>
        <v/>
      </c>
      <c r="CV12" s="446" t="str">
        <f t="shared" si="14"/>
        <v/>
      </c>
      <c r="CW12" s="446" t="str">
        <f t="shared" si="36"/>
        <v/>
      </c>
      <c r="CX12" s="446" t="str">
        <f t="shared" si="37"/>
        <v/>
      </c>
      <c r="CY12" s="446" t="str">
        <f t="shared" si="38"/>
        <v/>
      </c>
      <c r="CZ12" s="446" t="str">
        <f t="shared" si="39"/>
        <v/>
      </c>
      <c r="DA12" s="446" t="str">
        <f t="shared" si="15"/>
        <v/>
      </c>
      <c r="DB12" s="446" t="str">
        <f t="shared" si="16"/>
        <v/>
      </c>
      <c r="DC12" s="446" t="str">
        <f t="shared" si="17"/>
        <v/>
      </c>
      <c r="DD12" s="446" t="str">
        <f t="shared" si="18"/>
        <v/>
      </c>
      <c r="DE12" s="209"/>
      <c r="DF12" s="168" t="b">
        <f t="shared" si="40"/>
        <v>0</v>
      </c>
      <c r="DG12" s="168" t="b">
        <f t="shared" si="41"/>
        <v>0</v>
      </c>
      <c r="DH12" s="168" t="b">
        <f t="shared" si="42"/>
        <v>0</v>
      </c>
      <c r="DI12" s="168" t="b">
        <f t="shared" si="42"/>
        <v>0</v>
      </c>
      <c r="DJ12" s="168" t="b">
        <f t="shared" si="42"/>
        <v>0</v>
      </c>
      <c r="DK12" s="168" t="b">
        <f t="shared" si="42"/>
        <v>0</v>
      </c>
      <c r="DL12" s="168" t="b">
        <f t="shared" si="42"/>
        <v>0</v>
      </c>
      <c r="DM12" s="168" t="b">
        <f t="shared" si="42"/>
        <v>0</v>
      </c>
      <c r="DN12" s="168" t="b">
        <f t="shared" si="42"/>
        <v>0</v>
      </c>
      <c r="DO12" s="168" t="b">
        <f t="shared" si="42"/>
        <v>0</v>
      </c>
      <c r="DP12" s="168" t="b">
        <f t="shared" si="42"/>
        <v>0</v>
      </c>
      <c r="DQ12" s="168" t="b">
        <f t="shared" si="42"/>
        <v>0</v>
      </c>
      <c r="DR12" s="168" t="b">
        <f t="shared" si="42"/>
        <v>0</v>
      </c>
      <c r="DS12" s="168" t="b">
        <f t="shared" si="42"/>
        <v>0</v>
      </c>
      <c r="DT12" s="168" t="b">
        <f t="shared" si="42"/>
        <v>0</v>
      </c>
      <c r="DU12" s="168" t="b">
        <f t="shared" si="42"/>
        <v>0</v>
      </c>
      <c r="DV12" s="168" t="b">
        <f t="shared" si="42"/>
        <v>0</v>
      </c>
      <c r="DW12" s="168" t="b">
        <f t="shared" si="42"/>
        <v>0</v>
      </c>
      <c r="DX12" s="168" t="b">
        <f t="shared" si="43"/>
        <v>0</v>
      </c>
      <c r="DY12" s="168" t="b">
        <f t="shared" si="43"/>
        <v>0</v>
      </c>
      <c r="DZ12" s="168" t="b">
        <f t="shared" si="43"/>
        <v>0</v>
      </c>
      <c r="EA12" s="440" t="b">
        <f t="shared" si="43"/>
        <v>0</v>
      </c>
      <c r="EB12" s="212" t="str">
        <f t="shared" si="44"/>
        <v/>
      </c>
    </row>
    <row r="13" spans="1:132">
      <c r="A13" s="55"/>
      <c r="B13" s="74">
        <v>9</v>
      </c>
      <c r="C13" s="281" t="s">
        <v>17</v>
      </c>
      <c r="D13" s="128" t="s">
        <v>17</v>
      </c>
      <c r="E13" s="128" t="s">
        <v>17</v>
      </c>
      <c r="F13" s="305" t="s">
        <v>17</v>
      </c>
      <c r="G13" s="165"/>
      <c r="H13" s="166"/>
      <c r="I13" s="166"/>
      <c r="J13" s="619">
        <v>9</v>
      </c>
      <c r="K13" s="297" t="s">
        <v>1212</v>
      </c>
      <c r="L13" s="298" t="s">
        <v>1212</v>
      </c>
      <c r="M13" s="298" t="s">
        <v>1212</v>
      </c>
      <c r="N13" s="278" t="s">
        <v>1212</v>
      </c>
      <c r="O13" s="278" t="s">
        <v>1212</v>
      </c>
      <c r="P13" s="278" t="s">
        <v>1214</v>
      </c>
      <c r="Q13" s="278" t="s">
        <v>1212</v>
      </c>
      <c r="R13" s="278" t="s">
        <v>1212</v>
      </c>
      <c r="S13" s="278" t="s">
        <v>1212</v>
      </c>
      <c r="T13" s="278" t="s">
        <v>1212</v>
      </c>
      <c r="U13" s="278" t="s">
        <v>1212</v>
      </c>
      <c r="V13" s="278" t="s">
        <v>1212</v>
      </c>
      <c r="W13" s="278" t="s">
        <v>1212</v>
      </c>
      <c r="X13" s="278" t="s">
        <v>1212</v>
      </c>
      <c r="Y13" s="299" t="s">
        <v>1212</v>
      </c>
      <c r="Z13" s="279" t="s">
        <v>1212</v>
      </c>
      <c r="AA13" s="142" t="s">
        <v>1211</v>
      </c>
      <c r="AB13" s="143" t="s">
        <v>1212</v>
      </c>
      <c r="AC13" s="143" t="s">
        <v>1212</v>
      </c>
      <c r="AD13" s="170" t="s">
        <v>1212</v>
      </c>
      <c r="AE13" s="166"/>
      <c r="AF13" s="74">
        <v>9</v>
      </c>
      <c r="AG13" s="291"/>
      <c r="AH13" s="166"/>
      <c r="AJ13" s="79">
        <v>9</v>
      </c>
      <c r="AN13" s="166"/>
      <c r="AO13" s="166"/>
      <c r="AP13" s="166"/>
      <c r="AR13" s="79">
        <v>9</v>
      </c>
      <c r="AS13" s="491" t="str">
        <f>内線情報!D13</f>
        <v>未定義</v>
      </c>
      <c r="AT13" s="79" t="b">
        <f t="shared" si="0"/>
        <v>0</v>
      </c>
      <c r="AU13" s="79" t="b">
        <f t="shared" si="0"/>
        <v>0</v>
      </c>
      <c r="AV13" s="79" t="b">
        <f t="shared" si="0"/>
        <v>0</v>
      </c>
      <c r="AW13" s="79" t="b">
        <f t="shared" si="0"/>
        <v>0</v>
      </c>
      <c r="AX13" s="79" t="b">
        <f t="shared" si="0"/>
        <v>0</v>
      </c>
      <c r="AY13" s="79" t="b">
        <f t="shared" si="0"/>
        <v>0</v>
      </c>
      <c r="AZ13" s="79" t="str">
        <f t="shared" si="45"/>
        <v/>
      </c>
      <c r="BA13" s="493" t="str">
        <f t="shared" si="1"/>
        <v/>
      </c>
      <c r="BB13" s="485" t="str">
        <f t="shared" si="46"/>
        <v/>
      </c>
      <c r="BG13" s="166"/>
      <c r="BH13" s="449"/>
      <c r="BK13" s="1252"/>
      <c r="BL13" s="446" t="str">
        <f t="shared" si="47"/>
        <v>red</v>
      </c>
      <c r="BM13" s="446" t="str">
        <f t="shared" si="48"/>
        <v>red</v>
      </c>
      <c r="BN13" s="446" t="str">
        <f t="shared" si="49"/>
        <v>red</v>
      </c>
      <c r="BO13" s="446" t="str">
        <f t="shared" si="50"/>
        <v>red</v>
      </c>
      <c r="BP13" s="209"/>
      <c r="BQ13" s="1361"/>
      <c r="BR13" s="664"/>
      <c r="BS13" s="209"/>
      <c r="BT13" s="1355"/>
      <c r="BU13" s="446" t="str">
        <f t="shared" si="20"/>
        <v/>
      </c>
      <c r="BV13" s="446" t="str">
        <f t="shared" si="21"/>
        <v/>
      </c>
      <c r="BW13" s="446" t="str">
        <f t="shared" si="22"/>
        <v/>
      </c>
      <c r="BX13" s="446" t="str">
        <f t="shared" si="23"/>
        <v/>
      </c>
      <c r="BY13" s="446" t="str">
        <f t="shared" si="24"/>
        <v/>
      </c>
      <c r="BZ13" s="446" t="str">
        <f t="shared" si="25"/>
        <v/>
      </c>
      <c r="CA13" s="446" t="str">
        <f t="shared" si="26"/>
        <v/>
      </c>
      <c r="CB13" s="446" t="str">
        <f t="shared" si="27"/>
        <v/>
      </c>
      <c r="CC13" s="446" t="str">
        <f t="shared" si="3"/>
        <v/>
      </c>
      <c r="CD13" s="446" t="str">
        <f t="shared" si="4"/>
        <v/>
      </c>
      <c r="CE13" s="446" t="str">
        <f t="shared" si="5"/>
        <v/>
      </c>
      <c r="CF13" s="446" t="str">
        <f t="shared" si="6"/>
        <v/>
      </c>
      <c r="CG13" s="446" t="str">
        <f t="shared" si="28"/>
        <v/>
      </c>
      <c r="CH13" s="446" t="str">
        <f t="shared" si="29"/>
        <v/>
      </c>
      <c r="CI13" s="446" t="str">
        <f t="shared" si="30"/>
        <v/>
      </c>
      <c r="CJ13" s="446" t="str">
        <f t="shared" si="31"/>
        <v/>
      </c>
      <c r="CK13" s="446" t="str">
        <f t="shared" si="7"/>
        <v/>
      </c>
      <c r="CL13" s="446" t="str">
        <f t="shared" si="8"/>
        <v/>
      </c>
      <c r="CM13" s="446" t="str">
        <f t="shared" si="9"/>
        <v/>
      </c>
      <c r="CN13" s="446" t="str">
        <f t="shared" si="10"/>
        <v/>
      </c>
      <c r="CO13" s="446" t="str">
        <f t="shared" si="32"/>
        <v/>
      </c>
      <c r="CP13" s="446" t="str">
        <f t="shared" si="33"/>
        <v/>
      </c>
      <c r="CQ13" s="446" t="str">
        <f t="shared" si="34"/>
        <v/>
      </c>
      <c r="CR13" s="446" t="str">
        <f t="shared" si="35"/>
        <v/>
      </c>
      <c r="CS13" s="446" t="str">
        <f t="shared" si="11"/>
        <v/>
      </c>
      <c r="CT13" s="446" t="str">
        <f t="shared" si="12"/>
        <v/>
      </c>
      <c r="CU13" s="446" t="str">
        <f t="shared" si="13"/>
        <v/>
      </c>
      <c r="CV13" s="446" t="str">
        <f t="shared" si="14"/>
        <v/>
      </c>
      <c r="CW13" s="446" t="str">
        <f t="shared" si="36"/>
        <v/>
      </c>
      <c r="CX13" s="446" t="str">
        <f t="shared" si="37"/>
        <v/>
      </c>
      <c r="CY13" s="446" t="str">
        <f t="shared" si="38"/>
        <v/>
      </c>
      <c r="CZ13" s="446" t="str">
        <f t="shared" si="39"/>
        <v/>
      </c>
      <c r="DA13" s="446" t="str">
        <f t="shared" si="15"/>
        <v/>
      </c>
      <c r="DB13" s="446" t="str">
        <f t="shared" si="16"/>
        <v/>
      </c>
      <c r="DC13" s="446" t="str">
        <f t="shared" si="17"/>
        <v/>
      </c>
      <c r="DD13" s="446" t="str">
        <f t="shared" si="18"/>
        <v/>
      </c>
      <c r="DE13" s="209"/>
      <c r="DF13" s="168" t="b">
        <f t="shared" si="40"/>
        <v>0</v>
      </c>
      <c r="DG13" s="168" t="b">
        <f t="shared" si="41"/>
        <v>0</v>
      </c>
      <c r="DH13" s="168" t="b">
        <f t="shared" si="42"/>
        <v>0</v>
      </c>
      <c r="DI13" s="168" t="b">
        <f t="shared" si="42"/>
        <v>0</v>
      </c>
      <c r="DJ13" s="168" t="b">
        <f t="shared" si="42"/>
        <v>0</v>
      </c>
      <c r="DK13" s="168" t="b">
        <f t="shared" si="42"/>
        <v>0</v>
      </c>
      <c r="DL13" s="168" t="b">
        <f t="shared" si="42"/>
        <v>0</v>
      </c>
      <c r="DM13" s="168" t="b">
        <f t="shared" si="42"/>
        <v>0</v>
      </c>
      <c r="DN13" s="168" t="b">
        <f t="shared" si="42"/>
        <v>0</v>
      </c>
      <c r="DO13" s="168" t="b">
        <f t="shared" si="42"/>
        <v>0</v>
      </c>
      <c r="DP13" s="168" t="b">
        <f t="shared" si="42"/>
        <v>0</v>
      </c>
      <c r="DQ13" s="168" t="b">
        <f t="shared" si="42"/>
        <v>0</v>
      </c>
      <c r="DR13" s="168" t="b">
        <f t="shared" si="42"/>
        <v>0</v>
      </c>
      <c r="DS13" s="168" t="b">
        <f t="shared" si="42"/>
        <v>0</v>
      </c>
      <c r="DT13" s="168" t="b">
        <f t="shared" si="42"/>
        <v>0</v>
      </c>
      <c r="DU13" s="168" t="b">
        <f t="shared" si="42"/>
        <v>0</v>
      </c>
      <c r="DV13" s="168" t="b">
        <f t="shared" si="42"/>
        <v>0</v>
      </c>
      <c r="DW13" s="168" t="b">
        <f t="shared" si="42"/>
        <v>0</v>
      </c>
      <c r="DX13" s="168" t="b">
        <f t="shared" si="43"/>
        <v>0</v>
      </c>
      <c r="DY13" s="168" t="b">
        <f t="shared" si="43"/>
        <v>0</v>
      </c>
      <c r="DZ13" s="168" t="b">
        <f t="shared" si="43"/>
        <v>0</v>
      </c>
      <c r="EA13" s="440" t="b">
        <f t="shared" si="43"/>
        <v>0</v>
      </c>
      <c r="EB13" s="212" t="str">
        <f t="shared" si="44"/>
        <v/>
      </c>
    </row>
    <row r="14" spans="1:132">
      <c r="A14" s="55"/>
      <c r="B14" s="74">
        <v>10</v>
      </c>
      <c r="C14" s="281" t="s">
        <v>17</v>
      </c>
      <c r="D14" s="128" t="s">
        <v>17</v>
      </c>
      <c r="E14" s="128" t="s">
        <v>17</v>
      </c>
      <c r="F14" s="305" t="s">
        <v>17</v>
      </c>
      <c r="G14" s="165"/>
      <c r="H14" s="166"/>
      <c r="I14" s="166"/>
      <c r="J14" s="619">
        <v>10</v>
      </c>
      <c r="K14" s="297" t="s">
        <v>1212</v>
      </c>
      <c r="L14" s="298" t="s">
        <v>1212</v>
      </c>
      <c r="M14" s="298" t="s">
        <v>1212</v>
      </c>
      <c r="N14" s="278" t="s">
        <v>1212</v>
      </c>
      <c r="O14" s="278" t="s">
        <v>1212</v>
      </c>
      <c r="P14" s="278" t="s">
        <v>1212</v>
      </c>
      <c r="Q14" s="278" t="s">
        <v>1212</v>
      </c>
      <c r="R14" s="278" t="s">
        <v>1212</v>
      </c>
      <c r="S14" s="278" t="s">
        <v>1212</v>
      </c>
      <c r="T14" s="278" t="s">
        <v>1212</v>
      </c>
      <c r="U14" s="278" t="s">
        <v>1212</v>
      </c>
      <c r="V14" s="278" t="s">
        <v>1212</v>
      </c>
      <c r="W14" s="278" t="s">
        <v>1212</v>
      </c>
      <c r="X14" s="278" t="s">
        <v>1212</v>
      </c>
      <c r="Y14" s="299" t="s">
        <v>1211</v>
      </c>
      <c r="Z14" s="279" t="s">
        <v>1212</v>
      </c>
      <c r="AA14" s="142" t="s">
        <v>1212</v>
      </c>
      <c r="AB14" s="143" t="s">
        <v>1212</v>
      </c>
      <c r="AC14" s="143" t="s">
        <v>1212</v>
      </c>
      <c r="AD14" s="170" t="s">
        <v>1212</v>
      </c>
      <c r="AE14" s="166"/>
      <c r="AF14" s="74">
        <v>10</v>
      </c>
      <c r="AG14" s="290"/>
      <c r="AH14" s="166"/>
      <c r="AJ14" s="79">
        <v>10</v>
      </c>
      <c r="AN14" s="166"/>
      <c r="AO14" s="166"/>
      <c r="AP14" s="166"/>
      <c r="AR14" s="79">
        <v>10</v>
      </c>
      <c r="AS14" s="491" t="str">
        <f>内線情報!D14</f>
        <v>未定義</v>
      </c>
      <c r="AT14" s="79" t="b">
        <f t="shared" si="0"/>
        <v>0</v>
      </c>
      <c r="AU14" s="79" t="b">
        <f t="shared" si="0"/>
        <v>0</v>
      </c>
      <c r="AV14" s="79" t="b">
        <f t="shared" si="0"/>
        <v>0</v>
      </c>
      <c r="AW14" s="79" t="b">
        <f t="shared" si="0"/>
        <v>0</v>
      </c>
      <c r="AX14" s="79" t="b">
        <f t="shared" si="0"/>
        <v>0</v>
      </c>
      <c r="AY14" s="79" t="b">
        <f t="shared" si="0"/>
        <v>0</v>
      </c>
      <c r="AZ14" s="79" t="str">
        <f t="shared" si="45"/>
        <v/>
      </c>
      <c r="BA14" s="493" t="str">
        <f t="shared" si="1"/>
        <v/>
      </c>
      <c r="BB14" s="485" t="str">
        <f t="shared" si="46"/>
        <v/>
      </c>
      <c r="BG14" s="166"/>
      <c r="BH14" s="449"/>
      <c r="BK14" s="1252"/>
      <c r="BL14" s="446" t="str">
        <f t="shared" si="47"/>
        <v>red</v>
      </c>
      <c r="BM14" s="446" t="str">
        <f t="shared" si="48"/>
        <v>red</v>
      </c>
      <c r="BN14" s="446" t="str">
        <f t="shared" si="49"/>
        <v>red</v>
      </c>
      <c r="BO14" s="446" t="str">
        <f t="shared" si="50"/>
        <v>red</v>
      </c>
      <c r="BP14" s="209"/>
      <c r="BQ14" s="1361"/>
      <c r="BR14" s="664"/>
      <c r="BS14" s="209"/>
      <c r="BT14" s="1355"/>
      <c r="BU14" s="446" t="str">
        <f t="shared" si="20"/>
        <v/>
      </c>
      <c r="BV14" s="446" t="str">
        <f t="shared" si="21"/>
        <v/>
      </c>
      <c r="BW14" s="446" t="str">
        <f t="shared" si="22"/>
        <v/>
      </c>
      <c r="BX14" s="446" t="str">
        <f t="shared" si="23"/>
        <v/>
      </c>
      <c r="BY14" s="446" t="str">
        <f t="shared" si="24"/>
        <v/>
      </c>
      <c r="BZ14" s="446" t="str">
        <f t="shared" si="25"/>
        <v/>
      </c>
      <c r="CA14" s="446" t="str">
        <f t="shared" si="26"/>
        <v/>
      </c>
      <c r="CB14" s="446" t="str">
        <f t="shared" si="27"/>
        <v/>
      </c>
      <c r="CC14" s="446" t="str">
        <f t="shared" si="3"/>
        <v/>
      </c>
      <c r="CD14" s="446" t="str">
        <f t="shared" si="4"/>
        <v/>
      </c>
      <c r="CE14" s="446" t="str">
        <f t="shared" si="5"/>
        <v/>
      </c>
      <c r="CF14" s="446" t="str">
        <f t="shared" si="6"/>
        <v/>
      </c>
      <c r="CG14" s="446" t="str">
        <f t="shared" si="28"/>
        <v/>
      </c>
      <c r="CH14" s="446" t="str">
        <f t="shared" si="29"/>
        <v/>
      </c>
      <c r="CI14" s="446" t="str">
        <f t="shared" si="30"/>
        <v/>
      </c>
      <c r="CJ14" s="446" t="str">
        <f t="shared" si="31"/>
        <v/>
      </c>
      <c r="CK14" s="446" t="str">
        <f t="shared" si="7"/>
        <v/>
      </c>
      <c r="CL14" s="446" t="str">
        <f t="shared" si="8"/>
        <v/>
      </c>
      <c r="CM14" s="446" t="str">
        <f t="shared" si="9"/>
        <v/>
      </c>
      <c r="CN14" s="446" t="str">
        <f t="shared" si="10"/>
        <v/>
      </c>
      <c r="CO14" s="446" t="str">
        <f t="shared" si="32"/>
        <v/>
      </c>
      <c r="CP14" s="446" t="str">
        <f t="shared" si="33"/>
        <v/>
      </c>
      <c r="CQ14" s="446" t="str">
        <f t="shared" si="34"/>
        <v/>
      </c>
      <c r="CR14" s="446" t="str">
        <f t="shared" si="35"/>
        <v/>
      </c>
      <c r="CS14" s="446" t="str">
        <f t="shared" si="11"/>
        <v/>
      </c>
      <c r="CT14" s="446" t="str">
        <f t="shared" si="12"/>
        <v/>
      </c>
      <c r="CU14" s="446" t="str">
        <f t="shared" si="13"/>
        <v/>
      </c>
      <c r="CV14" s="446" t="str">
        <f t="shared" si="14"/>
        <v/>
      </c>
      <c r="CW14" s="446" t="str">
        <f t="shared" si="36"/>
        <v/>
      </c>
      <c r="CX14" s="446" t="str">
        <f t="shared" si="37"/>
        <v/>
      </c>
      <c r="CY14" s="446" t="str">
        <f t="shared" si="38"/>
        <v/>
      </c>
      <c r="CZ14" s="446" t="str">
        <f t="shared" si="39"/>
        <v/>
      </c>
      <c r="DA14" s="446" t="str">
        <f t="shared" si="15"/>
        <v/>
      </c>
      <c r="DB14" s="446" t="str">
        <f t="shared" si="16"/>
        <v/>
      </c>
      <c r="DC14" s="446" t="str">
        <f t="shared" si="17"/>
        <v/>
      </c>
      <c r="DD14" s="446" t="str">
        <f t="shared" si="18"/>
        <v/>
      </c>
      <c r="DE14" s="209"/>
      <c r="DF14" s="168" t="b">
        <f t="shared" si="40"/>
        <v>0</v>
      </c>
      <c r="DG14" s="168" t="b">
        <f t="shared" si="41"/>
        <v>0</v>
      </c>
      <c r="DH14" s="168" t="b">
        <f t="shared" si="42"/>
        <v>0</v>
      </c>
      <c r="DI14" s="168" t="b">
        <f t="shared" si="42"/>
        <v>0</v>
      </c>
      <c r="DJ14" s="168" t="b">
        <f t="shared" si="42"/>
        <v>0</v>
      </c>
      <c r="DK14" s="168" t="b">
        <f t="shared" si="42"/>
        <v>0</v>
      </c>
      <c r="DL14" s="168" t="b">
        <f t="shared" si="42"/>
        <v>0</v>
      </c>
      <c r="DM14" s="168" t="b">
        <f t="shared" si="42"/>
        <v>0</v>
      </c>
      <c r="DN14" s="168" t="b">
        <f t="shared" si="42"/>
        <v>0</v>
      </c>
      <c r="DO14" s="168" t="b">
        <f t="shared" si="42"/>
        <v>0</v>
      </c>
      <c r="DP14" s="168" t="b">
        <f t="shared" si="42"/>
        <v>0</v>
      </c>
      <c r="DQ14" s="168" t="b">
        <f t="shared" si="42"/>
        <v>0</v>
      </c>
      <c r="DR14" s="168" t="b">
        <f t="shared" si="42"/>
        <v>0</v>
      </c>
      <c r="DS14" s="168" t="b">
        <f t="shared" si="42"/>
        <v>0</v>
      </c>
      <c r="DT14" s="168" t="b">
        <f t="shared" si="42"/>
        <v>0</v>
      </c>
      <c r="DU14" s="168" t="b">
        <f t="shared" si="42"/>
        <v>0</v>
      </c>
      <c r="DV14" s="168" t="b">
        <f t="shared" si="42"/>
        <v>0</v>
      </c>
      <c r="DW14" s="168" t="b">
        <f t="shared" si="42"/>
        <v>0</v>
      </c>
      <c r="DX14" s="168" t="b">
        <f t="shared" si="43"/>
        <v>0</v>
      </c>
      <c r="DY14" s="168" t="b">
        <f t="shared" si="43"/>
        <v>0</v>
      </c>
      <c r="DZ14" s="168" t="b">
        <f t="shared" si="43"/>
        <v>0</v>
      </c>
      <c r="EA14" s="440" t="b">
        <f t="shared" si="43"/>
        <v>0</v>
      </c>
      <c r="EB14" s="212" t="str">
        <f t="shared" si="44"/>
        <v/>
      </c>
    </row>
    <row r="15" spans="1:132">
      <c r="A15" s="55"/>
      <c r="B15" s="74">
        <v>11</v>
      </c>
      <c r="C15" s="281" t="s">
        <v>17</v>
      </c>
      <c r="D15" s="128" t="s">
        <v>17</v>
      </c>
      <c r="E15" s="128" t="s">
        <v>17</v>
      </c>
      <c r="F15" s="305"/>
      <c r="G15" s="165"/>
      <c r="H15" s="166"/>
      <c r="I15" s="166"/>
      <c r="J15" s="619">
        <v>11</v>
      </c>
      <c r="K15" s="297" t="s">
        <v>1212</v>
      </c>
      <c r="L15" s="298" t="s">
        <v>1212</v>
      </c>
      <c r="M15" s="298" t="s">
        <v>1212</v>
      </c>
      <c r="N15" s="278" t="s">
        <v>1212</v>
      </c>
      <c r="O15" s="278" t="s">
        <v>1212</v>
      </c>
      <c r="P15" s="278" t="s">
        <v>1212</v>
      </c>
      <c r="Q15" s="278" t="s">
        <v>1212</v>
      </c>
      <c r="R15" s="278" t="s">
        <v>1212</v>
      </c>
      <c r="S15" s="278" t="s">
        <v>1212</v>
      </c>
      <c r="T15" s="278" t="s">
        <v>1212</v>
      </c>
      <c r="U15" s="278" t="s">
        <v>1212</v>
      </c>
      <c r="V15" s="278" t="s">
        <v>1212</v>
      </c>
      <c r="W15" s="278" t="s">
        <v>1212</v>
      </c>
      <c r="X15" s="278" t="s">
        <v>1212</v>
      </c>
      <c r="Y15" s="299" t="s">
        <v>1213</v>
      </c>
      <c r="Z15" s="279" t="s">
        <v>1212</v>
      </c>
      <c r="AA15" s="142" t="s">
        <v>1212</v>
      </c>
      <c r="AB15" s="143" t="s">
        <v>1213</v>
      </c>
      <c r="AC15" s="143" t="s">
        <v>1212</v>
      </c>
      <c r="AD15" s="170" t="s">
        <v>1212</v>
      </c>
      <c r="AE15" s="166"/>
      <c r="AF15" s="74">
        <v>11</v>
      </c>
      <c r="AG15" s="291"/>
      <c r="AH15" s="166"/>
      <c r="AJ15" s="79">
        <v>11</v>
      </c>
      <c r="AN15" s="166"/>
      <c r="AO15" s="166"/>
      <c r="AP15" s="166"/>
      <c r="AR15" s="79">
        <v>11</v>
      </c>
      <c r="AS15" s="491" t="str">
        <f>内線情報!D15</f>
        <v>未定義</v>
      </c>
      <c r="AT15" s="79" t="b">
        <f t="shared" si="0"/>
        <v>0</v>
      </c>
      <c r="AU15" s="79" t="b">
        <f t="shared" si="0"/>
        <v>0</v>
      </c>
      <c r="AV15" s="79" t="b">
        <f t="shared" si="0"/>
        <v>0</v>
      </c>
      <c r="AW15" s="79" t="b">
        <f t="shared" si="0"/>
        <v>0</v>
      </c>
      <c r="AX15" s="79" t="b">
        <f t="shared" si="0"/>
        <v>0</v>
      </c>
      <c r="AY15" s="79" t="b">
        <f t="shared" si="0"/>
        <v>0</v>
      </c>
      <c r="AZ15" s="79" t="str">
        <f t="shared" si="45"/>
        <v/>
      </c>
      <c r="BA15" s="493" t="str">
        <f t="shared" si="1"/>
        <v/>
      </c>
      <c r="BB15" s="485" t="str">
        <f t="shared" si="46"/>
        <v/>
      </c>
      <c r="BG15" s="166"/>
      <c r="BH15" s="449"/>
      <c r="BK15" s="1252"/>
      <c r="BL15" s="446" t="str">
        <f t="shared" si="47"/>
        <v>red</v>
      </c>
      <c r="BM15" s="446" t="str">
        <f t="shared" si="48"/>
        <v>red</v>
      </c>
      <c r="BN15" s="446" t="str">
        <f t="shared" si="49"/>
        <v>red</v>
      </c>
      <c r="BO15" s="446" t="str">
        <f t="shared" si="50"/>
        <v>red</v>
      </c>
      <c r="BP15" s="209"/>
      <c r="BQ15" s="1361"/>
      <c r="BR15" s="664"/>
      <c r="BS15" s="209"/>
      <c r="BT15" s="1355"/>
      <c r="BU15" s="446" t="str">
        <f t="shared" si="20"/>
        <v/>
      </c>
      <c r="BV15" s="446" t="str">
        <f t="shared" si="21"/>
        <v/>
      </c>
      <c r="BW15" s="446" t="str">
        <f t="shared" si="22"/>
        <v/>
      </c>
      <c r="BX15" s="446" t="str">
        <f t="shared" si="23"/>
        <v/>
      </c>
      <c r="BY15" s="446" t="str">
        <f t="shared" si="24"/>
        <v/>
      </c>
      <c r="BZ15" s="446" t="str">
        <f t="shared" si="25"/>
        <v/>
      </c>
      <c r="CA15" s="446" t="str">
        <f t="shared" si="26"/>
        <v/>
      </c>
      <c r="CB15" s="446" t="str">
        <f t="shared" si="27"/>
        <v/>
      </c>
      <c r="CC15" s="446" t="str">
        <f t="shared" si="3"/>
        <v/>
      </c>
      <c r="CD15" s="446" t="str">
        <f t="shared" si="4"/>
        <v/>
      </c>
      <c r="CE15" s="446" t="str">
        <f t="shared" si="5"/>
        <v/>
      </c>
      <c r="CF15" s="446" t="str">
        <f t="shared" si="6"/>
        <v/>
      </c>
      <c r="CG15" s="446" t="str">
        <f t="shared" si="28"/>
        <v/>
      </c>
      <c r="CH15" s="446" t="str">
        <f t="shared" si="29"/>
        <v/>
      </c>
      <c r="CI15" s="446" t="str">
        <f t="shared" si="30"/>
        <v/>
      </c>
      <c r="CJ15" s="446" t="str">
        <f t="shared" si="31"/>
        <v/>
      </c>
      <c r="CK15" s="446" t="str">
        <f t="shared" si="7"/>
        <v/>
      </c>
      <c r="CL15" s="446" t="str">
        <f t="shared" si="8"/>
        <v/>
      </c>
      <c r="CM15" s="446" t="str">
        <f t="shared" si="9"/>
        <v/>
      </c>
      <c r="CN15" s="446" t="str">
        <f t="shared" si="10"/>
        <v/>
      </c>
      <c r="CO15" s="446" t="str">
        <f t="shared" si="32"/>
        <v/>
      </c>
      <c r="CP15" s="446" t="str">
        <f t="shared" si="33"/>
        <v/>
      </c>
      <c r="CQ15" s="446" t="str">
        <f t="shared" si="34"/>
        <v/>
      </c>
      <c r="CR15" s="446" t="str">
        <f t="shared" si="35"/>
        <v/>
      </c>
      <c r="CS15" s="446" t="str">
        <f t="shared" si="11"/>
        <v/>
      </c>
      <c r="CT15" s="446" t="str">
        <f t="shared" si="12"/>
        <v/>
      </c>
      <c r="CU15" s="446" t="str">
        <f t="shared" si="13"/>
        <v/>
      </c>
      <c r="CV15" s="446" t="str">
        <f t="shared" si="14"/>
        <v/>
      </c>
      <c r="CW15" s="446" t="str">
        <f t="shared" si="36"/>
        <v/>
      </c>
      <c r="CX15" s="446" t="str">
        <f t="shared" si="37"/>
        <v/>
      </c>
      <c r="CY15" s="446" t="str">
        <f t="shared" si="38"/>
        <v/>
      </c>
      <c r="CZ15" s="446" t="str">
        <f t="shared" si="39"/>
        <v/>
      </c>
      <c r="DA15" s="446" t="str">
        <f t="shared" si="15"/>
        <v/>
      </c>
      <c r="DB15" s="446" t="str">
        <f t="shared" si="16"/>
        <v/>
      </c>
      <c r="DC15" s="446" t="str">
        <f t="shared" si="17"/>
        <v/>
      </c>
      <c r="DD15" s="446" t="str">
        <f t="shared" si="18"/>
        <v/>
      </c>
      <c r="DE15" s="209"/>
      <c r="DF15" s="168" t="b">
        <f t="shared" si="40"/>
        <v>0</v>
      </c>
      <c r="DG15" s="168" t="b">
        <f t="shared" si="41"/>
        <v>0</v>
      </c>
      <c r="DH15" s="168" t="b">
        <f t="shared" si="42"/>
        <v>0</v>
      </c>
      <c r="DI15" s="168" t="b">
        <f t="shared" si="42"/>
        <v>0</v>
      </c>
      <c r="DJ15" s="168" t="b">
        <f t="shared" si="42"/>
        <v>0</v>
      </c>
      <c r="DK15" s="168" t="b">
        <f t="shared" si="42"/>
        <v>0</v>
      </c>
      <c r="DL15" s="168" t="b">
        <f t="shared" si="42"/>
        <v>0</v>
      </c>
      <c r="DM15" s="168" t="b">
        <f t="shared" si="42"/>
        <v>0</v>
      </c>
      <c r="DN15" s="168" t="b">
        <f t="shared" si="42"/>
        <v>0</v>
      </c>
      <c r="DO15" s="168" t="b">
        <f t="shared" si="42"/>
        <v>0</v>
      </c>
      <c r="DP15" s="168" t="b">
        <f t="shared" si="42"/>
        <v>0</v>
      </c>
      <c r="DQ15" s="168" t="b">
        <f t="shared" si="42"/>
        <v>0</v>
      </c>
      <c r="DR15" s="168" t="b">
        <f t="shared" si="42"/>
        <v>0</v>
      </c>
      <c r="DS15" s="168" t="b">
        <f t="shared" si="42"/>
        <v>0</v>
      </c>
      <c r="DT15" s="168" t="b">
        <f t="shared" si="42"/>
        <v>0</v>
      </c>
      <c r="DU15" s="168" t="b">
        <f t="shared" si="42"/>
        <v>0</v>
      </c>
      <c r="DV15" s="168" t="b">
        <f t="shared" si="42"/>
        <v>0</v>
      </c>
      <c r="DW15" s="168" t="b">
        <f t="shared" si="42"/>
        <v>0</v>
      </c>
      <c r="DX15" s="168" t="b">
        <f t="shared" si="43"/>
        <v>0</v>
      </c>
      <c r="DY15" s="168" t="b">
        <f t="shared" si="43"/>
        <v>0</v>
      </c>
      <c r="DZ15" s="168" t="b">
        <f t="shared" si="43"/>
        <v>0</v>
      </c>
      <c r="EA15" s="440" t="b">
        <f t="shared" si="43"/>
        <v>0</v>
      </c>
      <c r="EB15" s="212" t="str">
        <f t="shared" si="44"/>
        <v/>
      </c>
    </row>
    <row r="16" spans="1:132" ht="15.6" thickBot="1">
      <c r="A16" s="55"/>
      <c r="B16" s="74">
        <v>12</v>
      </c>
      <c r="C16" s="281" t="s">
        <v>17</v>
      </c>
      <c r="D16" s="128" t="s">
        <v>17</v>
      </c>
      <c r="E16" s="128" t="s">
        <v>17</v>
      </c>
      <c r="F16" s="305" t="s">
        <v>17</v>
      </c>
      <c r="G16" s="166"/>
      <c r="H16" s="166"/>
      <c r="I16" s="166"/>
      <c r="J16" s="620">
        <v>12</v>
      </c>
      <c r="K16" s="300" t="s">
        <v>1212</v>
      </c>
      <c r="L16" s="301" t="s">
        <v>1212</v>
      </c>
      <c r="M16" s="301" t="s">
        <v>1212</v>
      </c>
      <c r="N16" s="284" t="s">
        <v>1212</v>
      </c>
      <c r="O16" s="284" t="s">
        <v>1212</v>
      </c>
      <c r="P16" s="284" t="s">
        <v>1211</v>
      </c>
      <c r="Q16" s="284" t="s">
        <v>1212</v>
      </c>
      <c r="R16" s="284" t="s">
        <v>1212</v>
      </c>
      <c r="S16" s="284" t="s">
        <v>1221</v>
      </c>
      <c r="T16" s="284" t="s">
        <v>1211</v>
      </c>
      <c r="U16" s="284" t="s">
        <v>1222</v>
      </c>
      <c r="V16" s="284" t="s">
        <v>1212</v>
      </c>
      <c r="W16" s="284" t="s">
        <v>1212</v>
      </c>
      <c r="X16" s="284" t="s">
        <v>1212</v>
      </c>
      <c r="Y16" s="302" t="s">
        <v>1212</v>
      </c>
      <c r="Z16" s="285" t="s">
        <v>1214</v>
      </c>
      <c r="AA16" s="146" t="s">
        <v>1212</v>
      </c>
      <c r="AB16" s="147" t="s">
        <v>1212</v>
      </c>
      <c r="AC16" s="147" t="s">
        <v>1212</v>
      </c>
      <c r="AD16" s="172" t="s">
        <v>1211</v>
      </c>
      <c r="AE16" s="166"/>
      <c r="AF16" s="74">
        <v>12</v>
      </c>
      <c r="AG16" s="290"/>
      <c r="AH16" s="166"/>
      <c r="AJ16" s="79">
        <v>12</v>
      </c>
      <c r="AN16" s="166"/>
      <c r="AO16" s="166"/>
      <c r="AP16" s="166"/>
      <c r="AR16" s="79">
        <v>12</v>
      </c>
      <c r="AS16" s="491" t="str">
        <f>内線情報!D16</f>
        <v>未定義</v>
      </c>
      <c r="AT16" s="79" t="b">
        <f t="shared" si="0"/>
        <v>0</v>
      </c>
      <c r="AU16" s="79" t="b">
        <f t="shared" si="0"/>
        <v>0</v>
      </c>
      <c r="AV16" s="79" t="b">
        <f t="shared" si="0"/>
        <v>0</v>
      </c>
      <c r="AW16" s="79" t="b">
        <f t="shared" si="0"/>
        <v>0</v>
      </c>
      <c r="AX16" s="79" t="b">
        <f t="shared" si="0"/>
        <v>0</v>
      </c>
      <c r="AY16" s="79" t="b">
        <f t="shared" si="0"/>
        <v>0</v>
      </c>
      <c r="AZ16" s="79" t="str">
        <f t="shared" si="45"/>
        <v/>
      </c>
      <c r="BA16" s="493" t="str">
        <f t="shared" si="1"/>
        <v/>
      </c>
      <c r="BB16" s="485" t="str">
        <f t="shared" si="46"/>
        <v/>
      </c>
      <c r="BG16" s="166"/>
      <c r="BH16" s="449"/>
      <c r="BK16" s="1252"/>
      <c r="BL16" s="446" t="str">
        <f t="shared" si="47"/>
        <v>red</v>
      </c>
      <c r="BM16" s="446" t="str">
        <f t="shared" si="48"/>
        <v>red</v>
      </c>
      <c r="BN16" s="446" t="str">
        <f t="shared" si="49"/>
        <v>red</v>
      </c>
      <c r="BO16" s="446" t="str">
        <f t="shared" si="50"/>
        <v>red</v>
      </c>
      <c r="BP16" s="209"/>
      <c r="BQ16" s="1361"/>
      <c r="BR16" s="664"/>
      <c r="BS16" s="209"/>
      <c r="BT16" s="1355"/>
      <c r="BU16" s="446" t="str">
        <f t="shared" si="20"/>
        <v/>
      </c>
      <c r="BV16" s="446" t="str">
        <f t="shared" si="21"/>
        <v/>
      </c>
      <c r="BW16" s="446" t="str">
        <f t="shared" si="22"/>
        <v/>
      </c>
      <c r="BX16" s="446" t="str">
        <f t="shared" si="23"/>
        <v/>
      </c>
      <c r="BY16" s="446" t="str">
        <f t="shared" si="24"/>
        <v/>
      </c>
      <c r="BZ16" s="446" t="str">
        <f t="shared" si="25"/>
        <v/>
      </c>
      <c r="CA16" s="446" t="str">
        <f t="shared" si="26"/>
        <v/>
      </c>
      <c r="CB16" s="446" t="str">
        <f t="shared" si="27"/>
        <v/>
      </c>
      <c r="CC16" s="446" t="str">
        <f t="shared" si="3"/>
        <v/>
      </c>
      <c r="CD16" s="446" t="str">
        <f t="shared" si="4"/>
        <v/>
      </c>
      <c r="CE16" s="446" t="str">
        <f t="shared" si="5"/>
        <v/>
      </c>
      <c r="CF16" s="446" t="str">
        <f t="shared" si="6"/>
        <v/>
      </c>
      <c r="CG16" s="446" t="str">
        <f t="shared" si="28"/>
        <v/>
      </c>
      <c r="CH16" s="446" t="str">
        <f t="shared" si="29"/>
        <v/>
      </c>
      <c r="CI16" s="446" t="str">
        <f t="shared" si="30"/>
        <v/>
      </c>
      <c r="CJ16" s="446" t="str">
        <f t="shared" si="31"/>
        <v/>
      </c>
      <c r="CK16" s="446" t="str">
        <f t="shared" si="7"/>
        <v/>
      </c>
      <c r="CL16" s="446" t="str">
        <f t="shared" si="8"/>
        <v/>
      </c>
      <c r="CM16" s="446" t="str">
        <f t="shared" si="9"/>
        <v/>
      </c>
      <c r="CN16" s="446" t="str">
        <f t="shared" si="10"/>
        <v/>
      </c>
      <c r="CO16" s="446" t="str">
        <f t="shared" si="32"/>
        <v/>
      </c>
      <c r="CP16" s="446" t="str">
        <f t="shared" si="33"/>
        <v/>
      </c>
      <c r="CQ16" s="446" t="str">
        <f t="shared" si="34"/>
        <v/>
      </c>
      <c r="CR16" s="446" t="str">
        <f t="shared" si="35"/>
        <v/>
      </c>
      <c r="CS16" s="446" t="str">
        <f t="shared" si="11"/>
        <v/>
      </c>
      <c r="CT16" s="446" t="str">
        <f t="shared" si="12"/>
        <v/>
      </c>
      <c r="CU16" s="446" t="str">
        <f t="shared" si="13"/>
        <v/>
      </c>
      <c r="CV16" s="446" t="str">
        <f t="shared" si="14"/>
        <v/>
      </c>
      <c r="CW16" s="446" t="str">
        <f t="shared" si="36"/>
        <v/>
      </c>
      <c r="CX16" s="446" t="str">
        <f t="shared" si="37"/>
        <v/>
      </c>
      <c r="CY16" s="446" t="str">
        <f t="shared" si="38"/>
        <v/>
      </c>
      <c r="CZ16" s="446" t="str">
        <f t="shared" si="39"/>
        <v/>
      </c>
      <c r="DA16" s="446" t="str">
        <f t="shared" si="15"/>
        <v/>
      </c>
      <c r="DB16" s="446" t="str">
        <f t="shared" si="16"/>
        <v/>
      </c>
      <c r="DC16" s="446" t="str">
        <f t="shared" si="17"/>
        <v/>
      </c>
      <c r="DD16" s="446" t="str">
        <f t="shared" si="18"/>
        <v/>
      </c>
      <c r="DE16" s="209"/>
      <c r="DF16" s="168" t="b">
        <f t="shared" si="40"/>
        <v>0</v>
      </c>
      <c r="DG16" s="168" t="b">
        <f t="shared" si="41"/>
        <v>0</v>
      </c>
      <c r="DH16" s="168" t="b">
        <f t="shared" si="42"/>
        <v>0</v>
      </c>
      <c r="DI16" s="168" t="b">
        <f t="shared" si="42"/>
        <v>0</v>
      </c>
      <c r="DJ16" s="168" t="b">
        <f t="shared" si="42"/>
        <v>0</v>
      </c>
      <c r="DK16" s="168" t="b">
        <f t="shared" si="42"/>
        <v>0</v>
      </c>
      <c r="DL16" s="168" t="b">
        <f t="shared" si="42"/>
        <v>0</v>
      </c>
      <c r="DM16" s="168" t="b">
        <f t="shared" si="42"/>
        <v>0</v>
      </c>
      <c r="DN16" s="168" t="b">
        <f t="shared" si="42"/>
        <v>0</v>
      </c>
      <c r="DO16" s="168" t="b">
        <f t="shared" si="42"/>
        <v>0</v>
      </c>
      <c r="DP16" s="168" t="b">
        <f t="shared" si="42"/>
        <v>0</v>
      </c>
      <c r="DQ16" s="168" t="b">
        <f t="shared" si="42"/>
        <v>0</v>
      </c>
      <c r="DR16" s="168" t="b">
        <f t="shared" si="42"/>
        <v>0</v>
      </c>
      <c r="DS16" s="168" t="b">
        <f t="shared" si="42"/>
        <v>0</v>
      </c>
      <c r="DT16" s="168" t="b">
        <f t="shared" si="42"/>
        <v>0</v>
      </c>
      <c r="DU16" s="168" t="b">
        <f t="shared" si="42"/>
        <v>0</v>
      </c>
      <c r="DV16" s="168" t="b">
        <f t="shared" si="42"/>
        <v>0</v>
      </c>
      <c r="DW16" s="168" t="b">
        <f t="shared" si="42"/>
        <v>0</v>
      </c>
      <c r="DX16" s="168" t="b">
        <f t="shared" si="43"/>
        <v>0</v>
      </c>
      <c r="DY16" s="168" t="b">
        <f t="shared" si="43"/>
        <v>0</v>
      </c>
      <c r="DZ16" s="168" t="b">
        <f t="shared" si="43"/>
        <v>0</v>
      </c>
      <c r="EA16" s="440" t="b">
        <f t="shared" si="43"/>
        <v>0</v>
      </c>
      <c r="EB16" s="212" t="str">
        <f t="shared" si="44"/>
        <v/>
      </c>
    </row>
    <row r="17" spans="1:132">
      <c r="A17" s="55"/>
      <c r="B17" s="74">
        <v>13</v>
      </c>
      <c r="C17" s="281" t="s">
        <v>17</v>
      </c>
      <c r="D17" s="128" t="s">
        <v>17</v>
      </c>
      <c r="E17" s="128" t="s">
        <v>17</v>
      </c>
      <c r="F17" s="305" t="s">
        <v>17</v>
      </c>
      <c r="G17" s="166"/>
      <c r="H17" s="166"/>
      <c r="I17" s="166"/>
      <c r="AE17" s="449"/>
      <c r="AF17" s="74">
        <v>13</v>
      </c>
      <c r="AG17" s="291"/>
      <c r="AH17" s="449"/>
      <c r="AJ17" s="79">
        <v>13</v>
      </c>
      <c r="AN17" s="166"/>
      <c r="AO17" s="166"/>
      <c r="AP17" s="166"/>
      <c r="AR17" s="79">
        <v>13</v>
      </c>
      <c r="AS17" s="491" t="str">
        <f>内線情報!D17</f>
        <v>未定義</v>
      </c>
      <c r="AT17" s="79" t="b">
        <f t="shared" si="0"/>
        <v>0</v>
      </c>
      <c r="AU17" s="79" t="b">
        <f t="shared" si="0"/>
        <v>0</v>
      </c>
      <c r="AV17" s="79" t="b">
        <f t="shared" si="0"/>
        <v>0</v>
      </c>
      <c r="AW17" s="79" t="b">
        <f t="shared" si="0"/>
        <v>0</v>
      </c>
      <c r="AX17" s="79" t="b">
        <f t="shared" si="0"/>
        <v>0</v>
      </c>
      <c r="AY17" s="79" t="b">
        <f t="shared" si="0"/>
        <v>0</v>
      </c>
      <c r="AZ17" s="79" t="str">
        <f t="shared" si="45"/>
        <v/>
      </c>
      <c r="BA17" s="493" t="str">
        <f t="shared" si="1"/>
        <v/>
      </c>
      <c r="BB17" s="485" t="str">
        <f t="shared" si="46"/>
        <v/>
      </c>
      <c r="BG17" s="449"/>
      <c r="BH17" s="449"/>
      <c r="BK17" s="1252"/>
      <c r="BL17" s="446" t="str">
        <f t="shared" si="47"/>
        <v>red</v>
      </c>
      <c r="BM17" s="446" t="str">
        <f t="shared" si="48"/>
        <v>red</v>
      </c>
      <c r="BN17" s="446" t="str">
        <f t="shared" si="49"/>
        <v>red</v>
      </c>
      <c r="BO17" s="446" t="str">
        <f t="shared" si="50"/>
        <v>red</v>
      </c>
      <c r="BP17" s="209"/>
      <c r="BQ17" s="1361"/>
      <c r="BR17" s="664"/>
      <c r="BS17" s="209"/>
      <c r="BT17" s="1356"/>
      <c r="BU17" s="666"/>
      <c r="BV17" s="666"/>
      <c r="BW17" s="666"/>
      <c r="BX17" s="666"/>
      <c r="BY17" s="666"/>
      <c r="BZ17" s="666"/>
      <c r="CA17" s="666"/>
      <c r="CB17" s="666"/>
      <c r="CC17" s="666"/>
      <c r="CD17" s="666"/>
      <c r="CE17" s="666"/>
      <c r="CF17" s="666"/>
      <c r="CG17" s="666"/>
      <c r="CH17" s="666"/>
      <c r="CI17" s="666"/>
      <c r="CJ17" s="666"/>
      <c r="CK17" s="666"/>
      <c r="CL17" s="666"/>
      <c r="CM17" s="666"/>
      <c r="CN17" s="666"/>
      <c r="CO17" s="666"/>
      <c r="CP17" s="666"/>
      <c r="CQ17" s="666"/>
      <c r="CR17" s="666"/>
      <c r="CS17" s="666"/>
      <c r="CT17" s="666"/>
      <c r="CU17" s="666"/>
      <c r="CV17" s="666"/>
      <c r="CW17" s="666"/>
      <c r="CX17" s="666"/>
      <c r="CY17" s="666"/>
      <c r="CZ17" s="666"/>
      <c r="DA17" s="666"/>
      <c r="DB17" s="666"/>
      <c r="DC17" s="666"/>
      <c r="DD17" s="666"/>
      <c r="DE17" s="210"/>
      <c r="DF17" s="168" t="b">
        <f t="shared" si="40"/>
        <v>0</v>
      </c>
      <c r="DG17" s="168" t="b">
        <f t="shared" si="41"/>
        <v>0</v>
      </c>
      <c r="DH17" s="168" t="b">
        <f t="shared" si="42"/>
        <v>0</v>
      </c>
      <c r="DI17" s="168" t="b">
        <f t="shared" si="42"/>
        <v>0</v>
      </c>
      <c r="DJ17" s="168" t="b">
        <f t="shared" si="42"/>
        <v>0</v>
      </c>
      <c r="DK17" s="168" t="b">
        <f t="shared" si="42"/>
        <v>0</v>
      </c>
      <c r="DL17" s="168" t="b">
        <f t="shared" si="42"/>
        <v>0</v>
      </c>
      <c r="DM17" s="168" t="b">
        <f t="shared" si="42"/>
        <v>0</v>
      </c>
      <c r="DN17" s="168" t="b">
        <f t="shared" si="42"/>
        <v>0</v>
      </c>
      <c r="DO17" s="168" t="b">
        <f t="shared" si="42"/>
        <v>0</v>
      </c>
      <c r="DP17" s="168" t="b">
        <f t="shared" si="42"/>
        <v>0</v>
      </c>
      <c r="DQ17" s="168" t="b">
        <f t="shared" si="42"/>
        <v>0</v>
      </c>
      <c r="DR17" s="168" t="b">
        <f t="shared" si="42"/>
        <v>0</v>
      </c>
      <c r="DS17" s="168" t="b">
        <f t="shared" si="42"/>
        <v>0</v>
      </c>
      <c r="DT17" s="168" t="b">
        <f t="shared" si="42"/>
        <v>0</v>
      </c>
      <c r="DU17" s="168" t="b">
        <f t="shared" si="42"/>
        <v>0</v>
      </c>
      <c r="DV17" s="168" t="b">
        <f t="shared" si="42"/>
        <v>0</v>
      </c>
      <c r="DW17" s="168" t="b">
        <f t="shared" si="42"/>
        <v>0</v>
      </c>
      <c r="DX17" s="168" t="b">
        <f t="shared" si="43"/>
        <v>0</v>
      </c>
      <c r="DY17" s="168" t="b">
        <f t="shared" si="43"/>
        <v>0</v>
      </c>
      <c r="DZ17" s="168" t="b">
        <f t="shared" si="43"/>
        <v>0</v>
      </c>
      <c r="EA17" s="440" t="b">
        <f t="shared" si="43"/>
        <v>0</v>
      </c>
      <c r="EB17" s="212" t="str">
        <f t="shared" si="44"/>
        <v/>
      </c>
    </row>
    <row r="18" spans="1:132">
      <c r="A18" s="55"/>
      <c r="B18" s="74">
        <v>14</v>
      </c>
      <c r="C18" s="281" t="s">
        <v>17</v>
      </c>
      <c r="D18" s="128" t="s">
        <v>17</v>
      </c>
      <c r="E18" s="128" t="s">
        <v>17</v>
      </c>
      <c r="F18" s="305" t="s">
        <v>17</v>
      </c>
      <c r="G18" s="166"/>
      <c r="H18" s="166"/>
      <c r="I18" s="166"/>
      <c r="AE18" s="449"/>
      <c r="AF18" s="74">
        <v>14</v>
      </c>
      <c r="AG18" s="290"/>
      <c r="AH18" s="449"/>
      <c r="AJ18" s="79">
        <v>14</v>
      </c>
      <c r="AN18" s="166"/>
      <c r="AO18" s="166"/>
      <c r="AP18" s="166"/>
      <c r="AR18" s="79">
        <v>14</v>
      </c>
      <c r="AS18" s="491" t="str">
        <f>内線情報!D18</f>
        <v>未定義</v>
      </c>
      <c r="AT18" s="79" t="b">
        <f t="shared" si="0"/>
        <v>0</v>
      </c>
      <c r="AU18" s="79" t="b">
        <f t="shared" si="0"/>
        <v>0</v>
      </c>
      <c r="AV18" s="79" t="b">
        <f t="shared" si="0"/>
        <v>0</v>
      </c>
      <c r="AW18" s="79" t="b">
        <f t="shared" si="0"/>
        <v>0</v>
      </c>
      <c r="AX18" s="79" t="b">
        <f t="shared" si="0"/>
        <v>0</v>
      </c>
      <c r="AY18" s="79" t="b">
        <f t="shared" si="0"/>
        <v>0</v>
      </c>
      <c r="AZ18" s="79" t="str">
        <f t="shared" si="45"/>
        <v/>
      </c>
      <c r="BA18" s="493" t="str">
        <f t="shared" si="1"/>
        <v/>
      </c>
      <c r="BB18" s="485" t="str">
        <f t="shared" si="46"/>
        <v/>
      </c>
      <c r="BG18" s="449"/>
      <c r="BH18" s="449"/>
      <c r="BK18" s="1252"/>
      <c r="BL18" s="446" t="str">
        <f t="shared" si="47"/>
        <v>red</v>
      </c>
      <c r="BM18" s="446" t="str">
        <f t="shared" si="48"/>
        <v>red</v>
      </c>
      <c r="BN18" s="446" t="str">
        <f t="shared" si="49"/>
        <v>red</v>
      </c>
      <c r="BO18" s="446" t="str">
        <f t="shared" si="50"/>
        <v>red</v>
      </c>
      <c r="BP18" s="209"/>
      <c r="BQ18" s="1361"/>
      <c r="BR18" s="664"/>
      <c r="BS18" s="209"/>
      <c r="BT18" s="1356"/>
      <c r="BU18" s="664"/>
      <c r="BV18" s="664"/>
      <c r="BW18" s="664"/>
      <c r="BX18" s="664"/>
      <c r="BY18" s="664"/>
      <c r="BZ18" s="664"/>
      <c r="CA18" s="664"/>
      <c r="CB18" s="664"/>
      <c r="CC18" s="664"/>
      <c r="CD18" s="664"/>
      <c r="CE18" s="664"/>
      <c r="CF18" s="664"/>
      <c r="CG18" s="664"/>
      <c r="CH18" s="664"/>
      <c r="CI18" s="664"/>
      <c r="CJ18" s="664"/>
      <c r="CK18" s="664"/>
      <c r="CL18" s="664"/>
      <c r="CM18" s="664"/>
      <c r="CN18" s="664"/>
      <c r="CO18" s="664"/>
      <c r="CP18" s="664"/>
      <c r="CQ18" s="664"/>
      <c r="CR18" s="664"/>
      <c r="CS18" s="664"/>
      <c r="CT18" s="664"/>
      <c r="CU18" s="664"/>
      <c r="CV18" s="664"/>
      <c r="CW18" s="664"/>
      <c r="CX18" s="664"/>
      <c r="CY18" s="664"/>
      <c r="CZ18" s="664"/>
      <c r="DA18" s="664"/>
      <c r="DB18" s="664"/>
      <c r="DC18" s="664"/>
      <c r="DD18" s="664"/>
      <c r="DE18" s="210"/>
      <c r="DF18" s="168" t="b">
        <f t="shared" si="40"/>
        <v>0</v>
      </c>
      <c r="DG18" s="168" t="b">
        <f t="shared" si="41"/>
        <v>0</v>
      </c>
      <c r="DH18" s="168" t="b">
        <f t="shared" si="42"/>
        <v>0</v>
      </c>
      <c r="DI18" s="168" t="b">
        <f t="shared" si="42"/>
        <v>0</v>
      </c>
      <c r="DJ18" s="168" t="b">
        <f t="shared" si="42"/>
        <v>0</v>
      </c>
      <c r="DK18" s="168" t="b">
        <f t="shared" si="42"/>
        <v>0</v>
      </c>
      <c r="DL18" s="168" t="b">
        <f t="shared" si="42"/>
        <v>0</v>
      </c>
      <c r="DM18" s="168" t="b">
        <f t="shared" si="42"/>
        <v>0</v>
      </c>
      <c r="DN18" s="168" t="b">
        <f t="shared" si="42"/>
        <v>0</v>
      </c>
      <c r="DO18" s="168" t="b">
        <f t="shared" si="42"/>
        <v>0</v>
      </c>
      <c r="DP18" s="168" t="b">
        <f t="shared" si="42"/>
        <v>0</v>
      </c>
      <c r="DQ18" s="168" t="b">
        <f t="shared" si="42"/>
        <v>0</v>
      </c>
      <c r="DR18" s="168" t="b">
        <f t="shared" si="42"/>
        <v>0</v>
      </c>
      <c r="DS18" s="168" t="b">
        <f t="shared" si="42"/>
        <v>0</v>
      </c>
      <c r="DT18" s="168" t="b">
        <f t="shared" si="42"/>
        <v>0</v>
      </c>
      <c r="DU18" s="168" t="b">
        <f t="shared" si="42"/>
        <v>0</v>
      </c>
      <c r="DV18" s="168" t="b">
        <f t="shared" si="42"/>
        <v>0</v>
      </c>
      <c r="DW18" s="168" t="b">
        <f t="shared" si="42"/>
        <v>0</v>
      </c>
      <c r="DX18" s="168" t="b">
        <f t="shared" si="43"/>
        <v>0</v>
      </c>
      <c r="DY18" s="168" t="b">
        <f t="shared" si="43"/>
        <v>0</v>
      </c>
      <c r="DZ18" s="168" t="b">
        <f t="shared" si="43"/>
        <v>0</v>
      </c>
      <c r="EA18" s="440" t="b">
        <f t="shared" si="43"/>
        <v>0</v>
      </c>
      <c r="EB18" s="212" t="str">
        <f t="shared" si="44"/>
        <v/>
      </c>
    </row>
    <row r="19" spans="1:132">
      <c r="A19" s="55"/>
      <c r="B19" s="74">
        <v>15</v>
      </c>
      <c r="C19" s="281" t="s">
        <v>17</v>
      </c>
      <c r="D19" s="128" t="s">
        <v>17</v>
      </c>
      <c r="E19" s="128" t="s">
        <v>17</v>
      </c>
      <c r="F19" s="305" t="s">
        <v>17</v>
      </c>
      <c r="G19" s="166"/>
      <c r="H19" s="166"/>
      <c r="I19" s="166"/>
      <c r="AE19" s="449"/>
      <c r="AF19" s="74">
        <v>15</v>
      </c>
      <c r="AG19" s="291"/>
      <c r="AH19" s="449"/>
      <c r="AJ19" s="79">
        <v>15</v>
      </c>
      <c r="AN19" s="166"/>
      <c r="AO19" s="166"/>
      <c r="AP19" s="166"/>
      <c r="AR19" s="79">
        <v>15</v>
      </c>
      <c r="AS19" s="491" t="str">
        <f>内線情報!D19</f>
        <v>未定義</v>
      </c>
      <c r="AT19" s="79" t="b">
        <f t="shared" si="0"/>
        <v>0</v>
      </c>
      <c r="AU19" s="79" t="b">
        <f t="shared" si="0"/>
        <v>0</v>
      </c>
      <c r="AV19" s="79" t="b">
        <f t="shared" si="0"/>
        <v>0</v>
      </c>
      <c r="AW19" s="79" t="b">
        <f t="shared" si="0"/>
        <v>0</v>
      </c>
      <c r="AX19" s="79" t="b">
        <f t="shared" si="0"/>
        <v>0</v>
      </c>
      <c r="AY19" s="79" t="b">
        <f t="shared" si="0"/>
        <v>0</v>
      </c>
      <c r="AZ19" s="79" t="str">
        <f t="shared" si="45"/>
        <v/>
      </c>
      <c r="BA19" s="493" t="str">
        <f t="shared" si="1"/>
        <v/>
      </c>
      <c r="BB19" s="485" t="str">
        <f t="shared" si="46"/>
        <v/>
      </c>
      <c r="BG19" s="449"/>
      <c r="BH19" s="449"/>
      <c r="BK19" s="1252"/>
      <c r="BL19" s="446" t="str">
        <f t="shared" si="47"/>
        <v>red</v>
      </c>
      <c r="BM19" s="446" t="str">
        <f t="shared" si="48"/>
        <v>red</v>
      </c>
      <c r="BN19" s="446" t="str">
        <f t="shared" si="49"/>
        <v>red</v>
      </c>
      <c r="BO19" s="446" t="str">
        <f t="shared" si="50"/>
        <v>red</v>
      </c>
      <c r="BP19" s="209"/>
      <c r="BQ19" s="1361"/>
      <c r="BR19" s="664"/>
      <c r="BS19" s="209"/>
      <c r="BT19" s="1356"/>
      <c r="BU19" s="664"/>
      <c r="BV19" s="664"/>
      <c r="BW19" s="664"/>
      <c r="BX19" s="664"/>
      <c r="BY19" s="664"/>
      <c r="BZ19" s="664"/>
      <c r="CA19" s="664"/>
      <c r="CB19" s="664"/>
      <c r="CC19" s="664"/>
      <c r="CD19" s="664"/>
      <c r="CE19" s="664"/>
      <c r="CF19" s="664"/>
      <c r="CG19" s="664"/>
      <c r="CH19" s="664"/>
      <c r="CI19" s="664"/>
      <c r="CJ19" s="664"/>
      <c r="CK19" s="664"/>
      <c r="CL19" s="664"/>
      <c r="CM19" s="664"/>
      <c r="CN19" s="664"/>
      <c r="CO19" s="664"/>
      <c r="CP19" s="664"/>
      <c r="CQ19" s="664"/>
      <c r="CR19" s="664"/>
      <c r="CS19" s="664"/>
      <c r="CT19" s="664"/>
      <c r="CU19" s="664"/>
      <c r="CV19" s="664"/>
      <c r="CW19" s="664"/>
      <c r="CX19" s="664"/>
      <c r="CY19" s="664"/>
      <c r="CZ19" s="664"/>
      <c r="DA19" s="664"/>
      <c r="DB19" s="664"/>
      <c r="DC19" s="664"/>
      <c r="DD19" s="664"/>
      <c r="DE19" s="210"/>
      <c r="DF19" s="168" t="b">
        <f t="shared" si="40"/>
        <v>0</v>
      </c>
      <c r="DG19" s="168" t="b">
        <f t="shared" si="41"/>
        <v>0</v>
      </c>
      <c r="DH19" s="168" t="b">
        <f t="shared" si="42"/>
        <v>0</v>
      </c>
      <c r="DI19" s="168" t="b">
        <f t="shared" si="42"/>
        <v>0</v>
      </c>
      <c r="DJ19" s="168" t="b">
        <f t="shared" si="42"/>
        <v>0</v>
      </c>
      <c r="DK19" s="168" t="b">
        <f t="shared" si="42"/>
        <v>0</v>
      </c>
      <c r="DL19" s="168" t="b">
        <f t="shared" si="42"/>
        <v>0</v>
      </c>
      <c r="DM19" s="168" t="b">
        <f t="shared" si="42"/>
        <v>0</v>
      </c>
      <c r="DN19" s="168" t="b">
        <f t="shared" si="42"/>
        <v>0</v>
      </c>
      <c r="DO19" s="168" t="b">
        <f t="shared" si="42"/>
        <v>0</v>
      </c>
      <c r="DP19" s="168" t="b">
        <f t="shared" si="42"/>
        <v>0</v>
      </c>
      <c r="DQ19" s="168" t="b">
        <f t="shared" si="42"/>
        <v>0</v>
      </c>
      <c r="DR19" s="168" t="b">
        <f t="shared" si="42"/>
        <v>0</v>
      </c>
      <c r="DS19" s="168" t="b">
        <f t="shared" si="42"/>
        <v>0</v>
      </c>
      <c r="DT19" s="168" t="b">
        <f t="shared" si="42"/>
        <v>0</v>
      </c>
      <c r="DU19" s="168" t="b">
        <f t="shared" si="42"/>
        <v>0</v>
      </c>
      <c r="DV19" s="168" t="b">
        <f t="shared" si="42"/>
        <v>0</v>
      </c>
      <c r="DW19" s="168" t="b">
        <f t="shared" si="42"/>
        <v>0</v>
      </c>
      <c r="DX19" s="168" t="b">
        <f t="shared" si="43"/>
        <v>0</v>
      </c>
      <c r="DY19" s="168" t="b">
        <f t="shared" si="43"/>
        <v>0</v>
      </c>
      <c r="DZ19" s="168" t="b">
        <f t="shared" si="43"/>
        <v>0</v>
      </c>
      <c r="EA19" s="440" t="b">
        <f t="shared" si="43"/>
        <v>0</v>
      </c>
      <c r="EB19" s="212" t="str">
        <f t="shared" si="44"/>
        <v/>
      </c>
    </row>
    <row r="20" spans="1:132">
      <c r="A20" s="55"/>
      <c r="B20" s="74">
        <v>16</v>
      </c>
      <c r="C20" s="281" t="s">
        <v>17</v>
      </c>
      <c r="D20" s="128" t="s">
        <v>17</v>
      </c>
      <c r="E20" s="128" t="s">
        <v>17</v>
      </c>
      <c r="F20" s="305" t="s">
        <v>17</v>
      </c>
      <c r="G20" s="166"/>
      <c r="H20" s="166"/>
      <c r="I20" s="166"/>
      <c r="AE20" s="449"/>
      <c r="AF20" s="74">
        <v>16</v>
      </c>
      <c r="AG20" s="290"/>
      <c r="AH20" s="449"/>
      <c r="AJ20" s="79">
        <v>16</v>
      </c>
      <c r="AN20" s="166"/>
      <c r="AO20" s="166"/>
      <c r="AP20" s="166"/>
      <c r="AR20" s="79">
        <v>16</v>
      </c>
      <c r="AS20" s="491" t="str">
        <f>内線情報!D20</f>
        <v>未定義</v>
      </c>
      <c r="AT20" s="79" t="b">
        <f t="shared" si="0"/>
        <v>0</v>
      </c>
      <c r="AU20" s="79" t="b">
        <f t="shared" si="0"/>
        <v>0</v>
      </c>
      <c r="AV20" s="79" t="b">
        <f t="shared" si="0"/>
        <v>0</v>
      </c>
      <c r="AW20" s="79" t="b">
        <f t="shared" si="0"/>
        <v>0</v>
      </c>
      <c r="AX20" s="79" t="b">
        <f t="shared" si="0"/>
        <v>0</v>
      </c>
      <c r="AY20" s="79" t="b">
        <f t="shared" si="0"/>
        <v>0</v>
      </c>
      <c r="AZ20" s="79" t="str">
        <f t="shared" si="45"/>
        <v/>
      </c>
      <c r="BA20" s="493" t="str">
        <f t="shared" si="1"/>
        <v/>
      </c>
      <c r="BB20" s="485" t="str">
        <f t="shared" si="46"/>
        <v/>
      </c>
      <c r="BG20" s="449"/>
      <c r="BH20" s="449"/>
      <c r="BK20" s="1252"/>
      <c r="BL20" s="446" t="str">
        <f t="shared" si="47"/>
        <v>red</v>
      </c>
      <c r="BM20" s="446" t="str">
        <f t="shared" si="48"/>
        <v>red</v>
      </c>
      <c r="BN20" s="446" t="str">
        <f t="shared" si="49"/>
        <v>red</v>
      </c>
      <c r="BO20" s="446" t="str">
        <f t="shared" si="50"/>
        <v>red</v>
      </c>
      <c r="BP20" s="209"/>
      <c r="BQ20" s="1361"/>
      <c r="BR20" s="664"/>
      <c r="BS20" s="209"/>
      <c r="BT20" s="1356"/>
      <c r="BU20" s="664"/>
      <c r="BV20" s="664"/>
      <c r="BW20" s="664"/>
      <c r="BX20" s="664"/>
      <c r="BY20" s="664"/>
      <c r="BZ20" s="664"/>
      <c r="CA20" s="664"/>
      <c r="CB20" s="664"/>
      <c r="CC20" s="664"/>
      <c r="CD20" s="664"/>
      <c r="CE20" s="664"/>
      <c r="CF20" s="664"/>
      <c r="CG20" s="664"/>
      <c r="CH20" s="664"/>
      <c r="CI20" s="664"/>
      <c r="CJ20" s="664"/>
      <c r="CK20" s="664"/>
      <c r="CL20" s="664"/>
      <c r="CM20" s="664"/>
      <c r="CN20" s="664"/>
      <c r="CO20" s="664"/>
      <c r="CP20" s="664"/>
      <c r="CQ20" s="664"/>
      <c r="CR20" s="664"/>
      <c r="CS20" s="664"/>
      <c r="CT20" s="664"/>
      <c r="CU20" s="664"/>
      <c r="CV20" s="664"/>
      <c r="CW20" s="664"/>
      <c r="CX20" s="664"/>
      <c r="CY20" s="664"/>
      <c r="CZ20" s="664"/>
      <c r="DA20" s="664"/>
      <c r="DB20" s="664"/>
      <c r="DC20" s="664"/>
      <c r="DD20" s="664"/>
      <c r="DE20" s="210"/>
      <c r="DF20" s="168" t="b">
        <f t="shared" si="40"/>
        <v>0</v>
      </c>
      <c r="DG20" s="168" t="b">
        <f t="shared" si="41"/>
        <v>0</v>
      </c>
      <c r="DH20" s="168" t="b">
        <f t="shared" si="42"/>
        <v>0</v>
      </c>
      <c r="DI20" s="168" t="b">
        <f t="shared" si="42"/>
        <v>0</v>
      </c>
      <c r="DJ20" s="168" t="b">
        <f t="shared" si="42"/>
        <v>0</v>
      </c>
      <c r="DK20" s="168" t="b">
        <f t="shared" si="42"/>
        <v>0</v>
      </c>
      <c r="DL20" s="168" t="b">
        <f t="shared" si="42"/>
        <v>0</v>
      </c>
      <c r="DM20" s="168" t="b">
        <f t="shared" si="42"/>
        <v>0</v>
      </c>
      <c r="DN20" s="168" t="b">
        <f t="shared" si="42"/>
        <v>0</v>
      </c>
      <c r="DO20" s="168" t="b">
        <f t="shared" si="42"/>
        <v>0</v>
      </c>
      <c r="DP20" s="168" t="b">
        <f t="shared" si="42"/>
        <v>0</v>
      </c>
      <c r="DQ20" s="168" t="b">
        <f t="shared" si="42"/>
        <v>0</v>
      </c>
      <c r="DR20" s="168" t="b">
        <f t="shared" si="42"/>
        <v>0</v>
      </c>
      <c r="DS20" s="168" t="b">
        <f t="shared" si="42"/>
        <v>0</v>
      </c>
      <c r="DT20" s="168" t="b">
        <f t="shared" si="42"/>
        <v>0</v>
      </c>
      <c r="DU20" s="168" t="b">
        <f t="shared" si="42"/>
        <v>0</v>
      </c>
      <c r="DV20" s="168" t="b">
        <f t="shared" si="42"/>
        <v>0</v>
      </c>
      <c r="DW20" s="168" t="b">
        <f t="shared" si="42"/>
        <v>0</v>
      </c>
      <c r="DX20" s="168" t="b">
        <f t="shared" si="43"/>
        <v>0</v>
      </c>
      <c r="DY20" s="168" t="b">
        <f t="shared" si="43"/>
        <v>0</v>
      </c>
      <c r="DZ20" s="168" t="b">
        <f t="shared" si="43"/>
        <v>0</v>
      </c>
      <c r="EA20" s="440" t="b">
        <f t="shared" si="43"/>
        <v>0</v>
      </c>
      <c r="EB20" s="212" t="str">
        <f t="shared" si="44"/>
        <v/>
      </c>
    </row>
    <row r="21" spans="1:132">
      <c r="A21" s="55"/>
      <c r="B21" s="74">
        <v>17</v>
      </c>
      <c r="C21" s="281" t="s">
        <v>17</v>
      </c>
      <c r="D21" s="128" t="s">
        <v>17</v>
      </c>
      <c r="E21" s="128" t="s">
        <v>17</v>
      </c>
      <c r="F21" s="305" t="s">
        <v>17</v>
      </c>
      <c r="G21" s="166"/>
      <c r="H21" s="166"/>
      <c r="I21" s="166"/>
      <c r="AE21" s="449"/>
      <c r="AF21" s="74">
        <v>17</v>
      </c>
      <c r="AG21" s="291"/>
      <c r="AH21" s="449"/>
      <c r="AJ21" s="79">
        <v>17</v>
      </c>
      <c r="AN21" s="166"/>
      <c r="AO21" s="166"/>
      <c r="AP21" s="166"/>
      <c r="AR21" s="79">
        <v>17</v>
      </c>
      <c r="AS21" s="491" t="str">
        <f>内線情報!D21</f>
        <v>未定義</v>
      </c>
      <c r="AT21" s="79" t="b">
        <f t="shared" si="0"/>
        <v>0</v>
      </c>
      <c r="AU21" s="79" t="b">
        <f t="shared" si="0"/>
        <v>0</v>
      </c>
      <c r="AV21" s="79" t="b">
        <f t="shared" si="0"/>
        <v>0</v>
      </c>
      <c r="AW21" s="79" t="b">
        <f t="shared" si="0"/>
        <v>0</v>
      </c>
      <c r="AX21" s="79" t="b">
        <f t="shared" si="0"/>
        <v>0</v>
      </c>
      <c r="AY21" s="79" t="b">
        <f t="shared" si="0"/>
        <v>0</v>
      </c>
      <c r="AZ21" s="79" t="str">
        <f t="shared" si="45"/>
        <v/>
      </c>
      <c r="BA21" s="493" t="str">
        <f t="shared" si="1"/>
        <v/>
      </c>
      <c r="BB21" s="485" t="str">
        <f t="shared" si="46"/>
        <v/>
      </c>
      <c r="BG21" s="449"/>
      <c r="BH21" s="449"/>
      <c r="BK21" s="1252"/>
      <c r="BL21" s="446" t="str">
        <f t="shared" si="47"/>
        <v>red</v>
      </c>
      <c r="BM21" s="446" t="str">
        <f t="shared" si="48"/>
        <v>red</v>
      </c>
      <c r="BN21" s="446" t="str">
        <f t="shared" si="49"/>
        <v>red</v>
      </c>
      <c r="BO21" s="446" t="str">
        <f t="shared" si="50"/>
        <v>red</v>
      </c>
      <c r="BP21" s="209"/>
      <c r="BQ21" s="1361"/>
      <c r="BR21" s="664"/>
      <c r="BS21" s="209"/>
      <c r="BT21" s="1356"/>
      <c r="BU21" s="664"/>
      <c r="BV21" s="664"/>
      <c r="BW21" s="664"/>
      <c r="BX21" s="664"/>
      <c r="BY21" s="664"/>
      <c r="BZ21" s="664"/>
      <c r="CA21" s="664"/>
      <c r="CB21" s="664"/>
      <c r="CC21" s="664"/>
      <c r="CD21" s="664"/>
      <c r="CE21" s="664"/>
      <c r="CF21" s="664"/>
      <c r="CG21" s="664"/>
      <c r="CH21" s="664"/>
      <c r="CI21" s="664"/>
      <c r="CJ21" s="664"/>
      <c r="CK21" s="664"/>
      <c r="CL21" s="664"/>
      <c r="CM21" s="664"/>
      <c r="CN21" s="664"/>
      <c r="CO21" s="664"/>
      <c r="CP21" s="664"/>
      <c r="CQ21" s="664"/>
      <c r="CR21" s="664"/>
      <c r="CS21" s="664"/>
      <c r="CT21" s="664"/>
      <c r="CU21" s="664"/>
      <c r="CV21" s="664"/>
      <c r="CW21" s="664"/>
      <c r="CX21" s="664"/>
      <c r="CY21" s="664"/>
      <c r="CZ21" s="664"/>
      <c r="DA21" s="664"/>
      <c r="DB21" s="664"/>
      <c r="DC21" s="664"/>
      <c r="DD21" s="664"/>
      <c r="DE21" s="210"/>
      <c r="DF21" s="168" t="b">
        <f t="shared" si="40"/>
        <v>0</v>
      </c>
      <c r="DG21" s="168" t="b">
        <f t="shared" si="41"/>
        <v>0</v>
      </c>
      <c r="DH21" s="168" t="b">
        <f t="shared" si="42"/>
        <v>0</v>
      </c>
      <c r="DI21" s="168" t="b">
        <f t="shared" si="42"/>
        <v>0</v>
      </c>
      <c r="DJ21" s="168" t="b">
        <f t="shared" si="42"/>
        <v>0</v>
      </c>
      <c r="DK21" s="168" t="b">
        <f t="shared" si="42"/>
        <v>0</v>
      </c>
      <c r="DL21" s="168" t="b">
        <f t="shared" si="42"/>
        <v>0</v>
      </c>
      <c r="DM21" s="168" t="b">
        <f t="shared" si="42"/>
        <v>0</v>
      </c>
      <c r="DN21" s="168" t="b">
        <f t="shared" si="42"/>
        <v>0</v>
      </c>
      <c r="DO21" s="168" t="b">
        <f t="shared" si="42"/>
        <v>0</v>
      </c>
      <c r="DP21" s="168" t="b">
        <f t="shared" si="42"/>
        <v>0</v>
      </c>
      <c r="DQ21" s="168" t="b">
        <f t="shared" si="42"/>
        <v>0</v>
      </c>
      <c r="DR21" s="168" t="b">
        <f t="shared" si="42"/>
        <v>0</v>
      </c>
      <c r="DS21" s="168" t="b">
        <f t="shared" si="42"/>
        <v>0</v>
      </c>
      <c r="DT21" s="168" t="b">
        <f t="shared" si="42"/>
        <v>0</v>
      </c>
      <c r="DU21" s="168" t="b">
        <f t="shared" si="42"/>
        <v>0</v>
      </c>
      <c r="DV21" s="168" t="b">
        <f t="shared" si="42"/>
        <v>0</v>
      </c>
      <c r="DW21" s="168" t="b">
        <f t="shared" ref="DW21:DW24" si="51">ISERROR(FIND(MID($AG21,DW$4,1),"0123456789*#"))</f>
        <v>0</v>
      </c>
      <c r="DX21" s="168" t="b">
        <f t="shared" si="43"/>
        <v>0</v>
      </c>
      <c r="DY21" s="168" t="b">
        <f t="shared" si="43"/>
        <v>0</v>
      </c>
      <c r="DZ21" s="168" t="b">
        <f t="shared" si="43"/>
        <v>0</v>
      </c>
      <c r="EA21" s="440" t="b">
        <f t="shared" si="43"/>
        <v>0</v>
      </c>
      <c r="EB21" s="212" t="str">
        <f t="shared" si="44"/>
        <v/>
      </c>
    </row>
    <row r="22" spans="1:132">
      <c r="A22" s="55"/>
      <c r="B22" s="74">
        <v>18</v>
      </c>
      <c r="C22" s="281" t="s">
        <v>17</v>
      </c>
      <c r="D22" s="128" t="s">
        <v>17</v>
      </c>
      <c r="E22" s="128" t="s">
        <v>17</v>
      </c>
      <c r="F22" s="305" t="s">
        <v>17</v>
      </c>
      <c r="G22" s="166"/>
      <c r="H22" s="166"/>
      <c r="I22" s="166"/>
      <c r="AE22" s="449"/>
      <c r="AF22" s="74">
        <v>18</v>
      </c>
      <c r="AG22" s="290"/>
      <c r="AH22" s="449"/>
      <c r="AJ22" s="79">
        <v>18</v>
      </c>
      <c r="AN22" s="166"/>
      <c r="AO22" s="166"/>
      <c r="AP22" s="166"/>
      <c r="AR22" s="79">
        <v>18</v>
      </c>
      <c r="AS22" s="491" t="str">
        <f>内線情報!D22</f>
        <v>未定義</v>
      </c>
      <c r="AT22" s="79" t="b">
        <f t="shared" si="0"/>
        <v>0</v>
      </c>
      <c r="AU22" s="79" t="b">
        <f t="shared" si="0"/>
        <v>0</v>
      </c>
      <c r="AV22" s="79" t="b">
        <f t="shared" si="0"/>
        <v>0</v>
      </c>
      <c r="AW22" s="79" t="b">
        <f t="shared" si="0"/>
        <v>0</v>
      </c>
      <c r="AX22" s="79" t="b">
        <f t="shared" si="0"/>
        <v>0</v>
      </c>
      <c r="AY22" s="79" t="b">
        <f t="shared" si="0"/>
        <v>0</v>
      </c>
      <c r="AZ22" s="79" t="str">
        <f t="shared" si="45"/>
        <v/>
      </c>
      <c r="BA22" s="493" t="str">
        <f t="shared" si="1"/>
        <v/>
      </c>
      <c r="BB22" s="485" t="str">
        <f t="shared" si="46"/>
        <v/>
      </c>
      <c r="BG22" s="449"/>
      <c r="BH22" s="449"/>
      <c r="BK22" s="1252"/>
      <c r="BL22" s="446" t="str">
        <f t="shared" si="47"/>
        <v>red</v>
      </c>
      <c r="BM22" s="446" t="str">
        <f t="shared" si="48"/>
        <v>red</v>
      </c>
      <c r="BN22" s="446" t="str">
        <f t="shared" si="49"/>
        <v>red</v>
      </c>
      <c r="BO22" s="446" t="str">
        <f t="shared" si="50"/>
        <v>red</v>
      </c>
      <c r="BP22" s="209"/>
      <c r="BQ22" s="1361"/>
      <c r="BR22" s="664"/>
      <c r="BS22" s="209"/>
      <c r="BT22" s="1356"/>
      <c r="BU22" s="664"/>
      <c r="BV22" s="664"/>
      <c r="BW22" s="664"/>
      <c r="BX22" s="664"/>
      <c r="BY22" s="664"/>
      <c r="BZ22" s="664"/>
      <c r="CA22" s="664"/>
      <c r="CB22" s="664"/>
      <c r="CC22" s="664"/>
      <c r="CD22" s="664"/>
      <c r="CE22" s="664"/>
      <c r="CF22" s="664"/>
      <c r="CG22" s="664"/>
      <c r="CH22" s="664"/>
      <c r="CI22" s="664"/>
      <c r="CJ22" s="664"/>
      <c r="CK22" s="664"/>
      <c r="CL22" s="664"/>
      <c r="CM22" s="664"/>
      <c r="CN22" s="664"/>
      <c r="CO22" s="664"/>
      <c r="CP22" s="664"/>
      <c r="CQ22" s="664"/>
      <c r="CR22" s="664"/>
      <c r="CS22" s="664"/>
      <c r="CT22" s="664"/>
      <c r="CU22" s="664"/>
      <c r="CV22" s="664"/>
      <c r="CW22" s="664"/>
      <c r="CX22" s="664"/>
      <c r="CY22" s="664"/>
      <c r="CZ22" s="664"/>
      <c r="DA22" s="664"/>
      <c r="DB22" s="664"/>
      <c r="DC22" s="664"/>
      <c r="DD22" s="664"/>
      <c r="DE22" s="210"/>
      <c r="DF22" s="168" t="b">
        <f t="shared" si="40"/>
        <v>0</v>
      </c>
      <c r="DG22" s="168" t="b">
        <f t="shared" si="41"/>
        <v>0</v>
      </c>
      <c r="DH22" s="168" t="b">
        <f t="shared" ref="DH22:DV24" si="52">ISERROR(FIND(MID($AG22,DH$4,1),"0123456789*#"))</f>
        <v>0</v>
      </c>
      <c r="DI22" s="168" t="b">
        <f t="shared" si="52"/>
        <v>0</v>
      </c>
      <c r="DJ22" s="168" t="b">
        <f t="shared" si="52"/>
        <v>0</v>
      </c>
      <c r="DK22" s="168" t="b">
        <f t="shared" si="52"/>
        <v>0</v>
      </c>
      <c r="DL22" s="168" t="b">
        <f t="shared" si="52"/>
        <v>0</v>
      </c>
      <c r="DM22" s="168" t="b">
        <f t="shared" si="52"/>
        <v>0</v>
      </c>
      <c r="DN22" s="168" t="b">
        <f t="shared" si="52"/>
        <v>0</v>
      </c>
      <c r="DO22" s="168" t="b">
        <f t="shared" si="52"/>
        <v>0</v>
      </c>
      <c r="DP22" s="168" t="b">
        <f t="shared" si="52"/>
        <v>0</v>
      </c>
      <c r="DQ22" s="168" t="b">
        <f t="shared" si="52"/>
        <v>0</v>
      </c>
      <c r="DR22" s="168" t="b">
        <f t="shared" si="52"/>
        <v>0</v>
      </c>
      <c r="DS22" s="168" t="b">
        <f t="shared" si="52"/>
        <v>0</v>
      </c>
      <c r="DT22" s="168" t="b">
        <f t="shared" si="52"/>
        <v>0</v>
      </c>
      <c r="DU22" s="168" t="b">
        <f t="shared" si="52"/>
        <v>0</v>
      </c>
      <c r="DV22" s="168" t="b">
        <f t="shared" si="52"/>
        <v>0</v>
      </c>
      <c r="DW22" s="168" t="b">
        <f t="shared" si="51"/>
        <v>0</v>
      </c>
      <c r="DX22" s="168" t="b">
        <f t="shared" si="43"/>
        <v>0</v>
      </c>
      <c r="DY22" s="168" t="b">
        <f t="shared" si="43"/>
        <v>0</v>
      </c>
      <c r="DZ22" s="168" t="b">
        <f t="shared" si="43"/>
        <v>0</v>
      </c>
      <c r="EA22" s="440" t="b">
        <f t="shared" si="43"/>
        <v>0</v>
      </c>
      <c r="EB22" s="212" t="str">
        <f t="shared" si="44"/>
        <v/>
      </c>
    </row>
    <row r="23" spans="1:132">
      <c r="A23" s="55"/>
      <c r="B23" s="74">
        <v>19</v>
      </c>
      <c r="C23" s="281" t="s">
        <v>17</v>
      </c>
      <c r="D23" s="128" t="s">
        <v>17</v>
      </c>
      <c r="E23" s="128" t="s">
        <v>17</v>
      </c>
      <c r="F23" s="305" t="s">
        <v>17</v>
      </c>
      <c r="G23" s="166"/>
      <c r="H23" s="166"/>
      <c r="I23" s="166"/>
      <c r="AE23" s="449"/>
      <c r="AF23" s="74">
        <v>19</v>
      </c>
      <c r="AG23" s="291"/>
      <c r="AH23" s="449"/>
      <c r="AJ23" s="79">
        <v>19</v>
      </c>
      <c r="AN23" s="166"/>
      <c r="AO23" s="166"/>
      <c r="AP23" s="166"/>
      <c r="AR23" s="79">
        <v>19</v>
      </c>
      <c r="AS23" s="491" t="str">
        <f>内線情報!D23</f>
        <v>未定義</v>
      </c>
      <c r="AT23" s="79" t="b">
        <f t="shared" si="0"/>
        <v>0</v>
      </c>
      <c r="AU23" s="79" t="b">
        <f t="shared" si="0"/>
        <v>0</v>
      </c>
      <c r="AV23" s="79" t="b">
        <f t="shared" si="0"/>
        <v>0</v>
      </c>
      <c r="AW23" s="79" t="b">
        <f t="shared" si="0"/>
        <v>0</v>
      </c>
      <c r="AX23" s="79" t="b">
        <f t="shared" si="0"/>
        <v>0</v>
      </c>
      <c r="AY23" s="79" t="b">
        <f t="shared" si="0"/>
        <v>0</v>
      </c>
      <c r="AZ23" s="79" t="str">
        <f t="shared" si="45"/>
        <v/>
      </c>
      <c r="BA23" s="493" t="str">
        <f t="shared" si="1"/>
        <v/>
      </c>
      <c r="BB23" s="485" t="str">
        <f t="shared" si="46"/>
        <v/>
      </c>
      <c r="BG23" s="449"/>
      <c r="BH23" s="449"/>
      <c r="BK23" s="1252"/>
      <c r="BL23" s="446" t="str">
        <f t="shared" si="47"/>
        <v>red</v>
      </c>
      <c r="BM23" s="446" t="str">
        <f t="shared" si="48"/>
        <v>red</v>
      </c>
      <c r="BN23" s="446" t="str">
        <f t="shared" si="49"/>
        <v>red</v>
      </c>
      <c r="BO23" s="446" t="str">
        <f t="shared" si="50"/>
        <v>red</v>
      </c>
      <c r="BP23" s="209"/>
      <c r="BQ23" s="1361"/>
      <c r="BR23" s="664"/>
      <c r="BS23" s="209"/>
      <c r="BT23" s="1356"/>
      <c r="BU23" s="664"/>
      <c r="BV23" s="664"/>
      <c r="BW23" s="664"/>
      <c r="BX23" s="664"/>
      <c r="BY23" s="664"/>
      <c r="BZ23" s="664"/>
      <c r="CA23" s="664"/>
      <c r="CB23" s="664"/>
      <c r="CC23" s="664"/>
      <c r="CD23" s="664"/>
      <c r="CE23" s="664"/>
      <c r="CF23" s="664"/>
      <c r="CG23" s="664"/>
      <c r="CH23" s="664"/>
      <c r="CI23" s="664"/>
      <c r="CJ23" s="664"/>
      <c r="CK23" s="664"/>
      <c r="CL23" s="664"/>
      <c r="CM23" s="664"/>
      <c r="CN23" s="664"/>
      <c r="CO23" s="664"/>
      <c r="CP23" s="664"/>
      <c r="CQ23" s="664"/>
      <c r="CR23" s="664"/>
      <c r="CS23" s="664"/>
      <c r="CT23" s="664"/>
      <c r="CU23" s="664"/>
      <c r="CV23" s="664"/>
      <c r="CW23" s="664"/>
      <c r="CX23" s="664"/>
      <c r="CY23" s="664"/>
      <c r="CZ23" s="664"/>
      <c r="DA23" s="664"/>
      <c r="DB23" s="664"/>
      <c r="DC23" s="664"/>
      <c r="DD23" s="664"/>
      <c r="DE23" s="210"/>
      <c r="DF23" s="168" t="b">
        <f t="shared" si="40"/>
        <v>0</v>
      </c>
      <c r="DG23" s="168" t="b">
        <f t="shared" si="41"/>
        <v>0</v>
      </c>
      <c r="DH23" s="168" t="b">
        <f t="shared" si="52"/>
        <v>0</v>
      </c>
      <c r="DI23" s="168" t="b">
        <f t="shared" si="52"/>
        <v>0</v>
      </c>
      <c r="DJ23" s="168" t="b">
        <f t="shared" si="52"/>
        <v>0</v>
      </c>
      <c r="DK23" s="168" t="b">
        <f t="shared" si="52"/>
        <v>0</v>
      </c>
      <c r="DL23" s="168" t="b">
        <f t="shared" si="52"/>
        <v>0</v>
      </c>
      <c r="DM23" s="168" t="b">
        <f t="shared" si="52"/>
        <v>0</v>
      </c>
      <c r="DN23" s="168" t="b">
        <f t="shared" si="52"/>
        <v>0</v>
      </c>
      <c r="DO23" s="168" t="b">
        <f t="shared" si="52"/>
        <v>0</v>
      </c>
      <c r="DP23" s="168" t="b">
        <f t="shared" si="52"/>
        <v>0</v>
      </c>
      <c r="DQ23" s="168" t="b">
        <f t="shared" si="52"/>
        <v>0</v>
      </c>
      <c r="DR23" s="168" t="b">
        <f t="shared" si="52"/>
        <v>0</v>
      </c>
      <c r="DS23" s="168" t="b">
        <f t="shared" si="52"/>
        <v>0</v>
      </c>
      <c r="DT23" s="168" t="b">
        <f t="shared" si="52"/>
        <v>0</v>
      </c>
      <c r="DU23" s="168" t="b">
        <f t="shared" si="52"/>
        <v>0</v>
      </c>
      <c r="DV23" s="168" t="b">
        <f t="shared" si="52"/>
        <v>0</v>
      </c>
      <c r="DW23" s="168" t="b">
        <f t="shared" si="51"/>
        <v>0</v>
      </c>
      <c r="DX23" s="168" t="b">
        <f t="shared" si="43"/>
        <v>0</v>
      </c>
      <c r="DY23" s="168" t="b">
        <f t="shared" si="43"/>
        <v>0</v>
      </c>
      <c r="DZ23" s="168" t="b">
        <f t="shared" si="43"/>
        <v>0</v>
      </c>
      <c r="EA23" s="440" t="b">
        <f t="shared" si="43"/>
        <v>0</v>
      </c>
      <c r="EB23" s="212" t="str">
        <f t="shared" si="44"/>
        <v/>
      </c>
    </row>
    <row r="24" spans="1:132" ht="15.6" thickBot="1">
      <c r="A24" s="55"/>
      <c r="B24" s="74">
        <v>20</v>
      </c>
      <c r="C24" s="281" t="s">
        <v>17</v>
      </c>
      <c r="D24" s="128" t="s">
        <v>17</v>
      </c>
      <c r="E24" s="128" t="s">
        <v>17</v>
      </c>
      <c r="F24" s="305" t="s">
        <v>17</v>
      </c>
      <c r="G24" s="166"/>
      <c r="H24" s="166"/>
      <c r="I24" s="166"/>
      <c r="AE24" s="449"/>
      <c r="AF24" s="131">
        <v>20</v>
      </c>
      <c r="AG24" s="292"/>
      <c r="AH24" s="449"/>
      <c r="AJ24" s="79">
        <v>20</v>
      </c>
      <c r="AN24" s="166"/>
      <c r="AO24" s="166"/>
      <c r="AP24" s="166"/>
      <c r="AR24" s="79">
        <v>20</v>
      </c>
      <c r="AS24" s="491" t="str">
        <f>内線情報!D24</f>
        <v>未定義</v>
      </c>
      <c r="AT24" s="79" t="b">
        <f t="shared" si="0"/>
        <v>0</v>
      </c>
      <c r="AU24" s="79" t="b">
        <f t="shared" si="0"/>
        <v>0</v>
      </c>
      <c r="AV24" s="79" t="b">
        <f t="shared" si="0"/>
        <v>0</v>
      </c>
      <c r="AW24" s="79" t="b">
        <f t="shared" si="0"/>
        <v>0</v>
      </c>
      <c r="AX24" s="79" t="b">
        <f t="shared" si="0"/>
        <v>0</v>
      </c>
      <c r="AY24" s="79" t="b">
        <f t="shared" si="0"/>
        <v>0</v>
      </c>
      <c r="AZ24" s="79" t="str">
        <f t="shared" si="45"/>
        <v/>
      </c>
      <c r="BA24" s="493" t="str">
        <f t="shared" si="1"/>
        <v/>
      </c>
      <c r="BB24" s="485" t="str">
        <f t="shared" si="46"/>
        <v/>
      </c>
      <c r="BG24" s="449"/>
      <c r="BH24" s="449"/>
      <c r="BK24" s="1252"/>
      <c r="BL24" s="446" t="str">
        <f t="shared" si="47"/>
        <v>red</v>
      </c>
      <c r="BM24" s="446" t="str">
        <f t="shared" si="48"/>
        <v>red</v>
      </c>
      <c r="BN24" s="446" t="str">
        <f t="shared" si="49"/>
        <v>red</v>
      </c>
      <c r="BO24" s="446" t="str">
        <f t="shared" si="50"/>
        <v>red</v>
      </c>
      <c r="BP24" s="209"/>
      <c r="BQ24" s="1361"/>
      <c r="BR24" s="664"/>
      <c r="BS24" s="209"/>
      <c r="BT24" s="1356"/>
      <c r="BU24" s="664"/>
      <c r="BV24" s="664"/>
      <c r="BW24" s="664"/>
      <c r="BX24" s="664"/>
      <c r="BY24" s="664"/>
      <c r="BZ24" s="664"/>
      <c r="CA24" s="664"/>
      <c r="CB24" s="664"/>
      <c r="CC24" s="664"/>
      <c r="CD24" s="664"/>
      <c r="CE24" s="664"/>
      <c r="CF24" s="664"/>
      <c r="CG24" s="664"/>
      <c r="CH24" s="664"/>
      <c r="CI24" s="664"/>
      <c r="CJ24" s="664"/>
      <c r="CK24" s="664"/>
      <c r="CL24" s="664"/>
      <c r="CM24" s="664"/>
      <c r="CN24" s="664"/>
      <c r="CO24" s="664"/>
      <c r="CP24" s="664"/>
      <c r="CQ24" s="664"/>
      <c r="CR24" s="664"/>
      <c r="CS24" s="664"/>
      <c r="CT24" s="664"/>
      <c r="CU24" s="664"/>
      <c r="CV24" s="664"/>
      <c r="CW24" s="664"/>
      <c r="CX24" s="664"/>
      <c r="CY24" s="664"/>
      <c r="CZ24" s="664"/>
      <c r="DA24" s="664"/>
      <c r="DB24" s="664"/>
      <c r="DC24" s="664"/>
      <c r="DD24" s="664"/>
      <c r="DE24" s="210"/>
      <c r="DF24" s="168" t="b">
        <f t="shared" si="40"/>
        <v>0</v>
      </c>
      <c r="DG24" s="168" t="b">
        <f t="shared" si="41"/>
        <v>0</v>
      </c>
      <c r="DH24" s="168" t="b">
        <f t="shared" si="52"/>
        <v>0</v>
      </c>
      <c r="DI24" s="168" t="b">
        <f t="shared" si="52"/>
        <v>0</v>
      </c>
      <c r="DJ24" s="168" t="b">
        <f t="shared" si="52"/>
        <v>0</v>
      </c>
      <c r="DK24" s="168" t="b">
        <f t="shared" si="52"/>
        <v>0</v>
      </c>
      <c r="DL24" s="168" t="b">
        <f t="shared" si="52"/>
        <v>0</v>
      </c>
      <c r="DM24" s="168" t="b">
        <f t="shared" si="52"/>
        <v>0</v>
      </c>
      <c r="DN24" s="168" t="b">
        <f t="shared" si="52"/>
        <v>0</v>
      </c>
      <c r="DO24" s="168" t="b">
        <f t="shared" si="52"/>
        <v>0</v>
      </c>
      <c r="DP24" s="168" t="b">
        <f t="shared" si="52"/>
        <v>0</v>
      </c>
      <c r="DQ24" s="168" t="b">
        <f t="shared" si="52"/>
        <v>0</v>
      </c>
      <c r="DR24" s="168" t="b">
        <f t="shared" si="52"/>
        <v>0</v>
      </c>
      <c r="DS24" s="168" t="b">
        <f t="shared" si="52"/>
        <v>0</v>
      </c>
      <c r="DT24" s="168" t="b">
        <f t="shared" si="52"/>
        <v>0</v>
      </c>
      <c r="DU24" s="168" t="b">
        <f t="shared" si="52"/>
        <v>0</v>
      </c>
      <c r="DV24" s="168" t="b">
        <f t="shared" si="52"/>
        <v>0</v>
      </c>
      <c r="DW24" s="168" t="b">
        <f t="shared" si="51"/>
        <v>0</v>
      </c>
      <c r="DX24" s="168" t="b">
        <f t="shared" si="43"/>
        <v>0</v>
      </c>
      <c r="DY24" s="168" t="b">
        <f t="shared" si="43"/>
        <v>0</v>
      </c>
      <c r="DZ24" s="168" t="b">
        <f t="shared" si="43"/>
        <v>0</v>
      </c>
      <c r="EA24" s="440" t="b">
        <f t="shared" si="43"/>
        <v>0</v>
      </c>
      <c r="EB24" s="212" t="str">
        <f t="shared" si="44"/>
        <v/>
      </c>
    </row>
    <row r="25" spans="1:132">
      <c r="A25" s="55"/>
      <c r="B25" s="74">
        <v>21</v>
      </c>
      <c r="C25" s="281" t="s">
        <v>17</v>
      </c>
      <c r="D25" s="128" t="s">
        <v>17</v>
      </c>
      <c r="E25" s="128" t="s">
        <v>17</v>
      </c>
      <c r="F25" s="305" t="s">
        <v>17</v>
      </c>
      <c r="G25" s="166"/>
      <c r="H25" s="166"/>
      <c r="I25" s="166"/>
      <c r="AE25" s="449"/>
      <c r="AF25" s="449"/>
      <c r="AH25" s="449"/>
      <c r="AJ25" s="79">
        <v>21</v>
      </c>
      <c r="AN25" s="166"/>
      <c r="AO25" s="166"/>
      <c r="AP25" s="166"/>
      <c r="AR25" s="79">
        <v>21</v>
      </c>
      <c r="AS25" s="491" t="str">
        <f>内線情報!D25</f>
        <v>未定義</v>
      </c>
      <c r="AT25" s="79" t="b">
        <f t="shared" ref="AT25:AY44" si="53">IF($AS25=AT$4,TRUE,FALSE)</f>
        <v>0</v>
      </c>
      <c r="AU25" s="79" t="b">
        <f t="shared" si="53"/>
        <v>0</v>
      </c>
      <c r="AV25" s="79" t="b">
        <f t="shared" si="53"/>
        <v>0</v>
      </c>
      <c r="AW25" s="79" t="b">
        <f t="shared" si="53"/>
        <v>0</v>
      </c>
      <c r="AX25" s="79" t="b">
        <f t="shared" si="53"/>
        <v>0</v>
      </c>
      <c r="AY25" s="79" t="b">
        <f t="shared" si="53"/>
        <v>0</v>
      </c>
      <c r="AZ25" s="79" t="str">
        <f t="shared" si="45"/>
        <v/>
      </c>
      <c r="BA25" s="493" t="str">
        <f t="shared" si="1"/>
        <v/>
      </c>
      <c r="BB25" s="485" t="str">
        <f t="shared" si="46"/>
        <v/>
      </c>
      <c r="BG25" s="449"/>
      <c r="BH25" s="449"/>
      <c r="BK25" s="1252"/>
      <c r="BL25" s="446" t="str">
        <f t="shared" si="47"/>
        <v>red</v>
      </c>
      <c r="BM25" s="446" t="str">
        <f t="shared" si="48"/>
        <v>red</v>
      </c>
      <c r="BN25" s="446" t="str">
        <f t="shared" si="49"/>
        <v>red</v>
      </c>
      <c r="BO25" s="446" t="str">
        <f t="shared" si="50"/>
        <v>red</v>
      </c>
      <c r="BP25" s="209"/>
      <c r="BQ25" s="1361"/>
      <c r="BR25" s="664"/>
      <c r="BS25" s="209"/>
      <c r="BT25" s="1356"/>
      <c r="BU25" s="664"/>
      <c r="BV25" s="664"/>
      <c r="BW25" s="664"/>
      <c r="BX25" s="664"/>
      <c r="BY25" s="664"/>
      <c r="BZ25" s="664"/>
      <c r="CA25" s="664"/>
      <c r="CB25" s="664"/>
      <c r="CC25" s="664"/>
      <c r="CD25" s="664"/>
      <c r="CE25" s="664"/>
      <c r="CF25" s="664"/>
      <c r="CG25" s="664"/>
      <c r="CH25" s="664"/>
      <c r="CI25" s="664"/>
      <c r="CJ25" s="664"/>
      <c r="CK25" s="664"/>
      <c r="CL25" s="664"/>
      <c r="CM25" s="664"/>
      <c r="CN25" s="664"/>
      <c r="CO25" s="664"/>
      <c r="CP25" s="664"/>
      <c r="CQ25" s="664"/>
      <c r="CR25" s="664"/>
      <c r="CS25" s="664"/>
      <c r="CT25" s="664"/>
      <c r="CU25" s="664"/>
      <c r="CV25" s="664"/>
      <c r="CW25" s="664"/>
      <c r="CX25" s="664"/>
      <c r="CY25" s="664"/>
      <c r="CZ25" s="664"/>
      <c r="DA25" s="664"/>
      <c r="DB25" s="664"/>
      <c r="DC25" s="664"/>
      <c r="DD25" s="664"/>
      <c r="DE25" s="210"/>
      <c r="DF25" s="168"/>
      <c r="DG25" s="168"/>
      <c r="DH25" s="168"/>
      <c r="DI25" s="168"/>
      <c r="DJ25" s="168"/>
      <c r="DK25" s="168"/>
      <c r="DL25" s="168"/>
      <c r="DM25" s="168"/>
      <c r="DN25" s="168"/>
      <c r="DO25" s="168"/>
      <c r="DP25" s="168"/>
      <c r="DQ25" s="168"/>
      <c r="DR25" s="168"/>
      <c r="DS25" s="168"/>
      <c r="DT25" s="168"/>
      <c r="DU25" s="168"/>
      <c r="DV25" s="168"/>
      <c r="DW25" s="168"/>
      <c r="DX25" s="168"/>
      <c r="DY25" s="168"/>
      <c r="DZ25" s="168"/>
      <c r="EA25" s="168"/>
      <c r="EB25" s="914"/>
    </row>
    <row r="26" spans="1:132">
      <c r="A26" s="55"/>
      <c r="B26" s="74">
        <v>22</v>
      </c>
      <c r="C26" s="281" t="s">
        <v>17</v>
      </c>
      <c r="D26" s="128" t="s">
        <v>17</v>
      </c>
      <c r="E26" s="128" t="s">
        <v>17</v>
      </c>
      <c r="F26" s="305" t="s">
        <v>17</v>
      </c>
      <c r="G26" s="166"/>
      <c r="H26" s="166"/>
      <c r="I26" s="166"/>
      <c r="AE26" s="449"/>
      <c r="AF26" s="449"/>
      <c r="AG26" s="167"/>
      <c r="AH26" s="449"/>
      <c r="AJ26" s="79">
        <v>22</v>
      </c>
      <c r="AN26" s="166"/>
      <c r="AO26" s="166"/>
      <c r="AP26" s="166"/>
      <c r="AR26" s="79">
        <v>22</v>
      </c>
      <c r="AS26" s="491" t="str">
        <f>内線情報!D26</f>
        <v>未定義</v>
      </c>
      <c r="AT26" s="79" t="b">
        <f t="shared" si="53"/>
        <v>0</v>
      </c>
      <c r="AU26" s="79" t="b">
        <f t="shared" si="53"/>
        <v>0</v>
      </c>
      <c r="AV26" s="79" t="b">
        <f t="shared" si="53"/>
        <v>0</v>
      </c>
      <c r="AW26" s="79" t="b">
        <f t="shared" si="53"/>
        <v>0</v>
      </c>
      <c r="AX26" s="79" t="b">
        <f t="shared" si="53"/>
        <v>0</v>
      </c>
      <c r="AY26" s="79" t="b">
        <f t="shared" si="53"/>
        <v>0</v>
      </c>
      <c r="AZ26" s="79" t="str">
        <f t="shared" si="45"/>
        <v/>
      </c>
      <c r="BA26" s="493" t="str">
        <f t="shared" si="1"/>
        <v/>
      </c>
      <c r="BB26" s="485" t="str">
        <f t="shared" si="46"/>
        <v/>
      </c>
      <c r="BG26" s="449"/>
      <c r="BH26" s="449"/>
      <c r="BI26" s="167"/>
      <c r="BK26" s="1252"/>
      <c r="BL26" s="446" t="str">
        <f t="shared" si="47"/>
        <v>red</v>
      </c>
      <c r="BM26" s="446" t="str">
        <f t="shared" si="48"/>
        <v>red</v>
      </c>
      <c r="BN26" s="446" t="str">
        <f t="shared" si="49"/>
        <v>red</v>
      </c>
      <c r="BO26" s="446" t="str">
        <f t="shared" si="50"/>
        <v>red</v>
      </c>
      <c r="BP26" s="209"/>
      <c r="BQ26" s="1361"/>
      <c r="BR26" s="664"/>
      <c r="BS26" s="209"/>
      <c r="BT26" s="1356"/>
      <c r="BU26" s="664"/>
      <c r="BV26" s="664"/>
      <c r="BW26" s="664"/>
      <c r="BX26" s="664"/>
      <c r="BY26" s="664"/>
      <c r="BZ26" s="664"/>
      <c r="CA26" s="664"/>
      <c r="CB26" s="664"/>
      <c r="CC26" s="664"/>
      <c r="CD26" s="664"/>
      <c r="CE26" s="664"/>
      <c r="CF26" s="664"/>
      <c r="CG26" s="664"/>
      <c r="CH26" s="664"/>
      <c r="CI26" s="664"/>
      <c r="CJ26" s="664"/>
      <c r="CK26" s="664"/>
      <c r="CL26" s="664"/>
      <c r="CM26" s="664"/>
      <c r="CN26" s="664"/>
      <c r="CO26" s="664"/>
      <c r="CP26" s="664"/>
      <c r="CQ26" s="664"/>
      <c r="CR26" s="664"/>
      <c r="CS26" s="664"/>
      <c r="CT26" s="664"/>
      <c r="CU26" s="664"/>
      <c r="CV26" s="664"/>
      <c r="CW26" s="664"/>
      <c r="CX26" s="664"/>
      <c r="CY26" s="664"/>
      <c r="CZ26" s="664"/>
      <c r="DA26" s="664"/>
      <c r="DB26" s="664"/>
      <c r="DC26" s="664"/>
      <c r="DD26" s="664"/>
      <c r="DE26" s="210"/>
      <c r="DF26" s="168"/>
      <c r="DG26" s="168"/>
      <c r="DH26" s="168"/>
      <c r="DI26" s="168"/>
      <c r="DJ26" s="168"/>
      <c r="DK26" s="168"/>
      <c r="DL26" s="168"/>
      <c r="DM26" s="168"/>
      <c r="DN26" s="168"/>
      <c r="DO26" s="168"/>
      <c r="DP26" s="168"/>
      <c r="DQ26" s="168"/>
      <c r="DR26" s="168"/>
      <c r="DS26" s="168"/>
      <c r="DT26" s="168"/>
      <c r="DU26" s="168"/>
      <c r="DV26" s="168"/>
      <c r="DW26" s="168"/>
      <c r="DX26" s="168"/>
      <c r="DY26" s="168"/>
      <c r="DZ26" s="168"/>
      <c r="EA26" s="168"/>
      <c r="EB26" s="915"/>
    </row>
    <row r="27" spans="1:132">
      <c r="A27" s="55"/>
      <c r="B27" s="74">
        <v>23</v>
      </c>
      <c r="C27" s="281" t="s">
        <v>17</v>
      </c>
      <c r="D27" s="128" t="s">
        <v>17</v>
      </c>
      <c r="E27" s="128" t="s">
        <v>17</v>
      </c>
      <c r="F27" s="305" t="s">
        <v>17</v>
      </c>
      <c r="G27" s="166"/>
      <c r="H27" s="166"/>
      <c r="I27" s="166"/>
      <c r="AE27" s="449"/>
      <c r="AF27" s="449"/>
      <c r="AG27" s="167"/>
      <c r="AH27" s="449"/>
      <c r="AJ27" s="79">
        <v>23</v>
      </c>
      <c r="AN27" s="166"/>
      <c r="AO27" s="166"/>
      <c r="AP27" s="166"/>
      <c r="AR27" s="79">
        <v>23</v>
      </c>
      <c r="AS27" s="491" t="str">
        <f>内線情報!D27</f>
        <v>未定義</v>
      </c>
      <c r="AT27" s="79" t="b">
        <f t="shared" si="53"/>
        <v>0</v>
      </c>
      <c r="AU27" s="79" t="b">
        <f t="shared" si="53"/>
        <v>0</v>
      </c>
      <c r="AV27" s="79" t="b">
        <f t="shared" si="53"/>
        <v>0</v>
      </c>
      <c r="AW27" s="79" t="b">
        <f t="shared" si="53"/>
        <v>0</v>
      </c>
      <c r="AX27" s="79" t="b">
        <f t="shared" si="53"/>
        <v>0</v>
      </c>
      <c r="AY27" s="79" t="b">
        <f t="shared" si="53"/>
        <v>0</v>
      </c>
      <c r="AZ27" s="79" t="str">
        <f t="shared" si="45"/>
        <v/>
      </c>
      <c r="BA27" s="493" t="str">
        <f t="shared" si="1"/>
        <v/>
      </c>
      <c r="BB27" s="485" t="str">
        <f t="shared" si="46"/>
        <v/>
      </c>
      <c r="BG27" s="449"/>
      <c r="BH27" s="449"/>
      <c r="BI27" s="167"/>
      <c r="BK27" s="1252"/>
      <c r="BL27" s="446" t="str">
        <f t="shared" si="47"/>
        <v>red</v>
      </c>
      <c r="BM27" s="446" t="str">
        <f t="shared" si="48"/>
        <v>red</v>
      </c>
      <c r="BN27" s="446" t="str">
        <f t="shared" si="49"/>
        <v>red</v>
      </c>
      <c r="BO27" s="446" t="str">
        <f t="shared" si="50"/>
        <v>red</v>
      </c>
      <c r="BP27" s="209"/>
      <c r="BQ27" s="1361"/>
      <c r="BR27" s="664"/>
      <c r="BS27" s="209"/>
      <c r="BT27" s="1356"/>
      <c r="BU27" s="664"/>
      <c r="BV27" s="664"/>
      <c r="BW27" s="664"/>
      <c r="BX27" s="664"/>
      <c r="BY27" s="664"/>
      <c r="BZ27" s="664"/>
      <c r="CA27" s="664"/>
      <c r="CB27" s="664"/>
      <c r="CC27" s="664"/>
      <c r="CD27" s="664"/>
      <c r="CE27" s="664"/>
      <c r="CF27" s="664"/>
      <c r="CG27" s="664"/>
      <c r="CH27" s="664"/>
      <c r="CI27" s="664"/>
      <c r="CJ27" s="664"/>
      <c r="CK27" s="664"/>
      <c r="CL27" s="664"/>
      <c r="CM27" s="664"/>
      <c r="CN27" s="664"/>
      <c r="CO27" s="664"/>
      <c r="CP27" s="664"/>
      <c r="CQ27" s="664"/>
      <c r="CR27" s="664"/>
      <c r="CS27" s="664"/>
      <c r="CT27" s="664"/>
      <c r="CU27" s="664"/>
      <c r="CV27" s="664"/>
      <c r="CW27" s="664"/>
      <c r="CX27" s="664"/>
      <c r="CY27" s="664"/>
      <c r="CZ27" s="664"/>
      <c r="DA27" s="664"/>
      <c r="DB27" s="664"/>
      <c r="DC27" s="664"/>
      <c r="DD27" s="664"/>
      <c r="DE27" s="210"/>
      <c r="DF27" s="168"/>
      <c r="DG27" s="168"/>
      <c r="DH27" s="168"/>
      <c r="DI27" s="168"/>
      <c r="DJ27" s="168"/>
      <c r="DK27" s="168"/>
      <c r="DL27" s="168"/>
      <c r="DM27" s="168"/>
      <c r="DN27" s="168"/>
      <c r="DO27" s="168"/>
      <c r="DP27" s="168"/>
      <c r="DQ27" s="168"/>
      <c r="DR27" s="168"/>
      <c r="DS27" s="168"/>
      <c r="DT27" s="168"/>
      <c r="DU27" s="168"/>
      <c r="DV27" s="168"/>
      <c r="DW27" s="168"/>
      <c r="DX27" s="168"/>
      <c r="DY27" s="168"/>
      <c r="DZ27" s="168"/>
      <c r="EA27" s="168"/>
      <c r="EB27" s="915"/>
    </row>
    <row r="28" spans="1:132">
      <c r="A28" s="55"/>
      <c r="B28" s="74">
        <v>24</v>
      </c>
      <c r="C28" s="281" t="s">
        <v>17</v>
      </c>
      <c r="D28" s="128" t="s">
        <v>17</v>
      </c>
      <c r="E28" s="128" t="s">
        <v>17</v>
      </c>
      <c r="F28" s="305" t="s">
        <v>17</v>
      </c>
      <c r="G28" s="166"/>
      <c r="H28" s="166"/>
      <c r="I28" s="166"/>
      <c r="AE28" s="449"/>
      <c r="AF28" s="449"/>
      <c r="AG28" s="167"/>
      <c r="AH28" s="449"/>
      <c r="AJ28" s="79">
        <v>24</v>
      </c>
      <c r="AN28" s="166"/>
      <c r="AO28" s="166"/>
      <c r="AP28" s="166"/>
      <c r="AR28" s="79">
        <v>24</v>
      </c>
      <c r="AS28" s="491" t="str">
        <f>内線情報!D28</f>
        <v>未定義</v>
      </c>
      <c r="AT28" s="79" t="b">
        <f t="shared" si="53"/>
        <v>0</v>
      </c>
      <c r="AU28" s="79" t="b">
        <f t="shared" si="53"/>
        <v>0</v>
      </c>
      <c r="AV28" s="79" t="b">
        <f t="shared" si="53"/>
        <v>0</v>
      </c>
      <c r="AW28" s="79" t="b">
        <f t="shared" si="53"/>
        <v>0</v>
      </c>
      <c r="AX28" s="79" t="b">
        <f t="shared" si="53"/>
        <v>0</v>
      </c>
      <c r="AY28" s="79" t="b">
        <f t="shared" si="53"/>
        <v>0</v>
      </c>
      <c r="AZ28" s="79" t="str">
        <f t="shared" si="45"/>
        <v/>
      </c>
      <c r="BA28" s="493" t="str">
        <f t="shared" si="1"/>
        <v/>
      </c>
      <c r="BB28" s="485" t="str">
        <f t="shared" si="46"/>
        <v/>
      </c>
      <c r="BG28" s="449"/>
      <c r="BH28" s="449"/>
      <c r="BI28" s="167"/>
      <c r="BK28" s="1252"/>
      <c r="BL28" s="446" t="str">
        <f t="shared" si="47"/>
        <v>red</v>
      </c>
      <c r="BM28" s="446" t="str">
        <f t="shared" si="48"/>
        <v>red</v>
      </c>
      <c r="BN28" s="446" t="str">
        <f t="shared" si="49"/>
        <v>red</v>
      </c>
      <c r="BO28" s="446" t="str">
        <f t="shared" si="50"/>
        <v>red</v>
      </c>
      <c r="BP28" s="209"/>
      <c r="BQ28" s="1361"/>
      <c r="BR28" s="664"/>
      <c r="BS28" s="209"/>
      <c r="BT28" s="1356"/>
      <c r="BU28" s="664"/>
      <c r="BV28" s="664"/>
      <c r="BW28" s="664"/>
      <c r="BX28" s="664"/>
      <c r="BY28" s="664"/>
      <c r="BZ28" s="664"/>
      <c r="CA28" s="664"/>
      <c r="CB28" s="664"/>
      <c r="CC28" s="664"/>
      <c r="CD28" s="664"/>
      <c r="CE28" s="664"/>
      <c r="CF28" s="664"/>
      <c r="CG28" s="664"/>
      <c r="CH28" s="664"/>
      <c r="CI28" s="664"/>
      <c r="CJ28" s="664"/>
      <c r="CK28" s="664"/>
      <c r="CL28" s="664"/>
      <c r="CM28" s="664"/>
      <c r="CN28" s="664"/>
      <c r="CO28" s="664"/>
      <c r="CP28" s="664"/>
      <c r="CQ28" s="664"/>
      <c r="CR28" s="664"/>
      <c r="CS28" s="664"/>
      <c r="CT28" s="664"/>
      <c r="CU28" s="664"/>
      <c r="CV28" s="664"/>
      <c r="CW28" s="664"/>
      <c r="CX28" s="664"/>
      <c r="CY28" s="664"/>
      <c r="CZ28" s="664"/>
      <c r="DA28" s="664"/>
      <c r="DB28" s="664"/>
      <c r="DC28" s="664"/>
      <c r="DD28" s="664"/>
      <c r="DE28" s="210"/>
      <c r="DF28" s="168"/>
      <c r="DG28" s="168"/>
      <c r="DH28" s="168"/>
      <c r="DI28" s="168"/>
      <c r="DJ28" s="168"/>
      <c r="DK28" s="168"/>
      <c r="DL28" s="168"/>
      <c r="DM28" s="168"/>
      <c r="DN28" s="168"/>
      <c r="DO28" s="168"/>
      <c r="DP28" s="168"/>
      <c r="DQ28" s="168"/>
      <c r="DR28" s="168"/>
      <c r="DS28" s="168"/>
      <c r="DT28" s="168"/>
      <c r="DU28" s="168"/>
      <c r="DV28" s="168"/>
      <c r="DW28" s="168"/>
      <c r="DX28" s="168"/>
      <c r="DY28" s="168"/>
      <c r="DZ28" s="168"/>
      <c r="EA28" s="168"/>
      <c r="EB28" s="915"/>
    </row>
    <row r="29" spans="1:132">
      <c r="A29" s="55"/>
      <c r="B29" s="74">
        <v>25</v>
      </c>
      <c r="C29" s="281" t="s">
        <v>17</v>
      </c>
      <c r="D29" s="128" t="s">
        <v>17</v>
      </c>
      <c r="E29" s="128" t="s">
        <v>17</v>
      </c>
      <c r="F29" s="305" t="s">
        <v>17</v>
      </c>
      <c r="G29" s="166"/>
      <c r="H29" s="166"/>
      <c r="I29" s="166"/>
      <c r="AE29" s="449"/>
      <c r="AF29" s="449"/>
      <c r="AG29" s="167"/>
      <c r="AH29" s="449"/>
      <c r="AJ29" s="79">
        <v>25</v>
      </c>
      <c r="AN29" s="166"/>
      <c r="AO29" s="166"/>
      <c r="AP29" s="166"/>
      <c r="AR29" s="79">
        <v>25</v>
      </c>
      <c r="AS29" s="491" t="str">
        <f>内線情報!D29</f>
        <v>ZX-スターSLAP(PB)</v>
      </c>
      <c r="AT29" s="79" t="b">
        <f t="shared" si="53"/>
        <v>0</v>
      </c>
      <c r="AU29" s="79" t="b">
        <f t="shared" si="53"/>
        <v>1</v>
      </c>
      <c r="AV29" s="79" t="b">
        <f t="shared" si="53"/>
        <v>0</v>
      </c>
      <c r="AW29" s="79" t="b">
        <f t="shared" si="53"/>
        <v>0</v>
      </c>
      <c r="AX29" s="79" t="b">
        <f t="shared" si="53"/>
        <v>0</v>
      </c>
      <c r="AY29" s="79" t="b">
        <f t="shared" si="53"/>
        <v>0</v>
      </c>
      <c r="AZ29" s="79">
        <f t="shared" si="45"/>
        <v>25</v>
      </c>
      <c r="BA29" s="493" t="str">
        <f t="shared" si="1"/>
        <v/>
      </c>
      <c r="BB29" s="485" t="str">
        <f t="shared" si="46"/>
        <v/>
      </c>
      <c r="BG29" s="449"/>
      <c r="BH29" s="449"/>
      <c r="BI29" s="167"/>
      <c r="BK29" s="1252"/>
      <c r="BL29" s="446" t="str">
        <f t="shared" si="47"/>
        <v>red</v>
      </c>
      <c r="BM29" s="446" t="str">
        <f t="shared" si="48"/>
        <v>red</v>
      </c>
      <c r="BN29" s="446" t="str">
        <f t="shared" si="49"/>
        <v>red</v>
      </c>
      <c r="BO29" s="446" t="str">
        <f t="shared" si="50"/>
        <v>red</v>
      </c>
      <c r="BP29" s="209"/>
      <c r="BQ29" s="1361"/>
      <c r="BR29" s="664"/>
      <c r="BS29" s="209"/>
      <c r="BT29" s="1356"/>
      <c r="BU29" s="664"/>
      <c r="BV29" s="664"/>
      <c r="BW29" s="664"/>
      <c r="BX29" s="664"/>
      <c r="BY29" s="664"/>
      <c r="BZ29" s="664"/>
      <c r="CA29" s="664"/>
      <c r="CB29" s="664"/>
      <c r="CC29" s="664"/>
      <c r="CD29" s="664"/>
      <c r="CE29" s="664"/>
      <c r="CF29" s="664"/>
      <c r="CG29" s="664"/>
      <c r="CH29" s="664"/>
      <c r="CI29" s="664"/>
      <c r="CJ29" s="664"/>
      <c r="CK29" s="664"/>
      <c r="CL29" s="664"/>
      <c r="CM29" s="664"/>
      <c r="CN29" s="664"/>
      <c r="CO29" s="664"/>
      <c r="CP29" s="664"/>
      <c r="CQ29" s="664"/>
      <c r="CR29" s="664"/>
      <c r="CS29" s="664"/>
      <c r="CT29" s="664"/>
      <c r="CU29" s="664"/>
      <c r="CV29" s="664"/>
      <c r="CW29" s="664"/>
      <c r="CX29" s="664"/>
      <c r="CY29" s="664"/>
      <c r="CZ29" s="664"/>
      <c r="DA29" s="664"/>
      <c r="DB29" s="664"/>
      <c r="DC29" s="664"/>
      <c r="DD29" s="664"/>
      <c r="DE29" s="210"/>
      <c r="DF29" s="168"/>
      <c r="DG29" s="168"/>
      <c r="DH29" s="168"/>
      <c r="DI29" s="168"/>
      <c r="DJ29" s="168"/>
      <c r="DK29" s="168"/>
      <c r="DL29" s="168"/>
      <c r="DM29" s="168"/>
      <c r="DN29" s="168"/>
      <c r="DO29" s="168"/>
      <c r="DP29" s="168"/>
      <c r="DQ29" s="168"/>
      <c r="DR29" s="168"/>
      <c r="DS29" s="168"/>
      <c r="DT29" s="168"/>
      <c r="DU29" s="168"/>
      <c r="DV29" s="168"/>
      <c r="DW29" s="168"/>
      <c r="DX29" s="168"/>
      <c r="DY29" s="168"/>
      <c r="DZ29" s="168"/>
      <c r="EA29" s="168"/>
      <c r="EB29" s="915"/>
    </row>
    <row r="30" spans="1:132">
      <c r="A30" s="55"/>
      <c r="B30" s="74">
        <v>26</v>
      </c>
      <c r="C30" s="281" t="s">
        <v>17</v>
      </c>
      <c r="D30" s="128" t="s">
        <v>17</v>
      </c>
      <c r="E30" s="128" t="s">
        <v>17</v>
      </c>
      <c r="F30" s="305" t="s">
        <v>17</v>
      </c>
      <c r="G30" s="166"/>
      <c r="H30" s="166"/>
      <c r="I30" s="166"/>
      <c r="AE30" s="449"/>
      <c r="AF30" s="449"/>
      <c r="AG30" s="167"/>
      <c r="AH30" s="449"/>
      <c r="AJ30" s="79">
        <v>26</v>
      </c>
      <c r="AN30" s="166"/>
      <c r="AO30" s="166"/>
      <c r="AP30" s="166"/>
      <c r="AR30" s="79">
        <v>26</v>
      </c>
      <c r="AS30" s="491" t="str">
        <f>内線情報!D30</f>
        <v>ZX-スターSLAP(PB)</v>
      </c>
      <c r="AT30" s="79" t="b">
        <f t="shared" si="53"/>
        <v>0</v>
      </c>
      <c r="AU30" s="79" t="b">
        <f t="shared" si="53"/>
        <v>1</v>
      </c>
      <c r="AV30" s="79" t="b">
        <f t="shared" si="53"/>
        <v>0</v>
      </c>
      <c r="AW30" s="79" t="b">
        <f t="shared" si="53"/>
        <v>0</v>
      </c>
      <c r="AX30" s="79" t="b">
        <f t="shared" si="53"/>
        <v>0</v>
      </c>
      <c r="AY30" s="79" t="b">
        <f t="shared" si="53"/>
        <v>0</v>
      </c>
      <c r="AZ30" s="79">
        <f t="shared" si="45"/>
        <v>26</v>
      </c>
      <c r="BA30" s="493" t="str">
        <f t="shared" si="1"/>
        <v/>
      </c>
      <c r="BB30" s="485" t="str">
        <f t="shared" si="46"/>
        <v/>
      </c>
      <c r="BG30" s="449"/>
      <c r="BH30" s="449"/>
      <c r="BI30" s="167"/>
      <c r="BK30" s="1252"/>
      <c r="BL30" s="446" t="str">
        <f t="shared" si="47"/>
        <v>red</v>
      </c>
      <c r="BM30" s="446" t="str">
        <f t="shared" si="48"/>
        <v>red</v>
      </c>
      <c r="BN30" s="446" t="str">
        <f t="shared" si="49"/>
        <v>red</v>
      </c>
      <c r="BO30" s="446" t="str">
        <f t="shared" si="50"/>
        <v>red</v>
      </c>
      <c r="BP30" s="209"/>
      <c r="BQ30" s="1361"/>
      <c r="BR30" s="664"/>
      <c r="BS30" s="209"/>
      <c r="BT30" s="1356"/>
      <c r="BU30" s="664"/>
      <c r="BV30" s="664"/>
      <c r="BW30" s="664"/>
      <c r="BX30" s="664"/>
      <c r="BY30" s="664"/>
      <c r="BZ30" s="664"/>
      <c r="CA30" s="664"/>
      <c r="CB30" s="664"/>
      <c r="CC30" s="664"/>
      <c r="CD30" s="664"/>
      <c r="CE30" s="664"/>
      <c r="CF30" s="664"/>
      <c r="CG30" s="664"/>
      <c r="CH30" s="664"/>
      <c r="CI30" s="664"/>
      <c r="CJ30" s="664"/>
      <c r="CK30" s="664"/>
      <c r="CL30" s="664"/>
      <c r="CM30" s="664"/>
      <c r="CN30" s="664"/>
      <c r="CO30" s="664"/>
      <c r="CP30" s="664"/>
      <c r="CQ30" s="664"/>
      <c r="CR30" s="664"/>
      <c r="CS30" s="664"/>
      <c r="CT30" s="664"/>
      <c r="CU30" s="664"/>
      <c r="CV30" s="664"/>
      <c r="CW30" s="664"/>
      <c r="CX30" s="664"/>
      <c r="CY30" s="664"/>
      <c r="CZ30" s="664"/>
      <c r="DA30" s="664"/>
      <c r="DB30" s="664"/>
      <c r="DC30" s="664"/>
      <c r="DD30" s="664"/>
      <c r="DE30" s="210"/>
      <c r="DF30" s="168"/>
      <c r="DG30" s="168"/>
      <c r="DH30" s="168"/>
      <c r="DI30" s="168"/>
      <c r="DJ30" s="168"/>
      <c r="DK30" s="168"/>
      <c r="DL30" s="168"/>
      <c r="DM30" s="168"/>
      <c r="DN30" s="168"/>
      <c r="DO30" s="168"/>
      <c r="DP30" s="168"/>
      <c r="DQ30" s="168"/>
      <c r="DR30" s="168"/>
      <c r="DS30" s="168"/>
      <c r="DT30" s="168"/>
      <c r="DU30" s="168"/>
      <c r="DV30" s="168"/>
      <c r="DW30" s="168"/>
      <c r="DX30" s="168"/>
      <c r="DY30" s="168"/>
      <c r="DZ30" s="168"/>
      <c r="EA30" s="168"/>
      <c r="EB30" s="915"/>
    </row>
    <row r="31" spans="1:132">
      <c r="A31" s="55"/>
      <c r="B31" s="74">
        <v>27</v>
      </c>
      <c r="C31" s="281" t="s">
        <v>17</v>
      </c>
      <c r="D31" s="128" t="s">
        <v>17</v>
      </c>
      <c r="E31" s="128" t="s">
        <v>17</v>
      </c>
      <c r="F31" s="305" t="s">
        <v>17</v>
      </c>
      <c r="G31" s="166"/>
      <c r="H31" s="166"/>
      <c r="I31" s="166"/>
      <c r="AE31" s="449"/>
      <c r="AF31" s="449"/>
      <c r="AG31" s="167"/>
      <c r="AH31" s="449"/>
      <c r="AJ31" s="79">
        <v>27</v>
      </c>
      <c r="AN31" s="166"/>
      <c r="AO31" s="166"/>
      <c r="AP31" s="166"/>
      <c r="AR31" s="79">
        <v>27</v>
      </c>
      <c r="AS31" s="491" t="str">
        <f>内線情報!D31</f>
        <v>ZX-SLU(PB)</v>
      </c>
      <c r="AT31" s="79" t="b">
        <f t="shared" si="53"/>
        <v>0</v>
      </c>
      <c r="AU31" s="79" t="b">
        <f t="shared" si="53"/>
        <v>0</v>
      </c>
      <c r="AV31" s="79" t="b">
        <f t="shared" si="53"/>
        <v>0</v>
      </c>
      <c r="AW31" s="79" t="b">
        <f t="shared" si="53"/>
        <v>1</v>
      </c>
      <c r="AX31" s="79" t="b">
        <f t="shared" si="53"/>
        <v>0</v>
      </c>
      <c r="AY31" s="79" t="b">
        <f t="shared" si="53"/>
        <v>0</v>
      </c>
      <c r="AZ31" s="79">
        <f t="shared" si="45"/>
        <v>27</v>
      </c>
      <c r="BA31" s="493" t="str">
        <f t="shared" si="1"/>
        <v/>
      </c>
      <c r="BB31" s="485" t="str">
        <f t="shared" si="46"/>
        <v/>
      </c>
      <c r="BG31" s="449"/>
      <c r="BH31" s="449"/>
      <c r="BI31" s="167"/>
      <c r="BK31" s="1252"/>
      <c r="BL31" s="446" t="str">
        <f t="shared" si="47"/>
        <v>red</v>
      </c>
      <c r="BM31" s="446" t="str">
        <f t="shared" si="48"/>
        <v>red</v>
      </c>
      <c r="BN31" s="446" t="str">
        <f t="shared" si="49"/>
        <v>red</v>
      </c>
      <c r="BO31" s="446" t="str">
        <f t="shared" si="50"/>
        <v>red</v>
      </c>
      <c r="BP31" s="209"/>
      <c r="BQ31" s="1361"/>
      <c r="BR31" s="664"/>
      <c r="BS31" s="209"/>
      <c r="BT31" s="1356"/>
      <c r="BU31" s="664"/>
      <c r="BV31" s="664"/>
      <c r="BW31" s="664"/>
      <c r="BX31" s="664"/>
      <c r="BY31" s="664"/>
      <c r="BZ31" s="664"/>
      <c r="CA31" s="664"/>
      <c r="CB31" s="664"/>
      <c r="CC31" s="664"/>
      <c r="CD31" s="664"/>
      <c r="CE31" s="664"/>
      <c r="CF31" s="664"/>
      <c r="CG31" s="664"/>
      <c r="CH31" s="664"/>
      <c r="CI31" s="664"/>
      <c r="CJ31" s="664"/>
      <c r="CK31" s="664"/>
      <c r="CL31" s="664"/>
      <c r="CM31" s="664"/>
      <c r="CN31" s="664"/>
      <c r="CO31" s="664"/>
      <c r="CP31" s="664"/>
      <c r="CQ31" s="664"/>
      <c r="CR31" s="664"/>
      <c r="CS31" s="664"/>
      <c r="CT31" s="664"/>
      <c r="CU31" s="664"/>
      <c r="CV31" s="664"/>
      <c r="CW31" s="664"/>
      <c r="CX31" s="664"/>
      <c r="CY31" s="664"/>
      <c r="CZ31" s="664"/>
      <c r="DA31" s="664"/>
      <c r="DB31" s="664"/>
      <c r="DC31" s="664"/>
      <c r="DD31" s="664"/>
      <c r="DE31" s="210"/>
      <c r="DF31" s="168"/>
      <c r="DG31" s="168"/>
      <c r="DH31" s="168"/>
      <c r="DI31" s="168"/>
      <c r="DJ31" s="168"/>
      <c r="DK31" s="168"/>
      <c r="DL31" s="168"/>
      <c r="DM31" s="168"/>
      <c r="DN31" s="168"/>
      <c r="DO31" s="168"/>
      <c r="DP31" s="168"/>
      <c r="DQ31" s="168"/>
      <c r="DR31" s="168"/>
      <c r="DS31" s="168"/>
      <c r="DT31" s="168"/>
      <c r="DU31" s="168"/>
      <c r="DV31" s="168"/>
      <c r="DW31" s="168"/>
      <c r="DX31" s="168"/>
      <c r="DY31" s="168"/>
      <c r="DZ31" s="168"/>
      <c r="EA31" s="168"/>
      <c r="EB31" s="915"/>
    </row>
    <row r="32" spans="1:132">
      <c r="A32" s="55"/>
      <c r="B32" s="74">
        <v>28</v>
      </c>
      <c r="C32" s="281" t="s">
        <v>17</v>
      </c>
      <c r="D32" s="128" t="s">
        <v>17</v>
      </c>
      <c r="E32" s="128" t="s">
        <v>17</v>
      </c>
      <c r="F32" s="305" t="s">
        <v>17</v>
      </c>
      <c r="G32" s="166"/>
      <c r="H32" s="166"/>
      <c r="I32" s="166"/>
      <c r="AE32" s="449"/>
      <c r="AF32" s="449"/>
      <c r="AG32" s="167"/>
      <c r="AH32" s="449"/>
      <c r="AJ32" s="79">
        <v>28</v>
      </c>
      <c r="AN32" s="166"/>
      <c r="AO32" s="166"/>
      <c r="AP32" s="166"/>
      <c r="AR32" s="79">
        <v>28</v>
      </c>
      <c r="AS32" s="491" t="str">
        <f>内線情報!D32</f>
        <v>ZX-SLU(PB)</v>
      </c>
      <c r="AT32" s="79" t="b">
        <f t="shared" si="53"/>
        <v>0</v>
      </c>
      <c r="AU32" s="79" t="b">
        <f t="shared" si="53"/>
        <v>0</v>
      </c>
      <c r="AV32" s="79" t="b">
        <f t="shared" si="53"/>
        <v>0</v>
      </c>
      <c r="AW32" s="79" t="b">
        <f t="shared" si="53"/>
        <v>1</v>
      </c>
      <c r="AX32" s="79" t="b">
        <f t="shared" si="53"/>
        <v>0</v>
      </c>
      <c r="AY32" s="79" t="b">
        <f t="shared" si="53"/>
        <v>0</v>
      </c>
      <c r="AZ32" s="79">
        <f t="shared" si="45"/>
        <v>28</v>
      </c>
      <c r="BA32" s="493" t="str">
        <f t="shared" si="1"/>
        <v/>
      </c>
      <c r="BB32" s="485" t="str">
        <f t="shared" si="46"/>
        <v/>
      </c>
      <c r="BG32" s="449"/>
      <c r="BH32" s="449"/>
      <c r="BI32" s="167"/>
      <c r="BK32" s="1252"/>
      <c r="BL32" s="446" t="str">
        <f t="shared" si="47"/>
        <v>red</v>
      </c>
      <c r="BM32" s="446" t="str">
        <f t="shared" si="48"/>
        <v>red</v>
      </c>
      <c r="BN32" s="446" t="str">
        <f t="shared" si="49"/>
        <v>red</v>
      </c>
      <c r="BO32" s="446" t="str">
        <f t="shared" si="50"/>
        <v>red</v>
      </c>
      <c r="BP32" s="209"/>
      <c r="BQ32" s="1361"/>
      <c r="BR32" s="664"/>
      <c r="BS32" s="209"/>
      <c r="BT32" s="1356"/>
      <c r="BU32" s="664"/>
      <c r="BV32" s="664"/>
      <c r="BW32" s="664"/>
      <c r="BX32" s="664"/>
      <c r="BY32" s="664"/>
      <c r="BZ32" s="664"/>
      <c r="CA32" s="664"/>
      <c r="CB32" s="664"/>
      <c r="CC32" s="664"/>
      <c r="CD32" s="664"/>
      <c r="CE32" s="664"/>
      <c r="CF32" s="664"/>
      <c r="CG32" s="664"/>
      <c r="CH32" s="664"/>
      <c r="CI32" s="664"/>
      <c r="CJ32" s="664"/>
      <c r="CK32" s="664"/>
      <c r="CL32" s="664"/>
      <c r="CM32" s="664"/>
      <c r="CN32" s="664"/>
      <c r="CO32" s="664"/>
      <c r="CP32" s="664"/>
      <c r="CQ32" s="664"/>
      <c r="CR32" s="664"/>
      <c r="CS32" s="664"/>
      <c r="CT32" s="664"/>
      <c r="CU32" s="664"/>
      <c r="CV32" s="664"/>
      <c r="CW32" s="664"/>
      <c r="CX32" s="664"/>
      <c r="CY32" s="664"/>
      <c r="CZ32" s="664"/>
      <c r="DA32" s="664"/>
      <c r="DB32" s="664"/>
      <c r="DC32" s="664"/>
      <c r="DD32" s="664"/>
      <c r="DE32" s="210"/>
      <c r="DF32" s="168"/>
      <c r="DG32" s="168"/>
      <c r="DH32" s="168"/>
      <c r="DI32" s="168"/>
      <c r="DJ32" s="168"/>
      <c r="DK32" s="168"/>
      <c r="DL32" s="168"/>
      <c r="DM32" s="168"/>
      <c r="DN32" s="168"/>
      <c r="DO32" s="168"/>
      <c r="DP32" s="168"/>
      <c r="DQ32" s="168"/>
      <c r="DR32" s="168"/>
      <c r="DS32" s="168"/>
      <c r="DT32" s="168"/>
      <c r="DU32" s="168"/>
      <c r="DV32" s="168"/>
      <c r="DW32" s="168"/>
      <c r="DX32" s="168"/>
      <c r="DY32" s="168"/>
      <c r="DZ32" s="168"/>
      <c r="EA32" s="168"/>
      <c r="EB32" s="915"/>
    </row>
    <row r="33" spans="1:132">
      <c r="A33" s="55"/>
      <c r="B33" s="74">
        <v>29</v>
      </c>
      <c r="C33" s="281" t="s">
        <v>17</v>
      </c>
      <c r="D33" s="128" t="s">
        <v>17</v>
      </c>
      <c r="E33" s="128" t="s">
        <v>17</v>
      </c>
      <c r="F33" s="305" t="s">
        <v>17</v>
      </c>
      <c r="G33" s="166"/>
      <c r="H33" s="166"/>
      <c r="I33" s="166"/>
      <c r="AE33" s="449"/>
      <c r="AF33" s="449"/>
      <c r="AG33" s="167"/>
      <c r="AH33" s="449"/>
      <c r="AJ33" s="79">
        <v>29</v>
      </c>
      <c r="AN33" s="166"/>
      <c r="AO33" s="166"/>
      <c r="AP33" s="166"/>
      <c r="AR33" s="79">
        <v>29</v>
      </c>
      <c r="AS33" s="491" t="str">
        <f>内線情報!D33</f>
        <v>ZX-SLU(PB)</v>
      </c>
      <c r="AT33" s="79" t="b">
        <f t="shared" si="53"/>
        <v>0</v>
      </c>
      <c r="AU33" s="79" t="b">
        <f t="shared" si="53"/>
        <v>0</v>
      </c>
      <c r="AV33" s="79" t="b">
        <f t="shared" si="53"/>
        <v>0</v>
      </c>
      <c r="AW33" s="79" t="b">
        <f t="shared" si="53"/>
        <v>1</v>
      </c>
      <c r="AX33" s="79" t="b">
        <f t="shared" si="53"/>
        <v>0</v>
      </c>
      <c r="AY33" s="79" t="b">
        <f t="shared" si="53"/>
        <v>0</v>
      </c>
      <c r="AZ33" s="79">
        <f t="shared" si="45"/>
        <v>29</v>
      </c>
      <c r="BA33" s="493" t="str">
        <f t="shared" si="1"/>
        <v/>
      </c>
      <c r="BB33" s="485" t="str">
        <f t="shared" si="46"/>
        <v/>
      </c>
      <c r="BG33" s="449"/>
      <c r="BH33" s="449"/>
      <c r="BI33" s="167"/>
      <c r="BK33" s="1252"/>
      <c r="BL33" s="446" t="str">
        <f t="shared" si="47"/>
        <v>red</v>
      </c>
      <c r="BM33" s="446" t="str">
        <f t="shared" si="48"/>
        <v>red</v>
      </c>
      <c r="BN33" s="446" t="str">
        <f t="shared" si="49"/>
        <v>red</v>
      </c>
      <c r="BO33" s="446" t="str">
        <f t="shared" si="50"/>
        <v>red</v>
      </c>
      <c r="BP33" s="209"/>
      <c r="BQ33" s="1361"/>
      <c r="BR33" s="664"/>
      <c r="BS33" s="209"/>
      <c r="BT33" s="1356"/>
      <c r="BU33" s="664"/>
      <c r="BV33" s="664"/>
      <c r="BW33" s="664"/>
      <c r="BX33" s="664"/>
      <c r="BY33" s="664"/>
      <c r="BZ33" s="664"/>
      <c r="CA33" s="664"/>
      <c r="CB33" s="664"/>
      <c r="CC33" s="664"/>
      <c r="CD33" s="664"/>
      <c r="CE33" s="664"/>
      <c r="CF33" s="664"/>
      <c r="CG33" s="664"/>
      <c r="CH33" s="664"/>
      <c r="CI33" s="664"/>
      <c r="CJ33" s="664"/>
      <c r="CK33" s="664"/>
      <c r="CL33" s="664"/>
      <c r="CM33" s="664"/>
      <c r="CN33" s="664"/>
      <c r="CO33" s="664"/>
      <c r="CP33" s="664"/>
      <c r="CQ33" s="664"/>
      <c r="CR33" s="664"/>
      <c r="CS33" s="664"/>
      <c r="CT33" s="664"/>
      <c r="CU33" s="664"/>
      <c r="CV33" s="664"/>
      <c r="CW33" s="664"/>
      <c r="CX33" s="664"/>
      <c r="CY33" s="664"/>
      <c r="CZ33" s="664"/>
      <c r="DA33" s="664"/>
      <c r="DB33" s="664"/>
      <c r="DC33" s="664"/>
      <c r="DD33" s="664"/>
      <c r="DE33" s="210"/>
      <c r="DF33" s="168"/>
      <c r="DG33" s="168"/>
      <c r="DH33" s="168"/>
      <c r="DI33" s="168"/>
      <c r="DJ33" s="168"/>
      <c r="DK33" s="168"/>
      <c r="DL33" s="168"/>
      <c r="DM33" s="168"/>
      <c r="DN33" s="168"/>
      <c r="DO33" s="168"/>
      <c r="DP33" s="168"/>
      <c r="DQ33" s="168"/>
      <c r="DR33" s="168"/>
      <c r="DS33" s="168"/>
      <c r="DT33" s="168"/>
      <c r="DU33" s="168"/>
      <c r="DV33" s="168"/>
      <c r="DW33" s="168"/>
      <c r="DX33" s="168"/>
      <c r="DY33" s="168"/>
      <c r="DZ33" s="168"/>
      <c r="EA33" s="168"/>
      <c r="EB33" s="915"/>
    </row>
    <row r="34" spans="1:132">
      <c r="A34" s="55"/>
      <c r="B34" s="74">
        <v>30</v>
      </c>
      <c r="C34" s="281" t="s">
        <v>17</v>
      </c>
      <c r="D34" s="128" t="s">
        <v>17</v>
      </c>
      <c r="E34" s="128" t="s">
        <v>17</v>
      </c>
      <c r="F34" s="305" t="s">
        <v>17</v>
      </c>
      <c r="G34" s="166"/>
      <c r="H34" s="166"/>
      <c r="I34" s="166"/>
      <c r="AE34" s="107"/>
      <c r="AF34" s="107"/>
      <c r="AG34" s="167"/>
      <c r="AH34" s="107"/>
      <c r="AJ34" s="79">
        <v>30</v>
      </c>
      <c r="AN34" s="166"/>
      <c r="AO34" s="166"/>
      <c r="AP34" s="166"/>
      <c r="AR34" s="79">
        <v>30</v>
      </c>
      <c r="AS34" s="491" t="str">
        <f>内線情報!D34</f>
        <v>ZX-SLU(PB)</v>
      </c>
      <c r="AT34" s="79" t="b">
        <f t="shared" si="53"/>
        <v>0</v>
      </c>
      <c r="AU34" s="79" t="b">
        <f t="shared" si="53"/>
        <v>0</v>
      </c>
      <c r="AV34" s="79" t="b">
        <f t="shared" si="53"/>
        <v>0</v>
      </c>
      <c r="AW34" s="79" t="b">
        <f t="shared" si="53"/>
        <v>1</v>
      </c>
      <c r="AX34" s="79" t="b">
        <f t="shared" si="53"/>
        <v>0</v>
      </c>
      <c r="AY34" s="79" t="b">
        <f t="shared" si="53"/>
        <v>0</v>
      </c>
      <c r="AZ34" s="79">
        <f t="shared" si="45"/>
        <v>30</v>
      </c>
      <c r="BA34" s="493" t="str">
        <f t="shared" si="1"/>
        <v/>
      </c>
      <c r="BB34" s="485" t="str">
        <f t="shared" si="46"/>
        <v/>
      </c>
      <c r="BG34" s="107"/>
      <c r="BH34" s="107"/>
      <c r="BI34" s="167"/>
      <c r="BK34" s="1252"/>
      <c r="BL34" s="446" t="str">
        <f t="shared" si="47"/>
        <v>red</v>
      </c>
      <c r="BM34" s="446" t="str">
        <f t="shared" si="48"/>
        <v>red</v>
      </c>
      <c r="BN34" s="446" t="str">
        <f t="shared" si="49"/>
        <v>red</v>
      </c>
      <c r="BO34" s="446" t="str">
        <f t="shared" si="50"/>
        <v>red</v>
      </c>
      <c r="BP34" s="209"/>
      <c r="BQ34" s="1361"/>
      <c r="BR34" s="664"/>
      <c r="BS34" s="209"/>
      <c r="BT34" s="1356"/>
      <c r="BU34" s="664"/>
      <c r="BV34" s="664"/>
      <c r="BW34" s="664"/>
      <c r="BX34" s="664"/>
      <c r="BY34" s="664"/>
      <c r="BZ34" s="664"/>
      <c r="CA34" s="664"/>
      <c r="CB34" s="664"/>
      <c r="CC34" s="664"/>
      <c r="CD34" s="664"/>
      <c r="CE34" s="664"/>
      <c r="CF34" s="664"/>
      <c r="CG34" s="664"/>
      <c r="CH34" s="664"/>
      <c r="CI34" s="664"/>
      <c r="CJ34" s="664"/>
      <c r="CK34" s="664"/>
      <c r="CL34" s="664"/>
      <c r="CM34" s="664"/>
      <c r="CN34" s="664"/>
      <c r="CO34" s="664"/>
      <c r="CP34" s="664"/>
      <c r="CQ34" s="664"/>
      <c r="CR34" s="664"/>
      <c r="CS34" s="664"/>
      <c r="CT34" s="664"/>
      <c r="CU34" s="664"/>
      <c r="CV34" s="664"/>
      <c r="CW34" s="664"/>
      <c r="CX34" s="664"/>
      <c r="CY34" s="664"/>
      <c r="CZ34" s="664"/>
      <c r="DA34" s="664"/>
      <c r="DB34" s="664"/>
      <c r="DC34" s="664"/>
      <c r="DD34" s="664"/>
      <c r="DE34" s="191"/>
      <c r="DF34" s="168"/>
      <c r="DG34" s="168"/>
      <c r="DH34" s="168"/>
      <c r="DI34" s="168"/>
      <c r="DJ34" s="168"/>
      <c r="DK34" s="168"/>
      <c r="DL34" s="168"/>
      <c r="DM34" s="168"/>
      <c r="DN34" s="168"/>
      <c r="DO34" s="168"/>
      <c r="DP34" s="168"/>
      <c r="DQ34" s="168"/>
      <c r="DR34" s="168"/>
      <c r="DS34" s="168"/>
      <c r="DT34" s="168"/>
      <c r="DU34" s="168"/>
      <c r="DV34" s="168"/>
      <c r="DW34" s="168"/>
      <c r="DX34" s="168"/>
      <c r="DY34" s="168"/>
      <c r="DZ34" s="168"/>
      <c r="EA34" s="168"/>
      <c r="EB34" s="915"/>
    </row>
    <row r="35" spans="1:132">
      <c r="A35" s="55"/>
      <c r="B35" s="74">
        <v>31</v>
      </c>
      <c r="C35" s="281" t="s">
        <v>17</v>
      </c>
      <c r="D35" s="128" t="s">
        <v>17</v>
      </c>
      <c r="E35" s="128" t="s">
        <v>17</v>
      </c>
      <c r="F35" s="305" t="s">
        <v>17</v>
      </c>
      <c r="G35" s="166"/>
      <c r="H35" s="166"/>
      <c r="I35" s="166"/>
      <c r="AE35" s="107"/>
      <c r="AF35" s="107"/>
      <c r="AG35" s="167"/>
      <c r="AH35" s="107"/>
      <c r="AJ35" s="79">
        <v>31</v>
      </c>
      <c r="AN35" s="166"/>
      <c r="AO35" s="166"/>
      <c r="AP35" s="166"/>
      <c r="AR35" s="79">
        <v>31</v>
      </c>
      <c r="AS35" s="491" t="str">
        <f>内線情報!D35</f>
        <v>未定義</v>
      </c>
      <c r="AT35" s="79" t="b">
        <f t="shared" si="53"/>
        <v>0</v>
      </c>
      <c r="AU35" s="79" t="b">
        <f t="shared" si="53"/>
        <v>0</v>
      </c>
      <c r="AV35" s="79" t="b">
        <f t="shared" si="53"/>
        <v>0</v>
      </c>
      <c r="AW35" s="79" t="b">
        <f t="shared" si="53"/>
        <v>0</v>
      </c>
      <c r="AX35" s="79" t="b">
        <f t="shared" si="53"/>
        <v>0</v>
      </c>
      <c r="AY35" s="79" t="b">
        <f t="shared" si="53"/>
        <v>0</v>
      </c>
      <c r="AZ35" s="79" t="str">
        <f t="shared" si="45"/>
        <v/>
      </c>
      <c r="BA35" s="493" t="str">
        <f t="shared" si="1"/>
        <v/>
      </c>
      <c r="BB35" s="485" t="str">
        <f t="shared" si="46"/>
        <v/>
      </c>
      <c r="BG35" s="107"/>
      <c r="BH35" s="107"/>
      <c r="BI35" s="167"/>
      <c r="BK35" s="1252"/>
      <c r="BL35" s="446" t="str">
        <f t="shared" si="47"/>
        <v>red</v>
      </c>
      <c r="BM35" s="446" t="str">
        <f t="shared" si="48"/>
        <v>red</v>
      </c>
      <c r="BN35" s="446" t="str">
        <f t="shared" si="49"/>
        <v>red</v>
      </c>
      <c r="BO35" s="446" t="str">
        <f t="shared" si="50"/>
        <v>red</v>
      </c>
      <c r="BP35" s="209"/>
      <c r="BQ35" s="1361"/>
      <c r="BR35" s="664"/>
      <c r="BS35" s="209"/>
      <c r="BT35" s="1356"/>
      <c r="BU35" s="664"/>
      <c r="BV35" s="664"/>
      <c r="BW35" s="664"/>
      <c r="BX35" s="664"/>
      <c r="BY35" s="664"/>
      <c r="BZ35" s="664"/>
      <c r="CA35" s="664"/>
      <c r="CB35" s="664"/>
      <c r="CC35" s="664"/>
      <c r="CD35" s="664"/>
      <c r="CE35" s="664"/>
      <c r="CF35" s="664"/>
      <c r="CG35" s="664"/>
      <c r="CH35" s="664"/>
      <c r="CI35" s="664"/>
      <c r="CJ35" s="664"/>
      <c r="CK35" s="664"/>
      <c r="CL35" s="664"/>
      <c r="CM35" s="664"/>
      <c r="CN35" s="664"/>
      <c r="CO35" s="664"/>
      <c r="CP35" s="664"/>
      <c r="CQ35" s="664"/>
      <c r="CR35" s="664"/>
      <c r="CS35" s="664"/>
      <c r="CT35" s="664"/>
      <c r="CU35" s="664"/>
      <c r="CV35" s="664"/>
      <c r="CW35" s="664"/>
      <c r="CX35" s="664"/>
      <c r="CY35" s="664"/>
      <c r="CZ35" s="664"/>
      <c r="DA35" s="664"/>
      <c r="DB35" s="664"/>
      <c r="DC35" s="664"/>
      <c r="DD35" s="664"/>
      <c r="DE35" s="191"/>
      <c r="DF35" s="168"/>
      <c r="DG35" s="168"/>
      <c r="DH35" s="168"/>
      <c r="DI35" s="168"/>
      <c r="DJ35" s="168"/>
      <c r="DK35" s="168"/>
      <c r="DL35" s="168"/>
      <c r="DM35" s="168"/>
      <c r="DN35" s="168"/>
      <c r="DO35" s="168"/>
      <c r="DP35" s="168"/>
      <c r="DQ35" s="168"/>
      <c r="DR35" s="168"/>
      <c r="DS35" s="168"/>
      <c r="DT35" s="168"/>
      <c r="DU35" s="168"/>
      <c r="DV35" s="168"/>
      <c r="DW35" s="168"/>
      <c r="DX35" s="168"/>
      <c r="DY35" s="168"/>
      <c r="DZ35" s="168"/>
      <c r="EA35" s="168"/>
      <c r="EB35" s="915"/>
    </row>
    <row r="36" spans="1:132">
      <c r="A36" s="55"/>
      <c r="B36" s="74">
        <v>32</v>
      </c>
      <c r="C36" s="281" t="s">
        <v>17</v>
      </c>
      <c r="D36" s="128" t="s">
        <v>17</v>
      </c>
      <c r="E36" s="128" t="s">
        <v>17</v>
      </c>
      <c r="F36" s="305" t="s">
        <v>17</v>
      </c>
      <c r="G36" s="166"/>
      <c r="H36" s="166"/>
      <c r="I36" s="166"/>
      <c r="AE36" s="107"/>
      <c r="AF36" s="107"/>
      <c r="AG36" s="167"/>
      <c r="AH36" s="107"/>
      <c r="AJ36" s="79">
        <v>32</v>
      </c>
      <c r="AN36" s="166"/>
      <c r="AO36" s="166"/>
      <c r="AP36" s="166"/>
      <c r="AR36" s="79">
        <v>32</v>
      </c>
      <c r="AS36" s="491" t="str">
        <f>内線情報!D36</f>
        <v>未定義</v>
      </c>
      <c r="AT36" s="79" t="b">
        <f t="shared" si="53"/>
        <v>0</v>
      </c>
      <c r="AU36" s="79" t="b">
        <f t="shared" si="53"/>
        <v>0</v>
      </c>
      <c r="AV36" s="79" t="b">
        <f t="shared" si="53"/>
        <v>0</v>
      </c>
      <c r="AW36" s="79" t="b">
        <f t="shared" si="53"/>
        <v>0</v>
      </c>
      <c r="AX36" s="79" t="b">
        <f t="shared" si="53"/>
        <v>0</v>
      </c>
      <c r="AY36" s="79" t="b">
        <f t="shared" si="53"/>
        <v>0</v>
      </c>
      <c r="AZ36" s="79" t="str">
        <f t="shared" si="45"/>
        <v/>
      </c>
      <c r="BA36" s="493" t="str">
        <f t="shared" si="1"/>
        <v/>
      </c>
      <c r="BB36" s="485" t="str">
        <f t="shared" si="46"/>
        <v/>
      </c>
      <c r="BG36" s="107"/>
      <c r="BH36" s="107"/>
      <c r="BI36" s="167"/>
      <c r="BK36" s="1252"/>
      <c r="BL36" s="446" t="str">
        <f t="shared" si="47"/>
        <v>red</v>
      </c>
      <c r="BM36" s="446" t="str">
        <f t="shared" si="48"/>
        <v>red</v>
      </c>
      <c r="BN36" s="446" t="str">
        <f t="shared" si="49"/>
        <v>red</v>
      </c>
      <c r="BO36" s="446" t="str">
        <f t="shared" si="50"/>
        <v>red</v>
      </c>
      <c r="BP36" s="209"/>
      <c r="BQ36" s="1361"/>
      <c r="BR36" s="664"/>
      <c r="BS36" s="209"/>
      <c r="BT36" s="1356"/>
      <c r="BU36" s="664"/>
      <c r="BV36" s="664"/>
      <c r="BW36" s="664"/>
      <c r="BX36" s="664"/>
      <c r="BY36" s="664"/>
      <c r="BZ36" s="664"/>
      <c r="CA36" s="664"/>
      <c r="CB36" s="664"/>
      <c r="CC36" s="664"/>
      <c r="CD36" s="664"/>
      <c r="CE36" s="664"/>
      <c r="CF36" s="664"/>
      <c r="CG36" s="664"/>
      <c r="CH36" s="664"/>
      <c r="CI36" s="664"/>
      <c r="CJ36" s="664"/>
      <c r="CK36" s="664"/>
      <c r="CL36" s="664"/>
      <c r="CM36" s="664"/>
      <c r="CN36" s="664"/>
      <c r="CO36" s="664"/>
      <c r="CP36" s="664"/>
      <c r="CQ36" s="664"/>
      <c r="CR36" s="664"/>
      <c r="CS36" s="664"/>
      <c r="CT36" s="664"/>
      <c r="CU36" s="664"/>
      <c r="CV36" s="664"/>
      <c r="CW36" s="664"/>
      <c r="CX36" s="664"/>
      <c r="CY36" s="664"/>
      <c r="CZ36" s="664"/>
      <c r="DA36" s="664"/>
      <c r="DB36" s="664"/>
      <c r="DC36" s="664"/>
      <c r="DD36" s="664"/>
      <c r="DE36" s="191"/>
      <c r="DF36" s="168"/>
      <c r="DG36" s="168"/>
      <c r="DH36" s="168"/>
      <c r="DI36" s="168"/>
      <c r="DJ36" s="168"/>
      <c r="DK36" s="168"/>
      <c r="DL36" s="168"/>
      <c r="DM36" s="168"/>
      <c r="DN36" s="168"/>
      <c r="DO36" s="168"/>
      <c r="DP36" s="168"/>
      <c r="DQ36" s="168"/>
      <c r="DR36" s="168"/>
      <c r="DS36" s="168"/>
      <c r="DT36" s="168"/>
      <c r="DU36" s="168"/>
      <c r="DV36" s="168"/>
      <c r="DW36" s="168"/>
      <c r="DX36" s="168"/>
      <c r="DY36" s="168"/>
      <c r="DZ36" s="168"/>
      <c r="EA36" s="168"/>
      <c r="EB36" s="915"/>
    </row>
    <row r="37" spans="1:132">
      <c r="A37" s="55"/>
      <c r="B37" s="74">
        <v>33</v>
      </c>
      <c r="C37" s="281" t="s">
        <v>17</v>
      </c>
      <c r="D37" s="128" t="s">
        <v>17</v>
      </c>
      <c r="E37" s="128" t="s">
        <v>17</v>
      </c>
      <c r="F37" s="305" t="s">
        <v>17</v>
      </c>
      <c r="G37" s="166"/>
      <c r="H37" s="166"/>
      <c r="I37" s="166"/>
      <c r="AE37" s="107"/>
      <c r="AF37" s="107"/>
      <c r="AG37" s="167"/>
      <c r="AH37" s="107"/>
      <c r="AJ37" s="79">
        <v>33</v>
      </c>
      <c r="AN37" s="166"/>
      <c r="AO37" s="166"/>
      <c r="AP37" s="166"/>
      <c r="AR37" s="79">
        <v>33</v>
      </c>
      <c r="AS37" s="491" t="str">
        <f>内線情報!D37</f>
        <v>未定義</v>
      </c>
      <c r="AT37" s="79" t="b">
        <f t="shared" si="53"/>
        <v>0</v>
      </c>
      <c r="AU37" s="79" t="b">
        <f t="shared" si="53"/>
        <v>0</v>
      </c>
      <c r="AV37" s="79" t="b">
        <f t="shared" si="53"/>
        <v>0</v>
      </c>
      <c r="AW37" s="79" t="b">
        <f t="shared" si="53"/>
        <v>0</v>
      </c>
      <c r="AX37" s="79" t="b">
        <f t="shared" si="53"/>
        <v>0</v>
      </c>
      <c r="AY37" s="79" t="b">
        <f t="shared" si="53"/>
        <v>0</v>
      </c>
      <c r="AZ37" s="79" t="str">
        <f t="shared" si="45"/>
        <v/>
      </c>
      <c r="BA37" s="493" t="str">
        <f t="shared" si="1"/>
        <v/>
      </c>
      <c r="BB37" s="485" t="str">
        <f t="shared" si="46"/>
        <v/>
      </c>
      <c r="BG37" s="107"/>
      <c r="BH37" s="107"/>
      <c r="BI37" s="167"/>
      <c r="BK37" s="1252"/>
      <c r="BL37" s="446" t="str">
        <f t="shared" si="47"/>
        <v>red</v>
      </c>
      <c r="BM37" s="446" t="str">
        <f t="shared" si="48"/>
        <v>red</v>
      </c>
      <c r="BN37" s="446" t="str">
        <f t="shared" si="49"/>
        <v>red</v>
      </c>
      <c r="BO37" s="446" t="str">
        <f t="shared" si="50"/>
        <v>red</v>
      </c>
      <c r="BP37" s="209"/>
      <c r="BQ37" s="1361"/>
      <c r="BR37" s="664"/>
      <c r="BS37" s="209"/>
      <c r="BT37" s="1356"/>
      <c r="BU37" s="664"/>
      <c r="BV37" s="664"/>
      <c r="BW37" s="664"/>
      <c r="BX37" s="664"/>
      <c r="BY37" s="664"/>
      <c r="BZ37" s="664"/>
      <c r="CA37" s="664"/>
      <c r="CB37" s="664"/>
      <c r="CC37" s="664"/>
      <c r="CD37" s="664"/>
      <c r="CE37" s="664"/>
      <c r="CF37" s="664"/>
      <c r="CG37" s="664"/>
      <c r="CH37" s="664"/>
      <c r="CI37" s="664"/>
      <c r="CJ37" s="664"/>
      <c r="CK37" s="664"/>
      <c r="CL37" s="664"/>
      <c r="CM37" s="664"/>
      <c r="CN37" s="664"/>
      <c r="CO37" s="664"/>
      <c r="CP37" s="664"/>
      <c r="CQ37" s="664"/>
      <c r="CR37" s="664"/>
      <c r="CS37" s="664"/>
      <c r="CT37" s="664"/>
      <c r="CU37" s="664"/>
      <c r="CV37" s="664"/>
      <c r="CW37" s="664"/>
      <c r="CX37" s="664"/>
      <c r="CY37" s="664"/>
      <c r="CZ37" s="664"/>
      <c r="DA37" s="664"/>
      <c r="DB37" s="664"/>
      <c r="DC37" s="664"/>
      <c r="DD37" s="664"/>
      <c r="DE37" s="191"/>
      <c r="DF37" s="168"/>
      <c r="DG37" s="168"/>
      <c r="DH37" s="168"/>
      <c r="DI37" s="168"/>
      <c r="DJ37" s="168"/>
      <c r="DK37" s="168"/>
      <c r="DL37" s="168"/>
      <c r="DM37" s="168"/>
      <c r="DN37" s="168"/>
      <c r="DO37" s="168"/>
      <c r="DP37" s="168"/>
      <c r="DQ37" s="168"/>
      <c r="DR37" s="168"/>
      <c r="DS37" s="168"/>
      <c r="DT37" s="168"/>
      <c r="DU37" s="168"/>
      <c r="DV37" s="168"/>
      <c r="DW37" s="168"/>
      <c r="DX37" s="168"/>
      <c r="DY37" s="168"/>
      <c r="DZ37" s="168"/>
      <c r="EA37" s="168"/>
      <c r="EB37" s="915"/>
    </row>
    <row r="38" spans="1:132">
      <c r="A38" s="55"/>
      <c r="B38" s="74">
        <v>34</v>
      </c>
      <c r="C38" s="281" t="s">
        <v>17</v>
      </c>
      <c r="D38" s="128" t="s">
        <v>17</v>
      </c>
      <c r="E38" s="128" t="s">
        <v>17</v>
      </c>
      <c r="F38" s="305" t="s">
        <v>17</v>
      </c>
      <c r="G38" s="166"/>
      <c r="H38" s="166"/>
      <c r="I38" s="166"/>
      <c r="AE38" s="107"/>
      <c r="AF38" s="107"/>
      <c r="AG38" s="167"/>
      <c r="AH38" s="107"/>
      <c r="AJ38" s="79">
        <v>34</v>
      </c>
      <c r="AN38" s="166"/>
      <c r="AO38" s="166"/>
      <c r="AP38" s="166"/>
      <c r="AR38" s="79">
        <v>34</v>
      </c>
      <c r="AS38" s="491" t="str">
        <f>内線情報!D38</f>
        <v>未定義</v>
      </c>
      <c r="AT38" s="79" t="b">
        <f t="shared" si="53"/>
        <v>0</v>
      </c>
      <c r="AU38" s="79" t="b">
        <f t="shared" si="53"/>
        <v>0</v>
      </c>
      <c r="AV38" s="79" t="b">
        <f t="shared" si="53"/>
        <v>0</v>
      </c>
      <c r="AW38" s="79" t="b">
        <f t="shared" si="53"/>
        <v>0</v>
      </c>
      <c r="AX38" s="79" t="b">
        <f t="shared" si="53"/>
        <v>0</v>
      </c>
      <c r="AY38" s="79" t="b">
        <f t="shared" si="53"/>
        <v>0</v>
      </c>
      <c r="AZ38" s="79" t="str">
        <f t="shared" si="45"/>
        <v/>
      </c>
      <c r="BA38" s="493" t="str">
        <f t="shared" si="1"/>
        <v/>
      </c>
      <c r="BB38" s="485" t="str">
        <f t="shared" si="46"/>
        <v/>
      </c>
      <c r="BG38" s="107"/>
      <c r="BH38" s="107"/>
      <c r="BI38" s="167"/>
      <c r="BK38" s="1252"/>
      <c r="BL38" s="446" t="str">
        <f t="shared" si="47"/>
        <v>red</v>
      </c>
      <c r="BM38" s="446" t="str">
        <f t="shared" si="48"/>
        <v>red</v>
      </c>
      <c r="BN38" s="446" t="str">
        <f t="shared" si="49"/>
        <v>red</v>
      </c>
      <c r="BO38" s="446" t="str">
        <f t="shared" si="50"/>
        <v>red</v>
      </c>
      <c r="BP38" s="209"/>
      <c r="BQ38" s="1361"/>
      <c r="BR38" s="664"/>
      <c r="BS38" s="209"/>
      <c r="BT38" s="1356"/>
      <c r="BU38" s="664"/>
      <c r="BV38" s="664"/>
      <c r="BW38" s="664"/>
      <c r="BX38" s="664"/>
      <c r="BY38" s="664"/>
      <c r="BZ38" s="664"/>
      <c r="CA38" s="664"/>
      <c r="CB38" s="664"/>
      <c r="CC38" s="664"/>
      <c r="CD38" s="664"/>
      <c r="CE38" s="664"/>
      <c r="CF38" s="664"/>
      <c r="CG38" s="664"/>
      <c r="CH38" s="664"/>
      <c r="CI38" s="664"/>
      <c r="CJ38" s="664"/>
      <c r="CK38" s="664"/>
      <c r="CL38" s="664"/>
      <c r="CM38" s="664"/>
      <c r="CN38" s="664"/>
      <c r="CO38" s="664"/>
      <c r="CP38" s="664"/>
      <c r="CQ38" s="664"/>
      <c r="CR38" s="664"/>
      <c r="CS38" s="664"/>
      <c r="CT38" s="664"/>
      <c r="CU38" s="664"/>
      <c r="CV38" s="664"/>
      <c r="CW38" s="664"/>
      <c r="CX38" s="664"/>
      <c r="CY38" s="664"/>
      <c r="CZ38" s="664"/>
      <c r="DA38" s="664"/>
      <c r="DB38" s="664"/>
      <c r="DC38" s="664"/>
      <c r="DD38" s="664"/>
      <c r="DE38" s="191"/>
      <c r="DF38" s="168"/>
      <c r="DG38" s="168"/>
      <c r="DH38" s="168"/>
      <c r="DI38" s="168"/>
      <c r="DJ38" s="168"/>
      <c r="DK38" s="168"/>
      <c r="DL38" s="168"/>
      <c r="DM38" s="168"/>
      <c r="DN38" s="168"/>
      <c r="DO38" s="168"/>
      <c r="DP38" s="168"/>
      <c r="DQ38" s="168"/>
      <c r="DR38" s="168"/>
      <c r="DS38" s="168"/>
      <c r="DT38" s="168"/>
      <c r="DU38" s="168"/>
      <c r="DV38" s="168"/>
      <c r="DW38" s="168"/>
      <c r="DX38" s="168"/>
      <c r="DY38" s="168"/>
      <c r="DZ38" s="168"/>
      <c r="EA38" s="168"/>
      <c r="EB38" s="915"/>
    </row>
    <row r="39" spans="1:132">
      <c r="A39" s="55"/>
      <c r="B39" s="74">
        <v>35</v>
      </c>
      <c r="C39" s="281" t="s">
        <v>17</v>
      </c>
      <c r="D39" s="128" t="s">
        <v>17</v>
      </c>
      <c r="E39" s="128" t="s">
        <v>17</v>
      </c>
      <c r="F39" s="305" t="s">
        <v>17</v>
      </c>
      <c r="G39" s="166"/>
      <c r="H39" s="166"/>
      <c r="I39" s="166"/>
      <c r="AE39" s="107"/>
      <c r="AF39" s="107"/>
      <c r="AG39" s="167"/>
      <c r="AH39" s="107"/>
      <c r="AJ39" s="79">
        <v>35</v>
      </c>
      <c r="AN39" s="166"/>
      <c r="AO39" s="166"/>
      <c r="AP39" s="166"/>
      <c r="AR39" s="79">
        <v>35</v>
      </c>
      <c r="AS39" s="491" t="str">
        <f>内線情報!D39</f>
        <v>未定義</v>
      </c>
      <c r="AT39" s="79" t="b">
        <f t="shared" si="53"/>
        <v>0</v>
      </c>
      <c r="AU39" s="79" t="b">
        <f t="shared" si="53"/>
        <v>0</v>
      </c>
      <c r="AV39" s="79" t="b">
        <f t="shared" si="53"/>
        <v>0</v>
      </c>
      <c r="AW39" s="79" t="b">
        <f t="shared" si="53"/>
        <v>0</v>
      </c>
      <c r="AX39" s="79" t="b">
        <f t="shared" si="53"/>
        <v>0</v>
      </c>
      <c r="AY39" s="79" t="b">
        <f t="shared" si="53"/>
        <v>0</v>
      </c>
      <c r="AZ39" s="79" t="str">
        <f t="shared" si="45"/>
        <v/>
      </c>
      <c r="BA39" s="493" t="str">
        <f t="shared" si="1"/>
        <v/>
      </c>
      <c r="BB39" s="485" t="str">
        <f t="shared" si="46"/>
        <v/>
      </c>
      <c r="BG39" s="107"/>
      <c r="BH39" s="107"/>
      <c r="BI39" s="167"/>
      <c r="BK39" s="1252"/>
      <c r="BL39" s="446" t="str">
        <f t="shared" si="47"/>
        <v>red</v>
      </c>
      <c r="BM39" s="446" t="str">
        <f t="shared" si="48"/>
        <v>red</v>
      </c>
      <c r="BN39" s="446" t="str">
        <f t="shared" si="49"/>
        <v>red</v>
      </c>
      <c r="BO39" s="446" t="str">
        <f t="shared" si="50"/>
        <v>red</v>
      </c>
      <c r="BP39" s="209"/>
      <c r="BQ39" s="1361"/>
      <c r="BR39" s="664"/>
      <c r="BS39" s="209"/>
      <c r="BT39" s="1356"/>
      <c r="BU39" s="664"/>
      <c r="BV39" s="664"/>
      <c r="BW39" s="664"/>
      <c r="BX39" s="664"/>
      <c r="BY39" s="664"/>
      <c r="BZ39" s="664"/>
      <c r="CA39" s="664"/>
      <c r="CB39" s="664"/>
      <c r="CC39" s="664"/>
      <c r="CD39" s="664"/>
      <c r="CE39" s="664"/>
      <c r="CF39" s="664"/>
      <c r="CG39" s="664"/>
      <c r="CH39" s="664"/>
      <c r="CI39" s="664"/>
      <c r="CJ39" s="664"/>
      <c r="CK39" s="664"/>
      <c r="CL39" s="664"/>
      <c r="CM39" s="664"/>
      <c r="CN39" s="664"/>
      <c r="CO39" s="664"/>
      <c r="CP39" s="664"/>
      <c r="CQ39" s="664"/>
      <c r="CR39" s="664"/>
      <c r="CS39" s="664"/>
      <c r="CT39" s="664"/>
      <c r="CU39" s="664"/>
      <c r="CV39" s="664"/>
      <c r="CW39" s="664"/>
      <c r="CX39" s="664"/>
      <c r="CY39" s="664"/>
      <c r="CZ39" s="664"/>
      <c r="DA39" s="664"/>
      <c r="DB39" s="664"/>
      <c r="DC39" s="664"/>
      <c r="DD39" s="664"/>
      <c r="DE39" s="191"/>
      <c r="DF39" s="168"/>
      <c r="DG39" s="168"/>
      <c r="DH39" s="168"/>
      <c r="DI39" s="168"/>
      <c r="DJ39" s="168"/>
      <c r="DK39" s="168"/>
      <c r="DL39" s="168"/>
      <c r="DM39" s="168"/>
      <c r="DN39" s="168"/>
      <c r="DO39" s="168"/>
      <c r="DP39" s="168"/>
      <c r="DQ39" s="168"/>
      <c r="DR39" s="168"/>
      <c r="DS39" s="168"/>
      <c r="DT39" s="168"/>
      <c r="DU39" s="168"/>
      <c r="DV39" s="168"/>
      <c r="DW39" s="168"/>
      <c r="DX39" s="168"/>
      <c r="DY39" s="168"/>
      <c r="DZ39" s="168"/>
      <c r="EA39" s="168"/>
      <c r="EB39" s="915"/>
    </row>
    <row r="40" spans="1:132">
      <c r="A40" s="55"/>
      <c r="B40" s="74">
        <v>36</v>
      </c>
      <c r="C40" s="281" t="s">
        <v>17</v>
      </c>
      <c r="D40" s="128" t="s">
        <v>17</v>
      </c>
      <c r="E40" s="128" t="s">
        <v>17</v>
      </c>
      <c r="F40" s="305" t="s">
        <v>17</v>
      </c>
      <c r="G40" s="166"/>
      <c r="H40" s="166"/>
      <c r="I40" s="166"/>
      <c r="AE40" s="107"/>
      <c r="AF40" s="107"/>
      <c r="AG40" s="167"/>
      <c r="AH40" s="107"/>
      <c r="AJ40" s="79">
        <v>36</v>
      </c>
      <c r="AN40" s="166"/>
      <c r="AO40" s="166"/>
      <c r="AP40" s="166"/>
      <c r="AR40" s="79">
        <v>36</v>
      </c>
      <c r="AS40" s="491" t="str">
        <f>内線情報!D40</f>
        <v>未定義</v>
      </c>
      <c r="AT40" s="79" t="b">
        <f t="shared" si="53"/>
        <v>0</v>
      </c>
      <c r="AU40" s="79" t="b">
        <f t="shared" si="53"/>
        <v>0</v>
      </c>
      <c r="AV40" s="79" t="b">
        <f t="shared" si="53"/>
        <v>0</v>
      </c>
      <c r="AW40" s="79" t="b">
        <f t="shared" si="53"/>
        <v>0</v>
      </c>
      <c r="AX40" s="79" t="b">
        <f t="shared" si="53"/>
        <v>0</v>
      </c>
      <c r="AY40" s="79" t="b">
        <f t="shared" si="53"/>
        <v>0</v>
      </c>
      <c r="AZ40" s="79" t="str">
        <f t="shared" si="45"/>
        <v/>
      </c>
      <c r="BA40" s="493" t="str">
        <f t="shared" si="1"/>
        <v/>
      </c>
      <c r="BB40" s="485" t="str">
        <f t="shared" si="46"/>
        <v/>
      </c>
      <c r="BG40" s="107"/>
      <c r="BH40" s="107"/>
      <c r="BI40" s="167"/>
      <c r="BK40" s="1252"/>
      <c r="BL40" s="446" t="str">
        <f t="shared" si="47"/>
        <v>red</v>
      </c>
      <c r="BM40" s="446" t="str">
        <f t="shared" si="48"/>
        <v>red</v>
      </c>
      <c r="BN40" s="446" t="str">
        <f t="shared" si="49"/>
        <v>red</v>
      </c>
      <c r="BO40" s="446" t="str">
        <f t="shared" si="50"/>
        <v>red</v>
      </c>
      <c r="BP40" s="209"/>
      <c r="BQ40" s="1361"/>
      <c r="BR40" s="664"/>
      <c r="BS40" s="209"/>
      <c r="BT40" s="1356"/>
      <c r="BU40" s="664"/>
      <c r="BV40" s="664"/>
      <c r="BW40" s="664"/>
      <c r="BX40" s="664"/>
      <c r="BY40" s="664"/>
      <c r="BZ40" s="664"/>
      <c r="CA40" s="664"/>
      <c r="CB40" s="664"/>
      <c r="CC40" s="664"/>
      <c r="CD40" s="664"/>
      <c r="CE40" s="664"/>
      <c r="CF40" s="664"/>
      <c r="CG40" s="664"/>
      <c r="CH40" s="664"/>
      <c r="CI40" s="664"/>
      <c r="CJ40" s="664"/>
      <c r="CK40" s="664"/>
      <c r="CL40" s="664"/>
      <c r="CM40" s="664"/>
      <c r="CN40" s="664"/>
      <c r="CO40" s="664"/>
      <c r="CP40" s="664"/>
      <c r="CQ40" s="664"/>
      <c r="CR40" s="664"/>
      <c r="CS40" s="664"/>
      <c r="CT40" s="664"/>
      <c r="CU40" s="664"/>
      <c r="CV40" s="664"/>
      <c r="CW40" s="664"/>
      <c r="CX40" s="664"/>
      <c r="CY40" s="664"/>
      <c r="CZ40" s="664"/>
      <c r="DA40" s="664"/>
      <c r="DB40" s="664"/>
      <c r="DC40" s="664"/>
      <c r="DD40" s="664"/>
      <c r="DE40" s="191"/>
      <c r="DF40" s="168"/>
      <c r="DG40" s="168"/>
      <c r="DH40" s="168"/>
      <c r="DI40" s="168"/>
      <c r="DJ40" s="168"/>
      <c r="DK40" s="168"/>
      <c r="DL40" s="168"/>
      <c r="DM40" s="168"/>
      <c r="DN40" s="168"/>
      <c r="DO40" s="168"/>
      <c r="DP40" s="168"/>
      <c r="DQ40" s="168"/>
      <c r="DR40" s="168"/>
      <c r="DS40" s="168"/>
      <c r="DT40" s="168"/>
      <c r="DU40" s="168"/>
      <c r="DV40" s="168"/>
      <c r="DW40" s="168"/>
      <c r="DX40" s="168"/>
      <c r="DY40" s="168"/>
      <c r="DZ40" s="168"/>
      <c r="EA40" s="168"/>
      <c r="EB40" s="915"/>
    </row>
    <row r="41" spans="1:132">
      <c r="A41" s="55"/>
      <c r="B41" s="74">
        <v>37</v>
      </c>
      <c r="C41" s="281" t="s">
        <v>17</v>
      </c>
      <c r="D41" s="128" t="s">
        <v>17</v>
      </c>
      <c r="E41" s="128" t="s">
        <v>17</v>
      </c>
      <c r="F41" s="305" t="s">
        <v>17</v>
      </c>
      <c r="G41" s="166"/>
      <c r="H41" s="166"/>
      <c r="I41" s="166"/>
      <c r="AE41" s="107"/>
      <c r="AF41" s="107"/>
      <c r="AG41" s="167"/>
      <c r="AH41" s="107"/>
      <c r="AJ41" s="79">
        <v>37</v>
      </c>
      <c r="AN41" s="166"/>
      <c r="AO41" s="166"/>
      <c r="AP41" s="166"/>
      <c r="AR41" s="79">
        <v>37</v>
      </c>
      <c r="AS41" s="491" t="str">
        <f>内線情報!D41</f>
        <v>未定義</v>
      </c>
      <c r="AT41" s="79" t="b">
        <f t="shared" si="53"/>
        <v>0</v>
      </c>
      <c r="AU41" s="79" t="b">
        <f t="shared" si="53"/>
        <v>0</v>
      </c>
      <c r="AV41" s="79" t="b">
        <f t="shared" si="53"/>
        <v>0</v>
      </c>
      <c r="AW41" s="79" t="b">
        <f t="shared" si="53"/>
        <v>0</v>
      </c>
      <c r="AX41" s="79" t="b">
        <f t="shared" si="53"/>
        <v>0</v>
      </c>
      <c r="AY41" s="79" t="b">
        <f t="shared" si="53"/>
        <v>0</v>
      </c>
      <c r="AZ41" s="79" t="str">
        <f t="shared" si="45"/>
        <v/>
      </c>
      <c r="BA41" s="493" t="str">
        <f t="shared" si="1"/>
        <v/>
      </c>
      <c r="BB41" s="485" t="str">
        <f t="shared" si="46"/>
        <v/>
      </c>
      <c r="BG41" s="107"/>
      <c r="BH41" s="107"/>
      <c r="BI41" s="167"/>
      <c r="BK41" s="1252"/>
      <c r="BL41" s="446" t="str">
        <f t="shared" si="47"/>
        <v>red</v>
      </c>
      <c r="BM41" s="446" t="str">
        <f t="shared" si="48"/>
        <v>red</v>
      </c>
      <c r="BN41" s="446" t="str">
        <f t="shared" si="49"/>
        <v>red</v>
      </c>
      <c r="BO41" s="446" t="str">
        <f t="shared" si="50"/>
        <v>red</v>
      </c>
      <c r="BP41" s="209"/>
      <c r="BQ41" s="1361"/>
      <c r="BR41" s="664"/>
      <c r="BS41" s="209"/>
      <c r="BT41" s="1356"/>
      <c r="BU41" s="664"/>
      <c r="BV41" s="664"/>
      <c r="BW41" s="664"/>
      <c r="BX41" s="664"/>
      <c r="BY41" s="664"/>
      <c r="BZ41" s="664"/>
      <c r="CA41" s="664"/>
      <c r="CB41" s="664"/>
      <c r="CC41" s="664"/>
      <c r="CD41" s="664"/>
      <c r="CE41" s="664"/>
      <c r="CF41" s="664"/>
      <c r="CG41" s="664"/>
      <c r="CH41" s="664"/>
      <c r="CI41" s="664"/>
      <c r="CJ41" s="664"/>
      <c r="CK41" s="664"/>
      <c r="CL41" s="664"/>
      <c r="CM41" s="664"/>
      <c r="CN41" s="664"/>
      <c r="CO41" s="664"/>
      <c r="CP41" s="664"/>
      <c r="CQ41" s="664"/>
      <c r="CR41" s="664"/>
      <c r="CS41" s="664"/>
      <c r="CT41" s="664"/>
      <c r="CU41" s="664"/>
      <c r="CV41" s="664"/>
      <c r="CW41" s="664"/>
      <c r="CX41" s="664"/>
      <c r="CY41" s="664"/>
      <c r="CZ41" s="664"/>
      <c r="DA41" s="664"/>
      <c r="DB41" s="664"/>
      <c r="DC41" s="664"/>
      <c r="DD41" s="664"/>
      <c r="DE41" s="191"/>
      <c r="DF41" s="168"/>
      <c r="DG41" s="168"/>
      <c r="DH41" s="168"/>
      <c r="DI41" s="168"/>
      <c r="DJ41" s="168"/>
      <c r="DK41" s="168"/>
      <c r="DL41" s="168"/>
      <c r="DM41" s="168"/>
      <c r="DN41" s="168"/>
      <c r="DO41" s="168"/>
      <c r="DP41" s="168"/>
      <c r="DQ41" s="168"/>
      <c r="DR41" s="168"/>
      <c r="DS41" s="168"/>
      <c r="DT41" s="168"/>
      <c r="DU41" s="168"/>
      <c r="DV41" s="168"/>
      <c r="DW41" s="168"/>
      <c r="DX41" s="168"/>
      <c r="DY41" s="168"/>
      <c r="DZ41" s="168"/>
      <c r="EA41" s="168"/>
      <c r="EB41" s="915"/>
    </row>
    <row r="42" spans="1:132">
      <c r="A42" s="55"/>
      <c r="B42" s="74">
        <v>38</v>
      </c>
      <c r="C42" s="281" t="s">
        <v>17</v>
      </c>
      <c r="D42" s="128" t="s">
        <v>17</v>
      </c>
      <c r="E42" s="128" t="s">
        <v>17</v>
      </c>
      <c r="F42" s="305" t="s">
        <v>17</v>
      </c>
      <c r="G42" s="166"/>
      <c r="H42" s="166"/>
      <c r="I42" s="166"/>
      <c r="AE42" s="107"/>
      <c r="AF42" s="107"/>
      <c r="AG42" s="167"/>
      <c r="AH42" s="107"/>
      <c r="AJ42" s="79">
        <v>38</v>
      </c>
      <c r="AN42" s="166"/>
      <c r="AO42" s="166"/>
      <c r="AP42" s="166"/>
      <c r="AR42" s="79">
        <v>38</v>
      </c>
      <c r="AS42" s="491" t="str">
        <f>内線情報!D42</f>
        <v>未定義</v>
      </c>
      <c r="AT42" s="79" t="b">
        <f t="shared" si="53"/>
        <v>0</v>
      </c>
      <c r="AU42" s="79" t="b">
        <f t="shared" si="53"/>
        <v>0</v>
      </c>
      <c r="AV42" s="79" t="b">
        <f t="shared" si="53"/>
        <v>0</v>
      </c>
      <c r="AW42" s="79" t="b">
        <f t="shared" si="53"/>
        <v>0</v>
      </c>
      <c r="AX42" s="79" t="b">
        <f t="shared" si="53"/>
        <v>0</v>
      </c>
      <c r="AY42" s="79" t="b">
        <f t="shared" si="53"/>
        <v>0</v>
      </c>
      <c r="AZ42" s="79" t="str">
        <f t="shared" si="45"/>
        <v/>
      </c>
      <c r="BA42" s="493" t="str">
        <f t="shared" si="1"/>
        <v/>
      </c>
      <c r="BB42" s="485" t="str">
        <f t="shared" si="46"/>
        <v/>
      </c>
      <c r="BG42" s="107"/>
      <c r="BH42" s="107"/>
      <c r="BI42" s="167"/>
      <c r="BK42" s="1252"/>
      <c r="BL42" s="446" t="str">
        <f t="shared" si="47"/>
        <v>red</v>
      </c>
      <c r="BM42" s="446" t="str">
        <f t="shared" si="48"/>
        <v>red</v>
      </c>
      <c r="BN42" s="446" t="str">
        <f t="shared" si="49"/>
        <v>red</v>
      </c>
      <c r="BO42" s="446" t="str">
        <f t="shared" si="50"/>
        <v>red</v>
      </c>
      <c r="BP42" s="209"/>
      <c r="BQ42" s="1361"/>
      <c r="BR42" s="664"/>
      <c r="BS42" s="209"/>
      <c r="BT42" s="1356"/>
      <c r="BU42" s="664"/>
      <c r="BV42" s="664"/>
      <c r="BW42" s="664"/>
      <c r="BX42" s="664"/>
      <c r="BY42" s="664"/>
      <c r="BZ42" s="664"/>
      <c r="CA42" s="664"/>
      <c r="CB42" s="664"/>
      <c r="CC42" s="664"/>
      <c r="CD42" s="664"/>
      <c r="CE42" s="664"/>
      <c r="CF42" s="664"/>
      <c r="CG42" s="664"/>
      <c r="CH42" s="664"/>
      <c r="CI42" s="664"/>
      <c r="CJ42" s="664"/>
      <c r="CK42" s="664"/>
      <c r="CL42" s="664"/>
      <c r="CM42" s="664"/>
      <c r="CN42" s="664"/>
      <c r="CO42" s="664"/>
      <c r="CP42" s="664"/>
      <c r="CQ42" s="664"/>
      <c r="CR42" s="664"/>
      <c r="CS42" s="664"/>
      <c r="CT42" s="664"/>
      <c r="CU42" s="664"/>
      <c r="CV42" s="664"/>
      <c r="CW42" s="664"/>
      <c r="CX42" s="664"/>
      <c r="CY42" s="664"/>
      <c r="CZ42" s="664"/>
      <c r="DA42" s="664"/>
      <c r="DB42" s="664"/>
      <c r="DC42" s="664"/>
      <c r="DD42" s="664"/>
      <c r="DE42" s="191"/>
      <c r="DF42" s="168"/>
      <c r="DG42" s="168"/>
      <c r="DH42" s="168"/>
      <c r="DI42" s="168"/>
      <c r="DJ42" s="168"/>
      <c r="DK42" s="168"/>
      <c r="DL42" s="168"/>
      <c r="DM42" s="168"/>
      <c r="DN42" s="168"/>
      <c r="DO42" s="168"/>
      <c r="DP42" s="168"/>
      <c r="DQ42" s="168"/>
      <c r="DR42" s="168"/>
      <c r="DS42" s="168"/>
      <c r="DT42" s="168"/>
      <c r="DU42" s="168"/>
      <c r="DV42" s="168"/>
      <c r="DW42" s="168"/>
      <c r="DX42" s="168"/>
      <c r="DY42" s="168"/>
      <c r="DZ42" s="168"/>
      <c r="EA42" s="168"/>
      <c r="EB42" s="915"/>
    </row>
    <row r="43" spans="1:132">
      <c r="A43" s="55"/>
      <c r="B43" s="74">
        <v>39</v>
      </c>
      <c r="C43" s="281" t="s">
        <v>17</v>
      </c>
      <c r="D43" s="128" t="s">
        <v>17</v>
      </c>
      <c r="E43" s="128" t="s">
        <v>17</v>
      </c>
      <c r="F43" s="305" t="s">
        <v>17</v>
      </c>
      <c r="G43" s="166"/>
      <c r="H43" s="166"/>
      <c r="I43" s="166"/>
      <c r="AE43" s="107"/>
      <c r="AF43" s="107"/>
      <c r="AG43" s="167"/>
      <c r="AH43" s="107"/>
      <c r="AJ43" s="79">
        <v>39</v>
      </c>
      <c r="AN43" s="166"/>
      <c r="AO43" s="166"/>
      <c r="AP43" s="166"/>
      <c r="AR43" s="79">
        <v>39</v>
      </c>
      <c r="AS43" s="491" t="str">
        <f>内線情報!D43</f>
        <v>未定義</v>
      </c>
      <c r="AT43" s="79" t="b">
        <f t="shared" si="53"/>
        <v>0</v>
      </c>
      <c r="AU43" s="79" t="b">
        <f t="shared" si="53"/>
        <v>0</v>
      </c>
      <c r="AV43" s="79" t="b">
        <f t="shared" si="53"/>
        <v>0</v>
      </c>
      <c r="AW43" s="79" t="b">
        <f t="shared" si="53"/>
        <v>0</v>
      </c>
      <c r="AX43" s="79" t="b">
        <f t="shared" si="53"/>
        <v>0</v>
      </c>
      <c r="AY43" s="79" t="b">
        <f t="shared" si="53"/>
        <v>0</v>
      </c>
      <c r="AZ43" s="79" t="str">
        <f t="shared" si="45"/>
        <v/>
      </c>
      <c r="BA43" s="493" t="str">
        <f t="shared" si="1"/>
        <v/>
      </c>
      <c r="BB43" s="485" t="str">
        <f t="shared" si="46"/>
        <v/>
      </c>
      <c r="BG43" s="107"/>
      <c r="BH43" s="107"/>
      <c r="BI43" s="167"/>
      <c r="BK43" s="1252"/>
      <c r="BL43" s="446" t="str">
        <f t="shared" si="47"/>
        <v>red</v>
      </c>
      <c r="BM43" s="446" t="str">
        <f t="shared" si="48"/>
        <v>red</v>
      </c>
      <c r="BN43" s="446" t="str">
        <f t="shared" si="49"/>
        <v>red</v>
      </c>
      <c r="BO43" s="446" t="str">
        <f t="shared" si="50"/>
        <v>red</v>
      </c>
      <c r="BP43" s="209"/>
      <c r="BQ43" s="1361"/>
      <c r="BR43" s="664"/>
      <c r="BS43" s="209"/>
      <c r="BT43" s="1356"/>
      <c r="BU43" s="664"/>
      <c r="BV43" s="664"/>
      <c r="BW43" s="664"/>
      <c r="BX43" s="664"/>
      <c r="BY43" s="664"/>
      <c r="BZ43" s="664"/>
      <c r="CA43" s="664"/>
      <c r="CB43" s="664"/>
      <c r="CC43" s="664"/>
      <c r="CD43" s="664"/>
      <c r="CE43" s="664"/>
      <c r="CF43" s="664"/>
      <c r="CG43" s="664"/>
      <c r="CH43" s="664"/>
      <c r="CI43" s="664"/>
      <c r="CJ43" s="664"/>
      <c r="CK43" s="664"/>
      <c r="CL43" s="664"/>
      <c r="CM43" s="664"/>
      <c r="CN43" s="664"/>
      <c r="CO43" s="664"/>
      <c r="CP43" s="664"/>
      <c r="CQ43" s="664"/>
      <c r="CR43" s="664"/>
      <c r="CS43" s="664"/>
      <c r="CT43" s="664"/>
      <c r="CU43" s="664"/>
      <c r="CV43" s="664"/>
      <c r="CW43" s="664"/>
      <c r="CX43" s="664"/>
      <c r="CY43" s="664"/>
      <c r="CZ43" s="664"/>
      <c r="DA43" s="664"/>
      <c r="DB43" s="664"/>
      <c r="DC43" s="664"/>
      <c r="DD43" s="664"/>
      <c r="DE43" s="191"/>
      <c r="DF43" s="168"/>
      <c r="DG43" s="168"/>
      <c r="DH43" s="168"/>
      <c r="DI43" s="168"/>
      <c r="DJ43" s="168"/>
      <c r="DK43" s="168"/>
      <c r="DL43" s="168"/>
      <c r="DM43" s="168"/>
      <c r="DN43" s="168"/>
      <c r="DO43" s="168"/>
      <c r="DP43" s="168"/>
      <c r="DQ43" s="168"/>
      <c r="DR43" s="168"/>
      <c r="DS43" s="168"/>
      <c r="DT43" s="168"/>
      <c r="DU43" s="168"/>
      <c r="DV43" s="168"/>
      <c r="DW43" s="168"/>
      <c r="DX43" s="168"/>
      <c r="DY43" s="168"/>
      <c r="DZ43" s="168"/>
      <c r="EA43" s="168"/>
      <c r="EB43" s="915"/>
    </row>
    <row r="44" spans="1:132" ht="15.6" thickBot="1">
      <c r="A44" s="55"/>
      <c r="B44" s="131">
        <v>40</v>
      </c>
      <c r="C44" s="287" t="s">
        <v>17</v>
      </c>
      <c r="D44" s="130" t="s">
        <v>17</v>
      </c>
      <c r="E44" s="130" t="s">
        <v>17</v>
      </c>
      <c r="F44" s="306" t="s">
        <v>17</v>
      </c>
      <c r="G44" s="166"/>
      <c r="H44" s="166"/>
      <c r="I44" s="166"/>
      <c r="AE44" s="107"/>
      <c r="AF44" s="107"/>
      <c r="AG44" s="167"/>
      <c r="AH44" s="107"/>
      <c r="AJ44" s="79">
        <v>40</v>
      </c>
      <c r="AN44" s="166"/>
      <c r="AO44" s="166"/>
      <c r="AP44" s="166"/>
      <c r="AR44" s="79">
        <v>40</v>
      </c>
      <c r="AS44" s="491" t="str">
        <f>内線情報!D44</f>
        <v>未定義</v>
      </c>
      <c r="AT44" s="79" t="b">
        <f t="shared" si="53"/>
        <v>0</v>
      </c>
      <c r="AU44" s="79" t="b">
        <f t="shared" si="53"/>
        <v>0</v>
      </c>
      <c r="AV44" s="79" t="b">
        <f t="shared" si="53"/>
        <v>0</v>
      </c>
      <c r="AW44" s="79" t="b">
        <f t="shared" si="53"/>
        <v>0</v>
      </c>
      <c r="AX44" s="79" t="b">
        <f t="shared" si="53"/>
        <v>0</v>
      </c>
      <c r="AY44" s="79" t="b">
        <f t="shared" si="53"/>
        <v>0</v>
      </c>
      <c r="AZ44" s="79" t="str">
        <f t="shared" si="45"/>
        <v/>
      </c>
      <c r="BA44" s="493" t="str">
        <f t="shared" si="1"/>
        <v/>
      </c>
      <c r="BB44" s="485" t="str">
        <f t="shared" si="46"/>
        <v/>
      </c>
      <c r="BG44" s="107"/>
      <c r="BH44" s="107"/>
      <c r="BI44" s="167"/>
      <c r="BK44" s="1252"/>
      <c r="BL44" s="446" t="str">
        <f t="shared" si="47"/>
        <v>red</v>
      </c>
      <c r="BM44" s="446" t="str">
        <f t="shared" si="48"/>
        <v>red</v>
      </c>
      <c r="BN44" s="446" t="str">
        <f t="shared" si="49"/>
        <v>red</v>
      </c>
      <c r="BO44" s="446" t="str">
        <f t="shared" si="50"/>
        <v>red</v>
      </c>
      <c r="BP44" s="209"/>
      <c r="BQ44" s="1361"/>
      <c r="BR44" s="664"/>
      <c r="BS44" s="209"/>
      <c r="BT44" s="1357"/>
      <c r="BU44" s="664"/>
      <c r="BV44" s="664"/>
      <c r="BW44" s="664"/>
      <c r="BX44" s="664"/>
      <c r="BY44" s="664"/>
      <c r="BZ44" s="664"/>
      <c r="CA44" s="664"/>
      <c r="CB44" s="664"/>
      <c r="CC44" s="664"/>
      <c r="CD44" s="664"/>
      <c r="CE44" s="664"/>
      <c r="CF44" s="664"/>
      <c r="CG44" s="664"/>
      <c r="CH44" s="664"/>
      <c r="CI44" s="664"/>
      <c r="CJ44" s="664"/>
      <c r="CK44" s="664"/>
      <c r="CL44" s="664"/>
      <c r="CM44" s="664"/>
      <c r="CN44" s="664"/>
      <c r="CO44" s="664"/>
      <c r="CP44" s="664"/>
      <c r="CQ44" s="664"/>
      <c r="CR44" s="664"/>
      <c r="CS44" s="664"/>
      <c r="CT44" s="664"/>
      <c r="CU44" s="664"/>
      <c r="CV44" s="664"/>
      <c r="CW44" s="664"/>
      <c r="CX44" s="664"/>
      <c r="CY44" s="664"/>
      <c r="CZ44" s="664"/>
      <c r="DA44" s="664"/>
      <c r="DB44" s="664"/>
      <c r="DC44" s="664"/>
      <c r="DD44" s="664"/>
      <c r="DE44" s="191"/>
      <c r="DF44" s="168"/>
      <c r="DG44" s="168"/>
      <c r="DH44" s="168"/>
      <c r="DI44" s="168"/>
      <c r="DJ44" s="168"/>
      <c r="DK44" s="168"/>
      <c r="DL44" s="168"/>
      <c r="DM44" s="168"/>
      <c r="DN44" s="168"/>
      <c r="DO44" s="168"/>
      <c r="DP44" s="168"/>
      <c r="DQ44" s="168"/>
      <c r="DR44" s="168"/>
      <c r="DS44" s="168"/>
      <c r="DT44" s="168"/>
      <c r="DU44" s="168"/>
      <c r="DV44" s="168"/>
      <c r="DW44" s="168"/>
      <c r="DX44" s="168"/>
      <c r="DY44" s="168"/>
      <c r="DZ44" s="168"/>
      <c r="EA44" s="168"/>
      <c r="EB44" s="915"/>
    </row>
    <row r="45" spans="1:132">
      <c r="A45" s="55"/>
      <c r="B45" s="77"/>
      <c r="C45" s="55"/>
      <c r="D45" s="55"/>
      <c r="E45" s="55"/>
      <c r="F45" s="55"/>
      <c r="G45" s="55"/>
      <c r="H45" s="55"/>
      <c r="I45" s="55"/>
      <c r="AE45" s="55"/>
      <c r="AF45" s="55"/>
      <c r="AH45" s="55"/>
      <c r="AN45" s="55"/>
      <c r="AO45" s="55"/>
      <c r="AP45" s="55"/>
      <c r="BG45" s="55"/>
      <c r="BH45" s="55"/>
      <c r="BP45" s="205"/>
      <c r="BQ45" s="205"/>
      <c r="BR45" s="912"/>
      <c r="BS45" s="205"/>
      <c r="BU45" s="525"/>
      <c r="BV45" s="525"/>
      <c r="BW45" s="525"/>
      <c r="BX45" s="525"/>
      <c r="BY45" s="525"/>
      <c r="BZ45" s="525"/>
      <c r="CA45" s="525"/>
      <c r="CB45" s="525"/>
      <c r="CC45" s="525"/>
      <c r="CD45" s="525"/>
      <c r="CE45" s="525"/>
      <c r="CF45" s="525"/>
      <c r="CG45" s="525"/>
      <c r="CH45" s="525"/>
      <c r="CI45" s="525"/>
      <c r="CJ45" s="525"/>
      <c r="CK45" s="525"/>
      <c r="CL45" s="525"/>
      <c r="CM45" s="525"/>
      <c r="CN45" s="525"/>
      <c r="CO45" s="525"/>
      <c r="CP45" s="525"/>
      <c r="CQ45" s="525"/>
      <c r="CR45" s="525"/>
      <c r="CS45" s="525"/>
      <c r="CT45" s="525"/>
      <c r="CU45" s="525"/>
      <c r="CV45" s="525"/>
      <c r="CW45" s="525"/>
      <c r="CX45" s="525"/>
      <c r="CY45" s="525"/>
      <c r="CZ45" s="525"/>
      <c r="DA45" s="913"/>
      <c r="DB45" s="913"/>
      <c r="DC45" s="913"/>
      <c r="DD45" s="913"/>
      <c r="DE45" s="204"/>
    </row>
    <row r="46" spans="1:132">
      <c r="BU46" s="525"/>
      <c r="BV46" s="525"/>
      <c r="BW46" s="525"/>
      <c r="BX46" s="525"/>
      <c r="BY46" s="525"/>
      <c r="BZ46" s="525"/>
      <c r="CA46" s="525"/>
      <c r="CB46" s="525"/>
      <c r="CC46" s="525"/>
      <c r="CD46" s="525"/>
      <c r="CE46" s="525"/>
      <c r="CF46" s="525"/>
      <c r="CG46" s="525"/>
      <c r="CH46" s="525"/>
      <c r="CI46" s="525"/>
      <c r="CJ46" s="525"/>
      <c r="CK46" s="525"/>
      <c r="CL46" s="525"/>
      <c r="CM46" s="525"/>
      <c r="CN46" s="525"/>
      <c r="CO46" s="525"/>
      <c r="CP46" s="525"/>
      <c r="CQ46" s="525"/>
      <c r="CR46" s="525"/>
      <c r="CS46" s="525"/>
      <c r="CT46" s="525"/>
      <c r="CU46" s="525"/>
      <c r="CV46" s="525"/>
      <c r="CW46" s="525"/>
      <c r="CX46" s="525"/>
      <c r="CY46" s="525"/>
      <c r="CZ46" s="525"/>
      <c r="DA46" s="913"/>
      <c r="DB46" s="913"/>
      <c r="DC46" s="913"/>
      <c r="DD46" s="913"/>
    </row>
    <row r="47" spans="1:132">
      <c r="BU47" s="525"/>
      <c r="BV47" s="525"/>
      <c r="BW47" s="525"/>
      <c r="BX47" s="525"/>
      <c r="BY47" s="525"/>
      <c r="BZ47" s="525"/>
      <c r="CA47" s="525"/>
      <c r="CB47" s="525"/>
      <c r="CC47" s="525"/>
      <c r="CD47" s="525"/>
      <c r="CE47" s="525"/>
      <c r="CF47" s="525"/>
      <c r="CG47" s="525"/>
      <c r="CH47" s="525"/>
      <c r="CI47" s="525"/>
      <c r="CJ47" s="525"/>
      <c r="CK47" s="525"/>
      <c r="CL47" s="525"/>
      <c r="CM47" s="525"/>
      <c r="CN47" s="525"/>
      <c r="CO47" s="525"/>
      <c r="CP47" s="525"/>
      <c r="CQ47" s="525"/>
      <c r="CR47" s="525"/>
      <c r="CS47" s="525"/>
      <c r="CT47" s="525"/>
      <c r="CU47" s="525"/>
      <c r="CV47" s="525"/>
      <c r="CW47" s="525"/>
      <c r="CX47" s="525"/>
      <c r="CY47" s="525"/>
      <c r="CZ47" s="525"/>
      <c r="DA47" s="913"/>
      <c r="DB47" s="913"/>
      <c r="DC47" s="913"/>
      <c r="DD47" s="913"/>
    </row>
  </sheetData>
  <sheetProtection sheet="1" objects="1" scenarios="1" selectLockedCells="1"/>
  <dataConsolidate/>
  <mergeCells count="37">
    <mergeCell ref="BK5:BK44"/>
    <mergeCell ref="BK1:EB1"/>
    <mergeCell ref="BT5:BT44"/>
    <mergeCell ref="DF2:EB2"/>
    <mergeCell ref="DH3:EA3"/>
    <mergeCell ref="BQ5:BQ44"/>
    <mergeCell ref="BQ2:BR2"/>
    <mergeCell ref="BU2:CB2"/>
    <mergeCell ref="CO3:CR3"/>
    <mergeCell ref="CW3:CZ3"/>
    <mergeCell ref="CK2:CR2"/>
    <mergeCell ref="CS2:CZ2"/>
    <mergeCell ref="BY3:CB3"/>
    <mergeCell ref="CC2:CJ2"/>
    <mergeCell ref="CG3:CJ3"/>
    <mergeCell ref="J3:J4"/>
    <mergeCell ref="K3:Z3"/>
    <mergeCell ref="K4:N4"/>
    <mergeCell ref="O4:R4"/>
    <mergeCell ref="S4:V4"/>
    <mergeCell ref="W4:Z4"/>
    <mergeCell ref="B1:AG1"/>
    <mergeCell ref="AR3:BB3"/>
    <mergeCell ref="BC3:BF3"/>
    <mergeCell ref="BH3:BH4"/>
    <mergeCell ref="BI3:BI4"/>
    <mergeCell ref="AI1:BI1"/>
    <mergeCell ref="AI3:AI4"/>
    <mergeCell ref="AJ3:AM3"/>
    <mergeCell ref="AO3:AO4"/>
    <mergeCell ref="AQ3:AQ4"/>
    <mergeCell ref="AA3:AD3"/>
    <mergeCell ref="AF3:AF4"/>
    <mergeCell ref="AG3:AG4"/>
    <mergeCell ref="B3:B4"/>
    <mergeCell ref="C3:F3"/>
    <mergeCell ref="H3:H4"/>
  </mergeCells>
  <phoneticPr fontId="2"/>
  <conditionalFormatting sqref="AG5:AG24">
    <cfRule type="expression" dxfId="25" priority="11">
      <formula>$EB5="red"</formula>
    </cfRule>
  </conditionalFormatting>
  <conditionalFormatting sqref="C5:F44">
    <cfRule type="containsBlanks" dxfId="24" priority="9">
      <formula>LEN(TRIM(C5))=0</formula>
    </cfRule>
    <cfRule type="expression" dxfId="23" priority="10">
      <formula>BL5="red"</formula>
    </cfRule>
  </conditionalFormatting>
  <conditionalFormatting sqref="H5">
    <cfRule type="containsBlanks" dxfId="22" priority="7">
      <formula>LEN(TRIM(H5))=0</formula>
    </cfRule>
    <cfRule type="expression" dxfId="21" priority="8">
      <formula>$BR5="red"</formula>
    </cfRule>
  </conditionalFormatting>
  <conditionalFormatting sqref="K5:N16">
    <cfRule type="containsBlanks" dxfId="20" priority="4">
      <formula>LEN(TRIM(K5))=0</formula>
    </cfRule>
    <cfRule type="expression" dxfId="19" priority="5">
      <formula>BU5="red"</formula>
    </cfRule>
    <cfRule type="expression" dxfId="18" priority="6">
      <formula>BY5="red"</formula>
    </cfRule>
  </conditionalFormatting>
  <conditionalFormatting sqref="O5:R16">
    <cfRule type="containsBlanks" dxfId="17" priority="3">
      <formula>LEN(TRIM(O5))=0</formula>
    </cfRule>
    <cfRule type="expression" dxfId="16" priority="154">
      <formula>CC5="red"</formula>
    </cfRule>
    <cfRule type="expression" dxfId="15" priority="155">
      <formula>CG5="red"</formula>
    </cfRule>
  </conditionalFormatting>
  <conditionalFormatting sqref="S5:V16">
    <cfRule type="containsBlanks" dxfId="14" priority="2">
      <formula>LEN(TRIM(S5))=0</formula>
    </cfRule>
    <cfRule type="expression" dxfId="13" priority="158">
      <formula>CK5="red"</formula>
    </cfRule>
    <cfRule type="expression" dxfId="12" priority="159">
      <formula>CO5="red"</formula>
    </cfRule>
  </conditionalFormatting>
  <conditionalFormatting sqref="W5:Z16">
    <cfRule type="containsBlanks" dxfId="11" priority="1">
      <formula>LEN(TRIM(W5))=0</formula>
    </cfRule>
    <cfRule type="expression" dxfId="10" priority="162">
      <formula>CS5="red"</formula>
    </cfRule>
    <cfRule type="expression" dxfId="9" priority="163">
      <formula>CW5="red"</formula>
    </cfRule>
  </conditionalFormatting>
  <conditionalFormatting sqref="AA5:AD16">
    <cfRule type="containsBlanks" dxfId="8" priority="166">
      <formula>LEN(TRIM(AA5))=0</formula>
    </cfRule>
    <cfRule type="expression" dxfId="7" priority="167">
      <formula>DA5="red"</formula>
    </cfRule>
  </conditionalFormatting>
  <dataValidations count="5">
    <dataValidation type="list" allowBlank="1" showInputMessage="1" showErrorMessage="1" sqref="C5:F44" xr:uid="{00000000-0002-0000-0D00-000000000000}">
      <formula1>$AJ$5:$AJ$44</formula1>
    </dataValidation>
    <dataValidation type="textLength" operator="lessThanOrEqual" allowBlank="1" showInputMessage="1" showErrorMessage="1" sqref="AG5:AG24" xr:uid="{00000000-0002-0000-0D00-000001000000}">
      <formula1>20</formula1>
    </dataValidation>
    <dataValidation type="list" allowBlank="1" showInputMessage="1" showErrorMessage="1" sqref="H5" xr:uid="{00000000-0002-0000-0D00-000002000000}">
      <formula1>$AO$5:$AO$8</formula1>
    </dataValidation>
    <dataValidation type="list" allowBlank="1" showInputMessage="1" showErrorMessage="1" sqref="AA5:AD16" xr:uid="{00000000-0002-0000-0D00-000003000000}">
      <formula1>$BC$5:$BC$6</formula1>
    </dataValidation>
    <dataValidation type="list" allowBlank="1" showInputMessage="1" showErrorMessage="1" sqref="K5:Z16" xr:uid="{00000000-0002-0000-0D00-000004000000}">
      <formula1>OFFSET($BB$5,0,0,COUNTA($BB$5:$BB$45)-COUNTBLANK($BB$5:$BB$45)+1,1)</formula1>
    </dataValidation>
  </dataValidations>
  <pageMargins left="0.23622047244094491" right="0.23622047244094491" top="0.74803149606299213" bottom="0.74803149606299213" header="0.31496062992125984" footer="0.31496062992125984"/>
  <pageSetup paperSize="9" scale="66" orientation="landscape" horizontalDpi="300" verticalDpi="300" r:id="rId1"/>
  <headerFooter>
    <oddHeader>&amp;L&amp;"Meiryo UI,太字"&amp;22αZXMデータ設定Sheet FT切替関連</oddHeader>
    <oddFooter>&amp;P / &amp;N ページ</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pageSetUpPr fitToPage="1"/>
  </sheetPr>
  <dimension ref="A1:AO260"/>
  <sheetViews>
    <sheetView zoomScaleNormal="100" zoomScaleSheetLayoutView="100" workbookViewId="0">
      <selection activeCell="B5" sqref="B5"/>
    </sheetView>
  </sheetViews>
  <sheetFormatPr defaultColWidth="9" defaultRowHeight="15"/>
  <cols>
    <col min="1" max="1" width="2.59765625" style="79" customWidth="1"/>
    <col min="2" max="2" width="24.59765625" style="79" customWidth="1"/>
    <col min="3" max="3" width="2.59765625" style="79" customWidth="1"/>
    <col min="4" max="6" width="6.5" style="79" customWidth="1"/>
    <col min="7" max="7" width="2.59765625" style="79" customWidth="1"/>
    <col min="8" max="10" width="7.19921875" style="79" customWidth="1"/>
    <col min="11" max="15" width="9" style="79" customWidth="1"/>
    <col min="16" max="16" width="9.8984375" style="79" hidden="1" customWidth="1"/>
    <col min="17" max="17" width="2.59765625" style="79" hidden="1" customWidth="1"/>
    <col min="18" max="18" width="7.69921875" style="79" hidden="1" customWidth="1"/>
    <col min="19" max="19" width="2.59765625" style="79" hidden="1" customWidth="1"/>
    <col min="20" max="20" width="11.19921875" style="79" hidden="1" customWidth="1"/>
    <col min="21" max="23" width="9" style="79" hidden="1" customWidth="1"/>
    <col min="24" max="24" width="2.59765625" style="167" hidden="1" customWidth="1"/>
    <col min="25" max="32" width="7.5" style="167" hidden="1" customWidth="1"/>
    <col min="33" max="35" width="3.09765625" style="167" hidden="1" customWidth="1"/>
    <col min="36" max="36" width="12.69921875" style="167" hidden="1" customWidth="1"/>
    <col min="37" max="37" width="7.5" style="167" hidden="1" customWidth="1"/>
    <col min="38" max="38" width="4.69921875" style="167" hidden="1" customWidth="1"/>
    <col min="39" max="39" width="2.59765625" style="167" hidden="1" customWidth="1"/>
    <col min="40" max="41" width="0" style="79" hidden="1" customWidth="1"/>
    <col min="42" max="16384" width="9" style="79"/>
  </cols>
  <sheetData>
    <row r="1" spans="1:41" s="125" customFormat="1">
      <c r="B1" s="938" t="s">
        <v>1065</v>
      </c>
      <c r="C1" s="938"/>
      <c r="D1" s="938"/>
      <c r="E1" s="938"/>
      <c r="F1" s="938"/>
      <c r="P1" s="938" t="s">
        <v>1066</v>
      </c>
      <c r="Q1" s="938"/>
      <c r="R1" s="938"/>
      <c r="S1" s="938"/>
      <c r="T1" s="938"/>
      <c r="V1" s="975" t="s">
        <v>1067</v>
      </c>
      <c r="W1" s="975"/>
      <c r="X1" s="975"/>
      <c r="Y1" s="975"/>
      <c r="Z1" s="975"/>
      <c r="AA1" s="975"/>
      <c r="AB1" s="975"/>
      <c r="AC1" s="975"/>
      <c r="AD1" s="975"/>
      <c r="AE1" s="975"/>
      <c r="AF1" s="975"/>
      <c r="AG1" s="975"/>
      <c r="AH1" s="975"/>
      <c r="AI1" s="975"/>
      <c r="AJ1" s="975"/>
      <c r="AK1" s="975"/>
      <c r="AL1" s="975"/>
      <c r="AM1" s="495"/>
    </row>
    <row r="2" spans="1:41" s="125" customFormat="1" ht="15.6" thickBot="1">
      <c r="B2" s="433"/>
      <c r="C2" s="433"/>
      <c r="D2" s="433"/>
      <c r="E2" s="433"/>
      <c r="F2" s="433"/>
      <c r="G2" s="433"/>
      <c r="H2" s="241"/>
      <c r="I2" s="241"/>
      <c r="J2" s="241"/>
      <c r="K2" s="241"/>
      <c r="L2" s="241"/>
      <c r="M2" s="241"/>
      <c r="N2" s="241"/>
      <c r="O2" s="433"/>
      <c r="P2" s="433"/>
      <c r="Q2" s="433"/>
      <c r="R2" s="433"/>
      <c r="S2" s="811"/>
      <c r="T2" s="433"/>
      <c r="V2" s="1036" t="s">
        <v>1107</v>
      </c>
      <c r="W2" s="1036"/>
      <c r="X2" s="242"/>
      <c r="Y2" s="1008" t="s">
        <v>1114</v>
      </c>
      <c r="Z2" s="1009"/>
      <c r="AA2" s="1009"/>
      <c r="AB2" s="1009"/>
      <c r="AC2" s="1009"/>
      <c r="AD2" s="1009"/>
      <c r="AE2" s="1009"/>
      <c r="AF2" s="1009"/>
      <c r="AG2" s="1009"/>
      <c r="AH2" s="1009"/>
      <c r="AI2" s="1009"/>
      <c r="AJ2" s="1009"/>
      <c r="AK2" s="1009"/>
      <c r="AL2" s="1010"/>
      <c r="AM2" s="242"/>
      <c r="AN2" s="1036" t="s">
        <v>1520</v>
      </c>
      <c r="AO2" s="1036"/>
    </row>
    <row r="3" spans="1:41" s="125" customFormat="1" ht="18.75" customHeight="1" thickBot="1">
      <c r="B3" s="1364" t="s">
        <v>1068</v>
      </c>
      <c r="C3" s="206"/>
      <c r="D3" s="1228" t="s">
        <v>1108</v>
      </c>
      <c r="E3" s="1232"/>
      <c r="F3" s="1229"/>
      <c r="G3" s="243"/>
      <c r="H3" s="1368" t="s">
        <v>1515</v>
      </c>
      <c r="I3" s="1369"/>
      <c r="J3" s="1370"/>
      <c r="K3" s="243"/>
      <c r="L3" s="243"/>
      <c r="M3" s="243"/>
      <c r="N3" s="243"/>
      <c r="O3" s="152"/>
      <c r="P3" s="1374" t="s">
        <v>1069</v>
      </c>
      <c r="Q3" s="151"/>
      <c r="R3" s="1366" t="s">
        <v>1070</v>
      </c>
      <c r="S3" s="831"/>
      <c r="T3" s="1211" t="s">
        <v>1516</v>
      </c>
      <c r="V3" s="478" t="s">
        <v>1109</v>
      </c>
      <c r="W3" s="478" t="s">
        <v>1111</v>
      </c>
      <c r="X3" s="244"/>
      <c r="Y3" s="256" t="s">
        <v>1115</v>
      </c>
      <c r="Z3" s="256">
        <v>6</v>
      </c>
      <c r="AA3" s="1365" t="s">
        <v>1116</v>
      </c>
      <c r="AB3" s="1365"/>
      <c r="AC3" s="1365"/>
      <c r="AD3" s="1365"/>
      <c r="AE3" s="1365"/>
      <c r="AF3" s="1365"/>
      <c r="AG3" s="1091" t="s">
        <v>1122</v>
      </c>
      <c r="AH3" s="1092"/>
      <c r="AI3" s="1092"/>
      <c r="AJ3" s="1092"/>
      <c r="AK3" s="1093"/>
      <c r="AL3" s="192"/>
      <c r="AM3" s="244"/>
      <c r="AN3" s="812" t="s">
        <v>758</v>
      </c>
      <c r="AO3" s="812" t="s">
        <v>829</v>
      </c>
    </row>
    <row r="4" spans="1:41" ht="18.75" customHeight="1" thickBot="1">
      <c r="A4" s="55"/>
      <c r="B4" s="1364"/>
      <c r="C4" s="245"/>
      <c r="D4" s="1371"/>
      <c r="E4" s="1372"/>
      <c r="F4" s="1373"/>
      <c r="G4" s="449"/>
      <c r="H4" s="1368"/>
      <c r="I4" s="1369"/>
      <c r="J4" s="1370"/>
      <c r="K4" s="449"/>
      <c r="L4" s="449"/>
      <c r="M4" s="449"/>
      <c r="N4" s="449"/>
      <c r="O4" s="151"/>
      <c r="P4" s="1375"/>
      <c r="Q4" s="151"/>
      <c r="R4" s="1367"/>
      <c r="S4" s="831"/>
      <c r="T4" s="1212"/>
      <c r="V4" s="496" t="s">
        <v>1110</v>
      </c>
      <c r="W4" s="496" t="s">
        <v>1112</v>
      </c>
      <c r="X4" s="198"/>
      <c r="Y4" s="450" t="s">
        <v>1117</v>
      </c>
      <c r="Z4" s="450" t="s">
        <v>1118</v>
      </c>
      <c r="AA4" s="450">
        <v>1</v>
      </c>
      <c r="AB4" s="450">
        <v>2</v>
      </c>
      <c r="AC4" s="450">
        <v>3</v>
      </c>
      <c r="AD4" s="450">
        <v>4</v>
      </c>
      <c r="AE4" s="450">
        <v>5</v>
      </c>
      <c r="AF4" s="450">
        <v>6</v>
      </c>
      <c r="AG4" s="447" t="s">
        <v>1119</v>
      </c>
      <c r="AH4" s="447" t="s">
        <v>1120</v>
      </c>
      <c r="AI4" s="257" t="s">
        <v>1121</v>
      </c>
      <c r="AJ4" s="257" t="s">
        <v>1123</v>
      </c>
      <c r="AK4" s="442" t="s">
        <v>1124</v>
      </c>
      <c r="AL4" s="447" t="s">
        <v>1112</v>
      </c>
      <c r="AM4" s="198"/>
      <c r="AN4" s="813" t="s">
        <v>818</v>
      </c>
      <c r="AO4" s="813" t="s">
        <v>361</v>
      </c>
    </row>
    <row r="5" spans="1:41" ht="19.5" customHeight="1" thickBot="1">
      <c r="A5" s="55"/>
      <c r="B5" s="833">
        <v>6</v>
      </c>
      <c r="C5" s="153" t="s">
        <v>17</v>
      </c>
      <c r="D5" s="1318"/>
      <c r="E5" s="1319"/>
      <c r="F5" s="1320"/>
      <c r="G5" s="449"/>
      <c r="H5" s="1318" t="s">
        <v>1518</v>
      </c>
      <c r="I5" s="1319"/>
      <c r="J5" s="1320"/>
      <c r="K5" s="449"/>
      <c r="L5" s="449"/>
      <c r="M5" s="449"/>
      <c r="N5" s="449"/>
      <c r="O5" s="151"/>
      <c r="P5" s="246">
        <v>0</v>
      </c>
      <c r="Q5" s="154"/>
      <c r="R5" s="449"/>
      <c r="S5" s="814"/>
      <c r="T5" s="830" t="s">
        <v>1519</v>
      </c>
      <c r="V5" s="497" t="s">
        <v>1113</v>
      </c>
      <c r="W5" s="498" t="str">
        <f>IF(COUNTIF($P$5:$P$260,B5),"","red")</f>
        <v/>
      </c>
      <c r="X5" s="198"/>
      <c r="Y5" s="198" t="b">
        <f>LEN($D5)&lt;&gt;LENB($D5)</f>
        <v>0</v>
      </c>
      <c r="Z5" s="198" t="b">
        <f>LENB($D5)&gt;Z$3</f>
        <v>0</v>
      </c>
      <c r="AA5" s="198" t="b">
        <f t="shared" ref="AA5:AF5" si="0">ISERROR(FIND(MID($D5,AA$4,1),"0123456789"))</f>
        <v>0</v>
      </c>
      <c r="AB5" s="198" t="b">
        <f t="shared" si="0"/>
        <v>0</v>
      </c>
      <c r="AC5" s="198" t="b">
        <f t="shared" si="0"/>
        <v>0</v>
      </c>
      <c r="AD5" s="198" t="b">
        <f t="shared" si="0"/>
        <v>0</v>
      </c>
      <c r="AE5" s="198" t="b">
        <f t="shared" si="0"/>
        <v>0</v>
      </c>
      <c r="AF5" s="198" t="b">
        <f t="shared" si="0"/>
        <v>0</v>
      </c>
      <c r="AG5" s="198" t="str">
        <f>MID($D5,AA$4,2)</f>
        <v/>
      </c>
      <c r="AH5" s="198" t="str">
        <f>MID($D5,AC$4,2)</f>
        <v/>
      </c>
      <c r="AI5" s="198" t="str">
        <f>MID($D5,AE$4,2)</f>
        <v/>
      </c>
      <c r="AJ5" s="198" t="str">
        <f>CONCATENATE(20,AG5,"/",AH5,"/",AI5)</f>
        <v>20//</v>
      </c>
      <c r="AK5" s="198" t="b">
        <f>ISERR(DAY(AJ5))</f>
        <v>1</v>
      </c>
      <c r="AL5" s="86" t="str">
        <f>IF(OR(Y5:AF5,AK5),"red",IF(AG5&lt;"20","red",""))</f>
        <v>red</v>
      </c>
      <c r="AM5" s="198"/>
      <c r="AN5" s="497" t="s">
        <v>913</v>
      </c>
      <c r="AO5" s="498" t="str">
        <f>IF(COUNTIF($T$5:$T$6,H5),"","red")</f>
        <v/>
      </c>
    </row>
    <row r="6" spans="1:41" ht="19.5" customHeight="1">
      <c r="A6" s="55"/>
      <c r="B6" s="247"/>
      <c r="C6" s="206"/>
      <c r="D6" s="153"/>
      <c r="E6" s="168"/>
      <c r="F6" s="449"/>
      <c r="G6" s="449"/>
      <c r="H6" s="159"/>
      <c r="I6" s="159"/>
      <c r="J6" s="168"/>
      <c r="K6" s="449"/>
      <c r="L6" s="159"/>
      <c r="M6" s="159"/>
      <c r="N6" s="168"/>
      <c r="O6" s="151"/>
      <c r="P6" s="246">
        <v>1</v>
      </c>
      <c r="Q6" s="151"/>
      <c r="R6" s="248"/>
      <c r="S6" s="248"/>
      <c r="T6" s="829" t="s">
        <v>1517</v>
      </c>
      <c r="V6" s="499"/>
      <c r="W6" s="500"/>
      <c r="X6" s="168"/>
      <c r="Y6" s="500"/>
      <c r="Z6" s="500"/>
      <c r="AA6" s="168"/>
      <c r="AB6" s="500"/>
      <c r="AC6" s="500"/>
      <c r="AD6" s="168"/>
      <c r="AE6" s="500"/>
      <c r="AF6" s="500"/>
      <c r="AG6" s="168"/>
      <c r="AH6" s="500"/>
      <c r="AI6" s="500"/>
      <c r="AJ6" s="500"/>
      <c r="AK6" s="500"/>
      <c r="AL6" s="168"/>
      <c r="AM6" s="500"/>
    </row>
    <row r="7" spans="1:41">
      <c r="A7" s="55"/>
      <c r="B7" s="155"/>
      <c r="C7" s="155"/>
      <c r="D7" s="449"/>
      <c r="E7" s="449"/>
      <c r="F7" s="449"/>
      <c r="G7" s="449"/>
      <c r="H7" s="449"/>
      <c r="I7" s="449"/>
      <c r="J7" s="449"/>
      <c r="K7" s="449"/>
      <c r="L7" s="449"/>
      <c r="M7" s="449"/>
      <c r="N7" s="449"/>
      <c r="O7" s="151"/>
      <c r="P7" s="246">
        <v>2</v>
      </c>
      <c r="Q7" s="151"/>
      <c r="R7" s="449"/>
      <c r="S7" s="814"/>
      <c r="T7" s="241"/>
      <c r="V7" s="499"/>
      <c r="W7" s="501"/>
    </row>
    <row r="8" spans="1:41">
      <c r="A8" s="55"/>
      <c r="B8" s="249"/>
      <c r="C8" s="449"/>
      <c r="D8" s="449"/>
      <c r="E8" s="449"/>
      <c r="F8" s="449"/>
      <c r="G8" s="449"/>
      <c r="H8" s="449"/>
      <c r="I8" s="449"/>
      <c r="J8" s="449"/>
      <c r="K8" s="449"/>
      <c r="L8" s="449"/>
      <c r="M8" s="449"/>
      <c r="N8" s="449"/>
      <c r="O8" s="151"/>
      <c r="P8" s="246">
        <v>3</v>
      </c>
      <c r="Q8" s="151"/>
      <c r="R8" s="449"/>
      <c r="S8" s="814"/>
      <c r="T8" s="241"/>
      <c r="V8" s="502"/>
      <c r="W8" s="501"/>
    </row>
    <row r="9" spans="1:41">
      <c r="A9" s="55"/>
      <c r="B9" s="153"/>
      <c r="C9" s="245"/>
      <c r="D9" s="449"/>
      <c r="E9" s="449"/>
      <c r="F9" s="449"/>
      <c r="G9" s="449"/>
      <c r="H9" s="449"/>
      <c r="I9" s="449"/>
      <c r="J9" s="449"/>
      <c r="K9" s="449"/>
      <c r="L9" s="449"/>
      <c r="M9" s="449"/>
      <c r="N9" s="449"/>
      <c r="O9" s="151"/>
      <c r="P9" s="246">
        <v>4</v>
      </c>
      <c r="Q9" s="151"/>
      <c r="R9" s="449"/>
      <c r="S9" s="814"/>
      <c r="T9" s="241"/>
      <c r="V9" s="502"/>
      <c r="W9" s="501"/>
      <c r="X9" s="198"/>
      <c r="Y9" s="198"/>
      <c r="Z9" s="198"/>
      <c r="AA9" s="198"/>
      <c r="AB9" s="198"/>
      <c r="AC9" s="198"/>
      <c r="AD9" s="198"/>
      <c r="AE9" s="198"/>
      <c r="AF9" s="198"/>
      <c r="AG9" s="198"/>
      <c r="AH9" s="198"/>
      <c r="AI9" s="198"/>
      <c r="AJ9" s="198"/>
      <c r="AK9" s="198"/>
      <c r="AL9" s="198"/>
      <c r="AM9" s="198"/>
    </row>
    <row r="10" spans="1:41">
      <c r="A10" s="55"/>
      <c r="B10" s="153"/>
      <c r="C10" s="153"/>
      <c r="D10" s="449"/>
      <c r="E10" s="449"/>
      <c r="F10" s="449"/>
      <c r="G10" s="449"/>
      <c r="H10" s="449"/>
      <c r="I10" s="449"/>
      <c r="J10" s="449"/>
      <c r="K10" s="449"/>
      <c r="L10" s="449"/>
      <c r="M10" s="449"/>
      <c r="N10" s="449"/>
      <c r="O10" s="151"/>
      <c r="P10" s="246">
        <v>5</v>
      </c>
      <c r="Q10" s="151"/>
      <c r="R10" s="449"/>
      <c r="S10" s="814"/>
      <c r="T10" s="241"/>
      <c r="V10" s="502"/>
      <c r="W10" s="501"/>
      <c r="X10" s="198"/>
      <c r="Y10" s="198"/>
      <c r="Z10" s="198"/>
      <c r="AA10" s="198"/>
      <c r="AB10" s="198"/>
      <c r="AC10" s="198"/>
      <c r="AD10" s="198"/>
      <c r="AE10" s="198"/>
      <c r="AF10" s="198"/>
      <c r="AG10" s="198"/>
      <c r="AH10" s="198"/>
      <c r="AI10" s="198"/>
      <c r="AJ10" s="198"/>
      <c r="AK10" s="198"/>
      <c r="AL10" s="198"/>
      <c r="AM10" s="198"/>
    </row>
    <row r="11" spans="1:41">
      <c r="A11" s="55"/>
      <c r="B11" s="449"/>
      <c r="C11" s="449"/>
      <c r="D11" s="449"/>
      <c r="E11" s="449"/>
      <c r="F11" s="449"/>
      <c r="G11" s="449"/>
      <c r="H11" s="449"/>
      <c r="I11" s="449"/>
      <c r="J11" s="449"/>
      <c r="K11" s="449"/>
      <c r="L11" s="449"/>
      <c r="M11" s="449"/>
      <c r="N11" s="449"/>
      <c r="O11" s="151"/>
      <c r="P11" s="246">
        <v>6</v>
      </c>
      <c r="Q11" s="151"/>
      <c r="R11" s="449"/>
      <c r="S11" s="814"/>
      <c r="T11" s="241"/>
      <c r="V11" s="501"/>
      <c r="W11" s="501"/>
    </row>
    <row r="12" spans="1:41">
      <c r="A12" s="55"/>
      <c r="B12" s="249"/>
      <c r="C12" s="449"/>
      <c r="D12" s="449"/>
      <c r="E12" s="449"/>
      <c r="F12" s="449"/>
      <c r="G12" s="449"/>
      <c r="H12" s="449"/>
      <c r="I12" s="449"/>
      <c r="J12" s="449"/>
      <c r="K12" s="449"/>
      <c r="L12" s="449"/>
      <c r="M12" s="449"/>
      <c r="N12" s="449"/>
      <c r="O12" s="151"/>
      <c r="P12" s="246">
        <v>7</v>
      </c>
      <c r="Q12" s="151"/>
      <c r="R12" s="449"/>
      <c r="S12" s="814"/>
      <c r="T12" s="241"/>
      <c r="V12" s="501"/>
      <c r="W12" s="501"/>
    </row>
    <row r="13" spans="1:41">
      <c r="A13" s="55"/>
      <c r="B13" s="153"/>
      <c r="C13" s="245"/>
      <c r="D13" s="449"/>
      <c r="E13" s="449"/>
      <c r="F13" s="449"/>
      <c r="G13" s="449"/>
      <c r="H13" s="449"/>
      <c r="I13" s="449"/>
      <c r="J13" s="449"/>
      <c r="K13" s="449"/>
      <c r="L13" s="449"/>
      <c r="M13" s="449"/>
      <c r="N13" s="449"/>
      <c r="O13" s="151"/>
      <c r="P13" s="246">
        <v>8</v>
      </c>
      <c r="Q13" s="151"/>
      <c r="R13" s="449"/>
      <c r="S13" s="814"/>
      <c r="T13" s="241"/>
      <c r="V13" s="501"/>
      <c r="W13" s="501"/>
      <c r="X13" s="198"/>
      <c r="Y13" s="198"/>
      <c r="Z13" s="198"/>
      <c r="AA13" s="198"/>
      <c r="AB13" s="198"/>
      <c r="AC13" s="198"/>
      <c r="AD13" s="198"/>
      <c r="AE13" s="198"/>
      <c r="AF13" s="198"/>
      <c r="AG13" s="198"/>
      <c r="AH13" s="198"/>
      <c r="AI13" s="198"/>
      <c r="AJ13" s="198"/>
      <c r="AK13" s="198"/>
      <c r="AL13" s="198"/>
      <c r="AM13" s="198"/>
    </row>
    <row r="14" spans="1:41">
      <c r="A14" s="55"/>
      <c r="B14" s="153"/>
      <c r="C14" s="153"/>
      <c r="D14" s="449"/>
      <c r="E14" s="449"/>
      <c r="F14" s="449"/>
      <c r="G14" s="449"/>
      <c r="H14" s="449"/>
      <c r="I14" s="449"/>
      <c r="J14" s="449"/>
      <c r="K14" s="449"/>
      <c r="L14" s="449"/>
      <c r="M14" s="449"/>
      <c r="N14" s="449"/>
      <c r="O14" s="151"/>
      <c r="P14" s="246">
        <v>9</v>
      </c>
      <c r="Q14" s="151"/>
      <c r="R14" s="449"/>
      <c r="S14" s="814"/>
      <c r="T14" s="449"/>
      <c r="V14" s="501"/>
      <c r="W14" s="501"/>
      <c r="X14" s="198"/>
      <c r="Y14" s="198"/>
      <c r="Z14" s="198"/>
      <c r="AA14" s="198"/>
      <c r="AB14" s="198"/>
      <c r="AC14" s="198"/>
      <c r="AD14" s="198"/>
      <c r="AE14" s="198"/>
      <c r="AF14" s="198"/>
      <c r="AG14" s="198"/>
      <c r="AH14" s="198"/>
      <c r="AI14" s="198"/>
      <c r="AJ14" s="198"/>
      <c r="AK14" s="198"/>
      <c r="AL14" s="198"/>
      <c r="AM14" s="198"/>
    </row>
    <row r="15" spans="1:41">
      <c r="A15" s="55"/>
      <c r="B15" s="449"/>
      <c r="C15" s="449"/>
      <c r="D15" s="449"/>
      <c r="E15" s="449"/>
      <c r="F15" s="449"/>
      <c r="G15" s="449"/>
      <c r="H15" s="449"/>
      <c r="I15" s="449"/>
      <c r="J15" s="449"/>
      <c r="K15" s="449"/>
      <c r="L15" s="449"/>
      <c r="M15" s="449"/>
      <c r="N15" s="449"/>
      <c r="O15" s="151"/>
      <c r="P15" s="246">
        <v>10</v>
      </c>
      <c r="Q15" s="151"/>
      <c r="R15" s="449"/>
      <c r="S15" s="814"/>
      <c r="T15" s="449"/>
      <c r="V15" s="501"/>
      <c r="W15" s="501"/>
    </row>
    <row r="16" spans="1:41">
      <c r="A16" s="55"/>
      <c r="B16" s="249"/>
      <c r="C16" s="449"/>
      <c r="D16" s="449"/>
      <c r="E16" s="449"/>
      <c r="F16" s="449"/>
      <c r="G16" s="449"/>
      <c r="H16" s="449"/>
      <c r="I16" s="449"/>
      <c r="J16" s="449"/>
      <c r="K16" s="449"/>
      <c r="L16" s="449"/>
      <c r="M16" s="449"/>
      <c r="N16" s="449"/>
      <c r="O16" s="151"/>
      <c r="P16" s="246">
        <v>11</v>
      </c>
      <c r="Q16" s="151"/>
      <c r="R16" s="449"/>
      <c r="S16" s="814"/>
      <c r="T16" s="449"/>
      <c r="V16" s="501"/>
      <c r="W16" s="501"/>
    </row>
    <row r="17" spans="1:39">
      <c r="A17" s="55"/>
      <c r="B17" s="153"/>
      <c r="C17" s="245"/>
      <c r="D17" s="449"/>
      <c r="E17" s="449"/>
      <c r="F17" s="449"/>
      <c r="G17" s="449"/>
      <c r="H17" s="449"/>
      <c r="I17" s="449"/>
      <c r="J17" s="449"/>
      <c r="K17" s="449"/>
      <c r="L17" s="449"/>
      <c r="M17" s="449"/>
      <c r="N17" s="449"/>
      <c r="O17" s="151"/>
      <c r="P17" s="246">
        <v>12</v>
      </c>
      <c r="Q17" s="151"/>
      <c r="R17" s="449"/>
      <c r="S17" s="814"/>
      <c r="T17" s="449"/>
      <c r="V17" s="501"/>
      <c r="W17" s="501"/>
      <c r="X17" s="198"/>
      <c r="Y17" s="198"/>
      <c r="Z17" s="198"/>
      <c r="AA17" s="198"/>
      <c r="AB17" s="198"/>
      <c r="AC17" s="198"/>
      <c r="AD17" s="198"/>
      <c r="AE17" s="198"/>
      <c r="AF17" s="198"/>
      <c r="AG17" s="198"/>
      <c r="AH17" s="198"/>
      <c r="AI17" s="198"/>
      <c r="AJ17" s="198"/>
      <c r="AK17" s="198"/>
      <c r="AL17" s="198"/>
      <c r="AM17" s="198"/>
    </row>
    <row r="18" spans="1:39">
      <c r="A18" s="55"/>
      <c r="B18" s="153"/>
      <c r="C18" s="153"/>
      <c r="D18" s="449"/>
      <c r="E18" s="449"/>
      <c r="F18" s="449"/>
      <c r="G18" s="449"/>
      <c r="H18" s="449"/>
      <c r="I18" s="449"/>
      <c r="J18" s="449"/>
      <c r="K18" s="449"/>
      <c r="L18" s="449"/>
      <c r="M18" s="449"/>
      <c r="N18" s="449"/>
      <c r="O18" s="151"/>
      <c r="P18" s="246">
        <v>13</v>
      </c>
      <c r="Q18" s="151"/>
      <c r="R18" s="449"/>
      <c r="S18" s="814"/>
      <c r="T18" s="449"/>
      <c r="V18" s="501"/>
      <c r="W18" s="501"/>
      <c r="X18" s="198"/>
      <c r="Y18" s="198"/>
      <c r="Z18" s="198"/>
      <c r="AA18" s="198"/>
      <c r="AB18" s="198"/>
      <c r="AC18" s="198"/>
      <c r="AD18" s="198"/>
      <c r="AE18" s="198"/>
      <c r="AF18" s="198"/>
      <c r="AG18" s="198"/>
      <c r="AH18" s="198"/>
      <c r="AI18" s="198"/>
      <c r="AJ18" s="198"/>
      <c r="AK18" s="198"/>
      <c r="AL18" s="198"/>
      <c r="AM18" s="198"/>
    </row>
    <row r="19" spans="1:39">
      <c r="A19" s="55"/>
      <c r="B19" s="449"/>
      <c r="C19" s="153"/>
      <c r="D19" s="449"/>
      <c r="E19" s="449"/>
      <c r="F19" s="449"/>
      <c r="G19" s="449"/>
      <c r="H19" s="449"/>
      <c r="I19" s="449"/>
      <c r="J19" s="449"/>
      <c r="K19" s="449"/>
      <c r="L19" s="449"/>
      <c r="M19" s="449"/>
      <c r="N19" s="449"/>
      <c r="O19" s="151"/>
      <c r="P19" s="246">
        <v>14</v>
      </c>
      <c r="Q19" s="151"/>
      <c r="R19" s="449"/>
      <c r="S19" s="814"/>
      <c r="T19" s="449"/>
      <c r="V19" s="501"/>
      <c r="W19" s="501"/>
    </row>
    <row r="20" spans="1:39">
      <c r="A20" s="55"/>
      <c r="B20" s="249"/>
      <c r="C20" s="449"/>
      <c r="D20" s="449"/>
      <c r="E20" s="449"/>
      <c r="F20" s="449"/>
      <c r="G20" s="449"/>
      <c r="H20" s="449"/>
      <c r="I20" s="449"/>
      <c r="J20" s="449"/>
      <c r="K20" s="449"/>
      <c r="L20" s="449"/>
      <c r="M20" s="449"/>
      <c r="N20" s="449"/>
      <c r="O20" s="151"/>
      <c r="P20" s="246">
        <v>15</v>
      </c>
      <c r="Q20" s="151"/>
      <c r="R20" s="449"/>
      <c r="S20" s="814"/>
      <c r="T20" s="449"/>
      <c r="V20" s="501"/>
      <c r="W20" s="501"/>
    </row>
    <row r="21" spans="1:39">
      <c r="A21" s="55"/>
      <c r="B21" s="153"/>
      <c r="C21" s="245"/>
      <c r="D21" s="449"/>
      <c r="E21" s="449"/>
      <c r="F21" s="449"/>
      <c r="G21" s="449"/>
      <c r="H21" s="449"/>
      <c r="I21" s="449"/>
      <c r="J21" s="449"/>
      <c r="K21" s="449"/>
      <c r="L21" s="449"/>
      <c r="M21" s="449"/>
      <c r="N21" s="449"/>
      <c r="O21" s="151"/>
      <c r="P21" s="246">
        <v>16</v>
      </c>
      <c r="Q21" s="151"/>
      <c r="R21" s="449"/>
      <c r="S21" s="814"/>
      <c r="T21" s="449"/>
      <c r="V21" s="501"/>
      <c r="W21" s="501"/>
      <c r="X21" s="198"/>
      <c r="Y21" s="198"/>
      <c r="Z21" s="198"/>
      <c r="AA21" s="198"/>
      <c r="AB21" s="198"/>
      <c r="AC21" s="198"/>
      <c r="AD21" s="198"/>
      <c r="AE21" s="198"/>
      <c r="AF21" s="198"/>
      <c r="AG21" s="198"/>
      <c r="AH21" s="198"/>
      <c r="AI21" s="198"/>
      <c r="AJ21" s="198"/>
      <c r="AK21" s="198"/>
      <c r="AL21" s="198"/>
      <c r="AM21" s="198"/>
    </row>
    <row r="22" spans="1:39">
      <c r="A22" s="55"/>
      <c r="B22" s="153"/>
      <c r="C22" s="153"/>
      <c r="D22" s="449"/>
      <c r="E22" s="449"/>
      <c r="F22" s="449"/>
      <c r="G22" s="449"/>
      <c r="H22" s="449"/>
      <c r="I22" s="449"/>
      <c r="J22" s="449"/>
      <c r="K22" s="449"/>
      <c r="L22" s="449"/>
      <c r="M22" s="449"/>
      <c r="N22" s="449"/>
      <c r="O22" s="151"/>
      <c r="P22" s="246">
        <v>17</v>
      </c>
      <c r="Q22" s="151"/>
      <c r="R22" s="449"/>
      <c r="S22" s="814"/>
      <c r="T22" s="449"/>
      <c r="V22" s="501"/>
      <c r="W22" s="501"/>
      <c r="X22" s="198"/>
      <c r="Y22" s="198"/>
      <c r="Z22" s="198"/>
      <c r="AA22" s="198"/>
      <c r="AB22" s="198"/>
      <c r="AC22" s="198"/>
      <c r="AD22" s="198"/>
      <c r="AE22" s="198"/>
      <c r="AF22" s="198"/>
      <c r="AG22" s="198"/>
      <c r="AH22" s="198"/>
      <c r="AI22" s="198"/>
      <c r="AJ22" s="198"/>
      <c r="AK22" s="198"/>
      <c r="AL22" s="198"/>
      <c r="AM22" s="198"/>
    </row>
    <row r="23" spans="1:39">
      <c r="A23" s="55"/>
      <c r="B23" s="449"/>
      <c r="C23" s="153"/>
      <c r="D23" s="449"/>
      <c r="E23" s="449"/>
      <c r="F23" s="449"/>
      <c r="G23" s="449"/>
      <c r="H23" s="449"/>
      <c r="I23" s="449"/>
      <c r="J23" s="449"/>
      <c r="K23" s="449"/>
      <c r="L23" s="449"/>
      <c r="M23" s="449"/>
      <c r="N23" s="449"/>
      <c r="O23" s="151"/>
      <c r="P23" s="246">
        <v>18</v>
      </c>
      <c r="Q23" s="151"/>
      <c r="R23" s="449"/>
      <c r="S23" s="814"/>
      <c r="T23" s="449"/>
      <c r="V23" s="501"/>
      <c r="W23" s="501"/>
    </row>
    <row r="24" spans="1:39">
      <c r="A24" s="55"/>
      <c r="B24" s="249"/>
      <c r="C24" s="449"/>
      <c r="D24" s="449"/>
      <c r="E24" s="449"/>
      <c r="F24" s="449"/>
      <c r="G24" s="449"/>
      <c r="H24" s="449"/>
      <c r="I24" s="449"/>
      <c r="J24" s="449"/>
      <c r="K24" s="449"/>
      <c r="L24" s="449"/>
      <c r="M24" s="449"/>
      <c r="N24" s="449"/>
      <c r="O24" s="151"/>
      <c r="P24" s="246">
        <v>19</v>
      </c>
      <c r="Q24" s="151"/>
      <c r="R24" s="449"/>
      <c r="S24" s="814"/>
      <c r="T24" s="449"/>
      <c r="V24" s="501"/>
      <c r="W24" s="501"/>
    </row>
    <row r="25" spans="1:39">
      <c r="A25" s="55"/>
      <c r="B25" s="153"/>
      <c r="C25" s="245"/>
      <c r="D25" s="449"/>
      <c r="E25" s="449"/>
      <c r="F25" s="449"/>
      <c r="G25" s="449"/>
      <c r="H25" s="449"/>
      <c r="I25" s="449"/>
      <c r="J25" s="449"/>
      <c r="K25" s="449"/>
      <c r="L25" s="449"/>
      <c r="M25" s="449"/>
      <c r="N25" s="449"/>
      <c r="O25" s="151"/>
      <c r="P25" s="246">
        <v>20</v>
      </c>
      <c r="Q25" s="151"/>
      <c r="R25" s="449"/>
      <c r="S25" s="814"/>
      <c r="T25" s="449"/>
      <c r="V25" s="501"/>
      <c r="W25" s="501"/>
      <c r="X25" s="198"/>
      <c r="Y25" s="198"/>
      <c r="Z25" s="198"/>
      <c r="AA25" s="198"/>
      <c r="AB25" s="198"/>
      <c r="AC25" s="198"/>
      <c r="AD25" s="198"/>
      <c r="AE25" s="198"/>
      <c r="AF25" s="198"/>
      <c r="AG25" s="198"/>
      <c r="AH25" s="198"/>
      <c r="AI25" s="198"/>
      <c r="AJ25" s="198"/>
      <c r="AK25" s="198"/>
      <c r="AL25" s="198"/>
      <c r="AM25" s="198"/>
    </row>
    <row r="26" spans="1:39">
      <c r="A26" s="55"/>
      <c r="B26" s="153"/>
      <c r="C26" s="153"/>
      <c r="D26" s="449"/>
      <c r="E26" s="449"/>
      <c r="F26" s="449"/>
      <c r="G26" s="449"/>
      <c r="H26" s="449"/>
      <c r="I26" s="449"/>
      <c r="J26" s="449"/>
      <c r="K26" s="449"/>
      <c r="L26" s="449"/>
      <c r="M26" s="449"/>
      <c r="N26" s="449"/>
      <c r="O26" s="151"/>
      <c r="P26" s="246">
        <v>21</v>
      </c>
      <c r="Q26" s="151"/>
      <c r="R26" s="449"/>
      <c r="S26" s="814"/>
      <c r="T26" s="449"/>
      <c r="V26" s="501"/>
      <c r="W26" s="501"/>
      <c r="X26" s="198"/>
      <c r="Y26" s="198"/>
      <c r="Z26" s="198"/>
      <c r="AA26" s="198"/>
      <c r="AB26" s="198"/>
      <c r="AC26" s="198"/>
      <c r="AD26" s="198"/>
      <c r="AE26" s="198"/>
      <c r="AF26" s="198"/>
      <c r="AG26" s="198"/>
      <c r="AH26" s="198"/>
      <c r="AI26" s="198"/>
      <c r="AJ26" s="198"/>
      <c r="AK26" s="198"/>
      <c r="AL26" s="198"/>
      <c r="AM26" s="198"/>
    </row>
    <row r="27" spans="1:39">
      <c r="A27" s="55"/>
      <c r="B27" s="449"/>
      <c r="C27" s="449"/>
      <c r="D27" s="449"/>
      <c r="E27" s="449"/>
      <c r="F27" s="449"/>
      <c r="G27" s="449"/>
      <c r="H27" s="449"/>
      <c r="I27" s="449"/>
      <c r="J27" s="449"/>
      <c r="K27" s="449"/>
      <c r="L27" s="449"/>
      <c r="M27" s="449"/>
      <c r="N27" s="449"/>
      <c r="O27" s="151"/>
      <c r="P27" s="246">
        <v>22</v>
      </c>
      <c r="Q27" s="151"/>
      <c r="R27" s="449"/>
      <c r="S27" s="814"/>
      <c r="T27" s="449"/>
      <c r="V27" s="501"/>
      <c r="W27" s="501"/>
    </row>
    <row r="28" spans="1:39">
      <c r="A28" s="55"/>
      <c r="B28" s="249"/>
      <c r="C28" s="449"/>
      <c r="D28" s="449"/>
      <c r="E28" s="449"/>
      <c r="F28" s="449"/>
      <c r="G28" s="449"/>
      <c r="H28" s="449"/>
      <c r="I28" s="449"/>
      <c r="J28" s="449"/>
      <c r="K28" s="449"/>
      <c r="L28" s="449"/>
      <c r="M28" s="449"/>
      <c r="N28" s="449"/>
      <c r="O28" s="151"/>
      <c r="P28" s="246">
        <v>23</v>
      </c>
      <c r="Q28" s="151"/>
      <c r="R28" s="449"/>
      <c r="S28" s="814"/>
      <c r="T28" s="449"/>
      <c r="V28" s="501"/>
      <c r="W28" s="501"/>
    </row>
    <row r="29" spans="1:39">
      <c r="A29" s="55"/>
      <c r="B29" s="153"/>
      <c r="C29" s="245"/>
      <c r="D29" s="449"/>
      <c r="E29" s="449"/>
      <c r="F29" s="449"/>
      <c r="G29" s="449"/>
      <c r="H29" s="449"/>
      <c r="I29" s="449"/>
      <c r="J29" s="449"/>
      <c r="K29" s="449"/>
      <c r="L29" s="449"/>
      <c r="M29" s="449"/>
      <c r="N29" s="449"/>
      <c r="O29" s="151"/>
      <c r="P29" s="246">
        <v>24</v>
      </c>
      <c r="Q29" s="151"/>
      <c r="R29" s="449"/>
      <c r="S29" s="814"/>
      <c r="T29" s="449"/>
      <c r="V29" s="501"/>
      <c r="W29" s="501"/>
      <c r="X29" s="198"/>
      <c r="Y29" s="198"/>
      <c r="Z29" s="198"/>
      <c r="AA29" s="198"/>
      <c r="AB29" s="198"/>
      <c r="AC29" s="198"/>
      <c r="AD29" s="198"/>
      <c r="AE29" s="198"/>
      <c r="AF29" s="198"/>
      <c r="AG29" s="198"/>
      <c r="AH29" s="198"/>
      <c r="AI29" s="198"/>
      <c r="AJ29" s="198"/>
      <c r="AK29" s="198"/>
      <c r="AL29" s="198"/>
      <c r="AM29" s="198"/>
    </row>
    <row r="30" spans="1:39">
      <c r="A30" s="55"/>
      <c r="B30" s="153"/>
      <c r="C30" s="153"/>
      <c r="D30" s="449"/>
      <c r="E30" s="449"/>
      <c r="F30" s="449"/>
      <c r="G30" s="449"/>
      <c r="H30" s="449"/>
      <c r="I30" s="449"/>
      <c r="J30" s="449"/>
      <c r="K30" s="449"/>
      <c r="L30" s="153"/>
      <c r="M30" s="153"/>
      <c r="N30" s="241"/>
      <c r="O30" s="151"/>
      <c r="P30" s="246">
        <v>25</v>
      </c>
      <c r="Q30" s="151"/>
      <c r="R30" s="449"/>
      <c r="S30" s="814"/>
      <c r="T30" s="449"/>
      <c r="V30" s="501"/>
      <c r="W30" s="501"/>
      <c r="X30" s="198"/>
      <c r="Y30" s="198"/>
      <c r="Z30" s="198"/>
      <c r="AA30" s="198"/>
      <c r="AB30" s="198"/>
      <c r="AC30" s="198"/>
      <c r="AD30" s="198"/>
      <c r="AE30" s="198"/>
      <c r="AF30" s="198"/>
      <c r="AG30" s="198"/>
      <c r="AH30" s="198"/>
      <c r="AI30" s="198"/>
      <c r="AJ30" s="198"/>
      <c r="AK30" s="198"/>
      <c r="AL30" s="198"/>
      <c r="AM30" s="198"/>
    </row>
    <row r="31" spans="1:39">
      <c r="A31" s="55"/>
      <c r="B31" s="449"/>
      <c r="C31" s="449"/>
      <c r="D31" s="107"/>
      <c r="E31" s="449"/>
      <c r="F31" s="449"/>
      <c r="G31" s="449"/>
      <c r="H31" s="449"/>
      <c r="I31" s="449"/>
      <c r="J31" s="449"/>
      <c r="K31" s="449"/>
      <c r="L31" s="153"/>
      <c r="M31" s="153"/>
      <c r="N31" s="241"/>
      <c r="O31" s="151"/>
      <c r="P31" s="246">
        <v>26</v>
      </c>
      <c r="Q31" s="151"/>
      <c r="R31" s="107"/>
      <c r="S31" s="107"/>
      <c r="T31" s="449"/>
      <c r="V31" s="501"/>
      <c r="W31" s="501"/>
    </row>
    <row r="32" spans="1:39">
      <c r="A32" s="55"/>
      <c r="B32" s="249"/>
      <c r="C32" s="449"/>
      <c r="D32" s="151"/>
      <c r="E32" s="449"/>
      <c r="F32" s="241"/>
      <c r="G32" s="250"/>
      <c r="H32" s="250"/>
      <c r="I32" s="250"/>
      <c r="J32" s="250"/>
      <c r="K32" s="250"/>
      <c r="L32" s="250"/>
      <c r="M32" s="250"/>
      <c r="N32" s="250"/>
      <c r="O32" s="151"/>
      <c r="P32" s="246">
        <v>27</v>
      </c>
      <c r="Q32" s="151"/>
      <c r="R32" s="151"/>
      <c r="S32" s="151"/>
      <c r="T32" s="449"/>
      <c r="V32" s="501"/>
      <c r="W32" s="501"/>
    </row>
    <row r="33" spans="1:39">
      <c r="A33" s="55"/>
      <c r="B33" s="153"/>
      <c r="C33" s="245"/>
      <c r="D33" s="151"/>
      <c r="E33" s="449"/>
      <c r="F33" s="241"/>
      <c r="G33" s="241"/>
      <c r="H33" s="241"/>
      <c r="I33" s="241"/>
      <c r="J33" s="241"/>
      <c r="K33" s="241"/>
      <c r="L33" s="241"/>
      <c r="M33" s="241"/>
      <c r="N33" s="241"/>
      <c r="O33" s="151"/>
      <c r="P33" s="246">
        <v>28</v>
      </c>
      <c r="Q33" s="151"/>
      <c r="R33" s="151"/>
      <c r="S33" s="151"/>
      <c r="T33" s="449"/>
      <c r="V33" s="501"/>
      <c r="W33" s="501"/>
      <c r="X33" s="198"/>
      <c r="Y33" s="198"/>
      <c r="Z33" s="198"/>
      <c r="AA33" s="198"/>
      <c r="AB33" s="198"/>
      <c r="AC33" s="198"/>
      <c r="AD33" s="198"/>
      <c r="AE33" s="198"/>
      <c r="AF33" s="198"/>
      <c r="AG33" s="198"/>
      <c r="AH33" s="198"/>
      <c r="AI33" s="198"/>
      <c r="AJ33" s="198"/>
      <c r="AK33" s="198"/>
      <c r="AL33" s="198"/>
      <c r="AM33" s="198"/>
    </row>
    <row r="34" spans="1:39">
      <c r="A34" s="55"/>
      <c r="B34" s="153"/>
      <c r="C34" s="153"/>
      <c r="D34" s="151"/>
      <c r="E34" s="449"/>
      <c r="F34" s="151"/>
      <c r="G34" s="151"/>
      <c r="H34" s="107"/>
      <c r="I34" s="107"/>
      <c r="J34" s="107"/>
      <c r="K34" s="107"/>
      <c r="L34" s="153"/>
      <c r="M34" s="153"/>
      <c r="N34" s="151"/>
      <c r="O34" s="151"/>
      <c r="P34" s="246">
        <v>29</v>
      </c>
      <c r="Q34" s="151"/>
      <c r="R34" s="151"/>
      <c r="S34" s="151"/>
      <c r="T34" s="449"/>
      <c r="V34" s="501"/>
      <c r="W34" s="501"/>
      <c r="X34" s="198"/>
      <c r="Y34" s="198"/>
      <c r="Z34" s="198"/>
      <c r="AA34" s="198"/>
      <c r="AB34" s="198"/>
      <c r="AC34" s="198"/>
      <c r="AD34" s="198"/>
      <c r="AE34" s="198"/>
      <c r="AF34" s="198"/>
      <c r="AG34" s="198"/>
      <c r="AH34" s="198"/>
      <c r="AI34" s="198"/>
      <c r="AJ34" s="198"/>
      <c r="AK34" s="198"/>
      <c r="AL34" s="198"/>
      <c r="AM34" s="198"/>
    </row>
    <row r="35" spans="1:39">
      <c r="A35" s="55"/>
      <c r="B35" s="153"/>
      <c r="C35" s="156"/>
      <c r="D35" s="89"/>
      <c r="E35" s="157"/>
      <c r="F35" s="89"/>
      <c r="G35" s="89"/>
      <c r="H35" s="55"/>
      <c r="I35" s="55"/>
      <c r="J35" s="55"/>
      <c r="K35" s="55"/>
      <c r="L35" s="153"/>
      <c r="M35" s="153"/>
      <c r="N35" s="55"/>
      <c r="O35" s="55"/>
      <c r="P35" s="246">
        <v>30</v>
      </c>
      <c r="Q35" s="55"/>
      <c r="R35" s="89"/>
      <c r="S35" s="89"/>
      <c r="T35" s="157"/>
    </row>
    <row r="36" spans="1:39">
      <c r="P36" s="246">
        <v>31</v>
      </c>
    </row>
    <row r="37" spans="1:39">
      <c r="P37" s="246">
        <v>32</v>
      </c>
    </row>
    <row r="38" spans="1:39">
      <c r="P38" s="246">
        <v>33</v>
      </c>
    </row>
    <row r="39" spans="1:39">
      <c r="P39" s="246">
        <v>34</v>
      </c>
    </row>
    <row r="40" spans="1:39">
      <c r="P40" s="246">
        <v>35</v>
      </c>
    </row>
    <row r="41" spans="1:39">
      <c r="P41" s="246">
        <v>36</v>
      </c>
    </row>
    <row r="42" spans="1:39">
      <c r="P42" s="246">
        <v>37</v>
      </c>
    </row>
    <row r="43" spans="1:39">
      <c r="P43" s="246">
        <v>38</v>
      </c>
    </row>
    <row r="44" spans="1:39">
      <c r="P44" s="246">
        <v>39</v>
      </c>
    </row>
    <row r="45" spans="1:39">
      <c r="P45" s="246">
        <v>40</v>
      </c>
    </row>
    <row r="46" spans="1:39">
      <c r="P46" s="246">
        <v>41</v>
      </c>
    </row>
    <row r="47" spans="1:39">
      <c r="P47" s="246">
        <v>42</v>
      </c>
    </row>
    <row r="48" spans="1:39">
      <c r="P48" s="246">
        <v>43</v>
      </c>
    </row>
    <row r="49" spans="16:16">
      <c r="P49" s="246">
        <v>44</v>
      </c>
    </row>
    <row r="50" spans="16:16">
      <c r="P50" s="246">
        <v>45</v>
      </c>
    </row>
    <row r="51" spans="16:16">
      <c r="P51" s="246">
        <v>46</v>
      </c>
    </row>
    <row r="52" spans="16:16">
      <c r="P52" s="246">
        <v>47</v>
      </c>
    </row>
    <row r="53" spans="16:16">
      <c r="P53" s="246">
        <v>48</v>
      </c>
    </row>
    <row r="54" spans="16:16">
      <c r="P54" s="246">
        <v>49</v>
      </c>
    </row>
    <row r="55" spans="16:16">
      <c r="P55" s="246">
        <v>50</v>
      </c>
    </row>
    <row r="56" spans="16:16">
      <c r="P56" s="246">
        <v>51</v>
      </c>
    </row>
    <row r="57" spans="16:16">
      <c r="P57" s="246">
        <v>52</v>
      </c>
    </row>
    <row r="58" spans="16:16">
      <c r="P58" s="246">
        <v>53</v>
      </c>
    </row>
    <row r="59" spans="16:16">
      <c r="P59" s="246">
        <v>54</v>
      </c>
    </row>
    <row r="60" spans="16:16">
      <c r="P60" s="246">
        <v>55</v>
      </c>
    </row>
    <row r="61" spans="16:16">
      <c r="P61" s="246">
        <v>56</v>
      </c>
    </row>
    <row r="62" spans="16:16">
      <c r="P62" s="246">
        <v>57</v>
      </c>
    </row>
    <row r="63" spans="16:16">
      <c r="P63" s="246">
        <v>58</v>
      </c>
    </row>
    <row r="64" spans="16:16">
      <c r="P64" s="246">
        <v>59</v>
      </c>
    </row>
    <row r="65" spans="16:16">
      <c r="P65" s="246">
        <v>60</v>
      </c>
    </row>
    <row r="66" spans="16:16">
      <c r="P66" s="246">
        <v>61</v>
      </c>
    </row>
    <row r="67" spans="16:16">
      <c r="P67" s="246">
        <v>62</v>
      </c>
    </row>
    <row r="68" spans="16:16">
      <c r="P68" s="246">
        <v>63</v>
      </c>
    </row>
    <row r="69" spans="16:16">
      <c r="P69" s="246">
        <v>64</v>
      </c>
    </row>
    <row r="70" spans="16:16">
      <c r="P70" s="246">
        <v>65</v>
      </c>
    </row>
    <row r="71" spans="16:16">
      <c r="P71" s="246">
        <v>66</v>
      </c>
    </row>
    <row r="72" spans="16:16">
      <c r="P72" s="246">
        <v>67</v>
      </c>
    </row>
    <row r="73" spans="16:16">
      <c r="P73" s="246">
        <v>68</v>
      </c>
    </row>
    <row r="74" spans="16:16">
      <c r="P74" s="246">
        <v>69</v>
      </c>
    </row>
    <row r="75" spans="16:16">
      <c r="P75" s="246">
        <v>70</v>
      </c>
    </row>
    <row r="76" spans="16:16">
      <c r="P76" s="246">
        <v>71</v>
      </c>
    </row>
    <row r="77" spans="16:16">
      <c r="P77" s="246">
        <v>72</v>
      </c>
    </row>
    <row r="78" spans="16:16">
      <c r="P78" s="246">
        <v>73</v>
      </c>
    </row>
    <row r="79" spans="16:16">
      <c r="P79" s="246">
        <v>74</v>
      </c>
    </row>
    <row r="80" spans="16:16">
      <c r="P80" s="246">
        <v>75</v>
      </c>
    </row>
    <row r="81" spans="16:16">
      <c r="P81" s="246">
        <v>76</v>
      </c>
    </row>
    <row r="82" spans="16:16">
      <c r="P82" s="246">
        <v>77</v>
      </c>
    </row>
    <row r="83" spans="16:16">
      <c r="P83" s="246">
        <v>78</v>
      </c>
    </row>
    <row r="84" spans="16:16">
      <c r="P84" s="246">
        <v>79</v>
      </c>
    </row>
    <row r="85" spans="16:16">
      <c r="P85" s="246">
        <v>80</v>
      </c>
    </row>
    <row r="86" spans="16:16">
      <c r="P86" s="246">
        <v>81</v>
      </c>
    </row>
    <row r="87" spans="16:16">
      <c r="P87" s="246">
        <v>82</v>
      </c>
    </row>
    <row r="88" spans="16:16">
      <c r="P88" s="246">
        <v>83</v>
      </c>
    </row>
    <row r="89" spans="16:16">
      <c r="P89" s="246">
        <v>84</v>
      </c>
    </row>
    <row r="90" spans="16:16">
      <c r="P90" s="246">
        <v>85</v>
      </c>
    </row>
    <row r="91" spans="16:16">
      <c r="P91" s="246">
        <v>86</v>
      </c>
    </row>
    <row r="92" spans="16:16">
      <c r="P92" s="246">
        <v>87</v>
      </c>
    </row>
    <row r="93" spans="16:16">
      <c r="P93" s="246">
        <v>88</v>
      </c>
    </row>
    <row r="94" spans="16:16">
      <c r="P94" s="246">
        <v>89</v>
      </c>
    </row>
    <row r="95" spans="16:16">
      <c r="P95" s="246">
        <v>90</v>
      </c>
    </row>
    <row r="96" spans="16:16">
      <c r="P96" s="246">
        <v>91</v>
      </c>
    </row>
    <row r="97" spans="16:16">
      <c r="P97" s="246">
        <v>92</v>
      </c>
    </row>
    <row r="98" spans="16:16">
      <c r="P98" s="246">
        <v>93</v>
      </c>
    </row>
    <row r="99" spans="16:16">
      <c r="P99" s="246">
        <v>94</v>
      </c>
    </row>
    <row r="100" spans="16:16">
      <c r="P100" s="246">
        <v>95</v>
      </c>
    </row>
    <row r="101" spans="16:16">
      <c r="P101" s="246">
        <v>96</v>
      </c>
    </row>
    <row r="102" spans="16:16">
      <c r="P102" s="246">
        <v>97</v>
      </c>
    </row>
    <row r="103" spans="16:16">
      <c r="P103" s="246">
        <v>98</v>
      </c>
    </row>
    <row r="104" spans="16:16">
      <c r="P104" s="246">
        <v>99</v>
      </c>
    </row>
    <row r="105" spans="16:16">
      <c r="P105" s="246">
        <v>100</v>
      </c>
    </row>
    <row r="106" spans="16:16">
      <c r="P106" s="246">
        <v>101</v>
      </c>
    </row>
    <row r="107" spans="16:16">
      <c r="P107" s="246">
        <v>102</v>
      </c>
    </row>
    <row r="108" spans="16:16">
      <c r="P108" s="246">
        <v>103</v>
      </c>
    </row>
    <row r="109" spans="16:16">
      <c r="P109" s="246">
        <v>104</v>
      </c>
    </row>
    <row r="110" spans="16:16">
      <c r="P110" s="246">
        <v>105</v>
      </c>
    </row>
    <row r="111" spans="16:16">
      <c r="P111" s="246">
        <v>106</v>
      </c>
    </row>
    <row r="112" spans="16:16">
      <c r="P112" s="246">
        <v>107</v>
      </c>
    </row>
    <row r="113" spans="16:16">
      <c r="P113" s="246">
        <v>108</v>
      </c>
    </row>
    <row r="114" spans="16:16">
      <c r="P114" s="246">
        <v>109</v>
      </c>
    </row>
    <row r="115" spans="16:16">
      <c r="P115" s="246">
        <v>110</v>
      </c>
    </row>
    <row r="116" spans="16:16">
      <c r="P116" s="246">
        <v>111</v>
      </c>
    </row>
    <row r="117" spans="16:16">
      <c r="P117" s="246">
        <v>112</v>
      </c>
    </row>
    <row r="118" spans="16:16">
      <c r="P118" s="246">
        <v>113</v>
      </c>
    </row>
    <row r="119" spans="16:16">
      <c r="P119" s="246">
        <v>114</v>
      </c>
    </row>
    <row r="120" spans="16:16">
      <c r="P120" s="246">
        <v>115</v>
      </c>
    </row>
    <row r="121" spans="16:16">
      <c r="P121" s="246">
        <v>116</v>
      </c>
    </row>
    <row r="122" spans="16:16">
      <c r="P122" s="246">
        <v>117</v>
      </c>
    </row>
    <row r="123" spans="16:16">
      <c r="P123" s="246">
        <v>118</v>
      </c>
    </row>
    <row r="124" spans="16:16">
      <c r="P124" s="246">
        <v>119</v>
      </c>
    </row>
    <row r="125" spans="16:16">
      <c r="P125" s="246">
        <v>120</v>
      </c>
    </row>
    <row r="126" spans="16:16">
      <c r="P126" s="246">
        <v>121</v>
      </c>
    </row>
    <row r="127" spans="16:16">
      <c r="P127" s="246">
        <v>122</v>
      </c>
    </row>
    <row r="128" spans="16:16">
      <c r="P128" s="246">
        <v>123</v>
      </c>
    </row>
    <row r="129" spans="16:16">
      <c r="P129" s="246">
        <v>124</v>
      </c>
    </row>
    <row r="130" spans="16:16">
      <c r="P130" s="246">
        <v>125</v>
      </c>
    </row>
    <row r="131" spans="16:16">
      <c r="P131" s="246">
        <v>126</v>
      </c>
    </row>
    <row r="132" spans="16:16">
      <c r="P132" s="246">
        <v>127</v>
      </c>
    </row>
    <row r="133" spans="16:16">
      <c r="P133" s="246">
        <v>128</v>
      </c>
    </row>
    <row r="134" spans="16:16">
      <c r="P134" s="246">
        <v>129</v>
      </c>
    </row>
    <row r="135" spans="16:16">
      <c r="P135" s="246">
        <v>130</v>
      </c>
    </row>
    <row r="136" spans="16:16">
      <c r="P136" s="246">
        <v>131</v>
      </c>
    </row>
    <row r="137" spans="16:16">
      <c r="P137" s="246">
        <v>132</v>
      </c>
    </row>
    <row r="138" spans="16:16">
      <c r="P138" s="246">
        <v>133</v>
      </c>
    </row>
    <row r="139" spans="16:16">
      <c r="P139" s="246">
        <v>134</v>
      </c>
    </row>
    <row r="140" spans="16:16">
      <c r="P140" s="246">
        <v>135</v>
      </c>
    </row>
    <row r="141" spans="16:16">
      <c r="P141" s="246">
        <v>136</v>
      </c>
    </row>
    <row r="142" spans="16:16">
      <c r="P142" s="246">
        <v>137</v>
      </c>
    </row>
    <row r="143" spans="16:16">
      <c r="P143" s="246">
        <v>138</v>
      </c>
    </row>
    <row r="144" spans="16:16">
      <c r="P144" s="246">
        <v>139</v>
      </c>
    </row>
    <row r="145" spans="16:16">
      <c r="P145" s="246">
        <v>140</v>
      </c>
    </row>
    <row r="146" spans="16:16">
      <c r="P146" s="246">
        <v>141</v>
      </c>
    </row>
    <row r="147" spans="16:16">
      <c r="P147" s="246">
        <v>142</v>
      </c>
    </row>
    <row r="148" spans="16:16">
      <c r="P148" s="246">
        <v>143</v>
      </c>
    </row>
    <row r="149" spans="16:16">
      <c r="P149" s="246">
        <v>144</v>
      </c>
    </row>
    <row r="150" spans="16:16">
      <c r="P150" s="246">
        <v>145</v>
      </c>
    </row>
    <row r="151" spans="16:16">
      <c r="P151" s="246">
        <v>146</v>
      </c>
    </row>
    <row r="152" spans="16:16">
      <c r="P152" s="246">
        <v>147</v>
      </c>
    </row>
    <row r="153" spans="16:16">
      <c r="P153" s="246">
        <v>148</v>
      </c>
    </row>
    <row r="154" spans="16:16">
      <c r="P154" s="246">
        <v>149</v>
      </c>
    </row>
    <row r="155" spans="16:16">
      <c r="P155" s="246">
        <v>150</v>
      </c>
    </row>
    <row r="156" spans="16:16">
      <c r="P156" s="246">
        <v>151</v>
      </c>
    </row>
    <row r="157" spans="16:16">
      <c r="P157" s="246">
        <v>152</v>
      </c>
    </row>
    <row r="158" spans="16:16">
      <c r="P158" s="246">
        <v>153</v>
      </c>
    </row>
    <row r="159" spans="16:16">
      <c r="P159" s="246">
        <v>154</v>
      </c>
    </row>
    <row r="160" spans="16:16">
      <c r="P160" s="246">
        <v>155</v>
      </c>
    </row>
    <row r="161" spans="16:16">
      <c r="P161" s="246">
        <v>156</v>
      </c>
    </row>
    <row r="162" spans="16:16">
      <c r="P162" s="246">
        <v>157</v>
      </c>
    </row>
    <row r="163" spans="16:16">
      <c r="P163" s="246">
        <v>158</v>
      </c>
    </row>
    <row r="164" spans="16:16">
      <c r="P164" s="246">
        <v>159</v>
      </c>
    </row>
    <row r="165" spans="16:16">
      <c r="P165" s="246">
        <v>160</v>
      </c>
    </row>
    <row r="166" spans="16:16">
      <c r="P166" s="246">
        <v>161</v>
      </c>
    </row>
    <row r="167" spans="16:16">
      <c r="P167" s="246">
        <v>162</v>
      </c>
    </row>
    <row r="168" spans="16:16">
      <c r="P168" s="246">
        <v>163</v>
      </c>
    </row>
    <row r="169" spans="16:16">
      <c r="P169" s="246">
        <v>164</v>
      </c>
    </row>
    <row r="170" spans="16:16">
      <c r="P170" s="246">
        <v>165</v>
      </c>
    </row>
    <row r="171" spans="16:16">
      <c r="P171" s="246">
        <v>166</v>
      </c>
    </row>
    <row r="172" spans="16:16">
      <c r="P172" s="246">
        <v>167</v>
      </c>
    </row>
    <row r="173" spans="16:16">
      <c r="P173" s="246">
        <v>168</v>
      </c>
    </row>
    <row r="174" spans="16:16">
      <c r="P174" s="246">
        <v>169</v>
      </c>
    </row>
    <row r="175" spans="16:16">
      <c r="P175" s="246">
        <v>170</v>
      </c>
    </row>
    <row r="176" spans="16:16">
      <c r="P176" s="246">
        <v>171</v>
      </c>
    </row>
    <row r="177" spans="16:16">
      <c r="P177" s="246">
        <v>172</v>
      </c>
    </row>
    <row r="178" spans="16:16">
      <c r="P178" s="246">
        <v>173</v>
      </c>
    </row>
    <row r="179" spans="16:16">
      <c r="P179" s="246">
        <v>174</v>
      </c>
    </row>
    <row r="180" spans="16:16">
      <c r="P180" s="246">
        <v>175</v>
      </c>
    </row>
    <row r="181" spans="16:16">
      <c r="P181" s="246">
        <v>176</v>
      </c>
    </row>
    <row r="182" spans="16:16">
      <c r="P182" s="246">
        <v>177</v>
      </c>
    </row>
    <row r="183" spans="16:16">
      <c r="P183" s="246">
        <v>178</v>
      </c>
    </row>
    <row r="184" spans="16:16">
      <c r="P184" s="246">
        <v>179</v>
      </c>
    </row>
    <row r="185" spans="16:16">
      <c r="P185" s="246">
        <v>180</v>
      </c>
    </row>
    <row r="186" spans="16:16">
      <c r="P186" s="246">
        <v>181</v>
      </c>
    </row>
    <row r="187" spans="16:16">
      <c r="P187" s="246">
        <v>182</v>
      </c>
    </row>
    <row r="188" spans="16:16">
      <c r="P188" s="246">
        <v>183</v>
      </c>
    </row>
    <row r="189" spans="16:16">
      <c r="P189" s="246">
        <v>184</v>
      </c>
    </row>
    <row r="190" spans="16:16">
      <c r="P190" s="246">
        <v>185</v>
      </c>
    </row>
    <row r="191" spans="16:16">
      <c r="P191" s="246">
        <v>186</v>
      </c>
    </row>
    <row r="192" spans="16:16">
      <c r="P192" s="246">
        <v>187</v>
      </c>
    </row>
    <row r="193" spans="16:16">
      <c r="P193" s="246">
        <v>188</v>
      </c>
    </row>
    <row r="194" spans="16:16">
      <c r="P194" s="246">
        <v>189</v>
      </c>
    </row>
    <row r="195" spans="16:16">
      <c r="P195" s="246">
        <v>190</v>
      </c>
    </row>
    <row r="196" spans="16:16">
      <c r="P196" s="246">
        <v>191</v>
      </c>
    </row>
    <row r="197" spans="16:16">
      <c r="P197" s="246">
        <v>192</v>
      </c>
    </row>
    <row r="198" spans="16:16">
      <c r="P198" s="246">
        <v>193</v>
      </c>
    </row>
    <row r="199" spans="16:16">
      <c r="P199" s="246">
        <v>194</v>
      </c>
    </row>
    <row r="200" spans="16:16">
      <c r="P200" s="246">
        <v>195</v>
      </c>
    </row>
    <row r="201" spans="16:16">
      <c r="P201" s="246">
        <v>196</v>
      </c>
    </row>
    <row r="202" spans="16:16">
      <c r="P202" s="246">
        <v>197</v>
      </c>
    </row>
    <row r="203" spans="16:16">
      <c r="P203" s="246">
        <v>198</v>
      </c>
    </row>
    <row r="204" spans="16:16">
      <c r="P204" s="246">
        <v>199</v>
      </c>
    </row>
    <row r="205" spans="16:16">
      <c r="P205" s="246">
        <v>200</v>
      </c>
    </row>
    <row r="206" spans="16:16">
      <c r="P206" s="246">
        <v>201</v>
      </c>
    </row>
    <row r="207" spans="16:16">
      <c r="P207" s="246">
        <v>202</v>
      </c>
    </row>
    <row r="208" spans="16:16">
      <c r="P208" s="246">
        <v>203</v>
      </c>
    </row>
    <row r="209" spans="16:16">
      <c r="P209" s="246">
        <v>204</v>
      </c>
    </row>
    <row r="210" spans="16:16">
      <c r="P210" s="246">
        <v>205</v>
      </c>
    </row>
    <row r="211" spans="16:16">
      <c r="P211" s="246">
        <v>206</v>
      </c>
    </row>
    <row r="212" spans="16:16">
      <c r="P212" s="246">
        <v>207</v>
      </c>
    </row>
    <row r="213" spans="16:16">
      <c r="P213" s="246">
        <v>208</v>
      </c>
    </row>
    <row r="214" spans="16:16">
      <c r="P214" s="246">
        <v>209</v>
      </c>
    </row>
    <row r="215" spans="16:16">
      <c r="P215" s="246">
        <v>210</v>
      </c>
    </row>
    <row r="216" spans="16:16">
      <c r="P216" s="246">
        <v>211</v>
      </c>
    </row>
    <row r="217" spans="16:16">
      <c r="P217" s="246">
        <v>212</v>
      </c>
    </row>
    <row r="218" spans="16:16">
      <c r="P218" s="246">
        <v>213</v>
      </c>
    </row>
    <row r="219" spans="16:16">
      <c r="P219" s="246">
        <v>214</v>
      </c>
    </row>
    <row r="220" spans="16:16">
      <c r="P220" s="246">
        <v>215</v>
      </c>
    </row>
    <row r="221" spans="16:16">
      <c r="P221" s="246">
        <v>216</v>
      </c>
    </row>
    <row r="222" spans="16:16">
      <c r="P222" s="246">
        <v>217</v>
      </c>
    </row>
    <row r="223" spans="16:16">
      <c r="P223" s="246">
        <v>218</v>
      </c>
    </row>
    <row r="224" spans="16:16">
      <c r="P224" s="246">
        <v>219</v>
      </c>
    </row>
    <row r="225" spans="16:16">
      <c r="P225" s="246">
        <v>220</v>
      </c>
    </row>
    <row r="226" spans="16:16">
      <c r="P226" s="246">
        <v>221</v>
      </c>
    </row>
    <row r="227" spans="16:16">
      <c r="P227" s="246">
        <v>222</v>
      </c>
    </row>
    <row r="228" spans="16:16">
      <c r="P228" s="246">
        <v>223</v>
      </c>
    </row>
    <row r="229" spans="16:16">
      <c r="P229" s="246">
        <v>224</v>
      </c>
    </row>
    <row r="230" spans="16:16">
      <c r="P230" s="246">
        <v>225</v>
      </c>
    </row>
    <row r="231" spans="16:16">
      <c r="P231" s="246">
        <v>226</v>
      </c>
    </row>
    <row r="232" spans="16:16">
      <c r="P232" s="246">
        <v>227</v>
      </c>
    </row>
    <row r="233" spans="16:16">
      <c r="P233" s="246">
        <v>228</v>
      </c>
    </row>
    <row r="234" spans="16:16">
      <c r="P234" s="246">
        <v>229</v>
      </c>
    </row>
    <row r="235" spans="16:16">
      <c r="P235" s="246">
        <v>230</v>
      </c>
    </row>
    <row r="236" spans="16:16">
      <c r="P236" s="246">
        <v>231</v>
      </c>
    </row>
    <row r="237" spans="16:16">
      <c r="P237" s="246">
        <v>232</v>
      </c>
    </row>
    <row r="238" spans="16:16">
      <c r="P238" s="246">
        <v>233</v>
      </c>
    </row>
    <row r="239" spans="16:16">
      <c r="P239" s="246">
        <v>234</v>
      </c>
    </row>
    <row r="240" spans="16:16">
      <c r="P240" s="246">
        <v>235</v>
      </c>
    </row>
    <row r="241" spans="16:16">
      <c r="P241" s="246">
        <v>236</v>
      </c>
    </row>
    <row r="242" spans="16:16">
      <c r="P242" s="246">
        <v>237</v>
      </c>
    </row>
    <row r="243" spans="16:16">
      <c r="P243" s="246">
        <v>238</v>
      </c>
    </row>
    <row r="244" spans="16:16">
      <c r="P244" s="246">
        <v>239</v>
      </c>
    </row>
    <row r="245" spans="16:16">
      <c r="P245" s="246">
        <v>240</v>
      </c>
    </row>
    <row r="246" spans="16:16">
      <c r="P246" s="246">
        <v>241</v>
      </c>
    </row>
    <row r="247" spans="16:16">
      <c r="P247" s="246">
        <v>242</v>
      </c>
    </row>
    <row r="248" spans="16:16">
      <c r="P248" s="246">
        <v>243</v>
      </c>
    </row>
    <row r="249" spans="16:16">
      <c r="P249" s="246">
        <v>244</v>
      </c>
    </row>
    <row r="250" spans="16:16">
      <c r="P250" s="246">
        <v>245</v>
      </c>
    </row>
    <row r="251" spans="16:16">
      <c r="P251" s="246">
        <v>246</v>
      </c>
    </row>
    <row r="252" spans="16:16">
      <c r="P252" s="246">
        <v>247</v>
      </c>
    </row>
    <row r="253" spans="16:16">
      <c r="P253" s="246">
        <v>248</v>
      </c>
    </row>
    <row r="254" spans="16:16">
      <c r="P254" s="246">
        <v>249</v>
      </c>
    </row>
    <row r="255" spans="16:16">
      <c r="P255" s="246">
        <v>250</v>
      </c>
    </row>
    <row r="256" spans="16:16">
      <c r="P256" s="246">
        <v>251</v>
      </c>
    </row>
    <row r="257" spans="16:16">
      <c r="P257" s="246">
        <v>252</v>
      </c>
    </row>
    <row r="258" spans="16:16">
      <c r="P258" s="246">
        <v>253</v>
      </c>
    </row>
    <row r="259" spans="16:16">
      <c r="P259" s="246">
        <v>254</v>
      </c>
    </row>
    <row r="260" spans="16:16">
      <c r="P260" s="246">
        <v>255</v>
      </c>
    </row>
  </sheetData>
  <sheetProtection sheet="1" objects="1" scenarios="1" selectLockedCells="1"/>
  <mergeCells count="16">
    <mergeCell ref="H5:J5"/>
    <mergeCell ref="AN2:AO2"/>
    <mergeCell ref="B3:B4"/>
    <mergeCell ref="B1:F1"/>
    <mergeCell ref="V2:W2"/>
    <mergeCell ref="AA3:AF3"/>
    <mergeCell ref="Y2:AL2"/>
    <mergeCell ref="P1:T1"/>
    <mergeCell ref="AG3:AK3"/>
    <mergeCell ref="V1:AL1"/>
    <mergeCell ref="R3:R4"/>
    <mergeCell ref="T3:T4"/>
    <mergeCell ref="H3:J4"/>
    <mergeCell ref="D5:F5"/>
    <mergeCell ref="D3:F4"/>
    <mergeCell ref="P3:P4"/>
  </mergeCells>
  <phoneticPr fontId="2"/>
  <conditionalFormatting sqref="B5">
    <cfRule type="expression" dxfId="6" priority="5">
      <formula xml:space="preserve"> $W5 ="red"</formula>
    </cfRule>
  </conditionalFormatting>
  <conditionalFormatting sqref="D5:F5">
    <cfRule type="containsBlanks" dxfId="5" priority="1">
      <formula>LEN(TRIM(D5))=0</formula>
    </cfRule>
    <cfRule type="expression" dxfId="4" priority="4">
      <formula xml:space="preserve"> $AL5 = "red"</formula>
    </cfRule>
  </conditionalFormatting>
  <conditionalFormatting sqref="B5 H5">
    <cfRule type="containsBlanks" dxfId="3" priority="2">
      <formula>LEN(TRIM(B5))=0</formula>
    </cfRule>
  </conditionalFormatting>
  <conditionalFormatting sqref="H5:J5">
    <cfRule type="expression" dxfId="2" priority="3">
      <formula>$AO5="red"</formula>
    </cfRule>
  </conditionalFormatting>
  <dataValidations count="3">
    <dataValidation type="list" allowBlank="1" showInputMessage="1" showErrorMessage="1" sqref="B5" xr:uid="{00000000-0002-0000-0E00-000000000000}">
      <formula1>$P$5:$P$260</formula1>
    </dataValidation>
    <dataValidation type="list" allowBlank="1" showInputMessage="1" showErrorMessage="1" sqref="H5:J5" xr:uid="{00000000-0002-0000-0E00-000001000000}">
      <formula1>$T$5:$T$6</formula1>
    </dataValidation>
    <dataValidation type="whole" allowBlank="1" showInputMessage="1" showErrorMessage="1" sqref="D5:F5" xr:uid="{00000000-0002-0000-0E00-000002000000}">
      <formula1>210101</formula1>
      <formula2>991231</formula2>
    </dataValidation>
  </dataValidations>
  <pageMargins left="0.23622047244094491" right="0.23622047244094491" top="0.74803149606299213" bottom="0.74803149606299213" header="0.31496062992125984" footer="0.31496062992125984"/>
  <pageSetup paperSize="9" orientation="landscape" horizontalDpi="300" verticalDpi="300" r:id="rId1"/>
  <headerFooter>
    <oddHeader>&amp;L&amp;"Meiryo UI,太字"&amp;22αZXMデータ設定Sheet その他</oddHeader>
    <oddFooter>&amp;P / &amp;N ページ</oddFooter>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7">
    <pageSetUpPr fitToPage="1"/>
  </sheetPr>
  <dimension ref="A1:AX33"/>
  <sheetViews>
    <sheetView zoomScaleNormal="100" zoomScaleSheetLayoutView="100" workbookViewId="0">
      <selection activeCell="C4" sqref="C4"/>
    </sheetView>
  </sheetViews>
  <sheetFormatPr defaultColWidth="2.59765625" defaultRowHeight="15"/>
  <cols>
    <col min="1" max="16384" width="2.59765625" style="214"/>
  </cols>
  <sheetData>
    <row r="1" spans="1:50">
      <c r="A1" s="54"/>
      <c r="B1" s="1376" t="s">
        <v>917</v>
      </c>
      <c r="C1" s="1376"/>
      <c r="D1" s="1376"/>
      <c r="E1" s="1376"/>
      <c r="F1" s="1376"/>
      <c r="G1" s="1376"/>
      <c r="H1" s="1376"/>
      <c r="I1" s="1376"/>
      <c r="J1" s="1376"/>
      <c r="K1" s="1376"/>
      <c r="L1" s="1376"/>
      <c r="M1" s="1376"/>
      <c r="N1" s="1376"/>
      <c r="O1" s="1376"/>
      <c r="P1" s="1376"/>
      <c r="Q1" s="1376"/>
      <c r="R1" s="1376"/>
      <c r="S1" s="1376"/>
      <c r="T1" s="1376"/>
      <c r="U1" s="1376"/>
      <c r="V1" s="1376"/>
      <c r="W1" s="1376"/>
      <c r="X1" s="1376"/>
      <c r="Y1" s="1376"/>
      <c r="Z1" s="1376"/>
      <c r="AA1" s="1376"/>
      <c r="AB1" s="1376"/>
      <c r="AC1" s="1376"/>
      <c r="AD1" s="1376"/>
      <c r="AE1" s="1376"/>
      <c r="AF1" s="1376"/>
      <c r="AG1" s="1376"/>
      <c r="AH1" s="1376"/>
      <c r="AI1" s="1376"/>
      <c r="AJ1" s="1376"/>
      <c r="AK1" s="1376"/>
      <c r="AL1" s="1376"/>
      <c r="AM1" s="54"/>
      <c r="AN1" s="54"/>
      <c r="AO1" s="54"/>
      <c r="AP1" s="54"/>
      <c r="AQ1" s="54"/>
      <c r="AR1" s="54"/>
      <c r="AS1" s="54"/>
      <c r="AT1" s="54"/>
      <c r="AU1" s="54"/>
      <c r="AV1" s="54"/>
      <c r="AW1" s="54"/>
      <c r="AX1" s="54"/>
    </row>
    <row r="2" spans="1:50">
      <c r="A2" s="54"/>
      <c r="B2" s="1376"/>
      <c r="C2" s="1376"/>
      <c r="D2" s="1376"/>
      <c r="E2" s="1376"/>
      <c r="F2" s="1376"/>
      <c r="G2" s="1376"/>
      <c r="H2" s="1376"/>
      <c r="I2" s="1376"/>
      <c r="J2" s="1376"/>
      <c r="K2" s="1376"/>
      <c r="L2" s="1376"/>
      <c r="M2" s="1376"/>
      <c r="N2" s="1376"/>
      <c r="O2" s="1376"/>
      <c r="P2" s="1376"/>
      <c r="Q2" s="1376"/>
      <c r="R2" s="1376"/>
      <c r="S2" s="1376"/>
      <c r="T2" s="1376"/>
      <c r="U2" s="1376"/>
      <c r="V2" s="1376"/>
      <c r="W2" s="1376"/>
      <c r="X2" s="1376"/>
      <c r="Y2" s="1376"/>
      <c r="Z2" s="1376"/>
      <c r="AA2" s="1376"/>
      <c r="AB2" s="1376"/>
      <c r="AC2" s="1376"/>
      <c r="AD2" s="1376"/>
      <c r="AE2" s="1376"/>
      <c r="AF2" s="1376"/>
      <c r="AG2" s="1376"/>
      <c r="AH2" s="1376"/>
      <c r="AI2" s="1376"/>
      <c r="AJ2" s="1376"/>
      <c r="AK2" s="1376"/>
      <c r="AL2" s="1376"/>
      <c r="AM2" s="54"/>
      <c r="AN2" s="54"/>
      <c r="AO2" s="54"/>
      <c r="AP2" s="54"/>
      <c r="AQ2" s="54"/>
      <c r="AR2" s="54"/>
      <c r="AS2" s="54"/>
      <c r="AT2" s="54"/>
      <c r="AU2" s="54"/>
      <c r="AV2" s="54"/>
      <c r="AW2" s="54"/>
      <c r="AX2" s="54"/>
    </row>
    <row r="3" spans="1:50" ht="15.6"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row>
    <row r="4" spans="1:50">
      <c r="A4" s="54"/>
      <c r="B4" s="384"/>
      <c r="C4" s="385"/>
      <c r="D4" s="385"/>
      <c r="E4" s="385"/>
      <c r="F4" s="385"/>
      <c r="G4" s="385"/>
      <c r="H4" s="385"/>
      <c r="I4" s="385"/>
      <c r="J4" s="385"/>
      <c r="K4" s="385"/>
      <c r="L4" s="385"/>
      <c r="M4" s="385"/>
      <c r="N4" s="385"/>
      <c r="O4" s="385"/>
      <c r="P4" s="385"/>
      <c r="Q4" s="385"/>
      <c r="R4" s="385"/>
      <c r="S4" s="385"/>
      <c r="T4" s="385"/>
      <c r="U4" s="385"/>
      <c r="V4" s="385"/>
      <c r="W4" s="385"/>
      <c r="X4" s="385"/>
      <c r="Y4" s="385"/>
      <c r="Z4" s="385"/>
      <c r="AA4" s="385"/>
      <c r="AB4" s="385"/>
      <c r="AC4" s="385"/>
      <c r="AD4" s="385"/>
      <c r="AE4" s="385"/>
      <c r="AF4" s="385"/>
      <c r="AG4" s="385"/>
      <c r="AH4" s="385"/>
      <c r="AI4" s="385"/>
      <c r="AJ4" s="385"/>
      <c r="AK4" s="385"/>
      <c r="AL4" s="385"/>
      <c r="AM4" s="385"/>
      <c r="AN4" s="385"/>
      <c r="AO4" s="385"/>
      <c r="AP4" s="385"/>
      <c r="AQ4" s="385"/>
      <c r="AR4" s="385"/>
      <c r="AS4" s="385"/>
      <c r="AT4" s="385"/>
      <c r="AU4" s="385"/>
      <c r="AV4" s="385"/>
      <c r="AW4" s="386"/>
      <c r="AX4" s="54"/>
    </row>
    <row r="5" spans="1:50">
      <c r="A5" s="54"/>
      <c r="B5" s="387"/>
      <c r="C5" s="388"/>
      <c r="D5" s="388"/>
      <c r="E5" s="388"/>
      <c r="F5" s="388"/>
      <c r="G5" s="388"/>
      <c r="H5" s="388"/>
      <c r="I5" s="388"/>
      <c r="J5" s="388"/>
      <c r="K5" s="388"/>
      <c r="L5" s="388"/>
      <c r="M5" s="388"/>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8"/>
      <c r="AP5" s="388"/>
      <c r="AQ5" s="388"/>
      <c r="AR5" s="388"/>
      <c r="AS5" s="388"/>
      <c r="AT5" s="388"/>
      <c r="AU5" s="388"/>
      <c r="AV5" s="388"/>
      <c r="AW5" s="389"/>
      <c r="AX5" s="54"/>
    </row>
    <row r="6" spans="1:50">
      <c r="A6" s="54"/>
      <c r="B6" s="387"/>
      <c r="C6" s="388"/>
      <c r="D6" s="388"/>
      <c r="E6" s="388"/>
      <c r="F6" s="388"/>
      <c r="G6" s="388"/>
      <c r="H6" s="388"/>
      <c r="I6" s="388"/>
      <c r="J6" s="388"/>
      <c r="K6" s="388"/>
      <c r="L6" s="388"/>
      <c r="M6" s="388"/>
      <c r="N6" s="388"/>
      <c r="O6" s="388"/>
      <c r="P6" s="388"/>
      <c r="Q6" s="388"/>
      <c r="R6" s="388"/>
      <c r="S6" s="388"/>
      <c r="T6" s="388"/>
      <c r="U6" s="388"/>
      <c r="V6" s="388"/>
      <c r="W6" s="388"/>
      <c r="X6" s="388"/>
      <c r="Y6" s="388"/>
      <c r="Z6" s="388"/>
      <c r="AA6" s="388"/>
      <c r="AB6" s="388"/>
      <c r="AC6" s="388"/>
      <c r="AD6" s="388"/>
      <c r="AE6" s="388"/>
      <c r="AF6" s="388"/>
      <c r="AG6" s="388"/>
      <c r="AH6" s="388"/>
      <c r="AI6" s="388"/>
      <c r="AJ6" s="388"/>
      <c r="AK6" s="388"/>
      <c r="AL6" s="388"/>
      <c r="AM6" s="388"/>
      <c r="AN6" s="388"/>
      <c r="AO6" s="388"/>
      <c r="AP6" s="388"/>
      <c r="AQ6" s="388"/>
      <c r="AR6" s="388"/>
      <c r="AS6" s="388"/>
      <c r="AT6" s="388"/>
      <c r="AU6" s="388"/>
      <c r="AV6" s="388"/>
      <c r="AW6" s="389"/>
      <c r="AX6" s="54"/>
    </row>
    <row r="7" spans="1:50">
      <c r="A7" s="54"/>
      <c r="B7" s="387"/>
      <c r="C7" s="388"/>
      <c r="D7" s="388"/>
      <c r="E7" s="388"/>
      <c r="F7" s="388"/>
      <c r="G7" s="388"/>
      <c r="H7" s="388"/>
      <c r="I7" s="388"/>
      <c r="J7" s="388"/>
      <c r="K7" s="388"/>
      <c r="L7" s="388"/>
      <c r="M7" s="388"/>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8"/>
      <c r="AP7" s="388"/>
      <c r="AQ7" s="388"/>
      <c r="AR7" s="388"/>
      <c r="AS7" s="388"/>
      <c r="AT7" s="388"/>
      <c r="AU7" s="388"/>
      <c r="AV7" s="388"/>
      <c r="AW7" s="389"/>
      <c r="AX7" s="54"/>
    </row>
    <row r="8" spans="1:50">
      <c r="A8" s="54"/>
      <c r="B8" s="387"/>
      <c r="C8" s="388"/>
      <c r="D8" s="388"/>
      <c r="E8" s="388"/>
      <c r="F8" s="388"/>
      <c r="G8" s="388"/>
      <c r="H8" s="388"/>
      <c r="I8" s="388"/>
      <c r="J8" s="388"/>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8"/>
      <c r="AP8" s="388"/>
      <c r="AQ8" s="388"/>
      <c r="AR8" s="388"/>
      <c r="AS8" s="388"/>
      <c r="AT8" s="388"/>
      <c r="AU8" s="388"/>
      <c r="AV8" s="388"/>
      <c r="AW8" s="389"/>
      <c r="AX8" s="54"/>
    </row>
    <row r="9" spans="1:50">
      <c r="A9" s="54"/>
      <c r="B9" s="387"/>
      <c r="C9" s="388"/>
      <c r="D9" s="388"/>
      <c r="E9" s="388"/>
      <c r="F9" s="388"/>
      <c r="G9" s="388"/>
      <c r="H9" s="388"/>
      <c r="I9" s="388"/>
      <c r="J9" s="388"/>
      <c r="K9" s="388"/>
      <c r="L9" s="388"/>
      <c r="M9" s="388"/>
      <c r="N9" s="388"/>
      <c r="O9" s="388"/>
      <c r="P9" s="388"/>
      <c r="Q9" s="388"/>
      <c r="R9" s="388"/>
      <c r="S9" s="388"/>
      <c r="T9" s="388"/>
      <c r="U9" s="388"/>
      <c r="V9" s="388"/>
      <c r="W9" s="388"/>
      <c r="X9" s="388"/>
      <c r="Y9" s="388"/>
      <c r="Z9" s="388"/>
      <c r="AA9" s="388"/>
      <c r="AB9" s="388"/>
      <c r="AC9" s="388"/>
      <c r="AD9" s="388"/>
      <c r="AE9" s="388"/>
      <c r="AF9" s="388"/>
      <c r="AG9" s="388"/>
      <c r="AH9" s="388"/>
      <c r="AI9" s="388"/>
      <c r="AJ9" s="388"/>
      <c r="AK9" s="388"/>
      <c r="AL9" s="388"/>
      <c r="AM9" s="388"/>
      <c r="AN9" s="388"/>
      <c r="AO9" s="388"/>
      <c r="AP9" s="388"/>
      <c r="AQ9" s="388"/>
      <c r="AR9" s="388"/>
      <c r="AS9" s="388"/>
      <c r="AT9" s="388"/>
      <c r="AU9" s="388"/>
      <c r="AV9" s="388"/>
      <c r="AW9" s="389"/>
      <c r="AX9" s="54"/>
    </row>
    <row r="10" spans="1:50">
      <c r="A10" s="54"/>
      <c r="B10" s="387"/>
      <c r="C10" s="388"/>
      <c r="D10" s="388"/>
      <c r="E10" s="388"/>
      <c r="F10" s="388"/>
      <c r="G10" s="388"/>
      <c r="H10" s="388"/>
      <c r="I10" s="388"/>
      <c r="J10" s="388"/>
      <c r="K10" s="388"/>
      <c r="L10" s="388"/>
      <c r="M10" s="388"/>
      <c r="N10" s="388"/>
      <c r="O10" s="388"/>
      <c r="P10" s="388"/>
      <c r="Q10" s="388"/>
      <c r="R10" s="388"/>
      <c r="S10" s="388"/>
      <c r="T10" s="388"/>
      <c r="U10" s="388"/>
      <c r="V10" s="388"/>
      <c r="W10" s="388"/>
      <c r="X10" s="388"/>
      <c r="Y10" s="388"/>
      <c r="Z10" s="388"/>
      <c r="AA10" s="388"/>
      <c r="AB10" s="388"/>
      <c r="AC10" s="388"/>
      <c r="AD10" s="388"/>
      <c r="AE10" s="388"/>
      <c r="AF10" s="388"/>
      <c r="AG10" s="388"/>
      <c r="AH10" s="388"/>
      <c r="AI10" s="388"/>
      <c r="AJ10" s="388"/>
      <c r="AK10" s="388"/>
      <c r="AL10" s="388"/>
      <c r="AM10" s="388"/>
      <c r="AN10" s="388"/>
      <c r="AO10" s="388"/>
      <c r="AP10" s="388"/>
      <c r="AQ10" s="388"/>
      <c r="AR10" s="388"/>
      <c r="AS10" s="388"/>
      <c r="AT10" s="388"/>
      <c r="AU10" s="388"/>
      <c r="AV10" s="388"/>
      <c r="AW10" s="389"/>
      <c r="AX10" s="54"/>
    </row>
    <row r="11" spans="1:50">
      <c r="A11" s="54"/>
      <c r="B11" s="387"/>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8"/>
      <c r="AH11" s="388"/>
      <c r="AI11" s="388"/>
      <c r="AJ11" s="388"/>
      <c r="AK11" s="388"/>
      <c r="AL11" s="388"/>
      <c r="AM11" s="388"/>
      <c r="AN11" s="388"/>
      <c r="AO11" s="388"/>
      <c r="AP11" s="388"/>
      <c r="AQ11" s="388"/>
      <c r="AR11" s="388"/>
      <c r="AS11" s="388"/>
      <c r="AT11" s="388"/>
      <c r="AU11" s="388"/>
      <c r="AV11" s="388"/>
      <c r="AW11" s="389"/>
      <c r="AX11" s="54"/>
    </row>
    <row r="12" spans="1:50">
      <c r="A12" s="54"/>
      <c r="B12" s="387"/>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c r="AV12" s="388"/>
      <c r="AW12" s="389"/>
      <c r="AX12" s="54"/>
    </row>
    <row r="13" spans="1:50">
      <c r="A13" s="54"/>
      <c r="B13" s="387"/>
      <c r="C13" s="388"/>
      <c r="D13" s="388"/>
      <c r="E13" s="388"/>
      <c r="F13" s="388"/>
      <c r="G13" s="388"/>
      <c r="H13" s="388"/>
      <c r="I13" s="388"/>
      <c r="J13" s="388"/>
      <c r="K13" s="388"/>
      <c r="L13" s="388"/>
      <c r="M13" s="388"/>
      <c r="N13" s="388"/>
      <c r="O13" s="388"/>
      <c r="P13" s="388"/>
      <c r="Q13" s="388"/>
      <c r="R13" s="388"/>
      <c r="S13" s="388"/>
      <c r="T13" s="388"/>
      <c r="U13" s="388"/>
      <c r="V13" s="388"/>
      <c r="W13" s="388"/>
      <c r="X13" s="388"/>
      <c r="Y13" s="388"/>
      <c r="Z13" s="388"/>
      <c r="AA13" s="388"/>
      <c r="AB13" s="388"/>
      <c r="AC13" s="388"/>
      <c r="AD13" s="388"/>
      <c r="AE13" s="388"/>
      <c r="AF13" s="388"/>
      <c r="AG13" s="388"/>
      <c r="AH13" s="388"/>
      <c r="AI13" s="388"/>
      <c r="AJ13" s="388"/>
      <c r="AK13" s="388"/>
      <c r="AL13" s="388"/>
      <c r="AM13" s="388"/>
      <c r="AN13" s="388"/>
      <c r="AO13" s="388"/>
      <c r="AP13" s="388"/>
      <c r="AQ13" s="388"/>
      <c r="AR13" s="388"/>
      <c r="AS13" s="388"/>
      <c r="AT13" s="388"/>
      <c r="AU13" s="388"/>
      <c r="AV13" s="388"/>
      <c r="AW13" s="389"/>
      <c r="AX13" s="54"/>
    </row>
    <row r="14" spans="1:50">
      <c r="A14" s="54"/>
      <c r="B14" s="387"/>
      <c r="C14" s="388"/>
      <c r="D14" s="388"/>
      <c r="E14" s="388"/>
      <c r="F14" s="388"/>
      <c r="G14" s="388"/>
      <c r="H14" s="388"/>
      <c r="I14" s="388"/>
      <c r="J14" s="388"/>
      <c r="K14" s="388"/>
      <c r="L14" s="388"/>
      <c r="M14" s="388"/>
      <c r="N14" s="388"/>
      <c r="O14" s="388"/>
      <c r="P14" s="388"/>
      <c r="Q14" s="388"/>
      <c r="R14" s="388"/>
      <c r="S14" s="388"/>
      <c r="T14" s="388"/>
      <c r="U14" s="388"/>
      <c r="V14" s="388"/>
      <c r="W14" s="388"/>
      <c r="X14" s="388"/>
      <c r="Y14" s="388"/>
      <c r="Z14" s="388"/>
      <c r="AA14" s="388"/>
      <c r="AB14" s="388"/>
      <c r="AC14" s="388"/>
      <c r="AD14" s="388"/>
      <c r="AE14" s="388"/>
      <c r="AF14" s="388"/>
      <c r="AG14" s="388"/>
      <c r="AH14" s="388"/>
      <c r="AI14" s="388"/>
      <c r="AJ14" s="388"/>
      <c r="AK14" s="388"/>
      <c r="AL14" s="388"/>
      <c r="AM14" s="388"/>
      <c r="AN14" s="388"/>
      <c r="AO14" s="388"/>
      <c r="AP14" s="388"/>
      <c r="AQ14" s="388"/>
      <c r="AR14" s="388"/>
      <c r="AS14" s="388"/>
      <c r="AT14" s="388"/>
      <c r="AU14" s="388"/>
      <c r="AV14" s="388"/>
      <c r="AW14" s="389"/>
      <c r="AX14" s="54"/>
    </row>
    <row r="15" spans="1:50">
      <c r="A15" s="54"/>
      <c r="B15" s="387"/>
      <c r="C15" s="388"/>
      <c r="D15" s="388"/>
      <c r="E15" s="388"/>
      <c r="F15" s="388"/>
      <c r="G15" s="388"/>
      <c r="H15" s="388"/>
      <c r="I15" s="388"/>
      <c r="J15" s="388"/>
      <c r="K15" s="388"/>
      <c r="L15" s="388"/>
      <c r="M15" s="388"/>
      <c r="N15" s="388"/>
      <c r="O15" s="388"/>
      <c r="P15" s="388"/>
      <c r="Q15" s="388"/>
      <c r="R15" s="388"/>
      <c r="S15" s="388"/>
      <c r="T15" s="388"/>
      <c r="U15" s="388"/>
      <c r="V15" s="388"/>
      <c r="W15" s="388"/>
      <c r="X15" s="388"/>
      <c r="Y15" s="388"/>
      <c r="Z15" s="388"/>
      <c r="AA15" s="388"/>
      <c r="AB15" s="388"/>
      <c r="AC15" s="388"/>
      <c r="AD15" s="388"/>
      <c r="AE15" s="388"/>
      <c r="AF15" s="388"/>
      <c r="AG15" s="388"/>
      <c r="AH15" s="388"/>
      <c r="AI15" s="388"/>
      <c r="AJ15" s="388"/>
      <c r="AK15" s="388"/>
      <c r="AL15" s="388"/>
      <c r="AM15" s="388"/>
      <c r="AN15" s="388"/>
      <c r="AO15" s="388"/>
      <c r="AP15" s="388"/>
      <c r="AQ15" s="388"/>
      <c r="AR15" s="388"/>
      <c r="AS15" s="388"/>
      <c r="AT15" s="388"/>
      <c r="AU15" s="388"/>
      <c r="AV15" s="388"/>
      <c r="AW15" s="389"/>
      <c r="AX15" s="54"/>
    </row>
    <row r="16" spans="1:50">
      <c r="A16" s="54"/>
      <c r="B16" s="387"/>
      <c r="C16" s="388"/>
      <c r="D16" s="388"/>
      <c r="E16" s="388"/>
      <c r="F16" s="388"/>
      <c r="G16" s="388"/>
      <c r="H16" s="388"/>
      <c r="I16" s="388"/>
      <c r="J16" s="388"/>
      <c r="K16" s="388"/>
      <c r="L16" s="388"/>
      <c r="M16" s="388"/>
      <c r="N16" s="388"/>
      <c r="O16" s="388"/>
      <c r="P16" s="388"/>
      <c r="Q16" s="388"/>
      <c r="R16" s="388"/>
      <c r="S16" s="388"/>
      <c r="T16" s="388"/>
      <c r="U16" s="388"/>
      <c r="V16" s="388"/>
      <c r="W16" s="388"/>
      <c r="X16" s="388"/>
      <c r="Y16" s="388"/>
      <c r="Z16" s="388"/>
      <c r="AA16" s="388"/>
      <c r="AB16" s="388"/>
      <c r="AC16" s="388"/>
      <c r="AD16" s="388"/>
      <c r="AE16" s="388"/>
      <c r="AF16" s="388"/>
      <c r="AG16" s="388"/>
      <c r="AH16" s="388"/>
      <c r="AI16" s="388"/>
      <c r="AJ16" s="388"/>
      <c r="AK16" s="388"/>
      <c r="AL16" s="388"/>
      <c r="AM16" s="388"/>
      <c r="AN16" s="388"/>
      <c r="AO16" s="388"/>
      <c r="AP16" s="388"/>
      <c r="AQ16" s="388"/>
      <c r="AR16" s="388"/>
      <c r="AS16" s="388"/>
      <c r="AT16" s="388"/>
      <c r="AU16" s="388"/>
      <c r="AV16" s="388"/>
      <c r="AW16" s="389"/>
      <c r="AX16" s="54"/>
    </row>
    <row r="17" spans="1:50">
      <c r="A17" s="54"/>
      <c r="B17" s="387"/>
      <c r="C17" s="388"/>
      <c r="D17" s="388"/>
      <c r="E17" s="388"/>
      <c r="F17" s="388"/>
      <c r="G17" s="388"/>
      <c r="H17" s="388"/>
      <c r="I17" s="388"/>
      <c r="J17" s="388"/>
      <c r="K17" s="388"/>
      <c r="L17" s="388"/>
      <c r="M17" s="388"/>
      <c r="N17" s="388"/>
      <c r="O17" s="388"/>
      <c r="P17" s="388"/>
      <c r="Q17" s="388"/>
      <c r="R17" s="388"/>
      <c r="S17" s="388"/>
      <c r="T17" s="388"/>
      <c r="U17" s="388"/>
      <c r="V17" s="388"/>
      <c r="W17" s="388"/>
      <c r="X17" s="388"/>
      <c r="Y17" s="388"/>
      <c r="Z17" s="388"/>
      <c r="AA17" s="388"/>
      <c r="AB17" s="388"/>
      <c r="AC17" s="388"/>
      <c r="AD17" s="388"/>
      <c r="AE17" s="388"/>
      <c r="AF17" s="388"/>
      <c r="AG17" s="388"/>
      <c r="AH17" s="388"/>
      <c r="AI17" s="388"/>
      <c r="AJ17" s="388"/>
      <c r="AK17" s="388"/>
      <c r="AL17" s="388"/>
      <c r="AM17" s="388"/>
      <c r="AN17" s="388"/>
      <c r="AO17" s="388"/>
      <c r="AP17" s="388"/>
      <c r="AQ17" s="388"/>
      <c r="AR17" s="388"/>
      <c r="AS17" s="388"/>
      <c r="AT17" s="388"/>
      <c r="AU17" s="388"/>
      <c r="AV17" s="388"/>
      <c r="AW17" s="389"/>
      <c r="AX17" s="54"/>
    </row>
    <row r="18" spans="1:50">
      <c r="A18" s="54"/>
      <c r="B18" s="387"/>
      <c r="C18" s="388"/>
      <c r="D18" s="388"/>
      <c r="E18" s="388"/>
      <c r="F18" s="388"/>
      <c r="G18" s="388"/>
      <c r="H18" s="388"/>
      <c r="I18" s="388"/>
      <c r="J18" s="388"/>
      <c r="K18" s="388"/>
      <c r="L18" s="388"/>
      <c r="M18" s="388"/>
      <c r="N18" s="388"/>
      <c r="O18" s="388"/>
      <c r="P18" s="388"/>
      <c r="Q18" s="388"/>
      <c r="R18" s="388"/>
      <c r="S18" s="388"/>
      <c r="T18" s="388"/>
      <c r="U18" s="388"/>
      <c r="V18" s="388"/>
      <c r="W18" s="388"/>
      <c r="X18" s="388"/>
      <c r="Y18" s="388"/>
      <c r="Z18" s="388"/>
      <c r="AA18" s="388"/>
      <c r="AB18" s="388"/>
      <c r="AC18" s="388"/>
      <c r="AD18" s="388"/>
      <c r="AE18" s="388"/>
      <c r="AF18" s="388"/>
      <c r="AG18" s="388"/>
      <c r="AH18" s="388"/>
      <c r="AI18" s="388"/>
      <c r="AJ18" s="388"/>
      <c r="AK18" s="388"/>
      <c r="AL18" s="388"/>
      <c r="AM18" s="388"/>
      <c r="AN18" s="388"/>
      <c r="AO18" s="388"/>
      <c r="AP18" s="388"/>
      <c r="AQ18" s="388"/>
      <c r="AR18" s="388"/>
      <c r="AS18" s="388"/>
      <c r="AT18" s="388"/>
      <c r="AU18" s="388"/>
      <c r="AV18" s="388"/>
      <c r="AW18" s="389"/>
      <c r="AX18" s="54"/>
    </row>
    <row r="19" spans="1:50">
      <c r="A19" s="54"/>
      <c r="B19" s="387"/>
      <c r="C19" s="388"/>
      <c r="D19" s="388"/>
      <c r="E19" s="388"/>
      <c r="F19" s="388"/>
      <c r="G19" s="388"/>
      <c r="H19" s="388"/>
      <c r="I19" s="388"/>
      <c r="J19" s="388"/>
      <c r="K19" s="388"/>
      <c r="L19" s="388"/>
      <c r="M19" s="388"/>
      <c r="N19" s="388"/>
      <c r="O19" s="388"/>
      <c r="P19" s="388"/>
      <c r="Q19" s="388"/>
      <c r="R19" s="388"/>
      <c r="S19" s="388"/>
      <c r="T19" s="388"/>
      <c r="U19" s="388"/>
      <c r="V19" s="388"/>
      <c r="W19" s="388"/>
      <c r="X19" s="388"/>
      <c r="Y19" s="388"/>
      <c r="Z19" s="388"/>
      <c r="AA19" s="388"/>
      <c r="AB19" s="388"/>
      <c r="AC19" s="388"/>
      <c r="AD19" s="388"/>
      <c r="AE19" s="388"/>
      <c r="AF19" s="388"/>
      <c r="AG19" s="388"/>
      <c r="AH19" s="388"/>
      <c r="AI19" s="388"/>
      <c r="AJ19" s="388"/>
      <c r="AK19" s="388"/>
      <c r="AL19" s="388"/>
      <c r="AM19" s="388"/>
      <c r="AN19" s="388"/>
      <c r="AO19" s="388"/>
      <c r="AP19" s="388"/>
      <c r="AQ19" s="388"/>
      <c r="AR19" s="388"/>
      <c r="AS19" s="388"/>
      <c r="AT19" s="388"/>
      <c r="AU19" s="388"/>
      <c r="AV19" s="388"/>
      <c r="AW19" s="389"/>
      <c r="AX19" s="54"/>
    </row>
    <row r="20" spans="1:50">
      <c r="A20" s="54"/>
      <c r="B20" s="387"/>
      <c r="C20" s="388"/>
      <c r="D20" s="388"/>
      <c r="E20" s="388"/>
      <c r="F20" s="388"/>
      <c r="G20" s="388"/>
      <c r="H20" s="388"/>
      <c r="I20" s="388"/>
      <c r="J20" s="388"/>
      <c r="K20" s="388"/>
      <c r="L20" s="388"/>
      <c r="M20" s="388"/>
      <c r="N20" s="388"/>
      <c r="O20" s="388"/>
      <c r="P20" s="388"/>
      <c r="Q20" s="388"/>
      <c r="R20" s="388"/>
      <c r="S20" s="388"/>
      <c r="T20" s="388"/>
      <c r="U20" s="388"/>
      <c r="V20" s="388"/>
      <c r="W20" s="388"/>
      <c r="X20" s="388"/>
      <c r="Y20" s="388"/>
      <c r="Z20" s="388"/>
      <c r="AA20" s="388"/>
      <c r="AB20" s="388"/>
      <c r="AC20" s="388"/>
      <c r="AD20" s="388"/>
      <c r="AE20" s="388"/>
      <c r="AF20" s="388"/>
      <c r="AG20" s="388"/>
      <c r="AH20" s="388"/>
      <c r="AI20" s="388"/>
      <c r="AJ20" s="388"/>
      <c r="AK20" s="388"/>
      <c r="AL20" s="388"/>
      <c r="AM20" s="388"/>
      <c r="AN20" s="388"/>
      <c r="AO20" s="388"/>
      <c r="AP20" s="388"/>
      <c r="AQ20" s="388"/>
      <c r="AR20" s="388"/>
      <c r="AS20" s="388"/>
      <c r="AT20" s="388"/>
      <c r="AU20" s="388"/>
      <c r="AV20" s="388"/>
      <c r="AW20" s="389"/>
      <c r="AX20" s="54"/>
    </row>
    <row r="21" spans="1:50">
      <c r="A21" s="54"/>
      <c r="B21" s="387"/>
      <c r="C21" s="388"/>
      <c r="D21" s="388"/>
      <c r="E21" s="388"/>
      <c r="F21" s="388"/>
      <c r="G21" s="388"/>
      <c r="H21" s="388"/>
      <c r="I21" s="388"/>
      <c r="J21" s="388"/>
      <c r="K21" s="388"/>
      <c r="L21" s="388"/>
      <c r="M21" s="388"/>
      <c r="N21" s="388"/>
      <c r="O21" s="388"/>
      <c r="P21" s="388"/>
      <c r="Q21" s="388"/>
      <c r="R21" s="388"/>
      <c r="S21" s="388"/>
      <c r="T21" s="388"/>
      <c r="U21" s="388"/>
      <c r="V21" s="388"/>
      <c r="W21" s="388"/>
      <c r="X21" s="388"/>
      <c r="Y21" s="388"/>
      <c r="Z21" s="388"/>
      <c r="AA21" s="388"/>
      <c r="AB21" s="388"/>
      <c r="AC21" s="388"/>
      <c r="AD21" s="388"/>
      <c r="AE21" s="388"/>
      <c r="AF21" s="388"/>
      <c r="AG21" s="388"/>
      <c r="AH21" s="388"/>
      <c r="AI21" s="388"/>
      <c r="AJ21" s="388"/>
      <c r="AK21" s="388"/>
      <c r="AL21" s="388"/>
      <c r="AM21" s="388"/>
      <c r="AN21" s="388"/>
      <c r="AO21" s="388"/>
      <c r="AP21" s="388"/>
      <c r="AQ21" s="388"/>
      <c r="AR21" s="388"/>
      <c r="AS21" s="388"/>
      <c r="AT21" s="388"/>
      <c r="AU21" s="388"/>
      <c r="AV21" s="388"/>
      <c r="AW21" s="389"/>
      <c r="AX21" s="54"/>
    </row>
    <row r="22" spans="1:50">
      <c r="A22" s="54"/>
      <c r="B22" s="387"/>
      <c r="C22" s="388"/>
      <c r="D22" s="388"/>
      <c r="E22" s="388"/>
      <c r="F22" s="388"/>
      <c r="G22" s="388"/>
      <c r="H22" s="388"/>
      <c r="I22" s="388"/>
      <c r="J22" s="388"/>
      <c r="K22" s="388"/>
      <c r="L22" s="388"/>
      <c r="M22" s="388"/>
      <c r="N22" s="388"/>
      <c r="O22" s="388"/>
      <c r="P22" s="388"/>
      <c r="Q22" s="388"/>
      <c r="R22" s="388"/>
      <c r="S22" s="388"/>
      <c r="T22" s="388"/>
      <c r="U22" s="388"/>
      <c r="V22" s="388"/>
      <c r="W22" s="388"/>
      <c r="X22" s="388"/>
      <c r="Y22" s="388"/>
      <c r="Z22" s="388"/>
      <c r="AA22" s="388"/>
      <c r="AB22" s="388"/>
      <c r="AC22" s="388"/>
      <c r="AD22" s="388"/>
      <c r="AE22" s="388"/>
      <c r="AF22" s="388"/>
      <c r="AG22" s="388"/>
      <c r="AH22" s="388"/>
      <c r="AI22" s="388"/>
      <c r="AJ22" s="388"/>
      <c r="AK22" s="388"/>
      <c r="AL22" s="388"/>
      <c r="AM22" s="388"/>
      <c r="AN22" s="388"/>
      <c r="AO22" s="388"/>
      <c r="AP22" s="388"/>
      <c r="AQ22" s="388"/>
      <c r="AR22" s="388"/>
      <c r="AS22" s="388"/>
      <c r="AT22" s="388"/>
      <c r="AU22" s="388"/>
      <c r="AV22" s="388"/>
      <c r="AW22" s="389"/>
      <c r="AX22" s="54"/>
    </row>
    <row r="23" spans="1:50">
      <c r="A23" s="54"/>
      <c r="B23" s="387"/>
      <c r="C23" s="388"/>
      <c r="D23" s="388"/>
      <c r="E23" s="388"/>
      <c r="F23" s="388"/>
      <c r="G23" s="388"/>
      <c r="H23" s="388"/>
      <c r="I23" s="388"/>
      <c r="J23" s="388"/>
      <c r="K23" s="388"/>
      <c r="L23" s="388"/>
      <c r="M23" s="388"/>
      <c r="N23" s="388"/>
      <c r="O23" s="388"/>
      <c r="P23" s="388"/>
      <c r="Q23" s="388"/>
      <c r="R23" s="388"/>
      <c r="S23" s="388"/>
      <c r="T23" s="388"/>
      <c r="U23" s="388"/>
      <c r="V23" s="388"/>
      <c r="W23" s="388"/>
      <c r="X23" s="388"/>
      <c r="Y23" s="388"/>
      <c r="Z23" s="388"/>
      <c r="AA23" s="388"/>
      <c r="AB23" s="388"/>
      <c r="AC23" s="388"/>
      <c r="AD23" s="388"/>
      <c r="AE23" s="388"/>
      <c r="AF23" s="388"/>
      <c r="AG23" s="388"/>
      <c r="AH23" s="388"/>
      <c r="AI23" s="388"/>
      <c r="AJ23" s="388"/>
      <c r="AK23" s="388"/>
      <c r="AL23" s="388"/>
      <c r="AM23" s="388"/>
      <c r="AN23" s="388"/>
      <c r="AO23" s="388"/>
      <c r="AP23" s="388"/>
      <c r="AQ23" s="388"/>
      <c r="AR23" s="388"/>
      <c r="AS23" s="388"/>
      <c r="AT23" s="388"/>
      <c r="AU23" s="388"/>
      <c r="AV23" s="388"/>
      <c r="AW23" s="389"/>
      <c r="AX23" s="54"/>
    </row>
    <row r="24" spans="1:50">
      <c r="A24" s="54"/>
      <c r="B24" s="387"/>
      <c r="C24" s="388"/>
      <c r="D24" s="388"/>
      <c r="E24" s="388"/>
      <c r="F24" s="388"/>
      <c r="G24" s="388"/>
      <c r="H24" s="388"/>
      <c r="I24" s="388"/>
      <c r="J24" s="388"/>
      <c r="K24" s="388"/>
      <c r="L24" s="388"/>
      <c r="M24" s="388"/>
      <c r="N24" s="388"/>
      <c r="O24" s="388"/>
      <c r="P24" s="388"/>
      <c r="Q24" s="388"/>
      <c r="R24" s="388"/>
      <c r="S24" s="388"/>
      <c r="T24" s="388"/>
      <c r="U24" s="388"/>
      <c r="V24" s="388"/>
      <c r="W24" s="388"/>
      <c r="X24" s="388"/>
      <c r="Y24" s="388"/>
      <c r="Z24" s="388"/>
      <c r="AA24" s="388"/>
      <c r="AB24" s="388"/>
      <c r="AC24" s="388"/>
      <c r="AD24" s="388"/>
      <c r="AE24" s="388"/>
      <c r="AF24" s="388"/>
      <c r="AG24" s="388"/>
      <c r="AH24" s="388"/>
      <c r="AI24" s="388"/>
      <c r="AJ24" s="388"/>
      <c r="AK24" s="388"/>
      <c r="AL24" s="388"/>
      <c r="AM24" s="388"/>
      <c r="AN24" s="388"/>
      <c r="AO24" s="388"/>
      <c r="AP24" s="388"/>
      <c r="AQ24" s="388"/>
      <c r="AR24" s="388"/>
      <c r="AS24" s="388"/>
      <c r="AT24" s="388"/>
      <c r="AU24" s="388"/>
      <c r="AV24" s="388"/>
      <c r="AW24" s="389"/>
      <c r="AX24" s="54"/>
    </row>
    <row r="25" spans="1:50">
      <c r="A25" s="54"/>
      <c r="B25" s="387"/>
      <c r="C25" s="388"/>
      <c r="D25" s="388"/>
      <c r="E25" s="388"/>
      <c r="F25" s="388"/>
      <c r="G25" s="388"/>
      <c r="H25" s="388"/>
      <c r="I25" s="388"/>
      <c r="J25" s="388"/>
      <c r="K25" s="388"/>
      <c r="L25" s="388"/>
      <c r="M25" s="388"/>
      <c r="N25" s="388"/>
      <c r="O25" s="388"/>
      <c r="P25" s="388"/>
      <c r="Q25" s="388"/>
      <c r="R25" s="388"/>
      <c r="S25" s="388"/>
      <c r="T25" s="388"/>
      <c r="U25" s="388"/>
      <c r="V25" s="388"/>
      <c r="W25" s="388"/>
      <c r="X25" s="388"/>
      <c r="Y25" s="388"/>
      <c r="Z25" s="388"/>
      <c r="AA25" s="388"/>
      <c r="AB25" s="388"/>
      <c r="AC25" s="388"/>
      <c r="AD25" s="388"/>
      <c r="AE25" s="388"/>
      <c r="AF25" s="388"/>
      <c r="AG25" s="388"/>
      <c r="AH25" s="388"/>
      <c r="AI25" s="388"/>
      <c r="AJ25" s="388"/>
      <c r="AK25" s="388"/>
      <c r="AL25" s="388"/>
      <c r="AM25" s="388"/>
      <c r="AN25" s="388"/>
      <c r="AO25" s="388"/>
      <c r="AP25" s="388"/>
      <c r="AQ25" s="388"/>
      <c r="AR25" s="388"/>
      <c r="AS25" s="388"/>
      <c r="AT25" s="388"/>
      <c r="AU25" s="388"/>
      <c r="AV25" s="388"/>
      <c r="AW25" s="389"/>
      <c r="AX25" s="54"/>
    </row>
    <row r="26" spans="1:50">
      <c r="A26" s="54"/>
      <c r="B26" s="387"/>
      <c r="C26" s="388"/>
      <c r="D26" s="388"/>
      <c r="E26" s="388"/>
      <c r="F26" s="388"/>
      <c r="G26" s="388"/>
      <c r="H26" s="388"/>
      <c r="I26" s="388"/>
      <c r="J26" s="388"/>
      <c r="K26" s="388"/>
      <c r="L26" s="388"/>
      <c r="M26" s="388"/>
      <c r="N26" s="388"/>
      <c r="O26" s="388"/>
      <c r="P26" s="388"/>
      <c r="Q26" s="388"/>
      <c r="R26" s="388"/>
      <c r="S26" s="388"/>
      <c r="T26" s="388"/>
      <c r="U26" s="388"/>
      <c r="V26" s="388"/>
      <c r="W26" s="388"/>
      <c r="X26" s="388"/>
      <c r="Y26" s="388"/>
      <c r="Z26" s="388"/>
      <c r="AA26" s="388"/>
      <c r="AB26" s="388"/>
      <c r="AC26" s="388"/>
      <c r="AD26" s="388"/>
      <c r="AE26" s="388"/>
      <c r="AF26" s="388"/>
      <c r="AG26" s="388"/>
      <c r="AH26" s="388"/>
      <c r="AI26" s="388"/>
      <c r="AJ26" s="388"/>
      <c r="AK26" s="388"/>
      <c r="AL26" s="388"/>
      <c r="AM26" s="388"/>
      <c r="AN26" s="388"/>
      <c r="AO26" s="388"/>
      <c r="AP26" s="388"/>
      <c r="AQ26" s="388"/>
      <c r="AR26" s="388"/>
      <c r="AS26" s="388"/>
      <c r="AT26" s="388"/>
      <c r="AU26" s="388"/>
      <c r="AV26" s="388"/>
      <c r="AW26" s="389"/>
      <c r="AX26" s="54"/>
    </row>
    <row r="27" spans="1:50">
      <c r="A27" s="54"/>
      <c r="B27" s="387"/>
      <c r="C27" s="388"/>
      <c r="D27" s="388"/>
      <c r="E27" s="388"/>
      <c r="F27" s="388"/>
      <c r="G27" s="388"/>
      <c r="H27" s="388"/>
      <c r="I27" s="388"/>
      <c r="J27" s="388"/>
      <c r="K27" s="388"/>
      <c r="L27" s="388"/>
      <c r="M27" s="388"/>
      <c r="N27" s="388"/>
      <c r="O27" s="388"/>
      <c r="P27" s="388"/>
      <c r="Q27" s="388"/>
      <c r="R27" s="388"/>
      <c r="S27" s="388"/>
      <c r="T27" s="388"/>
      <c r="U27" s="388"/>
      <c r="V27" s="388"/>
      <c r="W27" s="388"/>
      <c r="X27" s="388"/>
      <c r="Y27" s="388"/>
      <c r="Z27" s="388"/>
      <c r="AA27" s="388"/>
      <c r="AB27" s="388"/>
      <c r="AC27" s="388"/>
      <c r="AD27" s="388"/>
      <c r="AE27" s="388"/>
      <c r="AF27" s="388"/>
      <c r="AG27" s="388"/>
      <c r="AH27" s="388"/>
      <c r="AI27" s="388"/>
      <c r="AJ27" s="388"/>
      <c r="AK27" s="388"/>
      <c r="AL27" s="388"/>
      <c r="AM27" s="388"/>
      <c r="AN27" s="388"/>
      <c r="AO27" s="388"/>
      <c r="AP27" s="388"/>
      <c r="AQ27" s="388"/>
      <c r="AR27" s="388"/>
      <c r="AS27" s="388"/>
      <c r="AT27" s="388"/>
      <c r="AU27" s="388"/>
      <c r="AV27" s="388"/>
      <c r="AW27" s="389"/>
      <c r="AX27" s="54"/>
    </row>
    <row r="28" spans="1:50">
      <c r="A28" s="54"/>
      <c r="B28" s="387"/>
      <c r="C28" s="388"/>
      <c r="D28" s="388"/>
      <c r="E28" s="388"/>
      <c r="F28" s="388"/>
      <c r="G28" s="388"/>
      <c r="H28" s="388"/>
      <c r="I28" s="388"/>
      <c r="J28" s="388"/>
      <c r="K28" s="388"/>
      <c r="L28" s="388"/>
      <c r="M28" s="388"/>
      <c r="N28" s="388"/>
      <c r="O28" s="388"/>
      <c r="P28" s="388"/>
      <c r="Q28" s="388"/>
      <c r="R28" s="388"/>
      <c r="S28" s="388"/>
      <c r="T28" s="388"/>
      <c r="U28" s="388"/>
      <c r="V28" s="388"/>
      <c r="W28" s="388"/>
      <c r="X28" s="388"/>
      <c r="Y28" s="388"/>
      <c r="Z28" s="388"/>
      <c r="AA28" s="388"/>
      <c r="AB28" s="388"/>
      <c r="AC28" s="388"/>
      <c r="AD28" s="388"/>
      <c r="AE28" s="388"/>
      <c r="AF28" s="388"/>
      <c r="AG28" s="388"/>
      <c r="AH28" s="388"/>
      <c r="AI28" s="388"/>
      <c r="AJ28" s="388"/>
      <c r="AK28" s="388"/>
      <c r="AL28" s="388"/>
      <c r="AM28" s="388"/>
      <c r="AN28" s="388"/>
      <c r="AO28" s="388"/>
      <c r="AP28" s="388"/>
      <c r="AQ28" s="388"/>
      <c r="AR28" s="388"/>
      <c r="AS28" s="388"/>
      <c r="AT28" s="388"/>
      <c r="AU28" s="388"/>
      <c r="AV28" s="388"/>
      <c r="AW28" s="389"/>
      <c r="AX28" s="54"/>
    </row>
    <row r="29" spans="1:50">
      <c r="A29" s="54"/>
      <c r="B29" s="387"/>
      <c r="C29" s="388"/>
      <c r="D29" s="388"/>
      <c r="E29" s="388"/>
      <c r="F29" s="388"/>
      <c r="G29" s="388"/>
      <c r="H29" s="388"/>
      <c r="I29" s="388"/>
      <c r="J29" s="388"/>
      <c r="K29" s="388"/>
      <c r="L29" s="388"/>
      <c r="M29" s="388"/>
      <c r="N29" s="388"/>
      <c r="O29" s="388"/>
      <c r="P29" s="388"/>
      <c r="Q29" s="388"/>
      <c r="R29" s="388"/>
      <c r="S29" s="388"/>
      <c r="T29" s="388"/>
      <c r="U29" s="388"/>
      <c r="V29" s="388"/>
      <c r="W29" s="388"/>
      <c r="X29" s="388"/>
      <c r="Y29" s="388"/>
      <c r="Z29" s="388"/>
      <c r="AA29" s="388"/>
      <c r="AB29" s="388"/>
      <c r="AC29" s="388"/>
      <c r="AD29" s="388"/>
      <c r="AE29" s="388"/>
      <c r="AF29" s="388"/>
      <c r="AG29" s="388"/>
      <c r="AH29" s="388"/>
      <c r="AI29" s="388"/>
      <c r="AJ29" s="388"/>
      <c r="AK29" s="388"/>
      <c r="AL29" s="388"/>
      <c r="AM29" s="388"/>
      <c r="AN29" s="388"/>
      <c r="AO29" s="388"/>
      <c r="AP29" s="388"/>
      <c r="AQ29" s="388"/>
      <c r="AR29" s="388"/>
      <c r="AS29" s="388"/>
      <c r="AT29" s="388"/>
      <c r="AU29" s="388"/>
      <c r="AV29" s="388"/>
      <c r="AW29" s="389"/>
      <c r="AX29" s="54"/>
    </row>
    <row r="30" spans="1:50">
      <c r="A30" s="54"/>
      <c r="B30" s="387"/>
      <c r="C30" s="388"/>
      <c r="D30" s="388"/>
      <c r="E30" s="388"/>
      <c r="F30" s="388"/>
      <c r="G30" s="388"/>
      <c r="H30" s="388"/>
      <c r="I30" s="388"/>
      <c r="J30" s="388"/>
      <c r="K30" s="388"/>
      <c r="L30" s="388"/>
      <c r="M30" s="388"/>
      <c r="N30" s="388"/>
      <c r="O30" s="388"/>
      <c r="P30" s="388"/>
      <c r="Q30" s="388"/>
      <c r="R30" s="388"/>
      <c r="S30" s="388"/>
      <c r="T30" s="388"/>
      <c r="U30" s="388"/>
      <c r="V30" s="388"/>
      <c r="W30" s="388"/>
      <c r="X30" s="388"/>
      <c r="Y30" s="388"/>
      <c r="Z30" s="388"/>
      <c r="AA30" s="388"/>
      <c r="AB30" s="388"/>
      <c r="AC30" s="388"/>
      <c r="AD30" s="388"/>
      <c r="AE30" s="388"/>
      <c r="AF30" s="388"/>
      <c r="AG30" s="388"/>
      <c r="AH30" s="388"/>
      <c r="AI30" s="388"/>
      <c r="AJ30" s="388"/>
      <c r="AK30" s="388"/>
      <c r="AL30" s="388"/>
      <c r="AM30" s="388"/>
      <c r="AN30" s="388"/>
      <c r="AO30" s="388"/>
      <c r="AP30" s="388"/>
      <c r="AQ30" s="388"/>
      <c r="AR30" s="388"/>
      <c r="AS30" s="388"/>
      <c r="AT30" s="388"/>
      <c r="AU30" s="388"/>
      <c r="AV30" s="388"/>
      <c r="AW30" s="389"/>
      <c r="AX30" s="54"/>
    </row>
    <row r="31" spans="1:50">
      <c r="A31" s="54"/>
      <c r="B31" s="387"/>
      <c r="C31" s="388"/>
      <c r="D31" s="388"/>
      <c r="E31" s="388"/>
      <c r="F31" s="388"/>
      <c r="G31" s="388"/>
      <c r="H31" s="388"/>
      <c r="I31" s="388"/>
      <c r="J31" s="388"/>
      <c r="K31" s="388"/>
      <c r="L31" s="388"/>
      <c r="M31" s="388"/>
      <c r="N31" s="388"/>
      <c r="O31" s="388"/>
      <c r="P31" s="388"/>
      <c r="Q31" s="388"/>
      <c r="R31" s="388"/>
      <c r="S31" s="388"/>
      <c r="T31" s="388"/>
      <c r="U31" s="388"/>
      <c r="V31" s="388"/>
      <c r="W31" s="388"/>
      <c r="X31" s="388"/>
      <c r="Y31" s="388"/>
      <c r="Z31" s="388"/>
      <c r="AA31" s="388"/>
      <c r="AB31" s="388"/>
      <c r="AC31" s="388"/>
      <c r="AD31" s="388"/>
      <c r="AE31" s="388"/>
      <c r="AF31" s="388"/>
      <c r="AG31" s="388"/>
      <c r="AH31" s="388"/>
      <c r="AI31" s="388"/>
      <c r="AJ31" s="388"/>
      <c r="AK31" s="388"/>
      <c r="AL31" s="388"/>
      <c r="AM31" s="388"/>
      <c r="AN31" s="388"/>
      <c r="AO31" s="388"/>
      <c r="AP31" s="388"/>
      <c r="AQ31" s="388"/>
      <c r="AR31" s="388"/>
      <c r="AS31" s="388"/>
      <c r="AT31" s="388"/>
      <c r="AU31" s="388"/>
      <c r="AV31" s="388"/>
      <c r="AW31" s="389"/>
      <c r="AX31" s="54"/>
    </row>
    <row r="32" spans="1:50" ht="15.6" thickBot="1">
      <c r="A32" s="54"/>
      <c r="B32" s="390"/>
      <c r="C32" s="391"/>
      <c r="D32" s="391"/>
      <c r="E32" s="391"/>
      <c r="F32" s="391"/>
      <c r="G32" s="391"/>
      <c r="H32" s="391"/>
      <c r="I32" s="391"/>
      <c r="J32" s="391"/>
      <c r="K32" s="391"/>
      <c r="L32" s="391"/>
      <c r="M32" s="391"/>
      <c r="N32" s="391"/>
      <c r="O32" s="391"/>
      <c r="P32" s="391"/>
      <c r="Q32" s="391"/>
      <c r="R32" s="391"/>
      <c r="S32" s="391"/>
      <c r="T32" s="391"/>
      <c r="U32" s="391"/>
      <c r="V32" s="391"/>
      <c r="W32" s="391"/>
      <c r="X32" s="391"/>
      <c r="Y32" s="391"/>
      <c r="Z32" s="391"/>
      <c r="AA32" s="391"/>
      <c r="AB32" s="391"/>
      <c r="AC32" s="391"/>
      <c r="AD32" s="391"/>
      <c r="AE32" s="391"/>
      <c r="AF32" s="391"/>
      <c r="AG32" s="391"/>
      <c r="AH32" s="391"/>
      <c r="AI32" s="391"/>
      <c r="AJ32" s="391"/>
      <c r="AK32" s="391"/>
      <c r="AL32" s="391"/>
      <c r="AM32" s="391"/>
      <c r="AN32" s="391"/>
      <c r="AO32" s="391"/>
      <c r="AP32" s="391"/>
      <c r="AQ32" s="391"/>
      <c r="AR32" s="391"/>
      <c r="AS32" s="391"/>
      <c r="AT32" s="391"/>
      <c r="AU32" s="391"/>
      <c r="AV32" s="391"/>
      <c r="AW32" s="392"/>
      <c r="AX32" s="54"/>
    </row>
    <row r="33" spans="1:50">
      <c r="A33" s="253"/>
      <c r="B33" s="253"/>
      <c r="C33" s="254"/>
      <c r="D33" s="254"/>
      <c r="E33" s="254"/>
      <c r="F33" s="254"/>
      <c r="G33" s="254"/>
      <c r="H33" s="254"/>
      <c r="I33" s="254"/>
      <c r="J33" s="254"/>
      <c r="K33" s="254"/>
      <c r="L33" s="254"/>
      <c r="M33" s="254"/>
      <c r="N33" s="254"/>
      <c r="O33" s="254"/>
      <c r="P33" s="254"/>
      <c r="Q33" s="254"/>
      <c r="R33" s="254"/>
      <c r="S33" s="254"/>
      <c r="T33" s="254"/>
      <c r="U33" s="254"/>
      <c r="V33" s="254"/>
      <c r="W33" s="254"/>
      <c r="X33" s="254"/>
      <c r="Y33" s="254"/>
      <c r="Z33" s="254"/>
      <c r="AA33" s="254"/>
      <c r="AB33" s="254"/>
      <c r="AC33" s="254"/>
      <c r="AD33" s="254"/>
      <c r="AE33" s="254"/>
      <c r="AF33" s="254"/>
      <c r="AG33" s="254"/>
      <c r="AH33" s="254"/>
      <c r="AI33" s="254"/>
      <c r="AJ33" s="254"/>
      <c r="AK33" s="253"/>
      <c r="AL33" s="54"/>
      <c r="AM33" s="54"/>
      <c r="AN33" s="54"/>
      <c r="AO33" s="54"/>
      <c r="AP33" s="54"/>
      <c r="AQ33" s="54"/>
      <c r="AR33" s="54"/>
      <c r="AS33" s="54"/>
      <c r="AT33" s="54"/>
      <c r="AU33" s="54"/>
      <c r="AV33" s="54"/>
      <c r="AW33" s="54"/>
      <c r="AX33" s="54"/>
    </row>
  </sheetData>
  <sheetProtection sheet="1" objects="1" scenarios="1" selectLockedCells="1"/>
  <mergeCells count="1">
    <mergeCell ref="B1:AL2"/>
  </mergeCells>
  <phoneticPr fontId="2"/>
  <pageMargins left="0.23622047244094491" right="0.23622047244094491" top="0.74803149606299213" bottom="0.74803149606299213" header="0.31496062992125984" footer="0.31496062992125984"/>
  <pageSetup paperSize="9" orientation="landscape" r:id="rId1"/>
  <headerFooter>
    <oddHeader>&amp;L&amp;"Meiryo UI,太字"&amp;22αZXMデータ設定Sheet 【手書き】メモ（自由記入欄）</oddHeader>
    <oddFooter>&amp;P / &amp;N ページ</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1">
    <tabColor rgb="FFF11BA5"/>
    <pageSetUpPr fitToPage="1"/>
  </sheetPr>
  <dimension ref="A1:AY63"/>
  <sheetViews>
    <sheetView zoomScale="96" zoomScaleNormal="96" zoomScaleSheetLayoutView="100" workbookViewId="0">
      <selection activeCell="C11" sqref="C11:P11"/>
    </sheetView>
  </sheetViews>
  <sheetFormatPr defaultColWidth="0" defaultRowHeight="0" customHeight="1" zeroHeight="1"/>
  <cols>
    <col min="1" max="1" width="0.59765625" style="691" customWidth="1"/>
    <col min="2" max="43" width="2" style="691" customWidth="1"/>
    <col min="44" max="44" width="1.8984375" style="691" customWidth="1"/>
    <col min="45" max="47" width="2.5" style="691" customWidth="1"/>
    <col min="48" max="50" width="2.59765625" style="691" customWidth="1"/>
    <col min="51" max="16384" width="9" style="691" hidden="1"/>
  </cols>
  <sheetData>
    <row r="1" spans="1:51" ht="3" customHeight="1">
      <c r="A1" s="692"/>
      <c r="B1" s="700"/>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6"/>
      <c r="AM1" s="698"/>
      <c r="AN1" s="697"/>
      <c r="AO1" s="696"/>
      <c r="AP1" s="695"/>
      <c r="AQ1" s="1377"/>
      <c r="AR1" s="1377"/>
      <c r="AS1" s="1377"/>
      <c r="AT1" s="1377"/>
      <c r="AU1" s="1377"/>
      <c r="AV1" s="1377"/>
      <c r="AW1" s="1377"/>
      <c r="AX1" s="1377"/>
    </row>
    <row r="2" spans="1:51" ht="12" customHeight="1">
      <c r="A2" s="692"/>
      <c r="AY2" s="694" t="s">
        <v>1377</v>
      </c>
    </row>
    <row r="3" spans="1:51" ht="12" customHeight="1">
      <c r="A3" s="692"/>
      <c r="AY3" s="694" t="s">
        <v>1376</v>
      </c>
    </row>
    <row r="4" spans="1:51" ht="7.5" customHeight="1">
      <c r="A4" s="692"/>
    </row>
    <row r="5" spans="1:51" ht="12" customHeight="1">
      <c r="A5" s="692"/>
    </row>
    <row r="6" spans="1:51" ht="12" customHeight="1">
      <c r="A6" s="692"/>
    </row>
    <row r="7" spans="1:51" ht="7.5" customHeight="1">
      <c r="A7" s="692"/>
    </row>
    <row r="8" spans="1:51" ht="12" customHeight="1">
      <c r="A8" s="692"/>
    </row>
    <row r="9" spans="1:51" ht="12" customHeight="1">
      <c r="A9" s="692"/>
    </row>
    <row r="10" spans="1:51" ht="7.5" customHeight="1">
      <c r="A10" s="692"/>
    </row>
    <row r="11" spans="1:51" ht="12" customHeight="1">
      <c r="A11" s="692"/>
    </row>
    <row r="12" spans="1:51" ht="12" customHeight="1">
      <c r="A12" s="692"/>
    </row>
    <row r="13" spans="1:51" ht="7.5" customHeight="1">
      <c r="A13" s="692"/>
    </row>
    <row r="14" spans="1:51" ht="12" customHeight="1">
      <c r="A14" s="693"/>
    </row>
    <row r="15" spans="1:51" ht="18.75" customHeight="1">
      <c r="A15" s="693"/>
    </row>
    <row r="16" spans="1:51" ht="15" customHeight="1">
      <c r="A16" s="693"/>
    </row>
    <row r="17" spans="1:1" ht="15" customHeight="1">
      <c r="A17" s="693"/>
    </row>
    <row r="18" spans="1:1" ht="15" customHeight="1">
      <c r="A18" s="693"/>
    </row>
    <row r="19" spans="1:1" ht="15" customHeight="1">
      <c r="A19" s="693"/>
    </row>
    <row r="20" spans="1:1" ht="15" customHeight="1">
      <c r="A20" s="693"/>
    </row>
    <row r="21" spans="1:1" ht="15" customHeight="1">
      <c r="A21" s="693"/>
    </row>
    <row r="22" spans="1:1" ht="15" customHeight="1">
      <c r="A22" s="693"/>
    </row>
    <row r="23" spans="1:1" ht="15" customHeight="1">
      <c r="A23" s="693"/>
    </row>
    <row r="24" spans="1:1" ht="15" customHeight="1">
      <c r="A24" s="693"/>
    </row>
    <row r="25" spans="1:1" ht="15" customHeight="1">
      <c r="A25" s="693"/>
    </row>
    <row r="26" spans="1:1" ht="15" customHeight="1">
      <c r="A26" s="693"/>
    </row>
    <row r="27" spans="1:1" ht="15" customHeight="1">
      <c r="A27" s="693"/>
    </row>
    <row r="28" spans="1:1" ht="15" customHeight="1">
      <c r="A28" s="693"/>
    </row>
    <row r="29" spans="1:1" ht="15" customHeight="1">
      <c r="A29" s="693"/>
    </row>
    <row r="30" spans="1:1" ht="15" customHeight="1">
      <c r="A30" s="693"/>
    </row>
    <row r="31" spans="1:1" ht="15" customHeight="1">
      <c r="A31" s="693"/>
    </row>
    <row r="32" spans="1:1" ht="15" customHeight="1">
      <c r="A32" s="693"/>
    </row>
    <row r="33" spans="1:1" ht="15" customHeight="1">
      <c r="A33" s="693"/>
    </row>
    <row r="34" spans="1:1" ht="15" customHeight="1">
      <c r="A34" s="693"/>
    </row>
    <row r="35" spans="1:1" ht="15" customHeight="1">
      <c r="A35" s="693"/>
    </row>
    <row r="36" spans="1:1" ht="15" customHeight="1">
      <c r="A36" s="693"/>
    </row>
    <row r="37" spans="1:1" ht="15" customHeight="1">
      <c r="A37" s="693"/>
    </row>
    <row r="38" spans="1:1" ht="15" customHeight="1">
      <c r="A38" s="693"/>
    </row>
    <row r="39" spans="1:1" ht="15" customHeight="1">
      <c r="A39" s="693"/>
    </row>
    <row r="40" spans="1:1" ht="15" customHeight="1">
      <c r="A40" s="693"/>
    </row>
    <row r="41" spans="1:1" ht="15" customHeight="1">
      <c r="A41" s="693"/>
    </row>
    <row r="42" spans="1:1" ht="15" customHeight="1">
      <c r="A42" s="693"/>
    </row>
    <row r="43" spans="1:1" ht="15" customHeight="1">
      <c r="A43" s="693"/>
    </row>
    <row r="44" spans="1:1" ht="15" customHeight="1">
      <c r="A44" s="693"/>
    </row>
    <row r="45" spans="1:1" ht="15" customHeight="1">
      <c r="A45" s="693"/>
    </row>
    <row r="46" spans="1:1" ht="15" customHeight="1">
      <c r="A46" s="693"/>
    </row>
    <row r="47" spans="1:1" ht="15" customHeight="1">
      <c r="A47" s="693"/>
    </row>
    <row r="48" spans="1:1" ht="15" customHeight="1">
      <c r="A48" s="693"/>
    </row>
    <row r="49" spans="1:1" ht="15" customHeight="1">
      <c r="A49" s="693"/>
    </row>
    <row r="50" spans="1:1" ht="15" customHeight="1">
      <c r="A50" s="693"/>
    </row>
    <row r="51" spans="1:1" ht="15" customHeight="1">
      <c r="A51" s="693"/>
    </row>
    <row r="52" spans="1:1" ht="15" customHeight="1">
      <c r="A52" s="693"/>
    </row>
    <row r="53" spans="1:1" ht="15" customHeight="1">
      <c r="A53" s="693"/>
    </row>
    <row r="54" spans="1:1" ht="15" customHeight="1">
      <c r="A54" s="693"/>
    </row>
    <row r="55" spans="1:1" ht="15" customHeight="1">
      <c r="A55" s="693"/>
    </row>
    <row r="56" spans="1:1" ht="15" customHeight="1">
      <c r="A56" s="693"/>
    </row>
    <row r="57" spans="1:1" ht="15" customHeight="1">
      <c r="A57" s="693"/>
    </row>
    <row r="58" spans="1:1" ht="15" customHeight="1">
      <c r="A58" s="693"/>
    </row>
    <row r="59" spans="1:1" ht="15" customHeight="1">
      <c r="A59" s="693"/>
    </row>
    <row r="60" spans="1:1" ht="15" customHeight="1">
      <c r="A60" s="693"/>
    </row>
    <row r="61" spans="1:1" ht="12" customHeight="1">
      <c r="A61" s="693"/>
    </row>
    <row r="62" spans="1:1" ht="18">
      <c r="A62" s="692"/>
    </row>
    <row r="63" spans="1:1" ht="13.5" hidden="1" customHeight="1"/>
  </sheetData>
  <sheetProtection selectLockedCells="1"/>
  <mergeCells count="1">
    <mergeCell ref="AQ1:AX1"/>
  </mergeCells>
  <phoneticPr fontId="2"/>
  <pageMargins left="0.39370078740157483" right="0" top="0.39370078740157483" bottom="0" header="0.31496062992125984" footer="0.11811023622047198"/>
  <pageSetup paperSize="9" scale="98" fitToHeight="0" orientation="portrait" r:id="rId1"/>
  <headerFooter>
    <oddFooter>&amp;C&amp;"Arial Narrow,標準"&amp;8&amp;P / &amp;N &amp;"ＭＳ Ｐゴシック,標準"ページ</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0000"/>
  </sheetPr>
  <dimension ref="A1:N37"/>
  <sheetViews>
    <sheetView workbookViewId="0">
      <selection sqref="A1:C1"/>
    </sheetView>
  </sheetViews>
  <sheetFormatPr defaultColWidth="9" defaultRowHeight="15"/>
  <cols>
    <col min="1" max="1" width="9" style="884"/>
    <col min="2" max="2" width="6.69921875" style="884" customWidth="1"/>
    <col min="3" max="3" width="13.3984375" style="884" customWidth="1"/>
    <col min="4" max="5" width="9" style="884"/>
    <col min="6" max="6" width="21.69921875" style="884" customWidth="1"/>
    <col min="7" max="9" width="9" style="884"/>
    <col min="10" max="14" width="9" style="885"/>
    <col min="15" max="16384" width="9" style="884"/>
  </cols>
  <sheetData>
    <row r="1" spans="1:9" ht="18.75" customHeight="1" thickTop="1" thickBot="1">
      <c r="A1" s="1378" t="s">
        <v>1528</v>
      </c>
      <c r="B1" s="1379"/>
      <c r="C1" s="1380"/>
    </row>
    <row r="2" spans="1:9" ht="16.8" thickTop="1">
      <c r="D2" s="886"/>
      <c r="E2" s="1381" t="str">
        <f>お客様表紙!C11&amp;""</f>
        <v>株式会社ソワール</v>
      </c>
      <c r="F2" s="1381"/>
      <c r="G2" s="1381"/>
      <c r="H2" s="1381"/>
      <c r="I2" s="887" t="s">
        <v>1462</v>
      </c>
    </row>
    <row r="3" spans="1:9">
      <c r="A3" s="885"/>
      <c r="B3" s="885"/>
      <c r="C3" s="885"/>
      <c r="D3" s="885"/>
      <c r="E3" s="885"/>
      <c r="F3" s="885"/>
      <c r="G3" s="885"/>
      <c r="H3" s="885"/>
      <c r="I3" s="885"/>
    </row>
    <row r="4" spans="1:9">
      <c r="A4" s="885"/>
      <c r="B4" s="885"/>
      <c r="C4" s="885"/>
      <c r="D4" s="885"/>
      <c r="E4" s="885"/>
      <c r="F4" s="885"/>
      <c r="G4" s="885"/>
      <c r="H4" s="885"/>
      <c r="I4" s="885"/>
    </row>
    <row r="5" spans="1:9">
      <c r="A5" s="885"/>
      <c r="B5" s="885"/>
      <c r="C5" s="885"/>
      <c r="D5" s="885"/>
      <c r="E5" s="885"/>
      <c r="F5" s="885"/>
      <c r="G5" s="885"/>
      <c r="H5" s="885"/>
      <c r="I5" s="885"/>
    </row>
    <row r="6" spans="1:9">
      <c r="A6" s="885"/>
      <c r="B6" s="885"/>
      <c r="C6" s="885"/>
      <c r="D6" s="885"/>
      <c r="E6" s="885"/>
      <c r="F6" s="885"/>
      <c r="G6" s="885"/>
      <c r="H6" s="885"/>
      <c r="I6" s="885"/>
    </row>
    <row r="7" spans="1:9">
      <c r="A7" s="885"/>
      <c r="B7" s="885"/>
      <c r="C7" s="885"/>
      <c r="D7" s="885"/>
      <c r="E7" s="885"/>
      <c r="F7" s="885"/>
      <c r="G7" s="885"/>
      <c r="H7" s="885"/>
      <c r="I7" s="885"/>
    </row>
    <row r="8" spans="1:9">
      <c r="A8" s="885"/>
      <c r="B8" s="885"/>
      <c r="C8" s="885"/>
      <c r="D8" s="885"/>
      <c r="E8" s="885"/>
      <c r="F8" s="885"/>
      <c r="G8" s="885"/>
      <c r="H8" s="885"/>
      <c r="I8" s="885"/>
    </row>
    <row r="9" spans="1:9">
      <c r="A9" s="885"/>
      <c r="B9" s="885"/>
      <c r="C9" s="885"/>
      <c r="D9" s="885"/>
      <c r="E9" s="885"/>
      <c r="F9" s="885"/>
      <c r="G9" s="885"/>
      <c r="H9" s="885"/>
      <c r="I9" s="885"/>
    </row>
    <row r="10" spans="1:9">
      <c r="A10" s="885"/>
      <c r="B10" s="885"/>
      <c r="C10" s="885"/>
      <c r="D10" s="885"/>
      <c r="E10" s="885"/>
      <c r="F10" s="885"/>
      <c r="G10" s="885"/>
      <c r="H10" s="885"/>
      <c r="I10" s="885"/>
    </row>
    <row r="11" spans="1:9">
      <c r="A11" s="885"/>
      <c r="B11" s="885"/>
      <c r="C11" s="885"/>
      <c r="D11" s="885"/>
      <c r="E11" s="885"/>
      <c r="F11" s="885"/>
      <c r="G11" s="885"/>
      <c r="H11" s="885"/>
      <c r="I11" s="885"/>
    </row>
    <row r="12" spans="1:9">
      <c r="A12" s="885"/>
      <c r="B12" s="885"/>
      <c r="C12" s="885"/>
      <c r="D12" s="885"/>
      <c r="E12" s="885"/>
      <c r="F12" s="885"/>
      <c r="G12" s="885"/>
      <c r="H12" s="885"/>
      <c r="I12" s="885"/>
    </row>
    <row r="13" spans="1:9">
      <c r="A13" s="885"/>
      <c r="B13" s="885"/>
      <c r="C13" s="885"/>
      <c r="D13" s="885"/>
      <c r="E13" s="885"/>
      <c r="F13" s="885"/>
      <c r="G13" s="885"/>
      <c r="H13" s="885"/>
      <c r="I13" s="885"/>
    </row>
    <row r="14" spans="1:9">
      <c r="A14" s="885"/>
      <c r="B14" s="885"/>
      <c r="C14" s="885"/>
      <c r="D14" s="885"/>
      <c r="E14" s="885"/>
      <c r="F14" s="885"/>
      <c r="G14" s="885"/>
      <c r="H14" s="885"/>
      <c r="I14" s="885"/>
    </row>
    <row r="15" spans="1:9">
      <c r="A15" s="885"/>
      <c r="B15" s="885"/>
      <c r="C15" s="885"/>
      <c r="D15" s="885"/>
      <c r="E15" s="885"/>
      <c r="F15" s="885"/>
      <c r="G15" s="885"/>
      <c r="H15" s="885"/>
      <c r="I15" s="885"/>
    </row>
    <row r="16" spans="1:9">
      <c r="A16" s="885"/>
      <c r="B16" s="885"/>
      <c r="C16" s="885"/>
      <c r="D16" s="885"/>
      <c r="E16" s="885"/>
      <c r="F16" s="885"/>
      <c r="G16" s="885"/>
      <c r="H16" s="885"/>
      <c r="I16" s="885"/>
    </row>
    <row r="17" spans="1:9">
      <c r="A17" s="885"/>
      <c r="B17" s="885"/>
      <c r="C17" s="885"/>
      <c r="D17" s="885"/>
      <c r="E17" s="885"/>
      <c r="F17" s="885"/>
      <c r="G17" s="885"/>
      <c r="H17" s="885"/>
      <c r="I17" s="885"/>
    </row>
    <row r="18" spans="1:9">
      <c r="A18" s="885"/>
      <c r="B18" s="885"/>
      <c r="C18" s="885"/>
      <c r="D18" s="885"/>
      <c r="E18" s="885"/>
      <c r="F18" s="885"/>
      <c r="G18" s="885"/>
      <c r="H18" s="885"/>
      <c r="I18" s="885"/>
    </row>
    <row r="19" spans="1:9">
      <c r="A19" s="885"/>
      <c r="B19" s="885"/>
      <c r="C19" s="885"/>
      <c r="D19" s="885"/>
      <c r="E19" s="885"/>
      <c r="F19" s="885"/>
      <c r="G19" s="885"/>
      <c r="H19" s="885"/>
      <c r="I19" s="885"/>
    </row>
    <row r="20" spans="1:9">
      <c r="A20" s="885"/>
      <c r="B20" s="885"/>
      <c r="C20" s="885"/>
      <c r="D20" s="885"/>
      <c r="E20" s="885"/>
      <c r="F20" s="885"/>
      <c r="G20" s="885"/>
      <c r="H20" s="885"/>
      <c r="I20" s="885"/>
    </row>
    <row r="21" spans="1:9">
      <c r="A21" s="885"/>
      <c r="B21" s="885"/>
      <c r="C21" s="885"/>
      <c r="D21" s="885"/>
      <c r="E21" s="885"/>
      <c r="F21" s="885"/>
      <c r="G21" s="885"/>
      <c r="H21" s="885"/>
      <c r="I21" s="885"/>
    </row>
    <row r="22" spans="1:9">
      <c r="A22" s="885"/>
      <c r="B22" s="885"/>
      <c r="C22" s="885"/>
      <c r="D22" s="885"/>
      <c r="E22" s="885"/>
      <c r="F22" s="885"/>
      <c r="G22" s="885"/>
      <c r="H22" s="885"/>
      <c r="I22" s="885"/>
    </row>
    <row r="23" spans="1:9">
      <c r="A23" s="885"/>
      <c r="B23" s="885"/>
      <c r="C23" s="885"/>
      <c r="D23" s="885"/>
      <c r="E23" s="885"/>
      <c r="F23" s="885"/>
      <c r="G23" s="885"/>
      <c r="H23" s="885"/>
      <c r="I23" s="885"/>
    </row>
    <row r="24" spans="1:9">
      <c r="A24" s="885"/>
      <c r="B24" s="885"/>
      <c r="C24" s="885"/>
      <c r="D24" s="885"/>
      <c r="E24" s="885"/>
      <c r="F24" s="885"/>
      <c r="G24" s="885"/>
      <c r="H24" s="885"/>
      <c r="I24" s="885"/>
    </row>
    <row r="25" spans="1:9">
      <c r="A25" s="885"/>
      <c r="B25" s="885"/>
      <c r="C25" s="885"/>
      <c r="D25" s="885"/>
      <c r="E25" s="885"/>
      <c r="F25" s="885"/>
      <c r="G25" s="885"/>
      <c r="H25" s="885"/>
      <c r="I25" s="885"/>
    </row>
    <row r="26" spans="1:9">
      <c r="A26" s="885"/>
      <c r="B26" s="885"/>
      <c r="C26" s="885"/>
      <c r="D26" s="885"/>
      <c r="E26" s="885"/>
      <c r="F26" s="885"/>
      <c r="G26" s="885"/>
      <c r="H26" s="885"/>
      <c r="I26" s="885"/>
    </row>
    <row r="27" spans="1:9">
      <c r="A27" s="885"/>
      <c r="B27" s="885"/>
      <c r="C27" s="885"/>
      <c r="D27" s="885"/>
      <c r="E27" s="885"/>
      <c r="F27" s="885"/>
      <c r="G27" s="885"/>
      <c r="H27" s="885"/>
      <c r="I27" s="885"/>
    </row>
    <row r="28" spans="1:9">
      <c r="A28" s="885"/>
      <c r="B28" s="885"/>
      <c r="C28" s="885"/>
      <c r="D28" s="885"/>
      <c r="E28" s="885"/>
      <c r="F28" s="885"/>
      <c r="G28" s="885"/>
      <c r="H28" s="885"/>
      <c r="I28" s="885"/>
    </row>
    <row r="29" spans="1:9">
      <c r="A29" s="885"/>
      <c r="B29" s="885"/>
      <c r="C29" s="885"/>
      <c r="D29" s="885"/>
      <c r="E29" s="885"/>
      <c r="F29" s="885"/>
      <c r="G29" s="885"/>
      <c r="H29" s="885"/>
      <c r="I29" s="885"/>
    </row>
    <row r="30" spans="1:9">
      <c r="A30" s="885"/>
      <c r="B30" s="885"/>
      <c r="C30" s="885"/>
      <c r="D30" s="885"/>
      <c r="E30" s="885"/>
      <c r="F30" s="885"/>
      <c r="G30" s="885"/>
      <c r="H30" s="885"/>
      <c r="I30" s="885"/>
    </row>
    <row r="31" spans="1:9">
      <c r="A31" s="885"/>
      <c r="B31" s="885"/>
      <c r="C31" s="885"/>
      <c r="D31" s="885"/>
      <c r="E31" s="885"/>
      <c r="F31" s="885"/>
      <c r="G31" s="885"/>
      <c r="H31" s="885"/>
      <c r="I31" s="885"/>
    </row>
    <row r="32" spans="1:9">
      <c r="A32" s="885"/>
      <c r="B32" s="885"/>
      <c r="C32" s="885"/>
      <c r="D32" s="885"/>
      <c r="E32" s="885"/>
      <c r="F32" s="885"/>
      <c r="G32" s="885"/>
      <c r="H32" s="885"/>
      <c r="I32" s="885"/>
    </row>
    <row r="33" spans="1:9">
      <c r="A33" s="885"/>
      <c r="B33" s="885"/>
      <c r="C33" s="885"/>
      <c r="D33" s="885"/>
      <c r="E33" s="885"/>
      <c r="F33" s="885"/>
      <c r="G33" s="885"/>
      <c r="H33" s="885"/>
      <c r="I33" s="885"/>
    </row>
    <row r="34" spans="1:9">
      <c r="A34" s="885"/>
      <c r="B34" s="885"/>
      <c r="C34" s="885"/>
      <c r="D34" s="885"/>
      <c r="E34" s="885"/>
      <c r="F34" s="885"/>
      <c r="G34" s="885"/>
      <c r="H34" s="885"/>
      <c r="I34" s="885"/>
    </row>
    <row r="35" spans="1:9">
      <c r="A35" s="885"/>
      <c r="B35" s="885"/>
      <c r="C35" s="885"/>
      <c r="D35" s="885"/>
      <c r="E35" s="885"/>
      <c r="F35" s="885"/>
      <c r="G35" s="885"/>
      <c r="H35" s="885"/>
      <c r="I35" s="885"/>
    </row>
    <row r="36" spans="1:9">
      <c r="A36" s="885"/>
      <c r="B36" s="885"/>
      <c r="C36" s="885"/>
      <c r="D36" s="885"/>
      <c r="E36" s="885"/>
      <c r="F36" s="885"/>
      <c r="G36" s="885"/>
      <c r="H36" s="885"/>
      <c r="I36" s="885"/>
    </row>
    <row r="37" spans="1:9">
      <c r="A37" s="885"/>
      <c r="B37" s="885"/>
      <c r="C37" s="885"/>
      <c r="D37" s="885"/>
      <c r="E37" s="885"/>
      <c r="F37" s="885"/>
      <c r="G37" s="885"/>
      <c r="H37" s="885"/>
      <c r="I37" s="885"/>
    </row>
  </sheetData>
  <mergeCells count="2">
    <mergeCell ref="A1:C1"/>
    <mergeCell ref="E2:H2"/>
  </mergeCells>
  <phoneticPr fontId="2"/>
  <printOptions horizontalCentered="1" verticalCentered="1"/>
  <pageMargins left="0.19685039370078741" right="0.11811023622047245" top="0.35433070866141736" bottom="0.19685039370078741" header="0.19685039370078741" footer="0.15748031496062992"/>
  <pageSetup paperSize="9" orientation="landscape" horizontalDpi="200" verticalDpi="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9" tint="-0.249977111117893"/>
  </sheetPr>
  <dimension ref="A1:I37"/>
  <sheetViews>
    <sheetView workbookViewId="0">
      <selection sqref="A1:C1"/>
    </sheetView>
  </sheetViews>
  <sheetFormatPr defaultColWidth="9" defaultRowHeight="15"/>
  <cols>
    <col min="1" max="1" width="9" style="884"/>
    <col min="2" max="2" width="6.69921875" style="884" customWidth="1"/>
    <col min="3" max="3" width="13.3984375" style="884" customWidth="1"/>
    <col min="4" max="5" width="9" style="884"/>
    <col min="6" max="6" width="21.69921875" style="884" customWidth="1"/>
    <col min="7" max="16384" width="9" style="884"/>
  </cols>
  <sheetData>
    <row r="1" spans="1:9" ht="18.75" customHeight="1" thickTop="1" thickBot="1">
      <c r="A1" s="1382" t="s">
        <v>1529</v>
      </c>
      <c r="B1" s="1383"/>
      <c r="C1" s="1384"/>
    </row>
    <row r="2" spans="1:9" ht="16.8" thickTop="1">
      <c r="D2" s="886"/>
      <c r="E2" s="1385" t="str">
        <f>お客様表紙!C11&amp;""</f>
        <v>株式会社ソワール</v>
      </c>
      <c r="F2" s="1385"/>
      <c r="G2" s="1385"/>
      <c r="H2" s="1385"/>
      <c r="I2" s="888" t="s">
        <v>1462</v>
      </c>
    </row>
    <row r="3" spans="1:9">
      <c r="A3" s="885"/>
      <c r="B3" s="885"/>
      <c r="C3" s="885"/>
      <c r="D3" s="885"/>
      <c r="E3" s="885"/>
      <c r="F3" s="885"/>
      <c r="G3" s="885"/>
      <c r="H3" s="885"/>
      <c r="I3" s="885"/>
    </row>
    <row r="4" spans="1:9">
      <c r="A4" s="885"/>
      <c r="B4" s="885"/>
      <c r="C4" s="885"/>
      <c r="D4" s="885"/>
      <c r="E4" s="885"/>
      <c r="F4" s="885"/>
      <c r="G4" s="885"/>
      <c r="H4" s="885"/>
      <c r="I4" s="885"/>
    </row>
    <row r="5" spans="1:9">
      <c r="A5" s="885"/>
      <c r="B5" s="885"/>
      <c r="C5" s="885"/>
      <c r="D5" s="885"/>
      <c r="E5" s="885"/>
      <c r="F5" s="885"/>
      <c r="G5" s="885"/>
      <c r="H5" s="885"/>
      <c r="I5" s="885"/>
    </row>
    <row r="6" spans="1:9">
      <c r="A6" s="885"/>
      <c r="B6" s="885"/>
      <c r="C6" s="885"/>
      <c r="D6" s="885"/>
      <c r="E6" s="885"/>
      <c r="F6" s="885"/>
      <c r="G6" s="885"/>
      <c r="H6" s="885"/>
      <c r="I6" s="885"/>
    </row>
    <row r="7" spans="1:9">
      <c r="A7" s="885"/>
      <c r="B7" s="885"/>
      <c r="C7" s="885"/>
      <c r="D7" s="885"/>
      <c r="E7" s="885"/>
      <c r="F7" s="885"/>
      <c r="G7" s="885"/>
      <c r="H7" s="885"/>
      <c r="I7" s="885"/>
    </row>
    <row r="8" spans="1:9">
      <c r="A8" s="885"/>
      <c r="B8" s="885"/>
      <c r="C8" s="885"/>
      <c r="D8" s="885"/>
      <c r="E8" s="885"/>
      <c r="F8" s="885"/>
      <c r="G8" s="885"/>
      <c r="H8" s="885"/>
      <c r="I8" s="885"/>
    </row>
    <row r="9" spans="1:9">
      <c r="A9" s="885"/>
      <c r="B9" s="885"/>
      <c r="C9" s="885"/>
      <c r="D9" s="885"/>
      <c r="E9" s="885"/>
      <c r="F9" s="885"/>
      <c r="G9" s="885"/>
      <c r="H9" s="885"/>
      <c r="I9" s="885"/>
    </row>
    <row r="10" spans="1:9">
      <c r="A10" s="885"/>
      <c r="B10" s="885"/>
      <c r="C10" s="885"/>
      <c r="D10" s="885"/>
      <c r="E10" s="885"/>
      <c r="F10" s="885"/>
      <c r="G10" s="885"/>
      <c r="H10" s="885"/>
      <c r="I10" s="885"/>
    </row>
    <row r="11" spans="1:9">
      <c r="A11" s="885"/>
      <c r="B11" s="885"/>
      <c r="C11" s="885"/>
      <c r="D11" s="885"/>
      <c r="E11" s="885"/>
      <c r="F11" s="885"/>
      <c r="G11" s="885"/>
      <c r="H11" s="885"/>
      <c r="I11" s="885"/>
    </row>
    <row r="12" spans="1:9">
      <c r="A12" s="885"/>
      <c r="B12" s="885"/>
      <c r="C12" s="885"/>
      <c r="D12" s="885"/>
      <c r="E12" s="885"/>
      <c r="F12" s="885"/>
      <c r="G12" s="885"/>
      <c r="H12" s="885"/>
      <c r="I12" s="885"/>
    </row>
    <row r="13" spans="1:9">
      <c r="A13" s="885"/>
      <c r="B13" s="885"/>
      <c r="C13" s="885"/>
      <c r="D13" s="885"/>
      <c r="E13" s="885"/>
      <c r="F13" s="885"/>
      <c r="G13" s="885"/>
      <c r="H13" s="885"/>
      <c r="I13" s="885"/>
    </row>
    <row r="14" spans="1:9">
      <c r="A14" s="885"/>
      <c r="B14" s="885"/>
      <c r="C14" s="885"/>
      <c r="D14" s="885"/>
      <c r="E14" s="885"/>
      <c r="F14" s="885"/>
      <c r="G14" s="885"/>
      <c r="H14" s="885"/>
      <c r="I14" s="885"/>
    </row>
    <row r="15" spans="1:9">
      <c r="A15" s="885"/>
      <c r="B15" s="885"/>
      <c r="C15" s="885"/>
      <c r="D15" s="885"/>
      <c r="E15" s="885"/>
      <c r="F15" s="885"/>
      <c r="G15" s="885"/>
      <c r="H15" s="885"/>
      <c r="I15" s="885"/>
    </row>
    <row r="16" spans="1:9">
      <c r="A16" s="885"/>
      <c r="B16" s="885"/>
      <c r="C16" s="885"/>
      <c r="D16" s="885"/>
      <c r="E16" s="885"/>
      <c r="F16" s="885"/>
      <c r="G16" s="885"/>
      <c r="H16" s="885"/>
      <c r="I16" s="885"/>
    </row>
    <row r="17" spans="1:9">
      <c r="A17" s="885"/>
      <c r="B17" s="885"/>
      <c r="C17" s="885"/>
      <c r="D17" s="885"/>
      <c r="E17" s="885"/>
      <c r="F17" s="885"/>
      <c r="G17" s="885"/>
      <c r="H17" s="885"/>
      <c r="I17" s="885"/>
    </row>
    <row r="18" spans="1:9">
      <c r="A18" s="885"/>
      <c r="B18" s="885"/>
      <c r="C18" s="885"/>
      <c r="D18" s="885"/>
      <c r="E18" s="885"/>
      <c r="F18" s="885"/>
      <c r="G18" s="885"/>
      <c r="H18" s="885"/>
      <c r="I18" s="885"/>
    </row>
    <row r="19" spans="1:9">
      <c r="A19" s="885"/>
      <c r="B19" s="885"/>
      <c r="C19" s="885"/>
      <c r="D19" s="885"/>
      <c r="E19" s="885"/>
      <c r="F19" s="885"/>
      <c r="G19" s="885"/>
      <c r="H19" s="885"/>
      <c r="I19" s="885"/>
    </row>
    <row r="20" spans="1:9">
      <c r="A20" s="885"/>
      <c r="B20" s="885"/>
      <c r="C20" s="885"/>
      <c r="D20" s="885"/>
      <c r="E20" s="885"/>
      <c r="F20" s="885"/>
      <c r="G20" s="885"/>
      <c r="H20" s="885"/>
      <c r="I20" s="885"/>
    </row>
    <row r="21" spans="1:9">
      <c r="A21" s="885"/>
      <c r="B21" s="885"/>
      <c r="C21" s="885"/>
      <c r="D21" s="885"/>
      <c r="E21" s="885"/>
      <c r="F21" s="885"/>
      <c r="G21" s="885"/>
      <c r="H21" s="885"/>
      <c r="I21" s="885"/>
    </row>
    <row r="22" spans="1:9">
      <c r="A22" s="885"/>
      <c r="B22" s="885"/>
      <c r="C22" s="885"/>
      <c r="D22" s="885"/>
      <c r="E22" s="885"/>
      <c r="F22" s="885"/>
      <c r="G22" s="885"/>
      <c r="H22" s="885"/>
      <c r="I22" s="885"/>
    </row>
    <row r="23" spans="1:9">
      <c r="A23" s="885"/>
      <c r="B23" s="885"/>
      <c r="C23" s="885"/>
      <c r="D23" s="885"/>
      <c r="E23" s="885"/>
      <c r="F23" s="885"/>
      <c r="G23" s="885"/>
      <c r="H23" s="885"/>
      <c r="I23" s="885"/>
    </row>
    <row r="24" spans="1:9">
      <c r="A24" s="885"/>
      <c r="B24" s="885"/>
      <c r="C24" s="885"/>
      <c r="D24" s="885"/>
      <c r="E24" s="885"/>
      <c r="F24" s="885"/>
      <c r="G24" s="885"/>
      <c r="H24" s="885"/>
      <c r="I24" s="885"/>
    </row>
    <row r="25" spans="1:9">
      <c r="A25" s="885"/>
      <c r="B25" s="885"/>
      <c r="C25" s="885"/>
      <c r="D25" s="885"/>
      <c r="E25" s="885"/>
      <c r="F25" s="885"/>
      <c r="G25" s="885"/>
      <c r="H25" s="885"/>
      <c r="I25" s="885"/>
    </row>
    <row r="26" spans="1:9">
      <c r="A26" s="885"/>
      <c r="B26" s="885"/>
      <c r="C26" s="885"/>
      <c r="D26" s="885"/>
      <c r="E26" s="885"/>
      <c r="F26" s="885"/>
      <c r="G26" s="885"/>
      <c r="H26" s="885"/>
      <c r="I26" s="885"/>
    </row>
    <row r="27" spans="1:9">
      <c r="A27" s="885"/>
      <c r="B27" s="885"/>
      <c r="C27" s="885"/>
      <c r="D27" s="885"/>
      <c r="E27" s="885"/>
      <c r="F27" s="885"/>
      <c r="G27" s="885"/>
      <c r="H27" s="885"/>
      <c r="I27" s="885"/>
    </row>
    <row r="28" spans="1:9">
      <c r="A28" s="885"/>
      <c r="B28" s="885"/>
      <c r="C28" s="885"/>
      <c r="D28" s="885"/>
      <c r="E28" s="885"/>
      <c r="F28" s="885"/>
      <c r="G28" s="885"/>
      <c r="H28" s="885"/>
      <c r="I28" s="885"/>
    </row>
    <row r="29" spans="1:9">
      <c r="A29" s="885"/>
      <c r="B29" s="885"/>
      <c r="C29" s="885"/>
      <c r="D29" s="885"/>
      <c r="E29" s="885"/>
      <c r="F29" s="885"/>
      <c r="G29" s="885"/>
      <c r="H29" s="885"/>
      <c r="I29" s="885"/>
    </row>
    <row r="30" spans="1:9">
      <c r="A30" s="885"/>
      <c r="B30" s="885"/>
      <c r="C30" s="885"/>
      <c r="D30" s="885"/>
      <c r="E30" s="885"/>
      <c r="F30" s="885"/>
      <c r="G30" s="885"/>
      <c r="H30" s="885"/>
      <c r="I30" s="885"/>
    </row>
    <row r="31" spans="1:9">
      <c r="A31" s="885"/>
      <c r="B31" s="885"/>
      <c r="C31" s="885"/>
      <c r="D31" s="885"/>
      <c r="E31" s="885"/>
      <c r="F31" s="885"/>
      <c r="G31" s="885"/>
      <c r="H31" s="885"/>
      <c r="I31" s="885"/>
    </row>
    <row r="32" spans="1:9">
      <c r="A32" s="885"/>
      <c r="B32" s="885"/>
      <c r="C32" s="885"/>
      <c r="D32" s="885"/>
      <c r="E32" s="885"/>
      <c r="F32" s="885"/>
      <c r="G32" s="885"/>
      <c r="H32" s="885"/>
      <c r="I32" s="885"/>
    </row>
    <row r="33" spans="1:9">
      <c r="A33" s="885"/>
      <c r="B33" s="885"/>
      <c r="C33" s="885"/>
      <c r="D33" s="885"/>
      <c r="E33" s="885"/>
      <c r="F33" s="885"/>
      <c r="G33" s="885"/>
      <c r="H33" s="885"/>
      <c r="I33" s="885"/>
    </row>
    <row r="34" spans="1:9">
      <c r="A34" s="885"/>
      <c r="B34" s="885"/>
      <c r="C34" s="885"/>
      <c r="D34" s="885"/>
      <c r="E34" s="885"/>
      <c r="F34" s="885"/>
      <c r="G34" s="885"/>
      <c r="H34" s="885"/>
      <c r="I34" s="885"/>
    </row>
    <row r="35" spans="1:9">
      <c r="A35" s="885"/>
      <c r="B35" s="885"/>
      <c r="C35" s="885"/>
      <c r="D35" s="885"/>
      <c r="E35" s="885"/>
      <c r="F35" s="885"/>
      <c r="G35" s="885"/>
      <c r="H35" s="885"/>
      <c r="I35" s="885"/>
    </row>
    <row r="36" spans="1:9">
      <c r="A36" s="885"/>
      <c r="B36" s="885"/>
      <c r="C36" s="885"/>
      <c r="D36" s="885"/>
      <c r="E36" s="885"/>
      <c r="F36" s="885"/>
      <c r="G36" s="885"/>
      <c r="H36" s="885"/>
      <c r="I36" s="885"/>
    </row>
    <row r="37" spans="1:9">
      <c r="A37" s="885"/>
      <c r="B37" s="885"/>
      <c r="C37" s="885"/>
      <c r="D37" s="885"/>
      <c r="E37" s="885"/>
      <c r="F37" s="885"/>
      <c r="G37" s="885"/>
      <c r="H37" s="885"/>
      <c r="I37" s="885"/>
    </row>
  </sheetData>
  <mergeCells count="2">
    <mergeCell ref="A1:C1"/>
    <mergeCell ref="E2:H2"/>
  </mergeCells>
  <phoneticPr fontId="2"/>
  <printOptions horizontalCentered="1" verticalCentered="1"/>
  <pageMargins left="0.19685039370078741" right="0.11811023622047245" top="0.35433070866141736" bottom="0.19685039370078741" header="0.19685039370078741" footer="0.15748031496062992"/>
  <pageSetup paperSize="9" orientation="landscape" horizontalDpi="200" verticalDpi="2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0070C0"/>
  </sheetPr>
  <dimension ref="D1:R80"/>
  <sheetViews>
    <sheetView zoomScale="55" zoomScaleNormal="55" workbookViewId="0"/>
  </sheetViews>
  <sheetFormatPr defaultColWidth="10.19921875" defaultRowHeight="15"/>
  <cols>
    <col min="1" max="1" width="10.19921875" style="701"/>
    <col min="2" max="3" width="0" style="701" hidden="1" customWidth="1"/>
    <col min="4" max="4" width="17" style="701" customWidth="1"/>
    <col min="5" max="5" width="10.19921875" style="701" customWidth="1"/>
    <col min="6" max="6" width="21.5" style="703" customWidth="1"/>
    <col min="7" max="7" width="31" style="702" bestFit="1" customWidth="1"/>
    <col min="8" max="8" width="10.5" style="701" bestFit="1" customWidth="1"/>
    <col min="9" max="12" width="16" style="701" customWidth="1"/>
    <col min="13" max="13" width="34.5" style="701" customWidth="1"/>
    <col min="14" max="14" width="10.19921875" style="701" bestFit="1" customWidth="1"/>
    <col min="15" max="15" width="10.8984375" style="701" bestFit="1" customWidth="1"/>
    <col min="16" max="25" width="10.19921875" style="701"/>
    <col min="26" max="41" width="10.19921875" style="701" customWidth="1"/>
    <col min="42" max="16384" width="10.19921875" style="701"/>
  </cols>
  <sheetData>
    <row r="1" spans="4:18" ht="32.25" customHeight="1" thickTop="1" thickBot="1">
      <c r="D1" s="1422" t="s">
        <v>1532</v>
      </c>
      <c r="E1" s="1423"/>
    </row>
    <row r="2" spans="4:18" ht="17.399999999999999" thickTop="1" thickBot="1">
      <c r="D2" s="708" t="s">
        <v>1440</v>
      </c>
      <c r="G2" s="708"/>
      <c r="H2" s="742"/>
      <c r="I2" s="742"/>
      <c r="J2" s="742" t="s">
        <v>1439</v>
      </c>
      <c r="K2" s="742"/>
      <c r="L2" s="742"/>
      <c r="M2" s="903" t="s">
        <v>1438</v>
      </c>
      <c r="N2" s="893"/>
      <c r="O2" s="893"/>
      <c r="P2" s="893"/>
      <c r="Q2" s="893"/>
      <c r="R2" s="893"/>
    </row>
    <row r="3" spans="4:18" ht="52.5" customHeight="1" thickBot="1">
      <c r="D3" s="1424" t="s">
        <v>1437</v>
      </c>
      <c r="E3" s="1425"/>
      <c r="F3" s="1425"/>
      <c r="G3" s="741" t="s">
        <v>1436</v>
      </c>
      <c r="H3" s="879" t="s">
        <v>1403</v>
      </c>
      <c r="I3" s="740" t="s">
        <v>1435</v>
      </c>
      <c r="J3" s="739" t="s">
        <v>1434</v>
      </c>
      <c r="M3" s="1406" t="s">
        <v>1433</v>
      </c>
      <c r="N3" s="1408" t="s">
        <v>1403</v>
      </c>
      <c r="O3" s="1406" t="s">
        <v>1402</v>
      </c>
      <c r="P3" s="1409"/>
      <c r="Q3" s="1406" t="s">
        <v>1401</v>
      </c>
      <c r="R3" s="1409"/>
    </row>
    <row r="4" spans="4:18" ht="45.75" customHeight="1" thickBot="1">
      <c r="D4" s="1419"/>
      <c r="E4" s="1420"/>
      <c r="F4" s="1421"/>
      <c r="G4" s="724" t="s">
        <v>1432</v>
      </c>
      <c r="H4" s="738" t="s">
        <v>1384</v>
      </c>
      <c r="I4" s="902"/>
      <c r="J4" s="901"/>
      <c r="M4" s="1426"/>
      <c r="N4" s="1427"/>
      <c r="O4" s="880" t="s">
        <v>1399</v>
      </c>
      <c r="P4" s="737" t="s">
        <v>1431</v>
      </c>
      <c r="Q4" s="880" t="s">
        <v>1399</v>
      </c>
      <c r="R4" s="737" t="s">
        <v>1431</v>
      </c>
    </row>
    <row r="5" spans="4:18" ht="45.75" customHeight="1">
      <c r="D5" s="1428"/>
      <c r="E5" s="1429"/>
      <c r="F5" s="1430"/>
      <c r="G5" s="723" t="s">
        <v>1430</v>
      </c>
      <c r="H5" s="878" t="s">
        <v>1384</v>
      </c>
      <c r="I5" s="892"/>
      <c r="J5" s="891"/>
      <c r="M5" s="732" t="s">
        <v>1429</v>
      </c>
      <c r="N5" s="731" t="s">
        <v>1390</v>
      </c>
      <c r="O5" s="734">
        <f>I4+I5+I22+I23</f>
        <v>0</v>
      </c>
      <c r="P5" s="900">
        <f>O5*5200</f>
        <v>0</v>
      </c>
      <c r="Q5" s="733">
        <f>J4+J5+J22+J23</f>
        <v>0</v>
      </c>
      <c r="R5" s="900">
        <f>Q5*5200</f>
        <v>0</v>
      </c>
    </row>
    <row r="6" spans="4:18" ht="45.75" customHeight="1">
      <c r="D6" s="1428"/>
      <c r="E6" s="1429"/>
      <c r="F6" s="1430"/>
      <c r="G6" s="723" t="s">
        <v>1428</v>
      </c>
      <c r="H6" s="878" t="s">
        <v>1384</v>
      </c>
      <c r="I6" s="892"/>
      <c r="J6" s="891"/>
      <c r="L6" s="704"/>
      <c r="M6" s="736" t="s">
        <v>1427</v>
      </c>
      <c r="N6" s="735" t="s">
        <v>1390</v>
      </c>
      <c r="O6" s="734">
        <f>I10+I11</f>
        <v>0</v>
      </c>
      <c r="P6" s="900">
        <f>O6*5100</f>
        <v>0</v>
      </c>
      <c r="Q6" s="733">
        <f>J10+J11</f>
        <v>0</v>
      </c>
      <c r="R6" s="900">
        <f>Q6*5100</f>
        <v>0</v>
      </c>
    </row>
    <row r="7" spans="4:18" ht="45.75" customHeight="1">
      <c r="D7" s="1403"/>
      <c r="E7" s="1404"/>
      <c r="F7" s="1404"/>
      <c r="G7" s="723" t="s">
        <v>1426</v>
      </c>
      <c r="H7" s="878" t="s">
        <v>1384</v>
      </c>
      <c r="I7" s="892"/>
      <c r="J7" s="891"/>
      <c r="L7" s="704"/>
      <c r="M7" s="732" t="s">
        <v>1425</v>
      </c>
      <c r="N7" s="731" t="s">
        <v>1390</v>
      </c>
      <c r="O7" s="734">
        <f>I16+I17+I22+I23</f>
        <v>0</v>
      </c>
      <c r="P7" s="900">
        <f>O7*11000</f>
        <v>0</v>
      </c>
      <c r="Q7" s="733">
        <f>J16+J17+J22+J23</f>
        <v>0</v>
      </c>
      <c r="R7" s="900">
        <f>Q7*11000</f>
        <v>0</v>
      </c>
    </row>
    <row r="8" spans="4:18" ht="45.75" customHeight="1">
      <c r="D8" s="1403"/>
      <c r="E8" s="1404"/>
      <c r="F8" s="1404"/>
      <c r="G8" s="710" t="s">
        <v>1424</v>
      </c>
      <c r="H8" s="878" t="s">
        <v>1384</v>
      </c>
      <c r="I8" s="892"/>
      <c r="J8" s="891"/>
      <c r="L8" s="704"/>
      <c r="M8" s="732" t="s">
        <v>1423</v>
      </c>
      <c r="N8" s="731" t="s">
        <v>1390</v>
      </c>
      <c r="O8" s="734">
        <f>I6+I7+I8+I24+I25+I26</f>
        <v>0</v>
      </c>
      <c r="P8" s="900">
        <f>O8*1200</f>
        <v>0</v>
      </c>
      <c r="Q8" s="733">
        <f>J6+J7+J8+J24+J25+J26</f>
        <v>0</v>
      </c>
      <c r="R8" s="900">
        <f>Q8*1200</f>
        <v>0</v>
      </c>
    </row>
    <row r="9" spans="4:18" ht="45.75" customHeight="1">
      <c r="D9" s="1403"/>
      <c r="E9" s="1404"/>
      <c r="F9" s="1404"/>
      <c r="G9" s="722" t="s">
        <v>1422</v>
      </c>
      <c r="H9" s="878" t="s">
        <v>1384</v>
      </c>
      <c r="I9" s="892"/>
      <c r="J9" s="891"/>
      <c r="L9" s="704"/>
      <c r="M9" s="732" t="s">
        <v>1421</v>
      </c>
      <c r="N9" s="731" t="s">
        <v>1390</v>
      </c>
      <c r="O9" s="734">
        <f>I12+I13+I14</f>
        <v>0</v>
      </c>
      <c r="P9" s="900">
        <f>O9*1800</f>
        <v>0</v>
      </c>
      <c r="Q9" s="733">
        <f>J12+J13+J14</f>
        <v>0</v>
      </c>
      <c r="R9" s="900">
        <f>Q9*1800</f>
        <v>0</v>
      </c>
    </row>
    <row r="10" spans="4:18" ht="45.75" customHeight="1">
      <c r="D10" s="1403"/>
      <c r="E10" s="1404"/>
      <c r="F10" s="1404"/>
      <c r="G10" s="724" t="s">
        <v>1420</v>
      </c>
      <c r="H10" s="878" t="s">
        <v>1384</v>
      </c>
      <c r="I10" s="892"/>
      <c r="J10" s="891"/>
      <c r="L10" s="704"/>
      <c r="M10" s="732" t="s">
        <v>1419</v>
      </c>
      <c r="N10" s="731" t="s">
        <v>1390</v>
      </c>
      <c r="O10" s="734">
        <f>I18+I19+I20+I24+I25+I26</f>
        <v>0</v>
      </c>
      <c r="P10" s="900">
        <f>O10*5100</f>
        <v>0</v>
      </c>
      <c r="Q10" s="733">
        <f>J18+J19+J20+J24+J25+J26</f>
        <v>0</v>
      </c>
      <c r="R10" s="900">
        <f>Q10*5100</f>
        <v>0</v>
      </c>
    </row>
    <row r="11" spans="4:18" ht="45.75" customHeight="1">
      <c r="D11" s="1403"/>
      <c r="E11" s="1404"/>
      <c r="F11" s="1404"/>
      <c r="G11" s="723" t="s">
        <v>1418</v>
      </c>
      <c r="H11" s="878" t="s">
        <v>1384</v>
      </c>
      <c r="I11" s="892"/>
      <c r="J11" s="891"/>
      <c r="L11" s="704"/>
      <c r="M11" s="732" t="s">
        <v>1417</v>
      </c>
      <c r="N11" s="731" t="s">
        <v>1390</v>
      </c>
      <c r="O11" s="730">
        <f>I5+I9+I23+I27</f>
        <v>0</v>
      </c>
      <c r="P11" s="900">
        <f>O11*1000</f>
        <v>0</v>
      </c>
      <c r="Q11" s="729">
        <f>J5+J9+J23+J27</f>
        <v>0</v>
      </c>
      <c r="R11" s="900">
        <f>Q11*1000</f>
        <v>0</v>
      </c>
    </row>
    <row r="12" spans="4:18" ht="45.75" customHeight="1">
      <c r="D12" s="1403"/>
      <c r="E12" s="1404"/>
      <c r="F12" s="1404"/>
      <c r="G12" s="723" t="s">
        <v>1416</v>
      </c>
      <c r="H12" s="878" t="s">
        <v>1384</v>
      </c>
      <c r="I12" s="892"/>
      <c r="J12" s="891"/>
      <c r="L12" s="704"/>
      <c r="M12" s="732" t="s">
        <v>1415</v>
      </c>
      <c r="N12" s="731" t="s">
        <v>1390</v>
      </c>
      <c r="O12" s="730">
        <f>I11+I15</f>
        <v>0</v>
      </c>
      <c r="P12" s="900">
        <f>O12*1500</f>
        <v>0</v>
      </c>
      <c r="Q12" s="729">
        <f>J11+J15</f>
        <v>0</v>
      </c>
      <c r="R12" s="900">
        <f>Q12*1500</f>
        <v>0</v>
      </c>
    </row>
    <row r="13" spans="4:18" ht="45.75" customHeight="1" thickBot="1">
      <c r="D13" s="1403"/>
      <c r="E13" s="1404"/>
      <c r="F13" s="1404"/>
      <c r="G13" s="723" t="s">
        <v>1414</v>
      </c>
      <c r="H13" s="878" t="s">
        <v>1384</v>
      </c>
      <c r="I13" s="892"/>
      <c r="J13" s="891"/>
      <c r="L13" s="704"/>
      <c r="M13" s="728" t="s">
        <v>1413</v>
      </c>
      <c r="N13" s="727" t="s">
        <v>1390</v>
      </c>
      <c r="O13" s="726">
        <f>I17+I21+I23+I27</f>
        <v>0</v>
      </c>
      <c r="P13" s="899">
        <f>O13*4200</f>
        <v>0</v>
      </c>
      <c r="Q13" s="725">
        <f>J17+J21+J23+J27</f>
        <v>0</v>
      </c>
      <c r="R13" s="899">
        <f>Q13*4200</f>
        <v>0</v>
      </c>
    </row>
    <row r="14" spans="4:18" ht="45.75" customHeight="1" thickBot="1">
      <c r="D14" s="1403"/>
      <c r="E14" s="1404"/>
      <c r="F14" s="1404"/>
      <c r="G14" s="710" t="s">
        <v>1412</v>
      </c>
      <c r="H14" s="878" t="s">
        <v>1384</v>
      </c>
      <c r="I14" s="892"/>
      <c r="J14" s="891"/>
      <c r="L14" s="704"/>
      <c r="M14" s="896"/>
      <c r="N14" s="896"/>
      <c r="O14" s="898"/>
      <c r="P14" s="897"/>
      <c r="Q14" s="896"/>
      <c r="R14" s="896"/>
    </row>
    <row r="15" spans="4:18" ht="45.75" customHeight="1">
      <c r="D15" s="1403"/>
      <c r="E15" s="1404"/>
      <c r="F15" s="1404"/>
      <c r="G15" s="722" t="s">
        <v>1411</v>
      </c>
      <c r="H15" s="878" t="s">
        <v>1384</v>
      </c>
      <c r="I15" s="892"/>
      <c r="J15" s="891"/>
      <c r="L15" s="704"/>
      <c r="M15" s="1415" t="s">
        <v>1410</v>
      </c>
      <c r="N15" s="1416"/>
      <c r="O15" s="1412" t="s">
        <v>1402</v>
      </c>
      <c r="P15" s="1408"/>
      <c r="Q15" s="1406" t="s">
        <v>1401</v>
      </c>
      <c r="R15" s="1409"/>
    </row>
    <row r="16" spans="4:18" ht="45.75" customHeight="1" thickBot="1">
      <c r="D16" s="1403"/>
      <c r="E16" s="1404"/>
      <c r="F16" s="1404"/>
      <c r="G16" s="724" t="s">
        <v>1409</v>
      </c>
      <c r="H16" s="878" t="s">
        <v>1384</v>
      </c>
      <c r="I16" s="892"/>
      <c r="J16" s="891"/>
      <c r="L16" s="704"/>
      <c r="M16" s="1417"/>
      <c r="N16" s="1418"/>
      <c r="O16" s="1413">
        <f>SUM(P5:P13)</f>
        <v>0</v>
      </c>
      <c r="P16" s="1414"/>
      <c r="Q16" s="1413">
        <f>SUM(R5:R13)</f>
        <v>0</v>
      </c>
      <c r="R16" s="1414"/>
    </row>
    <row r="17" spans="4:18" ht="45.75" customHeight="1">
      <c r="D17" s="1403"/>
      <c r="E17" s="1404"/>
      <c r="F17" s="1404"/>
      <c r="G17" s="723" t="s">
        <v>1408</v>
      </c>
      <c r="H17" s="878" t="s">
        <v>1384</v>
      </c>
      <c r="I17" s="892"/>
      <c r="J17" s="891"/>
      <c r="L17" s="704"/>
      <c r="M17" s="895"/>
      <c r="N17" s="895"/>
      <c r="O17" s="895"/>
      <c r="P17" s="895"/>
      <c r="Q17" s="895"/>
      <c r="R17" s="895"/>
    </row>
    <row r="18" spans="4:18" ht="45.75" customHeight="1" thickBot="1">
      <c r="D18" s="1403"/>
      <c r="E18" s="1404"/>
      <c r="F18" s="1404"/>
      <c r="G18" s="723" t="s">
        <v>1407</v>
      </c>
      <c r="H18" s="878" t="s">
        <v>1384</v>
      </c>
      <c r="I18" s="892"/>
      <c r="J18" s="891"/>
      <c r="L18" s="704"/>
      <c r="M18" s="894" t="s">
        <v>1406</v>
      </c>
      <c r="N18" s="893"/>
      <c r="O18" s="893"/>
      <c r="P18" s="893"/>
      <c r="Q18" s="893"/>
      <c r="R18" s="893"/>
    </row>
    <row r="19" spans="4:18" ht="45.75" customHeight="1">
      <c r="D19" s="1403"/>
      <c r="E19" s="1404"/>
      <c r="F19" s="1404"/>
      <c r="G19" s="723" t="s">
        <v>1405</v>
      </c>
      <c r="H19" s="878" t="s">
        <v>1384</v>
      </c>
      <c r="I19" s="892"/>
      <c r="J19" s="891"/>
      <c r="L19" s="704"/>
      <c r="M19" s="1406" t="s">
        <v>1404</v>
      </c>
      <c r="N19" s="1408" t="s">
        <v>1403</v>
      </c>
      <c r="O19" s="1406" t="s">
        <v>1402</v>
      </c>
      <c r="P19" s="1408"/>
      <c r="Q19" s="1406" t="s">
        <v>1401</v>
      </c>
      <c r="R19" s="1409"/>
    </row>
    <row r="20" spans="4:18" ht="45.75" customHeight="1">
      <c r="D20" s="1403"/>
      <c r="E20" s="1404"/>
      <c r="F20" s="1404"/>
      <c r="G20" s="710" t="s">
        <v>1400</v>
      </c>
      <c r="H20" s="878" t="s">
        <v>1384</v>
      </c>
      <c r="I20" s="892"/>
      <c r="J20" s="891"/>
      <c r="L20" s="704"/>
      <c r="M20" s="1407"/>
      <c r="N20" s="1410"/>
      <c r="O20" s="1407" t="s">
        <v>1399</v>
      </c>
      <c r="P20" s="1410"/>
      <c r="Q20" s="1407" t="s">
        <v>1399</v>
      </c>
      <c r="R20" s="1411"/>
    </row>
    <row r="21" spans="4:18" ht="45.75" customHeight="1">
      <c r="D21" s="1403"/>
      <c r="E21" s="1404"/>
      <c r="F21" s="1404"/>
      <c r="G21" s="722" t="s">
        <v>1398</v>
      </c>
      <c r="H21" s="878" t="s">
        <v>1384</v>
      </c>
      <c r="I21" s="892"/>
      <c r="J21" s="891"/>
      <c r="L21" s="704"/>
      <c r="M21" s="721" t="s">
        <v>1397</v>
      </c>
      <c r="N21" s="883" t="s">
        <v>1384</v>
      </c>
      <c r="O21" s="881"/>
      <c r="P21" s="719">
        <f>I4+I5+I6+I10+I11+I12+I22+I23+I24</f>
        <v>0</v>
      </c>
      <c r="Q21" s="718"/>
      <c r="R21" s="717">
        <f>J4+J5+J6+J10+J11+J12+J22+J23+J24</f>
        <v>0</v>
      </c>
    </row>
    <row r="22" spans="4:18" ht="45.75" customHeight="1">
      <c r="D22" s="1403"/>
      <c r="E22" s="1404"/>
      <c r="F22" s="1404"/>
      <c r="G22" s="722" t="s">
        <v>1396</v>
      </c>
      <c r="H22" s="878" t="s">
        <v>1384</v>
      </c>
      <c r="I22" s="892"/>
      <c r="J22" s="891"/>
      <c r="L22" s="704"/>
      <c r="M22" s="721" t="s">
        <v>1395</v>
      </c>
      <c r="N22" s="883" t="s">
        <v>1384</v>
      </c>
      <c r="O22" s="881"/>
      <c r="P22" s="719">
        <f>I5+I6+I7+I11+I9+I12+I13+I15+I23+I24+I25+I27</f>
        <v>0</v>
      </c>
      <c r="Q22" s="718"/>
      <c r="R22" s="717">
        <f>J5+J6+J7+J11+J9+J12+J13+J15+J23+J24+J25+J27</f>
        <v>0</v>
      </c>
    </row>
    <row r="23" spans="4:18" ht="45.75" customHeight="1">
      <c r="D23" s="1403"/>
      <c r="E23" s="1404"/>
      <c r="F23" s="1404"/>
      <c r="G23" s="710" t="s">
        <v>1394</v>
      </c>
      <c r="H23" s="878" t="s">
        <v>1384</v>
      </c>
      <c r="I23" s="892"/>
      <c r="J23" s="891"/>
      <c r="L23" s="704"/>
      <c r="M23" s="720" t="s">
        <v>1393</v>
      </c>
      <c r="N23" s="883" t="s">
        <v>1390</v>
      </c>
      <c r="O23" s="881"/>
      <c r="P23" s="719">
        <f>I16+I17+I22+I23</f>
        <v>0</v>
      </c>
      <c r="Q23" s="718"/>
      <c r="R23" s="717">
        <f>J16+J17+J22+J23</f>
        <v>0</v>
      </c>
    </row>
    <row r="24" spans="4:18" ht="45.75" customHeight="1">
      <c r="D24" s="1403"/>
      <c r="E24" s="1404"/>
      <c r="F24" s="1404"/>
      <c r="G24" s="710" t="s">
        <v>1392</v>
      </c>
      <c r="H24" s="878" t="s">
        <v>1384</v>
      </c>
      <c r="I24" s="892"/>
      <c r="J24" s="891"/>
      <c r="L24" s="704"/>
      <c r="M24" s="720" t="s">
        <v>1391</v>
      </c>
      <c r="N24" s="883" t="s">
        <v>1390</v>
      </c>
      <c r="O24" s="881"/>
      <c r="P24" s="719">
        <f>I17+I18+I19+I21+I23+I24+I25+I27</f>
        <v>0</v>
      </c>
      <c r="Q24" s="718"/>
      <c r="R24" s="717">
        <f>J17+J18+J19+J21+J23+J24+J25+J27</f>
        <v>0</v>
      </c>
    </row>
    <row r="25" spans="4:18" ht="45.75" customHeight="1" thickBot="1">
      <c r="D25" s="1403"/>
      <c r="E25" s="1404"/>
      <c r="F25" s="1404"/>
      <c r="G25" s="710" t="s">
        <v>1389</v>
      </c>
      <c r="H25" s="878" t="s">
        <v>1384</v>
      </c>
      <c r="I25" s="892"/>
      <c r="J25" s="891"/>
      <c r="L25" s="704"/>
      <c r="M25" s="716" t="s">
        <v>1388</v>
      </c>
      <c r="N25" s="715" t="s">
        <v>1387</v>
      </c>
      <c r="O25" s="714"/>
      <c r="P25" s="713">
        <f>I19+I25</f>
        <v>0</v>
      </c>
      <c r="Q25" s="712"/>
      <c r="R25" s="711">
        <f>J19+J25</f>
        <v>0</v>
      </c>
    </row>
    <row r="26" spans="4:18" ht="45.75" customHeight="1">
      <c r="D26" s="1403"/>
      <c r="E26" s="1404"/>
      <c r="F26" s="1404"/>
      <c r="G26" s="710" t="s">
        <v>1386</v>
      </c>
      <c r="H26" s="878" t="s">
        <v>1384</v>
      </c>
      <c r="I26" s="892"/>
      <c r="J26" s="891"/>
      <c r="L26" s="704"/>
    </row>
    <row r="27" spans="4:18" ht="45.75" customHeight="1" thickBot="1">
      <c r="D27" s="1396"/>
      <c r="E27" s="1397"/>
      <c r="F27" s="1397"/>
      <c r="G27" s="709" t="s">
        <v>1385</v>
      </c>
      <c r="H27" s="882" t="s">
        <v>1384</v>
      </c>
      <c r="I27" s="890"/>
      <c r="J27" s="889"/>
      <c r="L27" s="704"/>
    </row>
    <row r="28" spans="4:18" ht="45.75" customHeight="1">
      <c r="I28" s="701" t="s">
        <v>1531</v>
      </c>
      <c r="L28" s="704"/>
    </row>
    <row r="29" spans="4:18" ht="45.75" customHeight="1">
      <c r="L29" s="704"/>
    </row>
    <row r="30" spans="4:18" ht="45.75" customHeight="1" thickBot="1">
      <c r="D30" s="708" t="s">
        <v>1383</v>
      </c>
      <c r="G30" s="708"/>
      <c r="L30" s="704"/>
    </row>
    <row r="31" spans="4:18" ht="45.75" customHeight="1">
      <c r="D31" s="1398" t="s">
        <v>1382</v>
      </c>
      <c r="E31" s="1399"/>
      <c r="F31" s="1399"/>
      <c r="G31" s="1399"/>
      <c r="H31" s="1400"/>
      <c r="I31" s="1401" t="s">
        <v>1530</v>
      </c>
      <c r="J31" s="1402"/>
      <c r="L31" s="704"/>
    </row>
    <row r="32" spans="4:18" ht="45.75" customHeight="1">
      <c r="D32" s="1403" t="s">
        <v>1381</v>
      </c>
      <c r="E32" s="1404"/>
      <c r="F32" s="1404"/>
      <c r="G32" s="1404"/>
      <c r="H32" s="1405"/>
      <c r="I32" s="1389" t="s">
        <v>1530</v>
      </c>
      <c r="J32" s="1390"/>
      <c r="K32" s="707"/>
      <c r="L32" s="704"/>
    </row>
    <row r="33" spans="4:12" ht="45.75" customHeight="1">
      <c r="D33" s="1403" t="s">
        <v>1380</v>
      </c>
      <c r="E33" s="1404"/>
      <c r="F33" s="1404"/>
      <c r="G33" s="1404"/>
      <c r="H33" s="1405"/>
      <c r="I33" s="1389" t="s">
        <v>1530</v>
      </c>
      <c r="J33" s="1390"/>
      <c r="K33" s="704"/>
      <c r="L33" s="704"/>
    </row>
    <row r="34" spans="4:12" ht="45.75" customHeight="1">
      <c r="D34" s="1386" t="s">
        <v>1379</v>
      </c>
      <c r="E34" s="1387"/>
      <c r="F34" s="1387"/>
      <c r="G34" s="1387"/>
      <c r="H34" s="1388"/>
      <c r="I34" s="1389" t="s">
        <v>1530</v>
      </c>
      <c r="J34" s="1390"/>
      <c r="K34" s="704"/>
      <c r="L34" s="704"/>
    </row>
    <row r="35" spans="4:12" ht="45.75" customHeight="1" thickBot="1">
      <c r="D35" s="1391" t="s">
        <v>1378</v>
      </c>
      <c r="E35" s="1392"/>
      <c r="F35" s="1392"/>
      <c r="G35" s="1392"/>
      <c r="H35" s="1393"/>
      <c r="I35" s="1394" t="s">
        <v>1530</v>
      </c>
      <c r="J35" s="1395"/>
      <c r="K35" s="704"/>
      <c r="L35" s="704"/>
    </row>
    <row r="36" spans="4:12" ht="45.75" customHeight="1">
      <c r="K36" s="706"/>
      <c r="L36" s="704"/>
    </row>
    <row r="37" spans="4:12" ht="45.75" customHeight="1">
      <c r="K37" s="706"/>
      <c r="L37" s="704"/>
    </row>
    <row r="38" spans="4:12" ht="45.75" customHeight="1">
      <c r="K38" s="706"/>
      <c r="L38" s="704"/>
    </row>
    <row r="39" spans="4:12" ht="45.75" customHeight="1">
      <c r="K39" s="705"/>
      <c r="L39" s="704"/>
    </row>
    <row r="40" spans="4:12" ht="45.75" customHeight="1">
      <c r="K40" s="705"/>
      <c r="L40" s="704"/>
    </row>
    <row r="41" spans="4:12" ht="45.75" customHeight="1">
      <c r="K41" s="705"/>
      <c r="L41" s="704"/>
    </row>
    <row r="42" spans="4:12" ht="45.75" customHeight="1">
      <c r="K42" s="705"/>
      <c r="L42" s="704"/>
    </row>
    <row r="43" spans="4:12" ht="45.75" customHeight="1">
      <c r="K43" s="705"/>
      <c r="L43" s="704"/>
    </row>
    <row r="44" spans="4:12" ht="45.75" customHeight="1">
      <c r="K44" s="705"/>
      <c r="L44" s="704"/>
    </row>
    <row r="45" spans="4:12" ht="45.75" customHeight="1">
      <c r="K45" s="705"/>
      <c r="L45" s="704"/>
    </row>
    <row r="46" spans="4:12" ht="45.75" customHeight="1">
      <c r="K46" s="705"/>
      <c r="L46" s="704"/>
    </row>
    <row r="47" spans="4:12" ht="45.75" customHeight="1">
      <c r="K47" s="705"/>
      <c r="L47" s="704"/>
    </row>
    <row r="48" spans="4:12" ht="45.75" customHeight="1">
      <c r="K48" s="705"/>
      <c r="L48" s="704"/>
    </row>
    <row r="49" spans="11:12" ht="45.75" customHeight="1">
      <c r="K49" s="705"/>
      <c r="L49" s="704"/>
    </row>
    <row r="50" spans="11:12" ht="45.75" customHeight="1">
      <c r="K50" s="705"/>
      <c r="L50" s="704"/>
    </row>
    <row r="51" spans="11:12" ht="45.75" customHeight="1">
      <c r="K51" s="705"/>
      <c r="L51" s="704"/>
    </row>
    <row r="52" spans="11:12" ht="45.75" customHeight="1">
      <c r="K52" s="705"/>
      <c r="L52" s="704"/>
    </row>
    <row r="53" spans="11:12" ht="45.75" customHeight="1">
      <c r="K53" s="705"/>
      <c r="L53" s="704"/>
    </row>
    <row r="54" spans="11:12" ht="45.75" customHeight="1">
      <c r="K54" s="705"/>
      <c r="L54" s="704"/>
    </row>
    <row r="55" spans="11:12" ht="45.75" customHeight="1">
      <c r="K55" s="705"/>
      <c r="L55" s="704"/>
    </row>
    <row r="56" spans="11:12" ht="45.75" customHeight="1">
      <c r="K56" s="705"/>
      <c r="L56" s="704"/>
    </row>
    <row r="57" spans="11:12" ht="45.75" customHeight="1">
      <c r="K57" s="705"/>
      <c r="L57" s="704"/>
    </row>
    <row r="58" spans="11:12" ht="45.75" customHeight="1">
      <c r="K58" s="705"/>
      <c r="L58" s="704"/>
    </row>
    <row r="59" spans="11:12" ht="45.75" customHeight="1">
      <c r="K59" s="705"/>
      <c r="L59" s="704"/>
    </row>
    <row r="60" spans="11:12" ht="45.75" customHeight="1">
      <c r="K60" s="704"/>
      <c r="L60" s="704"/>
    </row>
    <row r="61" spans="11:12" ht="45.75" customHeight="1">
      <c r="K61" s="704"/>
      <c r="L61" s="704"/>
    </row>
    <row r="62" spans="11:12" ht="45.75" customHeight="1">
      <c r="K62" s="704"/>
    </row>
    <row r="63" spans="11:12" ht="45.75" customHeight="1">
      <c r="K63" s="704"/>
    </row>
    <row r="64" spans="11:12" ht="45.75" customHeight="1"/>
    <row r="65" ht="45.75" customHeight="1"/>
    <row r="66" ht="45.75" customHeight="1"/>
    <row r="67" ht="45.75" customHeight="1"/>
    <row r="68" ht="45.75" customHeight="1"/>
    <row r="69" ht="45.75" customHeight="1"/>
    <row r="70" ht="45.75" customHeight="1"/>
    <row r="71" ht="54.75" customHeight="1"/>
    <row r="72" ht="54.75" customHeight="1"/>
    <row r="73" ht="54.75" customHeight="1"/>
    <row r="74" ht="54.75" customHeight="1"/>
    <row r="75" ht="54.75" customHeight="1"/>
    <row r="76" ht="42.75" customHeight="1"/>
    <row r="77" ht="42.75" customHeight="1"/>
    <row r="78" ht="42.75" customHeight="1"/>
    <row r="79" ht="42.75" customHeight="1"/>
    <row r="80" ht="42.75" customHeight="1"/>
  </sheetData>
  <protectedRanges>
    <protectedRange sqref="I4:J27" name="範囲4"/>
    <protectedRange sqref="I31:J35" name="範囲2"/>
    <protectedRange sqref="I4:J27" name="範囲3"/>
  </protectedRanges>
  <mergeCells count="51">
    <mergeCell ref="O3:P3"/>
    <mergeCell ref="Q3:R3"/>
    <mergeCell ref="D4:F4"/>
    <mergeCell ref="D10:F10"/>
    <mergeCell ref="D1:E1"/>
    <mergeCell ref="D3:F3"/>
    <mergeCell ref="M3:M4"/>
    <mergeCell ref="N3:N4"/>
    <mergeCell ref="D5:F5"/>
    <mergeCell ref="D6:F6"/>
    <mergeCell ref="D7:F7"/>
    <mergeCell ref="D8:F8"/>
    <mergeCell ref="D9:F9"/>
    <mergeCell ref="D17:F17"/>
    <mergeCell ref="D11:F11"/>
    <mergeCell ref="D12:F12"/>
    <mergeCell ref="D13:F13"/>
    <mergeCell ref="D14:F14"/>
    <mergeCell ref="D15:F15"/>
    <mergeCell ref="O15:P15"/>
    <mergeCell ref="Q15:R15"/>
    <mergeCell ref="D16:F16"/>
    <mergeCell ref="O16:P16"/>
    <mergeCell ref="Q16:R16"/>
    <mergeCell ref="M15:N16"/>
    <mergeCell ref="O19:P19"/>
    <mergeCell ref="Q19:R19"/>
    <mergeCell ref="D20:F20"/>
    <mergeCell ref="O20:P20"/>
    <mergeCell ref="Q20:R20"/>
    <mergeCell ref="N19:N20"/>
    <mergeCell ref="D26:F26"/>
    <mergeCell ref="D18:F18"/>
    <mergeCell ref="D19:F19"/>
    <mergeCell ref="M19:M20"/>
    <mergeCell ref="D21:F21"/>
    <mergeCell ref="D22:F22"/>
    <mergeCell ref="D23:F23"/>
    <mergeCell ref="D24:F24"/>
    <mergeCell ref="D25:F25"/>
    <mergeCell ref="D34:H34"/>
    <mergeCell ref="I34:J34"/>
    <mergeCell ref="D35:H35"/>
    <mergeCell ref="I35:J35"/>
    <mergeCell ref="D27:F27"/>
    <mergeCell ref="D31:H31"/>
    <mergeCell ref="I31:J31"/>
    <mergeCell ref="D32:H32"/>
    <mergeCell ref="I32:J32"/>
    <mergeCell ref="D33:H33"/>
    <mergeCell ref="I33:J33"/>
  </mergeCells>
  <phoneticPr fontId="2"/>
  <conditionalFormatting sqref="D31">
    <cfRule type="expression" dxfId="1" priority="1">
      <formula>$I$32="無"</formula>
    </cfRule>
  </conditionalFormatting>
  <dataValidations count="1">
    <dataValidation type="list" allowBlank="1" showInputMessage="1" showErrorMessage="1" sqref="I31:J35" xr:uid="{00000000-0002-0000-1300-000000000000}">
      <formula1>"有,無"</formula1>
    </dataValidation>
  </dataValidations>
  <pageMargins left="0.7" right="0.7" top="0.75" bottom="0.75" header="0.3" footer="0.3"/>
  <pageSetup paperSize="9"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4">
    <tabColor rgb="FF92D050"/>
    <pageSetUpPr fitToPage="1"/>
  </sheetPr>
  <dimension ref="A1:E10"/>
  <sheetViews>
    <sheetView showGridLines="0" view="pageBreakPreview" zoomScale="110" zoomScaleNormal="130" zoomScaleSheetLayoutView="110" workbookViewId="0">
      <selection activeCell="E1" sqref="E1"/>
    </sheetView>
  </sheetViews>
  <sheetFormatPr defaultColWidth="9" defaultRowHeight="14.4"/>
  <cols>
    <col min="1" max="1" width="5.8984375" style="743" customWidth="1"/>
    <col min="2" max="2" width="18.09765625" style="743" customWidth="1"/>
    <col min="3" max="4" width="20.8984375" style="743" customWidth="1"/>
    <col min="5" max="5" width="13.8984375" style="743" customWidth="1"/>
    <col min="6" max="16384" width="9" style="743"/>
  </cols>
  <sheetData>
    <row r="1" spans="1:5" ht="19.2" thickBot="1">
      <c r="A1" s="752" t="s">
        <v>1461</v>
      </c>
      <c r="B1" s="751"/>
      <c r="C1" s="751"/>
      <c r="D1" s="751"/>
      <c r="E1" s="751"/>
    </row>
    <row r="2" spans="1:5" ht="70.5" customHeight="1">
      <c r="A2" s="1436" t="s">
        <v>1460</v>
      </c>
      <c r="B2" s="1437"/>
      <c r="C2" s="1437"/>
      <c r="D2" s="1437"/>
      <c r="E2" s="1438"/>
    </row>
    <row r="3" spans="1:5" ht="66.75" customHeight="1" thickBot="1">
      <c r="A3" s="1439" t="s">
        <v>1459</v>
      </c>
      <c r="B3" s="1440"/>
      <c r="C3" s="1440"/>
      <c r="D3" s="1440"/>
      <c r="E3" s="1441"/>
    </row>
    <row r="4" spans="1:5" ht="15">
      <c r="A4" s="751"/>
      <c r="B4" s="751"/>
      <c r="C4" s="751"/>
      <c r="D4" s="751"/>
      <c r="E4" s="751"/>
    </row>
    <row r="5" spans="1:5" ht="27">
      <c r="A5" s="750" t="s">
        <v>1458</v>
      </c>
      <c r="B5" s="749" t="s">
        <v>1457</v>
      </c>
      <c r="C5" s="1442" t="s">
        <v>1456</v>
      </c>
      <c r="D5" s="1443"/>
      <c r="E5" s="748" t="s">
        <v>1455</v>
      </c>
    </row>
    <row r="6" spans="1:5" ht="60" customHeight="1">
      <c r="A6" s="747" t="s">
        <v>1454</v>
      </c>
      <c r="B6" s="746" t="s">
        <v>1453</v>
      </c>
      <c r="C6" s="1431" t="s">
        <v>1452</v>
      </c>
      <c r="D6" s="1432"/>
      <c r="E6" s="745" t="s">
        <v>1442</v>
      </c>
    </row>
    <row r="7" spans="1:5" ht="60" customHeight="1">
      <c r="A7" s="747" t="s">
        <v>1451</v>
      </c>
      <c r="B7" s="746" t="s">
        <v>1450</v>
      </c>
      <c r="C7" s="1431" t="s">
        <v>1449</v>
      </c>
      <c r="D7" s="1432"/>
      <c r="E7" s="745" t="s">
        <v>1442</v>
      </c>
    </row>
    <row r="8" spans="1:5" ht="60" customHeight="1">
      <c r="A8" s="747" t="s">
        <v>1448</v>
      </c>
      <c r="B8" s="746" t="s">
        <v>1447</v>
      </c>
      <c r="C8" s="1431" t="s">
        <v>1446</v>
      </c>
      <c r="D8" s="1432"/>
      <c r="E8" s="745" t="s">
        <v>1442</v>
      </c>
    </row>
    <row r="9" spans="1:5" ht="60" customHeight="1">
      <c r="A9" s="747" t="s">
        <v>1445</v>
      </c>
      <c r="B9" s="746" t="s">
        <v>1444</v>
      </c>
      <c r="C9" s="1431" t="s">
        <v>1443</v>
      </c>
      <c r="D9" s="1432"/>
      <c r="E9" s="745" t="s">
        <v>1442</v>
      </c>
    </row>
    <row r="10" spans="1:5" ht="140.1" customHeight="1">
      <c r="A10" s="744" t="s">
        <v>1441</v>
      </c>
      <c r="B10" s="1433" t="s">
        <v>1533</v>
      </c>
      <c r="C10" s="1434"/>
      <c r="D10" s="1434"/>
      <c r="E10" s="1435"/>
    </row>
  </sheetData>
  <mergeCells count="8">
    <mergeCell ref="C9:D9"/>
    <mergeCell ref="B10:E10"/>
    <mergeCell ref="A2:E2"/>
    <mergeCell ref="A3:E3"/>
    <mergeCell ref="C5:D5"/>
    <mergeCell ref="C6:D6"/>
    <mergeCell ref="C7:D7"/>
    <mergeCell ref="C8:D8"/>
  </mergeCells>
  <phoneticPr fontId="2"/>
  <dataValidations count="1">
    <dataValidation type="list" allowBlank="1" showInputMessage="1" showErrorMessage="1" sqref="E6:E9" xr:uid="{00000000-0002-0000-1400-000000000000}">
      <formula1>"　,✔"</formula1>
    </dataValidation>
  </dataValidations>
  <printOptions horizontalCentered="1"/>
  <pageMargins left="0.70866141732283472" right="0.70866141732283472" top="0.74803149606299213" bottom="0.74803149606299213" header="0.31496062992125984" footer="0.31496062992125984"/>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0"/>
  <dimension ref="A1:AL44"/>
  <sheetViews>
    <sheetView showGridLines="0" showZeros="0" zoomScale="85" zoomScaleNormal="85" zoomScaleSheetLayoutView="85" workbookViewId="0">
      <selection sqref="A1:D1"/>
    </sheetView>
  </sheetViews>
  <sheetFormatPr defaultColWidth="9" defaultRowHeight="15"/>
  <cols>
    <col min="1" max="2" width="9" style="772"/>
    <col min="3" max="3" width="3.69921875" style="772" customWidth="1"/>
    <col min="4" max="17" width="9" style="772"/>
    <col min="18" max="18" width="3.5" style="772" customWidth="1"/>
    <col min="19" max="16384" width="9" style="772"/>
  </cols>
  <sheetData>
    <row r="1" spans="1:37" ht="18.75" customHeight="1" thickTop="1" thickBot="1">
      <c r="A1" s="1378" t="s">
        <v>1463</v>
      </c>
      <c r="B1" s="1379"/>
      <c r="C1" s="1379"/>
      <c r="D1" s="1380"/>
      <c r="E1" s="834"/>
      <c r="F1" s="835"/>
      <c r="G1" s="835"/>
      <c r="H1" s="835"/>
      <c r="I1" s="835"/>
      <c r="J1" s="835"/>
      <c r="K1" s="835"/>
      <c r="L1" s="835"/>
      <c r="M1" s="835"/>
      <c r="N1" s="835"/>
      <c r="O1" s="835"/>
      <c r="P1" s="835"/>
      <c r="Q1" s="835"/>
      <c r="R1" s="836"/>
    </row>
    <row r="2" spans="1:37" ht="15.6" thickTop="1">
      <c r="A2" s="837"/>
      <c r="B2" s="838"/>
      <c r="C2" s="838"/>
      <c r="D2" s="838"/>
      <c r="E2" s="838"/>
      <c r="F2" s="838"/>
      <c r="G2" s="1451" t="str">
        <f>お客様表紙!C11</f>
        <v>株式会社ソワール</v>
      </c>
      <c r="H2" s="1451"/>
      <c r="I2" s="1451"/>
      <c r="J2" s="1451"/>
      <c r="K2" s="1451"/>
      <c r="L2" s="1451"/>
      <c r="M2" s="839" t="s">
        <v>1527</v>
      </c>
      <c r="N2" s="838"/>
      <c r="O2" s="838"/>
      <c r="P2" s="838"/>
      <c r="Q2" s="838"/>
      <c r="R2" s="840"/>
    </row>
    <row r="3" spans="1:37" ht="8.25" customHeight="1">
      <c r="A3" s="837"/>
      <c r="B3" s="838"/>
      <c r="C3" s="838"/>
      <c r="D3" s="838"/>
      <c r="E3" s="838"/>
      <c r="F3" s="838"/>
      <c r="G3" s="841"/>
      <c r="H3" s="841"/>
      <c r="I3" s="841"/>
      <c r="J3" s="841"/>
      <c r="K3" s="841"/>
      <c r="L3" s="839"/>
      <c r="M3" s="839"/>
      <c r="N3" s="838"/>
      <c r="O3" s="838"/>
      <c r="P3" s="838"/>
      <c r="Q3" s="838"/>
      <c r="R3" s="840"/>
      <c r="AA3" s="773"/>
      <c r="AB3" s="773"/>
      <c r="AC3" s="773"/>
      <c r="AD3" s="773"/>
      <c r="AE3" s="773"/>
      <c r="AF3" s="774"/>
      <c r="AG3" s="774"/>
      <c r="AH3" s="775"/>
    </row>
    <row r="4" spans="1:37">
      <c r="A4" s="837"/>
      <c r="B4" s="838"/>
      <c r="C4" s="838"/>
      <c r="D4" s="838"/>
      <c r="E4" s="838"/>
      <c r="F4" s="838"/>
      <c r="G4" s="838"/>
      <c r="H4" s="838"/>
      <c r="I4" s="838"/>
      <c r="J4" s="838"/>
      <c r="K4" s="838"/>
      <c r="L4" s="838"/>
      <c r="M4" s="838"/>
      <c r="N4" s="838"/>
      <c r="O4" s="838"/>
      <c r="P4" s="838"/>
      <c r="Q4" s="838"/>
      <c r="R4" s="840"/>
    </row>
    <row r="5" spans="1:37">
      <c r="A5" s="837"/>
      <c r="B5" s="838"/>
      <c r="C5" s="838"/>
      <c r="D5" s="838"/>
      <c r="E5" s="838"/>
      <c r="F5" s="838"/>
      <c r="G5" s="842"/>
      <c r="H5" s="838"/>
      <c r="I5" s="842"/>
      <c r="J5" s="838"/>
      <c r="K5" s="842"/>
      <c r="L5" s="838"/>
      <c r="M5" s="842"/>
      <c r="N5" s="838"/>
      <c r="O5" s="842"/>
      <c r="P5" s="838"/>
      <c r="Q5" s="838"/>
      <c r="R5" s="840"/>
      <c r="AC5" s="776"/>
      <c r="AE5" s="776"/>
      <c r="AG5" s="776"/>
      <c r="AI5" s="776"/>
      <c r="AK5" s="776"/>
    </row>
    <row r="6" spans="1:37">
      <c r="A6" s="837"/>
      <c r="B6" s="838"/>
      <c r="C6" s="838"/>
      <c r="D6" s="838"/>
      <c r="E6" s="838"/>
      <c r="F6" s="838"/>
      <c r="G6" s="838"/>
      <c r="H6" s="838"/>
      <c r="I6" s="838"/>
      <c r="J6" s="838"/>
      <c r="K6" s="838"/>
      <c r="L6" s="838"/>
      <c r="M6" s="838"/>
      <c r="N6" s="838"/>
      <c r="O6" s="838"/>
      <c r="P6" s="838"/>
      <c r="Q6" s="838"/>
      <c r="R6" s="840"/>
      <c r="U6" s="772" t="s">
        <v>1464</v>
      </c>
    </row>
    <row r="7" spans="1:37">
      <c r="A7" s="837"/>
      <c r="B7" s="838"/>
      <c r="C7" s="838"/>
      <c r="D7" s="838"/>
      <c r="E7" s="838"/>
      <c r="F7" s="838"/>
      <c r="G7" s="838"/>
      <c r="H7" s="838"/>
      <c r="I7" s="838"/>
      <c r="J7" s="838"/>
      <c r="K7" s="838"/>
      <c r="L7" s="838"/>
      <c r="M7" s="838"/>
      <c r="N7" s="838"/>
      <c r="O7" s="838"/>
      <c r="P7" s="838"/>
      <c r="Q7" s="838"/>
      <c r="R7" s="840"/>
    </row>
    <row r="8" spans="1:37">
      <c r="A8" s="837"/>
      <c r="B8" s="838"/>
      <c r="C8" s="838"/>
      <c r="D8" s="838"/>
      <c r="E8" s="838"/>
      <c r="F8" s="838"/>
      <c r="G8" s="838"/>
      <c r="H8" s="838"/>
      <c r="I8" s="838"/>
      <c r="J8" s="838"/>
      <c r="K8" s="838"/>
      <c r="L8" s="838"/>
      <c r="M8" s="838"/>
      <c r="N8" s="838"/>
      <c r="O8" s="838"/>
      <c r="P8" s="838"/>
      <c r="Q8" s="838"/>
      <c r="R8" s="840"/>
      <c r="U8" s="772" t="s">
        <v>1465</v>
      </c>
    </row>
    <row r="9" spans="1:37">
      <c r="A9" s="837"/>
      <c r="B9" s="838"/>
      <c r="C9" s="838"/>
      <c r="D9" s="838"/>
      <c r="E9" s="838"/>
      <c r="F9" s="838"/>
      <c r="G9" s="838"/>
      <c r="H9" s="838"/>
      <c r="I9" s="838"/>
      <c r="J9" s="838"/>
      <c r="K9" s="838"/>
      <c r="L9" s="838"/>
      <c r="M9" s="838"/>
      <c r="N9" s="838"/>
      <c r="O9" s="838"/>
      <c r="P9" s="838"/>
      <c r="Q9" s="838"/>
      <c r="R9" s="840"/>
    </row>
    <row r="10" spans="1:37">
      <c r="A10" s="837"/>
      <c r="B10" s="838"/>
      <c r="C10" s="838"/>
      <c r="D10" s="838"/>
      <c r="E10" s="838"/>
      <c r="F10" s="838"/>
      <c r="G10" s="838"/>
      <c r="H10" s="838"/>
      <c r="I10" s="838"/>
      <c r="J10" s="838"/>
      <c r="K10" s="838"/>
      <c r="L10" s="838"/>
      <c r="M10" s="838"/>
      <c r="N10" s="838"/>
      <c r="O10" s="838"/>
      <c r="P10" s="838"/>
      <c r="Q10" s="838"/>
      <c r="R10" s="840"/>
    </row>
    <row r="11" spans="1:37">
      <c r="A11" s="837"/>
      <c r="B11" s="838"/>
      <c r="C11" s="838"/>
      <c r="D11" s="838"/>
      <c r="E11" s="838"/>
      <c r="F11" s="838"/>
      <c r="G11" s="838"/>
      <c r="H11" s="838"/>
      <c r="I11" s="838"/>
      <c r="J11" s="838"/>
      <c r="K11" s="838"/>
      <c r="L11" s="838"/>
      <c r="M11" s="838"/>
      <c r="N11" s="838"/>
      <c r="O11" s="838"/>
      <c r="P11" s="838"/>
      <c r="Q11" s="838"/>
      <c r="R11" s="840"/>
      <c r="T11" s="772" t="s">
        <v>1521</v>
      </c>
      <c r="V11" s="772" t="s">
        <v>1522</v>
      </c>
    </row>
    <row r="12" spans="1:37">
      <c r="A12" s="837"/>
      <c r="B12" s="838"/>
      <c r="C12" s="838"/>
      <c r="D12" s="1452"/>
      <c r="E12" s="1452"/>
      <c r="F12" s="1452"/>
      <c r="G12" s="838"/>
      <c r="H12" s="838"/>
      <c r="I12" s="838"/>
      <c r="J12" s="838"/>
      <c r="K12" s="838"/>
      <c r="L12" s="838"/>
      <c r="M12" s="838"/>
      <c r="N12" s="838"/>
      <c r="O12" s="838"/>
      <c r="P12" s="838"/>
      <c r="Q12" s="838"/>
      <c r="R12" s="840"/>
      <c r="X12" s="1444"/>
      <c r="Y12" s="1444"/>
      <c r="Z12" s="1444"/>
    </row>
    <row r="13" spans="1:37">
      <c r="A13" s="837"/>
      <c r="B13" s="838"/>
      <c r="C13" s="838"/>
      <c r="D13" s="838"/>
      <c r="E13" s="838"/>
      <c r="F13" s="838"/>
      <c r="G13" s="838"/>
      <c r="H13" s="838"/>
      <c r="I13" s="838"/>
      <c r="J13" s="838"/>
      <c r="K13" s="838"/>
      <c r="L13" s="838"/>
      <c r="M13" s="838"/>
      <c r="N13" s="838"/>
      <c r="O13" s="838"/>
      <c r="P13" s="838"/>
      <c r="Q13" s="838"/>
      <c r="R13" s="840"/>
      <c r="AA13" s="772" t="s">
        <v>1466</v>
      </c>
    </row>
    <row r="14" spans="1:37">
      <c r="A14" s="837"/>
      <c r="B14" s="838"/>
      <c r="C14" s="838"/>
      <c r="D14" s="838"/>
      <c r="E14" s="838"/>
      <c r="F14" s="838"/>
      <c r="G14" s="838"/>
      <c r="H14" s="838"/>
      <c r="I14" s="838"/>
      <c r="J14" s="838"/>
      <c r="K14" s="838"/>
      <c r="L14" s="838"/>
      <c r="M14" s="838"/>
      <c r="N14" s="838"/>
      <c r="O14" s="838"/>
      <c r="P14" s="838"/>
      <c r="Q14" s="838"/>
      <c r="R14" s="840"/>
    </row>
    <row r="15" spans="1:37">
      <c r="A15" s="1445"/>
      <c r="B15" s="1446"/>
      <c r="C15" s="1446"/>
      <c r="D15" s="1446"/>
      <c r="E15" s="838"/>
      <c r="F15" s="838"/>
      <c r="G15" s="838"/>
      <c r="H15" s="838"/>
      <c r="I15" s="838"/>
      <c r="J15" s="838"/>
      <c r="K15" s="838"/>
      <c r="L15" s="838"/>
      <c r="M15" s="838"/>
      <c r="N15" s="838"/>
      <c r="O15" s="838"/>
      <c r="P15" s="838"/>
      <c r="Q15" s="838"/>
      <c r="R15" s="840"/>
      <c r="U15" s="1447"/>
      <c r="V15" s="1447"/>
      <c r="W15" s="1447"/>
      <c r="X15" s="1447"/>
    </row>
    <row r="16" spans="1:37">
      <c r="A16" s="1445"/>
      <c r="B16" s="1446"/>
      <c r="C16" s="1446"/>
      <c r="D16" s="1446"/>
      <c r="E16" s="838"/>
      <c r="F16" s="838"/>
      <c r="G16" s="838"/>
      <c r="H16" s="838"/>
      <c r="I16" s="838"/>
      <c r="J16" s="838"/>
      <c r="K16" s="838"/>
      <c r="L16" s="838"/>
      <c r="M16" s="838"/>
      <c r="N16" s="838"/>
      <c r="O16" s="838"/>
      <c r="P16" s="838"/>
      <c r="Q16" s="838"/>
      <c r="R16" s="840"/>
      <c r="U16" s="1447"/>
      <c r="V16" s="1447"/>
      <c r="W16" s="1447"/>
      <c r="X16" s="1447"/>
      <c r="Y16" s="772" t="s">
        <v>1467</v>
      </c>
    </row>
    <row r="17" spans="1:37">
      <c r="A17" s="837"/>
      <c r="B17" s="838"/>
      <c r="C17" s="838"/>
      <c r="D17" s="838"/>
      <c r="E17" s="838"/>
      <c r="F17" s="838"/>
      <c r="G17" s="838"/>
      <c r="H17" s="838"/>
      <c r="I17" s="838"/>
      <c r="J17" s="838"/>
      <c r="K17" s="838"/>
      <c r="L17" s="838"/>
      <c r="M17" s="838"/>
      <c r="N17" s="838"/>
      <c r="O17" s="838"/>
      <c r="P17" s="838"/>
      <c r="Q17" s="838"/>
      <c r="R17" s="840"/>
    </row>
    <row r="18" spans="1:37">
      <c r="A18" s="837"/>
      <c r="B18" s="838"/>
      <c r="C18" s="838"/>
      <c r="D18" s="838"/>
      <c r="E18" s="838"/>
      <c r="F18" s="838"/>
      <c r="G18" s="838"/>
      <c r="H18" s="838"/>
      <c r="I18" s="838"/>
      <c r="J18" s="838"/>
      <c r="K18" s="838"/>
      <c r="L18" s="838"/>
      <c r="M18" s="838"/>
      <c r="N18" s="838"/>
      <c r="O18" s="838"/>
      <c r="P18" s="838"/>
      <c r="Q18" s="838"/>
      <c r="R18" s="840"/>
    </row>
    <row r="19" spans="1:37">
      <c r="A19" s="837"/>
      <c r="B19" s="838"/>
      <c r="C19" s="838"/>
      <c r="D19" s="838"/>
      <c r="E19" s="838"/>
      <c r="F19" s="838"/>
      <c r="G19" s="838"/>
      <c r="H19" s="838"/>
      <c r="I19" s="838"/>
      <c r="J19" s="838"/>
      <c r="K19" s="839"/>
      <c r="L19" s="839"/>
      <c r="M19" s="838"/>
      <c r="N19" s="838"/>
      <c r="O19" s="838"/>
      <c r="P19" s="838"/>
      <c r="Q19" s="838"/>
      <c r="R19" s="840"/>
      <c r="AE19" s="777"/>
      <c r="AF19" s="777"/>
    </row>
    <row r="20" spans="1:37">
      <c r="A20" s="837"/>
      <c r="B20" s="838"/>
      <c r="C20" s="838"/>
      <c r="D20" s="838"/>
      <c r="E20" s="838"/>
      <c r="F20" s="838"/>
      <c r="G20" s="843"/>
      <c r="H20" s="838"/>
      <c r="I20" s="842"/>
      <c r="J20" s="838"/>
      <c r="K20" s="842"/>
      <c r="L20" s="838"/>
      <c r="M20" s="842"/>
      <c r="N20" s="838"/>
      <c r="O20" s="842"/>
      <c r="P20" s="838"/>
      <c r="Q20" s="842"/>
      <c r="R20" s="840"/>
      <c r="AA20" s="778" t="s">
        <v>1468</v>
      </c>
      <c r="AC20" s="776" t="s">
        <v>1469</v>
      </c>
      <c r="AE20" s="776" t="s">
        <v>1470</v>
      </c>
      <c r="AG20" s="776" t="s">
        <v>1471</v>
      </c>
      <c r="AI20" s="776" t="s">
        <v>1472</v>
      </c>
      <c r="AK20" s="776" t="s">
        <v>1473</v>
      </c>
    </row>
    <row r="21" spans="1:37" ht="15.6" thickBot="1">
      <c r="A21" s="837"/>
      <c r="B21" s="838"/>
      <c r="C21" s="838"/>
      <c r="D21" s="838"/>
      <c r="E21" s="838"/>
      <c r="F21" s="838"/>
      <c r="G21" s="838"/>
      <c r="H21" s="838"/>
      <c r="I21" s="838"/>
      <c r="J21" s="838"/>
      <c r="K21" s="838"/>
      <c r="L21" s="838"/>
      <c r="M21" s="838"/>
      <c r="N21" s="838"/>
      <c r="O21" s="838"/>
      <c r="P21" s="838"/>
      <c r="Q21" s="842"/>
      <c r="R21" s="840"/>
      <c r="U21" s="779" t="s">
        <v>1474</v>
      </c>
      <c r="AK21" s="776"/>
    </row>
    <row r="22" spans="1:37" ht="16.2" thickTop="1" thickBot="1">
      <c r="A22" s="837"/>
      <c r="B22" s="838"/>
      <c r="C22" s="838"/>
      <c r="D22" s="838"/>
      <c r="E22" s="838"/>
      <c r="F22" s="838"/>
      <c r="G22" s="838"/>
      <c r="H22" s="838"/>
      <c r="I22" s="838"/>
      <c r="J22" s="838"/>
      <c r="K22" s="838"/>
      <c r="L22" s="838"/>
      <c r="M22" s="838"/>
      <c r="N22" s="838"/>
      <c r="O22" s="838"/>
      <c r="P22" s="838"/>
      <c r="Q22" s="838"/>
      <c r="R22" s="840"/>
      <c r="U22" s="780" t="s">
        <v>1475</v>
      </c>
    </row>
    <row r="23" spans="1:37" ht="15.6" thickTop="1">
      <c r="A23" s="837"/>
      <c r="B23" s="838"/>
      <c r="C23" s="838"/>
      <c r="D23" s="838"/>
      <c r="E23" s="838"/>
      <c r="F23" s="838"/>
      <c r="G23" s="838"/>
      <c r="H23" s="838"/>
      <c r="I23" s="838"/>
      <c r="J23" s="838"/>
      <c r="K23" s="838"/>
      <c r="L23" s="838"/>
      <c r="M23" s="838"/>
      <c r="N23" s="838"/>
      <c r="O23" s="838"/>
      <c r="P23" s="838"/>
      <c r="Q23" s="838"/>
      <c r="R23" s="840"/>
    </row>
    <row r="24" spans="1:37">
      <c r="A24" s="837"/>
      <c r="B24" s="838"/>
      <c r="C24" s="838"/>
      <c r="D24" s="838"/>
      <c r="E24" s="838"/>
      <c r="F24" s="838"/>
      <c r="G24" s="843"/>
      <c r="H24" s="838"/>
      <c r="I24" s="844"/>
      <c r="J24" s="838"/>
      <c r="K24" s="842"/>
      <c r="L24" s="838"/>
      <c r="M24" s="842"/>
      <c r="N24" s="845"/>
      <c r="O24" s="842"/>
      <c r="P24" s="838"/>
      <c r="Q24" s="842"/>
      <c r="R24" s="840"/>
      <c r="AA24" s="778" t="s">
        <v>1476</v>
      </c>
      <c r="AC24" s="781" t="s">
        <v>1477</v>
      </c>
      <c r="AE24" s="776" t="s">
        <v>1478</v>
      </c>
      <c r="AG24" s="776" t="s">
        <v>1479</v>
      </c>
      <c r="AH24" s="779" t="s">
        <v>1480</v>
      </c>
      <c r="AJ24" s="781" t="s">
        <v>1481</v>
      </c>
      <c r="AK24" s="776"/>
    </row>
    <row r="25" spans="1:37">
      <c r="A25" s="837"/>
      <c r="B25" s="846"/>
      <c r="C25" s="838"/>
      <c r="D25" s="838"/>
      <c r="E25" s="838"/>
      <c r="F25" s="838"/>
      <c r="G25" s="838"/>
      <c r="H25" s="838"/>
      <c r="I25" s="838"/>
      <c r="J25" s="838"/>
      <c r="K25" s="838"/>
      <c r="L25" s="838"/>
      <c r="M25" s="838"/>
      <c r="N25" s="838"/>
      <c r="O25" s="838"/>
      <c r="P25" s="838"/>
      <c r="Q25" s="838"/>
      <c r="R25" s="840"/>
    </row>
    <row r="26" spans="1:37">
      <c r="A26" s="837"/>
      <c r="B26" s="838"/>
      <c r="C26" s="838"/>
      <c r="D26" s="838"/>
      <c r="E26" s="838"/>
      <c r="F26" s="838"/>
      <c r="G26" s="838"/>
      <c r="H26" s="838"/>
      <c r="I26" s="838"/>
      <c r="J26" s="838"/>
      <c r="K26" s="838"/>
      <c r="L26" s="838"/>
      <c r="M26" s="838"/>
      <c r="N26" s="838"/>
      <c r="O26" s="838"/>
      <c r="P26" s="838"/>
      <c r="Q26" s="838"/>
      <c r="R26" s="840"/>
    </row>
    <row r="27" spans="1:37">
      <c r="A27" s="837"/>
      <c r="B27" s="838"/>
      <c r="C27" s="838"/>
      <c r="D27" s="838"/>
      <c r="E27" s="838"/>
      <c r="F27" s="838"/>
      <c r="G27" s="838"/>
      <c r="H27" s="838"/>
      <c r="I27" s="838"/>
      <c r="J27" s="838"/>
      <c r="K27" s="838"/>
      <c r="L27" s="838"/>
      <c r="M27" s="838"/>
      <c r="N27" s="838"/>
      <c r="O27" s="838"/>
      <c r="P27" s="838"/>
      <c r="Q27" s="838"/>
      <c r="R27" s="840"/>
    </row>
    <row r="28" spans="1:37">
      <c r="A28" s="1448"/>
      <c r="B28" s="1449"/>
      <c r="C28" s="838"/>
      <c r="D28" s="838"/>
      <c r="E28" s="838"/>
      <c r="F28" s="838"/>
      <c r="G28" s="838"/>
      <c r="H28" s="838"/>
      <c r="I28" s="838"/>
      <c r="J28" s="838"/>
      <c r="K28" s="838"/>
      <c r="L28" s="838"/>
      <c r="M28" s="838"/>
      <c r="N28" s="838"/>
      <c r="O28" s="838"/>
      <c r="P28" s="838"/>
      <c r="Q28" s="838"/>
      <c r="R28" s="840"/>
      <c r="U28" s="1450"/>
      <c r="V28" s="1450"/>
    </row>
    <row r="29" spans="1:37">
      <c r="A29" s="837"/>
      <c r="B29" s="838"/>
      <c r="C29" s="838"/>
      <c r="D29" s="838"/>
      <c r="E29" s="838"/>
      <c r="F29" s="838"/>
      <c r="G29" s="838"/>
      <c r="H29" s="838"/>
      <c r="I29" s="838"/>
      <c r="J29" s="838"/>
      <c r="K29" s="838"/>
      <c r="L29" s="838"/>
      <c r="M29" s="838"/>
      <c r="N29" s="838"/>
      <c r="O29" s="838"/>
      <c r="P29" s="838"/>
      <c r="Q29" s="838"/>
      <c r="R29" s="840"/>
    </row>
    <row r="30" spans="1:37">
      <c r="A30" s="837"/>
      <c r="B30" s="838"/>
      <c r="C30" s="838"/>
      <c r="D30" s="838"/>
      <c r="E30" s="838"/>
      <c r="F30" s="838"/>
      <c r="G30" s="838"/>
      <c r="H30" s="838"/>
      <c r="I30" s="838"/>
      <c r="J30" s="838"/>
      <c r="K30" s="838"/>
      <c r="L30" s="838"/>
      <c r="M30" s="838"/>
      <c r="N30" s="838"/>
      <c r="O30" s="838"/>
      <c r="P30" s="838"/>
      <c r="Q30" s="842"/>
      <c r="R30" s="840"/>
      <c r="AK30" s="776"/>
    </row>
    <row r="31" spans="1:37">
      <c r="A31" s="837"/>
      <c r="B31" s="838"/>
      <c r="C31" s="838"/>
      <c r="D31" s="838"/>
      <c r="E31" s="838"/>
      <c r="F31" s="838"/>
      <c r="G31" s="838"/>
      <c r="H31" s="838"/>
      <c r="I31" s="838"/>
      <c r="J31" s="838"/>
      <c r="K31" s="838"/>
      <c r="L31" s="838"/>
      <c r="M31" s="838"/>
      <c r="N31" s="838"/>
      <c r="O31" s="838"/>
      <c r="P31" s="838"/>
      <c r="Q31" s="838"/>
      <c r="R31" s="840"/>
    </row>
    <row r="32" spans="1:37">
      <c r="A32" s="837"/>
      <c r="B32" s="838"/>
      <c r="C32" s="838"/>
      <c r="D32" s="838"/>
      <c r="E32" s="838"/>
      <c r="F32" s="838"/>
      <c r="G32" s="838"/>
      <c r="H32" s="838"/>
      <c r="I32" s="838"/>
      <c r="J32" s="838"/>
      <c r="K32" s="838"/>
      <c r="L32" s="838"/>
      <c r="M32" s="838"/>
      <c r="N32" s="838"/>
      <c r="O32" s="838"/>
      <c r="P32" s="838"/>
      <c r="Q32" s="838"/>
      <c r="R32" s="840"/>
      <c r="Y32" s="772" t="s">
        <v>1482</v>
      </c>
    </row>
    <row r="33" spans="1:38">
      <c r="A33" s="837"/>
      <c r="B33" s="838"/>
      <c r="C33" s="838"/>
      <c r="D33" s="838"/>
      <c r="E33" s="838"/>
      <c r="F33" s="838"/>
      <c r="G33" s="838"/>
      <c r="H33" s="838"/>
      <c r="I33" s="838"/>
      <c r="J33" s="838"/>
      <c r="K33" s="838"/>
      <c r="L33" s="838"/>
      <c r="M33" s="838"/>
      <c r="N33" s="838"/>
      <c r="O33" s="838"/>
      <c r="P33" s="838"/>
      <c r="Q33" s="838"/>
      <c r="R33" s="840"/>
    </row>
    <row r="34" spans="1:38">
      <c r="A34" s="837"/>
      <c r="B34" s="838"/>
      <c r="C34" s="838"/>
      <c r="D34" s="838"/>
      <c r="E34" s="838"/>
      <c r="F34" s="838"/>
      <c r="G34" s="838"/>
      <c r="H34" s="838"/>
      <c r="I34" s="838"/>
      <c r="J34" s="838"/>
      <c r="K34" s="838"/>
      <c r="L34" s="838"/>
      <c r="M34" s="838"/>
      <c r="N34" s="838"/>
      <c r="O34" s="838"/>
      <c r="P34" s="838"/>
      <c r="Q34" s="838"/>
      <c r="R34" s="840"/>
    </row>
    <row r="35" spans="1:38">
      <c r="A35" s="837"/>
      <c r="B35" s="838"/>
      <c r="C35" s="838"/>
      <c r="D35" s="838"/>
      <c r="E35" s="838"/>
      <c r="F35" s="838"/>
      <c r="G35" s="838"/>
      <c r="H35" s="838"/>
      <c r="I35" s="838"/>
      <c r="J35" s="838"/>
      <c r="K35" s="838"/>
      <c r="L35" s="838"/>
      <c r="M35" s="838"/>
      <c r="N35" s="838"/>
      <c r="O35" s="838"/>
      <c r="P35" s="838"/>
      <c r="Q35" s="838"/>
      <c r="R35" s="840"/>
    </row>
    <row r="36" spans="1:38">
      <c r="A36" s="837"/>
      <c r="B36" s="838"/>
      <c r="C36" s="838"/>
      <c r="D36" s="838"/>
      <c r="E36" s="838"/>
      <c r="F36" s="838"/>
      <c r="G36" s="838"/>
      <c r="H36" s="838"/>
      <c r="I36" s="838"/>
      <c r="J36" s="838"/>
      <c r="K36" s="838"/>
      <c r="L36" s="838"/>
      <c r="M36" s="838"/>
      <c r="N36" s="838"/>
      <c r="O36" s="838"/>
      <c r="P36" s="838"/>
      <c r="Q36" s="838"/>
      <c r="R36" s="840"/>
    </row>
    <row r="37" spans="1:38">
      <c r="A37" s="837"/>
      <c r="B37" s="838"/>
      <c r="C37" s="838"/>
      <c r="D37" s="838"/>
      <c r="E37" s="838"/>
      <c r="F37" s="838"/>
      <c r="G37" s="838"/>
      <c r="H37" s="838"/>
      <c r="I37" s="838"/>
      <c r="J37" s="838"/>
      <c r="K37" s="838"/>
      <c r="L37" s="838"/>
      <c r="M37" s="838"/>
      <c r="N37" s="838"/>
      <c r="O37" s="838"/>
      <c r="P37" s="838"/>
      <c r="Q37" s="838"/>
      <c r="R37" s="840"/>
    </row>
    <row r="38" spans="1:38">
      <c r="A38" s="837"/>
      <c r="B38" s="838"/>
      <c r="C38" s="838"/>
      <c r="D38" s="838"/>
      <c r="E38" s="838"/>
      <c r="F38" s="838"/>
      <c r="G38" s="838"/>
      <c r="H38" s="838"/>
      <c r="I38" s="838"/>
      <c r="J38" s="838"/>
      <c r="K38" s="838"/>
      <c r="L38" s="838"/>
      <c r="M38" s="838"/>
      <c r="N38" s="838"/>
      <c r="O38" s="838"/>
      <c r="P38" s="838"/>
      <c r="Q38" s="838"/>
      <c r="R38" s="840"/>
    </row>
    <row r="39" spans="1:38">
      <c r="A39" s="837"/>
      <c r="B39" s="838"/>
      <c r="C39" s="838"/>
      <c r="D39" s="842"/>
      <c r="E39" s="838"/>
      <c r="F39" s="842"/>
      <c r="G39" s="838"/>
      <c r="H39" s="842"/>
      <c r="I39" s="838"/>
      <c r="J39" s="838"/>
      <c r="K39" s="838"/>
      <c r="L39" s="847"/>
      <c r="M39" s="838"/>
      <c r="N39" s="848"/>
      <c r="O39" s="838"/>
      <c r="P39" s="842"/>
      <c r="Q39" s="838"/>
      <c r="R39" s="840"/>
      <c r="X39" s="776" t="s">
        <v>1483</v>
      </c>
      <c r="Z39" s="776" t="s">
        <v>1484</v>
      </c>
      <c r="AB39" s="776" t="s">
        <v>1485</v>
      </c>
      <c r="AD39" s="772" t="s">
        <v>1486</v>
      </c>
      <c r="AF39" s="782" t="s">
        <v>1487</v>
      </c>
      <c r="AH39" s="783" t="s">
        <v>1488</v>
      </c>
      <c r="AJ39" s="781" t="s">
        <v>1481</v>
      </c>
      <c r="AL39" s="772" t="s">
        <v>1489</v>
      </c>
    </row>
    <row r="40" spans="1:38">
      <c r="A40" s="849"/>
      <c r="B40" s="850"/>
      <c r="C40" s="850"/>
      <c r="D40" s="850"/>
      <c r="E40" s="850"/>
      <c r="F40" s="850"/>
      <c r="G40" s="850"/>
      <c r="H40" s="850"/>
      <c r="I40" s="850"/>
      <c r="J40" s="850"/>
      <c r="K40" s="850"/>
      <c r="L40" s="850"/>
      <c r="M40" s="850"/>
      <c r="N40" s="850"/>
      <c r="O40" s="850"/>
      <c r="P40" s="850"/>
      <c r="Q40" s="850"/>
      <c r="R40" s="851"/>
    </row>
    <row r="44" spans="1:38">
      <c r="AJ44" s="776" t="s">
        <v>1490</v>
      </c>
    </row>
  </sheetData>
  <mergeCells count="8">
    <mergeCell ref="A1:D1"/>
    <mergeCell ref="G2:L2"/>
    <mergeCell ref="D12:F12"/>
    <mergeCell ref="X12:Z12"/>
    <mergeCell ref="A15:D16"/>
    <mergeCell ref="U15:X16"/>
    <mergeCell ref="A28:B28"/>
    <mergeCell ref="U28:V28"/>
  </mergeCells>
  <phoneticPr fontId="2"/>
  <conditionalFormatting sqref="U22">
    <cfRule type="expression" dxfId="0" priority="1">
      <formula>$A$22="無し"</formula>
    </cfRule>
  </conditionalFormatting>
  <dataValidations count="1">
    <dataValidation type="list" allowBlank="1" showInputMessage="1" sqref="U22" xr:uid="{00000000-0002-0000-1500-000000000000}">
      <formula1>"有り,無し"</formula1>
    </dataValidation>
  </dataValidations>
  <printOptions horizontalCentered="1" verticalCentered="1"/>
  <pageMargins left="0.23622047244094491" right="0.23622047244094491" top="0.74803149606299213" bottom="0.74803149606299213" header="0.31496062992125984" footer="0.31496062992125984"/>
  <pageSetup paperSize="9" scale="85" orientation="landscape" horizontalDpi="300" verticalDpi="30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dimension ref="A1:G13"/>
  <sheetViews>
    <sheetView view="pageBreakPreview" zoomScaleNormal="100" zoomScaleSheetLayoutView="100" workbookViewId="0"/>
  </sheetViews>
  <sheetFormatPr defaultRowHeight="18"/>
  <cols>
    <col min="1" max="1" width="4.69921875" bestFit="1" customWidth="1"/>
    <col min="2" max="3" width="9" bestFit="1" customWidth="1"/>
    <col min="4" max="5" width="9" customWidth="1"/>
    <col min="6" max="7" width="8.09765625" bestFit="1" customWidth="1"/>
  </cols>
  <sheetData>
    <row r="1" spans="1:7" ht="90">
      <c r="A1" s="4" t="s">
        <v>225</v>
      </c>
      <c r="B1" s="4" t="s">
        <v>226</v>
      </c>
      <c r="C1" s="6" t="s">
        <v>60</v>
      </c>
      <c r="D1" s="7" t="s">
        <v>227</v>
      </c>
      <c r="E1" s="7" t="s">
        <v>228</v>
      </c>
      <c r="F1" s="8" t="s">
        <v>229</v>
      </c>
      <c r="G1" s="9" t="s">
        <v>230</v>
      </c>
    </row>
    <row r="2" spans="1:7" ht="39.6">
      <c r="A2" s="4">
        <v>1</v>
      </c>
      <c r="B2" s="3" t="s">
        <v>64</v>
      </c>
      <c r="C2" s="3" t="s">
        <v>65</v>
      </c>
      <c r="D2" s="3" t="s">
        <v>66</v>
      </c>
      <c r="E2" s="3" t="s">
        <v>67</v>
      </c>
      <c r="F2" s="10">
        <v>1</v>
      </c>
      <c r="G2" s="10" t="s">
        <v>231</v>
      </c>
    </row>
    <row r="3" spans="1:7" ht="39.6">
      <c r="A3" s="4">
        <v>2</v>
      </c>
      <c r="B3" s="3" t="s">
        <v>64</v>
      </c>
      <c r="C3" s="3" t="s">
        <v>65</v>
      </c>
      <c r="D3" s="3" t="s">
        <v>66</v>
      </c>
      <c r="E3" s="3" t="s">
        <v>67</v>
      </c>
      <c r="F3" s="10">
        <v>1</v>
      </c>
      <c r="G3" s="10" t="s">
        <v>231</v>
      </c>
    </row>
    <row r="4" spans="1:7" ht="39.6">
      <c r="A4" s="4">
        <v>3</v>
      </c>
      <c r="B4" s="3" t="s">
        <v>64</v>
      </c>
      <c r="C4" s="3" t="s">
        <v>65</v>
      </c>
      <c r="D4" s="3" t="s">
        <v>66</v>
      </c>
      <c r="E4" s="3" t="s">
        <v>67</v>
      </c>
      <c r="F4" s="10">
        <v>1</v>
      </c>
      <c r="G4" s="10" t="s">
        <v>231</v>
      </c>
    </row>
    <row r="5" spans="1:7" ht="39.6">
      <c r="A5" s="4">
        <v>4</v>
      </c>
      <c r="B5" s="3" t="s">
        <v>64</v>
      </c>
      <c r="C5" s="3" t="s">
        <v>65</v>
      </c>
      <c r="D5" s="3" t="s">
        <v>66</v>
      </c>
      <c r="E5" s="3" t="s">
        <v>67</v>
      </c>
      <c r="F5" s="10">
        <v>1</v>
      </c>
      <c r="G5" s="10" t="s">
        <v>231</v>
      </c>
    </row>
    <row r="6" spans="1:7">
      <c r="A6" s="4">
        <v>5</v>
      </c>
      <c r="B6" s="3" t="s">
        <v>57</v>
      </c>
      <c r="C6" s="3" t="s">
        <v>65</v>
      </c>
      <c r="D6" s="3" t="s">
        <v>66</v>
      </c>
      <c r="E6" s="3" t="s">
        <v>67</v>
      </c>
      <c r="F6" s="10">
        <v>0</v>
      </c>
      <c r="G6" s="10" t="s">
        <v>65</v>
      </c>
    </row>
    <row r="7" spans="1:7">
      <c r="A7" s="4">
        <v>6</v>
      </c>
      <c r="B7" s="3" t="s">
        <v>57</v>
      </c>
      <c r="C7" s="3" t="s">
        <v>65</v>
      </c>
      <c r="D7" s="3" t="s">
        <v>66</v>
      </c>
      <c r="E7" s="3" t="s">
        <v>67</v>
      </c>
      <c r="F7" s="10">
        <v>0</v>
      </c>
      <c r="G7" s="10" t="s">
        <v>65</v>
      </c>
    </row>
    <row r="8" spans="1:7">
      <c r="A8" s="4">
        <v>7</v>
      </c>
      <c r="B8" s="3" t="s">
        <v>57</v>
      </c>
      <c r="C8" s="3" t="s">
        <v>65</v>
      </c>
      <c r="D8" s="3" t="s">
        <v>66</v>
      </c>
      <c r="E8" s="3" t="s">
        <v>66</v>
      </c>
      <c r="F8" s="10">
        <v>0</v>
      </c>
      <c r="G8" s="10" t="s">
        <v>65</v>
      </c>
    </row>
    <row r="9" spans="1:7">
      <c r="A9" s="4">
        <v>8</v>
      </c>
      <c r="B9" s="3" t="s">
        <v>57</v>
      </c>
      <c r="C9" s="3" t="s">
        <v>65</v>
      </c>
      <c r="D9" s="3" t="s">
        <v>66</v>
      </c>
      <c r="E9" s="3" t="s">
        <v>66</v>
      </c>
      <c r="F9" s="10">
        <v>0</v>
      </c>
      <c r="G9" s="10" t="s">
        <v>65</v>
      </c>
    </row>
    <row r="10" spans="1:7">
      <c r="A10" s="4">
        <v>9</v>
      </c>
      <c r="B10" s="3" t="s">
        <v>68</v>
      </c>
      <c r="C10" s="3" t="s">
        <v>65</v>
      </c>
      <c r="D10" s="3" t="s">
        <v>66</v>
      </c>
      <c r="E10" s="3" t="s">
        <v>66</v>
      </c>
      <c r="F10" s="10">
        <v>2</v>
      </c>
      <c r="G10" s="10" t="s">
        <v>65</v>
      </c>
    </row>
    <row r="11" spans="1:7">
      <c r="A11" s="4">
        <v>10</v>
      </c>
      <c r="B11" s="3" t="s">
        <v>68</v>
      </c>
      <c r="C11" s="3" t="s">
        <v>65</v>
      </c>
      <c r="D11" s="3" t="s">
        <v>66</v>
      </c>
      <c r="E11" s="3" t="s">
        <v>66</v>
      </c>
      <c r="F11" s="10">
        <v>2</v>
      </c>
      <c r="G11" s="10" t="s">
        <v>65</v>
      </c>
    </row>
    <row r="12" spans="1:7">
      <c r="A12" s="4">
        <v>11</v>
      </c>
      <c r="B12" s="3" t="s">
        <v>68</v>
      </c>
      <c r="C12" s="3" t="s">
        <v>65</v>
      </c>
      <c r="D12" s="3" t="s">
        <v>66</v>
      </c>
      <c r="E12" s="3" t="s">
        <v>66</v>
      </c>
      <c r="F12" s="10">
        <v>2</v>
      </c>
      <c r="G12" s="10" t="s">
        <v>65</v>
      </c>
    </row>
    <row r="13" spans="1:7">
      <c r="A13" s="4">
        <v>12</v>
      </c>
      <c r="B13" s="3" t="s">
        <v>68</v>
      </c>
      <c r="C13" s="3" t="s">
        <v>65</v>
      </c>
      <c r="D13" s="3" t="s">
        <v>66</v>
      </c>
      <c r="E13" s="3" t="s">
        <v>66</v>
      </c>
      <c r="F13" s="10">
        <v>2</v>
      </c>
      <c r="G13" s="10" t="s">
        <v>65</v>
      </c>
    </row>
  </sheetData>
  <phoneticPr fontId="2"/>
  <pageMargins left="0.7" right="0.7" top="0.75" bottom="0.75" header="0.3" footer="0.3"/>
  <pageSetup paperSize="9"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A1:W20"/>
  <sheetViews>
    <sheetView view="pageBreakPreview" zoomScaleNormal="100" zoomScaleSheetLayoutView="100" workbookViewId="0">
      <selection sqref="A1:A2"/>
    </sheetView>
  </sheetViews>
  <sheetFormatPr defaultRowHeight="18"/>
  <sheetData>
    <row r="1" spans="1:23">
      <c r="A1" s="1453" t="s">
        <v>216</v>
      </c>
      <c r="B1" s="1453" t="s">
        <v>217</v>
      </c>
      <c r="C1" s="1453"/>
      <c r="D1" s="1453"/>
      <c r="E1" s="1453"/>
      <c r="F1" s="1453"/>
      <c r="G1" s="1453"/>
      <c r="H1" s="1454" t="s">
        <v>218</v>
      </c>
      <c r="I1" s="1455" t="s">
        <v>34</v>
      </c>
      <c r="J1" s="1456"/>
      <c r="K1" s="1456"/>
      <c r="L1" s="1456"/>
      <c r="M1" s="1456"/>
      <c r="N1" s="1456"/>
      <c r="O1" s="1456"/>
      <c r="P1" s="1456"/>
      <c r="Q1" s="1456"/>
      <c r="R1" s="1456"/>
      <c r="S1" s="1456"/>
      <c r="T1" s="1456"/>
      <c r="U1" s="11"/>
      <c r="V1" s="11"/>
      <c r="W1" s="11"/>
    </row>
    <row r="2" spans="1:23" ht="39.6">
      <c r="A2" s="1453"/>
      <c r="B2" s="5">
        <v>1</v>
      </c>
      <c r="C2" s="5">
        <v>2</v>
      </c>
      <c r="D2" s="5">
        <v>3</v>
      </c>
      <c r="E2" s="5">
        <v>4</v>
      </c>
      <c r="F2" s="5">
        <v>5</v>
      </c>
      <c r="G2" s="5">
        <v>6</v>
      </c>
      <c r="H2" s="1454"/>
      <c r="I2" s="2" t="s">
        <v>41</v>
      </c>
      <c r="J2" s="2" t="s">
        <v>42</v>
      </c>
      <c r="K2" s="2" t="s">
        <v>43</v>
      </c>
      <c r="L2" s="2" t="s">
        <v>44</v>
      </c>
      <c r="M2" s="2" t="s">
        <v>45</v>
      </c>
      <c r="N2" s="2" t="s">
        <v>46</v>
      </c>
      <c r="O2" s="2" t="s">
        <v>47</v>
      </c>
      <c r="P2" s="2" t="s">
        <v>48</v>
      </c>
      <c r="Q2" s="2" t="s">
        <v>49</v>
      </c>
      <c r="R2" s="2" t="s">
        <v>50</v>
      </c>
      <c r="S2" s="2" t="s">
        <v>51</v>
      </c>
      <c r="T2" s="2" t="s">
        <v>52</v>
      </c>
      <c r="U2" s="2" t="s">
        <v>232</v>
      </c>
      <c r="V2" s="2" t="s">
        <v>233</v>
      </c>
      <c r="W2" s="2" t="s">
        <v>234</v>
      </c>
    </row>
    <row r="3" spans="1:23" ht="26.4">
      <c r="A3" s="5">
        <v>1</v>
      </c>
      <c r="B3" s="5" t="s">
        <v>54</v>
      </c>
      <c r="C3" s="5" t="s">
        <v>17</v>
      </c>
      <c r="D3" s="5" t="s">
        <v>17</v>
      </c>
      <c r="E3" s="5" t="s">
        <v>17</v>
      </c>
      <c r="F3" s="5" t="s">
        <v>17</v>
      </c>
      <c r="G3" s="5" t="s">
        <v>17</v>
      </c>
      <c r="H3" s="3" t="s">
        <v>219</v>
      </c>
      <c r="I3" s="1" t="s">
        <v>220</v>
      </c>
      <c r="J3" s="1" t="s">
        <v>220</v>
      </c>
      <c r="K3" s="1" t="s">
        <v>220</v>
      </c>
      <c r="L3" s="1" t="s">
        <v>220</v>
      </c>
      <c r="M3" s="1" t="s">
        <v>220</v>
      </c>
      <c r="N3" s="1" t="s">
        <v>17</v>
      </c>
      <c r="O3" s="1" t="s">
        <v>17</v>
      </c>
      <c r="P3" s="1" t="s">
        <v>17</v>
      </c>
      <c r="Q3" s="1" t="s">
        <v>17</v>
      </c>
      <c r="R3" s="1" t="s">
        <v>17</v>
      </c>
      <c r="S3" s="1" t="s">
        <v>17</v>
      </c>
      <c r="T3" s="1" t="s">
        <v>17</v>
      </c>
      <c r="U3" s="12">
        <v>0</v>
      </c>
      <c r="V3" s="12" t="s">
        <v>220</v>
      </c>
      <c r="W3" s="12" t="s">
        <v>17</v>
      </c>
    </row>
    <row r="4" spans="1:23" ht="26.4">
      <c r="A4" s="5">
        <v>2</v>
      </c>
      <c r="B4" s="5" t="s">
        <v>54</v>
      </c>
      <c r="C4" s="5" t="s">
        <v>17</v>
      </c>
      <c r="D4" s="5" t="s">
        <v>17</v>
      </c>
      <c r="E4" s="5" t="s">
        <v>17</v>
      </c>
      <c r="F4" s="5" t="s">
        <v>17</v>
      </c>
      <c r="G4" s="5" t="s">
        <v>17</v>
      </c>
      <c r="H4" s="3" t="s">
        <v>219</v>
      </c>
      <c r="I4" s="1" t="s">
        <v>220</v>
      </c>
      <c r="J4" s="1" t="s">
        <v>220</v>
      </c>
      <c r="K4" s="1" t="s">
        <v>220</v>
      </c>
      <c r="L4" s="1" t="s">
        <v>220</v>
      </c>
      <c r="M4" s="1" t="s">
        <v>220</v>
      </c>
      <c r="N4" s="1" t="s">
        <v>17</v>
      </c>
      <c r="O4" s="1" t="s">
        <v>17</v>
      </c>
      <c r="P4" s="1" t="s">
        <v>17</v>
      </c>
      <c r="Q4" s="1" t="s">
        <v>17</v>
      </c>
      <c r="R4" s="1" t="s">
        <v>17</v>
      </c>
      <c r="S4" s="1" t="s">
        <v>17</v>
      </c>
      <c r="T4" s="1" t="s">
        <v>17</v>
      </c>
      <c r="U4" s="12">
        <v>0</v>
      </c>
      <c r="V4" s="12" t="s">
        <v>220</v>
      </c>
      <c r="W4" s="12" t="s">
        <v>17</v>
      </c>
    </row>
    <row r="5" spans="1:23" ht="26.4">
      <c r="A5" s="5">
        <v>3</v>
      </c>
      <c r="B5" s="5" t="s">
        <v>17</v>
      </c>
      <c r="C5" s="5" t="s">
        <v>54</v>
      </c>
      <c r="D5" s="5" t="s">
        <v>17</v>
      </c>
      <c r="E5" s="5" t="s">
        <v>17</v>
      </c>
      <c r="F5" s="5" t="s">
        <v>17</v>
      </c>
      <c r="G5" s="5" t="s">
        <v>17</v>
      </c>
      <c r="H5" s="3" t="s">
        <v>219</v>
      </c>
      <c r="I5" s="1" t="s">
        <v>221</v>
      </c>
      <c r="J5" s="1" t="s">
        <v>221</v>
      </c>
      <c r="K5" s="1" t="s">
        <v>221</v>
      </c>
      <c r="L5" s="1" t="s">
        <v>221</v>
      </c>
      <c r="M5" s="1" t="s">
        <v>221</v>
      </c>
      <c r="N5" s="1" t="s">
        <v>17</v>
      </c>
      <c r="O5" s="1" t="s">
        <v>17</v>
      </c>
      <c r="P5" s="1" t="s">
        <v>17</v>
      </c>
      <c r="Q5" s="1" t="s">
        <v>17</v>
      </c>
      <c r="R5" s="1" t="s">
        <v>17</v>
      </c>
      <c r="S5" s="1" t="s">
        <v>17</v>
      </c>
      <c r="T5" s="1" t="s">
        <v>17</v>
      </c>
      <c r="U5" s="12">
        <v>0</v>
      </c>
      <c r="V5" s="12" t="s">
        <v>221</v>
      </c>
      <c r="W5" s="12" t="s">
        <v>17</v>
      </c>
    </row>
    <row r="6" spans="1:23" ht="26.4">
      <c r="A6" s="5">
        <v>4</v>
      </c>
      <c r="B6" s="5" t="s">
        <v>17</v>
      </c>
      <c r="C6" s="5" t="s">
        <v>54</v>
      </c>
      <c r="D6" s="5" t="s">
        <v>17</v>
      </c>
      <c r="E6" s="5" t="s">
        <v>17</v>
      </c>
      <c r="F6" s="5" t="s">
        <v>17</v>
      </c>
      <c r="G6" s="5" t="s">
        <v>17</v>
      </c>
      <c r="H6" s="3" t="s">
        <v>219</v>
      </c>
      <c r="I6" s="1" t="s">
        <v>221</v>
      </c>
      <c r="J6" s="1" t="s">
        <v>221</v>
      </c>
      <c r="K6" s="1" t="s">
        <v>221</v>
      </c>
      <c r="L6" s="1" t="s">
        <v>221</v>
      </c>
      <c r="M6" s="1" t="s">
        <v>221</v>
      </c>
      <c r="N6" s="1" t="s">
        <v>17</v>
      </c>
      <c r="O6" s="1" t="s">
        <v>17</v>
      </c>
      <c r="P6" s="1" t="s">
        <v>17</v>
      </c>
      <c r="Q6" s="1" t="s">
        <v>17</v>
      </c>
      <c r="R6" s="1" t="s">
        <v>17</v>
      </c>
      <c r="S6" s="1" t="s">
        <v>17</v>
      </c>
      <c r="T6" s="1" t="s">
        <v>17</v>
      </c>
      <c r="U6" s="12">
        <v>0</v>
      </c>
      <c r="V6" s="12" t="s">
        <v>221</v>
      </c>
      <c r="W6" s="12" t="s">
        <v>17</v>
      </c>
    </row>
    <row r="7" spans="1:23" ht="26.4">
      <c r="A7" s="5">
        <v>5</v>
      </c>
      <c r="B7" s="5" t="s">
        <v>17</v>
      </c>
      <c r="C7" s="5" t="s">
        <v>17</v>
      </c>
      <c r="D7" s="5" t="s">
        <v>54</v>
      </c>
      <c r="E7" s="5" t="s">
        <v>17</v>
      </c>
      <c r="F7" s="5" t="s">
        <v>17</v>
      </c>
      <c r="G7" s="5" t="s">
        <v>17</v>
      </c>
      <c r="H7" s="3" t="s">
        <v>219</v>
      </c>
      <c r="I7" s="1" t="s">
        <v>222</v>
      </c>
      <c r="J7" s="1" t="s">
        <v>222</v>
      </c>
      <c r="K7" s="1" t="s">
        <v>222</v>
      </c>
      <c r="L7" s="1" t="s">
        <v>222</v>
      </c>
      <c r="M7" s="1" t="s">
        <v>222</v>
      </c>
      <c r="N7" s="1" t="s">
        <v>17</v>
      </c>
      <c r="O7" s="1" t="s">
        <v>17</v>
      </c>
      <c r="P7" s="1" t="s">
        <v>17</v>
      </c>
      <c r="Q7" s="1" t="s">
        <v>17</v>
      </c>
      <c r="R7" s="1" t="s">
        <v>17</v>
      </c>
      <c r="S7" s="1" t="s">
        <v>17</v>
      </c>
      <c r="T7" s="1" t="s">
        <v>17</v>
      </c>
      <c r="U7" s="12">
        <v>0</v>
      </c>
      <c r="V7" s="12" t="s">
        <v>222</v>
      </c>
      <c r="W7" s="12" t="s">
        <v>17</v>
      </c>
    </row>
    <row r="8" spans="1:23" ht="26.4">
      <c r="A8" s="5">
        <v>6</v>
      </c>
      <c r="B8" s="5" t="s">
        <v>17</v>
      </c>
      <c r="C8" s="5" t="s">
        <v>17</v>
      </c>
      <c r="D8" s="5" t="s">
        <v>54</v>
      </c>
      <c r="E8" s="5" t="s">
        <v>17</v>
      </c>
      <c r="F8" s="5" t="s">
        <v>17</v>
      </c>
      <c r="G8" s="5" t="s">
        <v>17</v>
      </c>
      <c r="H8" s="3" t="s">
        <v>219</v>
      </c>
      <c r="I8" s="1" t="s">
        <v>222</v>
      </c>
      <c r="J8" s="1" t="s">
        <v>222</v>
      </c>
      <c r="K8" s="1" t="s">
        <v>222</v>
      </c>
      <c r="L8" s="1" t="s">
        <v>222</v>
      </c>
      <c r="M8" s="1" t="s">
        <v>222</v>
      </c>
      <c r="N8" s="1" t="s">
        <v>17</v>
      </c>
      <c r="O8" s="1" t="s">
        <v>17</v>
      </c>
      <c r="P8" s="1" t="s">
        <v>17</v>
      </c>
      <c r="Q8" s="1" t="s">
        <v>17</v>
      </c>
      <c r="R8" s="1" t="s">
        <v>17</v>
      </c>
      <c r="S8" s="1" t="s">
        <v>17</v>
      </c>
      <c r="T8" s="1" t="s">
        <v>17</v>
      </c>
      <c r="U8" s="12">
        <v>0</v>
      </c>
      <c r="V8" s="12" t="s">
        <v>222</v>
      </c>
      <c r="W8" s="12" t="s">
        <v>17</v>
      </c>
    </row>
    <row r="9" spans="1:23" ht="39.6">
      <c r="A9" s="5">
        <v>7</v>
      </c>
      <c r="B9" s="5" t="s">
        <v>17</v>
      </c>
      <c r="C9" s="5" t="s">
        <v>17</v>
      </c>
      <c r="D9" s="5" t="s">
        <v>17</v>
      </c>
      <c r="E9" s="5" t="s">
        <v>17</v>
      </c>
      <c r="F9" s="5" t="s">
        <v>17</v>
      </c>
      <c r="G9" s="5" t="s">
        <v>17</v>
      </c>
      <c r="H9" s="3" t="s">
        <v>223</v>
      </c>
      <c r="I9" s="1" t="s">
        <v>17</v>
      </c>
      <c r="J9" s="1" t="s">
        <v>17</v>
      </c>
      <c r="K9" s="1" t="s">
        <v>17</v>
      </c>
      <c r="L9" s="1" t="s">
        <v>17</v>
      </c>
      <c r="M9" s="1" t="s">
        <v>17</v>
      </c>
      <c r="N9" s="1" t="s">
        <v>17</v>
      </c>
      <c r="O9" s="1" t="s">
        <v>17</v>
      </c>
      <c r="P9" s="1" t="s">
        <v>17</v>
      </c>
      <c r="Q9" s="1" t="s">
        <v>17</v>
      </c>
      <c r="R9" s="1" t="s">
        <v>17</v>
      </c>
      <c r="S9" s="1" t="s">
        <v>17</v>
      </c>
      <c r="T9" s="1" t="s">
        <v>17</v>
      </c>
      <c r="U9" s="12">
        <v>2</v>
      </c>
      <c r="V9" s="12" t="s">
        <v>17</v>
      </c>
      <c r="W9" s="12" t="s">
        <v>17</v>
      </c>
    </row>
    <row r="10" spans="1:23" ht="39.6">
      <c r="A10" s="5">
        <v>8</v>
      </c>
      <c r="B10" s="5" t="s">
        <v>17</v>
      </c>
      <c r="C10" s="5" t="s">
        <v>17</v>
      </c>
      <c r="D10" s="5" t="s">
        <v>17</v>
      </c>
      <c r="E10" s="5" t="s">
        <v>17</v>
      </c>
      <c r="F10" s="5" t="s">
        <v>17</v>
      </c>
      <c r="G10" s="5" t="s">
        <v>17</v>
      </c>
      <c r="H10" s="3" t="s">
        <v>223</v>
      </c>
      <c r="I10" s="1" t="s">
        <v>17</v>
      </c>
      <c r="J10" s="1" t="s">
        <v>17</v>
      </c>
      <c r="K10" s="1" t="s">
        <v>17</v>
      </c>
      <c r="L10" s="1" t="s">
        <v>17</v>
      </c>
      <c r="M10" s="1" t="s">
        <v>17</v>
      </c>
      <c r="N10" s="1" t="s">
        <v>17</v>
      </c>
      <c r="O10" s="1" t="s">
        <v>17</v>
      </c>
      <c r="P10" s="1" t="s">
        <v>17</v>
      </c>
      <c r="Q10" s="1" t="s">
        <v>17</v>
      </c>
      <c r="R10" s="1" t="s">
        <v>17</v>
      </c>
      <c r="S10" s="1" t="s">
        <v>17</v>
      </c>
      <c r="T10" s="1" t="s">
        <v>17</v>
      </c>
      <c r="U10" s="12">
        <v>2</v>
      </c>
      <c r="V10" s="12" t="s">
        <v>17</v>
      </c>
      <c r="W10" s="12" t="s">
        <v>17</v>
      </c>
    </row>
    <row r="11" spans="1:23" ht="39.6">
      <c r="A11" s="5">
        <v>9</v>
      </c>
      <c r="B11" s="5" t="s">
        <v>17</v>
      </c>
      <c r="C11" s="5" t="s">
        <v>17</v>
      </c>
      <c r="D11" s="5" t="s">
        <v>17</v>
      </c>
      <c r="E11" s="5" t="s">
        <v>17</v>
      </c>
      <c r="F11" s="5" t="s">
        <v>17</v>
      </c>
      <c r="G11" s="5" t="s">
        <v>17</v>
      </c>
      <c r="H11" s="3" t="s">
        <v>223</v>
      </c>
      <c r="I11" s="1" t="s">
        <v>17</v>
      </c>
      <c r="J11" s="1" t="s">
        <v>17</v>
      </c>
      <c r="K11" s="1" t="s">
        <v>17</v>
      </c>
      <c r="L11" s="1" t="s">
        <v>17</v>
      </c>
      <c r="M11" s="1" t="s">
        <v>17</v>
      </c>
      <c r="N11" s="1" t="s">
        <v>17</v>
      </c>
      <c r="O11" s="1" t="s">
        <v>17</v>
      </c>
      <c r="P11" s="1" t="s">
        <v>17</v>
      </c>
      <c r="Q11" s="1" t="s">
        <v>17</v>
      </c>
      <c r="R11" s="1" t="s">
        <v>17</v>
      </c>
      <c r="S11" s="1" t="s">
        <v>17</v>
      </c>
      <c r="T11" s="1" t="s">
        <v>17</v>
      </c>
      <c r="U11" s="12">
        <v>2</v>
      </c>
      <c r="V11" s="12" t="s">
        <v>17</v>
      </c>
      <c r="W11" s="12" t="s">
        <v>17</v>
      </c>
    </row>
    <row r="12" spans="1:23" ht="39.6">
      <c r="A12" s="5">
        <v>10</v>
      </c>
      <c r="B12" s="5" t="s">
        <v>17</v>
      </c>
      <c r="C12" s="5" t="s">
        <v>17</v>
      </c>
      <c r="D12" s="5" t="s">
        <v>17</v>
      </c>
      <c r="E12" s="5" t="s">
        <v>17</v>
      </c>
      <c r="F12" s="5" t="s">
        <v>17</v>
      </c>
      <c r="G12" s="5" t="s">
        <v>17</v>
      </c>
      <c r="H12" s="3" t="s">
        <v>223</v>
      </c>
      <c r="I12" s="1" t="s">
        <v>17</v>
      </c>
      <c r="J12" s="1" t="s">
        <v>17</v>
      </c>
      <c r="K12" s="1" t="s">
        <v>17</v>
      </c>
      <c r="L12" s="1" t="s">
        <v>17</v>
      </c>
      <c r="M12" s="1" t="s">
        <v>17</v>
      </c>
      <c r="N12" s="1" t="s">
        <v>17</v>
      </c>
      <c r="O12" s="1" t="s">
        <v>17</v>
      </c>
      <c r="P12" s="1" t="s">
        <v>17</v>
      </c>
      <c r="Q12" s="1" t="s">
        <v>17</v>
      </c>
      <c r="R12" s="1" t="s">
        <v>17</v>
      </c>
      <c r="S12" s="1" t="s">
        <v>17</v>
      </c>
      <c r="T12" s="1" t="s">
        <v>17</v>
      </c>
      <c r="U12" s="12">
        <v>2</v>
      </c>
      <c r="V12" s="12" t="s">
        <v>17</v>
      </c>
      <c r="W12" s="12" t="s">
        <v>17</v>
      </c>
    </row>
    <row r="13" spans="1:23" ht="39.6">
      <c r="A13" s="5">
        <v>11</v>
      </c>
      <c r="B13" s="5" t="s">
        <v>17</v>
      </c>
      <c r="C13" s="5" t="s">
        <v>17</v>
      </c>
      <c r="D13" s="5" t="s">
        <v>17</v>
      </c>
      <c r="E13" s="5" t="s">
        <v>17</v>
      </c>
      <c r="F13" s="5" t="s">
        <v>17</v>
      </c>
      <c r="G13" s="5" t="s">
        <v>17</v>
      </c>
      <c r="H13" s="3" t="s">
        <v>223</v>
      </c>
      <c r="I13" s="1" t="s">
        <v>17</v>
      </c>
      <c r="J13" s="1" t="s">
        <v>17</v>
      </c>
      <c r="K13" s="1" t="s">
        <v>17</v>
      </c>
      <c r="L13" s="1" t="s">
        <v>17</v>
      </c>
      <c r="M13" s="1" t="s">
        <v>17</v>
      </c>
      <c r="N13" s="1" t="s">
        <v>17</v>
      </c>
      <c r="O13" s="1" t="s">
        <v>17</v>
      </c>
      <c r="P13" s="1" t="s">
        <v>17</v>
      </c>
      <c r="Q13" s="1" t="s">
        <v>17</v>
      </c>
      <c r="R13" s="1" t="s">
        <v>17</v>
      </c>
      <c r="S13" s="1" t="s">
        <v>17</v>
      </c>
      <c r="T13" s="1" t="s">
        <v>17</v>
      </c>
      <c r="U13" s="12">
        <v>2</v>
      </c>
      <c r="V13" s="12" t="s">
        <v>17</v>
      </c>
      <c r="W13" s="12" t="s">
        <v>17</v>
      </c>
    </row>
    <row r="14" spans="1:23" ht="39.6">
      <c r="A14" s="5">
        <v>12</v>
      </c>
      <c r="B14" s="5" t="s">
        <v>17</v>
      </c>
      <c r="C14" s="5" t="s">
        <v>17</v>
      </c>
      <c r="D14" s="5" t="s">
        <v>17</v>
      </c>
      <c r="E14" s="5" t="s">
        <v>17</v>
      </c>
      <c r="F14" s="5" t="s">
        <v>17</v>
      </c>
      <c r="G14" s="5" t="s">
        <v>17</v>
      </c>
      <c r="H14" s="3" t="s">
        <v>223</v>
      </c>
      <c r="I14" s="1" t="s">
        <v>17</v>
      </c>
      <c r="J14" s="1" t="s">
        <v>17</v>
      </c>
      <c r="K14" s="1" t="s">
        <v>17</v>
      </c>
      <c r="L14" s="1" t="s">
        <v>17</v>
      </c>
      <c r="M14" s="1" t="s">
        <v>17</v>
      </c>
      <c r="N14" s="1" t="s">
        <v>17</v>
      </c>
      <c r="O14" s="1" t="s">
        <v>17</v>
      </c>
      <c r="P14" s="1" t="s">
        <v>17</v>
      </c>
      <c r="Q14" s="1" t="s">
        <v>17</v>
      </c>
      <c r="R14" s="1" t="s">
        <v>17</v>
      </c>
      <c r="S14" s="1" t="s">
        <v>17</v>
      </c>
      <c r="T14" s="1" t="s">
        <v>17</v>
      </c>
      <c r="U14" s="12">
        <v>2</v>
      </c>
      <c r="V14" s="12" t="s">
        <v>17</v>
      </c>
      <c r="W14" s="12" t="s">
        <v>17</v>
      </c>
    </row>
    <row r="15" spans="1:23" ht="39.6">
      <c r="A15" s="5">
        <v>13</v>
      </c>
      <c r="B15" s="5" t="s">
        <v>17</v>
      </c>
      <c r="C15" s="5" t="s">
        <v>17</v>
      </c>
      <c r="D15" s="5" t="s">
        <v>17</v>
      </c>
      <c r="E15" s="5" t="s">
        <v>17</v>
      </c>
      <c r="F15" s="5" t="s">
        <v>17</v>
      </c>
      <c r="G15" s="5" t="s">
        <v>17</v>
      </c>
      <c r="H15" s="3" t="s">
        <v>223</v>
      </c>
      <c r="I15" s="1" t="s">
        <v>17</v>
      </c>
      <c r="J15" s="1" t="s">
        <v>17</v>
      </c>
      <c r="K15" s="1" t="s">
        <v>17</v>
      </c>
      <c r="L15" s="1" t="s">
        <v>17</v>
      </c>
      <c r="M15" s="1" t="s">
        <v>17</v>
      </c>
      <c r="N15" s="1" t="s">
        <v>17</v>
      </c>
      <c r="O15" s="1" t="s">
        <v>17</v>
      </c>
      <c r="P15" s="1" t="s">
        <v>17</v>
      </c>
      <c r="Q15" s="1" t="s">
        <v>17</v>
      </c>
      <c r="R15" s="1" t="s">
        <v>17</v>
      </c>
      <c r="S15" s="1" t="s">
        <v>17</v>
      </c>
      <c r="T15" s="1" t="s">
        <v>17</v>
      </c>
      <c r="U15" s="12">
        <v>2</v>
      </c>
      <c r="V15" s="12" t="s">
        <v>17</v>
      </c>
      <c r="W15" s="12" t="s">
        <v>17</v>
      </c>
    </row>
    <row r="16" spans="1:23" ht="39.6">
      <c r="A16" s="5">
        <v>14</v>
      </c>
      <c r="B16" s="5" t="s">
        <v>17</v>
      </c>
      <c r="C16" s="5" t="s">
        <v>17</v>
      </c>
      <c r="D16" s="5" t="s">
        <v>17</v>
      </c>
      <c r="E16" s="5" t="s">
        <v>17</v>
      </c>
      <c r="F16" s="5" t="s">
        <v>17</v>
      </c>
      <c r="G16" s="5" t="s">
        <v>17</v>
      </c>
      <c r="H16" s="3" t="s">
        <v>223</v>
      </c>
      <c r="I16" s="1" t="s">
        <v>17</v>
      </c>
      <c r="J16" s="1" t="s">
        <v>17</v>
      </c>
      <c r="K16" s="1" t="s">
        <v>17</v>
      </c>
      <c r="L16" s="1" t="s">
        <v>17</v>
      </c>
      <c r="M16" s="1" t="s">
        <v>17</v>
      </c>
      <c r="N16" s="1" t="s">
        <v>17</v>
      </c>
      <c r="O16" s="1" t="s">
        <v>17</v>
      </c>
      <c r="P16" s="1" t="s">
        <v>17</v>
      </c>
      <c r="Q16" s="1" t="s">
        <v>17</v>
      </c>
      <c r="R16" s="1" t="s">
        <v>17</v>
      </c>
      <c r="S16" s="1" t="s">
        <v>17</v>
      </c>
      <c r="T16" s="1" t="s">
        <v>17</v>
      </c>
      <c r="U16" s="12">
        <v>2</v>
      </c>
      <c r="V16" s="12" t="s">
        <v>17</v>
      </c>
      <c r="W16" s="12" t="s">
        <v>17</v>
      </c>
    </row>
    <row r="17" spans="1:23" ht="39.6">
      <c r="A17" s="5">
        <v>15</v>
      </c>
      <c r="B17" s="5" t="s">
        <v>17</v>
      </c>
      <c r="C17" s="5" t="s">
        <v>17</v>
      </c>
      <c r="D17" s="5" t="s">
        <v>17</v>
      </c>
      <c r="E17" s="5" t="s">
        <v>17</v>
      </c>
      <c r="F17" s="5" t="s">
        <v>17</v>
      </c>
      <c r="G17" s="5" t="s">
        <v>17</v>
      </c>
      <c r="H17" s="3" t="s">
        <v>223</v>
      </c>
      <c r="I17" s="1" t="s">
        <v>17</v>
      </c>
      <c r="J17" s="1" t="s">
        <v>17</v>
      </c>
      <c r="K17" s="1" t="s">
        <v>17</v>
      </c>
      <c r="L17" s="1" t="s">
        <v>17</v>
      </c>
      <c r="M17" s="1" t="s">
        <v>17</v>
      </c>
      <c r="N17" s="1" t="s">
        <v>17</v>
      </c>
      <c r="O17" s="1" t="s">
        <v>17</v>
      </c>
      <c r="P17" s="1" t="s">
        <v>17</v>
      </c>
      <c r="Q17" s="1" t="s">
        <v>17</v>
      </c>
      <c r="R17" s="1" t="s">
        <v>17</v>
      </c>
      <c r="S17" s="1" t="s">
        <v>17</v>
      </c>
      <c r="T17" s="1" t="s">
        <v>17</v>
      </c>
      <c r="U17" s="12">
        <v>2</v>
      </c>
      <c r="V17" s="12" t="s">
        <v>17</v>
      </c>
      <c r="W17" s="12" t="s">
        <v>17</v>
      </c>
    </row>
    <row r="18" spans="1:23" ht="39.6">
      <c r="A18" s="5">
        <v>16</v>
      </c>
      <c r="B18" s="5" t="s">
        <v>17</v>
      </c>
      <c r="C18" s="5" t="s">
        <v>17</v>
      </c>
      <c r="D18" s="5" t="s">
        <v>17</v>
      </c>
      <c r="E18" s="5" t="s">
        <v>17</v>
      </c>
      <c r="F18" s="5" t="s">
        <v>17</v>
      </c>
      <c r="G18" s="5" t="s">
        <v>17</v>
      </c>
      <c r="H18" s="3" t="s">
        <v>223</v>
      </c>
      <c r="I18" s="1" t="s">
        <v>17</v>
      </c>
      <c r="J18" s="1" t="s">
        <v>17</v>
      </c>
      <c r="K18" s="1" t="s">
        <v>17</v>
      </c>
      <c r="L18" s="1" t="s">
        <v>17</v>
      </c>
      <c r="M18" s="1" t="s">
        <v>17</v>
      </c>
      <c r="N18" s="1" t="s">
        <v>17</v>
      </c>
      <c r="O18" s="1" t="s">
        <v>17</v>
      </c>
      <c r="P18" s="1" t="s">
        <v>17</v>
      </c>
      <c r="Q18" s="1" t="s">
        <v>17</v>
      </c>
      <c r="R18" s="1" t="s">
        <v>17</v>
      </c>
      <c r="S18" s="1" t="s">
        <v>17</v>
      </c>
      <c r="T18" s="1" t="s">
        <v>17</v>
      </c>
      <c r="U18" s="12">
        <v>2</v>
      </c>
      <c r="V18" s="12" t="s">
        <v>17</v>
      </c>
      <c r="W18" s="12" t="s">
        <v>17</v>
      </c>
    </row>
    <row r="19" spans="1:23" ht="39.6">
      <c r="A19" s="5">
        <v>17</v>
      </c>
      <c r="B19" s="5" t="s">
        <v>17</v>
      </c>
      <c r="C19" s="5" t="s">
        <v>17</v>
      </c>
      <c r="D19" s="5" t="s">
        <v>17</v>
      </c>
      <c r="E19" s="5" t="s">
        <v>17</v>
      </c>
      <c r="F19" s="5" t="s">
        <v>17</v>
      </c>
      <c r="G19" s="5" t="s">
        <v>17</v>
      </c>
      <c r="H19" s="3" t="s">
        <v>223</v>
      </c>
      <c r="I19" s="1" t="s">
        <v>17</v>
      </c>
      <c r="J19" s="1" t="s">
        <v>17</v>
      </c>
      <c r="K19" s="1" t="s">
        <v>17</v>
      </c>
      <c r="L19" s="1" t="s">
        <v>17</v>
      </c>
      <c r="M19" s="1" t="s">
        <v>17</v>
      </c>
      <c r="N19" s="1" t="s">
        <v>17</v>
      </c>
      <c r="O19" s="1" t="s">
        <v>17</v>
      </c>
      <c r="P19" s="1" t="s">
        <v>17</v>
      </c>
      <c r="Q19" s="1" t="s">
        <v>17</v>
      </c>
      <c r="R19" s="1" t="s">
        <v>17</v>
      </c>
      <c r="S19" s="1" t="s">
        <v>17</v>
      </c>
      <c r="T19" s="1" t="s">
        <v>17</v>
      </c>
      <c r="U19" s="12">
        <v>2</v>
      </c>
      <c r="V19" s="12" t="s">
        <v>17</v>
      </c>
      <c r="W19" s="12" t="s">
        <v>17</v>
      </c>
    </row>
    <row r="20" spans="1:23" ht="39.6">
      <c r="A20" s="5">
        <v>18</v>
      </c>
      <c r="B20" s="5" t="s">
        <v>17</v>
      </c>
      <c r="C20" s="5" t="s">
        <v>17</v>
      </c>
      <c r="D20" s="5" t="s">
        <v>17</v>
      </c>
      <c r="E20" s="5" t="s">
        <v>17</v>
      </c>
      <c r="F20" s="5" t="s">
        <v>17</v>
      </c>
      <c r="G20" s="5" t="s">
        <v>17</v>
      </c>
      <c r="H20" s="3" t="s">
        <v>223</v>
      </c>
      <c r="I20" s="1" t="s">
        <v>17</v>
      </c>
      <c r="J20" s="1" t="s">
        <v>17</v>
      </c>
      <c r="K20" s="1" t="s">
        <v>17</v>
      </c>
      <c r="L20" s="1" t="s">
        <v>17</v>
      </c>
      <c r="M20" s="1" t="s">
        <v>17</v>
      </c>
      <c r="N20" s="1" t="s">
        <v>17</v>
      </c>
      <c r="O20" s="1" t="s">
        <v>17</v>
      </c>
      <c r="P20" s="1" t="s">
        <v>17</v>
      </c>
      <c r="Q20" s="1" t="s">
        <v>17</v>
      </c>
      <c r="R20" s="1" t="s">
        <v>17</v>
      </c>
      <c r="S20" s="1" t="s">
        <v>17</v>
      </c>
      <c r="T20" s="1" t="s">
        <v>17</v>
      </c>
      <c r="U20" s="12">
        <v>2</v>
      </c>
      <c r="V20" s="12" t="s">
        <v>17</v>
      </c>
      <c r="W20" s="12" t="s">
        <v>17</v>
      </c>
    </row>
  </sheetData>
  <mergeCells count="4">
    <mergeCell ref="A1:A2"/>
    <mergeCell ref="B1:G1"/>
    <mergeCell ref="H1:H2"/>
    <mergeCell ref="I1:T1"/>
  </mergeCells>
  <phoneticPr fontId="2"/>
  <pageMargins left="0.7" right="0.7" top="0.75" bottom="0.75" header="0.3" footer="0.3"/>
  <pageSetup paperSize="9"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7"/>
  <dimension ref="A1:BG40"/>
  <sheetViews>
    <sheetView view="pageBreakPreview" zoomScaleNormal="100" zoomScaleSheetLayoutView="100" workbookViewId="0">
      <selection sqref="A1:A2"/>
    </sheetView>
  </sheetViews>
  <sheetFormatPr defaultRowHeight="18"/>
  <cols>
    <col min="1" max="1" width="4.8984375" bestFit="1" customWidth="1"/>
    <col min="2" max="2" width="5.19921875" bestFit="1" customWidth="1"/>
    <col min="4" max="12" width="5.69921875" bestFit="1" customWidth="1"/>
    <col min="13" max="15" width="6.69921875" bestFit="1" customWidth="1"/>
    <col min="16" max="24" width="6" bestFit="1" customWidth="1"/>
    <col min="25" max="25" width="7" bestFit="1" customWidth="1"/>
    <col min="26" max="27" width="7" customWidth="1"/>
    <col min="28" max="36" width="6" bestFit="1" customWidth="1"/>
    <col min="37" max="37" width="7" bestFit="1" customWidth="1"/>
    <col min="38" max="39" width="7" customWidth="1"/>
  </cols>
  <sheetData>
    <row r="1" spans="1:59" ht="36">
      <c r="A1" s="1460" t="s">
        <v>29</v>
      </c>
      <c r="B1" s="1460" t="s">
        <v>30</v>
      </c>
      <c r="C1" s="1460" t="s">
        <v>31</v>
      </c>
      <c r="D1" s="1457" t="s">
        <v>235</v>
      </c>
      <c r="E1" s="1458"/>
      <c r="F1" s="1458"/>
      <c r="G1" s="1458"/>
      <c r="H1" s="1458"/>
      <c r="I1" s="1458"/>
      <c r="J1" s="1458"/>
      <c r="K1" s="1458"/>
      <c r="L1" s="1458"/>
      <c r="M1" s="1458"/>
      <c r="N1" s="1458"/>
      <c r="O1" s="1459"/>
      <c r="P1" s="1457" t="s">
        <v>236</v>
      </c>
      <c r="Q1" s="1458"/>
      <c r="R1" s="1458"/>
      <c r="S1" s="1458"/>
      <c r="T1" s="1458"/>
      <c r="U1" s="1458"/>
      <c r="V1" s="1458"/>
      <c r="W1" s="1458"/>
      <c r="X1" s="1458"/>
      <c r="Y1" s="1458"/>
      <c r="Z1" s="1458"/>
      <c r="AA1" s="1459"/>
      <c r="AB1" s="1457" t="s">
        <v>237</v>
      </c>
      <c r="AC1" s="1458"/>
      <c r="AD1" s="1458"/>
      <c r="AE1" s="1458"/>
      <c r="AF1" s="1458"/>
      <c r="AG1" s="1458"/>
      <c r="AH1" s="1458"/>
      <c r="AI1" s="1458"/>
      <c r="AJ1" s="1458"/>
      <c r="AK1" s="1458"/>
      <c r="AL1" s="1458"/>
      <c r="AM1" s="1459"/>
      <c r="AN1" s="13" t="s">
        <v>238</v>
      </c>
      <c r="AO1" s="13">
        <v>1</v>
      </c>
      <c r="AP1" s="13" t="s">
        <v>238</v>
      </c>
      <c r="AQ1" s="13">
        <v>2</v>
      </c>
      <c r="AR1" s="13" t="s">
        <v>238</v>
      </c>
      <c r="AS1" s="13">
        <v>3</v>
      </c>
      <c r="AT1" s="13" t="s">
        <v>238</v>
      </c>
      <c r="AU1" s="13">
        <v>4</v>
      </c>
      <c r="AV1" s="13" t="s">
        <v>238</v>
      </c>
      <c r="AW1" s="13">
        <v>5</v>
      </c>
      <c r="AX1" s="13" t="s">
        <v>238</v>
      </c>
      <c r="AY1" s="13">
        <v>6</v>
      </c>
      <c r="AZ1" s="13" t="s">
        <v>238</v>
      </c>
      <c r="BA1" s="13">
        <v>7</v>
      </c>
      <c r="BB1" s="13" t="s">
        <v>238</v>
      </c>
      <c r="BC1" s="13">
        <v>8</v>
      </c>
      <c r="BD1" s="13" t="s">
        <v>238</v>
      </c>
      <c r="BE1" s="13">
        <v>9</v>
      </c>
      <c r="BF1" s="13" t="s">
        <v>238</v>
      </c>
      <c r="BG1" s="13">
        <v>10</v>
      </c>
    </row>
    <row r="2" spans="1:59">
      <c r="A2" s="1461"/>
      <c r="B2" s="1461"/>
      <c r="C2" s="1461"/>
      <c r="D2" s="13" t="s">
        <v>41</v>
      </c>
      <c r="E2" s="13" t="s">
        <v>42</v>
      </c>
      <c r="F2" s="13" t="s">
        <v>43</v>
      </c>
      <c r="G2" s="13" t="s">
        <v>44</v>
      </c>
      <c r="H2" s="13" t="s">
        <v>45</v>
      </c>
      <c r="I2" s="13" t="s">
        <v>46</v>
      </c>
      <c r="J2" s="13" t="s">
        <v>47</v>
      </c>
      <c r="K2" s="13" t="s">
        <v>48</v>
      </c>
      <c r="L2" s="13" t="s">
        <v>49</v>
      </c>
      <c r="M2" s="13" t="s">
        <v>50</v>
      </c>
      <c r="N2" s="13" t="s">
        <v>51</v>
      </c>
      <c r="O2" s="13" t="s">
        <v>52</v>
      </c>
      <c r="P2" s="13">
        <v>1</v>
      </c>
      <c r="Q2" s="13">
        <v>2</v>
      </c>
      <c r="R2" s="13">
        <v>3</v>
      </c>
      <c r="S2" s="13">
        <v>4</v>
      </c>
      <c r="T2" s="13">
        <v>5</v>
      </c>
      <c r="U2" s="13">
        <v>6</v>
      </c>
      <c r="V2" s="13">
        <v>7</v>
      </c>
      <c r="W2" s="13">
        <v>8</v>
      </c>
      <c r="X2" s="13">
        <v>9</v>
      </c>
      <c r="Y2" s="13">
        <v>10</v>
      </c>
      <c r="Z2" s="13">
        <v>11</v>
      </c>
      <c r="AA2" s="13">
        <v>12</v>
      </c>
      <c r="AB2" s="13" t="s">
        <v>41</v>
      </c>
      <c r="AC2" s="13" t="s">
        <v>42</v>
      </c>
      <c r="AD2" s="13" t="s">
        <v>43</v>
      </c>
      <c r="AE2" s="13" t="s">
        <v>44</v>
      </c>
      <c r="AF2" s="13" t="s">
        <v>45</v>
      </c>
      <c r="AG2" s="13" t="s">
        <v>46</v>
      </c>
      <c r="AH2" s="13" t="s">
        <v>47</v>
      </c>
      <c r="AI2" s="13" t="s">
        <v>48</v>
      </c>
      <c r="AJ2" s="13" t="s">
        <v>49</v>
      </c>
      <c r="AK2" s="13" t="s">
        <v>50</v>
      </c>
      <c r="AL2" s="13" t="s">
        <v>51</v>
      </c>
      <c r="AM2" s="13" t="s">
        <v>52</v>
      </c>
      <c r="AN2" s="13" t="s">
        <v>239</v>
      </c>
      <c r="AO2" s="13" t="s">
        <v>240</v>
      </c>
      <c r="AP2" s="13" t="s">
        <v>239</v>
      </c>
      <c r="AQ2" s="13" t="s">
        <v>241</v>
      </c>
      <c r="AR2" s="13" t="s">
        <v>239</v>
      </c>
      <c r="AS2" s="13" t="s">
        <v>241</v>
      </c>
      <c r="AT2" s="13" t="s">
        <v>239</v>
      </c>
      <c r="AU2" s="13" t="s">
        <v>241</v>
      </c>
      <c r="AV2" s="13" t="s">
        <v>239</v>
      </c>
      <c r="AW2" s="13" t="s">
        <v>241</v>
      </c>
      <c r="AX2" s="13" t="s">
        <v>239</v>
      </c>
      <c r="AY2" s="13" t="s">
        <v>241</v>
      </c>
      <c r="AZ2" s="13" t="s">
        <v>239</v>
      </c>
      <c r="BA2" s="13" t="s">
        <v>241</v>
      </c>
      <c r="BB2" s="13" t="s">
        <v>239</v>
      </c>
      <c r="BC2" s="13" t="s">
        <v>241</v>
      </c>
      <c r="BD2" s="13" t="s">
        <v>239</v>
      </c>
      <c r="BE2" s="13" t="s">
        <v>241</v>
      </c>
      <c r="BF2" s="13" t="s">
        <v>239</v>
      </c>
      <c r="BG2" s="13" t="s">
        <v>241</v>
      </c>
    </row>
    <row r="3" spans="1:59">
      <c r="A3" s="14">
        <v>1</v>
      </c>
      <c r="B3" s="14">
        <v>10</v>
      </c>
      <c r="C3" s="14" t="s">
        <v>53</v>
      </c>
      <c r="D3" s="14" t="s">
        <v>17</v>
      </c>
      <c r="E3" s="14" t="s">
        <v>17</v>
      </c>
      <c r="F3" s="14" t="s">
        <v>17</v>
      </c>
      <c r="G3" s="14" t="s">
        <v>17</v>
      </c>
      <c r="H3" s="14" t="s">
        <v>17</v>
      </c>
      <c r="I3" s="14" t="s">
        <v>17</v>
      </c>
      <c r="J3" s="14" t="s">
        <v>17</v>
      </c>
      <c r="K3" s="14" t="s">
        <v>17</v>
      </c>
      <c r="L3" s="14" t="s">
        <v>17</v>
      </c>
      <c r="M3" s="14" t="s">
        <v>17</v>
      </c>
      <c r="N3" s="14" t="s">
        <v>17</v>
      </c>
      <c r="O3" s="14" t="s">
        <v>17</v>
      </c>
      <c r="P3" s="14" t="s">
        <v>17</v>
      </c>
      <c r="Q3" s="14" t="s">
        <v>17</v>
      </c>
      <c r="R3" s="14" t="s">
        <v>17</v>
      </c>
      <c r="S3" s="14" t="s">
        <v>17</v>
      </c>
      <c r="T3" s="14" t="s">
        <v>17</v>
      </c>
      <c r="U3" s="14" t="s">
        <v>17</v>
      </c>
      <c r="V3" s="14" t="s">
        <v>17</v>
      </c>
      <c r="W3" s="14" t="s">
        <v>17</v>
      </c>
      <c r="X3" s="14" t="s">
        <v>17</v>
      </c>
      <c r="Y3" s="14" t="s">
        <v>17</v>
      </c>
      <c r="Z3" s="14" t="s">
        <v>17</v>
      </c>
      <c r="AA3" s="14" t="s">
        <v>17</v>
      </c>
      <c r="AB3" s="14" t="s">
        <v>17</v>
      </c>
      <c r="AC3" s="14" t="s">
        <v>17</v>
      </c>
      <c r="AD3" s="14" t="s">
        <v>17</v>
      </c>
      <c r="AE3" s="14" t="s">
        <v>17</v>
      </c>
      <c r="AF3" s="14" t="s">
        <v>17</v>
      </c>
      <c r="AG3" s="14" t="s">
        <v>17</v>
      </c>
      <c r="AH3" s="14" t="s">
        <v>17</v>
      </c>
      <c r="AI3" s="14" t="s">
        <v>17</v>
      </c>
      <c r="AJ3" s="14" t="s">
        <v>17</v>
      </c>
      <c r="AK3" s="14" t="s">
        <v>17</v>
      </c>
      <c r="AL3" s="14" t="s">
        <v>17</v>
      </c>
      <c r="AM3" s="14" t="s">
        <v>17</v>
      </c>
      <c r="AN3" s="15" t="s">
        <v>17</v>
      </c>
      <c r="AO3" s="16" t="s">
        <v>17</v>
      </c>
      <c r="AP3" s="15" t="s">
        <v>17</v>
      </c>
      <c r="AQ3" s="16" t="s">
        <v>17</v>
      </c>
      <c r="AR3" s="15" t="s">
        <v>17</v>
      </c>
      <c r="AS3" s="16" t="s">
        <v>17</v>
      </c>
      <c r="AT3" s="15" t="s">
        <v>17</v>
      </c>
      <c r="AU3" s="16" t="s">
        <v>17</v>
      </c>
      <c r="AV3" s="15" t="s">
        <v>17</v>
      </c>
      <c r="AW3" s="16" t="s">
        <v>17</v>
      </c>
      <c r="AX3" s="15" t="s">
        <v>17</v>
      </c>
      <c r="AY3" s="16" t="s">
        <v>17</v>
      </c>
      <c r="AZ3" s="15" t="s">
        <v>17</v>
      </c>
      <c r="BA3" s="16" t="s">
        <v>17</v>
      </c>
      <c r="BB3" s="15" t="s">
        <v>17</v>
      </c>
      <c r="BC3" s="16" t="s">
        <v>17</v>
      </c>
      <c r="BD3" s="15" t="s">
        <v>17</v>
      </c>
      <c r="BE3" s="16" t="s">
        <v>17</v>
      </c>
      <c r="BF3" s="15" t="s">
        <v>17</v>
      </c>
      <c r="BG3" s="16" t="s">
        <v>17</v>
      </c>
    </row>
    <row r="4" spans="1:59">
      <c r="A4" s="14">
        <v>2</v>
      </c>
      <c r="B4" s="14">
        <v>11</v>
      </c>
      <c r="C4" s="14" t="s">
        <v>53</v>
      </c>
      <c r="D4" s="14" t="s">
        <v>17</v>
      </c>
      <c r="E4" s="14" t="s">
        <v>17</v>
      </c>
      <c r="F4" s="14" t="s">
        <v>17</v>
      </c>
      <c r="G4" s="14" t="s">
        <v>17</v>
      </c>
      <c r="H4" s="14" t="s">
        <v>17</v>
      </c>
      <c r="I4" s="14" t="s">
        <v>17</v>
      </c>
      <c r="J4" s="14" t="s">
        <v>17</v>
      </c>
      <c r="K4" s="14" t="s">
        <v>17</v>
      </c>
      <c r="L4" s="14" t="s">
        <v>17</v>
      </c>
      <c r="M4" s="14" t="s">
        <v>17</v>
      </c>
      <c r="N4" s="14" t="s">
        <v>17</v>
      </c>
      <c r="O4" s="14" t="s">
        <v>17</v>
      </c>
      <c r="P4" s="14" t="s">
        <v>17</v>
      </c>
      <c r="Q4" s="14" t="s">
        <v>17</v>
      </c>
      <c r="R4" s="14" t="s">
        <v>17</v>
      </c>
      <c r="S4" s="14" t="s">
        <v>17</v>
      </c>
      <c r="T4" s="14" t="s">
        <v>17</v>
      </c>
      <c r="U4" s="14" t="s">
        <v>17</v>
      </c>
      <c r="V4" s="14" t="s">
        <v>17</v>
      </c>
      <c r="W4" s="14" t="s">
        <v>17</v>
      </c>
      <c r="X4" s="14" t="s">
        <v>17</v>
      </c>
      <c r="Y4" s="14" t="s">
        <v>17</v>
      </c>
      <c r="Z4" s="14" t="s">
        <v>17</v>
      </c>
      <c r="AA4" s="14" t="s">
        <v>17</v>
      </c>
      <c r="AB4" s="14" t="s">
        <v>17</v>
      </c>
      <c r="AC4" s="14" t="s">
        <v>17</v>
      </c>
      <c r="AD4" s="14" t="s">
        <v>17</v>
      </c>
      <c r="AE4" s="14" t="s">
        <v>17</v>
      </c>
      <c r="AF4" s="14" t="s">
        <v>17</v>
      </c>
      <c r="AG4" s="14" t="s">
        <v>17</v>
      </c>
      <c r="AH4" s="14" t="s">
        <v>17</v>
      </c>
      <c r="AI4" s="14" t="s">
        <v>17</v>
      </c>
      <c r="AJ4" s="14" t="s">
        <v>17</v>
      </c>
      <c r="AK4" s="14" t="s">
        <v>17</v>
      </c>
      <c r="AL4" s="14" t="s">
        <v>17</v>
      </c>
      <c r="AM4" s="14" t="s">
        <v>17</v>
      </c>
      <c r="AN4" s="15" t="s">
        <v>17</v>
      </c>
      <c r="AO4" s="16" t="s">
        <v>17</v>
      </c>
      <c r="AP4" s="15" t="s">
        <v>17</v>
      </c>
      <c r="AQ4" s="16" t="s">
        <v>17</v>
      </c>
      <c r="AR4" s="15" t="s">
        <v>17</v>
      </c>
      <c r="AS4" s="16" t="s">
        <v>17</v>
      </c>
      <c r="AT4" s="15"/>
      <c r="AU4" s="16" t="s">
        <v>17</v>
      </c>
      <c r="AV4" s="15"/>
      <c r="AW4" s="16" t="s">
        <v>17</v>
      </c>
      <c r="AX4" s="15"/>
      <c r="AY4" s="16" t="s">
        <v>17</v>
      </c>
      <c r="AZ4" s="15"/>
      <c r="BA4" s="16" t="s">
        <v>17</v>
      </c>
      <c r="BB4" s="15"/>
      <c r="BC4" s="16" t="s">
        <v>17</v>
      </c>
      <c r="BD4" s="15"/>
      <c r="BE4" s="16" t="s">
        <v>17</v>
      </c>
      <c r="BF4" s="15"/>
      <c r="BG4" s="16" t="s">
        <v>17</v>
      </c>
    </row>
    <row r="5" spans="1:59">
      <c r="A5" s="14">
        <v>3</v>
      </c>
      <c r="B5" s="14">
        <v>12</v>
      </c>
      <c r="C5" s="14" t="s">
        <v>53</v>
      </c>
      <c r="D5" s="14" t="s">
        <v>17</v>
      </c>
      <c r="E5" s="14" t="s">
        <v>17</v>
      </c>
      <c r="F5" s="14" t="s">
        <v>17</v>
      </c>
      <c r="G5" s="14" t="s">
        <v>17</v>
      </c>
      <c r="H5" s="14" t="s">
        <v>17</v>
      </c>
      <c r="I5" s="14" t="s">
        <v>17</v>
      </c>
      <c r="J5" s="14" t="s">
        <v>17</v>
      </c>
      <c r="K5" s="14" t="s">
        <v>17</v>
      </c>
      <c r="L5" s="14" t="s">
        <v>17</v>
      </c>
      <c r="M5" s="14" t="s">
        <v>17</v>
      </c>
      <c r="N5" s="14" t="s">
        <v>17</v>
      </c>
      <c r="O5" s="14" t="s">
        <v>17</v>
      </c>
      <c r="P5" s="14" t="s">
        <v>17</v>
      </c>
      <c r="Q5" s="14" t="s">
        <v>17</v>
      </c>
      <c r="R5" s="14" t="s">
        <v>17</v>
      </c>
      <c r="S5" s="14" t="s">
        <v>17</v>
      </c>
      <c r="T5" s="14" t="s">
        <v>17</v>
      </c>
      <c r="U5" s="14" t="s">
        <v>17</v>
      </c>
      <c r="V5" s="14" t="s">
        <v>17</v>
      </c>
      <c r="W5" s="14" t="s">
        <v>17</v>
      </c>
      <c r="X5" s="14" t="s">
        <v>17</v>
      </c>
      <c r="Y5" s="14" t="s">
        <v>17</v>
      </c>
      <c r="Z5" s="14" t="s">
        <v>17</v>
      </c>
      <c r="AA5" s="14" t="s">
        <v>17</v>
      </c>
      <c r="AB5" s="14" t="s">
        <v>17</v>
      </c>
      <c r="AC5" s="14" t="s">
        <v>17</v>
      </c>
      <c r="AD5" s="14" t="s">
        <v>17</v>
      </c>
      <c r="AE5" s="14" t="s">
        <v>17</v>
      </c>
      <c r="AF5" s="14" t="s">
        <v>17</v>
      </c>
      <c r="AG5" s="14" t="s">
        <v>17</v>
      </c>
      <c r="AH5" s="14" t="s">
        <v>17</v>
      </c>
      <c r="AI5" s="14" t="s">
        <v>17</v>
      </c>
      <c r="AJ5" s="14" t="s">
        <v>17</v>
      </c>
      <c r="AK5" s="14" t="s">
        <v>17</v>
      </c>
      <c r="AL5" s="14" t="s">
        <v>17</v>
      </c>
      <c r="AM5" s="14" t="s">
        <v>17</v>
      </c>
      <c r="AN5" s="15" t="s">
        <v>17</v>
      </c>
      <c r="AO5" s="16" t="s">
        <v>17</v>
      </c>
      <c r="AP5" s="15" t="s">
        <v>17</v>
      </c>
      <c r="AQ5" s="16" t="s">
        <v>17</v>
      </c>
      <c r="AR5" s="15" t="s">
        <v>17</v>
      </c>
      <c r="AS5" s="16" t="s">
        <v>17</v>
      </c>
      <c r="AT5" s="15"/>
      <c r="AU5" s="16" t="s">
        <v>17</v>
      </c>
      <c r="AV5" s="15"/>
      <c r="AW5" s="16" t="s">
        <v>17</v>
      </c>
      <c r="AX5" s="15"/>
      <c r="AY5" s="16" t="s">
        <v>17</v>
      </c>
      <c r="AZ5" s="15"/>
      <c r="BA5" s="16" t="s">
        <v>17</v>
      </c>
      <c r="BB5" s="15"/>
      <c r="BC5" s="16" t="s">
        <v>17</v>
      </c>
      <c r="BD5" s="15"/>
      <c r="BE5" s="16" t="s">
        <v>17</v>
      </c>
      <c r="BF5" s="15"/>
      <c r="BG5" s="16" t="s">
        <v>17</v>
      </c>
    </row>
    <row r="6" spans="1:59">
      <c r="A6" s="14">
        <v>4</v>
      </c>
      <c r="B6" s="14">
        <v>13</v>
      </c>
      <c r="C6" s="14" t="s">
        <v>53</v>
      </c>
      <c r="D6" s="14" t="s">
        <v>17</v>
      </c>
      <c r="E6" s="14"/>
      <c r="F6" s="14"/>
      <c r="G6" s="14"/>
      <c r="H6" s="14"/>
      <c r="I6" s="14"/>
      <c r="J6" s="14" t="s">
        <v>17</v>
      </c>
      <c r="K6" s="14" t="s">
        <v>17</v>
      </c>
      <c r="L6" s="14" t="s">
        <v>17</v>
      </c>
      <c r="M6" s="14" t="s">
        <v>17</v>
      </c>
      <c r="N6" s="14" t="s">
        <v>17</v>
      </c>
      <c r="O6" s="14" t="s">
        <v>17</v>
      </c>
      <c r="P6" s="14" t="s">
        <v>17</v>
      </c>
      <c r="Q6" s="14" t="s">
        <v>17</v>
      </c>
      <c r="R6" s="14" t="s">
        <v>17</v>
      </c>
      <c r="S6" s="14" t="s">
        <v>17</v>
      </c>
      <c r="T6" s="14" t="s">
        <v>17</v>
      </c>
      <c r="U6" s="14" t="s">
        <v>17</v>
      </c>
      <c r="V6" s="14" t="s">
        <v>17</v>
      </c>
      <c r="W6" s="14" t="s">
        <v>17</v>
      </c>
      <c r="X6" s="14" t="s">
        <v>17</v>
      </c>
      <c r="Y6" s="14" t="s">
        <v>17</v>
      </c>
      <c r="Z6" s="14" t="s">
        <v>17</v>
      </c>
      <c r="AA6" s="14" t="s">
        <v>17</v>
      </c>
      <c r="AB6" s="14" t="s">
        <v>17</v>
      </c>
      <c r="AC6" s="14" t="s">
        <v>17</v>
      </c>
      <c r="AD6" s="14" t="s">
        <v>17</v>
      </c>
      <c r="AE6" s="14" t="s">
        <v>17</v>
      </c>
      <c r="AF6" s="14" t="s">
        <v>17</v>
      </c>
      <c r="AG6" s="14" t="s">
        <v>17</v>
      </c>
      <c r="AH6" s="14" t="s">
        <v>17</v>
      </c>
      <c r="AI6" s="14" t="s">
        <v>17</v>
      </c>
      <c r="AJ6" s="14" t="s">
        <v>17</v>
      </c>
      <c r="AK6" s="14" t="s">
        <v>17</v>
      </c>
      <c r="AL6" s="14" t="s">
        <v>17</v>
      </c>
      <c r="AM6" s="14" t="s">
        <v>17</v>
      </c>
      <c r="AN6" s="15" t="s">
        <v>17</v>
      </c>
      <c r="AO6" s="16" t="s">
        <v>17</v>
      </c>
      <c r="AP6" s="15" t="s">
        <v>17</v>
      </c>
      <c r="AQ6" s="16" t="s">
        <v>17</v>
      </c>
      <c r="AR6" s="15" t="s">
        <v>17</v>
      </c>
      <c r="AS6" s="16" t="s">
        <v>17</v>
      </c>
      <c r="AT6" s="15"/>
      <c r="AU6" s="16" t="s">
        <v>17</v>
      </c>
      <c r="AV6" s="15"/>
      <c r="AW6" s="16" t="s">
        <v>17</v>
      </c>
      <c r="AX6" s="15"/>
      <c r="AY6" s="16" t="s">
        <v>17</v>
      </c>
      <c r="AZ6" s="15"/>
      <c r="BA6" s="16" t="s">
        <v>17</v>
      </c>
      <c r="BB6" s="15"/>
      <c r="BC6" s="16" t="s">
        <v>17</v>
      </c>
      <c r="BD6" s="15"/>
      <c r="BE6" s="16" t="s">
        <v>17</v>
      </c>
      <c r="BF6" s="15"/>
      <c r="BG6" s="16" t="s">
        <v>17</v>
      </c>
    </row>
    <row r="7" spans="1:59">
      <c r="A7" s="14">
        <v>5</v>
      </c>
      <c r="B7" s="14">
        <v>14</v>
      </c>
      <c r="C7" s="14" t="s">
        <v>53</v>
      </c>
      <c r="D7" s="14" t="s">
        <v>17</v>
      </c>
      <c r="E7" s="14" t="s">
        <v>17</v>
      </c>
      <c r="F7" s="14" t="s">
        <v>17</v>
      </c>
      <c r="G7" s="14" t="s">
        <v>17</v>
      </c>
      <c r="H7" s="14" t="s">
        <v>17</v>
      </c>
      <c r="I7" s="14" t="s">
        <v>17</v>
      </c>
      <c r="J7" s="14" t="s">
        <v>17</v>
      </c>
      <c r="K7" s="14" t="s">
        <v>17</v>
      </c>
      <c r="L7" s="14" t="s">
        <v>17</v>
      </c>
      <c r="M7" s="14" t="s">
        <v>17</v>
      </c>
      <c r="N7" s="14" t="s">
        <v>17</v>
      </c>
      <c r="O7" s="14" t="s">
        <v>17</v>
      </c>
      <c r="P7" s="14" t="s">
        <v>17</v>
      </c>
      <c r="Q7" s="14" t="s">
        <v>17</v>
      </c>
      <c r="R7" s="14" t="s">
        <v>17</v>
      </c>
      <c r="S7" s="14" t="s">
        <v>17</v>
      </c>
      <c r="T7" s="14" t="s">
        <v>17</v>
      </c>
      <c r="U7" s="14" t="s">
        <v>17</v>
      </c>
      <c r="V7" s="14" t="s">
        <v>17</v>
      </c>
      <c r="W7" s="14" t="s">
        <v>17</v>
      </c>
      <c r="X7" s="14" t="s">
        <v>17</v>
      </c>
      <c r="Y7" s="14" t="s">
        <v>17</v>
      </c>
      <c r="Z7" s="14" t="s">
        <v>17</v>
      </c>
      <c r="AA7" s="14" t="s">
        <v>17</v>
      </c>
      <c r="AB7" s="14" t="s">
        <v>17</v>
      </c>
      <c r="AC7" s="14" t="s">
        <v>17</v>
      </c>
      <c r="AD7" s="14" t="s">
        <v>17</v>
      </c>
      <c r="AE7" s="14" t="s">
        <v>17</v>
      </c>
      <c r="AF7" s="14" t="s">
        <v>17</v>
      </c>
      <c r="AG7" s="14" t="s">
        <v>17</v>
      </c>
      <c r="AH7" s="14" t="s">
        <v>17</v>
      </c>
      <c r="AI7" s="14" t="s">
        <v>17</v>
      </c>
      <c r="AJ7" s="14" t="s">
        <v>17</v>
      </c>
      <c r="AK7" s="14" t="s">
        <v>17</v>
      </c>
      <c r="AL7" s="14" t="s">
        <v>17</v>
      </c>
      <c r="AM7" s="14" t="s">
        <v>17</v>
      </c>
      <c r="AN7" s="15" t="s">
        <v>17</v>
      </c>
      <c r="AO7" s="16" t="s">
        <v>17</v>
      </c>
      <c r="AP7" s="15" t="s">
        <v>17</v>
      </c>
      <c r="AQ7" s="16" t="s">
        <v>17</v>
      </c>
      <c r="AR7" s="15" t="s">
        <v>17</v>
      </c>
      <c r="AS7" s="16" t="s">
        <v>17</v>
      </c>
      <c r="AT7" s="15"/>
      <c r="AU7" s="16" t="s">
        <v>17</v>
      </c>
      <c r="AV7" s="15"/>
      <c r="AW7" s="16" t="s">
        <v>17</v>
      </c>
      <c r="AX7" s="15"/>
      <c r="AY7" s="16" t="s">
        <v>17</v>
      </c>
      <c r="AZ7" s="15"/>
      <c r="BA7" s="16" t="s">
        <v>17</v>
      </c>
      <c r="BB7" s="15"/>
      <c r="BC7" s="16" t="s">
        <v>17</v>
      </c>
      <c r="BD7" s="15"/>
      <c r="BE7" s="16" t="s">
        <v>17</v>
      </c>
      <c r="BF7" s="15"/>
      <c r="BG7" s="16" t="s">
        <v>17</v>
      </c>
    </row>
    <row r="8" spans="1:59">
      <c r="A8" s="14">
        <v>6</v>
      </c>
      <c r="B8" s="14">
        <v>15</v>
      </c>
      <c r="C8" s="14" t="s">
        <v>53</v>
      </c>
      <c r="D8" s="14" t="s">
        <v>17</v>
      </c>
      <c r="E8" s="14" t="s">
        <v>17</v>
      </c>
      <c r="F8" s="14" t="s">
        <v>17</v>
      </c>
      <c r="G8" s="14" t="s">
        <v>17</v>
      </c>
      <c r="H8" s="14" t="s">
        <v>17</v>
      </c>
      <c r="I8" s="14" t="s">
        <v>17</v>
      </c>
      <c r="J8" s="14" t="s">
        <v>17</v>
      </c>
      <c r="K8" s="14" t="s">
        <v>17</v>
      </c>
      <c r="L8" s="14" t="s">
        <v>17</v>
      </c>
      <c r="M8" s="14" t="s">
        <v>17</v>
      </c>
      <c r="N8" s="14" t="s">
        <v>17</v>
      </c>
      <c r="O8" s="14" t="s">
        <v>17</v>
      </c>
      <c r="P8" s="14" t="s">
        <v>17</v>
      </c>
      <c r="Q8" s="14" t="s">
        <v>17</v>
      </c>
      <c r="R8" s="14" t="s">
        <v>17</v>
      </c>
      <c r="S8" s="14" t="s">
        <v>17</v>
      </c>
      <c r="T8" s="14" t="s">
        <v>17</v>
      </c>
      <c r="U8" s="14" t="s">
        <v>17</v>
      </c>
      <c r="V8" s="14" t="s">
        <v>17</v>
      </c>
      <c r="W8" s="14" t="s">
        <v>17</v>
      </c>
      <c r="X8" s="14" t="s">
        <v>17</v>
      </c>
      <c r="Y8" s="14" t="s">
        <v>17</v>
      </c>
      <c r="Z8" s="14" t="s">
        <v>17</v>
      </c>
      <c r="AA8" s="14" t="s">
        <v>17</v>
      </c>
      <c r="AB8" s="14" t="s">
        <v>17</v>
      </c>
      <c r="AC8" s="14" t="s">
        <v>17</v>
      </c>
      <c r="AD8" s="14" t="s">
        <v>17</v>
      </c>
      <c r="AE8" s="14" t="s">
        <v>17</v>
      </c>
      <c r="AF8" s="14" t="s">
        <v>17</v>
      </c>
      <c r="AG8" s="14" t="s">
        <v>17</v>
      </c>
      <c r="AH8" s="14" t="s">
        <v>17</v>
      </c>
      <c r="AI8" s="14" t="s">
        <v>17</v>
      </c>
      <c r="AJ8" s="14" t="s">
        <v>17</v>
      </c>
      <c r="AK8" s="14" t="s">
        <v>17</v>
      </c>
      <c r="AL8" s="14" t="s">
        <v>17</v>
      </c>
      <c r="AM8" s="14" t="s">
        <v>17</v>
      </c>
      <c r="AN8" s="15" t="s">
        <v>17</v>
      </c>
      <c r="AO8" s="16" t="s">
        <v>17</v>
      </c>
      <c r="AP8" s="15" t="s">
        <v>17</v>
      </c>
      <c r="AQ8" s="16" t="s">
        <v>17</v>
      </c>
      <c r="AR8" s="15" t="s">
        <v>17</v>
      </c>
      <c r="AS8" s="16" t="s">
        <v>17</v>
      </c>
      <c r="AT8" s="15"/>
      <c r="AU8" s="16" t="s">
        <v>17</v>
      </c>
      <c r="AV8" s="15"/>
      <c r="AW8" s="16" t="s">
        <v>17</v>
      </c>
      <c r="AX8" s="15"/>
      <c r="AY8" s="16" t="s">
        <v>17</v>
      </c>
      <c r="AZ8" s="15"/>
      <c r="BA8" s="16" t="s">
        <v>17</v>
      </c>
      <c r="BB8" s="15"/>
      <c r="BC8" s="16" t="s">
        <v>17</v>
      </c>
      <c r="BD8" s="15"/>
      <c r="BE8" s="16" t="s">
        <v>17</v>
      </c>
      <c r="BF8" s="15"/>
      <c r="BG8" s="16" t="s">
        <v>17</v>
      </c>
    </row>
    <row r="9" spans="1:59">
      <c r="A9" s="14">
        <v>7</v>
      </c>
      <c r="B9" s="14">
        <v>16</v>
      </c>
      <c r="C9" s="14" t="s">
        <v>55</v>
      </c>
      <c r="D9" s="14" t="s">
        <v>17</v>
      </c>
      <c r="E9" s="14" t="s">
        <v>17</v>
      </c>
      <c r="F9" s="14" t="s">
        <v>17</v>
      </c>
      <c r="G9" s="14" t="s">
        <v>17</v>
      </c>
      <c r="H9" s="14" t="s">
        <v>17</v>
      </c>
      <c r="I9" s="14" t="s">
        <v>17</v>
      </c>
      <c r="J9" s="14" t="s">
        <v>17</v>
      </c>
      <c r="K9" s="14" t="s">
        <v>17</v>
      </c>
      <c r="L9" s="14" t="s">
        <v>17</v>
      </c>
      <c r="M9" s="14" t="s">
        <v>17</v>
      </c>
      <c r="N9" s="14" t="s">
        <v>17</v>
      </c>
      <c r="O9" s="14" t="s">
        <v>17</v>
      </c>
      <c r="P9" s="14" t="s">
        <v>17</v>
      </c>
      <c r="Q9" s="14" t="s">
        <v>17</v>
      </c>
      <c r="R9" s="14" t="s">
        <v>17</v>
      </c>
      <c r="S9" s="14" t="s">
        <v>17</v>
      </c>
      <c r="T9" s="14" t="s">
        <v>17</v>
      </c>
      <c r="U9" s="14" t="s">
        <v>17</v>
      </c>
      <c r="V9" s="14" t="s">
        <v>17</v>
      </c>
      <c r="W9" s="14" t="s">
        <v>17</v>
      </c>
      <c r="X9" s="14" t="s">
        <v>17</v>
      </c>
      <c r="Y9" s="14" t="s">
        <v>17</v>
      </c>
      <c r="Z9" s="14" t="s">
        <v>17</v>
      </c>
      <c r="AA9" s="14" t="s">
        <v>17</v>
      </c>
      <c r="AB9" s="14" t="s">
        <v>17</v>
      </c>
      <c r="AC9" s="14" t="s">
        <v>17</v>
      </c>
      <c r="AD9" s="14" t="s">
        <v>17</v>
      </c>
      <c r="AE9" s="14" t="s">
        <v>17</v>
      </c>
      <c r="AF9" s="14" t="s">
        <v>17</v>
      </c>
      <c r="AG9" s="14" t="s">
        <v>17</v>
      </c>
      <c r="AH9" s="14" t="s">
        <v>17</v>
      </c>
      <c r="AI9" s="14" t="s">
        <v>17</v>
      </c>
      <c r="AJ9" s="14" t="s">
        <v>17</v>
      </c>
      <c r="AK9" s="14" t="s">
        <v>17</v>
      </c>
      <c r="AL9" s="14" t="s">
        <v>17</v>
      </c>
      <c r="AM9" s="14" t="s">
        <v>17</v>
      </c>
      <c r="AN9" s="15" t="s">
        <v>17</v>
      </c>
      <c r="AO9" s="16" t="s">
        <v>17</v>
      </c>
      <c r="AP9" s="15" t="s">
        <v>17</v>
      </c>
      <c r="AQ9" s="16" t="s">
        <v>17</v>
      </c>
      <c r="AR9" s="15" t="s">
        <v>17</v>
      </c>
      <c r="AS9" s="16" t="s">
        <v>17</v>
      </c>
      <c r="AT9" s="15"/>
      <c r="AU9" s="16" t="s">
        <v>17</v>
      </c>
      <c r="AV9" s="15"/>
      <c r="AW9" s="16" t="s">
        <v>17</v>
      </c>
      <c r="AX9" s="15"/>
      <c r="AY9" s="16" t="s">
        <v>17</v>
      </c>
      <c r="AZ9" s="15"/>
      <c r="BA9" s="16" t="s">
        <v>17</v>
      </c>
      <c r="BB9" s="15"/>
      <c r="BC9" s="16" t="s">
        <v>17</v>
      </c>
      <c r="BD9" s="15"/>
      <c r="BE9" s="16" t="s">
        <v>17</v>
      </c>
      <c r="BF9" s="15"/>
      <c r="BG9" s="16" t="s">
        <v>17</v>
      </c>
    </row>
    <row r="10" spans="1:59">
      <c r="A10" s="14">
        <v>8</v>
      </c>
      <c r="B10" s="14">
        <v>17</v>
      </c>
      <c r="C10" s="14" t="s">
        <v>55</v>
      </c>
      <c r="D10" s="14" t="s">
        <v>17</v>
      </c>
      <c r="E10" s="14" t="s">
        <v>17</v>
      </c>
      <c r="F10" s="14" t="s">
        <v>17</v>
      </c>
      <c r="G10" s="14" t="s">
        <v>17</v>
      </c>
      <c r="H10" s="14" t="s">
        <v>17</v>
      </c>
      <c r="I10" s="14" t="s">
        <v>17</v>
      </c>
      <c r="J10" s="14" t="s">
        <v>17</v>
      </c>
      <c r="K10" s="14" t="s">
        <v>17</v>
      </c>
      <c r="L10" s="14" t="s">
        <v>17</v>
      </c>
      <c r="M10" s="14" t="s">
        <v>17</v>
      </c>
      <c r="N10" s="14" t="s">
        <v>17</v>
      </c>
      <c r="O10" s="14" t="s">
        <v>17</v>
      </c>
      <c r="P10" s="14" t="s">
        <v>17</v>
      </c>
      <c r="Q10" s="14" t="s">
        <v>17</v>
      </c>
      <c r="R10" s="14" t="s">
        <v>17</v>
      </c>
      <c r="S10" s="14" t="s">
        <v>17</v>
      </c>
      <c r="T10" s="14" t="s">
        <v>17</v>
      </c>
      <c r="U10" s="14" t="s">
        <v>17</v>
      </c>
      <c r="V10" s="14" t="s">
        <v>17</v>
      </c>
      <c r="W10" s="14" t="s">
        <v>17</v>
      </c>
      <c r="X10" s="14" t="s">
        <v>17</v>
      </c>
      <c r="Y10" s="14" t="s">
        <v>17</v>
      </c>
      <c r="Z10" s="14" t="s">
        <v>17</v>
      </c>
      <c r="AA10" s="14" t="s">
        <v>17</v>
      </c>
      <c r="AB10" s="14" t="s">
        <v>17</v>
      </c>
      <c r="AC10" s="14" t="s">
        <v>17</v>
      </c>
      <c r="AD10" s="14" t="s">
        <v>17</v>
      </c>
      <c r="AE10" s="14" t="s">
        <v>17</v>
      </c>
      <c r="AF10" s="14" t="s">
        <v>17</v>
      </c>
      <c r="AG10" s="14" t="s">
        <v>17</v>
      </c>
      <c r="AH10" s="14" t="s">
        <v>17</v>
      </c>
      <c r="AI10" s="14" t="s">
        <v>17</v>
      </c>
      <c r="AJ10" s="14" t="s">
        <v>17</v>
      </c>
      <c r="AK10" s="14" t="s">
        <v>17</v>
      </c>
      <c r="AL10" s="14" t="s">
        <v>17</v>
      </c>
      <c r="AM10" s="14" t="s">
        <v>17</v>
      </c>
      <c r="AN10" s="15" t="s">
        <v>17</v>
      </c>
      <c r="AO10" s="16" t="s">
        <v>17</v>
      </c>
      <c r="AP10" s="15" t="s">
        <v>17</v>
      </c>
      <c r="AQ10" s="16" t="s">
        <v>17</v>
      </c>
      <c r="AR10" s="15" t="s">
        <v>17</v>
      </c>
      <c r="AS10" s="16" t="s">
        <v>17</v>
      </c>
      <c r="AT10" s="15"/>
      <c r="AU10" s="16" t="s">
        <v>17</v>
      </c>
      <c r="AV10" s="15"/>
      <c r="AW10" s="16" t="s">
        <v>17</v>
      </c>
      <c r="AX10" s="15"/>
      <c r="AY10" s="16" t="s">
        <v>17</v>
      </c>
      <c r="AZ10" s="15"/>
      <c r="BA10" s="16" t="s">
        <v>17</v>
      </c>
      <c r="BB10" s="15"/>
      <c r="BC10" s="16" t="s">
        <v>17</v>
      </c>
      <c r="BD10" s="15"/>
      <c r="BE10" s="16" t="s">
        <v>17</v>
      </c>
      <c r="BF10" s="15"/>
      <c r="BG10" s="16" t="s">
        <v>17</v>
      </c>
    </row>
    <row r="11" spans="1:59">
      <c r="A11" s="14">
        <v>9</v>
      </c>
      <c r="B11" s="14">
        <v>18</v>
      </c>
      <c r="C11" s="14" t="s">
        <v>55</v>
      </c>
      <c r="D11" s="14" t="s">
        <v>17</v>
      </c>
      <c r="E11" s="14" t="s">
        <v>17</v>
      </c>
      <c r="F11" s="14" t="s">
        <v>17</v>
      </c>
      <c r="G11" s="14" t="s">
        <v>17</v>
      </c>
      <c r="H11" s="14" t="s">
        <v>17</v>
      </c>
      <c r="I11" s="14" t="s">
        <v>17</v>
      </c>
      <c r="J11" s="14" t="s">
        <v>17</v>
      </c>
      <c r="K11" s="14" t="s">
        <v>17</v>
      </c>
      <c r="L11" s="14" t="s">
        <v>17</v>
      </c>
      <c r="M11" s="14" t="s">
        <v>17</v>
      </c>
      <c r="N11" s="14" t="s">
        <v>17</v>
      </c>
      <c r="O11" s="14" t="s">
        <v>17</v>
      </c>
      <c r="P11" s="14" t="s">
        <v>17</v>
      </c>
      <c r="Q11" s="14" t="s">
        <v>17</v>
      </c>
      <c r="R11" s="14" t="s">
        <v>17</v>
      </c>
      <c r="S11" s="14" t="s">
        <v>17</v>
      </c>
      <c r="T11" s="14" t="s">
        <v>17</v>
      </c>
      <c r="U11" s="14" t="s">
        <v>17</v>
      </c>
      <c r="V11" s="14" t="s">
        <v>17</v>
      </c>
      <c r="W11" s="14" t="s">
        <v>17</v>
      </c>
      <c r="X11" s="14" t="s">
        <v>17</v>
      </c>
      <c r="Y11" s="14" t="s">
        <v>17</v>
      </c>
      <c r="Z11" s="14" t="s">
        <v>17</v>
      </c>
      <c r="AA11" s="14" t="s">
        <v>17</v>
      </c>
      <c r="AB11" s="14" t="s">
        <v>17</v>
      </c>
      <c r="AC11" s="14" t="s">
        <v>17</v>
      </c>
      <c r="AD11" s="14" t="s">
        <v>17</v>
      </c>
      <c r="AE11" s="14" t="s">
        <v>17</v>
      </c>
      <c r="AF11" s="14" t="s">
        <v>17</v>
      </c>
      <c r="AG11" s="14" t="s">
        <v>17</v>
      </c>
      <c r="AH11" s="14" t="s">
        <v>17</v>
      </c>
      <c r="AI11" s="14" t="s">
        <v>17</v>
      </c>
      <c r="AJ11" s="14" t="s">
        <v>17</v>
      </c>
      <c r="AK11" s="14" t="s">
        <v>17</v>
      </c>
      <c r="AL11" s="14" t="s">
        <v>17</v>
      </c>
      <c r="AM11" s="14" t="s">
        <v>17</v>
      </c>
      <c r="AN11" s="15" t="s">
        <v>17</v>
      </c>
      <c r="AO11" s="16" t="s">
        <v>17</v>
      </c>
      <c r="AP11" s="15" t="s">
        <v>17</v>
      </c>
      <c r="AQ11" s="16" t="s">
        <v>17</v>
      </c>
      <c r="AR11" s="15" t="s">
        <v>17</v>
      </c>
      <c r="AS11" s="16" t="s">
        <v>17</v>
      </c>
      <c r="AT11" s="15"/>
      <c r="AU11" s="16" t="s">
        <v>17</v>
      </c>
      <c r="AV11" s="15"/>
      <c r="AW11" s="16" t="s">
        <v>17</v>
      </c>
      <c r="AX11" s="15"/>
      <c r="AY11" s="16" t="s">
        <v>17</v>
      </c>
      <c r="AZ11" s="15"/>
      <c r="BA11" s="16" t="s">
        <v>17</v>
      </c>
      <c r="BB11" s="15"/>
      <c r="BC11" s="16" t="s">
        <v>17</v>
      </c>
      <c r="BD11" s="15"/>
      <c r="BE11" s="16" t="s">
        <v>17</v>
      </c>
      <c r="BF11" s="15"/>
      <c r="BG11" s="16" t="s">
        <v>17</v>
      </c>
    </row>
    <row r="12" spans="1:59">
      <c r="A12" s="14">
        <v>10</v>
      </c>
      <c r="B12" s="14">
        <v>19</v>
      </c>
      <c r="C12" s="14" t="s">
        <v>55</v>
      </c>
      <c r="D12" s="14" t="s">
        <v>17</v>
      </c>
      <c r="E12" s="14" t="s">
        <v>17</v>
      </c>
      <c r="F12" s="14" t="s">
        <v>17</v>
      </c>
      <c r="G12" s="14" t="s">
        <v>17</v>
      </c>
      <c r="H12" s="14" t="s">
        <v>17</v>
      </c>
      <c r="I12" s="14" t="s">
        <v>17</v>
      </c>
      <c r="J12" s="14" t="s">
        <v>17</v>
      </c>
      <c r="K12" s="14" t="s">
        <v>17</v>
      </c>
      <c r="L12" s="14" t="s">
        <v>17</v>
      </c>
      <c r="M12" s="14" t="s">
        <v>17</v>
      </c>
      <c r="N12" s="14" t="s">
        <v>17</v>
      </c>
      <c r="O12" s="14" t="s">
        <v>17</v>
      </c>
      <c r="P12" s="14" t="s">
        <v>17</v>
      </c>
      <c r="Q12" s="14" t="s">
        <v>17</v>
      </c>
      <c r="R12" s="14" t="s">
        <v>17</v>
      </c>
      <c r="S12" s="14" t="s">
        <v>17</v>
      </c>
      <c r="T12" s="14" t="s">
        <v>17</v>
      </c>
      <c r="U12" s="14" t="s">
        <v>17</v>
      </c>
      <c r="V12" s="14" t="s">
        <v>17</v>
      </c>
      <c r="W12" s="14" t="s">
        <v>17</v>
      </c>
      <c r="X12" s="14" t="s">
        <v>17</v>
      </c>
      <c r="Y12" s="14" t="s">
        <v>17</v>
      </c>
      <c r="Z12" s="14" t="s">
        <v>17</v>
      </c>
      <c r="AA12" s="14" t="s">
        <v>17</v>
      </c>
      <c r="AB12" s="14" t="s">
        <v>17</v>
      </c>
      <c r="AC12" s="14" t="s">
        <v>17</v>
      </c>
      <c r="AD12" s="14" t="s">
        <v>17</v>
      </c>
      <c r="AE12" s="14" t="s">
        <v>17</v>
      </c>
      <c r="AF12" s="14" t="s">
        <v>17</v>
      </c>
      <c r="AG12" s="14" t="s">
        <v>17</v>
      </c>
      <c r="AH12" s="14" t="s">
        <v>17</v>
      </c>
      <c r="AI12" s="14" t="s">
        <v>17</v>
      </c>
      <c r="AJ12" s="14" t="s">
        <v>17</v>
      </c>
      <c r="AK12" s="14" t="s">
        <v>17</v>
      </c>
      <c r="AL12" s="14" t="s">
        <v>17</v>
      </c>
      <c r="AM12" s="14" t="s">
        <v>17</v>
      </c>
      <c r="AN12" s="15" t="s">
        <v>17</v>
      </c>
      <c r="AO12" s="16" t="s">
        <v>17</v>
      </c>
      <c r="AP12" s="15" t="s">
        <v>17</v>
      </c>
      <c r="AQ12" s="16" t="s">
        <v>17</v>
      </c>
      <c r="AR12" s="15" t="s">
        <v>17</v>
      </c>
      <c r="AS12" s="16" t="s">
        <v>17</v>
      </c>
      <c r="AT12" s="15"/>
      <c r="AU12" s="16" t="s">
        <v>17</v>
      </c>
      <c r="AV12" s="15"/>
      <c r="AW12" s="16" t="s">
        <v>17</v>
      </c>
      <c r="AX12" s="15"/>
      <c r="AY12" s="16" t="s">
        <v>17</v>
      </c>
      <c r="AZ12" s="15"/>
      <c r="BA12" s="16" t="s">
        <v>17</v>
      </c>
      <c r="BB12" s="15"/>
      <c r="BC12" s="16" t="s">
        <v>17</v>
      </c>
      <c r="BD12" s="15"/>
      <c r="BE12" s="16" t="s">
        <v>17</v>
      </c>
      <c r="BF12" s="15"/>
      <c r="BG12" s="16" t="s">
        <v>17</v>
      </c>
    </row>
    <row r="13" spans="1:59">
      <c r="A13" s="14">
        <v>11</v>
      </c>
      <c r="B13" s="14">
        <v>20</v>
      </c>
      <c r="C13" s="14" t="s">
        <v>55</v>
      </c>
      <c r="D13" s="14" t="s">
        <v>17</v>
      </c>
      <c r="E13" s="14" t="s">
        <v>17</v>
      </c>
      <c r="F13" s="14" t="s">
        <v>17</v>
      </c>
      <c r="G13" s="14" t="s">
        <v>17</v>
      </c>
      <c r="H13" s="14" t="s">
        <v>17</v>
      </c>
      <c r="I13" s="14" t="s">
        <v>17</v>
      </c>
      <c r="J13" s="14" t="s">
        <v>17</v>
      </c>
      <c r="K13" s="14" t="s">
        <v>17</v>
      </c>
      <c r="L13" s="14" t="s">
        <v>17</v>
      </c>
      <c r="M13" s="14" t="s">
        <v>17</v>
      </c>
      <c r="N13" s="14" t="s">
        <v>17</v>
      </c>
      <c r="O13" s="14" t="s">
        <v>17</v>
      </c>
      <c r="P13" s="14" t="s">
        <v>17</v>
      </c>
      <c r="Q13" s="14" t="s">
        <v>17</v>
      </c>
      <c r="R13" s="14" t="s">
        <v>17</v>
      </c>
      <c r="S13" s="14" t="s">
        <v>17</v>
      </c>
      <c r="T13" s="14" t="s">
        <v>17</v>
      </c>
      <c r="U13" s="14" t="s">
        <v>17</v>
      </c>
      <c r="V13" s="14" t="s">
        <v>17</v>
      </c>
      <c r="W13" s="14" t="s">
        <v>17</v>
      </c>
      <c r="X13" s="14" t="s">
        <v>17</v>
      </c>
      <c r="Y13" s="14" t="s">
        <v>17</v>
      </c>
      <c r="Z13" s="14" t="s">
        <v>17</v>
      </c>
      <c r="AA13" s="14" t="s">
        <v>17</v>
      </c>
      <c r="AB13" s="14" t="s">
        <v>17</v>
      </c>
      <c r="AC13" s="14" t="s">
        <v>17</v>
      </c>
      <c r="AD13" s="14" t="s">
        <v>17</v>
      </c>
      <c r="AE13" s="14" t="s">
        <v>17</v>
      </c>
      <c r="AF13" s="14" t="s">
        <v>17</v>
      </c>
      <c r="AG13" s="14" t="s">
        <v>17</v>
      </c>
      <c r="AH13" s="14" t="s">
        <v>17</v>
      </c>
      <c r="AI13" s="14" t="s">
        <v>17</v>
      </c>
      <c r="AJ13" s="14" t="s">
        <v>17</v>
      </c>
      <c r="AK13" s="14" t="s">
        <v>17</v>
      </c>
      <c r="AL13" s="14" t="s">
        <v>17</v>
      </c>
      <c r="AM13" s="14" t="s">
        <v>17</v>
      </c>
      <c r="AN13" s="15" t="s">
        <v>17</v>
      </c>
      <c r="AO13" s="16" t="s">
        <v>17</v>
      </c>
      <c r="AP13" s="15" t="s">
        <v>17</v>
      </c>
      <c r="AQ13" s="16" t="s">
        <v>17</v>
      </c>
      <c r="AR13" s="15" t="s">
        <v>17</v>
      </c>
      <c r="AS13" s="16" t="s">
        <v>17</v>
      </c>
      <c r="AT13" s="15"/>
      <c r="AU13" s="16" t="s">
        <v>17</v>
      </c>
      <c r="AV13" s="15"/>
      <c r="AW13" s="16" t="s">
        <v>17</v>
      </c>
      <c r="AX13" s="15"/>
      <c r="AY13" s="16" t="s">
        <v>17</v>
      </c>
      <c r="AZ13" s="15"/>
      <c r="BA13" s="16" t="s">
        <v>17</v>
      </c>
      <c r="BB13" s="15"/>
      <c r="BC13" s="16" t="s">
        <v>17</v>
      </c>
      <c r="BD13" s="15"/>
      <c r="BE13" s="16" t="s">
        <v>17</v>
      </c>
      <c r="BF13" s="15"/>
      <c r="BG13" s="16" t="s">
        <v>17</v>
      </c>
    </row>
    <row r="14" spans="1:59">
      <c r="A14" s="14">
        <v>12</v>
      </c>
      <c r="B14" s="14">
        <v>21</v>
      </c>
      <c r="C14" s="14" t="s">
        <v>55</v>
      </c>
      <c r="D14" s="14" t="s">
        <v>17</v>
      </c>
      <c r="E14" s="14" t="s">
        <v>17</v>
      </c>
      <c r="F14" s="14" t="s">
        <v>17</v>
      </c>
      <c r="G14" s="14" t="s">
        <v>17</v>
      </c>
      <c r="H14" s="14" t="s">
        <v>17</v>
      </c>
      <c r="I14" s="14" t="s">
        <v>17</v>
      </c>
      <c r="J14" s="14" t="s">
        <v>17</v>
      </c>
      <c r="K14" s="14" t="s">
        <v>17</v>
      </c>
      <c r="L14" s="14" t="s">
        <v>17</v>
      </c>
      <c r="M14" s="14" t="s">
        <v>17</v>
      </c>
      <c r="N14" s="14" t="s">
        <v>17</v>
      </c>
      <c r="O14" s="14" t="s">
        <v>17</v>
      </c>
      <c r="P14" s="14" t="s">
        <v>17</v>
      </c>
      <c r="Q14" s="14" t="s">
        <v>17</v>
      </c>
      <c r="R14" s="14" t="s">
        <v>17</v>
      </c>
      <c r="S14" s="14" t="s">
        <v>17</v>
      </c>
      <c r="T14" s="14" t="s">
        <v>17</v>
      </c>
      <c r="U14" s="14" t="s">
        <v>17</v>
      </c>
      <c r="V14" s="14" t="s">
        <v>17</v>
      </c>
      <c r="W14" s="14" t="s">
        <v>17</v>
      </c>
      <c r="X14" s="14" t="s">
        <v>17</v>
      </c>
      <c r="Y14" s="14" t="s">
        <v>17</v>
      </c>
      <c r="Z14" s="14" t="s">
        <v>17</v>
      </c>
      <c r="AA14" s="14" t="s">
        <v>17</v>
      </c>
      <c r="AB14" s="14" t="s">
        <v>17</v>
      </c>
      <c r="AC14" s="14" t="s">
        <v>17</v>
      </c>
      <c r="AD14" s="14" t="s">
        <v>17</v>
      </c>
      <c r="AE14" s="14" t="s">
        <v>17</v>
      </c>
      <c r="AF14" s="14" t="s">
        <v>17</v>
      </c>
      <c r="AG14" s="14" t="s">
        <v>17</v>
      </c>
      <c r="AH14" s="14" t="s">
        <v>17</v>
      </c>
      <c r="AI14" s="14" t="s">
        <v>17</v>
      </c>
      <c r="AJ14" s="14" t="s">
        <v>17</v>
      </c>
      <c r="AK14" s="14" t="s">
        <v>17</v>
      </c>
      <c r="AL14" s="14" t="s">
        <v>17</v>
      </c>
      <c r="AM14" s="14" t="s">
        <v>17</v>
      </c>
      <c r="AN14" s="15" t="s">
        <v>17</v>
      </c>
      <c r="AO14" s="16" t="s">
        <v>17</v>
      </c>
      <c r="AP14" s="15" t="s">
        <v>17</v>
      </c>
      <c r="AQ14" s="16" t="s">
        <v>17</v>
      </c>
      <c r="AR14" s="15" t="s">
        <v>17</v>
      </c>
      <c r="AS14" s="16" t="s">
        <v>17</v>
      </c>
      <c r="AT14" s="15"/>
      <c r="AU14" s="16" t="s">
        <v>17</v>
      </c>
      <c r="AV14" s="15"/>
      <c r="AW14" s="16" t="s">
        <v>17</v>
      </c>
      <c r="AX14" s="15"/>
      <c r="AY14" s="16" t="s">
        <v>17</v>
      </c>
      <c r="AZ14" s="15"/>
      <c r="BA14" s="16" t="s">
        <v>17</v>
      </c>
      <c r="BB14" s="15"/>
      <c r="BC14" s="16" t="s">
        <v>17</v>
      </c>
      <c r="BD14" s="15"/>
      <c r="BE14" s="16" t="s">
        <v>17</v>
      </c>
      <c r="BF14" s="15"/>
      <c r="BG14" s="16" t="s">
        <v>17</v>
      </c>
    </row>
    <row r="15" spans="1:59">
      <c r="A15" s="14">
        <v>13</v>
      </c>
      <c r="B15" s="14">
        <v>22</v>
      </c>
      <c r="C15" s="14" t="s">
        <v>55</v>
      </c>
      <c r="D15" s="14" t="s">
        <v>17</v>
      </c>
      <c r="E15" s="14" t="s">
        <v>17</v>
      </c>
      <c r="F15" s="14" t="s">
        <v>17</v>
      </c>
      <c r="G15" s="14" t="s">
        <v>17</v>
      </c>
      <c r="H15" s="14" t="s">
        <v>17</v>
      </c>
      <c r="I15" s="14" t="s">
        <v>17</v>
      </c>
      <c r="J15" s="14" t="s">
        <v>17</v>
      </c>
      <c r="K15" s="14" t="s">
        <v>17</v>
      </c>
      <c r="L15" s="14" t="s">
        <v>17</v>
      </c>
      <c r="M15" s="14" t="s">
        <v>17</v>
      </c>
      <c r="N15" s="14" t="s">
        <v>17</v>
      </c>
      <c r="O15" s="14" t="s">
        <v>17</v>
      </c>
      <c r="P15" s="14" t="s">
        <v>17</v>
      </c>
      <c r="Q15" s="14" t="s">
        <v>17</v>
      </c>
      <c r="R15" s="14" t="s">
        <v>17</v>
      </c>
      <c r="S15" s="14" t="s">
        <v>17</v>
      </c>
      <c r="T15" s="14" t="s">
        <v>17</v>
      </c>
      <c r="U15" s="14" t="s">
        <v>17</v>
      </c>
      <c r="V15" s="14" t="s">
        <v>17</v>
      </c>
      <c r="W15" s="14" t="s">
        <v>17</v>
      </c>
      <c r="X15" s="14" t="s">
        <v>17</v>
      </c>
      <c r="Y15" s="14" t="s">
        <v>17</v>
      </c>
      <c r="Z15" s="14" t="s">
        <v>17</v>
      </c>
      <c r="AA15" s="14" t="s">
        <v>17</v>
      </c>
      <c r="AB15" s="14" t="s">
        <v>17</v>
      </c>
      <c r="AC15" s="14" t="s">
        <v>17</v>
      </c>
      <c r="AD15" s="14" t="s">
        <v>17</v>
      </c>
      <c r="AE15" s="14" t="s">
        <v>17</v>
      </c>
      <c r="AF15" s="14" t="s">
        <v>17</v>
      </c>
      <c r="AG15" s="14" t="s">
        <v>17</v>
      </c>
      <c r="AH15" s="14" t="s">
        <v>17</v>
      </c>
      <c r="AI15" s="14" t="s">
        <v>17</v>
      </c>
      <c r="AJ15" s="14" t="s">
        <v>17</v>
      </c>
      <c r="AK15" s="14" t="s">
        <v>17</v>
      </c>
      <c r="AL15" s="14" t="s">
        <v>17</v>
      </c>
      <c r="AM15" s="14" t="s">
        <v>17</v>
      </c>
      <c r="AN15" s="15" t="s">
        <v>17</v>
      </c>
      <c r="AO15" s="16" t="s">
        <v>17</v>
      </c>
      <c r="AP15" s="15" t="s">
        <v>17</v>
      </c>
      <c r="AQ15" s="16" t="s">
        <v>17</v>
      </c>
      <c r="AR15" s="15" t="s">
        <v>17</v>
      </c>
      <c r="AS15" s="16" t="s">
        <v>17</v>
      </c>
      <c r="AT15" s="15"/>
      <c r="AU15" s="16" t="s">
        <v>17</v>
      </c>
      <c r="AV15" s="15"/>
      <c r="AW15" s="16" t="s">
        <v>17</v>
      </c>
      <c r="AX15" s="15"/>
      <c r="AY15" s="16" t="s">
        <v>17</v>
      </c>
      <c r="AZ15" s="15"/>
      <c r="BA15" s="16" t="s">
        <v>17</v>
      </c>
      <c r="BB15" s="15"/>
      <c r="BC15" s="16" t="s">
        <v>17</v>
      </c>
      <c r="BD15" s="15"/>
      <c r="BE15" s="16" t="s">
        <v>17</v>
      </c>
      <c r="BF15" s="15"/>
      <c r="BG15" s="16" t="s">
        <v>17</v>
      </c>
    </row>
    <row r="16" spans="1:59">
      <c r="A16" s="14">
        <v>14</v>
      </c>
      <c r="B16" s="14">
        <v>23</v>
      </c>
      <c r="C16" s="14" t="s">
        <v>55</v>
      </c>
      <c r="D16" s="14" t="s">
        <v>17</v>
      </c>
      <c r="E16" s="14" t="s">
        <v>17</v>
      </c>
      <c r="F16" s="14" t="s">
        <v>17</v>
      </c>
      <c r="G16" s="14" t="s">
        <v>17</v>
      </c>
      <c r="H16" s="14" t="s">
        <v>17</v>
      </c>
      <c r="I16" s="14" t="s">
        <v>17</v>
      </c>
      <c r="J16" s="14" t="s">
        <v>17</v>
      </c>
      <c r="K16" s="14" t="s">
        <v>17</v>
      </c>
      <c r="L16" s="14" t="s">
        <v>17</v>
      </c>
      <c r="M16" s="14" t="s">
        <v>17</v>
      </c>
      <c r="N16" s="14" t="s">
        <v>17</v>
      </c>
      <c r="O16" s="14" t="s">
        <v>17</v>
      </c>
      <c r="P16" s="14" t="s">
        <v>17</v>
      </c>
      <c r="Q16" s="14" t="s">
        <v>17</v>
      </c>
      <c r="R16" s="14" t="s">
        <v>17</v>
      </c>
      <c r="S16" s="14" t="s">
        <v>17</v>
      </c>
      <c r="T16" s="14" t="s">
        <v>17</v>
      </c>
      <c r="U16" s="14" t="s">
        <v>17</v>
      </c>
      <c r="V16" s="14" t="s">
        <v>17</v>
      </c>
      <c r="W16" s="14" t="s">
        <v>17</v>
      </c>
      <c r="X16" s="14" t="s">
        <v>17</v>
      </c>
      <c r="Y16" s="14" t="s">
        <v>17</v>
      </c>
      <c r="Z16" s="14" t="s">
        <v>17</v>
      </c>
      <c r="AA16" s="14" t="s">
        <v>17</v>
      </c>
      <c r="AB16" s="14" t="s">
        <v>17</v>
      </c>
      <c r="AC16" s="14" t="s">
        <v>17</v>
      </c>
      <c r="AD16" s="14" t="s">
        <v>17</v>
      </c>
      <c r="AE16" s="14" t="s">
        <v>17</v>
      </c>
      <c r="AF16" s="14" t="s">
        <v>17</v>
      </c>
      <c r="AG16" s="14" t="s">
        <v>17</v>
      </c>
      <c r="AH16" s="14" t="s">
        <v>17</v>
      </c>
      <c r="AI16" s="14" t="s">
        <v>17</v>
      </c>
      <c r="AJ16" s="14" t="s">
        <v>17</v>
      </c>
      <c r="AK16" s="14" t="s">
        <v>17</v>
      </c>
      <c r="AL16" s="14" t="s">
        <v>17</v>
      </c>
      <c r="AM16" s="14" t="s">
        <v>17</v>
      </c>
      <c r="AN16" s="15" t="s">
        <v>17</v>
      </c>
      <c r="AO16" s="16" t="s">
        <v>17</v>
      </c>
      <c r="AP16" s="15" t="s">
        <v>17</v>
      </c>
      <c r="AQ16" s="16" t="s">
        <v>17</v>
      </c>
      <c r="AR16" s="15" t="s">
        <v>17</v>
      </c>
      <c r="AS16" s="16" t="s">
        <v>17</v>
      </c>
      <c r="AT16" s="15"/>
      <c r="AU16" s="16" t="s">
        <v>17</v>
      </c>
      <c r="AV16" s="15"/>
      <c r="AW16" s="16" t="s">
        <v>17</v>
      </c>
      <c r="AX16" s="15"/>
      <c r="AY16" s="16" t="s">
        <v>17</v>
      </c>
      <c r="AZ16" s="15"/>
      <c r="BA16" s="16" t="s">
        <v>17</v>
      </c>
      <c r="BB16" s="15"/>
      <c r="BC16" s="16" t="s">
        <v>17</v>
      </c>
      <c r="BD16" s="15"/>
      <c r="BE16" s="16" t="s">
        <v>17</v>
      </c>
      <c r="BF16" s="15"/>
      <c r="BG16" s="16" t="s">
        <v>17</v>
      </c>
    </row>
    <row r="17" spans="1:59">
      <c r="A17" s="14">
        <v>15</v>
      </c>
      <c r="B17" s="14">
        <v>24</v>
      </c>
      <c r="C17" s="14" t="s">
        <v>55</v>
      </c>
      <c r="D17" s="14" t="s">
        <v>17</v>
      </c>
      <c r="E17" s="14" t="s">
        <v>17</v>
      </c>
      <c r="F17" s="14" t="s">
        <v>17</v>
      </c>
      <c r="G17" s="14" t="s">
        <v>17</v>
      </c>
      <c r="H17" s="14" t="s">
        <v>17</v>
      </c>
      <c r="I17" s="14" t="s">
        <v>17</v>
      </c>
      <c r="J17" s="14" t="s">
        <v>17</v>
      </c>
      <c r="K17" s="14" t="s">
        <v>17</v>
      </c>
      <c r="L17" s="14" t="s">
        <v>17</v>
      </c>
      <c r="M17" s="14" t="s">
        <v>17</v>
      </c>
      <c r="N17" s="14" t="s">
        <v>17</v>
      </c>
      <c r="O17" s="14" t="s">
        <v>17</v>
      </c>
      <c r="P17" s="14" t="s">
        <v>17</v>
      </c>
      <c r="Q17" s="14" t="s">
        <v>17</v>
      </c>
      <c r="R17" s="14" t="s">
        <v>17</v>
      </c>
      <c r="S17" s="14" t="s">
        <v>17</v>
      </c>
      <c r="T17" s="14" t="s">
        <v>17</v>
      </c>
      <c r="U17" s="14" t="s">
        <v>17</v>
      </c>
      <c r="V17" s="14" t="s">
        <v>17</v>
      </c>
      <c r="W17" s="14" t="s">
        <v>17</v>
      </c>
      <c r="X17" s="14" t="s">
        <v>17</v>
      </c>
      <c r="Y17" s="14" t="s">
        <v>17</v>
      </c>
      <c r="Z17" s="14" t="s">
        <v>17</v>
      </c>
      <c r="AA17" s="14" t="s">
        <v>17</v>
      </c>
      <c r="AB17" s="14" t="s">
        <v>17</v>
      </c>
      <c r="AC17" s="14" t="s">
        <v>17</v>
      </c>
      <c r="AD17" s="14" t="s">
        <v>17</v>
      </c>
      <c r="AE17" s="14" t="s">
        <v>17</v>
      </c>
      <c r="AF17" s="14" t="s">
        <v>17</v>
      </c>
      <c r="AG17" s="14" t="s">
        <v>17</v>
      </c>
      <c r="AH17" s="14" t="s">
        <v>17</v>
      </c>
      <c r="AI17" s="14" t="s">
        <v>17</v>
      </c>
      <c r="AJ17" s="14" t="s">
        <v>17</v>
      </c>
      <c r="AK17" s="14" t="s">
        <v>17</v>
      </c>
      <c r="AL17" s="14" t="s">
        <v>17</v>
      </c>
      <c r="AM17" s="14" t="s">
        <v>17</v>
      </c>
      <c r="AN17" s="15" t="s">
        <v>17</v>
      </c>
      <c r="AO17" s="16" t="s">
        <v>17</v>
      </c>
      <c r="AP17" s="15" t="s">
        <v>17</v>
      </c>
      <c r="AQ17" s="16" t="s">
        <v>17</v>
      </c>
      <c r="AR17" s="15" t="s">
        <v>17</v>
      </c>
      <c r="AS17" s="16" t="s">
        <v>17</v>
      </c>
      <c r="AT17" s="15"/>
      <c r="AU17" s="16" t="s">
        <v>17</v>
      </c>
      <c r="AV17" s="15"/>
      <c r="AW17" s="16" t="s">
        <v>17</v>
      </c>
      <c r="AX17" s="15"/>
      <c r="AY17" s="16" t="s">
        <v>17</v>
      </c>
      <c r="AZ17" s="15"/>
      <c r="BA17" s="16" t="s">
        <v>17</v>
      </c>
      <c r="BB17" s="15"/>
      <c r="BC17" s="16" t="s">
        <v>17</v>
      </c>
      <c r="BD17" s="15"/>
      <c r="BE17" s="16" t="s">
        <v>17</v>
      </c>
      <c r="BF17" s="15"/>
      <c r="BG17" s="16" t="s">
        <v>17</v>
      </c>
    </row>
    <row r="18" spans="1:59">
      <c r="A18" s="14">
        <v>16</v>
      </c>
      <c r="B18" s="14">
        <v>25</v>
      </c>
      <c r="C18" s="14" t="s">
        <v>55</v>
      </c>
      <c r="D18" s="14" t="s">
        <v>17</v>
      </c>
      <c r="E18" s="14" t="s">
        <v>17</v>
      </c>
      <c r="F18" s="14" t="s">
        <v>17</v>
      </c>
      <c r="G18" s="14" t="s">
        <v>17</v>
      </c>
      <c r="H18" s="14" t="s">
        <v>17</v>
      </c>
      <c r="I18" s="14" t="s">
        <v>17</v>
      </c>
      <c r="J18" s="14" t="s">
        <v>17</v>
      </c>
      <c r="K18" s="14" t="s">
        <v>17</v>
      </c>
      <c r="L18" s="14" t="s">
        <v>17</v>
      </c>
      <c r="M18" s="14" t="s">
        <v>17</v>
      </c>
      <c r="N18" s="14" t="s">
        <v>17</v>
      </c>
      <c r="O18" s="14" t="s">
        <v>17</v>
      </c>
      <c r="P18" s="14" t="s">
        <v>17</v>
      </c>
      <c r="Q18" s="14" t="s">
        <v>17</v>
      </c>
      <c r="R18" s="14" t="s">
        <v>17</v>
      </c>
      <c r="S18" s="14" t="s">
        <v>17</v>
      </c>
      <c r="T18" s="14" t="s">
        <v>17</v>
      </c>
      <c r="U18" s="14" t="s">
        <v>17</v>
      </c>
      <c r="V18" s="14" t="s">
        <v>17</v>
      </c>
      <c r="W18" s="14" t="s">
        <v>17</v>
      </c>
      <c r="X18" s="14" t="s">
        <v>17</v>
      </c>
      <c r="Y18" s="14" t="s">
        <v>17</v>
      </c>
      <c r="Z18" s="14" t="s">
        <v>17</v>
      </c>
      <c r="AA18" s="14" t="s">
        <v>17</v>
      </c>
      <c r="AB18" s="14" t="s">
        <v>17</v>
      </c>
      <c r="AC18" s="14" t="s">
        <v>17</v>
      </c>
      <c r="AD18" s="14" t="s">
        <v>17</v>
      </c>
      <c r="AE18" s="14" t="s">
        <v>17</v>
      </c>
      <c r="AF18" s="14" t="s">
        <v>17</v>
      </c>
      <c r="AG18" s="14" t="s">
        <v>17</v>
      </c>
      <c r="AH18" s="14" t="s">
        <v>17</v>
      </c>
      <c r="AI18" s="14" t="s">
        <v>17</v>
      </c>
      <c r="AJ18" s="14" t="s">
        <v>17</v>
      </c>
      <c r="AK18" s="14" t="s">
        <v>17</v>
      </c>
      <c r="AL18" s="14" t="s">
        <v>17</v>
      </c>
      <c r="AM18" s="14" t="s">
        <v>17</v>
      </c>
      <c r="AN18" s="15" t="s">
        <v>17</v>
      </c>
      <c r="AO18" s="16" t="s">
        <v>17</v>
      </c>
      <c r="AP18" s="15" t="s">
        <v>17</v>
      </c>
      <c r="AQ18" s="16" t="s">
        <v>17</v>
      </c>
      <c r="AR18" s="15" t="s">
        <v>17</v>
      </c>
      <c r="AS18" s="16" t="s">
        <v>17</v>
      </c>
      <c r="AT18" s="15"/>
      <c r="AU18" s="16" t="s">
        <v>17</v>
      </c>
      <c r="AV18" s="15"/>
      <c r="AW18" s="16" t="s">
        <v>17</v>
      </c>
      <c r="AX18" s="15"/>
      <c r="AY18" s="16" t="s">
        <v>17</v>
      </c>
      <c r="AZ18" s="15"/>
      <c r="BA18" s="16" t="s">
        <v>17</v>
      </c>
      <c r="BB18" s="15"/>
      <c r="BC18" s="16" t="s">
        <v>17</v>
      </c>
      <c r="BD18" s="15"/>
      <c r="BE18" s="16" t="s">
        <v>17</v>
      </c>
      <c r="BF18" s="15"/>
      <c r="BG18" s="16" t="s">
        <v>17</v>
      </c>
    </row>
    <row r="19" spans="1:59">
      <c r="A19" s="14">
        <v>17</v>
      </c>
      <c r="B19" s="14">
        <v>26</v>
      </c>
      <c r="C19" s="14" t="s">
        <v>55</v>
      </c>
      <c r="D19" s="14" t="s">
        <v>17</v>
      </c>
      <c r="E19" s="14" t="s">
        <v>17</v>
      </c>
      <c r="F19" s="14" t="s">
        <v>17</v>
      </c>
      <c r="G19" s="14" t="s">
        <v>17</v>
      </c>
      <c r="H19" s="14" t="s">
        <v>17</v>
      </c>
      <c r="I19" s="14" t="s">
        <v>17</v>
      </c>
      <c r="J19" s="14" t="s">
        <v>17</v>
      </c>
      <c r="K19" s="14" t="s">
        <v>17</v>
      </c>
      <c r="L19" s="14" t="s">
        <v>17</v>
      </c>
      <c r="M19" s="14" t="s">
        <v>17</v>
      </c>
      <c r="N19" s="14" t="s">
        <v>17</v>
      </c>
      <c r="O19" s="14" t="s">
        <v>17</v>
      </c>
      <c r="P19" s="14" t="s">
        <v>17</v>
      </c>
      <c r="Q19" s="14" t="s">
        <v>17</v>
      </c>
      <c r="R19" s="14" t="s">
        <v>17</v>
      </c>
      <c r="S19" s="14" t="s">
        <v>17</v>
      </c>
      <c r="T19" s="14" t="s">
        <v>17</v>
      </c>
      <c r="U19" s="14" t="s">
        <v>17</v>
      </c>
      <c r="V19" s="14" t="s">
        <v>17</v>
      </c>
      <c r="W19" s="14" t="s">
        <v>17</v>
      </c>
      <c r="X19" s="14" t="s">
        <v>17</v>
      </c>
      <c r="Y19" s="14" t="s">
        <v>17</v>
      </c>
      <c r="Z19" s="14" t="s">
        <v>17</v>
      </c>
      <c r="AA19" s="14" t="s">
        <v>17</v>
      </c>
      <c r="AB19" s="14" t="s">
        <v>17</v>
      </c>
      <c r="AC19" s="14" t="s">
        <v>17</v>
      </c>
      <c r="AD19" s="14" t="s">
        <v>17</v>
      </c>
      <c r="AE19" s="14" t="s">
        <v>17</v>
      </c>
      <c r="AF19" s="14" t="s">
        <v>17</v>
      </c>
      <c r="AG19" s="14" t="s">
        <v>17</v>
      </c>
      <c r="AH19" s="14" t="s">
        <v>17</v>
      </c>
      <c r="AI19" s="14" t="s">
        <v>17</v>
      </c>
      <c r="AJ19" s="14" t="s">
        <v>17</v>
      </c>
      <c r="AK19" s="14" t="s">
        <v>17</v>
      </c>
      <c r="AL19" s="14" t="s">
        <v>17</v>
      </c>
      <c r="AM19" s="14" t="s">
        <v>17</v>
      </c>
      <c r="AN19" s="15" t="s">
        <v>17</v>
      </c>
      <c r="AO19" s="16" t="s">
        <v>17</v>
      </c>
      <c r="AP19" s="15" t="s">
        <v>17</v>
      </c>
      <c r="AQ19" s="16" t="s">
        <v>17</v>
      </c>
      <c r="AR19" s="15" t="s">
        <v>17</v>
      </c>
      <c r="AS19" s="16" t="s">
        <v>17</v>
      </c>
      <c r="AT19" s="15"/>
      <c r="AU19" s="16" t="s">
        <v>17</v>
      </c>
      <c r="AV19" s="15"/>
      <c r="AW19" s="16" t="s">
        <v>17</v>
      </c>
      <c r="AX19" s="15"/>
      <c r="AY19" s="16" t="s">
        <v>17</v>
      </c>
      <c r="AZ19" s="15"/>
      <c r="BA19" s="16" t="s">
        <v>17</v>
      </c>
      <c r="BB19" s="15"/>
      <c r="BC19" s="16" t="s">
        <v>17</v>
      </c>
      <c r="BD19" s="15"/>
      <c r="BE19" s="16" t="s">
        <v>17</v>
      </c>
      <c r="BF19" s="15"/>
      <c r="BG19" s="16" t="s">
        <v>17</v>
      </c>
    </row>
    <row r="20" spans="1:59">
      <c r="A20" s="14">
        <v>18</v>
      </c>
      <c r="B20" s="14">
        <v>27</v>
      </c>
      <c r="C20" s="14" t="s">
        <v>55</v>
      </c>
      <c r="D20" s="14" t="s">
        <v>17</v>
      </c>
      <c r="E20" s="14" t="s">
        <v>17</v>
      </c>
      <c r="F20" s="14" t="s">
        <v>17</v>
      </c>
      <c r="G20" s="14" t="s">
        <v>17</v>
      </c>
      <c r="H20" s="14" t="s">
        <v>17</v>
      </c>
      <c r="I20" s="14" t="s">
        <v>17</v>
      </c>
      <c r="J20" s="14" t="s">
        <v>17</v>
      </c>
      <c r="K20" s="14" t="s">
        <v>17</v>
      </c>
      <c r="L20" s="14" t="s">
        <v>17</v>
      </c>
      <c r="M20" s="14" t="s">
        <v>17</v>
      </c>
      <c r="N20" s="14" t="s">
        <v>17</v>
      </c>
      <c r="O20" s="14" t="s">
        <v>17</v>
      </c>
      <c r="P20" s="14" t="s">
        <v>17</v>
      </c>
      <c r="Q20" s="14" t="s">
        <v>17</v>
      </c>
      <c r="R20" s="14" t="s">
        <v>17</v>
      </c>
      <c r="S20" s="14" t="s">
        <v>17</v>
      </c>
      <c r="T20" s="14" t="s">
        <v>17</v>
      </c>
      <c r="U20" s="14" t="s">
        <v>17</v>
      </c>
      <c r="V20" s="14" t="s">
        <v>17</v>
      </c>
      <c r="W20" s="14" t="s">
        <v>17</v>
      </c>
      <c r="X20" s="14" t="s">
        <v>17</v>
      </c>
      <c r="Y20" s="14" t="s">
        <v>17</v>
      </c>
      <c r="Z20" s="14" t="s">
        <v>17</v>
      </c>
      <c r="AA20" s="14" t="s">
        <v>17</v>
      </c>
      <c r="AB20" s="14" t="s">
        <v>17</v>
      </c>
      <c r="AC20" s="14" t="s">
        <v>17</v>
      </c>
      <c r="AD20" s="14" t="s">
        <v>17</v>
      </c>
      <c r="AE20" s="14" t="s">
        <v>17</v>
      </c>
      <c r="AF20" s="14" t="s">
        <v>17</v>
      </c>
      <c r="AG20" s="14" t="s">
        <v>17</v>
      </c>
      <c r="AH20" s="14" t="s">
        <v>17</v>
      </c>
      <c r="AI20" s="14" t="s">
        <v>17</v>
      </c>
      <c r="AJ20" s="14" t="s">
        <v>17</v>
      </c>
      <c r="AK20" s="14" t="s">
        <v>17</v>
      </c>
      <c r="AL20" s="14" t="s">
        <v>17</v>
      </c>
      <c r="AM20" s="14" t="s">
        <v>17</v>
      </c>
      <c r="AN20" s="15" t="s">
        <v>17</v>
      </c>
      <c r="AO20" s="16" t="s">
        <v>17</v>
      </c>
      <c r="AP20" s="15" t="s">
        <v>17</v>
      </c>
      <c r="AQ20" s="16" t="s">
        <v>17</v>
      </c>
      <c r="AR20" s="15" t="s">
        <v>17</v>
      </c>
      <c r="AS20" s="16" t="s">
        <v>17</v>
      </c>
      <c r="AT20" s="15"/>
      <c r="AU20" s="16" t="s">
        <v>17</v>
      </c>
      <c r="AV20" s="15"/>
      <c r="AW20" s="16" t="s">
        <v>17</v>
      </c>
      <c r="AX20" s="15"/>
      <c r="AY20" s="16" t="s">
        <v>17</v>
      </c>
      <c r="AZ20" s="15"/>
      <c r="BA20" s="16" t="s">
        <v>17</v>
      </c>
      <c r="BB20" s="15"/>
      <c r="BC20" s="16" t="s">
        <v>17</v>
      </c>
      <c r="BD20" s="15"/>
      <c r="BE20" s="16" t="s">
        <v>17</v>
      </c>
      <c r="BF20" s="15"/>
      <c r="BG20" s="16" t="s">
        <v>17</v>
      </c>
    </row>
    <row r="21" spans="1:59">
      <c r="A21" s="14">
        <v>19</v>
      </c>
      <c r="B21" s="14">
        <v>28</v>
      </c>
      <c r="C21" s="14" t="s">
        <v>55</v>
      </c>
      <c r="D21" s="14" t="s">
        <v>17</v>
      </c>
      <c r="E21" s="14" t="s">
        <v>17</v>
      </c>
      <c r="F21" s="14" t="s">
        <v>17</v>
      </c>
      <c r="G21" s="14" t="s">
        <v>17</v>
      </c>
      <c r="H21" s="14" t="s">
        <v>17</v>
      </c>
      <c r="I21" s="14" t="s">
        <v>17</v>
      </c>
      <c r="J21" s="14" t="s">
        <v>17</v>
      </c>
      <c r="K21" s="14" t="s">
        <v>17</v>
      </c>
      <c r="L21" s="14" t="s">
        <v>17</v>
      </c>
      <c r="M21" s="14" t="s">
        <v>17</v>
      </c>
      <c r="N21" s="14" t="s">
        <v>17</v>
      </c>
      <c r="O21" s="14" t="s">
        <v>17</v>
      </c>
      <c r="P21" s="14" t="s">
        <v>17</v>
      </c>
      <c r="Q21" s="14" t="s">
        <v>17</v>
      </c>
      <c r="R21" s="14" t="s">
        <v>17</v>
      </c>
      <c r="S21" s="14" t="s">
        <v>17</v>
      </c>
      <c r="T21" s="14" t="s">
        <v>17</v>
      </c>
      <c r="U21" s="14" t="s">
        <v>17</v>
      </c>
      <c r="V21" s="14" t="s">
        <v>17</v>
      </c>
      <c r="W21" s="14" t="s">
        <v>17</v>
      </c>
      <c r="X21" s="14" t="s">
        <v>17</v>
      </c>
      <c r="Y21" s="14" t="s">
        <v>17</v>
      </c>
      <c r="Z21" s="14" t="s">
        <v>17</v>
      </c>
      <c r="AA21" s="14" t="s">
        <v>17</v>
      </c>
      <c r="AB21" s="14" t="s">
        <v>17</v>
      </c>
      <c r="AC21" s="14" t="s">
        <v>17</v>
      </c>
      <c r="AD21" s="14" t="s">
        <v>17</v>
      </c>
      <c r="AE21" s="14" t="s">
        <v>17</v>
      </c>
      <c r="AF21" s="14" t="s">
        <v>17</v>
      </c>
      <c r="AG21" s="14" t="s">
        <v>17</v>
      </c>
      <c r="AH21" s="14" t="s">
        <v>17</v>
      </c>
      <c r="AI21" s="14" t="s">
        <v>17</v>
      </c>
      <c r="AJ21" s="14" t="s">
        <v>17</v>
      </c>
      <c r="AK21" s="14" t="s">
        <v>17</v>
      </c>
      <c r="AL21" s="14" t="s">
        <v>17</v>
      </c>
      <c r="AM21" s="14" t="s">
        <v>17</v>
      </c>
      <c r="AN21" s="15" t="s">
        <v>17</v>
      </c>
      <c r="AO21" s="16" t="s">
        <v>17</v>
      </c>
      <c r="AP21" s="15" t="s">
        <v>17</v>
      </c>
      <c r="AQ21" s="16" t="s">
        <v>17</v>
      </c>
      <c r="AR21" s="15" t="s">
        <v>17</v>
      </c>
      <c r="AS21" s="16" t="s">
        <v>17</v>
      </c>
      <c r="AT21" s="15"/>
      <c r="AU21" s="16" t="s">
        <v>17</v>
      </c>
      <c r="AV21" s="15"/>
      <c r="AW21" s="16" t="s">
        <v>17</v>
      </c>
      <c r="AX21" s="15"/>
      <c r="AY21" s="16" t="s">
        <v>17</v>
      </c>
      <c r="AZ21" s="15"/>
      <c r="BA21" s="16" t="s">
        <v>17</v>
      </c>
      <c r="BB21" s="15"/>
      <c r="BC21" s="16" t="s">
        <v>17</v>
      </c>
      <c r="BD21" s="15"/>
      <c r="BE21" s="16" t="s">
        <v>17</v>
      </c>
      <c r="BF21" s="15"/>
      <c r="BG21" s="16" t="s">
        <v>17</v>
      </c>
    </row>
    <row r="22" spans="1:59">
      <c r="A22" s="14">
        <v>20</v>
      </c>
      <c r="B22" s="14">
        <v>29</v>
      </c>
      <c r="C22" s="14" t="s">
        <v>55</v>
      </c>
      <c r="D22" s="14" t="s">
        <v>17</v>
      </c>
      <c r="E22" s="14" t="s">
        <v>17</v>
      </c>
      <c r="F22" s="14" t="s">
        <v>17</v>
      </c>
      <c r="G22" s="14" t="s">
        <v>17</v>
      </c>
      <c r="H22" s="14" t="s">
        <v>17</v>
      </c>
      <c r="I22" s="14" t="s">
        <v>17</v>
      </c>
      <c r="J22" s="14" t="s">
        <v>17</v>
      </c>
      <c r="K22" s="14" t="s">
        <v>17</v>
      </c>
      <c r="L22" s="14" t="s">
        <v>17</v>
      </c>
      <c r="M22" s="14" t="s">
        <v>17</v>
      </c>
      <c r="N22" s="14" t="s">
        <v>17</v>
      </c>
      <c r="O22" s="14" t="s">
        <v>17</v>
      </c>
      <c r="P22" s="14" t="s">
        <v>17</v>
      </c>
      <c r="Q22" s="14" t="s">
        <v>17</v>
      </c>
      <c r="R22" s="14" t="s">
        <v>17</v>
      </c>
      <c r="S22" s="14" t="s">
        <v>17</v>
      </c>
      <c r="T22" s="14" t="s">
        <v>17</v>
      </c>
      <c r="U22" s="14" t="s">
        <v>17</v>
      </c>
      <c r="V22" s="14" t="s">
        <v>17</v>
      </c>
      <c r="W22" s="14" t="s">
        <v>17</v>
      </c>
      <c r="X22" s="14" t="s">
        <v>17</v>
      </c>
      <c r="Y22" s="14" t="s">
        <v>17</v>
      </c>
      <c r="Z22" s="14" t="s">
        <v>17</v>
      </c>
      <c r="AA22" s="14" t="s">
        <v>17</v>
      </c>
      <c r="AB22" s="14" t="s">
        <v>17</v>
      </c>
      <c r="AC22" s="14" t="s">
        <v>17</v>
      </c>
      <c r="AD22" s="14" t="s">
        <v>17</v>
      </c>
      <c r="AE22" s="14" t="s">
        <v>17</v>
      </c>
      <c r="AF22" s="14" t="s">
        <v>17</v>
      </c>
      <c r="AG22" s="14" t="s">
        <v>17</v>
      </c>
      <c r="AH22" s="14" t="s">
        <v>17</v>
      </c>
      <c r="AI22" s="14" t="s">
        <v>17</v>
      </c>
      <c r="AJ22" s="14" t="s">
        <v>17</v>
      </c>
      <c r="AK22" s="14" t="s">
        <v>17</v>
      </c>
      <c r="AL22" s="14" t="s">
        <v>17</v>
      </c>
      <c r="AM22" s="14" t="s">
        <v>17</v>
      </c>
      <c r="AN22" s="15" t="s">
        <v>17</v>
      </c>
      <c r="AO22" s="16" t="s">
        <v>17</v>
      </c>
      <c r="AP22" s="15" t="s">
        <v>17</v>
      </c>
      <c r="AQ22" s="16" t="s">
        <v>17</v>
      </c>
      <c r="AR22" s="15" t="s">
        <v>17</v>
      </c>
      <c r="AS22" s="16" t="s">
        <v>17</v>
      </c>
      <c r="AT22" s="15"/>
      <c r="AU22" s="16" t="s">
        <v>17</v>
      </c>
      <c r="AV22" s="15"/>
      <c r="AW22" s="16" t="s">
        <v>17</v>
      </c>
      <c r="AX22" s="15"/>
      <c r="AY22" s="16" t="s">
        <v>17</v>
      </c>
      <c r="AZ22" s="15"/>
      <c r="BA22" s="16" t="s">
        <v>17</v>
      </c>
      <c r="BB22" s="15"/>
      <c r="BC22" s="16" t="s">
        <v>17</v>
      </c>
      <c r="BD22" s="15"/>
      <c r="BE22" s="16" t="s">
        <v>17</v>
      </c>
      <c r="BF22" s="15"/>
      <c r="BG22" s="16" t="s">
        <v>17</v>
      </c>
    </row>
    <row r="23" spans="1:59">
      <c r="A23" s="14">
        <v>21</v>
      </c>
      <c r="B23" s="14">
        <v>30</v>
      </c>
      <c r="C23" s="14" t="s">
        <v>55</v>
      </c>
      <c r="D23" s="14" t="s">
        <v>17</v>
      </c>
      <c r="E23" s="14" t="s">
        <v>17</v>
      </c>
      <c r="F23" s="14" t="s">
        <v>17</v>
      </c>
      <c r="G23" s="14" t="s">
        <v>17</v>
      </c>
      <c r="H23" s="14" t="s">
        <v>17</v>
      </c>
      <c r="I23" s="14" t="s">
        <v>17</v>
      </c>
      <c r="J23" s="14" t="s">
        <v>17</v>
      </c>
      <c r="K23" s="14" t="s">
        <v>17</v>
      </c>
      <c r="L23" s="14" t="s">
        <v>17</v>
      </c>
      <c r="M23" s="14" t="s">
        <v>17</v>
      </c>
      <c r="N23" s="14" t="s">
        <v>17</v>
      </c>
      <c r="O23" s="14" t="s">
        <v>17</v>
      </c>
      <c r="P23" s="14" t="s">
        <v>17</v>
      </c>
      <c r="Q23" s="14" t="s">
        <v>17</v>
      </c>
      <c r="R23" s="14" t="s">
        <v>17</v>
      </c>
      <c r="S23" s="14" t="s">
        <v>17</v>
      </c>
      <c r="T23" s="14" t="s">
        <v>17</v>
      </c>
      <c r="U23" s="14" t="s">
        <v>17</v>
      </c>
      <c r="V23" s="14" t="s">
        <v>17</v>
      </c>
      <c r="W23" s="14" t="s">
        <v>17</v>
      </c>
      <c r="X23" s="14" t="s">
        <v>17</v>
      </c>
      <c r="Y23" s="14" t="s">
        <v>17</v>
      </c>
      <c r="Z23" s="14" t="s">
        <v>17</v>
      </c>
      <c r="AA23" s="14" t="s">
        <v>17</v>
      </c>
      <c r="AB23" s="14" t="s">
        <v>17</v>
      </c>
      <c r="AC23" s="14" t="s">
        <v>17</v>
      </c>
      <c r="AD23" s="14" t="s">
        <v>17</v>
      </c>
      <c r="AE23" s="14" t="s">
        <v>17</v>
      </c>
      <c r="AF23" s="14" t="s">
        <v>17</v>
      </c>
      <c r="AG23" s="14" t="s">
        <v>17</v>
      </c>
      <c r="AH23" s="14" t="s">
        <v>17</v>
      </c>
      <c r="AI23" s="14" t="s">
        <v>17</v>
      </c>
      <c r="AJ23" s="14" t="s">
        <v>17</v>
      </c>
      <c r="AK23" s="14" t="s">
        <v>17</v>
      </c>
      <c r="AL23" s="14" t="s">
        <v>17</v>
      </c>
      <c r="AM23" s="14" t="s">
        <v>17</v>
      </c>
      <c r="AN23" s="15" t="s">
        <v>17</v>
      </c>
      <c r="AO23" s="16" t="s">
        <v>17</v>
      </c>
      <c r="AP23" s="15" t="s">
        <v>17</v>
      </c>
      <c r="AQ23" s="16" t="s">
        <v>17</v>
      </c>
      <c r="AR23" s="15" t="s">
        <v>17</v>
      </c>
      <c r="AS23" s="16" t="s">
        <v>17</v>
      </c>
      <c r="AT23" s="15"/>
      <c r="AU23" s="16" t="s">
        <v>17</v>
      </c>
      <c r="AV23" s="15"/>
      <c r="AW23" s="16" t="s">
        <v>17</v>
      </c>
      <c r="AX23" s="15"/>
      <c r="AY23" s="16" t="s">
        <v>17</v>
      </c>
      <c r="AZ23" s="15"/>
      <c r="BA23" s="16" t="s">
        <v>17</v>
      </c>
      <c r="BB23" s="15"/>
      <c r="BC23" s="16" t="s">
        <v>17</v>
      </c>
      <c r="BD23" s="15"/>
      <c r="BE23" s="16" t="s">
        <v>17</v>
      </c>
      <c r="BF23" s="15"/>
      <c r="BG23" s="16" t="s">
        <v>17</v>
      </c>
    </row>
    <row r="24" spans="1:59">
      <c r="A24" s="14">
        <v>22</v>
      </c>
      <c r="B24" s="14">
        <v>31</v>
      </c>
      <c r="C24" s="14" t="s">
        <v>55</v>
      </c>
      <c r="D24" s="14" t="s">
        <v>17</v>
      </c>
      <c r="E24" s="14" t="s">
        <v>17</v>
      </c>
      <c r="F24" s="14" t="s">
        <v>17</v>
      </c>
      <c r="G24" s="14" t="s">
        <v>17</v>
      </c>
      <c r="H24" s="14" t="s">
        <v>17</v>
      </c>
      <c r="I24" s="14" t="s">
        <v>17</v>
      </c>
      <c r="J24" s="14" t="s">
        <v>17</v>
      </c>
      <c r="K24" s="14" t="s">
        <v>17</v>
      </c>
      <c r="L24" s="14" t="s">
        <v>17</v>
      </c>
      <c r="M24" s="14" t="s">
        <v>17</v>
      </c>
      <c r="N24" s="14" t="s">
        <v>17</v>
      </c>
      <c r="O24" s="14" t="s">
        <v>17</v>
      </c>
      <c r="P24" s="14" t="s">
        <v>17</v>
      </c>
      <c r="Q24" s="14" t="s">
        <v>17</v>
      </c>
      <c r="R24" s="14" t="s">
        <v>17</v>
      </c>
      <c r="S24" s="14" t="s">
        <v>17</v>
      </c>
      <c r="T24" s="14" t="s">
        <v>17</v>
      </c>
      <c r="U24" s="14" t="s">
        <v>17</v>
      </c>
      <c r="V24" s="14" t="s">
        <v>17</v>
      </c>
      <c r="W24" s="14" t="s">
        <v>17</v>
      </c>
      <c r="X24" s="14" t="s">
        <v>17</v>
      </c>
      <c r="Y24" s="14" t="s">
        <v>17</v>
      </c>
      <c r="Z24" s="14" t="s">
        <v>17</v>
      </c>
      <c r="AA24" s="14" t="s">
        <v>17</v>
      </c>
      <c r="AB24" s="14" t="s">
        <v>17</v>
      </c>
      <c r="AC24" s="14" t="s">
        <v>17</v>
      </c>
      <c r="AD24" s="14" t="s">
        <v>17</v>
      </c>
      <c r="AE24" s="14" t="s">
        <v>17</v>
      </c>
      <c r="AF24" s="14" t="s">
        <v>17</v>
      </c>
      <c r="AG24" s="14" t="s">
        <v>17</v>
      </c>
      <c r="AH24" s="14" t="s">
        <v>17</v>
      </c>
      <c r="AI24" s="14" t="s">
        <v>17</v>
      </c>
      <c r="AJ24" s="14" t="s">
        <v>17</v>
      </c>
      <c r="AK24" s="14" t="s">
        <v>17</v>
      </c>
      <c r="AL24" s="14" t="s">
        <v>17</v>
      </c>
      <c r="AM24" s="14" t="s">
        <v>17</v>
      </c>
      <c r="AN24" s="15" t="s">
        <v>17</v>
      </c>
      <c r="AO24" s="16" t="s">
        <v>17</v>
      </c>
      <c r="AP24" s="15" t="s">
        <v>17</v>
      </c>
      <c r="AQ24" s="16" t="s">
        <v>17</v>
      </c>
      <c r="AR24" s="15" t="s">
        <v>17</v>
      </c>
      <c r="AS24" s="16" t="s">
        <v>17</v>
      </c>
      <c r="AT24" s="15"/>
      <c r="AU24" s="16" t="s">
        <v>17</v>
      </c>
      <c r="AV24" s="15"/>
      <c r="AW24" s="16" t="s">
        <v>17</v>
      </c>
      <c r="AX24" s="15"/>
      <c r="AY24" s="16" t="s">
        <v>17</v>
      </c>
      <c r="AZ24" s="15"/>
      <c r="BA24" s="16" t="s">
        <v>17</v>
      </c>
      <c r="BB24" s="15"/>
      <c r="BC24" s="16" t="s">
        <v>17</v>
      </c>
      <c r="BD24" s="15"/>
      <c r="BE24" s="16" t="s">
        <v>17</v>
      </c>
      <c r="BF24" s="15"/>
      <c r="BG24" s="16" t="s">
        <v>17</v>
      </c>
    </row>
    <row r="25" spans="1:59">
      <c r="A25" s="14">
        <v>23</v>
      </c>
      <c r="B25" s="14">
        <v>32</v>
      </c>
      <c r="C25" s="14" t="s">
        <v>55</v>
      </c>
      <c r="D25" s="14" t="s">
        <v>17</v>
      </c>
      <c r="E25" s="14" t="s">
        <v>17</v>
      </c>
      <c r="F25" s="14" t="s">
        <v>17</v>
      </c>
      <c r="G25" s="14" t="s">
        <v>17</v>
      </c>
      <c r="H25" s="14" t="s">
        <v>17</v>
      </c>
      <c r="I25" s="14" t="s">
        <v>17</v>
      </c>
      <c r="J25" s="14" t="s">
        <v>17</v>
      </c>
      <c r="K25" s="14" t="s">
        <v>17</v>
      </c>
      <c r="L25" s="14" t="s">
        <v>17</v>
      </c>
      <c r="M25" s="14" t="s">
        <v>17</v>
      </c>
      <c r="N25" s="14" t="s">
        <v>17</v>
      </c>
      <c r="O25" s="14" t="s">
        <v>17</v>
      </c>
      <c r="P25" s="14" t="s">
        <v>17</v>
      </c>
      <c r="Q25" s="14" t="s">
        <v>17</v>
      </c>
      <c r="R25" s="14" t="s">
        <v>17</v>
      </c>
      <c r="S25" s="14" t="s">
        <v>17</v>
      </c>
      <c r="T25" s="14" t="s">
        <v>17</v>
      </c>
      <c r="U25" s="14" t="s">
        <v>17</v>
      </c>
      <c r="V25" s="14" t="s">
        <v>17</v>
      </c>
      <c r="W25" s="14" t="s">
        <v>17</v>
      </c>
      <c r="X25" s="14" t="s">
        <v>17</v>
      </c>
      <c r="Y25" s="14" t="s">
        <v>17</v>
      </c>
      <c r="Z25" s="14" t="s">
        <v>17</v>
      </c>
      <c r="AA25" s="14" t="s">
        <v>17</v>
      </c>
      <c r="AB25" s="14" t="s">
        <v>17</v>
      </c>
      <c r="AC25" s="14" t="s">
        <v>17</v>
      </c>
      <c r="AD25" s="14" t="s">
        <v>17</v>
      </c>
      <c r="AE25" s="14" t="s">
        <v>17</v>
      </c>
      <c r="AF25" s="14" t="s">
        <v>17</v>
      </c>
      <c r="AG25" s="14" t="s">
        <v>17</v>
      </c>
      <c r="AH25" s="14" t="s">
        <v>17</v>
      </c>
      <c r="AI25" s="14" t="s">
        <v>17</v>
      </c>
      <c r="AJ25" s="14" t="s">
        <v>17</v>
      </c>
      <c r="AK25" s="14" t="s">
        <v>17</v>
      </c>
      <c r="AL25" s="14" t="s">
        <v>17</v>
      </c>
      <c r="AM25" s="14" t="s">
        <v>17</v>
      </c>
      <c r="AN25" s="15" t="s">
        <v>17</v>
      </c>
      <c r="AO25" s="16" t="s">
        <v>17</v>
      </c>
      <c r="AP25" s="15" t="s">
        <v>17</v>
      </c>
      <c r="AQ25" s="16" t="s">
        <v>17</v>
      </c>
      <c r="AR25" s="15" t="s">
        <v>17</v>
      </c>
      <c r="AS25" s="16" t="s">
        <v>17</v>
      </c>
      <c r="AT25" s="15"/>
      <c r="AU25" s="16" t="s">
        <v>17</v>
      </c>
      <c r="AV25" s="15"/>
      <c r="AW25" s="16" t="s">
        <v>17</v>
      </c>
      <c r="AX25" s="15"/>
      <c r="AY25" s="16" t="s">
        <v>17</v>
      </c>
      <c r="AZ25" s="15"/>
      <c r="BA25" s="16" t="s">
        <v>17</v>
      </c>
      <c r="BB25" s="15"/>
      <c r="BC25" s="16" t="s">
        <v>17</v>
      </c>
      <c r="BD25" s="15"/>
      <c r="BE25" s="16" t="s">
        <v>17</v>
      </c>
      <c r="BF25" s="15"/>
      <c r="BG25" s="16" t="s">
        <v>17</v>
      </c>
    </row>
    <row r="26" spans="1:59">
      <c r="A26" s="14">
        <v>24</v>
      </c>
      <c r="B26" s="14">
        <v>33</v>
      </c>
      <c r="C26" s="14" t="s">
        <v>55</v>
      </c>
      <c r="D26" s="14" t="s">
        <v>17</v>
      </c>
      <c r="E26" s="14" t="s">
        <v>17</v>
      </c>
      <c r="F26" s="14" t="s">
        <v>17</v>
      </c>
      <c r="G26" s="14" t="s">
        <v>17</v>
      </c>
      <c r="H26" s="14" t="s">
        <v>17</v>
      </c>
      <c r="I26" s="14" t="s">
        <v>17</v>
      </c>
      <c r="J26" s="14" t="s">
        <v>17</v>
      </c>
      <c r="K26" s="14" t="s">
        <v>17</v>
      </c>
      <c r="L26" s="14" t="s">
        <v>17</v>
      </c>
      <c r="M26" s="14" t="s">
        <v>17</v>
      </c>
      <c r="N26" s="14" t="s">
        <v>17</v>
      </c>
      <c r="O26" s="14" t="s">
        <v>17</v>
      </c>
      <c r="P26" s="14" t="s">
        <v>17</v>
      </c>
      <c r="Q26" s="14" t="s">
        <v>17</v>
      </c>
      <c r="R26" s="14" t="s">
        <v>17</v>
      </c>
      <c r="S26" s="14" t="s">
        <v>17</v>
      </c>
      <c r="T26" s="14" t="s">
        <v>17</v>
      </c>
      <c r="U26" s="14" t="s">
        <v>17</v>
      </c>
      <c r="V26" s="14" t="s">
        <v>17</v>
      </c>
      <c r="W26" s="14" t="s">
        <v>17</v>
      </c>
      <c r="X26" s="14" t="s">
        <v>17</v>
      </c>
      <c r="Y26" s="14" t="s">
        <v>17</v>
      </c>
      <c r="Z26" s="14" t="s">
        <v>17</v>
      </c>
      <c r="AA26" s="14" t="s">
        <v>17</v>
      </c>
      <c r="AB26" s="14" t="s">
        <v>17</v>
      </c>
      <c r="AC26" s="14" t="s">
        <v>17</v>
      </c>
      <c r="AD26" s="14" t="s">
        <v>17</v>
      </c>
      <c r="AE26" s="14" t="s">
        <v>17</v>
      </c>
      <c r="AF26" s="14" t="s">
        <v>17</v>
      </c>
      <c r="AG26" s="14" t="s">
        <v>17</v>
      </c>
      <c r="AH26" s="14" t="s">
        <v>17</v>
      </c>
      <c r="AI26" s="14" t="s">
        <v>17</v>
      </c>
      <c r="AJ26" s="14" t="s">
        <v>17</v>
      </c>
      <c r="AK26" s="14" t="s">
        <v>17</v>
      </c>
      <c r="AL26" s="14" t="s">
        <v>17</v>
      </c>
      <c r="AM26" s="14" t="s">
        <v>17</v>
      </c>
      <c r="AN26" s="15" t="s">
        <v>17</v>
      </c>
      <c r="AO26" s="16" t="s">
        <v>17</v>
      </c>
      <c r="AP26" s="15" t="s">
        <v>17</v>
      </c>
      <c r="AQ26" s="16" t="s">
        <v>17</v>
      </c>
      <c r="AR26" s="15" t="s">
        <v>17</v>
      </c>
      <c r="AS26" s="16" t="s">
        <v>17</v>
      </c>
      <c r="AT26" s="15"/>
      <c r="AU26" s="16" t="s">
        <v>17</v>
      </c>
      <c r="AV26" s="15"/>
      <c r="AW26" s="16" t="s">
        <v>17</v>
      </c>
      <c r="AX26" s="15"/>
      <c r="AY26" s="16" t="s">
        <v>17</v>
      </c>
      <c r="AZ26" s="15"/>
      <c r="BA26" s="16" t="s">
        <v>17</v>
      </c>
      <c r="BB26" s="15"/>
      <c r="BC26" s="16" t="s">
        <v>17</v>
      </c>
      <c r="BD26" s="15"/>
      <c r="BE26" s="16" t="s">
        <v>17</v>
      </c>
      <c r="BF26" s="15"/>
      <c r="BG26" s="16" t="s">
        <v>17</v>
      </c>
    </row>
    <row r="27" spans="1:59">
      <c r="A27" s="14">
        <v>25</v>
      </c>
      <c r="B27" s="14">
        <v>34</v>
      </c>
      <c r="C27" s="14" t="s">
        <v>55</v>
      </c>
      <c r="D27" s="14" t="s">
        <v>17</v>
      </c>
      <c r="E27" s="14" t="s">
        <v>17</v>
      </c>
      <c r="F27" s="14" t="s">
        <v>17</v>
      </c>
      <c r="G27" s="14" t="s">
        <v>17</v>
      </c>
      <c r="H27" s="14" t="s">
        <v>17</v>
      </c>
      <c r="I27" s="14" t="s">
        <v>17</v>
      </c>
      <c r="J27" s="14" t="s">
        <v>17</v>
      </c>
      <c r="K27" s="14" t="s">
        <v>17</v>
      </c>
      <c r="L27" s="14" t="s">
        <v>17</v>
      </c>
      <c r="M27" s="14" t="s">
        <v>17</v>
      </c>
      <c r="N27" s="14" t="s">
        <v>17</v>
      </c>
      <c r="O27" s="14" t="s">
        <v>17</v>
      </c>
      <c r="P27" s="14" t="s">
        <v>17</v>
      </c>
      <c r="Q27" s="14" t="s">
        <v>17</v>
      </c>
      <c r="R27" s="14" t="s">
        <v>17</v>
      </c>
      <c r="S27" s="14" t="s">
        <v>17</v>
      </c>
      <c r="T27" s="14" t="s">
        <v>17</v>
      </c>
      <c r="U27" s="14" t="s">
        <v>17</v>
      </c>
      <c r="V27" s="14" t="s">
        <v>17</v>
      </c>
      <c r="W27" s="14" t="s">
        <v>17</v>
      </c>
      <c r="X27" s="14" t="s">
        <v>17</v>
      </c>
      <c r="Y27" s="14" t="s">
        <v>17</v>
      </c>
      <c r="Z27" s="14" t="s">
        <v>17</v>
      </c>
      <c r="AA27" s="14" t="s">
        <v>17</v>
      </c>
      <c r="AB27" s="14" t="s">
        <v>17</v>
      </c>
      <c r="AC27" s="14" t="s">
        <v>17</v>
      </c>
      <c r="AD27" s="14" t="s">
        <v>17</v>
      </c>
      <c r="AE27" s="14" t="s">
        <v>17</v>
      </c>
      <c r="AF27" s="14" t="s">
        <v>17</v>
      </c>
      <c r="AG27" s="14" t="s">
        <v>17</v>
      </c>
      <c r="AH27" s="14" t="s">
        <v>17</v>
      </c>
      <c r="AI27" s="14" t="s">
        <v>17</v>
      </c>
      <c r="AJ27" s="14" t="s">
        <v>17</v>
      </c>
      <c r="AK27" s="14" t="s">
        <v>17</v>
      </c>
      <c r="AL27" s="14" t="s">
        <v>17</v>
      </c>
      <c r="AM27" s="14" t="s">
        <v>17</v>
      </c>
      <c r="AN27" s="15" t="s">
        <v>17</v>
      </c>
      <c r="AO27" s="16" t="s">
        <v>17</v>
      </c>
      <c r="AP27" s="15" t="s">
        <v>17</v>
      </c>
      <c r="AQ27" s="16" t="s">
        <v>17</v>
      </c>
      <c r="AR27" s="15" t="s">
        <v>17</v>
      </c>
      <c r="AS27" s="16" t="s">
        <v>17</v>
      </c>
      <c r="AT27" s="15"/>
      <c r="AU27" s="16" t="s">
        <v>17</v>
      </c>
      <c r="AV27" s="15"/>
      <c r="AW27" s="16" t="s">
        <v>17</v>
      </c>
      <c r="AX27" s="15"/>
      <c r="AY27" s="16" t="s">
        <v>17</v>
      </c>
      <c r="AZ27" s="15"/>
      <c r="BA27" s="16" t="s">
        <v>17</v>
      </c>
      <c r="BB27" s="15"/>
      <c r="BC27" s="16" t="s">
        <v>17</v>
      </c>
      <c r="BD27" s="15"/>
      <c r="BE27" s="16" t="s">
        <v>17</v>
      </c>
      <c r="BF27" s="15"/>
      <c r="BG27" s="16" t="s">
        <v>17</v>
      </c>
    </row>
    <row r="28" spans="1:59">
      <c r="A28" s="14">
        <v>26</v>
      </c>
      <c r="B28" s="14">
        <v>35</v>
      </c>
      <c r="C28" s="14" t="s">
        <v>55</v>
      </c>
      <c r="D28" s="14" t="s">
        <v>17</v>
      </c>
      <c r="E28" s="14" t="s">
        <v>17</v>
      </c>
      <c r="F28" s="14" t="s">
        <v>17</v>
      </c>
      <c r="G28" s="14" t="s">
        <v>17</v>
      </c>
      <c r="H28" s="14" t="s">
        <v>17</v>
      </c>
      <c r="I28" s="14" t="s">
        <v>17</v>
      </c>
      <c r="J28" s="14" t="s">
        <v>17</v>
      </c>
      <c r="K28" s="14" t="s">
        <v>17</v>
      </c>
      <c r="L28" s="14" t="s">
        <v>17</v>
      </c>
      <c r="M28" s="14" t="s">
        <v>17</v>
      </c>
      <c r="N28" s="14" t="s">
        <v>17</v>
      </c>
      <c r="O28" s="14" t="s">
        <v>17</v>
      </c>
      <c r="P28" s="14" t="s">
        <v>17</v>
      </c>
      <c r="Q28" s="14" t="s">
        <v>17</v>
      </c>
      <c r="R28" s="14" t="s">
        <v>17</v>
      </c>
      <c r="S28" s="14" t="s">
        <v>17</v>
      </c>
      <c r="T28" s="14" t="s">
        <v>17</v>
      </c>
      <c r="U28" s="14" t="s">
        <v>17</v>
      </c>
      <c r="V28" s="14" t="s">
        <v>17</v>
      </c>
      <c r="W28" s="14" t="s">
        <v>17</v>
      </c>
      <c r="X28" s="14" t="s">
        <v>17</v>
      </c>
      <c r="Y28" s="14" t="s">
        <v>17</v>
      </c>
      <c r="Z28" s="14" t="s">
        <v>17</v>
      </c>
      <c r="AA28" s="14" t="s">
        <v>17</v>
      </c>
      <c r="AB28" s="14" t="s">
        <v>17</v>
      </c>
      <c r="AC28" s="14" t="s">
        <v>17</v>
      </c>
      <c r="AD28" s="14" t="s">
        <v>17</v>
      </c>
      <c r="AE28" s="14" t="s">
        <v>17</v>
      </c>
      <c r="AF28" s="14" t="s">
        <v>17</v>
      </c>
      <c r="AG28" s="14" t="s">
        <v>17</v>
      </c>
      <c r="AH28" s="14" t="s">
        <v>17</v>
      </c>
      <c r="AI28" s="14" t="s">
        <v>17</v>
      </c>
      <c r="AJ28" s="14" t="s">
        <v>17</v>
      </c>
      <c r="AK28" s="14" t="s">
        <v>17</v>
      </c>
      <c r="AL28" s="14" t="s">
        <v>17</v>
      </c>
      <c r="AM28" s="14" t="s">
        <v>17</v>
      </c>
      <c r="AN28" s="15" t="s">
        <v>17</v>
      </c>
      <c r="AO28" s="16" t="s">
        <v>17</v>
      </c>
      <c r="AP28" s="15" t="s">
        <v>17</v>
      </c>
      <c r="AQ28" s="16" t="s">
        <v>17</v>
      </c>
      <c r="AR28" s="15" t="s">
        <v>17</v>
      </c>
      <c r="AS28" s="16" t="s">
        <v>17</v>
      </c>
      <c r="AT28" s="15"/>
      <c r="AU28" s="16" t="s">
        <v>17</v>
      </c>
      <c r="AV28" s="15"/>
      <c r="AW28" s="16" t="s">
        <v>17</v>
      </c>
      <c r="AX28" s="15"/>
      <c r="AY28" s="16" t="s">
        <v>17</v>
      </c>
      <c r="AZ28" s="15"/>
      <c r="BA28" s="16" t="s">
        <v>17</v>
      </c>
      <c r="BB28" s="15"/>
      <c r="BC28" s="16" t="s">
        <v>17</v>
      </c>
      <c r="BD28" s="15"/>
      <c r="BE28" s="16" t="s">
        <v>17</v>
      </c>
      <c r="BF28" s="15"/>
      <c r="BG28" s="16" t="s">
        <v>17</v>
      </c>
    </row>
    <row r="29" spans="1:59">
      <c r="A29" s="14">
        <v>27</v>
      </c>
      <c r="B29" s="14">
        <v>36</v>
      </c>
      <c r="C29" s="14" t="s">
        <v>55</v>
      </c>
      <c r="D29" s="14" t="s">
        <v>17</v>
      </c>
      <c r="E29" s="14" t="s">
        <v>17</v>
      </c>
      <c r="F29" s="14" t="s">
        <v>17</v>
      </c>
      <c r="G29" s="14" t="s">
        <v>17</v>
      </c>
      <c r="H29" s="14" t="s">
        <v>17</v>
      </c>
      <c r="I29" s="14" t="s">
        <v>17</v>
      </c>
      <c r="J29" s="14" t="s">
        <v>17</v>
      </c>
      <c r="K29" s="14" t="s">
        <v>17</v>
      </c>
      <c r="L29" s="14" t="s">
        <v>17</v>
      </c>
      <c r="M29" s="14" t="s">
        <v>17</v>
      </c>
      <c r="N29" s="14" t="s">
        <v>17</v>
      </c>
      <c r="O29" s="14" t="s">
        <v>17</v>
      </c>
      <c r="P29" s="14" t="s">
        <v>17</v>
      </c>
      <c r="Q29" s="14" t="s">
        <v>17</v>
      </c>
      <c r="R29" s="14" t="s">
        <v>17</v>
      </c>
      <c r="S29" s="14" t="s">
        <v>17</v>
      </c>
      <c r="T29" s="14" t="s">
        <v>17</v>
      </c>
      <c r="U29" s="14" t="s">
        <v>17</v>
      </c>
      <c r="V29" s="14" t="s">
        <v>17</v>
      </c>
      <c r="W29" s="14" t="s">
        <v>17</v>
      </c>
      <c r="X29" s="14" t="s">
        <v>17</v>
      </c>
      <c r="Y29" s="14" t="s">
        <v>17</v>
      </c>
      <c r="Z29" s="14" t="s">
        <v>17</v>
      </c>
      <c r="AA29" s="14" t="s">
        <v>17</v>
      </c>
      <c r="AB29" s="14" t="s">
        <v>17</v>
      </c>
      <c r="AC29" s="14" t="s">
        <v>17</v>
      </c>
      <c r="AD29" s="14" t="s">
        <v>17</v>
      </c>
      <c r="AE29" s="14" t="s">
        <v>17</v>
      </c>
      <c r="AF29" s="14" t="s">
        <v>17</v>
      </c>
      <c r="AG29" s="14" t="s">
        <v>17</v>
      </c>
      <c r="AH29" s="14" t="s">
        <v>17</v>
      </c>
      <c r="AI29" s="14" t="s">
        <v>17</v>
      </c>
      <c r="AJ29" s="14" t="s">
        <v>17</v>
      </c>
      <c r="AK29" s="14" t="s">
        <v>17</v>
      </c>
      <c r="AL29" s="14" t="s">
        <v>17</v>
      </c>
      <c r="AM29" s="14" t="s">
        <v>17</v>
      </c>
      <c r="AN29" s="15" t="s">
        <v>17</v>
      </c>
      <c r="AO29" s="16" t="s">
        <v>17</v>
      </c>
      <c r="AP29" s="15" t="s">
        <v>17</v>
      </c>
      <c r="AQ29" s="16" t="s">
        <v>17</v>
      </c>
      <c r="AR29" s="15" t="s">
        <v>17</v>
      </c>
      <c r="AS29" s="16" t="s">
        <v>17</v>
      </c>
      <c r="AT29" s="15"/>
      <c r="AU29" s="16" t="s">
        <v>17</v>
      </c>
      <c r="AV29" s="15"/>
      <c r="AW29" s="16" t="s">
        <v>17</v>
      </c>
      <c r="AX29" s="15"/>
      <c r="AY29" s="16" t="s">
        <v>17</v>
      </c>
      <c r="AZ29" s="15"/>
      <c r="BA29" s="16" t="s">
        <v>17</v>
      </c>
      <c r="BB29" s="15"/>
      <c r="BC29" s="16" t="s">
        <v>17</v>
      </c>
      <c r="BD29" s="15"/>
      <c r="BE29" s="16" t="s">
        <v>17</v>
      </c>
      <c r="BF29" s="15"/>
      <c r="BG29" s="16" t="s">
        <v>17</v>
      </c>
    </row>
    <row r="30" spans="1:59">
      <c r="A30" s="14">
        <v>28</v>
      </c>
      <c r="B30" s="14">
        <v>37</v>
      </c>
      <c r="C30" s="14" t="s">
        <v>55</v>
      </c>
      <c r="D30" s="14" t="s">
        <v>17</v>
      </c>
      <c r="E30" s="14" t="s">
        <v>17</v>
      </c>
      <c r="F30" s="14" t="s">
        <v>17</v>
      </c>
      <c r="G30" s="14" t="s">
        <v>17</v>
      </c>
      <c r="H30" s="14" t="s">
        <v>17</v>
      </c>
      <c r="I30" s="14" t="s">
        <v>17</v>
      </c>
      <c r="J30" s="14" t="s">
        <v>17</v>
      </c>
      <c r="K30" s="14" t="s">
        <v>17</v>
      </c>
      <c r="L30" s="14" t="s">
        <v>17</v>
      </c>
      <c r="M30" s="14" t="s">
        <v>17</v>
      </c>
      <c r="N30" s="14" t="s">
        <v>17</v>
      </c>
      <c r="O30" s="14" t="s">
        <v>17</v>
      </c>
      <c r="P30" s="14" t="s">
        <v>17</v>
      </c>
      <c r="Q30" s="14" t="s">
        <v>17</v>
      </c>
      <c r="R30" s="14" t="s">
        <v>17</v>
      </c>
      <c r="S30" s="14" t="s">
        <v>17</v>
      </c>
      <c r="T30" s="14" t="s">
        <v>17</v>
      </c>
      <c r="U30" s="14" t="s">
        <v>17</v>
      </c>
      <c r="V30" s="14" t="s">
        <v>17</v>
      </c>
      <c r="W30" s="14" t="s">
        <v>17</v>
      </c>
      <c r="X30" s="14" t="s">
        <v>17</v>
      </c>
      <c r="Y30" s="14" t="s">
        <v>17</v>
      </c>
      <c r="Z30" s="14" t="s">
        <v>17</v>
      </c>
      <c r="AA30" s="14" t="s">
        <v>17</v>
      </c>
      <c r="AB30" s="14" t="s">
        <v>17</v>
      </c>
      <c r="AC30" s="14" t="s">
        <v>17</v>
      </c>
      <c r="AD30" s="14" t="s">
        <v>17</v>
      </c>
      <c r="AE30" s="14" t="s">
        <v>17</v>
      </c>
      <c r="AF30" s="14" t="s">
        <v>17</v>
      </c>
      <c r="AG30" s="14" t="s">
        <v>17</v>
      </c>
      <c r="AH30" s="14" t="s">
        <v>17</v>
      </c>
      <c r="AI30" s="14" t="s">
        <v>17</v>
      </c>
      <c r="AJ30" s="14" t="s">
        <v>17</v>
      </c>
      <c r="AK30" s="14" t="s">
        <v>17</v>
      </c>
      <c r="AL30" s="14" t="s">
        <v>17</v>
      </c>
      <c r="AM30" s="14" t="s">
        <v>17</v>
      </c>
      <c r="AN30" s="15" t="s">
        <v>17</v>
      </c>
      <c r="AO30" s="16" t="s">
        <v>17</v>
      </c>
      <c r="AP30" s="15" t="s">
        <v>17</v>
      </c>
      <c r="AQ30" s="16" t="s">
        <v>17</v>
      </c>
      <c r="AR30" s="15" t="s">
        <v>17</v>
      </c>
      <c r="AS30" s="16" t="s">
        <v>17</v>
      </c>
      <c r="AT30" s="15"/>
      <c r="AU30" s="16" t="s">
        <v>17</v>
      </c>
      <c r="AV30" s="15"/>
      <c r="AW30" s="16" t="s">
        <v>17</v>
      </c>
      <c r="AX30" s="15"/>
      <c r="AY30" s="16" t="s">
        <v>17</v>
      </c>
      <c r="AZ30" s="15"/>
      <c r="BA30" s="16" t="s">
        <v>17</v>
      </c>
      <c r="BB30" s="15"/>
      <c r="BC30" s="16" t="s">
        <v>17</v>
      </c>
      <c r="BD30" s="15"/>
      <c r="BE30" s="16" t="s">
        <v>17</v>
      </c>
      <c r="BF30" s="15"/>
      <c r="BG30" s="16" t="s">
        <v>17</v>
      </c>
    </row>
    <row r="31" spans="1:59">
      <c r="A31" s="14">
        <v>29</v>
      </c>
      <c r="B31" s="14">
        <v>38</v>
      </c>
      <c r="C31" s="14" t="s">
        <v>55</v>
      </c>
      <c r="D31" s="14" t="s">
        <v>17</v>
      </c>
      <c r="E31" s="14" t="s">
        <v>17</v>
      </c>
      <c r="F31" s="14" t="s">
        <v>17</v>
      </c>
      <c r="G31" s="14" t="s">
        <v>17</v>
      </c>
      <c r="H31" s="14" t="s">
        <v>17</v>
      </c>
      <c r="I31" s="14" t="s">
        <v>17</v>
      </c>
      <c r="J31" s="14" t="s">
        <v>17</v>
      </c>
      <c r="K31" s="14" t="s">
        <v>17</v>
      </c>
      <c r="L31" s="14" t="s">
        <v>17</v>
      </c>
      <c r="M31" s="14" t="s">
        <v>17</v>
      </c>
      <c r="N31" s="14" t="s">
        <v>17</v>
      </c>
      <c r="O31" s="14" t="s">
        <v>17</v>
      </c>
      <c r="P31" s="14" t="s">
        <v>17</v>
      </c>
      <c r="Q31" s="14" t="s">
        <v>17</v>
      </c>
      <c r="R31" s="14" t="s">
        <v>17</v>
      </c>
      <c r="S31" s="14" t="s">
        <v>17</v>
      </c>
      <c r="T31" s="14" t="s">
        <v>17</v>
      </c>
      <c r="U31" s="14" t="s">
        <v>17</v>
      </c>
      <c r="V31" s="14" t="s">
        <v>17</v>
      </c>
      <c r="W31" s="14" t="s">
        <v>17</v>
      </c>
      <c r="X31" s="14" t="s">
        <v>17</v>
      </c>
      <c r="Y31" s="14" t="s">
        <v>17</v>
      </c>
      <c r="Z31" s="14" t="s">
        <v>17</v>
      </c>
      <c r="AA31" s="14" t="s">
        <v>17</v>
      </c>
      <c r="AB31" s="14" t="s">
        <v>17</v>
      </c>
      <c r="AC31" s="14" t="s">
        <v>17</v>
      </c>
      <c r="AD31" s="14" t="s">
        <v>17</v>
      </c>
      <c r="AE31" s="14" t="s">
        <v>17</v>
      </c>
      <c r="AF31" s="14" t="s">
        <v>17</v>
      </c>
      <c r="AG31" s="14" t="s">
        <v>17</v>
      </c>
      <c r="AH31" s="14" t="s">
        <v>17</v>
      </c>
      <c r="AI31" s="14" t="s">
        <v>17</v>
      </c>
      <c r="AJ31" s="14" t="s">
        <v>17</v>
      </c>
      <c r="AK31" s="14" t="s">
        <v>17</v>
      </c>
      <c r="AL31" s="14" t="s">
        <v>17</v>
      </c>
      <c r="AM31" s="14" t="s">
        <v>17</v>
      </c>
      <c r="AN31" s="15" t="s">
        <v>17</v>
      </c>
      <c r="AO31" s="16" t="s">
        <v>17</v>
      </c>
      <c r="AP31" s="15" t="s">
        <v>17</v>
      </c>
      <c r="AQ31" s="16" t="s">
        <v>17</v>
      </c>
      <c r="AR31" s="15" t="s">
        <v>17</v>
      </c>
      <c r="AS31" s="16" t="s">
        <v>17</v>
      </c>
      <c r="AT31" s="15"/>
      <c r="AU31" s="16" t="s">
        <v>17</v>
      </c>
      <c r="AV31" s="15"/>
      <c r="AW31" s="16" t="s">
        <v>17</v>
      </c>
      <c r="AX31" s="15"/>
      <c r="AY31" s="16" t="s">
        <v>17</v>
      </c>
      <c r="AZ31" s="15"/>
      <c r="BA31" s="16" t="s">
        <v>17</v>
      </c>
      <c r="BB31" s="15"/>
      <c r="BC31" s="16" t="s">
        <v>17</v>
      </c>
      <c r="BD31" s="15"/>
      <c r="BE31" s="16" t="s">
        <v>17</v>
      </c>
      <c r="BF31" s="15"/>
      <c r="BG31" s="16" t="s">
        <v>17</v>
      </c>
    </row>
    <row r="32" spans="1:59">
      <c r="A32" s="14">
        <v>30</v>
      </c>
      <c r="B32" s="14">
        <v>39</v>
      </c>
      <c r="C32" s="14" t="s">
        <v>56</v>
      </c>
      <c r="D32" s="14" t="s">
        <v>17</v>
      </c>
      <c r="E32" s="14" t="s">
        <v>17</v>
      </c>
      <c r="F32" s="14" t="s">
        <v>17</v>
      </c>
      <c r="G32" s="14" t="s">
        <v>17</v>
      </c>
      <c r="H32" s="14" t="s">
        <v>17</v>
      </c>
      <c r="I32" s="14" t="s">
        <v>17</v>
      </c>
      <c r="J32" s="14" t="s">
        <v>17</v>
      </c>
      <c r="K32" s="14" t="s">
        <v>17</v>
      </c>
      <c r="L32" s="14" t="s">
        <v>17</v>
      </c>
      <c r="M32" s="14" t="s">
        <v>17</v>
      </c>
      <c r="N32" s="14" t="s">
        <v>17</v>
      </c>
      <c r="O32" s="14" t="s">
        <v>17</v>
      </c>
      <c r="P32" s="14" t="s">
        <v>17</v>
      </c>
      <c r="Q32" s="14" t="s">
        <v>17</v>
      </c>
      <c r="R32" s="14" t="s">
        <v>17</v>
      </c>
      <c r="S32" s="14" t="s">
        <v>17</v>
      </c>
      <c r="T32" s="14" t="s">
        <v>17</v>
      </c>
      <c r="U32" s="14" t="s">
        <v>17</v>
      </c>
      <c r="V32" s="14" t="s">
        <v>17</v>
      </c>
      <c r="W32" s="14" t="s">
        <v>17</v>
      </c>
      <c r="X32" s="14" t="s">
        <v>17</v>
      </c>
      <c r="Y32" s="14" t="s">
        <v>17</v>
      </c>
      <c r="Z32" s="14" t="s">
        <v>17</v>
      </c>
      <c r="AA32" s="14" t="s">
        <v>17</v>
      </c>
      <c r="AB32" s="14" t="s">
        <v>17</v>
      </c>
      <c r="AC32" s="14" t="s">
        <v>17</v>
      </c>
      <c r="AD32" s="14" t="s">
        <v>17</v>
      </c>
      <c r="AE32" s="14" t="s">
        <v>17</v>
      </c>
      <c r="AF32" s="14" t="s">
        <v>17</v>
      </c>
      <c r="AG32" s="14" t="s">
        <v>17</v>
      </c>
      <c r="AH32" s="14" t="s">
        <v>17</v>
      </c>
      <c r="AI32" s="14" t="s">
        <v>17</v>
      </c>
      <c r="AJ32" s="14" t="s">
        <v>17</v>
      </c>
      <c r="AK32" s="14" t="s">
        <v>17</v>
      </c>
      <c r="AL32" s="14" t="s">
        <v>17</v>
      </c>
      <c r="AM32" s="14" t="s">
        <v>17</v>
      </c>
      <c r="AN32" s="15" t="s">
        <v>17</v>
      </c>
      <c r="AO32" s="16" t="s">
        <v>17</v>
      </c>
      <c r="AP32" s="15" t="s">
        <v>17</v>
      </c>
      <c r="AQ32" s="16" t="s">
        <v>17</v>
      </c>
      <c r="AR32" s="15" t="s">
        <v>17</v>
      </c>
      <c r="AS32" s="16" t="s">
        <v>17</v>
      </c>
      <c r="AT32" s="15"/>
      <c r="AU32" s="16" t="s">
        <v>17</v>
      </c>
      <c r="AV32" s="15"/>
      <c r="AW32" s="16" t="s">
        <v>17</v>
      </c>
      <c r="AX32" s="15"/>
      <c r="AY32" s="16" t="s">
        <v>17</v>
      </c>
      <c r="AZ32" s="15"/>
      <c r="BA32" s="16" t="s">
        <v>17</v>
      </c>
      <c r="BB32" s="15"/>
      <c r="BC32" s="16" t="s">
        <v>17</v>
      </c>
      <c r="BD32" s="15"/>
      <c r="BE32" s="16" t="s">
        <v>17</v>
      </c>
      <c r="BF32" s="15"/>
      <c r="BG32" s="16" t="s">
        <v>17</v>
      </c>
    </row>
    <row r="33" spans="1:59">
      <c r="A33" s="14">
        <v>31</v>
      </c>
      <c r="B33" s="14">
        <v>0</v>
      </c>
      <c r="C33" s="14" t="s">
        <v>55</v>
      </c>
      <c r="D33" s="14" t="s">
        <v>17</v>
      </c>
      <c r="E33" s="14" t="s">
        <v>17</v>
      </c>
      <c r="F33" s="14" t="s">
        <v>17</v>
      </c>
      <c r="G33" s="14" t="s">
        <v>17</v>
      </c>
      <c r="H33" s="14" t="s">
        <v>17</v>
      </c>
      <c r="I33" s="14" t="s">
        <v>17</v>
      </c>
      <c r="J33" s="14" t="s">
        <v>17</v>
      </c>
      <c r="K33" s="14" t="s">
        <v>17</v>
      </c>
      <c r="L33" s="14" t="s">
        <v>17</v>
      </c>
      <c r="M33" s="14" t="s">
        <v>17</v>
      </c>
      <c r="N33" s="14" t="s">
        <v>17</v>
      </c>
      <c r="O33" s="14" t="s">
        <v>17</v>
      </c>
      <c r="P33" s="14" t="s">
        <v>17</v>
      </c>
      <c r="Q33" s="14" t="s">
        <v>17</v>
      </c>
      <c r="R33" s="14" t="s">
        <v>17</v>
      </c>
      <c r="S33" s="14" t="s">
        <v>17</v>
      </c>
      <c r="T33" s="14" t="s">
        <v>17</v>
      </c>
      <c r="U33" s="14" t="s">
        <v>17</v>
      </c>
      <c r="V33" s="14" t="s">
        <v>17</v>
      </c>
      <c r="W33" s="14" t="s">
        <v>17</v>
      </c>
      <c r="X33" s="14" t="s">
        <v>17</v>
      </c>
      <c r="Y33" s="14" t="s">
        <v>17</v>
      </c>
      <c r="Z33" s="14" t="s">
        <v>17</v>
      </c>
      <c r="AA33" s="14" t="s">
        <v>17</v>
      </c>
      <c r="AB33" s="14" t="s">
        <v>17</v>
      </c>
      <c r="AC33" s="14" t="s">
        <v>17</v>
      </c>
      <c r="AD33" s="14" t="s">
        <v>17</v>
      </c>
      <c r="AE33" s="14" t="s">
        <v>17</v>
      </c>
      <c r="AF33" s="14" t="s">
        <v>17</v>
      </c>
      <c r="AG33" s="14" t="s">
        <v>17</v>
      </c>
      <c r="AH33" s="14" t="s">
        <v>17</v>
      </c>
      <c r="AI33" s="14" t="s">
        <v>17</v>
      </c>
      <c r="AJ33" s="14" t="s">
        <v>17</v>
      </c>
      <c r="AK33" s="14" t="s">
        <v>17</v>
      </c>
      <c r="AL33" s="14" t="s">
        <v>17</v>
      </c>
      <c r="AM33" s="14" t="s">
        <v>17</v>
      </c>
      <c r="AN33" s="15" t="s">
        <v>17</v>
      </c>
      <c r="AO33" s="16" t="s">
        <v>17</v>
      </c>
      <c r="AP33" s="15" t="s">
        <v>17</v>
      </c>
      <c r="AQ33" s="16" t="s">
        <v>17</v>
      </c>
      <c r="AR33" s="15" t="s">
        <v>17</v>
      </c>
      <c r="AS33" s="16" t="s">
        <v>17</v>
      </c>
      <c r="AT33" s="15"/>
      <c r="AU33" s="16" t="s">
        <v>17</v>
      </c>
      <c r="AV33" s="15"/>
      <c r="AW33" s="16" t="s">
        <v>17</v>
      </c>
      <c r="AX33" s="15"/>
      <c r="AY33" s="16" t="s">
        <v>17</v>
      </c>
      <c r="AZ33" s="15"/>
      <c r="BA33" s="16" t="s">
        <v>17</v>
      </c>
      <c r="BB33" s="15"/>
      <c r="BC33" s="16" t="s">
        <v>17</v>
      </c>
      <c r="BD33" s="15"/>
      <c r="BE33" s="16" t="s">
        <v>17</v>
      </c>
      <c r="BF33" s="15"/>
      <c r="BG33" s="16" t="s">
        <v>17</v>
      </c>
    </row>
    <row r="34" spans="1:59">
      <c r="A34" s="14">
        <v>32</v>
      </c>
      <c r="B34" s="14">
        <v>0</v>
      </c>
      <c r="C34" s="14" t="s">
        <v>55</v>
      </c>
      <c r="D34" s="14" t="s">
        <v>17</v>
      </c>
      <c r="E34" s="14" t="s">
        <v>17</v>
      </c>
      <c r="F34" s="14" t="s">
        <v>17</v>
      </c>
      <c r="G34" s="14" t="s">
        <v>17</v>
      </c>
      <c r="H34" s="14" t="s">
        <v>17</v>
      </c>
      <c r="I34" s="14" t="s">
        <v>17</v>
      </c>
      <c r="J34" s="14" t="s">
        <v>17</v>
      </c>
      <c r="K34" s="14" t="s">
        <v>17</v>
      </c>
      <c r="L34" s="14" t="s">
        <v>17</v>
      </c>
      <c r="M34" s="14" t="s">
        <v>17</v>
      </c>
      <c r="N34" s="14" t="s">
        <v>17</v>
      </c>
      <c r="O34" s="14" t="s">
        <v>17</v>
      </c>
      <c r="P34" s="14" t="s">
        <v>17</v>
      </c>
      <c r="Q34" s="14" t="s">
        <v>17</v>
      </c>
      <c r="R34" s="14" t="s">
        <v>17</v>
      </c>
      <c r="S34" s="14" t="s">
        <v>17</v>
      </c>
      <c r="T34" s="14" t="s">
        <v>17</v>
      </c>
      <c r="U34" s="14" t="s">
        <v>17</v>
      </c>
      <c r="V34" s="14" t="s">
        <v>17</v>
      </c>
      <c r="W34" s="14" t="s">
        <v>17</v>
      </c>
      <c r="X34" s="14" t="s">
        <v>17</v>
      </c>
      <c r="Y34" s="14" t="s">
        <v>17</v>
      </c>
      <c r="Z34" s="14" t="s">
        <v>17</v>
      </c>
      <c r="AA34" s="14" t="s">
        <v>17</v>
      </c>
      <c r="AB34" s="14" t="s">
        <v>17</v>
      </c>
      <c r="AC34" s="14" t="s">
        <v>17</v>
      </c>
      <c r="AD34" s="14" t="s">
        <v>17</v>
      </c>
      <c r="AE34" s="14" t="s">
        <v>17</v>
      </c>
      <c r="AF34" s="14" t="s">
        <v>17</v>
      </c>
      <c r="AG34" s="14" t="s">
        <v>17</v>
      </c>
      <c r="AH34" s="14" t="s">
        <v>17</v>
      </c>
      <c r="AI34" s="14" t="s">
        <v>17</v>
      </c>
      <c r="AJ34" s="14" t="s">
        <v>17</v>
      </c>
      <c r="AK34" s="14" t="s">
        <v>17</v>
      </c>
      <c r="AL34" s="14" t="s">
        <v>17</v>
      </c>
      <c r="AM34" s="14" t="s">
        <v>17</v>
      </c>
      <c r="AN34" s="15" t="s">
        <v>17</v>
      </c>
      <c r="AO34" s="16" t="s">
        <v>17</v>
      </c>
      <c r="AP34" s="15" t="s">
        <v>17</v>
      </c>
      <c r="AQ34" s="16" t="s">
        <v>17</v>
      </c>
      <c r="AR34" s="15" t="s">
        <v>17</v>
      </c>
      <c r="AS34" s="16" t="s">
        <v>17</v>
      </c>
      <c r="AT34" s="15"/>
      <c r="AU34" s="16" t="s">
        <v>17</v>
      </c>
      <c r="AV34" s="15"/>
      <c r="AW34" s="16" t="s">
        <v>17</v>
      </c>
      <c r="AX34" s="15"/>
      <c r="AY34" s="16" t="s">
        <v>17</v>
      </c>
      <c r="AZ34" s="15"/>
      <c r="BA34" s="16" t="s">
        <v>17</v>
      </c>
      <c r="BB34" s="15"/>
      <c r="BC34" s="16" t="s">
        <v>17</v>
      </c>
      <c r="BD34" s="15"/>
      <c r="BE34" s="16" t="s">
        <v>17</v>
      </c>
      <c r="BF34" s="15"/>
      <c r="BG34" s="16" t="s">
        <v>17</v>
      </c>
    </row>
    <row r="35" spans="1:59">
      <c r="A35" s="14">
        <v>33</v>
      </c>
      <c r="B35" s="14">
        <v>0</v>
      </c>
      <c r="C35" s="14" t="s">
        <v>55</v>
      </c>
      <c r="D35" s="14" t="s">
        <v>17</v>
      </c>
      <c r="E35" s="14" t="s">
        <v>17</v>
      </c>
      <c r="F35" s="14" t="s">
        <v>17</v>
      </c>
      <c r="G35" s="14" t="s">
        <v>17</v>
      </c>
      <c r="H35" s="14" t="s">
        <v>17</v>
      </c>
      <c r="I35" s="14" t="s">
        <v>17</v>
      </c>
      <c r="J35" s="14" t="s">
        <v>17</v>
      </c>
      <c r="K35" s="14" t="s">
        <v>17</v>
      </c>
      <c r="L35" s="14" t="s">
        <v>17</v>
      </c>
      <c r="M35" s="14" t="s">
        <v>17</v>
      </c>
      <c r="N35" s="14" t="s">
        <v>17</v>
      </c>
      <c r="O35" s="14" t="s">
        <v>17</v>
      </c>
      <c r="P35" s="14" t="s">
        <v>17</v>
      </c>
      <c r="Q35" s="14" t="s">
        <v>17</v>
      </c>
      <c r="R35" s="14" t="s">
        <v>17</v>
      </c>
      <c r="S35" s="14" t="s">
        <v>17</v>
      </c>
      <c r="T35" s="14" t="s">
        <v>17</v>
      </c>
      <c r="U35" s="14" t="s">
        <v>17</v>
      </c>
      <c r="V35" s="14" t="s">
        <v>17</v>
      </c>
      <c r="W35" s="14" t="s">
        <v>17</v>
      </c>
      <c r="X35" s="14" t="s">
        <v>17</v>
      </c>
      <c r="Y35" s="14" t="s">
        <v>17</v>
      </c>
      <c r="Z35" s="14" t="s">
        <v>17</v>
      </c>
      <c r="AA35" s="14" t="s">
        <v>17</v>
      </c>
      <c r="AB35" s="14" t="s">
        <v>17</v>
      </c>
      <c r="AC35" s="14" t="s">
        <v>17</v>
      </c>
      <c r="AD35" s="14" t="s">
        <v>17</v>
      </c>
      <c r="AE35" s="14" t="s">
        <v>17</v>
      </c>
      <c r="AF35" s="14" t="s">
        <v>17</v>
      </c>
      <c r="AG35" s="14" t="s">
        <v>17</v>
      </c>
      <c r="AH35" s="14" t="s">
        <v>17</v>
      </c>
      <c r="AI35" s="14" t="s">
        <v>17</v>
      </c>
      <c r="AJ35" s="14" t="s">
        <v>17</v>
      </c>
      <c r="AK35" s="14" t="s">
        <v>17</v>
      </c>
      <c r="AL35" s="14" t="s">
        <v>17</v>
      </c>
      <c r="AM35" s="14" t="s">
        <v>17</v>
      </c>
      <c r="AN35" s="15" t="s">
        <v>17</v>
      </c>
      <c r="AO35" s="16" t="s">
        <v>17</v>
      </c>
      <c r="AP35" s="15" t="s">
        <v>17</v>
      </c>
      <c r="AQ35" s="16" t="s">
        <v>17</v>
      </c>
      <c r="AR35" s="15" t="s">
        <v>17</v>
      </c>
      <c r="AS35" s="16" t="s">
        <v>17</v>
      </c>
      <c r="AT35" s="15"/>
      <c r="AU35" s="16" t="s">
        <v>17</v>
      </c>
      <c r="AV35" s="15"/>
      <c r="AW35" s="16" t="s">
        <v>17</v>
      </c>
      <c r="AX35" s="15"/>
      <c r="AY35" s="16" t="s">
        <v>17</v>
      </c>
      <c r="AZ35" s="15"/>
      <c r="BA35" s="16" t="s">
        <v>17</v>
      </c>
      <c r="BB35" s="15"/>
      <c r="BC35" s="16" t="s">
        <v>17</v>
      </c>
      <c r="BD35" s="15"/>
      <c r="BE35" s="16" t="s">
        <v>17</v>
      </c>
      <c r="BF35" s="15"/>
      <c r="BG35" s="16" t="s">
        <v>17</v>
      </c>
    </row>
    <row r="36" spans="1:59">
      <c r="A36" s="14">
        <v>34</v>
      </c>
      <c r="B36" s="14">
        <v>0</v>
      </c>
      <c r="C36" s="14" t="s">
        <v>55</v>
      </c>
      <c r="D36" s="14" t="s">
        <v>17</v>
      </c>
      <c r="E36" s="14" t="s">
        <v>17</v>
      </c>
      <c r="F36" s="14" t="s">
        <v>17</v>
      </c>
      <c r="G36" s="14" t="s">
        <v>17</v>
      </c>
      <c r="H36" s="14" t="s">
        <v>17</v>
      </c>
      <c r="I36" s="14" t="s">
        <v>17</v>
      </c>
      <c r="J36" s="14" t="s">
        <v>17</v>
      </c>
      <c r="K36" s="14" t="s">
        <v>17</v>
      </c>
      <c r="L36" s="14" t="s">
        <v>17</v>
      </c>
      <c r="M36" s="14" t="s">
        <v>17</v>
      </c>
      <c r="N36" s="14" t="s">
        <v>17</v>
      </c>
      <c r="O36" s="14" t="s">
        <v>17</v>
      </c>
      <c r="P36" s="14" t="s">
        <v>17</v>
      </c>
      <c r="Q36" s="14" t="s">
        <v>17</v>
      </c>
      <c r="R36" s="14" t="s">
        <v>17</v>
      </c>
      <c r="S36" s="14" t="s">
        <v>17</v>
      </c>
      <c r="T36" s="14" t="s">
        <v>17</v>
      </c>
      <c r="U36" s="14" t="s">
        <v>17</v>
      </c>
      <c r="V36" s="14" t="s">
        <v>17</v>
      </c>
      <c r="W36" s="14" t="s">
        <v>17</v>
      </c>
      <c r="X36" s="14" t="s">
        <v>17</v>
      </c>
      <c r="Y36" s="14" t="s">
        <v>17</v>
      </c>
      <c r="Z36" s="14" t="s">
        <v>17</v>
      </c>
      <c r="AA36" s="14" t="s">
        <v>17</v>
      </c>
      <c r="AB36" s="14" t="s">
        <v>17</v>
      </c>
      <c r="AC36" s="14" t="s">
        <v>17</v>
      </c>
      <c r="AD36" s="14" t="s">
        <v>17</v>
      </c>
      <c r="AE36" s="14" t="s">
        <v>17</v>
      </c>
      <c r="AF36" s="14" t="s">
        <v>17</v>
      </c>
      <c r="AG36" s="14" t="s">
        <v>17</v>
      </c>
      <c r="AH36" s="14" t="s">
        <v>17</v>
      </c>
      <c r="AI36" s="14" t="s">
        <v>17</v>
      </c>
      <c r="AJ36" s="14" t="s">
        <v>17</v>
      </c>
      <c r="AK36" s="14" t="s">
        <v>17</v>
      </c>
      <c r="AL36" s="14" t="s">
        <v>17</v>
      </c>
      <c r="AM36" s="14" t="s">
        <v>17</v>
      </c>
      <c r="AN36" s="15" t="s">
        <v>17</v>
      </c>
      <c r="AO36" s="16" t="s">
        <v>17</v>
      </c>
      <c r="AP36" s="15" t="s">
        <v>17</v>
      </c>
      <c r="AQ36" s="16" t="s">
        <v>17</v>
      </c>
      <c r="AR36" s="15" t="s">
        <v>17</v>
      </c>
      <c r="AS36" s="16" t="s">
        <v>17</v>
      </c>
      <c r="AT36" s="15"/>
      <c r="AU36" s="16" t="s">
        <v>17</v>
      </c>
      <c r="AV36" s="15"/>
      <c r="AW36" s="16" t="s">
        <v>17</v>
      </c>
      <c r="AX36" s="15"/>
      <c r="AY36" s="16" t="s">
        <v>17</v>
      </c>
      <c r="AZ36" s="15"/>
      <c r="BA36" s="16" t="s">
        <v>17</v>
      </c>
      <c r="BB36" s="15"/>
      <c r="BC36" s="16" t="s">
        <v>17</v>
      </c>
      <c r="BD36" s="15"/>
      <c r="BE36" s="16" t="s">
        <v>17</v>
      </c>
      <c r="BF36" s="15"/>
      <c r="BG36" s="16" t="s">
        <v>17</v>
      </c>
    </row>
    <row r="37" spans="1:59">
      <c r="A37" s="14">
        <v>35</v>
      </c>
      <c r="B37" s="14">
        <v>0</v>
      </c>
      <c r="C37" s="14" t="s">
        <v>55</v>
      </c>
      <c r="D37" s="14" t="s">
        <v>17</v>
      </c>
      <c r="E37" s="14" t="s">
        <v>17</v>
      </c>
      <c r="F37" s="14" t="s">
        <v>17</v>
      </c>
      <c r="G37" s="14" t="s">
        <v>17</v>
      </c>
      <c r="H37" s="14" t="s">
        <v>17</v>
      </c>
      <c r="I37" s="14" t="s">
        <v>17</v>
      </c>
      <c r="J37" s="14" t="s">
        <v>17</v>
      </c>
      <c r="K37" s="14" t="s">
        <v>17</v>
      </c>
      <c r="L37" s="14" t="s">
        <v>17</v>
      </c>
      <c r="M37" s="14" t="s">
        <v>17</v>
      </c>
      <c r="N37" s="14" t="s">
        <v>17</v>
      </c>
      <c r="O37" s="14" t="s">
        <v>17</v>
      </c>
      <c r="P37" s="14" t="s">
        <v>17</v>
      </c>
      <c r="Q37" s="14" t="s">
        <v>17</v>
      </c>
      <c r="R37" s="14" t="s">
        <v>17</v>
      </c>
      <c r="S37" s="14" t="s">
        <v>17</v>
      </c>
      <c r="T37" s="14" t="s">
        <v>17</v>
      </c>
      <c r="U37" s="14" t="s">
        <v>17</v>
      </c>
      <c r="V37" s="14" t="s">
        <v>17</v>
      </c>
      <c r="W37" s="14" t="s">
        <v>17</v>
      </c>
      <c r="X37" s="14" t="s">
        <v>17</v>
      </c>
      <c r="Y37" s="14" t="s">
        <v>17</v>
      </c>
      <c r="Z37" s="14" t="s">
        <v>17</v>
      </c>
      <c r="AA37" s="14" t="s">
        <v>17</v>
      </c>
      <c r="AB37" s="14" t="s">
        <v>17</v>
      </c>
      <c r="AC37" s="14" t="s">
        <v>17</v>
      </c>
      <c r="AD37" s="14" t="s">
        <v>17</v>
      </c>
      <c r="AE37" s="14" t="s">
        <v>17</v>
      </c>
      <c r="AF37" s="14" t="s">
        <v>17</v>
      </c>
      <c r="AG37" s="14" t="s">
        <v>17</v>
      </c>
      <c r="AH37" s="14" t="s">
        <v>17</v>
      </c>
      <c r="AI37" s="14" t="s">
        <v>17</v>
      </c>
      <c r="AJ37" s="14" t="s">
        <v>17</v>
      </c>
      <c r="AK37" s="14" t="s">
        <v>17</v>
      </c>
      <c r="AL37" s="14" t="s">
        <v>17</v>
      </c>
      <c r="AM37" s="14" t="s">
        <v>17</v>
      </c>
      <c r="AN37" s="15" t="s">
        <v>17</v>
      </c>
      <c r="AO37" s="16" t="s">
        <v>17</v>
      </c>
      <c r="AP37" s="15" t="s">
        <v>17</v>
      </c>
      <c r="AQ37" s="16" t="s">
        <v>17</v>
      </c>
      <c r="AR37" s="15" t="s">
        <v>17</v>
      </c>
      <c r="AS37" s="16" t="s">
        <v>17</v>
      </c>
      <c r="AT37" s="15"/>
      <c r="AU37" s="16" t="s">
        <v>17</v>
      </c>
      <c r="AV37" s="15"/>
      <c r="AW37" s="16" t="s">
        <v>17</v>
      </c>
      <c r="AX37" s="15"/>
      <c r="AY37" s="16" t="s">
        <v>17</v>
      </c>
      <c r="AZ37" s="15"/>
      <c r="BA37" s="16" t="s">
        <v>17</v>
      </c>
      <c r="BB37" s="15"/>
      <c r="BC37" s="16" t="s">
        <v>17</v>
      </c>
      <c r="BD37" s="15"/>
      <c r="BE37" s="16" t="s">
        <v>17</v>
      </c>
      <c r="BF37" s="15"/>
      <c r="BG37" s="16" t="s">
        <v>17</v>
      </c>
    </row>
    <row r="38" spans="1:59">
      <c r="A38" s="14">
        <v>36</v>
      </c>
      <c r="B38" s="14">
        <v>0</v>
      </c>
      <c r="C38" s="14" t="s">
        <v>55</v>
      </c>
      <c r="D38" s="14" t="s">
        <v>17</v>
      </c>
      <c r="E38" s="14" t="s">
        <v>17</v>
      </c>
      <c r="F38" s="14" t="s">
        <v>17</v>
      </c>
      <c r="G38" s="14" t="s">
        <v>17</v>
      </c>
      <c r="H38" s="14" t="s">
        <v>17</v>
      </c>
      <c r="I38" s="14" t="s">
        <v>17</v>
      </c>
      <c r="J38" s="14" t="s">
        <v>17</v>
      </c>
      <c r="K38" s="14" t="s">
        <v>17</v>
      </c>
      <c r="L38" s="14" t="s">
        <v>17</v>
      </c>
      <c r="M38" s="14" t="s">
        <v>17</v>
      </c>
      <c r="N38" s="14" t="s">
        <v>17</v>
      </c>
      <c r="O38" s="14" t="s">
        <v>17</v>
      </c>
      <c r="P38" s="14" t="s">
        <v>17</v>
      </c>
      <c r="Q38" s="14" t="s">
        <v>17</v>
      </c>
      <c r="R38" s="14" t="s">
        <v>17</v>
      </c>
      <c r="S38" s="14" t="s">
        <v>17</v>
      </c>
      <c r="T38" s="14" t="s">
        <v>17</v>
      </c>
      <c r="U38" s="14" t="s">
        <v>17</v>
      </c>
      <c r="V38" s="14" t="s">
        <v>17</v>
      </c>
      <c r="W38" s="14" t="s">
        <v>17</v>
      </c>
      <c r="X38" s="14" t="s">
        <v>17</v>
      </c>
      <c r="Y38" s="14" t="s">
        <v>17</v>
      </c>
      <c r="Z38" s="14" t="s">
        <v>17</v>
      </c>
      <c r="AA38" s="14" t="s">
        <v>17</v>
      </c>
      <c r="AB38" s="14" t="s">
        <v>17</v>
      </c>
      <c r="AC38" s="14" t="s">
        <v>17</v>
      </c>
      <c r="AD38" s="14" t="s">
        <v>17</v>
      </c>
      <c r="AE38" s="14" t="s">
        <v>17</v>
      </c>
      <c r="AF38" s="14" t="s">
        <v>17</v>
      </c>
      <c r="AG38" s="14" t="s">
        <v>17</v>
      </c>
      <c r="AH38" s="14" t="s">
        <v>17</v>
      </c>
      <c r="AI38" s="14" t="s">
        <v>17</v>
      </c>
      <c r="AJ38" s="14" t="s">
        <v>17</v>
      </c>
      <c r="AK38" s="14" t="s">
        <v>17</v>
      </c>
      <c r="AL38" s="14" t="s">
        <v>17</v>
      </c>
      <c r="AM38" s="14" t="s">
        <v>17</v>
      </c>
      <c r="AN38" s="15" t="s">
        <v>17</v>
      </c>
      <c r="AO38" s="16" t="s">
        <v>17</v>
      </c>
      <c r="AP38" s="15" t="s">
        <v>17</v>
      </c>
      <c r="AQ38" s="16" t="s">
        <v>17</v>
      </c>
      <c r="AR38" s="15" t="s">
        <v>17</v>
      </c>
      <c r="AS38" s="16" t="s">
        <v>17</v>
      </c>
      <c r="AT38" s="15"/>
      <c r="AU38" s="16" t="s">
        <v>17</v>
      </c>
      <c r="AV38" s="15"/>
      <c r="AW38" s="16" t="s">
        <v>17</v>
      </c>
      <c r="AX38" s="15"/>
      <c r="AY38" s="16" t="s">
        <v>17</v>
      </c>
      <c r="AZ38" s="15"/>
      <c r="BA38" s="16" t="s">
        <v>17</v>
      </c>
      <c r="BB38" s="15"/>
      <c r="BC38" s="16" t="s">
        <v>17</v>
      </c>
      <c r="BD38" s="15"/>
      <c r="BE38" s="16" t="s">
        <v>17</v>
      </c>
      <c r="BF38" s="15"/>
      <c r="BG38" s="16" t="s">
        <v>17</v>
      </c>
    </row>
    <row r="39" spans="1:59">
      <c r="A39" s="14">
        <v>37</v>
      </c>
      <c r="B39" s="14">
        <v>0</v>
      </c>
      <c r="C39" s="14" t="s">
        <v>55</v>
      </c>
      <c r="D39" s="14" t="s">
        <v>17</v>
      </c>
      <c r="E39" s="14" t="s">
        <v>17</v>
      </c>
      <c r="F39" s="14" t="s">
        <v>17</v>
      </c>
      <c r="G39" s="14" t="s">
        <v>17</v>
      </c>
      <c r="H39" s="14" t="s">
        <v>17</v>
      </c>
      <c r="I39" s="14" t="s">
        <v>17</v>
      </c>
      <c r="J39" s="14" t="s">
        <v>17</v>
      </c>
      <c r="K39" s="14" t="s">
        <v>17</v>
      </c>
      <c r="L39" s="14" t="s">
        <v>17</v>
      </c>
      <c r="M39" s="14" t="s">
        <v>17</v>
      </c>
      <c r="N39" s="14" t="s">
        <v>17</v>
      </c>
      <c r="O39" s="14" t="s">
        <v>17</v>
      </c>
      <c r="P39" s="14" t="s">
        <v>17</v>
      </c>
      <c r="Q39" s="14" t="s">
        <v>17</v>
      </c>
      <c r="R39" s="14" t="s">
        <v>17</v>
      </c>
      <c r="S39" s="14" t="s">
        <v>17</v>
      </c>
      <c r="T39" s="14" t="s">
        <v>17</v>
      </c>
      <c r="U39" s="14" t="s">
        <v>17</v>
      </c>
      <c r="V39" s="14" t="s">
        <v>17</v>
      </c>
      <c r="W39" s="14" t="s">
        <v>17</v>
      </c>
      <c r="X39" s="14" t="s">
        <v>17</v>
      </c>
      <c r="Y39" s="14" t="s">
        <v>17</v>
      </c>
      <c r="Z39" s="14" t="s">
        <v>17</v>
      </c>
      <c r="AA39" s="14" t="s">
        <v>17</v>
      </c>
      <c r="AB39" s="14" t="s">
        <v>17</v>
      </c>
      <c r="AC39" s="14" t="s">
        <v>17</v>
      </c>
      <c r="AD39" s="14" t="s">
        <v>17</v>
      </c>
      <c r="AE39" s="14" t="s">
        <v>17</v>
      </c>
      <c r="AF39" s="14" t="s">
        <v>17</v>
      </c>
      <c r="AG39" s="14" t="s">
        <v>17</v>
      </c>
      <c r="AH39" s="14" t="s">
        <v>17</v>
      </c>
      <c r="AI39" s="14" t="s">
        <v>17</v>
      </c>
      <c r="AJ39" s="14" t="s">
        <v>17</v>
      </c>
      <c r="AK39" s="14" t="s">
        <v>17</v>
      </c>
      <c r="AL39" s="14" t="s">
        <v>17</v>
      </c>
      <c r="AM39" s="14" t="s">
        <v>17</v>
      </c>
      <c r="AN39" s="15" t="s">
        <v>17</v>
      </c>
      <c r="AO39" s="16" t="s">
        <v>17</v>
      </c>
      <c r="AP39" s="15" t="s">
        <v>17</v>
      </c>
      <c r="AQ39" s="16" t="s">
        <v>17</v>
      </c>
      <c r="AR39" s="15" t="s">
        <v>17</v>
      </c>
      <c r="AS39" s="16" t="s">
        <v>17</v>
      </c>
      <c r="AT39" s="15"/>
      <c r="AU39" s="16" t="s">
        <v>17</v>
      </c>
      <c r="AV39" s="15"/>
      <c r="AW39" s="16" t="s">
        <v>17</v>
      </c>
      <c r="AX39" s="15"/>
      <c r="AY39" s="16" t="s">
        <v>17</v>
      </c>
      <c r="AZ39" s="15"/>
      <c r="BA39" s="16" t="s">
        <v>17</v>
      </c>
      <c r="BB39" s="15"/>
      <c r="BC39" s="16" t="s">
        <v>17</v>
      </c>
      <c r="BD39" s="15"/>
      <c r="BE39" s="16" t="s">
        <v>17</v>
      </c>
      <c r="BF39" s="15"/>
      <c r="BG39" s="16" t="s">
        <v>17</v>
      </c>
    </row>
    <row r="40" spans="1:59">
      <c r="A40" s="14">
        <v>38</v>
      </c>
      <c r="B40" s="14">
        <v>0</v>
      </c>
      <c r="C40" s="14" t="s">
        <v>55</v>
      </c>
      <c r="D40" s="14" t="s">
        <v>17</v>
      </c>
      <c r="E40" s="14" t="s">
        <v>17</v>
      </c>
      <c r="F40" s="14" t="s">
        <v>17</v>
      </c>
      <c r="G40" s="14" t="s">
        <v>17</v>
      </c>
      <c r="H40" s="14" t="s">
        <v>17</v>
      </c>
      <c r="I40" s="14" t="s">
        <v>17</v>
      </c>
      <c r="J40" s="14" t="s">
        <v>17</v>
      </c>
      <c r="K40" s="14" t="s">
        <v>17</v>
      </c>
      <c r="L40" s="14" t="s">
        <v>17</v>
      </c>
      <c r="M40" s="14" t="s">
        <v>17</v>
      </c>
      <c r="N40" s="14" t="s">
        <v>17</v>
      </c>
      <c r="O40" s="14" t="s">
        <v>17</v>
      </c>
      <c r="P40" s="14" t="s">
        <v>17</v>
      </c>
      <c r="Q40" s="14" t="s">
        <v>17</v>
      </c>
      <c r="R40" s="14" t="s">
        <v>17</v>
      </c>
      <c r="S40" s="14" t="s">
        <v>17</v>
      </c>
      <c r="T40" s="14" t="s">
        <v>17</v>
      </c>
      <c r="U40" s="14" t="s">
        <v>17</v>
      </c>
      <c r="V40" s="14" t="s">
        <v>17</v>
      </c>
      <c r="W40" s="14" t="s">
        <v>17</v>
      </c>
      <c r="X40" s="14" t="s">
        <v>17</v>
      </c>
      <c r="Y40" s="14" t="s">
        <v>17</v>
      </c>
      <c r="Z40" s="14" t="s">
        <v>17</v>
      </c>
      <c r="AA40" s="14" t="s">
        <v>17</v>
      </c>
      <c r="AB40" s="14" t="s">
        <v>17</v>
      </c>
      <c r="AC40" s="14" t="s">
        <v>17</v>
      </c>
      <c r="AD40" s="14" t="s">
        <v>17</v>
      </c>
      <c r="AE40" s="14" t="s">
        <v>17</v>
      </c>
      <c r="AF40" s="14" t="s">
        <v>17</v>
      </c>
      <c r="AG40" s="14" t="s">
        <v>17</v>
      </c>
      <c r="AH40" s="14" t="s">
        <v>17</v>
      </c>
      <c r="AI40" s="14" t="s">
        <v>17</v>
      </c>
      <c r="AJ40" s="14" t="s">
        <v>17</v>
      </c>
      <c r="AK40" s="14" t="s">
        <v>17</v>
      </c>
      <c r="AL40" s="14" t="s">
        <v>17</v>
      </c>
      <c r="AM40" s="14" t="s">
        <v>17</v>
      </c>
      <c r="AN40" s="15" t="s">
        <v>17</v>
      </c>
      <c r="AO40" s="16" t="s">
        <v>17</v>
      </c>
      <c r="AP40" s="15" t="s">
        <v>17</v>
      </c>
      <c r="AQ40" s="16" t="s">
        <v>17</v>
      </c>
      <c r="AR40" s="15" t="s">
        <v>17</v>
      </c>
      <c r="AS40" s="16" t="s">
        <v>17</v>
      </c>
      <c r="AT40" s="15"/>
      <c r="AU40" s="16" t="s">
        <v>17</v>
      </c>
      <c r="AV40" s="15"/>
      <c r="AW40" s="16" t="s">
        <v>17</v>
      </c>
      <c r="AX40" s="15"/>
      <c r="AY40" s="16" t="s">
        <v>17</v>
      </c>
      <c r="AZ40" s="15"/>
      <c r="BA40" s="16" t="s">
        <v>17</v>
      </c>
      <c r="BB40" s="15"/>
      <c r="BC40" s="16" t="s">
        <v>17</v>
      </c>
      <c r="BD40" s="15"/>
      <c r="BE40" s="16" t="s">
        <v>17</v>
      </c>
      <c r="BF40" s="15"/>
      <c r="BG40" s="16" t="s">
        <v>17</v>
      </c>
    </row>
  </sheetData>
  <mergeCells count="6">
    <mergeCell ref="AB1:AM1"/>
    <mergeCell ref="A1:A2"/>
    <mergeCell ref="B1:B2"/>
    <mergeCell ref="C1:C2"/>
    <mergeCell ref="D1:O1"/>
    <mergeCell ref="P1:AA1"/>
  </mergeCells>
  <phoneticPr fontId="2"/>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45</vt:i4>
      </vt:variant>
    </vt:vector>
  </HeadingPairs>
  <TitlesOfParts>
    <vt:vector size="70" baseType="lpstr">
      <vt:lpstr>お客様表紙</vt:lpstr>
      <vt:lpstr>IPアドレス・ユニット構成</vt:lpstr>
      <vt:lpstr>外線情報</vt:lpstr>
      <vt:lpstr>内線情報</vt:lpstr>
      <vt:lpstr>ダイヤルイン</vt:lpstr>
      <vt:lpstr>NK･NKG</vt:lpstr>
      <vt:lpstr>番号</vt:lpstr>
      <vt:lpstr>キーパターン</vt:lpstr>
      <vt:lpstr>解説</vt:lpstr>
      <vt:lpstr>留守番電話</vt:lpstr>
      <vt:lpstr>自動通話録音</vt:lpstr>
      <vt:lpstr>転送電話</vt:lpstr>
      <vt:lpstr>モード切替</vt:lpstr>
      <vt:lpstr>FT切替</vt:lpstr>
      <vt:lpstr>その他</vt:lpstr>
      <vt:lpstr>【手書き】メモ</vt:lpstr>
      <vt:lpstr>平面図シート作成要領</vt:lpstr>
      <vt:lpstr>平面図（発注時）</vt:lpstr>
      <vt:lpstr>平面図（竣工時変更あり）</vt:lpstr>
      <vt:lpstr>施工必要工程記入</vt:lpstr>
      <vt:lpstr>遠隔機能（ZX）</vt:lpstr>
      <vt:lpstr>システム構成図</vt:lpstr>
      <vt:lpstr>隠しシート1</vt:lpstr>
      <vt:lpstr>隠しシート2</vt:lpstr>
      <vt:lpstr>隠しシート3</vt:lpstr>
      <vt:lpstr>_DK</vt:lpstr>
      <vt:lpstr>_IK</vt:lpstr>
      <vt:lpstr>_NKG</vt:lpstr>
      <vt:lpstr>_SK</vt:lpstr>
      <vt:lpstr>DK</vt:lpstr>
      <vt:lpstr>IK</vt:lpstr>
      <vt:lpstr>KTG</vt:lpstr>
      <vt:lpstr>NK</vt:lpstr>
      <vt:lpstr>NKG</vt:lpstr>
      <vt:lpstr>PH</vt:lpstr>
      <vt:lpstr>【手書き】メモ!Print_Area</vt:lpstr>
      <vt:lpstr>FT切替!Print_Area</vt:lpstr>
      <vt:lpstr>IPアドレス・ユニット構成!Print_Area</vt:lpstr>
      <vt:lpstr>NK･NKG!Print_Area</vt:lpstr>
      <vt:lpstr>お客様表紙!Print_Area</vt:lpstr>
      <vt:lpstr>キーパターン!Print_Area</vt:lpstr>
      <vt:lpstr>システム構成図!Print_Area</vt:lpstr>
      <vt:lpstr>その他!Print_Area</vt:lpstr>
      <vt:lpstr>ダイヤルイン!Print_Area</vt:lpstr>
      <vt:lpstr>モード切替!Print_Area</vt:lpstr>
      <vt:lpstr>外線情報!Print_Area</vt:lpstr>
      <vt:lpstr>自動通話録音!Print_Area</vt:lpstr>
      <vt:lpstr>転送電話!Print_Area</vt:lpstr>
      <vt:lpstr>内線情報!Print_Area</vt:lpstr>
      <vt:lpstr>番号!Print_Area</vt:lpstr>
      <vt:lpstr>'平面図（竣工時変更あり）'!Print_Area</vt:lpstr>
      <vt:lpstr>'平面図（発注時）'!Print_Area</vt:lpstr>
      <vt:lpstr>留守番電話!Print_Area</vt:lpstr>
      <vt:lpstr>NK･NKG!Print_Titles</vt:lpstr>
      <vt:lpstr>キーパターン!Print_Titles</vt:lpstr>
      <vt:lpstr>ダイヤルイン!Print_Titles</vt:lpstr>
      <vt:lpstr>外線情報!Print_Titles</vt:lpstr>
      <vt:lpstr>自動通話録音!Print_Titles</vt:lpstr>
      <vt:lpstr>内線情報!Print_Titles</vt:lpstr>
      <vt:lpstr>番号!Print_Titles</vt:lpstr>
      <vt:lpstr>留守番電話!Print_Titles</vt:lpstr>
      <vt:lpstr>SK</vt:lpstr>
      <vt:lpstr>TEN</vt:lpstr>
      <vt:lpstr>VoIP以外</vt:lpstr>
      <vt:lpstr>ボックスキー</vt:lpstr>
      <vt:lpstr>ワンタッチ</vt:lpstr>
      <vt:lpstr>外部トーキ</vt:lpstr>
      <vt:lpstr>自動応答</vt:lpstr>
      <vt:lpstr>転送電話</vt:lpstr>
      <vt:lpstr>留守番電話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2810301</dc:creator>
  <cp:lastModifiedBy>2379862</cp:lastModifiedBy>
  <cp:lastPrinted>2021-02-17T08:06:16Z</cp:lastPrinted>
  <dcterms:created xsi:type="dcterms:W3CDTF">2020-02-27T10:28:35Z</dcterms:created>
  <dcterms:modified xsi:type="dcterms:W3CDTF">2023-10-27T06:16:59Z</dcterms:modified>
</cp:coreProperties>
</file>